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Apich\Desktop\"/>
    </mc:Choice>
  </mc:AlternateContent>
  <xr:revisionPtr revIDLastSave="0" documentId="13_ncr:1_{E58E4CCA-7E7E-49F7-A238-1C40F880B8A0}" xr6:coauthVersionLast="45" xr6:coauthVersionMax="45" xr10:uidLastSave="{00000000-0000-0000-0000-000000000000}"/>
  <bookViews>
    <workbookView xWindow="-108" yWindow="-108" windowWidth="23256" windowHeight="12576" firstSheet="3" activeTab="5" xr2:uid="{00000000-000D-0000-FFFF-FFFF00000000}"/>
  </bookViews>
  <sheets>
    <sheet name="Financial Capital" sheetId="1" r:id="rId1"/>
    <sheet name="Manufacture Capital" sheetId="2" r:id="rId2"/>
    <sheet name="Social &amp; Relationship Capital" sheetId="4" r:id="rId3"/>
    <sheet name="Human Capital" sheetId="3" r:id="rId4"/>
    <sheet name="Natural Capital" sheetId="5" r:id="rId5"/>
    <sheet name="Human Capital (input)" sheetId="8" r:id="rId6"/>
    <sheet name="glossary-GRI" sheetId="9" r:id="rId7"/>
    <sheet name="Estimate" sheetId="7" state="hidden" r:id="rId8"/>
    <sheet name="labor practice" sheetId="6" state="hidden" r:id="rId9"/>
  </sheets>
  <definedNames>
    <definedName name="_ftn1" localSheetId="2">'Social &amp; Relationship Capital'!$A$193</definedName>
    <definedName name="_ftn10" localSheetId="4">'Natural Capital'!$A$171</definedName>
    <definedName name="_ftn11" localSheetId="4">'Natural Capital'!$A$172</definedName>
    <definedName name="_ftn12" localSheetId="4">'Natural Capital'!$A$173</definedName>
    <definedName name="_ftn2" localSheetId="4">'Natural Capital'!$A$163</definedName>
    <definedName name="_ftn3" localSheetId="4">'Natural Capital'!$A$164</definedName>
    <definedName name="_ftn4" localSheetId="4">'Natural Capital'!$A$165</definedName>
    <definedName name="_ftn5" localSheetId="4">'Natural Capital'!$A$166</definedName>
    <definedName name="_ftn6" localSheetId="4">'Natural Capital'!$A$167</definedName>
    <definedName name="_ftn7" localSheetId="4">'Natural Capital'!$A$168</definedName>
    <definedName name="_ftn8" localSheetId="4">'Natural Capital'!$A$169</definedName>
    <definedName name="_ftn9" localSheetId="4">'Natural Capital'!$A$170</definedName>
    <definedName name="_ftnref1" localSheetId="2">'Social &amp; Relationship Capital'!$B$184</definedName>
    <definedName name="_ftnref10" localSheetId="4">'Natural Capital'!$B$123</definedName>
    <definedName name="_ftnref11" localSheetId="4">'Natural Capital'!$B$131</definedName>
    <definedName name="_ftnref12" localSheetId="4">'Natural Capital'!$B$146</definedName>
    <definedName name="_ftnref2" localSheetId="4">'Natural Capital'!$B$48</definedName>
    <definedName name="_ftnref3" localSheetId="4">'Natural Capital'!$B$49</definedName>
    <definedName name="_ftnref4" localSheetId="4">'Natural Capital'!$B$57</definedName>
    <definedName name="_ftnref5" localSheetId="4">'Natural Capital'!$B$58</definedName>
    <definedName name="_ftnref6" localSheetId="4">'Natural Capital'!$B$62</definedName>
    <definedName name="_ftnref7" localSheetId="4">'Natural Capital'!$B$93</definedName>
    <definedName name="_ftnref8" localSheetId="4">'Natural Capital'!$B$112</definedName>
    <definedName name="_ftnref9" localSheetId="4">'Natural Capital'!$B$115</definedName>
    <definedName name="_Ref515453125" localSheetId="4">'Natural Capital'!$B$49</definedName>
    <definedName name="_Ref515453235" localSheetId="4">'Natural Capital'!$B$57</definedName>
    <definedName name="Z_E48541B2_1469_43C3_94C8_E3765E9ECA5D_.wvu.Cols" localSheetId="3" hidden="1">'Human Capital'!$O:$O</definedName>
    <definedName name="Z_E48541B2_1469_43C3_94C8_E3765E9ECA5D_.wvu.Cols" localSheetId="5" hidden="1">'Human Capital (input)'!$P:$P</definedName>
  </definedNames>
  <calcPr calcId="191029"/>
  <customWorkbookViews>
    <customWorkbookView name="Pakit Kanchana - Personal View" guid="{E48541B2-1469-43C3-94C8-E3765E9ECA5D}"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Phavadol Srisarnsakul - Personal View" guid="{278223DB-C861-4B05-ACBC-CD6D6CC0EE90}" mergeInterval="0" personalView="1" maximized="1" xWindow="-9" yWindow="-9" windowWidth="1938" windowHeight="1048" activeSheetId="3"/>
    <customWorkbookView name="Somchit N &lt;C-SM-SD/4034&gt; - Personal View" guid="{F1E964C3-8775-4144-85E6-187232271130}" mergeInterval="0" personalView="1" maximized="1" xWindow="-8" yWindow="-8" windowWidth="1382" windowHeight="744" activeSheetId="4"/>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9" i="8" l="1"/>
  <c r="N29" i="8"/>
  <c r="O11" i="8"/>
  <c r="N11" i="8"/>
  <c r="N154" i="8" l="1"/>
  <c r="N151" i="8" s="1"/>
  <c r="L154" i="8"/>
  <c r="J154" i="8"/>
  <c r="H154" i="8"/>
  <c r="F154" i="8"/>
  <c r="N149" i="8"/>
  <c r="N147" i="8"/>
  <c r="N145" i="8"/>
  <c r="N143" i="8"/>
  <c r="N117" i="8"/>
  <c r="L117" i="8"/>
  <c r="L118" i="8" s="1"/>
  <c r="J117" i="8"/>
  <c r="J118" i="8" s="1"/>
  <c r="H117" i="8"/>
  <c r="H118" i="8" s="1"/>
  <c r="F117" i="8"/>
  <c r="F118" i="8" s="1"/>
  <c r="N116" i="8"/>
  <c r="N115" i="8"/>
  <c r="N114" i="8"/>
  <c r="O109" i="8"/>
  <c r="N109" i="8"/>
  <c r="N107" i="8"/>
  <c r="O102" i="8"/>
  <c r="N102" i="8"/>
  <c r="M81" i="8"/>
  <c r="L81" i="8"/>
  <c r="K81" i="8"/>
  <c r="J81" i="8"/>
  <c r="I81" i="8"/>
  <c r="H81" i="8"/>
  <c r="L80" i="8"/>
  <c r="J80" i="8"/>
  <c r="H80" i="8"/>
  <c r="N78" i="8"/>
  <c r="M77" i="8"/>
  <c r="L77" i="8"/>
  <c r="K77" i="8"/>
  <c r="J77" i="8"/>
  <c r="I77" i="8"/>
  <c r="H77" i="8"/>
  <c r="L76" i="8"/>
  <c r="K76" i="8"/>
  <c r="H76" i="8"/>
  <c r="N74" i="8"/>
  <c r="N55" i="8"/>
  <c r="O25" i="8"/>
  <c r="N25" i="8"/>
  <c r="O21" i="8"/>
  <c r="N21" i="8"/>
  <c r="N14" i="8"/>
  <c r="N12" i="8"/>
  <c r="N10" i="8"/>
  <c r="N119" i="8" s="1"/>
  <c r="N8" i="8"/>
  <c r="N41" i="8" l="1"/>
  <c r="O52" i="8"/>
  <c r="N68" i="8"/>
  <c r="O72" i="8"/>
  <c r="N91" i="8"/>
  <c r="N37" i="8"/>
  <c r="N44" i="8"/>
  <c r="O48" i="8"/>
  <c r="N57" i="8"/>
  <c r="N63" i="8"/>
  <c r="O68" i="8"/>
  <c r="N76" i="8"/>
  <c r="N95" i="8"/>
  <c r="N39" i="8"/>
  <c r="O44" i="8"/>
  <c r="N50" i="8"/>
  <c r="N58" i="8"/>
  <c r="O63" i="8"/>
  <c r="N70" i="8"/>
  <c r="N81" i="8"/>
  <c r="N48" i="8"/>
  <c r="N61" i="8"/>
  <c r="N80" i="8"/>
  <c r="N104" i="8"/>
  <c r="O39" i="8"/>
  <c r="N46" i="8"/>
  <c r="N52" i="8"/>
  <c r="O58" i="8"/>
  <c r="N65" i="8"/>
  <c r="N72" i="8"/>
  <c r="O77" i="8"/>
  <c r="N86" i="8"/>
  <c r="O37" i="8"/>
  <c r="O41" i="8"/>
  <c r="O46" i="8"/>
  <c r="O50" i="8"/>
  <c r="O61" i="8"/>
  <c r="O65" i="8"/>
  <c r="O70" i="8"/>
  <c r="O81" i="8"/>
  <c r="O86" i="8"/>
  <c r="O91" i="8"/>
  <c r="O95" i="8"/>
  <c r="N106" i="8"/>
  <c r="N118" i="8"/>
  <c r="N141" i="8"/>
  <c r="N84" i="8"/>
  <c r="N88" i="8"/>
  <c r="N93" i="8"/>
  <c r="N77" i="8"/>
  <c r="O84" i="8"/>
  <c r="O88" i="8"/>
  <c r="O93" i="8"/>
  <c r="H2" i="7"/>
  <c r="B4" i="7" s="1"/>
  <c r="C4" i="7" l="1"/>
  <c r="B6" i="7" s="1"/>
  <c r="I76" i="3"/>
  <c r="G76" i="3"/>
  <c r="L77" i="3"/>
  <c r="K77" i="3"/>
  <c r="J77" i="3"/>
  <c r="I77" i="3"/>
  <c r="G77" i="3"/>
  <c r="H77" i="3"/>
  <c r="G72" i="3"/>
  <c r="J72" i="3"/>
  <c r="K73" i="3"/>
  <c r="L73" i="3"/>
  <c r="J73" i="3"/>
  <c r="I73" i="3"/>
  <c r="H73" i="3"/>
  <c r="G73" i="3"/>
  <c r="K72" i="3"/>
  <c r="M74" i="3" l="1"/>
  <c r="M70" i="3" l="1"/>
  <c r="H173" i="4" l="1"/>
  <c r="M103" i="3" l="1"/>
  <c r="K76" i="3" l="1"/>
  <c r="J7" i="1" l="1"/>
  <c r="K7" i="1"/>
  <c r="L7" i="1"/>
  <c r="I7" i="1"/>
  <c r="E113" i="3" l="1"/>
  <c r="E114" i="3" s="1"/>
  <c r="G113" i="3"/>
  <c r="G114" i="3" s="1"/>
  <c r="I113" i="3"/>
  <c r="I114" i="3" s="1"/>
  <c r="K113" i="3"/>
  <c r="K114" i="3" s="1"/>
  <c r="M113" i="3" l="1"/>
  <c r="H44" i="4" l="1"/>
  <c r="H144" i="4" l="1"/>
  <c r="G144" i="4"/>
  <c r="G139" i="4"/>
  <c r="H139" i="4"/>
  <c r="G134" i="4"/>
  <c r="H134" i="4"/>
  <c r="G87" i="4"/>
  <c r="G85" i="4"/>
  <c r="G83" i="4"/>
  <c r="H87" i="4"/>
  <c r="H85" i="4"/>
  <c r="H83" i="4"/>
  <c r="H78" i="4"/>
  <c r="N105" i="3" l="1"/>
  <c r="M105" i="3"/>
  <c r="M110" i="3" l="1"/>
  <c r="E16" i="1" l="1"/>
  <c r="F16" i="1"/>
  <c r="G16" i="1"/>
  <c r="D16" i="1"/>
  <c r="H169" i="4" l="1"/>
  <c r="H167" i="4"/>
  <c r="H15" i="1" s="1"/>
  <c r="H16" i="1" s="1"/>
  <c r="H165" i="4"/>
  <c r="H164" i="4" l="1"/>
  <c r="H170" i="4" s="1"/>
  <c r="H166" i="4"/>
  <c r="H34" i="4"/>
  <c r="H30" i="4"/>
  <c r="H26" i="4"/>
  <c r="H22" i="4"/>
  <c r="H168" i="4" l="1"/>
  <c r="M150" i="3"/>
  <c r="M147" i="3" s="1"/>
  <c r="M145" i="3" l="1"/>
  <c r="M143" i="3"/>
  <c r="M141" i="3"/>
  <c r="M139" i="3"/>
  <c r="M112" i="3" l="1"/>
  <c r="M111" i="3"/>
  <c r="M114" i="3" s="1"/>
  <c r="M98" i="3"/>
  <c r="N98" i="3"/>
  <c r="M51" i="3"/>
  <c r="M25" i="3"/>
  <c r="N25" i="3"/>
  <c r="N21" i="3"/>
  <c r="M21" i="3"/>
  <c r="M14" i="3"/>
  <c r="M12" i="3"/>
  <c r="M10" i="3"/>
  <c r="M72" i="3" s="1"/>
  <c r="M8" i="3"/>
  <c r="N48" i="3" l="1"/>
  <c r="M53" i="3"/>
  <c r="N68" i="3"/>
  <c r="M35" i="3"/>
  <c r="M84" i="3"/>
  <c r="N77" i="3"/>
  <c r="M77" i="3"/>
  <c r="M76" i="3"/>
  <c r="M102" i="3"/>
  <c r="M80" i="3"/>
  <c r="N40" i="3"/>
  <c r="N59" i="3"/>
  <c r="M44" i="3"/>
  <c r="N64" i="3"/>
  <c r="N87" i="3"/>
  <c r="M89" i="3"/>
  <c r="M40" i="3"/>
  <c r="M48" i="3"/>
  <c r="M59" i="3"/>
  <c r="M68" i="3"/>
  <c r="M100" i="3"/>
  <c r="M137" i="3"/>
  <c r="M115" i="3"/>
  <c r="N35" i="3"/>
  <c r="N44" i="3"/>
  <c r="N54" i="3"/>
  <c r="M64" i="3"/>
  <c r="N73" i="3"/>
  <c r="N82" i="3"/>
  <c r="N91" i="3"/>
  <c r="N33" i="3"/>
  <c r="N37" i="3"/>
  <c r="N42" i="3"/>
  <c r="N46" i="3"/>
  <c r="M54" i="3"/>
  <c r="N57" i="3"/>
  <c r="N61" i="3"/>
  <c r="N66" i="3"/>
  <c r="M73" i="3"/>
  <c r="M82" i="3"/>
  <c r="M87" i="3"/>
  <c r="M91" i="3"/>
  <c r="M33" i="3"/>
  <c r="M37" i="3"/>
  <c r="M42" i="3"/>
  <c r="M46" i="3"/>
  <c r="M57" i="3"/>
  <c r="M61" i="3"/>
  <c r="M66" i="3"/>
  <c r="N80" i="3"/>
  <c r="N84" i="3"/>
  <c r="N89" i="3"/>
  <c r="K150" i="3"/>
  <c r="I150" i="3"/>
  <c r="G150" i="3"/>
  <c r="E15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M120" authorId="0" shapeId="0" xr:uid="{00000000-0006-0000-0400-000001000000}">
      <text>
        <r>
          <rPr>
            <sz val="9"/>
            <color indexed="81"/>
            <rFont val="Tahoma"/>
            <family val="2"/>
          </rPr>
          <t>Mercer score (GC+PPCL+GCS+GLYTOL+GCTC)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Pakit Kanchana</author>
    <author>Author</author>
  </authors>
  <commentList>
    <comment ref="D29" authorId="0" shapeId="0" xr:uid="{00000000-0006-0000-0500-000001000000}">
      <text>
        <r>
          <rPr>
            <b/>
            <sz val="9"/>
            <color indexed="81"/>
            <rFont val="Tahoma"/>
            <family val="2"/>
          </rPr>
          <t>Pakit Kanchana:</t>
        </r>
        <r>
          <rPr>
            <sz val="9"/>
            <color indexed="81"/>
            <rFont val="Tahoma"/>
            <family val="2"/>
          </rPr>
          <t xml:space="preserve">
New
</t>
        </r>
      </text>
    </comment>
    <comment ref="N124" authorId="1" shapeId="0" xr:uid="{00000000-0006-0000-0500-000002000000}">
      <text>
        <r>
          <rPr>
            <sz val="9"/>
            <color indexed="81"/>
            <rFont val="Tahoma"/>
            <family val="2"/>
          </rPr>
          <t>Mercer score (GC+PPCL+GCS+GLYTOL+GCTC)</t>
        </r>
      </text>
    </comment>
  </commentList>
</comments>
</file>

<file path=xl/sharedStrings.xml><?xml version="1.0" encoding="utf-8"?>
<sst xmlns="http://schemas.openxmlformats.org/spreadsheetml/2006/main" count="2862" uniqueCount="1366">
  <si>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</si>
  <si>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</si>
  <si>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</si>
  <si>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</si>
  <si>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</si>
  <si>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</si>
  <si>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</si>
  <si>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</si>
  <si>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</si>
  <si>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</si>
  <si>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</si>
  <si>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</si>
  <si>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</si>
  <si>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</si>
  <si>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</si>
  <si>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</si>
  <si>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</si>
  <si>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</si>
  <si>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</si>
  <si>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</si>
  <si>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</si>
  <si>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</si>
  <si>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</si>
  <si>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</si>
  <si>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</si>
  <si>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</si>
  <si>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</si>
  <si>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</si>
  <si>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</si>
  <si>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</si>
  <si>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102-8</t>
  </si>
  <si>
    <t>Person</t>
  </si>
  <si>
    <t>102-7,</t>
  </si>
  <si>
    <t>405-1</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</si>
  <si>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</si>
  <si>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</si>
  <si>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</si>
  <si>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</si>
  <si>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</si>
  <si>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</si>
  <si>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</si>
  <si>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</si>
  <si>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</si>
  <si>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</si>
  <si>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</si>
  <si>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</si>
  <si>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</si>
  <si>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</si>
  <si>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</si>
  <si>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</si>
  <si>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</si>
  <si>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</si>
  <si>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401-1</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</si>
  <si>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</si>
  <si>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</si>
  <si>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</si>
  <si>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</si>
  <si>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</si>
  <si>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</si>
  <si>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</si>
  <si>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</si>
  <si>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</si>
  <si>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</si>
  <si>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</si>
  <si>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</si>
  <si>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</si>
  <si>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</si>
  <si>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</si>
  <si>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</si>
  <si>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401-3</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</si>
  <si>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</si>
  <si>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</si>
  <si>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</si>
  <si>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</si>
  <si>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</si>
  <si>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</si>
  <si>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</si>
  <si>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</si>
  <si>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</si>
  <si>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</si>
  <si>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</si>
  <si>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</si>
  <si>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</si>
  <si>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</si>
  <si>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404-1</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</si>
  <si>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</si>
  <si>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</si>
  <si>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</si>
  <si>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</si>
  <si>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</si>
  <si>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</si>
  <si>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</si>
  <si>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</si>
  <si>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</si>
  <si>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</si>
  <si>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</si>
  <si>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</si>
  <si>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</si>
  <si>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404-3</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</si>
  <si>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</si>
  <si>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</si>
  <si>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</si>
  <si>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</si>
  <si>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</si>
  <si>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</si>
  <si>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</si>
  <si>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</si>
  <si>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</si>
  <si>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</si>
  <si>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</si>
  <si>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</si>
  <si>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405-2</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</si>
  <si>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</si>
  <si>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</si>
  <si>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</si>
  <si>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</si>
  <si>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</si>
  <si>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</si>
  <si>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</si>
  <si>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</si>
  <si>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</si>
  <si>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</si>
  <si>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Health and Safety</t>
  </si>
  <si>
    <t>403-1</t>
  </si>
  <si>
    <t>Percentage of workers whose work, or workplace, is controlled by the organization, that are represented by formal joint management-worker health and safety committees</t>
  </si>
  <si>
    <t>403-2</t>
  </si>
  <si>
    <t>Work-related Fatalities</t>
  </si>
  <si>
    <t>Employee</t>
  </si>
  <si>
    <t>Case</t>
  </si>
  <si>
    <t>Total Recordable Injuries Case</t>
  </si>
  <si>
    <t>Case/1 Million Manhours</t>
  </si>
  <si>
    <t>Lost-Time Injuries Frequency Rate (LTIFR)</t>
  </si>
  <si>
    <t>Data Coverage</t>
  </si>
  <si>
    <t>% of revenue</t>
  </si>
  <si>
    <t>Data coverage</t>
  </si>
  <si>
    <t>Lost Workday Case (LWC)</t>
  </si>
  <si>
    <t>Lost Day Rate (LDR)</t>
  </si>
  <si>
    <t>Absentee Rate</t>
  </si>
  <si>
    <t>Occupational Health and Safety</t>
  </si>
  <si>
    <t>Process Safety Events - Tier 1</t>
  </si>
  <si>
    <t>Number of process safety events – Tier 1 Million hours worked</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</si>
  <si>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</si>
  <si>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</si>
  <si>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</si>
  <si>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</si>
  <si>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</si>
  <si>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</si>
  <si>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</si>
  <si>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</si>
  <si>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</si>
  <si>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</si>
  <si>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</si>
  <si>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</si>
  <si>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</si>
  <si>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</si>
  <si>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</si>
  <si>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</si>
  <si>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</si>
  <si>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</si>
  <si>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</si>
  <si>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</si>
  <si>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</si>
  <si>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</si>
  <si>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</si>
  <si>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</si>
  <si>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</si>
  <si>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</si>
  <si>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</si>
  <si>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</si>
  <si>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</si>
  <si>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</si>
  <si>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</si>
  <si>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</si>
  <si>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</si>
  <si>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</si>
  <si>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</si>
  <si>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</si>
  <si>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</si>
  <si>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</si>
  <si>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</si>
  <si>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</si>
  <si>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</si>
  <si>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</si>
  <si>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</si>
  <si>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</si>
  <si>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</si>
  <si>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</si>
  <si>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</si>
  <si>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</si>
  <si>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</si>
  <si>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</si>
  <si>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</si>
  <si>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</si>
  <si>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</si>
  <si>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</si>
  <si>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</si>
  <si>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</si>
  <si>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</si>
  <si>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</si>
  <si>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</si>
  <si>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</si>
  <si>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</si>
  <si>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</si>
  <si>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</si>
  <si>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</si>
  <si>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</si>
  <si>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</si>
  <si>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</si>
  <si>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</si>
  <si>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</si>
  <si>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</si>
  <si>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</si>
  <si>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</si>
  <si>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</si>
  <si>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</si>
  <si>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</si>
  <si>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</si>
  <si>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</si>
  <si>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</si>
  <si>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</si>
  <si>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</si>
  <si>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</si>
  <si>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</si>
  <si>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</si>
  <si>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</si>
  <si>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</si>
  <si>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</si>
  <si>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</si>
  <si>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</si>
  <si>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</si>
  <si>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</si>
  <si>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</si>
  <si>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</si>
  <si>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</si>
  <si>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</si>
  <si>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</si>
  <si>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</si>
  <si>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</si>
  <si>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</si>
  <si>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</si>
  <si>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</si>
  <si>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</si>
  <si>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</si>
  <si>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</si>
  <si>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</si>
  <si>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</si>
  <si>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</si>
  <si>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</si>
  <si>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</si>
  <si>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</si>
  <si>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</si>
  <si>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</si>
  <si>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</si>
  <si>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</si>
  <si>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</si>
  <si>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</si>
  <si>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</si>
  <si>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</si>
  <si>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</si>
  <si>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</si>
  <si>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</si>
  <si>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</si>
  <si>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</si>
  <si>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</si>
  <si>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</si>
  <si>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</si>
  <si>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</si>
  <si>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</si>
  <si>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</si>
  <si>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</si>
  <si>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</si>
  <si>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</si>
  <si>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</si>
  <si>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</si>
  <si>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</si>
  <si>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</si>
  <si>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</si>
  <si>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</si>
  <si>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</si>
  <si>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</si>
  <si>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</si>
  <si>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</si>
  <si>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</si>
  <si>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</si>
  <si>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</si>
  <si>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</si>
  <si>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</si>
  <si>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</si>
  <si>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</si>
  <si>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</si>
  <si>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</si>
  <si>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</si>
  <si>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</si>
  <si>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</si>
  <si>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</si>
  <si>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</si>
  <si>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</si>
  <si>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</si>
  <si>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</si>
  <si>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</si>
  <si>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</si>
  <si>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</si>
  <si>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</si>
  <si>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</si>
  <si>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</si>
  <si>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</si>
  <si>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</si>
  <si>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</si>
  <si>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</si>
  <si>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</si>
  <si>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</si>
  <si>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</si>
  <si>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</si>
  <si>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</si>
  <si>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</si>
  <si>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</si>
  <si>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</si>
  <si>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</si>
  <si>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</si>
  <si>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</si>
  <si>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</si>
  <si>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</si>
  <si>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</si>
  <si>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</si>
  <si>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</si>
  <si>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</si>
  <si>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</si>
  <si>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</si>
  <si>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</si>
  <si>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</si>
  <si>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</si>
  <si>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</si>
  <si>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</si>
  <si>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</si>
  <si>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</si>
  <si>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</si>
  <si>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</si>
  <si>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</si>
  <si>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</si>
  <si>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</si>
  <si>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</si>
  <si>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</si>
  <si>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</si>
  <si>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</si>
  <si>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</si>
  <si>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</si>
  <si>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</si>
  <si>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</si>
  <si>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</si>
  <si>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</si>
  <si>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</si>
  <si>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</si>
  <si>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</si>
  <si>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</si>
  <si>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</si>
  <si>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</si>
  <si>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</si>
  <si>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</si>
  <si>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</si>
  <si>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</si>
  <si>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</si>
  <si>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</si>
  <si>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</si>
  <si>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</si>
  <si>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</si>
  <si>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</si>
  <si>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</si>
  <si>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</si>
  <si>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</si>
  <si>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</si>
  <si>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</si>
  <si>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</si>
  <si>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</si>
  <si>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</si>
  <si>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</si>
  <si>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</si>
  <si>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</si>
  <si>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</si>
  <si>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</si>
  <si>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</si>
  <si>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</si>
  <si>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</si>
  <si>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</si>
  <si>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</si>
  <si>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</si>
  <si>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</si>
  <si>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</si>
  <si>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</si>
  <si>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</si>
  <si>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</si>
  <si>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</si>
  <si>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</si>
  <si>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</si>
  <si>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</si>
  <si>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</si>
  <si>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</si>
  <si>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</si>
  <si>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</si>
  <si>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</si>
  <si>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</si>
  <si>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</si>
  <si>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</si>
  <si>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</si>
  <si>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</si>
  <si>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</si>
  <si>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</si>
  <si>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</si>
  <si>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</si>
  <si>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</si>
  <si>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</si>
  <si>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</si>
  <si>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</si>
  <si>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</si>
  <si>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</si>
  <si>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</si>
  <si>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</si>
  <si>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</si>
  <si>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</si>
  <si>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</si>
  <si>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</si>
  <si>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</si>
  <si>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</si>
  <si>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</si>
  <si>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</si>
  <si>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</si>
  <si>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</si>
  <si>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</si>
  <si>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</si>
  <si>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</si>
  <si>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</si>
  <si>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</si>
  <si>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</si>
  <si>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OHS</t>
  </si>
  <si>
    <t>HR</t>
  </si>
  <si>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</si>
  <si>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</si>
  <si>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</si>
  <si>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</si>
  <si>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</si>
  <si>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</si>
  <si>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</si>
  <si>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</si>
  <si>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</si>
  <si>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</si>
  <si>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</si>
  <si>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</si>
  <si>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</si>
  <si>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</si>
  <si>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</si>
  <si>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</si>
  <si>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</si>
  <si>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 xml:space="preserve"> NA</t>
  </si>
  <si>
    <t xml:space="preserve">NA </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</si>
  <si>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</si>
  <si>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</si>
  <si>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</si>
  <si>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</si>
  <si>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</si>
  <si>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</si>
  <si>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</si>
  <si>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</si>
  <si>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</si>
  <si>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</si>
  <si>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On contract (Temporary contract)</t>
    </r>
    <r>
      <rPr>
        <vertAlign val="superscript"/>
        <sz val="10"/>
        <color rgb="FF000000"/>
        <rFont val="Cordia New"/>
        <family val="2"/>
      </rPr>
      <t>[5]</t>
    </r>
  </si>
  <si>
    <r>
      <t>Contractor</t>
    </r>
    <r>
      <rPr>
        <vertAlign val="superscript"/>
        <sz val="10"/>
        <color rgb="FF000000"/>
        <rFont val="Cordia New"/>
        <family val="2"/>
      </rPr>
      <t>[7]</t>
    </r>
  </si>
  <si>
    <r>
      <t>Unclassified</t>
    </r>
    <r>
      <rPr>
        <vertAlign val="superscript"/>
        <sz val="10"/>
        <color rgb="FF000000"/>
        <rFont val="Cordia New"/>
        <family val="2"/>
      </rPr>
      <t>[6]</t>
    </r>
  </si>
  <si>
    <r>
      <t>Injuries Rate (IR)</t>
    </r>
    <r>
      <rPr>
        <b/>
        <vertAlign val="superscript"/>
        <sz val="10"/>
        <color rgb="FFFFFFFF"/>
        <rFont val="Cordia New"/>
        <family val="2"/>
      </rPr>
      <t>[8]</t>
    </r>
  </si>
  <si>
    <r>
      <t>Contractor</t>
    </r>
    <r>
      <rPr>
        <vertAlign val="superscript"/>
        <sz val="10"/>
        <color rgb="FF000000"/>
        <rFont val="Cordia New"/>
        <family val="2"/>
      </rPr>
      <t>[6]</t>
    </r>
  </si>
  <si>
    <r>
      <t>Occupational Diseases Rate (ODR)</t>
    </r>
    <r>
      <rPr>
        <b/>
        <vertAlign val="superscript"/>
        <sz val="10"/>
        <color rgb="FFFFFFFF"/>
        <rFont val="Cordia New"/>
        <family val="2"/>
      </rPr>
      <t>[9]</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</si>
  <si>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</si>
  <si>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</si>
  <si>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</si>
  <si>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</si>
  <si>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</si>
  <si>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</si>
  <si>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</si>
  <si>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</si>
  <si>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</si>
  <si>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</si>
  <si>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</si>
  <si>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</si>
  <si>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</si>
  <si>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</si>
  <si>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</si>
  <si>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</si>
  <si>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</si>
  <si>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</si>
  <si>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</si>
  <si>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</si>
  <si>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</si>
  <si>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</si>
  <si>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</si>
  <si>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[1] Total worker is total employee including contractor and other persons working for GC.</t>
  </si>
  <si>
    <t>[2] Total employee is total workforce for GC.</t>
  </si>
  <si>
    <t>[3] Worker (exclude employee) refers to significant workers that are contractors.</t>
  </si>
  <si>
    <t>[4] Permanent contractor is a permanent employment contract is a contract with an employee for full-time or part-time work for an indeterminate period.</t>
  </si>
  <si>
    <t>[5] Temporary contract is of limited duration and terminated by a specific event, including the end of a project or work phase or return of replaced personnel.</t>
  </si>
  <si>
    <t>[6] Unclassified means employees who serve the Company on contract as advisors, experts and specialists.</t>
  </si>
  <si>
    <t>[7] Worker (exclude employee) refers to significant workers that are contractors</t>
  </si>
  <si>
    <t>[8] Injury types include medical treatment, restricted work and loss time cases.</t>
  </si>
  <si>
    <t>[9] Occupation Disease Rate refers to Occupational Illness Frequency Rate (OIFR)</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</si>
  <si>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</si>
  <si>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</si>
  <si>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</si>
  <si>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</si>
  <si>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</si>
  <si>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djsi</t>
  </si>
  <si>
    <t>3.4.3</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</si>
  <si>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</si>
  <si>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</si>
  <si>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</si>
  <si>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</si>
  <si>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</si>
  <si>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</si>
  <si>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</si>
  <si>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</si>
  <si>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</si>
  <si>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</si>
  <si>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</si>
  <si>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</si>
  <si>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</si>
  <si>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</si>
  <si>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</si>
  <si>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</si>
  <si>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</si>
  <si>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</si>
  <si>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</si>
  <si>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</si>
  <si>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</si>
  <si>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</si>
  <si>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</si>
  <si>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</si>
  <si>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</si>
  <si>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t>3.3.2</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</si>
  <si>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</si>
  <si>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</si>
  <si>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</si>
  <si>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</si>
  <si>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3.3.4</t>
  </si>
  <si>
    <t>3.3.5</t>
  </si>
  <si>
    <t>a) Total Revenue</t>
  </si>
  <si>
    <t>b) Total Operating expenses</t>
  </si>
  <si>
    <t>c) Total employee-related expense (Salaries+Benefits)</t>
  </si>
  <si>
    <t>Resulting HC ROI    :   (a - (b-c)) / c</t>
  </si>
  <si>
    <t>3.4.1</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</si>
  <si>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</si>
  <si>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</si>
  <si>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</si>
  <si>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</si>
  <si>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t>3.2.1</t>
  </si>
  <si>
    <r>
      <t xml:space="preserve">Women in </t>
    </r>
    <r>
      <rPr>
        <sz val="10"/>
        <color rgb="FFFF3300"/>
        <rFont val="Cordia New"/>
        <family val="2"/>
      </rPr>
      <t>top</t>
    </r>
    <r>
      <rPr>
        <sz val="10"/>
        <color rgb="FF000000"/>
        <rFont val="Cordia New"/>
        <family val="2"/>
      </rPr>
      <t xml:space="preserve"> management positions</t>
    </r>
  </si>
  <si>
    <t>3.2.2</t>
  </si>
  <si>
    <t>1.1.4</t>
  </si>
  <si>
    <t>MD</t>
  </si>
  <si>
    <t>Total MD</t>
  </si>
  <si>
    <t>SR</t>
  </si>
  <si>
    <t>JR</t>
  </si>
  <si>
    <t>Total Manday</t>
  </si>
  <si>
    <t>Rate</t>
  </si>
  <si>
    <t>Total Cost</t>
  </si>
  <si>
    <t>Estimate MD for BW/BI</t>
  </si>
  <si>
    <t>Task</t>
  </si>
  <si>
    <r>
      <t>Total worker</t>
    </r>
    <r>
      <rPr>
        <vertAlign val="superscript"/>
        <sz val="11"/>
        <color rgb="FFFF0000"/>
        <rFont val="Cordia New"/>
        <family val="2"/>
      </rPr>
      <t>[1]</t>
    </r>
  </si>
  <si>
    <r>
      <t>Total employee</t>
    </r>
    <r>
      <rPr>
        <vertAlign val="superscript"/>
        <sz val="11"/>
        <color rgb="FF000000"/>
        <rFont val="Cordia New"/>
        <family val="2"/>
      </rPr>
      <t>[2]</t>
    </r>
  </si>
  <si>
    <r>
      <t>Contractor</t>
    </r>
    <r>
      <rPr>
        <vertAlign val="superscript"/>
        <sz val="11"/>
        <color rgb="FFFF0000"/>
        <rFont val="Cordia New"/>
        <family val="2"/>
      </rPr>
      <t>[3]</t>
    </r>
  </si>
  <si>
    <r>
      <t>Permanent contract</t>
    </r>
    <r>
      <rPr>
        <vertAlign val="superscript"/>
        <sz val="11"/>
        <color rgb="FF000000"/>
        <rFont val="Cordia New"/>
        <family val="2"/>
      </rPr>
      <t>[4]</t>
    </r>
  </si>
  <si>
    <r>
      <t>Unclassified</t>
    </r>
    <r>
      <rPr>
        <vertAlign val="superscript"/>
        <sz val="11"/>
        <color rgb="FF000000"/>
        <rFont val="Cordia New"/>
        <family val="2"/>
      </rPr>
      <t>[6]</t>
    </r>
  </si>
  <si>
    <r>
      <t xml:space="preserve">  Executive                       </t>
    </r>
    <r>
      <rPr>
        <sz val="11"/>
        <color rgb="FFFF3300"/>
        <rFont val="Cordia New"/>
        <family val="2"/>
      </rPr>
      <t>(Level 13-18)</t>
    </r>
  </si>
  <si>
    <r>
      <t xml:space="preserve">  Middle management</t>
    </r>
    <r>
      <rPr>
        <sz val="11"/>
        <color rgb="FFFF3300"/>
        <rFont val="Cordia New"/>
        <family val="2"/>
      </rPr>
      <t xml:space="preserve"> (Level 10-12)</t>
    </r>
  </si>
  <si>
    <r>
      <t xml:space="preserve"> Senior                            </t>
    </r>
    <r>
      <rPr>
        <sz val="11"/>
        <color rgb="FFFF3300"/>
        <rFont val="Cordia New"/>
        <family val="2"/>
      </rPr>
      <t xml:space="preserve">  (Level 8-9)</t>
    </r>
  </si>
  <si>
    <r>
      <t xml:space="preserve"> Employee                      </t>
    </r>
    <r>
      <rPr>
        <sz val="11"/>
        <color rgb="FFFF3300"/>
        <rFont val="Cordia New"/>
        <family val="2"/>
      </rPr>
      <t xml:space="preserve"> (Level 7 and below)</t>
    </r>
  </si>
  <si>
    <r>
      <t xml:space="preserve">Executive                         </t>
    </r>
    <r>
      <rPr>
        <sz val="11"/>
        <color rgb="FFFF3300"/>
        <rFont val="Cordia New"/>
        <family val="2"/>
      </rPr>
      <t>(Level 13-18)</t>
    </r>
  </si>
  <si>
    <r>
      <t xml:space="preserve">Middle management    </t>
    </r>
    <r>
      <rPr>
        <sz val="11"/>
        <color rgb="FFFF3300"/>
        <rFont val="Cordia New"/>
        <family val="2"/>
      </rPr>
      <t>(Level 10-12)</t>
    </r>
  </si>
  <si>
    <r>
      <t xml:space="preserve">Senior                               </t>
    </r>
    <r>
      <rPr>
        <sz val="11"/>
        <color rgb="FFFF3300"/>
        <rFont val="Cordia New"/>
        <family val="2"/>
      </rPr>
      <t xml:space="preserve"> (Level 8-9)</t>
    </r>
  </si>
  <si>
    <r>
      <t xml:space="preserve">Employee                       </t>
    </r>
    <r>
      <rPr>
        <sz val="11"/>
        <color rgb="FFFF3300"/>
        <rFont val="Cordia New"/>
        <family val="2"/>
      </rPr>
      <t xml:space="preserve"> (Level 7 and below)</t>
    </r>
  </si>
  <si>
    <r>
      <t xml:space="preserve">Women in </t>
    </r>
    <r>
      <rPr>
        <sz val="11"/>
        <color rgb="FFFF3300"/>
        <rFont val="Cordia New"/>
        <family val="2"/>
      </rPr>
      <t>top</t>
    </r>
    <r>
      <rPr>
        <sz val="11"/>
        <color rgb="FF000000"/>
        <rFont val="Cordia New"/>
        <family val="2"/>
      </rPr>
      <t xml:space="preserve"> management positions</t>
    </r>
  </si>
  <si>
    <r>
      <t>Contractor</t>
    </r>
    <r>
      <rPr>
        <vertAlign val="superscript"/>
        <sz val="11"/>
        <color rgb="FF000000"/>
        <rFont val="Cordia New"/>
        <family val="2"/>
      </rPr>
      <t>[7]</t>
    </r>
  </si>
  <si>
    <r>
      <t>Contractor</t>
    </r>
    <r>
      <rPr>
        <vertAlign val="superscript"/>
        <sz val="11"/>
        <color rgb="FF000000"/>
        <rFont val="Cordia New"/>
        <family val="2"/>
      </rPr>
      <t>[6]</t>
    </r>
  </si>
  <si>
    <t>C-SE</t>
  </si>
  <si>
    <t>???</t>
  </si>
  <si>
    <t>breakdown of employees by level (such as senior management, middle management) and function</t>
  </si>
  <si>
    <t>(such as technical, administrative, production)</t>
  </si>
  <si>
    <t>worker</t>
  </si>
  <si>
    <t>absentee</t>
  </si>
  <si>
    <t>worker absent from work because of incapacity of any kind, not just as the result of work-related injury</t>
  </si>
  <si>
    <t>or disease</t>
  </si>
  <si>
    <t>Note: Absentee excludes permitted leave absences such as holidays, study, maternity or paternity leave,</t>
  </si>
  <si>
    <t>and compassionate leave.</t>
  </si>
  <si>
    <t>absentee rate</t>
  </si>
  <si>
    <t>measure of actual absentee days lost, expressed as a percentage of total days scheduled to be worked by</t>
  </si>
  <si>
    <t>workers for the same period</t>
  </si>
  <si>
    <t>Note: Absentee rate can be calculated for a specific category of workers (e.g., employees). This is specified</t>
  </si>
  <si>
    <t>in the respective disclosure in the GRI Standards.</t>
  </si>
  <si>
    <t>annual total compensation</t>
  </si>
  <si>
    <t>compensation provided over the course of a year</t>
  </si>
  <si>
    <t>Note: Annual total compensation can include compensation such as salary, bonus, stock awards, option</t>
  </si>
  <si>
    <t>awards, non-equity incentive plan compensation, change in pension value and nonqualified deferred</t>
  </si>
  <si>
    <t>compensation earnings, and all other compensation.</t>
  </si>
  <si>
    <t>action of the organization or employees that can result in collusion with potential competitors, with the</t>
  </si>
  <si>
    <t>purpose of limiting the effects of market competition</t>
  </si>
  <si>
    <t>Note: Examples of anti-competitive behavior actions can include fixing prices, coordinating bids, creating</t>
  </si>
  <si>
    <t>market or output restrictions, imposing geographic quotas, or allocating customers, suppliers,</t>
  </si>
  <si>
    <t>geographic areas, and product lines.</t>
  </si>
  <si>
    <t>action of the organization that can result in collusion to erect barriers for entry to the sector, or another</t>
  </si>
  <si>
    <t>collusive action that prevents competition</t>
  </si>
  <si>
    <t>Note: Examples of collusive actions can include unfair business practices, abuse of market position, cartels,</t>
  </si>
  <si>
    <t>anti-competitive mergers, and price-fixing.</t>
  </si>
  <si>
    <t>area of high biodiversity value</t>
  </si>
  <si>
    <t>area not subject to legal protection, but recognized for important biodiversity features by a number</t>
  </si>
  <si>
    <t>of governmental and non-governmental organizations</t>
  </si>
  <si>
    <t>Note 1: Areas of high biodiversity value include habitats that are a priority for conservation, which are</t>
  </si>
  <si>
    <t>often defined in National Biodiversity Strategies and Action Plans prepared under the United</t>
  </si>
  <si>
    <t>Nations (UN) Convention, ‘Convention on Biological Diversity’, 1992.</t>
  </si>
  <si>
    <t>Note 2: Several international conservation organizations have identified particular areas of high</t>
  </si>
  <si>
    <t>biodiversity value.</t>
  </si>
  <si>
    <t>area protected</t>
  </si>
  <si>
    <t>area that is protected from any harm during operational activities, and where the environment remains</t>
  </si>
  <si>
    <t>in its original state with a healthy and functioning ecosystem</t>
  </si>
  <si>
    <t>area restored</t>
  </si>
  <si>
    <t>area that was used during or affected by operational activities, and where remediation measures have either</t>
  </si>
  <si>
    <t>restored the environment to its original state, or to a state where it has a healthy and functioning ecosystem</t>
  </si>
  <si>
    <t>base year</t>
  </si>
  <si>
    <t>historical datum (such as year) against which a measurement is tracked over time</t>
  </si>
  <si>
    <t>baseline</t>
  </si>
  <si>
    <t>starting point used for comparisons</t>
  </si>
  <si>
    <t>Note: In the context of energy and emissions reporting, the baseline is the projected energy consumption</t>
  </si>
  <si>
    <t>or emissions in the absence of any reduction activity.</t>
  </si>
  <si>
    <t>basic salary</t>
  </si>
  <si>
    <t>fixed, minimum amount paid to an employee for performing his or her duties, excluding any additional</t>
  </si>
  <si>
    <t>remuneration, such as payments for overtime working or bonuses</t>
  </si>
  <si>
    <t>benefit</t>
  </si>
  <si>
    <t>direct benefit provided in the form of financial contributions, care paid for by the organization, or the</t>
  </si>
  <si>
    <t>reimbursement of expenses borne by the employee</t>
  </si>
  <si>
    <t>Note: Redundancy payments over and above legal minimums, lay-off pay, extra employment injury benefit,</t>
  </si>
  <si>
    <t>survivors’ benefits, and extra paid holiday entitlements can also be included as a benefit.</t>
  </si>
  <si>
    <t>biogenic carbon dioxide (CO2) emission</t>
  </si>
  <si>
    <t>emission of CO2 from the combustion or biodegradation of biomass</t>
  </si>
  <si>
    <t>breach of customer privacy</t>
  </si>
  <si>
    <t>non-compliance with existing legal regulations and (voluntary) standards regarding the protection of</t>
  </si>
  <si>
    <t>customer privacy</t>
  </si>
  <si>
    <t>carbon dioxide (CO2) equivalent</t>
  </si>
  <si>
    <t>measure used to compare the emissions from various types of greenhouse gas (GHG) based on their</t>
  </si>
  <si>
    <t>global warming potential (GWP)</t>
  </si>
  <si>
    <t>Note: The CO2 equivalent for a gas is determined by multiplying the metric tons of the gas by the</t>
  </si>
  <si>
    <t>associated GWP.</t>
  </si>
  <si>
    <t>CFC-11</t>
  </si>
  <si>
    <t>(trichlorofluoromethane) equivalent</t>
  </si>
  <si>
    <t>measure used to compare various substances based on their relative ozone depletion potential (ODP)</t>
  </si>
  <si>
    <t>Note: The reference level of 1 is the potential of CFC-11 (trichlorofluoromethane) and CFC-12</t>
  </si>
  <si>
    <t>(dichlorodifluoromethane) to cause ozone depletion.</t>
  </si>
  <si>
    <t>child</t>
  </si>
  <si>
    <t>person under the age of 15 years, or under the age of completion of compulsory schooling, whichever</t>
  </si>
  <si>
    <t>is higher</t>
  </si>
  <si>
    <t>Note 1: Exceptions can occur in certain countries where economies and educational facilities are</t>
  </si>
  <si>
    <t>insufficiently developed and a minimum age of 14 years applies. These countries of exception</t>
  </si>
  <si>
    <t>are specified by the International Labour Organization (ILO) in response to a special application</t>
  </si>
  <si>
    <t>by the country concerned and in consultation with representative organizations of employers</t>
  </si>
  <si>
    <t>and workers.</t>
  </si>
  <si>
    <t>Note 2: The ILO Convention 138, ‘Minimum Age Convention’, 1973, refers to both child labor and</t>
  </si>
  <si>
    <t>young workers.</t>
  </si>
  <si>
    <t>clawback</t>
  </si>
  <si>
    <t>repayment of previously received compensation required to be made by an executive to his or her employer</t>
  </si>
  <si>
    <t>in the event certain conditions of employment or goals are not met</t>
  </si>
  <si>
    <t>collective action to combat corruption</t>
  </si>
  <si>
    <t>voluntary engagement with initiatives and stakeholders to improve the broader operating environment and</t>
  </si>
  <si>
    <t>culture, in order to combat corruption</t>
  </si>
  <si>
    <t>Note: Collective action to combat corruption can include proactive collaboration with peers, governments</t>
  </si>
  <si>
    <t>and the wider public sector, trade unions and civil society organizations.</t>
  </si>
  <si>
    <t>collective bargaining</t>
  </si>
  <si>
    <t>all negotiations which take place between one or more employers or employers' organizations, on the</t>
  </si>
  <si>
    <t>one hand, and one or more workers' organizations (trade unions), on the other, for determining working</t>
  </si>
  <si>
    <t>conditions and terms of employment or for regulating relations between employers and workers</t>
  </si>
  <si>
    <t>Note 1: Collective agreements can be at the level of the organization; at the industry level, in countries</t>
  </si>
  <si>
    <t>where that is the practice; or at both.</t>
  </si>
  <si>
    <t>Note 2: Collective agreements can cover specific groups of workers; for example, those performing a</t>
  </si>
  <si>
    <t>specific activity or working at a specific location.</t>
  </si>
  <si>
    <t>Note 3: This definition is based on the International Labour Organization (ILO) Convention 154, ‘Collective</t>
  </si>
  <si>
    <t>Bargaining Convention’, 1981.</t>
  </si>
  <si>
    <t>community development program</t>
  </si>
  <si>
    <t>plan that details actions to minimize, mitigate, or compensate for adverse social and/or economic impacts,</t>
  </si>
  <si>
    <t>and/or to identify opportunities or actions to enhance positive impacts of a project on the community</t>
  </si>
  <si>
    <t>confirmed incident of corruption</t>
  </si>
  <si>
    <t>incident of corruption that has been found to be substantiated</t>
  </si>
  <si>
    <t>Note: Confirmed incidents of corruption do not include incidents of corruption that are still under</t>
  </si>
  <si>
    <t>investigation in the reporting period.</t>
  </si>
  <si>
    <t>conflict of interest</t>
  </si>
  <si>
    <t>situation where an individual is confronted with choosing between the requirements of his or her function</t>
  </si>
  <si>
    <t>and his or her own private interests</t>
  </si>
  <si>
    <t>conservation and efficiency initiative</t>
  </si>
  <si>
    <t>organizational or technological modification that allows a defined process or task to be carried out using</t>
  </si>
  <si>
    <t>less energy</t>
  </si>
  <si>
    <t>Note: Conservation and efficiency initiatives include process redesign, the conversion and retrofitting of</t>
  </si>
  <si>
    <t>equipment such as energy-efficient lighting, or the elimination of unnecessary energy use due to</t>
  </si>
  <si>
    <t>changes in behavior.</t>
  </si>
  <si>
    <t>continued employability</t>
  </si>
  <si>
    <t>adaptation to the changing demands of the workplace through the acquisition of new skills</t>
  </si>
  <si>
    <t>corruption</t>
  </si>
  <si>
    <t>‘abuse of entrusted power for private gain’,1 which can be instigated by individuals or organizations</t>
  </si>
  <si>
    <t>Note: In the GRI Standards, corruption includes practices such as bribery, facilitation payments, fraud,</t>
  </si>
  <si>
    <t>extortion, collusion, and money laundering. It also includes an offer or receipt of any gift, loan,</t>
  </si>
  <si>
    <t>fee, reward, or other advantage to or from any person as an inducement to do something that</t>
  </si>
  <si>
    <t>is dishonest, illegal, or a breach of trust in the conduct of the enterprise’s business.2 This can</t>
  </si>
  <si>
    <t>include cash or in-kind benefits, such as free goods, gifts, and holidays, or special personal services</t>
  </si>
  <si>
    <t>provided for the purpose of an improper advantage, or that can result in moral pressure to receive</t>
  </si>
  <si>
    <t>such an advantage.</t>
  </si>
  <si>
    <t>right of the customer to privacy and personal refuge</t>
  </si>
  <si>
    <t>Note 1: Customer privacy includes matters such as the protection of data; the use of information or</t>
  </si>
  <si>
    <t>data for their original intended purpose only, unless specifically agreed otherwise; the obligation</t>
  </si>
  <si>
    <t>to observe confidentiality; and the protection of information or data from misuse or theft.</t>
  </si>
  <si>
    <t>Note 2: Customers are understood to include end-customers (consumers) as well as business-tobusiness</t>
  </si>
  <si>
    <t>customers.</t>
  </si>
  <si>
    <t>defined benefit plan</t>
  </si>
  <si>
    <t>post-employment benefit plan other than a defined contribution plan</t>
  </si>
  <si>
    <t>defined contribution plan</t>
  </si>
  <si>
    <t>post-employment benefit plan under which an entity pays fixed contributions into a separate entity</t>
  </si>
  <si>
    <t>(a fund) and will have no legal or constructive obligation to pay further contributions if the fund does</t>
  </si>
  <si>
    <t>not hold sufficient assets to pay all employee benefits relating to employee service in the current and</t>
  </si>
  <si>
    <t>prior periods</t>
  </si>
  <si>
    <t>direct (Scope 1) GHG emissions</t>
  </si>
  <si>
    <t>GHG emissions from sources that are owned or controlled by an organization</t>
  </si>
  <si>
    <t>Note 1: A GHG source is any physical unit or process that releases GHG into the atmosphere.</t>
  </si>
  <si>
    <t>Note 2: Direct (Scope 1) GHG emissions can include the CO2 emissions from fuel consumption.</t>
  </si>
  <si>
    <t>discrimination</t>
  </si>
  <si>
    <t>act and result of treating persons unequally by imposing unequal burdens or denying benefits instead of</t>
  </si>
  <si>
    <t>treating each person fairly on the basis of individual merit</t>
  </si>
  <si>
    <t>Note: Discrimination can also include harassment, defined as a course of comments or actions that are</t>
  </si>
  <si>
    <t>unwelcome, or should reasonably be known to be unwelcome, to the person towards whom they</t>
  </si>
  <si>
    <t>are addressed.</t>
  </si>
  <si>
    <t>due diligence</t>
  </si>
  <si>
    <t>In the context of the GRI Standards, ‘due diligence’ refers to a process to identify, prevent, mitigate and</t>
  </si>
  <si>
    <t>account for how an organization addresses its actual and potential negative impacts.</t>
  </si>
  <si>
    <t>Note: This definition is based on the Organisation for Economic Co-operation and Development (OECD),</t>
  </si>
  <si>
    <t>OECD Guidelines for Multinational Enterprises, 2011, and the United Nations (UN), ‘Guiding Principles</t>
  </si>
  <si>
    <t>on Business and Human Rights, Implementing the United Nations “Protect, Respect and Remedy”</t>
  </si>
  <si>
    <t>Framework’, 2011.</t>
  </si>
  <si>
    <t>employee</t>
  </si>
  <si>
    <t>individual who is in an employment relationship with the organization, according to national law or</t>
  </si>
  <si>
    <t>its application</t>
  </si>
  <si>
    <t>employee category</t>
  </si>
  <si>
    <t>Note: This information is derived from the organization’s own human resources system.</t>
  </si>
  <si>
    <t>employee turnover</t>
  </si>
  <si>
    <t>employees who leave the organization voluntarily or due to dismissal, retirement, or death in service</t>
  </si>
  <si>
    <t>employment contract</t>
  </si>
  <si>
    <t>contract as recognized under national law or practice that can be written, verbal, or implicit (that is,</t>
  </si>
  <si>
    <t>when all the characteristics of employment are present but without a written or witnessed verbal contract)</t>
  </si>
  <si>
    <t>Indefinite or permanent contract: A permanent employment contract is a contract with an employee,</t>
  </si>
  <si>
    <t>for full-time or part-time work, for an indeterminate period.</t>
  </si>
  <si>
    <t>Fixed term or temporary contract: A fixed term employment contract is an employment contract as defined</t>
  </si>
  <si>
    <t>above that ends when a specific time period expires, or when a specific task that has a time estimate</t>
  </si>
  <si>
    <t>attached is completed. A temporary employment contract is of limited duration, and is terminated by</t>
  </si>
  <si>
    <t>a specific event, including the end of a project or work phase or return of replaced employees.</t>
  </si>
  <si>
    <t>employment type</t>
  </si>
  <si>
    <t>Full-time: A ‘full-time employee’ is an employee whose working hours per week, month, or year are defined</t>
  </si>
  <si>
    <t>according to national legislation and practice regarding working time (such as national legislation which</t>
  </si>
  <si>
    <t>defines that ‘full-time’ means a minimum of nine months per year and a minimum of 30 hours per week).</t>
  </si>
  <si>
    <t>Part-time: A ‘part-time employee’ is an employee whose working hours per week, month, or year are less</t>
  </si>
  <si>
    <t>than ‘full-time’ as defined above.</t>
  </si>
  <si>
    <t>energy indirect (Scope 2) GHG emissions</t>
  </si>
  <si>
    <t>GHG emissions that result from the generation of purchased or acquired electricity, heating, cooling, and</t>
  </si>
  <si>
    <t>steam consumed by an organization</t>
  </si>
  <si>
    <t>energy reduction</t>
  </si>
  <si>
    <t>amount of energy no longer used or needed to carry out the same processes or tasks</t>
  </si>
  <si>
    <t>Note: Energy reduction does not include overall reduction in energy consumption from reducing</t>
  </si>
  <si>
    <t>production capacity or outsourcing organizational activities.</t>
  </si>
  <si>
    <t>entry level wage</t>
  </si>
  <si>
    <t>full-time wage in the lowest employment category</t>
  </si>
  <si>
    <t>Note: Intern or apprentice wages are not considered entry level wages.</t>
  </si>
  <si>
    <t>environmental laws and regulations</t>
  </si>
  <si>
    <t>laws and regulations related to all types of environmental issues applicable to the organization</t>
  </si>
  <si>
    <t>Note 1: Environmental issues can include those such as emissions, effluents, and waste, as well as material</t>
  </si>
  <si>
    <t>use, energy, water, and biodiversity.</t>
  </si>
  <si>
    <t>Note 2: Environmental laws and regulations can include binding voluntary agreements that are made with</t>
  </si>
  <si>
    <t>regulatory authorities and developed as a substitute for implementing a new regulation.</t>
  </si>
  <si>
    <t>Note 3: Voluntary agreements can be applicable if the organization directly joins the agreement, or if</t>
  </si>
  <si>
    <t>public agencies make the agreement applicable to organizations in their territory through legislation</t>
  </si>
  <si>
    <t>or regulation.</t>
  </si>
  <si>
    <t>environmental protection expenditure</t>
  </si>
  <si>
    <t>expenditure on environmental protection by the organization, or on its behalf, to prevent, reduce, control,</t>
  </si>
  <si>
    <t>and document environmental aspects, impacts, and hazards</t>
  </si>
  <si>
    <t>Note: Environmental protection expenditures also include expenditures on disposal, treatment, sanitation,</t>
  </si>
  <si>
    <t>and clean-up.</t>
  </si>
  <si>
    <t>financial assistance</t>
  </si>
  <si>
    <t>direct or indirect financial benefits that do not represent a transaction of goods and services, but which</t>
  </si>
  <si>
    <t>are an incentive or compensation for actions taken, the cost of an asset, or expenses incurred</t>
  </si>
  <si>
    <t>Note: The provider of financial assistance does not expect a direct financial return from the assistance</t>
  </si>
  <si>
    <t>offered.</t>
  </si>
  <si>
    <t>forced or compulsory labor</t>
  </si>
  <si>
    <t>all work and service that is exacted from any person under the menace of any penalty and for which the</t>
  </si>
  <si>
    <t>said person has not offered herself or himself voluntarily</t>
  </si>
  <si>
    <t>Note 1: The most extreme examples of forced or compulsory labor are slave labor and bonded labor,</t>
  </si>
  <si>
    <t>but debts can also be used as a means of maintaining workers in a state of forced labor.</t>
  </si>
  <si>
    <t>Note 2: Indicators of forced labor include withholding identity papers, requiring compulsory deposits,</t>
  </si>
  <si>
    <t>and compelling workers, under threat of firing, to work extra hours to which they have not</t>
  </si>
  <si>
    <t>previously agreed.</t>
  </si>
  <si>
    <t>Note 3: This definition is based on International Labour Organization (ILO) Convention 29, ‘Forced Labour</t>
  </si>
  <si>
    <t>Convention’, 1930.</t>
  </si>
  <si>
    <t>formal agreement</t>
  </si>
  <si>
    <t>written document signed by both parties declaring a mutual intention to abide by what is contained in</t>
  </si>
  <si>
    <t>the documents</t>
  </si>
  <si>
    <t>Note: A formal agreement can include, for example, a local collective bargaining agreement, or a national</t>
  </si>
  <si>
    <t>or international framework agreement.</t>
  </si>
  <si>
    <t>freedom of association</t>
  </si>
  <si>
    <t>right of employers and workers to form, to join and to run their own organizations without prior</t>
  </si>
  <si>
    <t>authorization or interference by the state or any other entity</t>
  </si>
  <si>
    <t>full coverage</t>
  </si>
  <si>
    <t>plan assets that meet or exceed plan obligations</t>
  </si>
  <si>
    <t>value describing the radiative forcing impact of one unit of a given GHG relative to one unit of CO2</t>
  </si>
  <si>
    <t>over a given period of time</t>
  </si>
  <si>
    <t>Note: GWP values convert GHG emissions data for non-CO2 gases into units of CO2 equivalent.</t>
  </si>
  <si>
    <t>governance body</t>
  </si>
  <si>
    <t>committee or board responsible for the strategic guidance of the organization, the effective monitoring</t>
  </si>
  <si>
    <t>of management, and the accountability of management to the broader organization and its stakeholders</t>
  </si>
  <si>
    <t>greenhouse gas (GHG)</t>
  </si>
  <si>
    <t>gas that contributes to the greenhouse effect by absorbing infrared radiation</t>
  </si>
  <si>
    <t>greenhouse gas (GHG) trade</t>
  </si>
  <si>
    <t>purchase, sale or transfer of GHG emission offsets or allowances</t>
  </si>
  <si>
    <t>grievance mechanism</t>
  </si>
  <si>
    <t>system consisting of procedures, roles and rules for receiving complaints and providing remedy</t>
  </si>
  <si>
    <t>Note: Effective grievance mechanisms are expected to be legitimate, accessible, predictable,</t>
  </si>
  <si>
    <t>equitable, transparent, rights-compatible, and a source of continuous learning. For operationallevel</t>
  </si>
  <si>
    <t>mechanisms to be effective, they are expected to be based on engagement and dialogue.</t>
  </si>
  <si>
    <t>For a description of each of these criteria, see Guiding Principle 31 in the United Nations (UN),</t>
  </si>
  <si>
    <t>‘Guiding Principles on Business and Human Rights, Implementing the United Nations “Protect,</t>
  </si>
  <si>
    <t>Respect and Remedy” Framework’, 2011.</t>
  </si>
  <si>
    <t>highest governance body</t>
  </si>
  <si>
    <t>formalized group of persons charged with ultimate authority in an organization</t>
  </si>
  <si>
    <t>Note: In instances where the highest governance body consists of two tiers, both tiers are to be included.</t>
  </si>
  <si>
    <t>human rights clause</t>
  </si>
  <si>
    <t>specific term in a written agreement that defines minimum expectations of performance with respect to</t>
  </si>
  <si>
    <t>human rights as a requirement for investment</t>
  </si>
  <si>
    <t>human rights review</t>
  </si>
  <si>
    <t>formal or documented assessment process that applies a set of human rights performance criteria</t>
  </si>
  <si>
    <t>impact</t>
  </si>
  <si>
    <t>In the GRI Standards, unless otherwise stated, ‘impact’ refers to the effect an organization has on the</t>
  </si>
  <si>
    <t>economy, the environment, and/or society, which in turn can indicate its contribution (positive or negative)</t>
  </si>
  <si>
    <t>to sustainable development.</t>
  </si>
  <si>
    <t>Note 1: In the GRI Standards, the term ‘impact’ can refer to positive, negative, actual, potential, direct,</t>
  </si>
  <si>
    <t>indirect, short-term, long-term, intended, or unintended impacts.</t>
  </si>
  <si>
    <t>Note 2: Impacts on the economy, environment, and/or society can also be related to consequences</t>
  </si>
  <si>
    <t>for the organization itself. For example, an impact on the economy, environment, and/or society</t>
  </si>
  <si>
    <t>can lead to consequences for the organization’s business model, reputation, or ability to achieve</t>
  </si>
  <si>
    <t>its objectives.</t>
  </si>
  <si>
    <t>indicator of diversity</t>
  </si>
  <si>
    <t>indicator of diversity for which the organization gathers data</t>
  </si>
  <si>
    <t>Note: Examples of indicators of diversity can include age, ancestry and ethnic origin, citizenship, creed,</t>
  </si>
  <si>
    <t>disability, and gender.</t>
  </si>
  <si>
    <t>indigenous peoples</t>
  </si>
  <si>
    <t>indigenous peoples are generally identified as:</t>
  </si>
  <si>
    <t>• tribal peoples in independent countries whose social, cultural and economic conditions distinguish them</t>
  </si>
  <si>
    <t>from other sections of the national community, and whose status is regulated wholly or</t>
  </si>
  <si>
    <t>partially by their own customs or traditions or by special laws or regulations;</t>
  </si>
  <si>
    <t>• peoples in independent countries who are regarded as indigenous on account of their descent from</t>
  </si>
  <si>
    <t>the populations which inhabited the country, or a geographical region to which the country belongs,</t>
  </si>
  <si>
    <t>at the time of conquest or colonization or the establishment of present state boundaries and who,</t>
  </si>
  <si>
    <t>irrespective of their legal status, retain some or all of their own social, economic, cultural and political</t>
  </si>
  <si>
    <t>institutions.</t>
  </si>
  <si>
    <t>Note: This definition comes from the International Labour Organization (ILO) Convention 169,</t>
  </si>
  <si>
    <t>‘Indigenous and Tribal Peoples Convention’, 1991.</t>
  </si>
  <si>
    <t>indirect political contribution</t>
  </si>
  <si>
    <t>financial or in-kind support to political parties, their representatives, or candidates for office made</t>
  </si>
  <si>
    <t>through an intermediary organization such as a lobbyist or charity, or support given to an organization</t>
  </si>
  <si>
    <t>such as a think tank or trade association linked to or supporting particular political parties or causes</t>
  </si>
  <si>
    <t>infrastructure</t>
  </si>
  <si>
    <t>facilities built primarily to provide a public service or good rather than a commercial purpose, and from</t>
  </si>
  <si>
    <t>which an organization does not seek to gain direct economic benefit</t>
  </si>
  <si>
    <t>Note: Examples of facilities can include water supply facilities, roads, schools, and hospitals, among others.</t>
  </si>
  <si>
    <t>injury</t>
  </si>
  <si>
    <t>non-fatal or fatal injury arising out of, or in the course of, work</t>
  </si>
  <si>
    <t>injury rate</t>
  </si>
  <si>
    <t>frequency of injuries, relative to the total time worked by all workers during the reporting period</t>
  </si>
  <si>
    <t>Note: Injury rate can be calculated for a specific category of workers (e.g., employees). This is specified</t>
  </si>
  <si>
    <t>local community</t>
  </si>
  <si>
    <t>persons or groups of persons living and/or working in any areas that are economically, socially or</t>
  </si>
  <si>
    <t>environmentally impacted (positively or negatively) by an organization’s operations</t>
  </si>
  <si>
    <t>Note: The local community can range from persons living adjacent to an organization’s operations,</t>
  </si>
  <si>
    <t>to those living at a distance who are still likely to be impacted by these operations.</t>
  </si>
  <si>
    <t>local minimum wage</t>
  </si>
  <si>
    <t>minimum compensation for employment per hour, or other unit of time, allowed under law</t>
  </si>
  <si>
    <t>Note: Some countries have numerous minimum wages, such as by state or province or by</t>
  </si>
  <si>
    <t>employment category.</t>
  </si>
  <si>
    <t>local supplier</t>
  </si>
  <si>
    <t>organization or person that provides a product or service to the reporting organization, and that is based in</t>
  </si>
  <si>
    <t>the same geographic market as the reporting organization (that is, no trans-national payments are made to a</t>
  </si>
  <si>
    <t>local supplier)</t>
  </si>
  <si>
    <t>Note: The geographic definition of ‘local’ can include the community surrounding operations, a region</t>
  </si>
  <si>
    <t>within a country or a country.</t>
  </si>
  <si>
    <t>lost day</t>
  </si>
  <si>
    <t>time (‘days’) that cannot be worked (and are thus ‘lost’) as a consequence of a worker or workers being</t>
  </si>
  <si>
    <t>unable to perform their usual work because of an occupational disease or accident</t>
  </si>
  <si>
    <t>Note: A return to limited duty or alternative work for the same organization does not count as lost days.</t>
  </si>
  <si>
    <t>lost day rate</t>
  </si>
  <si>
    <t>impact of occupational diseases and accidents as reflected in time off work by the affected workers</t>
  </si>
  <si>
    <t>Note 1: The lost day rate is expressed by comparing the total lost days to the total number of hours</t>
  </si>
  <si>
    <t>scheduled to be worked by workers in the reporting period.</t>
  </si>
  <si>
    <t>Note 2: Lost day rate can be calculated for a specific category of workers (e.g., employees). This is specified</t>
  </si>
  <si>
    <t>management approach disclosure</t>
  </si>
  <si>
    <t>narrative description about how an organization manages its material topics and their related impacts</t>
  </si>
  <si>
    <t>Note: Disclosures about an organization’s management approach also provide context for the information</t>
  </si>
  <si>
    <t>reported using topic-specific Standards (series 200, 300, and 400).</t>
  </si>
  <si>
    <t>marketing communication</t>
  </si>
  <si>
    <t>combination of strategies, systems, methods, and activities used by the organization to promote its</t>
  </si>
  <si>
    <t>reputation, brands, products, and services to target audiences</t>
  </si>
  <si>
    <t>Note: Marketing communications can include activities such as advertising, personal selling, promotion,</t>
  </si>
  <si>
    <t>public relations, social media and sponsorship.</t>
  </si>
  <si>
    <t>material topic</t>
  </si>
  <si>
    <t>topic that reflects a reporting organization’s significant economic, environmental and social impacts;</t>
  </si>
  <si>
    <t>or that substantively influences the assessments and decisions of stakeholders</t>
  </si>
  <si>
    <t>Note 1: For more information on identifying a material topic, see the Reporting Principles for defining</t>
  </si>
  <si>
    <t>report content in GRI 101: Foundation.</t>
  </si>
  <si>
    <t>Note 2: To prepare a report in accordance with the GRI Standards, an organization is required to report</t>
  </si>
  <si>
    <t>on its material topics.</t>
  </si>
  <si>
    <t>Note 3: Material topics can include, but are not limited to, the topics covered by the GRI Standards in the</t>
  </si>
  <si>
    <t>200, 300, and 400 series.</t>
  </si>
  <si>
    <t>non-renewable energy source</t>
  </si>
  <si>
    <t>energy source that cannot be replenished, reproduced, grown or generated in a short time period through</t>
  </si>
  <si>
    <t>ecological cycles or agricultural processes</t>
  </si>
  <si>
    <t>Note: Non-renewable energy sources can include fuel distilled from petroleum or crude oil, such as</t>
  </si>
  <si>
    <t>gasoline, diesel fuel, jet fuel, and heating oil; natural gas, such as compressed natural gas (CNG),</t>
  </si>
  <si>
    <t>and liquefied natural gas (LNG); fuels extracted from natural gas processing and petroleum refining,</t>
  </si>
  <si>
    <t>such as butane, propane, and liquefied petroleum gas (LPG); coal; and nuclear power.</t>
  </si>
  <si>
    <t>non-renewable material</t>
  </si>
  <si>
    <t>resource that does not renew in short time periods</t>
  </si>
  <si>
    <t>Note: Examples of non-renewable materials can include minerals, metals, oil, gas, or coal.</t>
  </si>
  <si>
    <t>occupational disease</t>
  </si>
  <si>
    <t>disease arising from a work situation or activity, or from a work-related injury</t>
  </si>
  <si>
    <t>Note: Examples of work situations or activities that can cause occupational diseases can include</t>
  </si>
  <si>
    <t>stress or regular exposure to harmful chemicals.</t>
  </si>
  <si>
    <t>occupational disease rate</t>
  </si>
  <si>
    <t>frequency of occupational diseases relative to the total time worked by all workers during the</t>
  </si>
  <si>
    <t>reporting period</t>
  </si>
  <si>
    <t>Note: Occupational disease rate can be calculated for a specific category of workers (e.g., employees).</t>
  </si>
  <si>
    <t>This is specified in the respective disclosure in the GRI Standards.</t>
  </si>
  <si>
    <t>an operation, considered alone or in combination with the characteristics of local communities, that has</t>
  </si>
  <si>
    <t>a higher than average potential of negative impacts, or actual negative impacts, on the social, economic</t>
  </si>
  <si>
    <t>or environmental well-being of local communities</t>
  </si>
  <si>
    <t>Note: Examples of negative impacts on local communities can include impacts to local community health</t>
  </si>
  <si>
    <t>and safety.</t>
  </si>
  <si>
    <t>other indirect (Scope 3) GHG emissions</t>
  </si>
  <si>
    <t>indirect GHG emissions not included in energy indirect (Scope 2) GHG emissions that occur outside of</t>
  </si>
  <si>
    <t>the organization, including both upstream and downstream emissions</t>
  </si>
  <si>
    <t>ozone-depleting substance (ODS)</t>
  </si>
  <si>
    <t>substance with an ozone depletion potential (ODP) greater than 0 that can deplete the stratospheric</t>
  </si>
  <si>
    <t>ozone layer</t>
  </si>
  <si>
    <t>Note: Most ODS are controlled under the United Nations Environment Programme (UNEP), ‘Montreal</t>
  </si>
  <si>
    <t>Protocol on Substances that Deplete the Ozone Layer’, 1987, and its amendments, and include</t>
  </si>
  <si>
    <t>chlorofluorocarbons (CFCs), hydrochlorofluorocarbons (HCFCs), halons, and methyl bromide.</t>
  </si>
  <si>
    <t>parental leave</t>
  </si>
  <si>
    <t>leave granted to men and women employees on the grounds of the birth of a child</t>
  </si>
  <si>
    <t>political contribution</t>
  </si>
  <si>
    <t>financial or in-kind support given directly or indirectly to political parties, their elected representatives,</t>
  </si>
  <si>
    <t>or persons seeking political office</t>
  </si>
  <si>
    <t>Note 1: Financial contributions can include donations, loans, sponsorships, retainers, or the purchase</t>
  </si>
  <si>
    <t>of tickets for fundraising events.</t>
  </si>
  <si>
    <t>Note 2: In-kind contributions can include advertising, use of facilities, design and printing, donation</t>
  </si>
  <si>
    <t>of equipment, or the provision of board membership, employment or consultancy work for</t>
  </si>
  <si>
    <t>elected politicians or candidates for office.</t>
  </si>
  <si>
    <t>product</t>
  </si>
  <si>
    <t>article or substance that is offered for sale or is part of a service delivered by an organization</t>
  </si>
  <si>
    <t>product and service information and labeling</t>
  </si>
  <si>
    <t>information and labeling are used synonymously, and describe communication delivered with the product</t>
  </si>
  <si>
    <t>or service, describing its characteristics</t>
  </si>
  <si>
    <t>product or service category</t>
  </si>
  <si>
    <t>group of related products or services sharing a common, managed set of features that satisfy the specific</t>
  </si>
  <si>
    <t>needs of a selected market</t>
  </si>
  <si>
    <t>protected area</t>
  </si>
  <si>
    <t>geographic area that is designated, regulated, or managed to achieve specific conservation objectives</t>
  </si>
  <si>
    <t>reclaimed</t>
  </si>
  <si>
    <t>refers to collecting, reusing, or recycling products and their packaging materials at the end of their</t>
  </si>
  <si>
    <t>useful lives</t>
  </si>
  <si>
    <t>Note 1: Collection and treatment can be carried out by the manufacturer of the product or by</t>
  </si>
  <si>
    <t>a contractor.</t>
  </si>
  <si>
    <t>Note 2: Reclaimed items can include products and their packaging materials that are collected by or on</t>
  </si>
  <si>
    <t>behalf of the organization; separated into raw materials (such as steel, glass, paper, some kinds</t>
  </si>
  <si>
    <t>of plastic) or components; and/or used by the organization or other users.</t>
  </si>
  <si>
    <t>recycled input material</t>
  </si>
  <si>
    <t>material that replaces virgin materials, which are purchased or obtained from internal or external sources,</t>
  </si>
  <si>
    <t>and that are not by-products and non-product outputs (NPO) produced by the organization</t>
  </si>
  <si>
    <t>reduction of greenhouse gas (GHG) emissions</t>
  </si>
  <si>
    <t>decrease in GHG emissions or increase in removal or storage of GHG from the atmosphere, relative to</t>
  </si>
  <si>
    <t>baseline emissions</t>
  </si>
  <si>
    <t>Note: Primary effects will result in GHG reductions, as will some secondary effects. An initiative’s total</t>
  </si>
  <si>
    <t>GHG reductions are quantified as the sum of its associated primary effect(s) and any significant</t>
  </si>
  <si>
    <t>secondary effects (which may involve decreases or countervailing increases in GHG emissions).</t>
  </si>
  <si>
    <t>regular performance and career development review</t>
  </si>
  <si>
    <t>review based on criteria known to the employee and his or her superior</t>
  </si>
  <si>
    <t>Note 1: The review is undertaken with the knowledge of the employee at least once per year.</t>
  </si>
  <si>
    <t>Note 2: The review can include an evaluation by the employee’s direct superior, peers, or a wider range</t>
  </si>
  <si>
    <t>of employees. The review can also involve the human resources department.</t>
  </si>
  <si>
    <t>remuneration</t>
  </si>
  <si>
    <t>basic salary plus additional amounts paid to a worker</t>
  </si>
  <si>
    <t>Note: Examples of additional amounts paid to a worker can include those based on years of service,</t>
  </si>
  <si>
    <t>bonuses including cash and equity such as stocks and shares, benefit payments, overtime, time</t>
  </si>
  <si>
    <t>owed, and any additional allowances, such as transportation, living and childcare allowances.</t>
  </si>
  <si>
    <t>renewable energy source</t>
  </si>
  <si>
    <t>energy source that is capable of being replenished in a short time through ecological cycles or</t>
  </si>
  <si>
    <t>agricultural processes</t>
  </si>
  <si>
    <t>Note: Renewable energy sources can include geothermal, wind, solar, hydro, and biomass.</t>
  </si>
  <si>
    <t>renewable material</t>
  </si>
  <si>
    <t>material that is derived from plentiful resources that are quickly replenished by ecological cycles or</t>
  </si>
  <si>
    <t>agricultural processes, so that the services provided by these and other linked resources are not</t>
  </si>
  <si>
    <t>endangered and remain available for the next generation</t>
  </si>
  <si>
    <t>Note: The following references informed the definition of renewable material:</t>
  </si>
  <si>
    <t>• European Environment Information and Observation Network (EIONET), GEMET Thesaurus –</t>
  </si>
  <si>
    <t>Renewable Raw Material, http://www.eionet.europa.eu/gemet/concept?ns=1&amp;cp=7084, accessed</t>
  </si>
  <si>
    <t>on 1 September 2016.</t>
  </si>
  <si>
    <t>• National Non-Food Crops Centre (NNFCC), Glossary - Renewable Materials,</t>
  </si>
  <si>
    <t>http://www.nnfcc.co.uk/glossary, accessed on 1 September 2016.</t>
  </si>
  <si>
    <t>• Organisation for Economic Co-operation and Development (OECD), Resource Productivity</t>
  </si>
  <si>
    <t>in the G8 and the OECD – A report in the Framework of the Kobe 3R Action Plan,</t>
  </si>
  <si>
    <t>http://www.oecd.org/env/waste/47944428.pdf, accessed on 1 September 2016.</t>
  </si>
  <si>
    <t>• United Nations (UN), European Commission (EC), International Monetary Fund (IMF),</t>
  </si>
  <si>
    <t>Organisation for Economic and Co-operation and Development (OECD), and World Bank,</t>
  </si>
  <si>
    <t>Integrated Environmental and Economic Accounting – Handbook of National Accounting, 2003.</t>
  </si>
  <si>
    <t>specific time span covered by the information reported</t>
  </si>
  <si>
    <t>Note: Unless otherwise stated, the GRI Standards require information from the organization’s chosen</t>
  </si>
  <si>
    <t>reporting period.</t>
  </si>
  <si>
    <t>Reporting Principle</t>
  </si>
  <si>
    <t>concept that describes the outcomes a report is expected to achieve, and that guides decisions made</t>
  </si>
  <si>
    <t>throughout the reporting process around report content or quality</t>
  </si>
  <si>
    <t>risk control for diseases</t>
  </si>
  <si>
    <t>practice that seeks to limit exposure to and transmission of diseases</t>
  </si>
  <si>
    <t>Scope of GHG emissions</t>
  </si>
  <si>
    <t>classification of the operational boundaries where GHG emissions occur</t>
  </si>
  <si>
    <t>Note 1: Scope classifies whether GHG emissions are created by an organization itself, or are created</t>
  </si>
  <si>
    <t>by other related organizations, for example electricity suppliers or logistics companies.</t>
  </si>
  <si>
    <t>Note 2: There are three classifications of Scope: Scope 1, Scope 2 and Scope 3.</t>
  </si>
  <si>
    <t>Note 3: The classification of Scope derives from the World Resources Institute (WRI) and World Business</t>
  </si>
  <si>
    <t>Council for Sustainable Development (WBCSD), ‘GHG Protocol Corporate Accounting and</t>
  </si>
  <si>
    <t>Reporting Standard’, Revised Edition, 2004.</t>
  </si>
  <si>
    <t>sector</t>
  </si>
  <si>
    <t>subdivision of an economy, society or sphere of activity, defined on the basis of some common characteristic</t>
  </si>
  <si>
    <t>Note: Sector types can include classifications such as the public or private sector, and industry specific</t>
  </si>
  <si>
    <t>categories such as the education, technology, or financial sectors.</t>
  </si>
  <si>
    <t>security personnel</t>
  </si>
  <si>
    <t>individuals employed for the purposes of guarding property of the organization; crowd control;</t>
  </si>
  <si>
    <t>loss prevention; and escorting persons, goods, and valuables</t>
  </si>
  <si>
    <t>senior executive</t>
  </si>
  <si>
    <t>top ranking member of the management of an organization that includes a Chief Executive Officer (CEO)</t>
  </si>
  <si>
    <t>and individuals reporting directly to the CEO or the highest governance body</t>
  </si>
  <si>
    <t>Note: Each organization defines which members of its management teams are senior executives.</t>
  </si>
  <si>
    <t>serious disease</t>
  </si>
  <si>
    <t>o ccupational or non-occupational related impairment of health with serious consequences for workers</t>
  </si>
  <si>
    <t>Note 1: Serious diseases can also impact workers’ families and their communities.</t>
  </si>
  <si>
    <t>Note 2: Serious diseases can include HIV/AIDS, diabetes, repetitive strain injuries (RSI), malaria and stress.</t>
  </si>
  <si>
    <t>Note 3: Serious diseases can be reported for a specific category of workers (e.g., employees). This is</t>
  </si>
  <si>
    <t>specified in the respective disclosure in the GRI Standards.</t>
  </si>
  <si>
    <t>service</t>
  </si>
  <si>
    <t>action of an organization to meet a demand or need</t>
  </si>
  <si>
    <t>services supported</t>
  </si>
  <si>
    <t>services that provide a public benefit either through direct payment of operating costs or through staffing</t>
  </si>
  <si>
    <t>the facility or service with an organization’s own employees</t>
  </si>
  <si>
    <t>Note: Public benefit can also include public services.</t>
  </si>
  <si>
    <t>significant air emission</t>
  </si>
  <si>
    <t>air emission regulated under international conventions and/or national laws or regulations</t>
  </si>
  <si>
    <t>Note: Significant air emissions include those listed on environmental permits for an organization’s</t>
  </si>
  <si>
    <t>operations.</t>
  </si>
  <si>
    <t>significant impact on biodiversity</t>
  </si>
  <si>
    <t>impact that can adversely affect the integrity of a geographic area or region, either directly or indirectly,</t>
  </si>
  <si>
    <t>by substantially changing its ecological features, structures, and functions across its whole area, and over</t>
  </si>
  <si>
    <t>the long term, so that habitat, its population levels, and the particular species that make the habitat</t>
  </si>
  <si>
    <t>important cannot be sustained</t>
  </si>
  <si>
    <t>Note 1: On a species level, a significant impact causes a population decline or change in distribution so that</t>
  </si>
  <si>
    <t>natural recruitment (reproduction or immigration from unaffected areas) cannot return to former</t>
  </si>
  <si>
    <t>levels within a limited number of generations.</t>
  </si>
  <si>
    <t>Note 2: A significant impact can also affect subsistence or commercial resource use to the degree that the</t>
  </si>
  <si>
    <t>well-being of users is affected over the long term.</t>
  </si>
  <si>
    <t>significant operational change</t>
  </si>
  <si>
    <t>alteration to the organization’s pattern of operations that can potentially have significant positive or negative</t>
  </si>
  <si>
    <t>impacts on workers performing the organization’s activities</t>
  </si>
  <si>
    <t>Note: Significant operational change can include restructuring, outsourcing of operations, closures,</t>
  </si>
  <si>
    <t>expansions, new openings, takeovers, sale of all or part of the organization, or mergers.</t>
  </si>
  <si>
    <t>significant spill</t>
  </si>
  <si>
    <t>spill that is included in the organization’s financial statements, for example due to resulting liabilities,</t>
  </si>
  <si>
    <t>or is recorded as a spill by the organization</t>
  </si>
  <si>
    <t>spill</t>
  </si>
  <si>
    <t>accidental release of a hazardous substance that can affect human health, land, vegetation, water bodies,</t>
  </si>
  <si>
    <t>and ground water</t>
  </si>
  <si>
    <t>stakeholder</t>
  </si>
  <si>
    <t>entity or individual that can reasonably be expected to be significantly affected by the reporting</t>
  </si>
  <si>
    <t>organization’s activities, products and services, or whose actions can reasonably be expected to</t>
  </si>
  <si>
    <t>affect the ability of the organization to successfully implement its strategies and achieve its objectives</t>
  </si>
  <si>
    <t>Note 1: Stakeholders include entities or individuals whose rights under law or international conventions</t>
  </si>
  <si>
    <t>provide them with legitimate claims vis-à-vis the organization.</t>
  </si>
  <si>
    <t>Note 2: Stakeholders can include those who are invested in the organization (such as employees and</t>
  </si>
  <si>
    <t>shareholders), as well as those who have other relationships to the organization (such as other</t>
  </si>
  <si>
    <t>workers who are not employees, suppliers, vulnerable groups, local communities, and NGOs</t>
  </si>
  <si>
    <t>or other civil society organizations, among others).</t>
  </si>
  <si>
    <t>standard benefit:</t>
  </si>
  <si>
    <t>benefit typically offered to the majority of full-time employees</t>
  </si>
  <si>
    <t>Note: Standard benefits do not need to be offered to every single full-time employee of the</t>
  </si>
  <si>
    <t>organization. The intention of reporting on standard benefits is to disclose what full-time</t>
  </si>
  <si>
    <t>employees can reasonably expect.</t>
  </si>
  <si>
    <t>substantiated complaint</t>
  </si>
  <si>
    <t>written statement by regulatory or similar official body addressed to the organization that identifies</t>
  </si>
  <si>
    <t>breaches of customer privacy, or a complaint lodged with the organization that has been recognized</t>
  </si>
  <si>
    <t>as legitimate by the organization</t>
  </si>
  <si>
    <t>supplier</t>
  </si>
  <si>
    <t>organization or person that provides a product or service used in the supply chain of the reporting</t>
  </si>
  <si>
    <t>organization</t>
  </si>
  <si>
    <t>Note 1: A supplier is further characterized by a genuine direct or indirect commercial relationship with</t>
  </si>
  <si>
    <t>the organization.</t>
  </si>
  <si>
    <t>Note 2: Examples of suppliers can include, but are not limited to:</t>
  </si>
  <si>
    <t>• Brokers: Persons or organizations that buy and sell products, services, or assets for others,</t>
  </si>
  <si>
    <t>including contracting agencies that supply labor.</t>
  </si>
  <si>
    <t>• Consultants: Persons or organizations that provide expert advice and services on a legally</t>
  </si>
  <si>
    <t>recognized professional and commercial basis. Consultants are legally recognized as self-employed</t>
  </si>
  <si>
    <t>or are legally recognized as employees of another organization.</t>
  </si>
  <si>
    <t>• Contractors: Persons or organizations working onsite or offsite on behalf of an organization.</t>
  </si>
  <si>
    <t>A contractor can contract their own workers directly, or contract sub-contractors or</t>
  </si>
  <si>
    <t>independent contractors.</t>
  </si>
  <si>
    <t>• Distributors: Persons or organizations that supply products to others.</t>
  </si>
  <si>
    <t>• Franchisees or licensees: Persons or organizations that are granted a franchise or license by the</t>
  </si>
  <si>
    <t>reporting organization. Franchises and licenses permit specified commercial activities, such as the</t>
  </si>
  <si>
    <t>production and sale of a product.</t>
  </si>
  <si>
    <t>• Home workers: Persons at home or in other premises of their choice, other than the workplace</t>
  </si>
  <si>
    <t>of the employer, who perform work for remuneration and which results in a product or service</t>
  </si>
  <si>
    <t>as specified by the employer, irrespective of who provides the equipment, materials or other</t>
  </si>
  <si>
    <t>inputs used.</t>
  </si>
  <si>
    <t>• Independent contractors: Persons or organizations working for an organization, a contractor,</t>
  </si>
  <si>
    <t>or a sub-contractor.</t>
  </si>
  <si>
    <t>• Manufacturers: Persons or organizations that make products for sale.</t>
  </si>
  <si>
    <t>• Primary producers: Persons or organizations that grow, harvest, or extract raw materials.</t>
  </si>
  <si>
    <t>• Sub-contractors: Persons or organizations working onsite or offsite on behalf of an organization</t>
  </si>
  <si>
    <t>that have a direct contractual relationship with a contractor or sub-contractor, but not</t>
  </si>
  <si>
    <t>necessarily with the organization. A sub-contractor can contract their own workers directly</t>
  </si>
  <si>
    <t>or contract independent contractors.</t>
  </si>
  <si>
    <t>• Wholesalers: Persons or organizations that sell products in large quantities to be retailed</t>
  </si>
  <si>
    <t>by others.</t>
  </si>
  <si>
    <t>supplier screening</t>
  </si>
  <si>
    <t>formal or documented process that applies a set of performance criteria as one of the factors in</t>
  </si>
  <si>
    <t>determining whether to proceed in a relationship with a supplier</t>
  </si>
  <si>
    <t>supply chain</t>
  </si>
  <si>
    <t>sequence of activities or parties that provides products or services to an organization</t>
  </si>
  <si>
    <t>sustainable development/sustainability</t>
  </si>
  <si>
    <t>development that meets the needs of the present without compromising the ability of future generations</t>
  </si>
  <si>
    <t>to meet their own needs</t>
  </si>
  <si>
    <t>Note 1: Sustainable development encompasses three dimensions: economic, environmental and social.</t>
  </si>
  <si>
    <t>Note 2: Sustainable development refers to broader environmental and societal interests, rather than</t>
  </si>
  <si>
    <t>to the interests of specific organizations.</t>
  </si>
  <si>
    <t>Note 3: In the GRI Standards, the terms ‘sustainability’ and ‘sustainable development’ are used</t>
  </si>
  <si>
    <t>interchangeably.</t>
  </si>
  <si>
    <t>termination payment</t>
  </si>
  <si>
    <t>all payments made and benefits given to a departing executive or member of the highest governance</t>
  </si>
  <si>
    <t>body whose appointment is terminated</t>
  </si>
  <si>
    <t>Note: Termination payments extend beyond monetary payments to the giving of property and the</t>
  </si>
  <si>
    <t>automatic or accelerated vesting of incentives given in connection with a person’s departure</t>
  </si>
  <si>
    <t>from office.</t>
  </si>
  <si>
    <t>topic</t>
  </si>
  <si>
    <t>economic, environmental or social subject</t>
  </si>
  <si>
    <t>Note 1: In the GRI Standards, topics are grouped according to the three dimensions of sustainable</t>
  </si>
  <si>
    <t>development: economic, environmental and social.</t>
  </si>
  <si>
    <t>topic Boundary</t>
  </si>
  <si>
    <t>description of where the impacts occur for a material topic, and the organization’s involvement with</t>
  </si>
  <si>
    <t>those impacts</t>
  </si>
  <si>
    <t>Note: Topic Boundaries vary based on the topics reported.</t>
  </si>
  <si>
    <t>total water withdrawal</t>
  </si>
  <si>
    <t>the sum of all water drawn into the boundaries of the organization from all sources for any use over</t>
  </si>
  <si>
    <t>the course of the reporting period</t>
  </si>
  <si>
    <t>Note: Sources of water withdrawal can include surface water, ground water, rainwater, and municipal</t>
  </si>
  <si>
    <t>water supply.</t>
  </si>
  <si>
    <t>two-tier board system</t>
  </si>
  <si>
    <t>governance system found in some jurisdictions where supervision and management are separated or</t>
  </si>
  <si>
    <t>where local law provides for a supervisory board drawn from non-executives to oversee an executive</t>
  </si>
  <si>
    <t>management board</t>
  </si>
  <si>
    <t>under-represented social group</t>
  </si>
  <si>
    <t>population that, relative to its numbers in a given society, has less opportunity to express its economic,</t>
  </si>
  <si>
    <t>social, or political needs and views</t>
  </si>
  <si>
    <t>Note: Specific groups included under this definition are not uniform for every organization. An organization</t>
  </si>
  <si>
    <t>identifies relevant groups based on its operating context.</t>
  </si>
  <si>
    <t>value chain</t>
  </si>
  <si>
    <t>An organization’s value chain encompasses the activities that convert input into output by adding value.</t>
  </si>
  <si>
    <t>It includes entities with which the organization has a direct or indirect business relationship and which</t>
  </si>
  <si>
    <t>either (a) supply products or services that contribute to the organization’s own products or services,</t>
  </si>
  <si>
    <t>or (b) receive products or services from the organization.</t>
  </si>
  <si>
    <t>Note 1: This definition is based on United Nations (UN), The Corporate Responsibility to Respect Human</t>
  </si>
  <si>
    <t>Rights: An Interpretive Guide, 2012.</t>
  </si>
  <si>
    <t>Note 2: The value chain covers the full range of an organization’s upstream and downstream activities,</t>
  </si>
  <si>
    <t>which encompass the full life cycle of a product or service, from its conception to its end use.</t>
  </si>
  <si>
    <t>vulnerable group</t>
  </si>
  <si>
    <t>set or subset of persons with some specific physical, social, political, or economic condition or characteristic</t>
  </si>
  <si>
    <t>that places the group at a higher risk of suffering a burden, or at a risk of suffering a disproportionate burden</t>
  </si>
  <si>
    <t>of the social, economic or environmental impacts of the organization’s operations</t>
  </si>
  <si>
    <t>Note 1: Vulnerable groups can include children and youth, the elderly, people with disabilities,</t>
  </si>
  <si>
    <t>ex-combatants, the internally displaced, refugees or returning refugees, HIV/AIDS-affected</t>
  </si>
  <si>
    <t>households, indigenous peoples, and ethnic minorities.</t>
  </si>
  <si>
    <t>Note 2: Vulnerabilities and impacts can differ by gender.</t>
  </si>
  <si>
    <t>waste disposal method</t>
  </si>
  <si>
    <t>method by which waste is treated or disposed of</t>
  </si>
  <si>
    <t>Note: Waste disposal methods can include composting, reuse, recycling, recovery, incineration, landfill,</t>
  </si>
  <si>
    <t>deep well injection, and on-site storage.</t>
  </si>
  <si>
    <t>water recycling and reuse</t>
  </si>
  <si>
    <t>act of processing used water and wastewater through another cycle before discharge to final treatment</t>
  </si>
  <si>
    <t>and discharge to the environment</t>
  </si>
  <si>
    <t>Note: Water recycling and reuse can include wastewater recycled back in the same process or higher use</t>
  </si>
  <si>
    <t>of recycled water in the process cycle; wastewater recycled and reused in a different process, but</t>
  </si>
  <si>
    <t>within the same facility; and wastewater reused at another of the organization’s facilities.</t>
  </si>
  <si>
    <t>person that performs work</t>
  </si>
  <si>
    <t>Note 1: The term ‘workers’ includes, but is not limited to, employees.</t>
  </si>
  <si>
    <t>Note 2: Further examples of workers include interns, apprentices, self-employed persons, and</t>
  </si>
  <si>
    <t>persons working for organizations other than the reporting organization, e.g., for suppliers.</t>
  </si>
  <si>
    <t>Note 3: In the context of the GRI Standards, in some cases it is specified whether a particular subset of</t>
  </si>
  <si>
    <t>workers is to be used.</t>
  </si>
  <si>
    <t>work-related fatality</t>
  </si>
  <si>
    <t>death of a worker occurring in the current reporting period, arising from an occupational disease or</t>
  </si>
  <si>
    <t>injury sustained or contracted while performing work that is controlled by the organization or that is</t>
  </si>
  <si>
    <t>being performed in workplaces that the organization controls</t>
  </si>
  <si>
    <t>Note: Work-related fatalities can be reported for a specific category of workers (e.g., employees).</t>
  </si>
  <si>
    <t>operation with significant actual or potential negative impacts on local communities</t>
  </si>
  <si>
    <t>anti-trust and monopoly practice</t>
  </si>
  <si>
    <t>anti-competitive behavior</t>
  </si>
  <si>
    <t xml:space="preserve"> This GRI Standards Glossary is effective for reports or other materials published on or after 1 July 2018. Earlier adoption is encouraged.</t>
  </si>
  <si>
    <t>N34/$N$10*100</t>
  </si>
  <si>
    <t>O34/$N$10*100</t>
  </si>
  <si>
    <t xml:space="preserve"> SUM(N9:O9)</t>
  </si>
  <si>
    <t xml:space="preserve"> N11+N13+N15</t>
  </si>
  <si>
    <t xml:space="preserve"> O11+O13+O15</t>
  </si>
  <si>
    <t xml:space="preserve"> SUM(N11:O11)</t>
  </si>
  <si>
    <t xml:space="preserve"> SUM(N17:N19)</t>
  </si>
  <si>
    <t xml:space="preserve"> SUM(O17:O19)</t>
  </si>
  <si>
    <t xml:space="preserve"> SUM(N13:O13)</t>
  </si>
  <si>
    <t xml:space="preserve"> SUM(N15:O15)</t>
  </si>
  <si>
    <t xml:space="preserve"> SUM(N22:N24)</t>
  </si>
  <si>
    <t xml:space="preserve"> SUM(O22:O24)</t>
  </si>
  <si>
    <t xml:space="preserve"> SUM(N26:N28)</t>
  </si>
  <si>
    <t xml:space="preserve"> SUM(O26:O28)</t>
  </si>
  <si>
    <t xml:space="preserve"> N38/$N$10*100</t>
  </si>
  <si>
    <t xml:space="preserve"> O38/$N$10*100</t>
  </si>
  <si>
    <t xml:space="preserve"> N41/$N$10*100</t>
  </si>
  <si>
    <t xml:space="preserve"> O41/$N$10*100</t>
  </si>
  <si>
    <t xml:space="preserve"> N43/$N$10*100</t>
  </si>
  <si>
    <t xml:space="preserve"> O43/$N$10*100</t>
  </si>
  <si>
    <t xml:space="preserve"> N45/$N$10*100</t>
  </si>
  <si>
    <t xml:space="preserve"> O45/$N$10*100</t>
  </si>
  <si>
    <t xml:space="preserve"> N47/$N$10*100</t>
  </si>
  <si>
    <t xml:space="preserve"> O47/$N$10*100</t>
  </si>
  <si>
    <t xml:space="preserve"> N49/$N$10*100</t>
  </si>
  <si>
    <t xml:space="preserve"> O49/$N$10*100</t>
  </si>
  <si>
    <t xml:space="preserve"> SUM(N52:O52)</t>
  </si>
  <si>
    <t xml:space="preserve"> AVERAGE(N106:N109)</t>
  </si>
  <si>
    <t xml:space="preserve"> AVERAGE(O106:O109)</t>
  </si>
  <si>
    <t xml:space="preserve"> N65/$N$10*100</t>
  </si>
  <si>
    <t xml:space="preserve"> N51/$N$10*100</t>
  </si>
  <si>
    <t xml:space="preserve"> N52/$N$10*100</t>
  </si>
  <si>
    <t xml:space="preserve"> O52/$N$10*100</t>
  </si>
  <si>
    <t xml:space="preserve"> N56/$N$10*100</t>
  </si>
  <si>
    <t xml:space="preserve"> O56/$N$10*100</t>
  </si>
  <si>
    <t xml:space="preserve"> N58/$N$10*100</t>
  </si>
  <si>
    <t xml:space="preserve"> O58/$N$10*100</t>
  </si>
  <si>
    <t xml:space="preserve"> N60/$N$10*100</t>
  </si>
  <si>
    <t xml:space="preserve"> O60/$N$10*100</t>
  </si>
  <si>
    <t xml:space="preserve"> N63/$N$10*100</t>
  </si>
  <si>
    <t xml:space="preserve"> O65/$N$10*100</t>
  </si>
  <si>
    <t xml:space="preserve"> N67/$N$10*100</t>
  </si>
  <si>
    <t xml:space="preserve"> O67/$N$10*100</t>
  </si>
  <si>
    <t xml:space="preserve"> N70/$N$10*100</t>
  </si>
  <si>
    <t xml:space="preserve"> N71/$N$10*100</t>
  </si>
  <si>
    <t xml:space="preserve"> O71/$N$10*100</t>
  </si>
  <si>
    <t xml:space="preserve"> SUM(N75:O75)</t>
  </si>
  <si>
    <t xml:space="preserve"> N74/$N$10*100</t>
  </si>
  <si>
    <t xml:space="preserve"> N75/N$10*100</t>
  </si>
  <si>
    <t xml:space="preserve"> O75/N$10*100</t>
  </si>
  <si>
    <t xml:space="preserve"> N79/$N$10*100</t>
  </si>
  <si>
    <t xml:space="preserve"> O79/$N$10*100</t>
  </si>
  <si>
    <t xml:space="preserve"> N81/$N$10*100</t>
  </si>
  <si>
    <t xml:space="preserve"> O81/$N$10*100</t>
  </si>
  <si>
    <t xml:space="preserve"> N83/$N$10*100</t>
  </si>
  <si>
    <t xml:space="preserve"> O83/$N$10*100</t>
  </si>
  <si>
    <t xml:space="preserve"> N86/$N$10*100</t>
  </si>
  <si>
    <t xml:space="preserve"> O86/$N$10*100</t>
  </si>
  <si>
    <t xml:space="preserve"> N88/$N$10*100</t>
  </si>
  <si>
    <t xml:space="preserve"> O88/$N$10*100</t>
  </si>
  <si>
    <t xml:space="preserve"> N90/$N$10*100</t>
  </si>
  <si>
    <t xml:space="preserve"> O90/$N$10*100</t>
  </si>
  <si>
    <t xml:space="preserve"> N97/SUM(N95:O95)*100</t>
  </si>
  <si>
    <t xml:space="preserve"> O97/SUM(O95:P95)*100</t>
  </si>
  <si>
    <t xml:space="preserve"> (35727.75+69556.5+53645.5+6178)/N10</t>
  </si>
  <si>
    <t xml:space="preserve"> 329660880.59/N10</t>
  </si>
  <si>
    <t xml:space="preserve"> N136/$N$10*100</t>
  </si>
  <si>
    <t xml:space="preserve"> N138/SUM(N41:O41,N43:O43)*100</t>
  </si>
  <si>
    <t xml:space="preserve"> N140/SUM($N$41:$O$41)*100</t>
  </si>
  <si>
    <t xml:space="preserve"> N142/SUM($N$43:$O$43)*100</t>
  </si>
  <si>
    <t xml:space="preserve"> N144/18*100</t>
  </si>
  <si>
    <t xml:space="preserve"> N146/$N$150*100</t>
  </si>
  <si>
    <t xml:space="preserve"> SUM(N151:O153)</t>
  </si>
  <si>
    <t>calculation formular</t>
  </si>
  <si>
    <t xml:space="preserve">Training </t>
  </si>
  <si>
    <t>related</t>
  </si>
  <si>
    <t xml:space="preserve"> 3.62+64.87</t>
  </si>
  <si>
    <t xml:space="preserve"> 'Financial Capital'!H7</t>
  </si>
  <si>
    <t xml:space="preserve"> 'Financial Capital'!H12</t>
  </si>
  <si>
    <t xml:space="preserve"> 'Financial Capital'!H11</t>
  </si>
  <si>
    <t xml:space="preserve"> (N111-(N112-N113))/N113</t>
  </si>
  <si>
    <t xml:space="preserve"> N10</t>
  </si>
  <si>
    <t>Employee Group</t>
  </si>
  <si>
    <t>Assignment (In)</t>
  </si>
  <si>
    <t>Assignment (Out)</t>
  </si>
  <si>
    <t>Board</t>
  </si>
  <si>
    <t>Consult</t>
  </si>
  <si>
    <t>Direct hire</t>
  </si>
  <si>
    <t>Outsource</t>
  </si>
  <si>
    <t>Regular</t>
  </si>
  <si>
    <t>Sec. Domestic (In)</t>
  </si>
  <si>
    <t>Sec. Domestic (Out)</t>
  </si>
  <si>
    <t>Sec. Oversea (Out)</t>
  </si>
  <si>
    <t>Not assigned</t>
  </si>
  <si>
    <t>Daily</t>
  </si>
  <si>
    <t>Department level</t>
  </si>
  <si>
    <t>Division level</t>
  </si>
  <si>
    <t>Function/ Line level</t>
  </si>
  <si>
    <t>Monthly</t>
  </si>
  <si>
    <t>Section level</t>
  </si>
  <si>
    <t>Staff level</t>
  </si>
  <si>
    <t>Top Management</t>
  </si>
  <si>
    <t>Unclassified</t>
  </si>
  <si>
    <t>Employee Subgroup</t>
  </si>
  <si>
    <t>Voluntary employee ?</t>
  </si>
  <si>
    <t>รวมไม่เท่ากับ Total employee turnover rate</t>
  </si>
  <si>
    <t>Time Type</t>
  </si>
  <si>
    <t>D-ABS-Maternity leave</t>
  </si>
  <si>
    <t>D-ABS-Maternity leave-UP</t>
  </si>
  <si>
    <t>D-ABS-Paternity leave</t>
  </si>
  <si>
    <t>H-ABS-Maternity leave</t>
  </si>
  <si>
    <t>H-ABS-Maternity leave-UP</t>
  </si>
  <si>
    <t>H-ABS-Paternity leave</t>
  </si>
  <si>
    <t>20/127*100</t>
  </si>
  <si>
    <r>
      <t>On contract (Temporary contract) &gt; 1 ปี</t>
    </r>
    <r>
      <rPr>
        <vertAlign val="superscript"/>
        <sz val="11"/>
        <color rgb="FF000000"/>
        <rFont val="Cordia New"/>
        <family val="2"/>
      </rPr>
      <t xml:space="preserve">[5] </t>
    </r>
  </si>
  <si>
    <t>Early Retire</t>
  </si>
  <si>
    <t>น่าจะเป็น Employee ธรรมดา</t>
  </si>
  <si>
    <t>FTE = จำนวนพนักงาน</t>
  </si>
  <si>
    <t>Human capital ROI</t>
  </si>
  <si>
    <t>n/a</t>
  </si>
  <si>
    <t>จำนวนเท่า Employee ยกเว้น unclassified</t>
  </si>
  <si>
    <t>Management = DM ขึ้นไป</t>
  </si>
  <si>
    <t>1. GC, TOC Glycol, TSCL, Phenol, GCO, GCP, GCTC, GCEstate</t>
  </si>
  <si>
    <t>2. ME, NPC S&amp;E, GGC, TEX</t>
  </si>
  <si>
    <t>3. GCM, GCL ยังไม่มี data ใน SAP</t>
  </si>
  <si>
    <t>บางอย่างใช้ร่วมกันได้, บางอย่างไม่ได้</t>
  </si>
  <si>
    <t>Scope Company Code</t>
  </si>
  <si>
    <t>ใช้ definition เดียวกัน</t>
  </si>
  <si>
    <t>กรอก manual</t>
  </si>
  <si>
    <t>น่าจะเป็นกลุ่ม Unclassified</t>
  </si>
  <si>
    <t>ใช้ Personal Area</t>
  </si>
  <si>
    <r>
      <t xml:space="preserve">On contract (Temporary contract) &lt; 1 ปี </t>
    </r>
    <r>
      <rPr>
        <vertAlign val="superscript"/>
        <sz val="11"/>
        <color rgb="FF000000"/>
        <rFont val="Cordia New"/>
        <family val="2"/>
      </rPr>
      <t xml:space="preserve">[5] </t>
    </r>
  </si>
  <si>
    <t>ใช้วันที่ Hire date + End of contract</t>
  </si>
  <si>
    <t>ปัจจุบันเป็น Full time ทั้งหมด</t>
  </si>
  <si>
    <t>ยังไม่มีตัวเลข Part time</t>
  </si>
  <si>
    <t>Other น่าจะเป็น ME มีกำแพงเพชร</t>
  </si>
  <si>
    <t>Temporary Contract เป็นกลุ่ม Direct Hire</t>
  </si>
  <si>
    <t>แยก contract &lt; 1ปี , &gt; 1 ปี</t>
  </si>
  <si>
    <t>ต้องเทียบ Level ในระบบอีกที</t>
  </si>
  <si>
    <t>กลุ่ม Direct hire, ที่ปรึกษา, ไม่รวม BSA</t>
  </si>
  <si>
    <t>นับ New เฉพาะปีปัจจุบัน</t>
  </si>
  <si>
    <t>ตั้งแต่เข้างาน 1/Jan/Current Year</t>
  </si>
  <si>
    <t>ถ้าเข้างาน 1/Dec/ปีที่แล้ว ไม่นับ</t>
  </si>
  <si>
    <t>นับคนที่ลาออกเฉพาะปีปัจจุบัน</t>
  </si>
  <si>
    <t>ดูที่ Action อะไรบ้าง</t>
  </si>
  <si>
    <t xml:space="preserve">Definition ? </t>
  </si>
  <si>
    <t>=จำนวนพนักงานทั้งหมด</t>
  </si>
  <si>
    <t>มีในระบบ แต่ต้องระบุ Definition อีกที</t>
  </si>
  <si>
    <t>? HR หาข้อมูลเพิ่ม</t>
  </si>
  <si>
    <t>manual ไว้ก่อน</t>
  </si>
  <si>
    <t>manual</t>
  </si>
  <si>
    <t>ถ้าเป็นบอร์ดของหลายๆบริษัท นับยังไง ?</t>
  </si>
  <si>
    <t>หา Definition ของ revenue generating function เพิ่มเติม</t>
  </si>
  <si>
    <t>HR หาเพิ่ม</t>
  </si>
  <si>
    <t>HR หา definition เพิ่ม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</si>
</sst>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_-* #,##0_-;\-* #,##0_-;_-* &quot;-&quot;??_-;_-@_-"/>
    <numFmt numFmtId="166" formatCode="#,##0_ ;\-#,##0\ "/>
    <numFmt numFmtId="167" formatCode="_-* #,##0.0_-;\-* #,##0.0_-;_-* &quot;-&quot;??_-;_-@_-"/>
    <numFmt numFmtId="168" formatCode="0.0"/>
    <numFmt numFmtId="169" formatCode="_(* #,##0_);_(* \(#,##0\);_(* &quot;-&quot;??_);_(@_)"/>
  </numFmts>
  <fonts count="75" x14ac:knownFonts="1">
    <font>
      <sz val="11"/>
      <color theme="1"/>
      <name val="Calibri"/>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Calibri"/>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Calibri"/>
      <family val="2"/>
      <scheme val="minor"/>
    </font>
    <font>
      <b/>
      <sz val="10"/>
      <color rgb="FF000000"/>
      <name val="Cordia New"/>
      <family val="2"/>
    </font>
    <font>
      <u/>
      <sz val="10"/>
      <color rgb="FF000000"/>
      <name val="Cordia New"/>
      <family val="2"/>
    </font>
    <font>
      <vertAlign val="subscript"/>
      <sz val="10"/>
      <color rgb="FF000000"/>
      <name val="Cordia New"/>
      <family val="2"/>
    </font>
    <font>
      <sz val="9"/>
      <color rgb="FF000000"/>
      <name val="Cordia New"/>
      <family val="2"/>
    </font>
    <font>
      <sz val="11"/>
      <color theme="1"/>
      <name val="Calibri"/>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u/>
      <sz val="10"/>
      <color theme="1"/>
      <name val="Cordia New"/>
      <family val="2"/>
    </font>
    <font>
      <sz val="11"/>
      <name val="Cordia New"/>
      <family val="2"/>
    </font>
    <font>
      <sz val="9"/>
      <color indexed="81"/>
      <name val="Tahoma"/>
      <family val="2"/>
    </font>
    <font>
      <b/>
      <sz val="9"/>
      <color indexed="81"/>
      <name val="Tahoma"/>
      <family val="2"/>
    </font>
    <font>
      <sz val="8"/>
      <color theme="1"/>
      <name val="Calibri"/>
      <family val="2"/>
      <scheme val="minor"/>
    </font>
    <font>
      <sz val="10"/>
      <color rgb="FF0000FF"/>
      <name val="Cordia New"/>
      <family val="2"/>
    </font>
    <font>
      <sz val="10"/>
      <color theme="9" tint="-0.499984740745262"/>
      <name val="Cordia New"/>
      <family val="2"/>
    </font>
    <font>
      <b/>
      <sz val="16"/>
      <color rgb="FFFFFF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
      <b/>
      <sz val="11"/>
      <color theme="1"/>
      <name val="Calibri"/>
      <family val="2"/>
      <scheme val="minor"/>
    </font>
    <font>
      <b/>
      <sz val="14"/>
      <color theme="1"/>
      <name val="Calibri"/>
      <family val="2"/>
      <scheme val="minor"/>
    </font>
    <font>
      <b/>
      <sz val="11"/>
      <color theme="0"/>
      <name val="Calibri"/>
      <family val="2"/>
      <scheme val="minor"/>
    </font>
    <font>
      <sz val="11"/>
      <color rgb="FF0000FF"/>
      <name val="Calibri"/>
      <family val="2"/>
      <scheme val="minor"/>
    </font>
    <font>
      <b/>
      <sz val="11"/>
      <color rgb="FF624C36"/>
      <name val="Cordia New"/>
      <family val="2"/>
    </font>
    <font>
      <sz val="11"/>
      <color rgb="FFFF0000"/>
      <name val="Cordia New"/>
      <family val="2"/>
    </font>
    <font>
      <vertAlign val="superscript"/>
      <sz val="11"/>
      <color rgb="FFFF0000"/>
      <name val="Cordia New"/>
      <family val="2"/>
    </font>
    <font>
      <sz val="11"/>
      <color rgb="FF000000"/>
      <name val="Cordia New"/>
      <family val="2"/>
    </font>
    <font>
      <vertAlign val="superscript"/>
      <sz val="11"/>
      <color rgb="FF000000"/>
      <name val="Cordia New"/>
      <family val="2"/>
    </font>
    <font>
      <sz val="11"/>
      <color rgb="FFFF3300"/>
      <name val="Cordia New"/>
      <family val="2"/>
    </font>
    <font>
      <sz val="8"/>
      <color rgb="FF0000FF"/>
      <name val="Calibri"/>
      <family val="2"/>
      <scheme val="minor"/>
    </font>
    <font>
      <i/>
      <sz val="11"/>
      <color rgb="FF0000FF"/>
      <name val="Calibri"/>
      <family val="2"/>
      <scheme val="minor"/>
    </font>
    <font>
      <sz val="8"/>
      <color theme="5"/>
      <name val="Calibri"/>
      <family val="2"/>
      <scheme val="minor"/>
    </font>
    <font>
      <sz val="11"/>
      <color rgb="FFFF0000"/>
      <name val="Calibri"/>
      <family val="2"/>
      <scheme val="minor"/>
    </font>
    <font>
      <sz val="8"/>
      <name val="Arial"/>
      <family val="2"/>
    </font>
    <font>
      <b/>
      <sz val="8"/>
      <name val="Arial"/>
      <family val="2"/>
    </font>
    <font>
      <sz val="8"/>
      <color indexed="8"/>
      <name val="Arial"/>
      <family val="2"/>
    </font>
    <font>
      <sz val="10"/>
      <name val="Arial"/>
      <family val="2"/>
    </font>
    <font>
      <b/>
      <sz val="8"/>
      <color indexed="8"/>
      <name val="Arial"/>
      <family val="2"/>
    </font>
    <font>
      <sz val="19"/>
      <name val="Arial"/>
      <family val="2"/>
    </font>
    <font>
      <sz val="8"/>
      <color indexed="14"/>
      <name val="Arial"/>
      <family val="2"/>
    </font>
    <font>
      <sz val="11"/>
      <color indexed="9"/>
      <name val="Calibri"/>
      <family val="2"/>
    </font>
    <font>
      <sz val="11"/>
      <color indexed="8"/>
      <name val="Calibri"/>
      <family val="2"/>
    </font>
    <font>
      <sz val="11"/>
      <color indexed="37"/>
      <name val="Calibri"/>
      <family val="2"/>
    </font>
    <font>
      <b/>
      <sz val="11"/>
      <color indexed="17"/>
      <name val="Calibri"/>
      <family val="2"/>
    </font>
    <font>
      <b/>
      <sz val="11"/>
      <color indexed="9"/>
      <name val="Calibri"/>
      <family val="2"/>
    </font>
    <font>
      <b/>
      <sz val="11"/>
      <color indexed="8"/>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17"/>
      <name val="Calibri"/>
      <family val="2"/>
    </font>
    <font>
      <b/>
      <sz val="11"/>
      <color indexed="63"/>
      <name val="Calibri"/>
      <family val="2"/>
    </font>
    <font>
      <b/>
      <sz val="18"/>
      <color indexed="62"/>
      <name val="Cambria"/>
      <family val="2"/>
    </font>
    <font>
      <sz val="11"/>
      <color indexed="14"/>
      <name val="Calibri"/>
      <family val="2"/>
    </font>
    <font>
      <sz val="8"/>
      <color indexed="62"/>
      <name val="Arial"/>
      <family val="2"/>
    </font>
    <font>
      <sz val="11"/>
      <name val="Calibri"/>
      <family val="2"/>
      <scheme val="minor"/>
    </font>
  </fonts>
  <fills count="82">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indexed="60"/>
      </patternFill>
    </fill>
    <fill>
      <patternFill patternType="solid">
        <fgColor indexed="48"/>
        <bgColor indexed="48"/>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25"/>
        <bgColor indexed="25"/>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57"/>
        <b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18"/>
        <bgColor indexed="18"/>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53"/>
        <b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43"/>
      </patternFill>
    </fill>
    <fill>
      <patternFill patternType="solid">
        <fgColor indexed="43"/>
        <bgColor indexed="64"/>
      </patternFill>
    </fill>
    <fill>
      <patternFill patternType="solid">
        <fgColor indexed="49"/>
      </patternFill>
    </fill>
    <fill>
      <patternFill patternType="solid">
        <fgColor indexed="45"/>
      </patternFill>
    </fill>
    <fill>
      <patternFill patternType="solid">
        <fgColor indexed="12"/>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2"/>
      </patternFill>
    </fill>
    <fill>
      <patternFill patternType="solid">
        <fgColor indexed="23"/>
      </patternFill>
    </fill>
    <fill>
      <patternFill patternType="solid">
        <fgColor indexed="44"/>
      </patternFill>
    </fill>
    <fill>
      <patternFill patternType="solid">
        <fgColor indexed="9"/>
      </patternFill>
    </fill>
    <fill>
      <patternFill patternType="solid">
        <fgColor indexed="26"/>
      </patternFill>
    </fill>
    <fill>
      <patternFill patternType="solid">
        <fgColor indexed="26"/>
        <bgColor indexed="64"/>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theme="9" tint="0.39997558519241921"/>
        <bgColor indexed="64"/>
      </patternFill>
    </fill>
    <fill>
      <patternFill patternType="solid">
        <fgColor rgb="FF00B0F0"/>
        <bgColor indexed="64"/>
      </patternFill>
    </fill>
    <fill>
      <patternFill patternType="solid">
        <fgColor rgb="FF92D050"/>
        <bgColor indexed="64"/>
      </patternFill>
    </fill>
  </fills>
  <borders count="57">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s>
  <cellStyleXfs count="124">
    <xf numFmtId="0" fontId="0" fillId="0" borderId="0"/>
    <xf numFmtId="0" fontId="6" fillId="0" borderId="0" applyNumberFormat="0" applyFill="0" applyBorder="0" applyAlignment="0" applyProtection="0"/>
    <xf numFmtId="164" fontId="17" fillId="0" borderId="0" applyFont="0" applyFill="0" applyBorder="0" applyAlignment="0" applyProtection="0"/>
    <xf numFmtId="0" fontId="52" fillId="29" borderId="0"/>
    <xf numFmtId="0" fontId="59" fillId="30" borderId="0" applyNumberFormat="0" applyBorder="0" applyAlignment="0" applyProtection="0"/>
    <xf numFmtId="0" fontId="60" fillId="31" borderId="0" applyNumberFormat="0" applyBorder="0" applyAlignment="0" applyProtection="0"/>
    <xf numFmtId="0" fontId="60" fillId="32" borderId="0" applyNumberFormat="0" applyBorder="0" applyAlignment="0" applyProtection="0"/>
    <xf numFmtId="0" fontId="59" fillId="33" borderId="0" applyNumberFormat="0" applyBorder="0" applyAlignment="0" applyProtection="0"/>
    <xf numFmtId="0" fontId="59" fillId="34" borderId="0" applyNumberFormat="0" applyBorder="0" applyAlignment="0" applyProtection="0"/>
    <xf numFmtId="0" fontId="60" fillId="35" borderId="0" applyNumberFormat="0" applyBorder="0" applyAlignment="0" applyProtection="0"/>
    <xf numFmtId="0" fontId="60" fillId="36" borderId="0" applyNumberFormat="0" applyBorder="0" applyAlignment="0" applyProtection="0"/>
    <xf numFmtId="0" fontId="59" fillId="37" borderId="0" applyNumberFormat="0" applyBorder="0" applyAlignment="0" applyProtection="0"/>
    <xf numFmtId="0" fontId="59" fillId="38" borderId="0" applyNumberFormat="0" applyBorder="0" applyAlignment="0" applyProtection="0"/>
    <xf numFmtId="0" fontId="60" fillId="39" borderId="0" applyNumberFormat="0" applyBorder="0" applyAlignment="0" applyProtection="0"/>
    <xf numFmtId="0" fontId="60" fillId="40" borderId="0" applyNumberFormat="0" applyBorder="0" applyAlignment="0" applyProtection="0"/>
    <xf numFmtId="0" fontId="59" fillId="41" borderId="0" applyNumberFormat="0" applyBorder="0" applyAlignment="0" applyProtection="0"/>
    <xf numFmtId="0" fontId="59" fillId="42" borderId="0" applyNumberFormat="0" applyBorder="0" applyAlignment="0" applyProtection="0"/>
    <xf numFmtId="0" fontId="60" fillId="35" borderId="0" applyNumberFormat="0" applyBorder="0" applyAlignment="0" applyProtection="0"/>
    <xf numFmtId="0" fontId="60" fillId="43" borderId="0" applyNumberFormat="0" applyBorder="0" applyAlignment="0" applyProtection="0"/>
    <xf numFmtId="0" fontId="59" fillId="36" borderId="0" applyNumberFormat="0" applyBorder="0" applyAlignment="0" applyProtection="0"/>
    <xf numFmtId="0" fontId="59" fillId="33" borderId="0" applyNumberFormat="0" applyBorder="0" applyAlignment="0" applyProtection="0"/>
    <xf numFmtId="0" fontId="60" fillId="44" borderId="0" applyNumberFormat="0" applyBorder="0" applyAlignment="0" applyProtection="0"/>
    <xf numFmtId="0" fontId="60" fillId="45" borderId="0" applyNumberFormat="0" applyBorder="0" applyAlignment="0" applyProtection="0"/>
    <xf numFmtId="0" fontId="59" fillId="33" borderId="0" applyNumberFormat="0" applyBorder="0" applyAlignment="0" applyProtection="0"/>
    <xf numFmtId="0" fontId="59" fillId="46" borderId="0" applyNumberFormat="0" applyBorder="0" applyAlignment="0" applyProtection="0"/>
    <xf numFmtId="0" fontId="60" fillId="47" borderId="0" applyNumberFormat="0" applyBorder="0" applyAlignment="0" applyProtection="0"/>
    <xf numFmtId="0" fontId="60" fillId="48" borderId="0" applyNumberFormat="0" applyBorder="0" applyAlignment="0" applyProtection="0"/>
    <xf numFmtId="0" fontId="59" fillId="49" borderId="0" applyNumberFormat="0" applyBorder="0" applyAlignment="0" applyProtection="0"/>
    <xf numFmtId="0" fontId="61" fillId="47" borderId="0" applyNumberFormat="0" applyBorder="0" applyAlignment="0" applyProtection="0"/>
    <xf numFmtId="0" fontId="62" fillId="50" borderId="45" applyNumberFormat="0" applyAlignment="0" applyProtection="0"/>
    <xf numFmtId="0" fontId="63" fillId="42" borderId="46" applyNumberFormat="0" applyAlignment="0" applyProtection="0"/>
    <xf numFmtId="0" fontId="64" fillId="51" borderId="0" applyNumberFormat="0" applyBorder="0" applyAlignment="0" applyProtection="0"/>
    <xf numFmtId="0" fontId="64" fillId="52" borderId="0" applyNumberFormat="0" applyBorder="0" applyAlignment="0" applyProtection="0"/>
    <xf numFmtId="0" fontId="64" fillId="53" borderId="0" applyNumberFormat="0" applyBorder="0" applyAlignment="0" applyProtection="0"/>
    <xf numFmtId="0" fontId="60" fillId="40" borderId="0" applyNumberFormat="0" applyBorder="0" applyAlignment="0" applyProtection="0"/>
    <xf numFmtId="0" fontId="65" fillId="0" borderId="47" applyNumberFormat="0" applyFill="0" applyAlignment="0" applyProtection="0"/>
    <xf numFmtId="0" fontId="66" fillId="0" borderId="48" applyNumberFormat="0" applyFill="0" applyAlignment="0" applyProtection="0"/>
    <xf numFmtId="0" fontId="67" fillId="0" borderId="49" applyNumberFormat="0" applyFill="0" applyAlignment="0" applyProtection="0"/>
    <xf numFmtId="0" fontId="67" fillId="0" borderId="0" applyNumberFormat="0" applyFill="0" applyBorder="0" applyAlignment="0" applyProtection="0"/>
    <xf numFmtId="0" fontId="68" fillId="48" borderId="45" applyNumberFormat="0" applyAlignment="0" applyProtection="0"/>
    <xf numFmtId="0" fontId="69" fillId="0" borderId="50" applyNumberFormat="0" applyFill="0" applyAlignment="0" applyProtection="0"/>
    <xf numFmtId="0" fontId="69" fillId="48" borderId="0" applyNumberFormat="0" applyBorder="0" applyAlignment="0" applyProtection="0"/>
    <xf numFmtId="0" fontId="52" fillId="47" borderId="45" applyNumberFormat="0" applyFont="0" applyAlignment="0" applyProtection="0"/>
    <xf numFmtId="0" fontId="70" fillId="50" borderId="51" applyNumberFormat="0" applyAlignment="0" applyProtection="0"/>
    <xf numFmtId="4" fontId="52" fillId="54" borderId="45" applyNumberFormat="0" applyProtection="0">
      <alignment vertical="center"/>
    </xf>
    <xf numFmtId="4" fontId="73" fillId="55" borderId="45" applyNumberFormat="0" applyProtection="0">
      <alignment vertical="center"/>
    </xf>
    <xf numFmtId="4" fontId="52" fillId="55" borderId="45" applyNumberFormat="0" applyProtection="0">
      <alignment horizontal="left" vertical="center" indent="1"/>
    </xf>
    <xf numFmtId="0" fontId="56" fillId="54" borderId="52" applyNumberFormat="0" applyProtection="0">
      <alignment horizontal="left" vertical="top" indent="1"/>
    </xf>
    <xf numFmtId="4" fontId="52" fillId="56" borderId="45" applyNumberFormat="0" applyProtection="0">
      <alignment horizontal="left" vertical="center" indent="1"/>
    </xf>
    <xf numFmtId="4" fontId="52" fillId="57" borderId="45" applyNumberFormat="0" applyProtection="0">
      <alignment horizontal="right" vertical="center"/>
    </xf>
    <xf numFmtId="4" fontId="52" fillId="58" borderId="45" applyNumberFormat="0" applyProtection="0">
      <alignment horizontal="right" vertical="center"/>
    </xf>
    <xf numFmtId="4" fontId="52" fillId="59" borderId="53" applyNumberFormat="0" applyProtection="0">
      <alignment horizontal="right" vertical="center"/>
    </xf>
    <xf numFmtId="4" fontId="52" fillId="60" borderId="45" applyNumberFormat="0" applyProtection="0">
      <alignment horizontal="right" vertical="center"/>
    </xf>
    <xf numFmtId="4" fontId="52" fillId="61" borderId="45" applyNumberFormat="0" applyProtection="0">
      <alignment horizontal="right" vertical="center"/>
    </xf>
    <xf numFmtId="4" fontId="52" fillId="62" borderId="45" applyNumberFormat="0" applyProtection="0">
      <alignment horizontal="right" vertical="center"/>
    </xf>
    <xf numFmtId="4" fontId="52" fillId="63" borderId="45" applyNumberFormat="0" applyProtection="0">
      <alignment horizontal="right" vertical="center"/>
    </xf>
    <xf numFmtId="4" fontId="52" fillId="64" borderId="45" applyNumberFormat="0" applyProtection="0">
      <alignment horizontal="right" vertical="center"/>
    </xf>
    <xf numFmtId="4" fontId="52" fillId="65" borderId="45" applyNumberFormat="0" applyProtection="0">
      <alignment horizontal="right" vertical="center"/>
    </xf>
    <xf numFmtId="4" fontId="52" fillId="66" borderId="53" applyNumberFormat="0" applyProtection="0">
      <alignment horizontal="left" vertical="center" indent="1"/>
    </xf>
    <xf numFmtId="4" fontId="55" fillId="67" borderId="53" applyNumberFormat="0" applyProtection="0">
      <alignment horizontal="left" vertical="center" indent="1"/>
    </xf>
    <xf numFmtId="4" fontId="55" fillId="67" borderId="53" applyNumberFormat="0" applyProtection="0">
      <alignment horizontal="left" vertical="center" indent="1"/>
    </xf>
    <xf numFmtId="4" fontId="52" fillId="68" borderId="45" applyNumberFormat="0" applyProtection="0">
      <alignment horizontal="right" vertical="center"/>
    </xf>
    <xf numFmtId="4" fontId="52" fillId="69" borderId="53" applyNumberFormat="0" applyProtection="0">
      <alignment horizontal="left" vertical="center" indent="1"/>
    </xf>
    <xf numFmtId="4" fontId="52" fillId="68" borderId="53" applyNumberFormat="0" applyProtection="0">
      <alignment horizontal="left" vertical="center" indent="1"/>
    </xf>
    <xf numFmtId="0" fontId="52" fillId="70" borderId="45" applyNumberFormat="0" applyProtection="0">
      <alignment horizontal="left" vertical="center" indent="1"/>
    </xf>
    <xf numFmtId="0" fontId="52" fillId="67" borderId="52" applyNumberFormat="0" applyProtection="0">
      <alignment horizontal="left" vertical="top" indent="1"/>
    </xf>
    <xf numFmtId="0" fontId="52" fillId="71" borderId="45" applyNumberFormat="0" applyProtection="0">
      <alignment horizontal="left" vertical="center" indent="1"/>
    </xf>
    <xf numFmtId="0" fontId="52" fillId="68" borderId="52" applyNumberFormat="0" applyProtection="0">
      <alignment horizontal="left" vertical="top" indent="1"/>
    </xf>
    <xf numFmtId="0" fontId="52" fillId="72" borderId="45" applyNumberFormat="0" applyProtection="0">
      <alignment horizontal="left" vertical="center" indent="1"/>
    </xf>
    <xf numFmtId="0" fontId="52" fillId="72" borderId="52" applyNumberFormat="0" applyProtection="0">
      <alignment horizontal="left" vertical="top" indent="1"/>
    </xf>
    <xf numFmtId="0" fontId="52" fillId="69" borderId="45" applyNumberFormat="0" applyProtection="0">
      <alignment horizontal="left" vertical="center" indent="1"/>
    </xf>
    <xf numFmtId="0" fontId="52" fillId="69" borderId="52" applyNumberFormat="0" applyProtection="0">
      <alignment horizontal="left" vertical="top" indent="1"/>
    </xf>
    <xf numFmtId="0" fontId="52" fillId="73" borderId="54" applyNumberFormat="0">
      <protection locked="0"/>
    </xf>
    <xf numFmtId="0" fontId="53" fillId="67" borderId="55" applyBorder="0"/>
    <xf numFmtId="4" fontId="54" fillId="74" borderId="52" applyNumberFormat="0" applyProtection="0">
      <alignment vertical="center"/>
    </xf>
    <xf numFmtId="4" fontId="73" fillId="75" borderId="35" applyNumberFormat="0" applyProtection="0">
      <alignment vertical="center"/>
    </xf>
    <xf numFmtId="4" fontId="54" fillId="70" borderId="52" applyNumberFormat="0" applyProtection="0">
      <alignment horizontal="left" vertical="center" indent="1"/>
    </xf>
    <xf numFmtId="0" fontId="54" fillId="74" borderId="52" applyNumberFormat="0" applyProtection="0">
      <alignment horizontal="left" vertical="top" indent="1"/>
    </xf>
    <xf numFmtId="4" fontId="52" fillId="0" borderId="45" applyNumberFormat="0" applyProtection="0">
      <alignment horizontal="right" vertical="center"/>
    </xf>
    <xf numFmtId="4" fontId="73" fillId="76" borderId="45" applyNumberFormat="0" applyProtection="0">
      <alignment horizontal="right" vertical="center"/>
    </xf>
    <xf numFmtId="4" fontId="52" fillId="56" borderId="45" applyNumberFormat="0" applyProtection="0">
      <alignment horizontal="left" vertical="center" indent="1"/>
    </xf>
    <xf numFmtId="0" fontId="54" fillId="68" borderId="52" applyNumberFormat="0" applyProtection="0">
      <alignment horizontal="left" vertical="top" indent="1"/>
    </xf>
    <xf numFmtId="4" fontId="57" fillId="77" borderId="53" applyNumberFormat="0" applyProtection="0">
      <alignment horizontal="left" vertical="center" indent="1"/>
    </xf>
    <xf numFmtId="0" fontId="52" fillId="78" borderId="35"/>
    <xf numFmtId="4" fontId="58" fillId="73" borderId="45" applyNumberFormat="0" applyProtection="0">
      <alignment horizontal="right" vertical="center"/>
    </xf>
    <xf numFmtId="0" fontId="71" fillId="0" borderId="0" applyNumberFormat="0" applyFill="0" applyBorder="0" applyAlignment="0" applyProtection="0"/>
    <xf numFmtId="0" fontId="64" fillId="0" borderId="56" applyNumberFormat="0" applyFill="0" applyAlignment="0" applyProtection="0"/>
    <xf numFmtId="0" fontId="72" fillId="0" borderId="0" applyNumberFormat="0" applyFill="0" applyBorder="0" applyAlignment="0" applyProtection="0"/>
    <xf numFmtId="0" fontId="59" fillId="30" borderId="0" applyNumberFormat="0" applyBorder="0" applyAlignment="0" applyProtection="0"/>
    <xf numFmtId="0" fontId="59" fillId="34" borderId="0" applyNumberFormat="0" applyBorder="0" applyAlignment="0" applyProtection="0"/>
    <xf numFmtId="0" fontId="59" fillId="38" borderId="0" applyNumberFormat="0" applyBorder="0" applyAlignment="0" applyProtection="0"/>
    <xf numFmtId="0" fontId="59" fillId="38"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33" borderId="0" applyNumberFormat="0" applyBorder="0" applyAlignment="0" applyProtection="0"/>
    <xf numFmtId="0" fontId="59" fillId="33"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33"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38" borderId="0" applyNumberFormat="0" applyBorder="0" applyAlignment="0" applyProtection="0"/>
    <xf numFmtId="0" fontId="59" fillId="38" borderId="0" applyNumberFormat="0" applyBorder="0" applyAlignment="0" applyProtection="0"/>
    <xf numFmtId="0" fontId="59" fillId="34" borderId="0" applyNumberFormat="0" applyBorder="0" applyAlignment="0" applyProtection="0"/>
    <xf numFmtId="0" fontId="59" fillId="30" borderId="0" applyNumberFormat="0" applyBorder="0" applyAlignment="0" applyProtection="0"/>
    <xf numFmtId="0" fontId="59" fillId="46" borderId="0" applyNumberFormat="0" applyBorder="0" applyAlignment="0" applyProtection="0"/>
    <xf numFmtId="0" fontId="59" fillId="33" borderId="0" applyNumberFormat="0" applyBorder="0" applyAlignment="0" applyProtection="0"/>
    <xf numFmtId="0" fontId="59" fillId="42" borderId="0" applyNumberFormat="0" applyBorder="0" applyAlignment="0" applyProtection="0"/>
    <xf numFmtId="0" fontId="59" fillId="38" borderId="0" applyNumberFormat="0" applyBorder="0" applyAlignment="0" applyProtection="0"/>
    <xf numFmtId="0" fontId="59" fillId="34" borderId="0" applyNumberFormat="0" applyBorder="0" applyAlignment="0" applyProtection="0"/>
    <xf numFmtId="0" fontId="59" fillId="30" borderId="0" applyNumberFormat="0" applyBorder="0" applyAlignment="0" applyProtection="0"/>
    <xf numFmtId="0" fontId="59" fillId="33" borderId="0" applyNumberFormat="0" applyBorder="0" applyAlignment="0" applyProtection="0"/>
    <xf numFmtId="0" fontId="59" fillId="34" borderId="0" applyNumberFormat="0" applyBorder="0" applyAlignment="0" applyProtection="0"/>
    <xf numFmtId="0" fontId="59" fillId="30" borderId="0" applyNumberFormat="0" applyBorder="0" applyAlignment="0" applyProtection="0"/>
    <xf numFmtId="0" fontId="59" fillId="46" borderId="0" applyNumberFormat="0" applyBorder="0" applyAlignment="0" applyProtection="0"/>
    <xf numFmtId="0" fontId="59" fillId="33" borderId="0" applyNumberFormat="0" applyBorder="0" applyAlignment="0" applyProtection="0"/>
    <xf numFmtId="0" fontId="59" fillId="42" borderId="0" applyNumberFormat="0" applyBorder="0" applyAlignment="0" applyProtection="0"/>
    <xf numFmtId="0" fontId="59" fillId="38" borderId="0" applyNumberFormat="0" applyBorder="0" applyAlignment="0" applyProtection="0"/>
    <xf numFmtId="0" fontId="59" fillId="34" borderId="0" applyNumberFormat="0" applyBorder="0" applyAlignment="0" applyProtection="0"/>
    <xf numFmtId="0" fontId="59" fillId="30" borderId="0" applyNumberFormat="0" applyBorder="0" applyAlignment="0" applyProtection="0"/>
    <xf numFmtId="0" fontId="59" fillId="34" borderId="0" applyNumberFormat="0" applyBorder="0" applyAlignment="0" applyProtection="0"/>
    <xf numFmtId="0" fontId="59" fillId="30" borderId="0" applyNumberFormat="0" applyBorder="0" applyAlignment="0" applyProtection="0"/>
  </cellStyleXfs>
  <cellXfs count="574">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9" xfId="0" applyFont="1" applyBorder="1" applyAlignment="1">
      <alignment horizontal="right"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11" fillId="0" borderId="8" xfId="0" applyFont="1" applyBorder="1" applyAlignment="1">
      <alignment vertical="top" wrapText="1"/>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12" fillId="0" borderId="12" xfId="0" applyFont="1" applyBorder="1" applyAlignment="1">
      <alignment vertical="top" wrapText="1"/>
    </xf>
    <xf numFmtId="0" fontId="12" fillId="0" borderId="8" xfId="0" applyFont="1" applyBorder="1" applyAlignment="1">
      <alignment vertical="top"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0" xfId="0" applyFont="1" applyBorder="1" applyAlignment="1">
      <alignment horizontal="left" vertical="center" indent="1"/>
    </xf>
    <xf numFmtId="0" fontId="7" fillId="0" borderId="4" xfId="0" applyFont="1" applyBorder="1" applyAlignment="1">
      <alignment horizontal="left" vertical="center" indent="1"/>
    </xf>
    <xf numFmtId="0" fontId="7" fillId="5" borderId="4" xfId="0" applyFont="1" applyFill="1" applyBorder="1" applyAlignment="1">
      <alignment horizontal="center" vertical="center" wrapText="1"/>
    </xf>
    <xf numFmtId="0" fontId="7" fillId="0" borderId="6" xfId="0" applyFont="1" applyBorder="1" applyAlignment="1">
      <alignment horizontal="left" vertical="center" indent="1"/>
    </xf>
    <xf numFmtId="0" fontId="7" fillId="5" borderId="6" xfId="0" applyFont="1" applyFill="1" applyBorder="1" applyAlignment="1">
      <alignment horizontal="center" vertical="center" wrapText="1"/>
    </xf>
    <xf numFmtId="0" fontId="7" fillId="5" borderId="9" xfId="0" applyFont="1" applyFill="1" applyBorder="1" applyAlignment="1">
      <alignment horizontal="right" vertical="center" wrapText="1"/>
    </xf>
    <xf numFmtId="0" fontId="7" fillId="0" borderId="9" xfId="0" applyFont="1" applyBorder="1" applyAlignment="1">
      <alignment horizontal="left" vertical="center" indent="1"/>
    </xf>
    <xf numFmtId="0" fontId="7" fillId="5" borderId="9" xfId="0" applyFont="1" applyFill="1" applyBorder="1" applyAlignment="1">
      <alignment horizontal="center" vertical="center" wrapText="1"/>
    </xf>
    <xf numFmtId="0" fontId="7" fillId="0" borderId="4" xfId="0" applyFont="1" applyBorder="1" applyAlignment="1">
      <alignment vertical="center"/>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5" borderId="8" xfId="0" applyFont="1" applyFill="1" applyBorder="1" applyAlignment="1">
      <alignment horizontal="right" vertical="center" wrapText="1"/>
    </xf>
    <xf numFmtId="0" fontId="7" fillId="5" borderId="7" xfId="0"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6"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6"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6" fillId="0" borderId="9" xfId="0" applyFont="1" applyBorder="1" applyAlignment="1">
      <alignment horizontal="right" vertical="center" wrapText="1"/>
    </xf>
    <xf numFmtId="0" fontId="16" fillId="5" borderId="9" xfId="0" applyFont="1" applyFill="1" applyBorder="1" applyAlignment="1">
      <alignment horizontal="right" vertical="center" wrapText="1"/>
    </xf>
    <xf numFmtId="0" fontId="16" fillId="5" borderId="10" xfId="0" applyFont="1" applyFill="1" applyBorder="1" applyAlignment="1">
      <alignment horizontal="right" vertical="center" wrapText="1"/>
    </xf>
    <xf numFmtId="3" fontId="16"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6"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8"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65" fontId="7" fillId="0" borderId="10" xfId="2" applyNumberFormat="1" applyFont="1" applyFill="1" applyBorder="1" applyAlignment="1">
      <alignment horizontal="right" vertical="center" wrapText="1"/>
    </xf>
    <xf numFmtId="165" fontId="7" fillId="0" borderId="9" xfId="2" applyNumberFormat="1" applyFont="1" applyFill="1" applyBorder="1" applyAlignment="1">
      <alignment horizontal="right" vertical="center" wrapText="1"/>
    </xf>
    <xf numFmtId="0" fontId="7" fillId="0" borderId="9" xfId="0" applyFont="1" applyFill="1" applyBorder="1" applyAlignment="1">
      <alignment horizontal="right" vertical="center" wrapText="1"/>
    </xf>
    <xf numFmtId="165" fontId="7" fillId="0" borderId="10" xfId="0" applyNumberFormat="1" applyFont="1" applyFill="1" applyBorder="1" applyAlignment="1">
      <alignment horizontal="right" vertical="center" wrapText="1"/>
    </xf>
    <xf numFmtId="166" fontId="7" fillId="0" borderId="10" xfId="2" applyNumberFormat="1" applyFont="1" applyFill="1" applyBorder="1" applyAlignment="1">
      <alignment horizontal="right" vertical="center" wrapText="1"/>
    </xf>
    <xf numFmtId="166" fontId="7" fillId="0" borderId="9" xfId="2" applyNumberFormat="1" applyFont="1" applyFill="1" applyBorder="1" applyAlignment="1">
      <alignment horizontal="right" vertical="center" wrapText="1"/>
    </xf>
    <xf numFmtId="166" fontId="5" fillId="0" borderId="10" xfId="2" applyNumberFormat="1" applyFont="1" applyFill="1" applyBorder="1" applyAlignment="1">
      <alignment horizontal="right" vertical="center" wrapText="1"/>
    </xf>
    <xf numFmtId="166" fontId="5" fillId="0" borderId="9"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1" fontId="7" fillId="0" borderId="10" xfId="2" applyNumberFormat="1" applyFont="1" applyFill="1" applyBorder="1" applyAlignment="1">
      <alignment horizontal="right" vertical="center" wrapText="1"/>
    </xf>
    <xf numFmtId="1" fontId="7" fillId="0" borderId="9" xfId="2" applyNumberFormat="1" applyFont="1" applyFill="1" applyBorder="1" applyAlignment="1">
      <alignment horizontal="right" vertical="center" wrapText="1"/>
    </xf>
    <xf numFmtId="164" fontId="7" fillId="14" borderId="10" xfId="0" applyNumberFormat="1"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2" fontId="5" fillId="14" borderId="10" xfId="0" applyNumberFormat="1" applyFont="1" applyFill="1" applyBorder="1" applyAlignment="1">
      <alignment horizontal="right" vertical="center" wrapText="1"/>
    </xf>
    <xf numFmtId="165" fontId="5" fillId="0" borderId="10" xfId="2" applyNumberFormat="1" applyFont="1" applyFill="1" applyBorder="1" applyAlignment="1">
      <alignment horizontal="right" vertical="center" wrapText="1"/>
    </xf>
    <xf numFmtId="165" fontId="5" fillId="0" borderId="9" xfId="2" applyNumberFormat="1" applyFont="1" applyFill="1" applyBorder="1" applyAlignment="1">
      <alignment horizontal="right" vertical="center" wrapText="1"/>
    </xf>
    <xf numFmtId="164" fontId="7" fillId="14" borderId="10" xfId="2" applyFont="1" applyFill="1" applyBorder="1" applyAlignment="1">
      <alignment horizontal="right" vertical="center" wrapText="1"/>
    </xf>
    <xf numFmtId="2" fontId="7" fillId="14" borderId="10" xfId="2" applyNumberFormat="1" applyFont="1" applyFill="1" applyBorder="1" applyAlignment="1">
      <alignment horizontal="right" vertical="center" wrapText="1"/>
    </xf>
    <xf numFmtId="0" fontId="19" fillId="0" borderId="10" xfId="0" applyFont="1" applyBorder="1" applyAlignment="1">
      <alignment horizontal="right" vertical="center" wrapText="1"/>
    </xf>
    <xf numFmtId="0" fontId="22" fillId="0" borderId="0" xfId="0" applyFont="1"/>
    <xf numFmtId="0" fontId="22" fillId="0" borderId="0" xfId="0" applyFont="1" applyBorder="1"/>
    <xf numFmtId="0" fontId="18" fillId="0" borderId="0" xfId="0" applyFont="1" applyAlignment="1">
      <alignment vertical="center"/>
    </xf>
    <xf numFmtId="4" fontId="7" fillId="0" borderId="10" xfId="0" applyNumberFormat="1" applyFont="1" applyFill="1" applyBorder="1" applyAlignment="1">
      <alignment horizontal="right" vertical="center" wrapText="1"/>
    </xf>
    <xf numFmtId="0" fontId="23" fillId="0" borderId="0" xfId="1" applyFont="1" applyAlignment="1">
      <alignment vertical="center"/>
    </xf>
    <xf numFmtId="0" fontId="7" fillId="0" borderId="9" xfId="0" applyFont="1" applyFill="1" applyBorder="1" applyAlignment="1">
      <alignment horizontal="right" vertical="center" wrapText="1"/>
    </xf>
    <xf numFmtId="164"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20"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6"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9" fillId="15" borderId="10" xfId="0" applyFont="1" applyFill="1" applyBorder="1" applyAlignment="1">
      <alignment horizontal="right" vertical="center" wrapText="1"/>
    </xf>
    <xf numFmtId="164" fontId="5" fillId="0" borderId="10" xfId="2" applyFont="1" applyBorder="1" applyAlignment="1">
      <alignment horizontal="right" vertical="center" wrapText="1"/>
    </xf>
    <xf numFmtId="165" fontId="7" fillId="15" borderId="10" xfId="2" applyNumberFormat="1" applyFont="1" applyFill="1" applyBorder="1" applyAlignment="1">
      <alignment horizontal="right" vertical="center" wrapText="1"/>
    </xf>
    <xf numFmtId="165" fontId="19" fillId="0" borderId="10" xfId="2" applyNumberFormat="1" applyFont="1" applyFill="1" applyBorder="1" applyAlignment="1">
      <alignment horizontal="right" vertical="center" wrapText="1"/>
    </xf>
    <xf numFmtId="165" fontId="19" fillId="0" borderId="9" xfId="2" applyNumberFormat="1" applyFont="1" applyFill="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3" fontId="5" fillId="0" borderId="10" xfId="0" applyNumberFormat="1" applyFont="1" applyFill="1" applyBorder="1" applyAlignment="1">
      <alignment horizontal="right" vertical="center" wrapText="1"/>
    </xf>
    <xf numFmtId="3" fontId="7" fillId="0" borderId="9" xfId="0" applyNumberFormat="1" applyFont="1" applyFill="1" applyBorder="1" applyAlignment="1">
      <alignment horizontal="right" vertical="center" wrapText="1"/>
    </xf>
    <xf numFmtId="1" fontId="7" fillId="14" borderId="10" xfId="0" applyNumberFormat="1" applyFont="1" applyFill="1" applyBorder="1" applyAlignment="1">
      <alignment horizontal="right" vertical="center" wrapText="1"/>
    </xf>
    <xf numFmtId="165" fontId="7" fillId="15" borderId="7" xfId="2" applyNumberFormat="1" applyFont="1" applyFill="1" applyBorder="1" applyAlignment="1">
      <alignment horizontal="right" vertical="center" wrapText="1"/>
    </xf>
    <xf numFmtId="164" fontId="0" fillId="0" borderId="0" xfId="2" applyFont="1"/>
    <xf numFmtId="165" fontId="20" fillId="14" borderId="10" xfId="0" applyNumberFormat="1" applyFont="1" applyFill="1" applyBorder="1" applyAlignment="1">
      <alignment horizontal="right" vertical="center" wrapText="1"/>
    </xf>
    <xf numFmtId="0" fontId="20" fillId="0" borderId="9" xfId="0" applyFont="1" applyFill="1" applyBorder="1" applyAlignment="1">
      <alignment horizontal="right" vertical="center" wrapText="1"/>
    </xf>
    <xf numFmtId="164" fontId="7" fillId="0" borderId="10" xfId="2" applyFont="1" applyBorder="1" applyAlignment="1">
      <alignment horizontal="right" vertical="center" wrapText="1"/>
    </xf>
    <xf numFmtId="0" fontId="20" fillId="0" borderId="10" xfId="0" applyFont="1" applyBorder="1" applyAlignment="1">
      <alignment horizontal="right" vertical="center" wrapText="1"/>
    </xf>
    <xf numFmtId="165" fontId="20" fillId="0" borderId="10" xfId="2" applyNumberFormat="1" applyFont="1" applyFill="1" applyBorder="1" applyAlignment="1">
      <alignment horizontal="right" vertical="center" wrapText="1"/>
    </xf>
    <xf numFmtId="0" fontId="20" fillId="0" borderId="10" xfId="0" applyFont="1" applyFill="1" applyBorder="1" applyAlignment="1">
      <alignment horizontal="right" vertical="center" wrapText="1"/>
    </xf>
    <xf numFmtId="167" fontId="20"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3"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164" fontId="0" fillId="0" borderId="0" xfId="0" applyNumberFormat="1"/>
    <xf numFmtId="165"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65" fontId="7" fillId="0" borderId="0" xfId="0" applyNumberFormat="1" applyFont="1" applyBorder="1" applyAlignment="1">
      <alignment horizontal="center" vertical="center" wrapText="1"/>
    </xf>
    <xf numFmtId="165" fontId="0" fillId="0" borderId="0" xfId="0" applyNumberFormat="1"/>
    <xf numFmtId="165" fontId="0" fillId="0" borderId="0" xfId="2" applyNumberFormat="1" applyFont="1"/>
    <xf numFmtId="165" fontId="20" fillId="0" borderId="9" xfId="2" applyNumberFormat="1" applyFont="1" applyFill="1" applyBorder="1" applyAlignment="1">
      <alignment horizontal="right" vertical="center" wrapText="1"/>
    </xf>
    <xf numFmtId="164" fontId="5" fillId="14" borderId="15" xfId="0" applyNumberFormat="1" applyFont="1" applyFill="1" applyBorder="1" applyAlignment="1">
      <alignment horizontal="right" vertical="center" wrapText="1"/>
    </xf>
    <xf numFmtId="164" fontId="5" fillId="14" borderId="9" xfId="0" applyNumberFormat="1" applyFont="1" applyFill="1" applyBorder="1" applyAlignment="1">
      <alignment horizontal="right" vertical="center" wrapText="1"/>
    </xf>
    <xf numFmtId="165" fontId="27" fillId="0" borderId="10" xfId="0" applyNumberFormat="1" applyFont="1" applyFill="1" applyBorder="1" applyAlignment="1">
      <alignment horizontal="right" vertical="center" wrapText="1"/>
    </xf>
    <xf numFmtId="164" fontId="27" fillId="14" borderId="10" xfId="0" applyNumberFormat="1" applyFont="1" applyFill="1" applyBorder="1" applyAlignment="1">
      <alignment horizontal="right" vertical="center" wrapText="1"/>
    </xf>
    <xf numFmtId="2" fontId="27" fillId="14" borderId="10" xfId="0" applyNumberFormat="1" applyFont="1" applyFill="1" applyBorder="1" applyAlignment="1">
      <alignment horizontal="right" vertical="center" wrapText="1"/>
    </xf>
    <xf numFmtId="164" fontId="27" fillId="14" borderId="10" xfId="2" applyFont="1" applyFill="1" applyBorder="1" applyAlignment="1">
      <alignment horizontal="right" vertical="center" wrapText="1"/>
    </xf>
    <xf numFmtId="2" fontId="27" fillId="14" borderId="10" xfId="2" applyNumberFormat="1" applyFont="1" applyFill="1" applyBorder="1" applyAlignment="1">
      <alignment horizontal="right" vertical="center" wrapText="1"/>
    </xf>
    <xf numFmtId="165" fontId="27" fillId="14" borderId="10" xfId="0" applyNumberFormat="1" applyFont="1" applyFill="1" applyBorder="1" applyAlignment="1">
      <alignment horizontal="right" vertical="center" wrapText="1"/>
    </xf>
    <xf numFmtId="0" fontId="26" fillId="0" borderId="0" xfId="0" applyFont="1"/>
    <xf numFmtId="0" fontId="30" fillId="18" borderId="34" xfId="0" applyFont="1" applyFill="1" applyBorder="1" applyAlignment="1">
      <alignment horizontal="center" vertical="top" wrapText="1"/>
    </xf>
    <xf numFmtId="0" fontId="30" fillId="0" borderId="34" xfId="0" applyFont="1" applyBorder="1" applyAlignment="1">
      <alignment horizontal="center" vertical="top" wrapText="1"/>
    </xf>
    <xf numFmtId="0" fontId="31" fillId="19" borderId="35" xfId="0" applyFont="1" applyFill="1" applyBorder="1" applyAlignment="1">
      <alignment horizontal="left" vertical="center" wrapText="1"/>
    </xf>
    <xf numFmtId="0" fontId="32" fillId="19" borderId="35" xfId="0" applyFont="1" applyFill="1" applyBorder="1" applyAlignment="1">
      <alignment horizontal="center" vertical="center" wrapText="1"/>
    </xf>
    <xf numFmtId="0" fontId="32" fillId="19" borderId="35" xfId="0" applyFont="1" applyFill="1" applyBorder="1" applyAlignment="1">
      <alignment horizontal="right" vertical="center" wrapText="1"/>
    </xf>
    <xf numFmtId="0" fontId="32" fillId="0" borderId="0" xfId="0" applyFont="1" applyFill="1"/>
    <xf numFmtId="0" fontId="30" fillId="0" borderId="0" xfId="0" applyFont="1"/>
    <xf numFmtId="0" fontId="30" fillId="18" borderId="36" xfId="0" applyFont="1" applyFill="1" applyBorder="1" applyAlignment="1">
      <alignment horizontal="center" vertical="top" wrapText="1"/>
    </xf>
    <xf numFmtId="0" fontId="30" fillId="0" borderId="36" xfId="0" applyFont="1" applyBorder="1" applyAlignment="1">
      <alignment horizontal="center" vertical="top" wrapText="1"/>
    </xf>
    <xf numFmtId="0" fontId="30" fillId="0" borderId="35" xfId="0" quotePrefix="1" applyFont="1" applyBorder="1" applyAlignment="1">
      <alignment horizontal="left" vertical="top" wrapText="1"/>
    </xf>
    <xf numFmtId="0" fontId="30" fillId="0" borderId="35" xfId="0" applyFont="1" applyBorder="1" applyAlignment="1">
      <alignment horizontal="center" vertical="center" wrapText="1"/>
    </xf>
    <xf numFmtId="0" fontId="30" fillId="0" borderId="35" xfId="0" applyFont="1" applyFill="1" applyBorder="1" applyAlignment="1">
      <alignment horizontal="right" vertical="center" wrapText="1"/>
    </xf>
    <xf numFmtId="0" fontId="30" fillId="0" borderId="0" xfId="0" applyFont="1" applyFill="1"/>
    <xf numFmtId="0" fontId="30" fillId="18" borderId="37" xfId="0" applyFont="1" applyFill="1" applyBorder="1" applyAlignment="1">
      <alignment horizontal="center" vertical="top" wrapText="1"/>
    </xf>
    <xf numFmtId="0" fontId="30" fillId="0" borderId="37" xfId="0" applyFont="1" applyBorder="1" applyAlignment="1">
      <alignment horizontal="center" vertical="top" wrapText="1"/>
    </xf>
    <xf numFmtId="3" fontId="30" fillId="0" borderId="35" xfId="0" applyNumberFormat="1" applyFont="1" applyFill="1" applyBorder="1" applyAlignment="1">
      <alignment horizontal="right" vertical="center" wrapText="1"/>
    </xf>
    <xf numFmtId="0" fontId="33" fillId="18" borderId="36" xfId="1" applyFont="1" applyFill="1" applyBorder="1" applyAlignment="1">
      <alignment horizontal="center" vertical="top" wrapText="1"/>
    </xf>
    <xf numFmtId="0" fontId="30" fillId="0" borderId="38" xfId="0" applyFont="1" applyBorder="1" applyAlignment="1">
      <alignment horizontal="center" vertical="top" wrapText="1"/>
    </xf>
    <xf numFmtId="0" fontId="31" fillId="19" borderId="38" xfId="0" applyFont="1" applyFill="1" applyBorder="1" applyAlignment="1">
      <alignment vertical="center"/>
    </xf>
    <xf numFmtId="0" fontId="32" fillId="19" borderId="0" xfId="0" applyFont="1" applyFill="1" applyBorder="1" applyAlignment="1">
      <alignment horizontal="center" vertical="center" wrapText="1"/>
    </xf>
    <xf numFmtId="0" fontId="32" fillId="19" borderId="0" xfId="0" applyFont="1" applyFill="1" applyBorder="1" applyAlignment="1">
      <alignment horizontal="right" vertical="center" wrapText="1"/>
    </xf>
    <xf numFmtId="0" fontId="32" fillId="19" borderId="39" xfId="0" applyFont="1" applyFill="1" applyBorder="1" applyAlignment="1">
      <alignment horizontal="right" vertical="center" wrapText="1"/>
    </xf>
    <xf numFmtId="0" fontId="32" fillId="19" borderId="40" xfId="0" applyFont="1" applyFill="1" applyBorder="1" applyAlignment="1">
      <alignment horizontal="right" vertical="center" wrapText="1"/>
    </xf>
    <xf numFmtId="0" fontId="30" fillId="18" borderId="38" xfId="0" applyFont="1" applyFill="1" applyBorder="1" applyAlignment="1">
      <alignment horizontal="center" vertical="top" wrapText="1"/>
    </xf>
    <xf numFmtId="0" fontId="30" fillId="0" borderId="34" xfId="0" quotePrefix="1" applyFont="1" applyBorder="1" applyAlignment="1">
      <alignment horizontal="left" vertical="top" wrapText="1"/>
    </xf>
    <xf numFmtId="169" fontId="30" fillId="0" borderId="35" xfId="2" applyNumberFormat="1" applyFont="1" applyFill="1" applyBorder="1" applyAlignment="1">
      <alignment horizontal="right" vertical="center" wrapText="1"/>
    </xf>
    <xf numFmtId="0" fontId="30" fillId="18" borderId="41" xfId="0" applyFont="1" applyFill="1" applyBorder="1" applyAlignment="1">
      <alignment horizontal="center" vertical="top" wrapText="1"/>
    </xf>
    <xf numFmtId="0" fontId="30" fillId="12" borderId="34" xfId="0" applyFont="1" applyFill="1" applyBorder="1" applyAlignment="1">
      <alignment horizontal="center" vertical="top" wrapText="1"/>
    </xf>
    <xf numFmtId="0" fontId="31" fillId="19" borderId="42" xfId="0" applyFont="1" applyFill="1" applyBorder="1" applyAlignment="1">
      <alignment horizontal="left" vertical="center" wrapText="1"/>
    </xf>
    <xf numFmtId="0" fontId="31" fillId="19" borderId="39" xfId="0" applyFont="1" applyFill="1" applyBorder="1" applyAlignment="1">
      <alignment horizontal="center" vertical="center" wrapText="1"/>
    </xf>
    <xf numFmtId="0" fontId="30" fillId="12" borderId="36" xfId="0" applyFont="1" applyFill="1" applyBorder="1" applyAlignment="1">
      <alignment vertical="top" wrapText="1"/>
    </xf>
    <xf numFmtId="0" fontId="30" fillId="20" borderId="34" xfId="0" applyFont="1" applyFill="1" applyBorder="1" applyAlignment="1">
      <alignment horizontal="left" vertical="top" wrapText="1"/>
    </xf>
    <xf numFmtId="0" fontId="34" fillId="20" borderId="35" xfId="0" applyFont="1" applyFill="1" applyBorder="1" applyAlignment="1">
      <alignment horizontal="center" vertical="center" wrapText="1"/>
    </xf>
    <xf numFmtId="0" fontId="35" fillId="20" borderId="42" xfId="0" applyFont="1" applyFill="1" applyBorder="1" applyAlignment="1">
      <alignment horizontal="right" vertical="center" wrapText="1"/>
    </xf>
    <xf numFmtId="0" fontId="30" fillId="20" borderId="35" xfId="0" applyFont="1" applyFill="1" applyBorder="1" applyAlignment="1">
      <alignment horizontal="center" vertical="center" wrapText="1"/>
    </xf>
    <xf numFmtId="0" fontId="30" fillId="20" borderId="42" xfId="0" applyFont="1" applyFill="1" applyBorder="1" applyAlignment="1">
      <alignment horizontal="right" vertical="center" wrapText="1"/>
    </xf>
    <xf numFmtId="0" fontId="30" fillId="20" borderId="42" xfId="0" applyFont="1" applyFill="1" applyBorder="1" applyAlignment="1">
      <alignment horizontal="right"/>
    </xf>
    <xf numFmtId="0" fontId="30" fillId="18" borderId="34" xfId="0" quotePrefix="1" applyFont="1" applyFill="1" applyBorder="1" applyAlignment="1">
      <alignment horizontal="center" vertical="center"/>
    </xf>
    <xf numFmtId="0" fontId="30" fillId="20" borderId="34" xfId="0" quotePrefix="1" applyFont="1" applyFill="1" applyBorder="1" applyAlignment="1">
      <alignment horizontal="left" vertical="top" wrapText="1"/>
    </xf>
    <xf numFmtId="0" fontId="36" fillId="20" borderId="35" xfId="0" applyFont="1" applyFill="1" applyBorder="1" applyAlignment="1">
      <alignment horizontal="right" vertical="center" wrapText="1"/>
    </xf>
    <xf numFmtId="0" fontId="36" fillId="20" borderId="42" xfId="0" applyFont="1" applyFill="1" applyBorder="1" applyAlignment="1">
      <alignment horizontal="right" vertical="center" wrapText="1"/>
    </xf>
    <xf numFmtId="0" fontId="30" fillId="0" borderId="35" xfId="0" applyFont="1" applyBorder="1"/>
    <xf numFmtId="0" fontId="34" fillId="20" borderId="34" xfId="0" applyFont="1" applyFill="1" applyBorder="1" applyAlignment="1">
      <alignment horizontal="center" vertical="center" wrapText="1"/>
    </xf>
    <xf numFmtId="0" fontId="30" fillId="18" borderId="35" xfId="0" applyFont="1" applyFill="1" applyBorder="1" applyAlignment="1">
      <alignment horizontal="center" vertical="top" wrapText="1"/>
    </xf>
    <xf numFmtId="0" fontId="30" fillId="12" borderId="37" xfId="0" quotePrefix="1" applyFont="1" applyFill="1" applyBorder="1" applyAlignment="1">
      <alignment horizontal="center" vertical="top" wrapText="1"/>
    </xf>
    <xf numFmtId="0" fontId="30" fillId="20" borderId="35" xfId="0" quotePrefix="1" applyFont="1" applyFill="1" applyBorder="1" applyAlignment="1">
      <alignment horizontal="left" vertical="top" wrapText="1"/>
    </xf>
    <xf numFmtId="0" fontId="30" fillId="20" borderId="42" xfId="0" applyFont="1" applyFill="1" applyBorder="1" applyAlignment="1">
      <alignment horizontal="center" vertical="center" wrapText="1"/>
    </xf>
    <xf numFmtId="0" fontId="31" fillId="19" borderId="41" xfId="0" applyFont="1" applyFill="1" applyBorder="1" applyAlignment="1">
      <alignment horizontal="left" vertical="center" wrapText="1"/>
    </xf>
    <xf numFmtId="0" fontId="30" fillId="20" borderId="43" xfId="0" applyFont="1" applyFill="1" applyBorder="1" applyAlignment="1">
      <alignment horizontal="center" vertical="center" wrapText="1"/>
    </xf>
    <xf numFmtId="3" fontId="30" fillId="20" borderId="35" xfId="0" applyNumberFormat="1" applyFont="1" applyFill="1" applyBorder="1" applyAlignment="1">
      <alignment horizontal="right" vertical="center" wrapText="1"/>
    </xf>
    <xf numFmtId="0" fontId="35" fillId="20" borderId="42" xfId="0" applyFont="1" applyFill="1" applyBorder="1" applyAlignment="1">
      <alignment horizontal="center" vertical="center" wrapText="1"/>
    </xf>
    <xf numFmtId="0" fontId="31" fillId="21" borderId="34" xfId="0" applyFont="1" applyFill="1" applyBorder="1" applyAlignment="1">
      <alignment horizontal="center" vertical="center" wrapText="1"/>
    </xf>
    <xf numFmtId="0" fontId="31" fillId="21" borderId="34" xfId="0" applyFont="1" applyFill="1" applyBorder="1" applyAlignment="1">
      <alignment horizontal="center" vertical="center"/>
    </xf>
    <xf numFmtId="0" fontId="31" fillId="21" borderId="4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6" fillId="0" borderId="0" xfId="0" applyFont="1" applyFill="1" applyAlignment="1">
      <alignment horizontal="center" vertical="center"/>
    </xf>
    <xf numFmtId="0" fontId="31" fillId="0" borderId="0" xfId="0" applyFont="1" applyFill="1" applyBorder="1" applyAlignment="1">
      <alignment horizontal="center" vertical="center" wrapText="1"/>
    </xf>
    <xf numFmtId="0" fontId="36" fillId="0" borderId="0" xfId="0" applyFont="1" applyFill="1" applyAlignment="1">
      <alignment vertical="top"/>
    </xf>
    <xf numFmtId="0" fontId="31" fillId="21" borderId="35" xfId="0" applyFont="1" applyFill="1" applyBorder="1" applyAlignment="1">
      <alignment horizontal="center" vertical="center" wrapText="1"/>
    </xf>
    <xf numFmtId="0" fontId="31" fillId="21" borderId="35" xfId="0" applyFont="1" applyFill="1" applyBorder="1" applyAlignment="1">
      <alignment vertical="center" wrapText="1"/>
    </xf>
    <xf numFmtId="0" fontId="26" fillId="18" borderId="0" xfId="0" applyFont="1" applyFill="1"/>
    <xf numFmtId="3" fontId="27" fillId="14" borderId="10" xfId="0" applyNumberFormat="1" applyFont="1" applyFill="1" applyBorder="1" applyAlignment="1">
      <alignment horizontal="right" vertical="center" wrapText="1"/>
    </xf>
    <xf numFmtId="164" fontId="27" fillId="0" borderId="10" xfId="0" applyNumberFormat="1" applyFont="1" applyFill="1" applyBorder="1" applyAlignment="1">
      <alignment horizontal="right" vertical="center" wrapText="1"/>
    </xf>
    <xf numFmtId="168" fontId="37" fillId="0" borderId="10" xfId="0" applyNumberFormat="1" applyFont="1" applyFill="1" applyBorder="1" applyAlignment="1">
      <alignment horizontal="right" vertical="center" wrapText="1"/>
    </xf>
    <xf numFmtId="167" fontId="27" fillId="14" borderId="10" xfId="2" applyNumberFormat="1" applyFont="1" applyFill="1" applyBorder="1" applyAlignment="1">
      <alignment horizontal="right" vertical="center" wrapText="1"/>
    </xf>
    <xf numFmtId="0" fontId="27" fillId="14" borderId="10" xfId="0" applyFont="1" applyFill="1" applyBorder="1" applyAlignment="1">
      <alignment horizontal="right" vertical="center" wrapText="1"/>
    </xf>
    <xf numFmtId="164" fontId="27" fillId="0" borderId="10" xfId="2" applyFont="1" applyFill="1" applyBorder="1" applyAlignment="1">
      <alignment horizontal="right"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12" xfId="0" applyFont="1" applyFill="1" applyBorder="1" applyAlignment="1">
      <alignment horizontal="center" vertical="center"/>
    </xf>
    <xf numFmtId="0" fontId="7" fillId="12" borderId="10" xfId="0" applyFont="1" applyFill="1" applyBorder="1" applyAlignment="1">
      <alignment vertical="center" wrapText="1"/>
    </xf>
    <xf numFmtId="0" fontId="7" fillId="12" borderId="10" xfId="0" applyFont="1" applyFill="1" applyBorder="1" applyAlignment="1">
      <alignment horizontal="left" vertical="center" wrapText="1" indent="1"/>
    </xf>
    <xf numFmtId="0" fontId="7" fillId="12" borderId="10" xfId="0" applyFont="1" applyFill="1" applyBorder="1" applyAlignment="1">
      <alignment horizontal="left" vertical="center" wrapText="1" indent="2"/>
    </xf>
    <xf numFmtId="0" fontId="7" fillId="0" borderId="12" xfId="0" applyFont="1" applyFill="1" applyBorder="1" applyAlignment="1">
      <alignment horizontal="center" vertical="center" wrapText="1"/>
    </xf>
    <xf numFmtId="0" fontId="7" fillId="22" borderId="10" xfId="0" applyFont="1" applyFill="1" applyBorder="1" applyAlignment="1">
      <alignment vertical="center" wrapText="1"/>
    </xf>
    <xf numFmtId="0" fontId="38" fillId="0" borderId="0" xfId="0" applyFont="1"/>
    <xf numFmtId="0" fontId="39" fillId="0" borderId="0" xfId="0" applyFont="1"/>
    <xf numFmtId="0" fontId="7" fillId="0" borderId="8" xfId="0" applyFont="1" applyBorder="1" applyAlignment="1">
      <alignment horizontal="center" vertical="center" wrapText="1"/>
    </xf>
    <xf numFmtId="0" fontId="7" fillId="0" borderId="16" xfId="0" applyFont="1" applyBorder="1" applyAlignment="1">
      <alignment horizontal="center" vertical="center" wrapText="1"/>
    </xf>
    <xf numFmtId="0" fontId="7" fillId="5" borderId="9" xfId="0" applyFont="1" applyFill="1" applyBorder="1" applyAlignment="1">
      <alignment horizontal="right" vertical="center" wrapText="1"/>
    </xf>
    <xf numFmtId="0" fontId="7" fillId="0" borderId="9" xfId="0" applyFont="1" applyBorder="1" applyAlignment="1">
      <alignment horizontal="right" vertical="center" wrapText="1"/>
    </xf>
    <xf numFmtId="164" fontId="5" fillId="14" borderId="15" xfId="0" applyNumberFormat="1" applyFont="1" applyFill="1" applyBorder="1" applyAlignment="1">
      <alignment horizontal="right" vertical="center" wrapText="1"/>
    </xf>
    <xf numFmtId="164" fontId="5" fillId="14" borderId="9" xfId="0" applyNumberFormat="1" applyFont="1" applyFill="1" applyBorder="1" applyAlignment="1">
      <alignment horizontal="right" vertical="center" wrapText="1"/>
    </xf>
    <xf numFmtId="0" fontId="7" fillId="0" borderId="9" xfId="0" applyFont="1" applyFill="1" applyBorder="1" applyAlignment="1">
      <alignment horizontal="right" vertical="center" wrapText="1"/>
    </xf>
    <xf numFmtId="165" fontId="7" fillId="0" borderId="9" xfId="2" applyNumberFormat="1" applyFont="1" applyFill="1" applyBorder="1" applyAlignment="1">
      <alignment horizontal="right" vertical="center" wrapText="1"/>
    </xf>
    <xf numFmtId="0" fontId="7" fillId="0" borderId="12"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2" xfId="0" applyFont="1" applyFill="1" applyBorder="1" applyAlignment="1">
      <alignment horizontal="center" vertical="center"/>
    </xf>
    <xf numFmtId="0" fontId="7" fillId="0" borderId="9" xfId="0" applyFont="1" applyFill="1" applyBorder="1" applyAlignment="1">
      <alignment horizontal="right" vertical="center" wrapText="1"/>
    </xf>
    <xf numFmtId="165" fontId="7" fillId="0" borderId="9" xfId="2" applyNumberFormat="1" applyFont="1" applyFill="1" applyBorder="1" applyAlignment="1">
      <alignment horizontal="right" vertical="center" wrapText="1"/>
    </xf>
    <xf numFmtId="165" fontId="27" fillId="23" borderId="10" xfId="2" applyNumberFormat="1" applyFont="1" applyFill="1" applyBorder="1" applyAlignment="1">
      <alignment horizontal="right" vertical="center" wrapText="1"/>
    </xf>
    <xf numFmtId="165" fontId="27" fillId="23" borderId="9" xfId="2" applyNumberFormat="1" applyFont="1" applyFill="1" applyBorder="1" applyAlignment="1">
      <alignment horizontal="right" vertical="center" wrapText="1"/>
    </xf>
    <xf numFmtId="0" fontId="7" fillId="23" borderId="10" xfId="0" applyFont="1" applyFill="1" applyBorder="1" applyAlignment="1">
      <alignment horizontal="center" vertical="center" wrapText="1"/>
    </xf>
    <xf numFmtId="165" fontId="27" fillId="23" borderId="10" xfId="0" applyNumberFormat="1" applyFont="1" applyFill="1" applyBorder="1" applyAlignment="1">
      <alignment horizontal="right" vertical="center" wrapText="1"/>
    </xf>
    <xf numFmtId="164" fontId="27" fillId="23" borderId="10" xfId="0" applyNumberFormat="1" applyFont="1" applyFill="1" applyBorder="1" applyAlignment="1">
      <alignment horizontal="right" vertical="center" wrapText="1"/>
    </xf>
    <xf numFmtId="0" fontId="27" fillId="23" borderId="10" xfId="0" applyFont="1" applyFill="1" applyBorder="1" applyAlignment="1">
      <alignment horizontal="center" vertical="center" wrapText="1"/>
    </xf>
    <xf numFmtId="0" fontId="27" fillId="14" borderId="10" xfId="0" applyFont="1" applyFill="1" applyBorder="1" applyAlignment="1">
      <alignment horizontal="center" vertical="center" wrapText="1"/>
    </xf>
    <xf numFmtId="2" fontId="27" fillId="23" borderId="10" xfId="0" applyNumberFormat="1" applyFont="1" applyFill="1" applyBorder="1" applyAlignment="1">
      <alignment horizontal="right" vertical="center" wrapText="1"/>
    </xf>
    <xf numFmtId="164" fontId="27" fillId="23" borderId="10" xfId="2" applyFont="1" applyFill="1" applyBorder="1" applyAlignment="1">
      <alignment horizontal="right" vertical="center" wrapText="1"/>
    </xf>
    <xf numFmtId="165" fontId="19" fillId="23" borderId="10" xfId="2" applyNumberFormat="1" applyFont="1" applyFill="1" applyBorder="1" applyAlignment="1">
      <alignment horizontal="right" vertical="center" wrapText="1"/>
    </xf>
    <xf numFmtId="165" fontId="19" fillId="23" borderId="9" xfId="2" applyNumberFormat="1" applyFont="1" applyFill="1" applyBorder="1" applyAlignment="1">
      <alignment horizontal="right" vertical="center" wrapText="1"/>
    </xf>
    <xf numFmtId="0" fontId="7" fillId="24" borderId="10" xfId="0" applyFont="1" applyFill="1" applyBorder="1" applyAlignment="1">
      <alignment horizontal="center" vertical="center" wrapText="1"/>
    </xf>
    <xf numFmtId="2" fontId="27" fillId="23" borderId="10" xfId="2" applyNumberFormat="1" applyFont="1" applyFill="1" applyBorder="1" applyAlignment="1">
      <alignment horizontal="right" vertical="center" wrapText="1"/>
    </xf>
    <xf numFmtId="0" fontId="45" fillId="12" borderId="1" xfId="0" applyFont="1" applyFill="1" applyBorder="1" applyAlignment="1">
      <alignment vertical="center" wrapText="1"/>
    </xf>
    <xf numFmtId="0" fontId="45" fillId="12" borderId="8" xfId="0" applyFont="1" applyFill="1" applyBorder="1" applyAlignment="1">
      <alignment vertical="center" wrapText="1"/>
    </xf>
    <xf numFmtId="0" fontId="43" fillId="0" borderId="1" xfId="0" applyFont="1" applyFill="1" applyBorder="1" applyAlignment="1">
      <alignment vertical="center" wrapText="1"/>
    </xf>
    <xf numFmtId="0" fontId="43" fillId="0" borderId="8" xfId="0" applyFont="1" applyFill="1" applyBorder="1" applyAlignment="1">
      <alignment vertical="center" wrapText="1"/>
    </xf>
    <xf numFmtId="0" fontId="45" fillId="12" borderId="10" xfId="0" applyFont="1" applyFill="1" applyBorder="1" applyAlignment="1">
      <alignment vertical="center" wrapText="1"/>
    </xf>
    <xf numFmtId="0" fontId="45" fillId="12" borderId="10" xfId="0" applyFont="1" applyFill="1" applyBorder="1" applyAlignment="1">
      <alignment horizontal="left" vertical="center" wrapText="1" indent="1"/>
    </xf>
    <xf numFmtId="0" fontId="45" fillId="12" borderId="10" xfId="0" applyFont="1" applyFill="1" applyBorder="1" applyAlignment="1">
      <alignment horizontal="left" vertical="center" wrapText="1" indent="2"/>
    </xf>
    <xf numFmtId="0" fontId="45" fillId="12" borderId="12" xfId="0" applyFont="1" applyFill="1" applyBorder="1" applyAlignment="1">
      <alignment vertical="center" wrapText="1"/>
    </xf>
    <xf numFmtId="0" fontId="45" fillId="0" borderId="10" xfId="0" applyFont="1" applyBorder="1" applyAlignment="1">
      <alignment vertical="center" wrapText="1"/>
    </xf>
    <xf numFmtId="0" fontId="43" fillId="0" borderId="10" xfId="0" applyFont="1" applyFill="1" applyBorder="1" applyAlignment="1">
      <alignment vertical="center" wrapText="1"/>
    </xf>
    <xf numFmtId="0" fontId="45" fillId="0" borderId="1" xfId="0" applyFont="1" applyBorder="1" applyAlignment="1">
      <alignment vertical="center"/>
    </xf>
    <xf numFmtId="0" fontId="45" fillId="0" borderId="8" xfId="0" applyFont="1" applyBorder="1" applyAlignment="1">
      <alignment vertical="center"/>
    </xf>
    <xf numFmtId="0" fontId="45" fillId="0" borderId="10" xfId="0" applyFont="1" applyBorder="1" applyAlignment="1">
      <alignment horizontal="left" vertical="center" indent="1"/>
    </xf>
    <xf numFmtId="0" fontId="45" fillId="0" borderId="4" xfId="0" applyFont="1" applyBorder="1" applyAlignment="1">
      <alignment horizontal="left" vertical="center" indent="1"/>
    </xf>
    <xf numFmtId="0" fontId="45" fillId="0" borderId="6" xfId="0" applyFont="1" applyBorder="1" applyAlignment="1">
      <alignment horizontal="left" vertical="center" indent="1"/>
    </xf>
    <xf numFmtId="0" fontId="45" fillId="0" borderId="9" xfId="0" applyFont="1" applyBorder="1" applyAlignment="1">
      <alignment horizontal="left" vertical="center" indent="1"/>
    </xf>
    <xf numFmtId="0" fontId="45" fillId="0" borderId="10" xfId="0" applyFont="1" applyBorder="1" applyAlignment="1">
      <alignment vertical="center"/>
    </xf>
    <xf numFmtId="0" fontId="45" fillId="0" borderId="4" xfId="0" applyFont="1" applyBorder="1" applyAlignment="1">
      <alignment vertical="center"/>
    </xf>
    <xf numFmtId="0" fontId="0" fillId="0" borderId="0" xfId="0" applyFont="1"/>
    <xf numFmtId="0" fontId="26" fillId="25" borderId="0" xfId="0" applyFont="1" applyFill="1"/>
    <xf numFmtId="0" fontId="0" fillId="26" borderId="0" xfId="0" applyFill="1"/>
    <xf numFmtId="0" fontId="41" fillId="27" borderId="0" xfId="0" applyFont="1" applyFill="1"/>
    <xf numFmtId="0" fontId="49" fillId="0" borderId="0" xfId="0" applyFont="1"/>
    <xf numFmtId="0" fontId="48" fillId="0" borderId="0" xfId="0" applyFont="1" applyAlignment="1">
      <alignment horizontal="center"/>
    </xf>
    <xf numFmtId="165" fontId="48" fillId="0" borderId="0" xfId="0" applyNumberFormat="1" applyFont="1" applyAlignment="1">
      <alignment horizontal="center"/>
    </xf>
    <xf numFmtId="2" fontId="48" fillId="0" borderId="0" xfId="0" applyNumberFormat="1" applyFont="1" applyAlignment="1">
      <alignment horizontal="center"/>
    </xf>
    <xf numFmtId="165" fontId="48" fillId="0" borderId="0" xfId="2" applyNumberFormat="1" applyFont="1" applyAlignment="1">
      <alignment horizontal="center"/>
    </xf>
    <xf numFmtId="0" fontId="8" fillId="3" borderId="14" xfId="0" applyFont="1" applyFill="1" applyBorder="1" applyAlignment="1">
      <alignment horizontal="center" vertical="center"/>
    </xf>
    <xf numFmtId="0" fontId="48" fillId="23" borderId="42" xfId="0" applyFont="1" applyFill="1" applyBorder="1" applyAlignment="1">
      <alignment horizontal="right"/>
    </xf>
    <xf numFmtId="0" fontId="48" fillId="23" borderId="44" xfId="0" applyFont="1" applyFill="1" applyBorder="1" applyAlignment="1">
      <alignment horizontal="right"/>
    </xf>
    <xf numFmtId="0" fontId="41" fillId="28" borderId="0" xfId="0" applyFont="1" applyFill="1"/>
    <xf numFmtId="0" fontId="40" fillId="28" borderId="0" xfId="0" applyFont="1" applyFill="1"/>
    <xf numFmtId="0" fontId="51" fillId="0" borderId="0" xfId="0" applyFont="1"/>
    <xf numFmtId="0" fontId="45" fillId="79" borderId="10" xfId="0" applyFont="1" applyFill="1" applyBorder="1" applyAlignment="1">
      <alignment horizontal="left" vertical="center" wrapText="1" indent="1"/>
    </xf>
    <xf numFmtId="0" fontId="45" fillId="79" borderId="10" xfId="0" applyFont="1" applyFill="1" applyBorder="1" applyAlignment="1">
      <alignment horizontal="left" vertical="center" wrapText="1" indent="2"/>
    </xf>
    <xf numFmtId="0" fontId="0" fillId="0" borderId="0" xfId="0" applyAlignment="1">
      <alignment horizontal="center"/>
    </xf>
    <xf numFmtId="0" fontId="0" fillId="0" borderId="0" xfId="0" quotePrefix="1"/>
    <xf numFmtId="164" fontId="7" fillId="23" borderId="10" xfId="0" applyNumberFormat="1" applyFont="1" applyFill="1" applyBorder="1" applyAlignment="1">
      <alignment horizontal="right" vertical="center" wrapText="1"/>
    </xf>
    <xf numFmtId="0" fontId="43" fillId="12" borderId="16" xfId="0" applyFont="1" applyFill="1" applyBorder="1" applyAlignment="1">
      <alignment vertical="center" wrapText="1"/>
    </xf>
    <xf numFmtId="0" fontId="52" fillId="56" borderId="45" xfId="80" quotePrefix="1" applyNumberFormat="1">
      <alignment horizontal="left" vertical="center" indent="1"/>
    </xf>
    <xf numFmtId="0" fontId="43" fillId="12" borderId="10" xfId="0" applyFont="1" applyFill="1" applyBorder="1" applyAlignment="1">
      <alignment vertical="center" wrapText="1"/>
    </xf>
    <xf numFmtId="0" fontId="43" fillId="12" borderId="8" xfId="0" applyFont="1" applyFill="1" applyBorder="1" applyAlignment="1">
      <alignment vertical="center" wrapText="1"/>
    </xf>
    <xf numFmtId="0" fontId="43" fillId="12" borderId="12" xfId="0" applyFont="1" applyFill="1" applyBorder="1" applyAlignment="1">
      <alignment vertical="center" wrapText="1"/>
    </xf>
    <xf numFmtId="0" fontId="43" fillId="12" borderId="1" xfId="0" applyFont="1" applyFill="1" applyBorder="1" applyAlignment="1">
      <alignment vertical="center" wrapText="1"/>
    </xf>
    <xf numFmtId="0" fontId="52" fillId="56" borderId="45" xfId="80" quotePrefix="1" applyNumberFormat="1">
      <alignment horizontal="left" vertical="center" indent="1"/>
    </xf>
    <xf numFmtId="0" fontId="52" fillId="56" borderId="45" xfId="80" quotePrefix="1" applyNumberFormat="1">
      <alignment horizontal="left" vertical="center" indent="1"/>
    </xf>
    <xf numFmtId="0" fontId="74" fillId="80" borderId="0" xfId="0" applyFont="1" applyFill="1"/>
    <xf numFmtId="0" fontId="0" fillId="80" borderId="0" xfId="0" applyFill="1"/>
    <xf numFmtId="165" fontId="48" fillId="81" borderId="0" xfId="0" applyNumberFormat="1" applyFont="1" applyFill="1" applyAlignment="1">
      <alignment horizontal="center"/>
    </xf>
    <xf numFmtId="0" fontId="48" fillId="81" borderId="0" xfId="0" applyFont="1" applyFill="1" applyAlignment="1">
      <alignment horizontal="center"/>
    </xf>
    <xf numFmtId="2" fontId="48" fillId="81" borderId="0" xfId="0" applyNumberFormat="1" applyFont="1" applyFill="1" applyAlignment="1">
      <alignment horizontal="center"/>
    </xf>
    <xf numFmtId="0" fontId="50" fillId="81" borderId="0" xfId="0" applyFont="1" applyFill="1" applyAlignment="1">
      <alignment horizontal="center"/>
    </xf>
    <xf numFmtId="4" fontId="48" fillId="81" borderId="0" xfId="0" applyNumberFormat="1" applyFont="1" applyFill="1" applyAlignment="1">
      <alignment horizontal="center"/>
    </xf>
    <xf numFmtId="3" fontId="48" fillId="81" borderId="0" xfId="0" applyNumberFormat="1" applyFont="1" applyFill="1" applyAlignment="1">
      <alignment horizontal="center"/>
    </xf>
    <xf numFmtId="165" fontId="48" fillId="81" borderId="0" xfId="2" applyNumberFormat="1" applyFont="1" applyFill="1" applyAlignment="1">
      <alignment horizontal="center"/>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9" fillId="9" borderId="31" xfId="0" applyFont="1" applyFill="1" applyBorder="1" applyAlignment="1">
      <alignment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164" fontId="5" fillId="14" borderId="15" xfId="0" applyNumberFormat="1" applyFont="1" applyFill="1" applyBorder="1" applyAlignment="1">
      <alignment horizontal="right" vertical="center" wrapText="1"/>
    </xf>
    <xf numFmtId="164" fontId="5" fillId="14"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7" fillId="12" borderId="15" xfId="0" applyFont="1" applyFill="1" applyBorder="1" applyAlignment="1">
      <alignment horizontal="right" vertical="center" wrapText="1"/>
    </xf>
    <xf numFmtId="0" fontId="7" fillId="12" borderId="9" xfId="0" applyFont="1" applyFill="1" applyBorder="1" applyAlignment="1">
      <alignment horizontal="right" vertical="center" wrapText="1"/>
    </xf>
    <xf numFmtId="0" fontId="7" fillId="5" borderId="1"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13" fillId="12" borderId="15" xfId="0" applyFont="1" applyFill="1" applyBorder="1" applyAlignment="1">
      <alignment horizontal="right" vertical="center" wrapText="1"/>
    </xf>
    <xf numFmtId="0" fontId="13" fillId="12" borderId="9" xfId="0"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0" fontId="29" fillId="17" borderId="15" xfId="0" applyFont="1" applyFill="1" applyBorder="1" applyAlignment="1">
      <alignment vertical="center"/>
    </xf>
    <xf numFmtId="0" fontId="29" fillId="17" borderId="11" xfId="0" applyFont="1" applyFill="1" applyBorder="1" applyAlignment="1">
      <alignment vertical="center"/>
    </xf>
    <xf numFmtId="0" fontId="29" fillId="17" borderId="9" xfId="0" applyFont="1" applyFill="1" applyBorder="1" applyAlignment="1">
      <alignment vertical="center"/>
    </xf>
    <xf numFmtId="0" fontId="13" fillId="0" borderId="15" xfId="0" applyFont="1" applyBorder="1" applyAlignment="1">
      <alignment horizontal="right" vertical="center" wrapText="1"/>
    </xf>
    <xf numFmtId="0" fontId="13" fillId="0" borderId="9" xfId="0" applyFont="1" applyBorder="1" applyAlignment="1">
      <alignment horizontal="right" vertical="center" wrapText="1"/>
    </xf>
    <xf numFmtId="0" fontId="19" fillId="0" borderId="15" xfId="0" applyFont="1" applyFill="1" applyBorder="1" applyAlignment="1">
      <alignment horizontal="right" vertical="center" wrapText="1"/>
    </xf>
    <xf numFmtId="0" fontId="19" fillId="0" borderId="9" xfId="0" applyFont="1" applyFill="1" applyBorder="1" applyAlignment="1">
      <alignment horizontal="right" vertical="center" wrapText="1"/>
    </xf>
    <xf numFmtId="0" fontId="27" fillId="0" borderId="15" xfId="0" applyFont="1" applyFill="1" applyBorder="1" applyAlignment="1">
      <alignment horizontal="right" vertical="center" wrapText="1"/>
    </xf>
    <xf numFmtId="0" fontId="27" fillId="0" borderId="9" xfId="0" applyFont="1" applyFill="1" applyBorder="1" applyAlignment="1">
      <alignment horizontal="right" vertical="center" wrapText="1"/>
    </xf>
    <xf numFmtId="0" fontId="7" fillId="22" borderId="1" xfId="0" applyFont="1" applyFill="1" applyBorder="1" applyAlignment="1">
      <alignment vertical="center" wrapText="1"/>
    </xf>
    <xf numFmtId="0" fontId="7" fillId="22" borderId="16" xfId="0" applyFont="1" applyFill="1" applyBorder="1" applyAlignment="1">
      <alignment vertical="center" wrapText="1"/>
    </xf>
    <xf numFmtId="0" fontId="7" fillId="0" borderId="15" xfId="0" applyFont="1" applyFill="1" applyBorder="1" applyAlignment="1">
      <alignment horizontal="right" vertical="center" wrapText="1"/>
    </xf>
    <xf numFmtId="0" fontId="7" fillId="0" borderId="9" xfId="0" applyFont="1" applyFill="1" applyBorder="1" applyAlignment="1">
      <alignment horizontal="right" vertical="center" wrapText="1"/>
    </xf>
    <xf numFmtId="164" fontId="27" fillId="14" borderId="15" xfId="2" applyFont="1" applyFill="1" applyBorder="1" applyAlignment="1">
      <alignment horizontal="right" vertical="center" wrapText="1"/>
    </xf>
    <xf numFmtId="164" fontId="27" fillId="14" borderId="9" xfId="2" applyFont="1" applyFill="1" applyBorder="1" applyAlignment="1">
      <alignment horizontal="right" vertical="center" wrapText="1"/>
    </xf>
    <xf numFmtId="0" fontId="7" fillId="12" borderId="1" xfId="0" applyFont="1" applyFill="1" applyBorder="1" applyAlignment="1">
      <alignment vertical="center" wrapText="1"/>
    </xf>
    <xf numFmtId="0" fontId="7" fillId="12" borderId="8" xfId="0" applyFont="1" applyFill="1" applyBorder="1" applyAlignment="1">
      <alignment vertical="center" wrapText="1"/>
    </xf>
    <xf numFmtId="165" fontId="7" fillId="0" borderId="15" xfId="2" applyNumberFormat="1" applyFont="1" applyFill="1" applyBorder="1" applyAlignment="1">
      <alignment horizontal="right" vertical="center" wrapText="1"/>
    </xf>
    <xf numFmtId="165" fontId="7" fillId="0" borderId="9" xfId="2" applyNumberFormat="1" applyFont="1" applyFill="1" applyBorder="1" applyAlignment="1">
      <alignment horizontal="right" vertical="center" wrapText="1"/>
    </xf>
    <xf numFmtId="164" fontId="7" fillId="14" borderId="15" xfId="2" applyFont="1" applyFill="1" applyBorder="1" applyAlignment="1">
      <alignment horizontal="right" vertical="center" wrapText="1"/>
    </xf>
    <xf numFmtId="164" fontId="7" fillId="14" borderId="9" xfId="2" applyFont="1" applyFill="1" applyBorder="1" applyAlignment="1">
      <alignment horizontal="right"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8" xfId="0" applyFont="1" applyBorder="1" applyAlignment="1">
      <alignment horizontal="center" vertical="center" wrapText="1"/>
    </xf>
    <xf numFmtId="0" fontId="7" fillId="22" borderId="8" xfId="0" applyFont="1" applyFill="1" applyBorder="1" applyAlignment="1">
      <alignmen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165" fontId="28" fillId="0" borderId="15" xfId="2" applyNumberFormat="1" applyFont="1" applyFill="1" applyBorder="1" applyAlignment="1">
      <alignment horizontal="right" vertical="center" wrapText="1"/>
    </xf>
    <xf numFmtId="165" fontId="28" fillId="0" borderId="9" xfId="2" applyNumberFormat="1" applyFont="1" applyFill="1" applyBorder="1" applyAlignment="1">
      <alignment horizontal="right" vertical="center" wrapText="1"/>
    </xf>
    <xf numFmtId="164" fontId="27" fillId="14" borderId="15" xfId="2" applyNumberFormat="1" applyFont="1" applyFill="1" applyBorder="1" applyAlignment="1">
      <alignment horizontal="right" vertical="center" wrapText="1"/>
    </xf>
    <xf numFmtId="164" fontId="27" fillId="14" borderId="9" xfId="2" applyNumberFormat="1"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164" fontId="7" fillId="16" borderId="15" xfId="2" applyFont="1" applyFill="1" applyBorder="1" applyAlignment="1">
      <alignment horizontal="right" vertical="center" wrapText="1"/>
    </xf>
    <xf numFmtId="164" fontId="7" fillId="16" borderId="9" xfId="2" applyFont="1" applyFill="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165" fontId="27" fillId="0" borderId="15" xfId="2" applyNumberFormat="1" applyFont="1" applyFill="1" applyBorder="1" applyAlignment="1">
      <alignment horizontal="right" vertical="center" wrapText="1"/>
    </xf>
    <xf numFmtId="165" fontId="27" fillId="0" borderId="9" xfId="2" applyNumberFormat="1" applyFont="1" applyFill="1" applyBorder="1" applyAlignment="1">
      <alignment horizontal="right" vertical="center" wrapText="1"/>
    </xf>
    <xf numFmtId="164" fontId="7" fillId="0" borderId="15" xfId="2" applyFont="1" applyBorder="1" applyAlignment="1">
      <alignment horizontal="right" vertical="center" wrapText="1"/>
    </xf>
    <xf numFmtId="164" fontId="7" fillId="0" borderId="9" xfId="2" applyFont="1" applyBorder="1" applyAlignment="1">
      <alignment horizontal="right" vertical="center" wrapText="1"/>
    </xf>
    <xf numFmtId="164" fontId="7" fillId="5" borderId="15" xfId="2" applyFont="1" applyFill="1" applyBorder="1" applyAlignment="1">
      <alignment horizontal="right" vertical="center" wrapText="1"/>
    </xf>
    <xf numFmtId="164" fontId="7" fillId="5" borderId="9" xfId="2" applyFont="1" applyFill="1" applyBorder="1" applyAlignment="1">
      <alignment horizontal="right" vertical="center" wrapText="1"/>
    </xf>
    <xf numFmtId="164" fontId="27" fillId="0" borderId="15" xfId="2" applyFont="1" applyFill="1" applyBorder="1" applyAlignment="1">
      <alignment horizontal="right" vertical="center" wrapText="1"/>
    </xf>
    <xf numFmtId="164" fontId="27" fillId="0" borderId="9" xfId="2" applyFont="1" applyFill="1" applyBorder="1" applyAlignment="1">
      <alignment horizontal="right" vertical="center" wrapText="1"/>
    </xf>
    <xf numFmtId="165" fontId="20" fillId="0" borderId="15" xfId="2" applyNumberFormat="1" applyFont="1" applyBorder="1" applyAlignment="1">
      <alignment horizontal="right" vertical="center" wrapText="1"/>
    </xf>
    <xf numFmtId="165" fontId="20" fillId="0" borderId="9" xfId="2" applyNumberFormat="1" applyFont="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164" fontId="27" fillId="14" borderId="15" xfId="2" applyFont="1" applyFill="1" applyBorder="1" applyAlignment="1">
      <alignment vertical="center" wrapText="1"/>
    </xf>
    <xf numFmtId="164" fontId="27" fillId="14" borderId="9" xfId="2" applyFont="1" applyFill="1" applyBorder="1" applyAlignment="1">
      <alignment vertical="center" wrapText="1"/>
    </xf>
    <xf numFmtId="0" fontId="7" fillId="22" borderId="12" xfId="0" applyFont="1" applyFill="1" applyBorder="1" applyAlignment="1">
      <alignment vertical="center" wrapText="1"/>
    </xf>
    <xf numFmtId="164" fontId="7" fillId="14" borderId="15" xfId="0" applyNumberFormat="1" applyFont="1" applyFill="1" applyBorder="1" applyAlignment="1">
      <alignment vertical="center" wrapText="1"/>
    </xf>
    <xf numFmtId="0" fontId="7" fillId="14" borderId="9" xfId="0" applyFont="1" applyFill="1" applyBorder="1" applyAlignment="1">
      <alignment vertical="center" wrapText="1"/>
    </xf>
    <xf numFmtId="0" fontId="7" fillId="12" borderId="12" xfId="0" applyFont="1" applyFill="1" applyBorder="1" applyAlignment="1">
      <alignment vertical="center" wrapText="1"/>
    </xf>
    <xf numFmtId="2" fontId="27" fillId="14" borderId="15" xfId="0" applyNumberFormat="1" applyFont="1" applyFill="1" applyBorder="1" applyAlignment="1">
      <alignment horizontal="right" vertical="center" wrapText="1"/>
    </xf>
    <xf numFmtId="2" fontId="27" fillId="14" borderId="9" xfId="0" applyNumberFormat="1" applyFont="1" applyFill="1" applyBorder="1" applyAlignment="1">
      <alignment horizontal="right" vertical="center" wrapText="1"/>
    </xf>
    <xf numFmtId="0" fontId="7" fillId="0" borderId="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22" borderId="1" xfId="0" applyFont="1" applyFill="1" applyBorder="1" applyAlignment="1">
      <alignment horizontal="left" vertical="center" wrapText="1"/>
    </xf>
    <xf numFmtId="0" fontId="7" fillId="22" borderId="8" xfId="0" applyFont="1" applyFill="1" applyBorder="1" applyAlignment="1">
      <alignment horizontal="left" vertical="center" wrapText="1"/>
    </xf>
    <xf numFmtId="0" fontId="1" fillId="7" borderId="5" xfId="0" applyFont="1" applyFill="1" applyBorder="1" applyAlignment="1">
      <alignment vertical="center" wrapText="1"/>
    </xf>
    <xf numFmtId="0" fontId="1" fillId="7" borderId="0" xfId="0" applyFont="1" applyFill="1" applyBorder="1" applyAlignment="1">
      <alignment vertical="center" wrapText="1"/>
    </xf>
    <xf numFmtId="0" fontId="1" fillId="7" borderId="6" xfId="0" applyFont="1" applyFill="1" applyBorder="1" applyAlignment="1">
      <alignment vertical="center" wrapText="1"/>
    </xf>
    <xf numFmtId="0" fontId="2" fillId="7" borderId="5" xfId="0" applyFont="1" applyFill="1" applyBorder="1" applyAlignment="1">
      <alignment vertical="center" wrapText="1"/>
    </xf>
    <xf numFmtId="0" fontId="2" fillId="7" borderId="0" xfId="0" applyFont="1" applyFill="1" applyBorder="1" applyAlignment="1">
      <alignment vertical="center" wrapText="1"/>
    </xf>
    <xf numFmtId="0" fontId="2" fillId="7" borderId="6" xfId="0" applyFont="1" applyFill="1" applyBorder="1" applyAlignment="1">
      <alignment vertical="center" wrapText="1"/>
    </xf>
    <xf numFmtId="0" fontId="3" fillId="7" borderId="14" xfId="0" applyFont="1" applyFill="1" applyBorder="1" applyAlignment="1">
      <alignment vertical="center" wrapText="1"/>
    </xf>
    <xf numFmtId="0" fontId="3" fillId="7" borderId="13" xfId="0" applyFont="1" applyFill="1" applyBorder="1" applyAlignment="1">
      <alignment vertical="center" wrapText="1"/>
    </xf>
    <xf numFmtId="0" fontId="3" fillId="7" borderId="10" xfId="0" applyFont="1" applyFill="1" applyBorder="1" applyAlignment="1">
      <alignment vertical="center" wrapText="1"/>
    </xf>
    <xf numFmtId="0" fontId="8" fillId="3" borderId="12" xfId="0" applyFont="1" applyFill="1" applyBorder="1" applyAlignment="1">
      <alignment horizontal="center" vertical="center" wrapText="1"/>
    </xf>
    <xf numFmtId="0" fontId="8" fillId="3" borderId="12" xfId="0" applyFont="1" applyFill="1" applyBorder="1" applyAlignment="1">
      <alignment horizontal="center" vertical="center"/>
    </xf>
    <xf numFmtId="0" fontId="7" fillId="12" borderId="1" xfId="0" applyFont="1" applyFill="1" applyBorder="1" applyAlignment="1">
      <alignment horizontal="left" vertical="center" wrapText="1"/>
    </xf>
    <xf numFmtId="0" fontId="7" fillId="12" borderId="8" xfId="0" applyFont="1" applyFill="1" applyBorder="1" applyAlignment="1">
      <alignment horizontal="lef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7" fillId="0" borderId="16" xfId="0" applyFont="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27" fillId="23" borderId="15" xfId="0" applyFont="1" applyFill="1" applyBorder="1" applyAlignment="1">
      <alignment horizontal="right" vertical="center" wrapText="1"/>
    </xf>
    <xf numFmtId="0" fontId="27" fillId="23" borderId="9" xfId="0" applyFont="1" applyFill="1" applyBorder="1" applyAlignment="1">
      <alignment horizontal="right" vertical="center" wrapText="1"/>
    </xf>
    <xf numFmtId="164" fontId="27" fillId="23" borderId="15" xfId="2" applyFont="1" applyFill="1" applyBorder="1" applyAlignment="1">
      <alignment horizontal="right" vertical="center" wrapText="1"/>
    </xf>
    <xf numFmtId="164" fontId="27" fillId="23" borderId="9" xfId="2" applyFont="1" applyFill="1" applyBorder="1" applyAlignment="1">
      <alignment horizontal="right" vertical="center" wrapText="1"/>
    </xf>
    <xf numFmtId="0" fontId="7" fillId="24" borderId="1" xfId="0" applyFont="1" applyFill="1" applyBorder="1" applyAlignment="1">
      <alignment horizontal="center" vertical="center" wrapText="1"/>
    </xf>
    <xf numFmtId="0" fontId="7" fillId="24" borderId="8" xfId="0" applyFont="1" applyFill="1" applyBorder="1" applyAlignment="1">
      <alignment horizontal="center" vertical="center" wrapText="1"/>
    </xf>
    <xf numFmtId="164" fontId="27" fillId="23" borderId="15" xfId="2" applyNumberFormat="1" applyFont="1" applyFill="1" applyBorder="1" applyAlignment="1">
      <alignment horizontal="right" vertical="center" wrapText="1"/>
    </xf>
    <xf numFmtId="164" fontId="27" fillId="23" borderId="9" xfId="2" applyNumberFormat="1" applyFont="1" applyFill="1" applyBorder="1" applyAlignment="1">
      <alignment horizontal="right" vertical="center" wrapText="1"/>
    </xf>
    <xf numFmtId="165" fontId="28" fillId="23" borderId="15" xfId="2" applyNumberFormat="1" applyFont="1" applyFill="1" applyBorder="1" applyAlignment="1">
      <alignment horizontal="right" vertical="center" wrapText="1"/>
    </xf>
    <xf numFmtId="165" fontId="28" fillId="23" borderId="9" xfId="2" applyNumberFormat="1" applyFont="1" applyFill="1" applyBorder="1" applyAlignment="1">
      <alignment horizontal="right" vertical="center" wrapText="1"/>
    </xf>
    <xf numFmtId="164" fontId="7" fillId="23" borderId="15" xfId="2" applyFont="1" applyFill="1" applyBorder="1" applyAlignment="1">
      <alignment horizontal="right" vertical="center" wrapText="1"/>
    </xf>
    <xf numFmtId="164" fontId="7" fillId="23" borderId="9" xfId="2" applyFont="1" applyFill="1" applyBorder="1" applyAlignment="1">
      <alignment horizontal="right" vertical="center" wrapText="1"/>
    </xf>
    <xf numFmtId="0" fontId="45" fillId="12" borderId="1" xfId="0" applyFont="1" applyFill="1" applyBorder="1" applyAlignment="1">
      <alignment vertical="center" wrapText="1"/>
    </xf>
    <xf numFmtId="0" fontId="45" fillId="12" borderId="8" xfId="0" applyFont="1" applyFill="1" applyBorder="1" applyAlignment="1">
      <alignment vertical="center" wrapText="1"/>
    </xf>
    <xf numFmtId="0" fontId="7" fillId="23" borderId="1" xfId="0" applyFont="1" applyFill="1" applyBorder="1" applyAlignment="1">
      <alignment horizontal="center" vertical="center" wrapText="1"/>
    </xf>
    <xf numFmtId="0" fontId="7" fillId="23" borderId="8" xfId="0" applyFont="1" applyFill="1" applyBorder="1" applyAlignment="1">
      <alignment horizontal="center" vertical="center" wrapText="1"/>
    </xf>
    <xf numFmtId="165" fontId="27" fillId="23" borderId="15" xfId="2" applyNumberFormat="1" applyFont="1" applyFill="1" applyBorder="1" applyAlignment="1">
      <alignment horizontal="right" vertical="center" wrapText="1"/>
    </xf>
    <xf numFmtId="165" fontId="27" fillId="23" borderId="9" xfId="2" applyNumberFormat="1" applyFont="1" applyFill="1" applyBorder="1" applyAlignment="1">
      <alignment horizontal="right" vertical="center" wrapText="1"/>
    </xf>
    <xf numFmtId="164" fontId="27" fillId="23" borderId="15" xfId="2" applyFont="1" applyFill="1" applyBorder="1" applyAlignment="1">
      <alignment vertical="center" wrapText="1"/>
    </xf>
    <xf numFmtId="164" fontId="27" fillId="23" borderId="9" xfId="2" applyFont="1" applyFill="1" applyBorder="1" applyAlignment="1">
      <alignment vertical="center" wrapText="1"/>
    </xf>
    <xf numFmtId="0" fontId="27" fillId="23" borderId="1" xfId="0" applyFont="1" applyFill="1" applyBorder="1" applyAlignment="1">
      <alignment horizontal="center" vertical="center" wrapText="1"/>
    </xf>
    <xf numFmtId="0" fontId="27" fillId="23" borderId="8" xfId="0" applyFont="1" applyFill="1" applyBorder="1" applyAlignment="1">
      <alignment horizontal="center" vertical="center" wrapText="1"/>
    </xf>
    <xf numFmtId="2" fontId="27" fillId="23" borderId="15" xfId="0" applyNumberFormat="1" applyFont="1" applyFill="1" applyBorder="1" applyAlignment="1">
      <alignment horizontal="right" vertical="center" wrapText="1"/>
    </xf>
    <xf numFmtId="2" fontId="27" fillId="23" borderId="9" xfId="0" applyNumberFormat="1" applyFont="1" applyFill="1" applyBorder="1" applyAlignment="1">
      <alignment horizontal="right" vertical="center" wrapText="1"/>
    </xf>
    <xf numFmtId="0" fontId="43" fillId="0" borderId="1" xfId="0" applyFont="1" applyFill="1" applyBorder="1" applyAlignment="1">
      <alignment horizontal="left" vertical="center" wrapText="1"/>
    </xf>
    <xf numFmtId="0" fontId="43" fillId="0" borderId="8" xfId="0" applyFont="1" applyFill="1" applyBorder="1" applyAlignment="1">
      <alignment horizontal="left" vertical="center" wrapText="1"/>
    </xf>
    <xf numFmtId="0" fontId="42" fillId="3" borderId="1" xfId="0" applyFont="1" applyFill="1" applyBorder="1" applyAlignment="1">
      <alignment horizontal="center" vertical="center"/>
    </xf>
    <xf numFmtId="0" fontId="42" fillId="3" borderId="12" xfId="0" applyFont="1" applyFill="1" applyBorder="1" applyAlignment="1">
      <alignment horizontal="center" vertical="center"/>
    </xf>
    <xf numFmtId="0" fontId="42" fillId="3" borderId="8" xfId="0" applyFont="1" applyFill="1" applyBorder="1" applyAlignment="1">
      <alignment horizontal="center" vertical="center"/>
    </xf>
  </cellXfs>
  <cellStyles count="124">
    <cellStyle name="Accent1 - 20%" xfId="5" xr:uid="{00000000-0005-0000-0000-000000000000}"/>
    <cellStyle name="Accent1 - 40%" xfId="6" xr:uid="{00000000-0005-0000-0000-000001000000}"/>
    <cellStyle name="Accent1 - 60%" xfId="7" xr:uid="{00000000-0005-0000-0000-000002000000}"/>
    <cellStyle name="Accent1 2" xfId="4" xr:uid="{00000000-0005-0000-0000-000003000000}"/>
    <cellStyle name="Accent1 3" xfId="88" xr:uid="{00000000-0005-0000-0000-000004000000}"/>
    <cellStyle name="Accent1 4" xfId="112" xr:uid="{00000000-0005-0000-0000-000005000000}"/>
    <cellStyle name="Accent1 5" xfId="115" xr:uid="{00000000-0005-0000-0000-000006000000}"/>
    <cellStyle name="Accent1 6" xfId="106" xr:uid="{00000000-0005-0000-0000-000007000000}"/>
    <cellStyle name="Accent1 7" xfId="121" xr:uid="{00000000-0005-0000-0000-000008000000}"/>
    <cellStyle name="Accent1 8" xfId="123" xr:uid="{00000000-0005-0000-0000-000009000000}"/>
    <cellStyle name="Accent2 - 20%" xfId="9" xr:uid="{00000000-0005-0000-0000-00000A000000}"/>
    <cellStyle name="Accent2 - 40%" xfId="10" xr:uid="{00000000-0005-0000-0000-00000B000000}"/>
    <cellStyle name="Accent2 - 60%" xfId="11" xr:uid="{00000000-0005-0000-0000-00000C000000}"/>
    <cellStyle name="Accent2 2" xfId="8" xr:uid="{00000000-0005-0000-0000-00000D000000}"/>
    <cellStyle name="Accent2 3" xfId="89" xr:uid="{00000000-0005-0000-0000-00000E000000}"/>
    <cellStyle name="Accent2 4" xfId="111" xr:uid="{00000000-0005-0000-0000-00000F000000}"/>
    <cellStyle name="Accent2 5" xfId="114" xr:uid="{00000000-0005-0000-0000-000010000000}"/>
    <cellStyle name="Accent2 6" xfId="105" xr:uid="{00000000-0005-0000-0000-000011000000}"/>
    <cellStyle name="Accent2 7" xfId="120" xr:uid="{00000000-0005-0000-0000-000012000000}"/>
    <cellStyle name="Accent2 8" xfId="122" xr:uid="{00000000-0005-0000-0000-000013000000}"/>
    <cellStyle name="Accent3 - 20%" xfId="13" xr:uid="{00000000-0005-0000-0000-000014000000}"/>
    <cellStyle name="Accent3 - 40%" xfId="14" xr:uid="{00000000-0005-0000-0000-000015000000}"/>
    <cellStyle name="Accent3 - 60%" xfId="15" xr:uid="{00000000-0005-0000-0000-000016000000}"/>
    <cellStyle name="Accent3 2" xfId="12" xr:uid="{00000000-0005-0000-0000-000017000000}"/>
    <cellStyle name="Accent3 3" xfId="91" xr:uid="{00000000-0005-0000-0000-000018000000}"/>
    <cellStyle name="Accent3 4" xfId="110" xr:uid="{00000000-0005-0000-0000-000019000000}"/>
    <cellStyle name="Accent3 5" xfId="90" xr:uid="{00000000-0005-0000-0000-00001A000000}"/>
    <cellStyle name="Accent3 6" xfId="103" xr:uid="{00000000-0005-0000-0000-00001B000000}"/>
    <cellStyle name="Accent3 7" xfId="119" xr:uid="{00000000-0005-0000-0000-00001C000000}"/>
    <cellStyle name="Accent3 8" xfId="104" xr:uid="{00000000-0005-0000-0000-00001D000000}"/>
    <cellStyle name="Accent4 - 20%" xfId="17" xr:uid="{00000000-0005-0000-0000-00001E000000}"/>
    <cellStyle name="Accent4 - 40%" xfId="18" xr:uid="{00000000-0005-0000-0000-00001F000000}"/>
    <cellStyle name="Accent4 - 60%" xfId="19" xr:uid="{00000000-0005-0000-0000-000020000000}"/>
    <cellStyle name="Accent4 2" xfId="16" xr:uid="{00000000-0005-0000-0000-000021000000}"/>
    <cellStyle name="Accent4 3" xfId="93" xr:uid="{00000000-0005-0000-0000-000022000000}"/>
    <cellStyle name="Accent4 4" xfId="109" xr:uid="{00000000-0005-0000-0000-000023000000}"/>
    <cellStyle name="Accent4 5" xfId="92" xr:uid="{00000000-0005-0000-0000-000024000000}"/>
    <cellStyle name="Accent4 6" xfId="101" xr:uid="{00000000-0005-0000-0000-000025000000}"/>
    <cellStyle name="Accent4 7" xfId="118" xr:uid="{00000000-0005-0000-0000-000026000000}"/>
    <cellStyle name="Accent4 8" xfId="102" xr:uid="{00000000-0005-0000-0000-000027000000}"/>
    <cellStyle name="Accent5 - 20%" xfId="21" xr:uid="{00000000-0005-0000-0000-000028000000}"/>
    <cellStyle name="Accent5 - 40%" xfId="22" xr:uid="{00000000-0005-0000-0000-000029000000}"/>
    <cellStyle name="Accent5 - 60%" xfId="23" xr:uid="{00000000-0005-0000-0000-00002A000000}"/>
    <cellStyle name="Accent5 2" xfId="20" xr:uid="{00000000-0005-0000-0000-00002B000000}"/>
    <cellStyle name="Accent5 3" xfId="95" xr:uid="{00000000-0005-0000-0000-00002C000000}"/>
    <cellStyle name="Accent5 4" xfId="108" xr:uid="{00000000-0005-0000-0000-00002D000000}"/>
    <cellStyle name="Accent5 5" xfId="94" xr:uid="{00000000-0005-0000-0000-00002E000000}"/>
    <cellStyle name="Accent5 6" xfId="100" xr:uid="{00000000-0005-0000-0000-00002F000000}"/>
    <cellStyle name="Accent5 7" xfId="117" xr:uid="{00000000-0005-0000-0000-000030000000}"/>
    <cellStyle name="Accent5 8" xfId="113" xr:uid="{00000000-0005-0000-0000-000031000000}"/>
    <cellStyle name="Accent6 - 20%" xfId="25" xr:uid="{00000000-0005-0000-0000-000032000000}"/>
    <cellStyle name="Accent6 - 40%" xfId="26" xr:uid="{00000000-0005-0000-0000-000033000000}"/>
    <cellStyle name="Accent6 - 60%" xfId="27" xr:uid="{00000000-0005-0000-0000-000034000000}"/>
    <cellStyle name="Accent6 2" xfId="24" xr:uid="{00000000-0005-0000-0000-000035000000}"/>
    <cellStyle name="Accent6 3" xfId="96" xr:uid="{00000000-0005-0000-0000-000036000000}"/>
    <cellStyle name="Accent6 4" xfId="107" xr:uid="{00000000-0005-0000-0000-000037000000}"/>
    <cellStyle name="Accent6 5" xfId="97" xr:uid="{00000000-0005-0000-0000-000038000000}"/>
    <cellStyle name="Accent6 6" xfId="99" xr:uid="{00000000-0005-0000-0000-000039000000}"/>
    <cellStyle name="Accent6 7" xfId="116" xr:uid="{00000000-0005-0000-0000-00003A000000}"/>
    <cellStyle name="Accent6 8" xfId="98" xr:uid="{00000000-0005-0000-0000-00003B000000}"/>
    <cellStyle name="Bad 2" xfId="28" xr:uid="{00000000-0005-0000-0000-00003C000000}"/>
    <cellStyle name="Calculation 2" xfId="29" xr:uid="{00000000-0005-0000-0000-00003D000000}"/>
    <cellStyle name="Check Cell 2" xfId="30" xr:uid="{00000000-0005-0000-0000-00003E000000}"/>
    <cellStyle name="Comma" xfId="2" builtinId="3"/>
    <cellStyle name="Emphasis 1" xfId="31" xr:uid="{00000000-0005-0000-0000-000040000000}"/>
    <cellStyle name="Emphasis 2" xfId="32" xr:uid="{00000000-0005-0000-0000-000041000000}"/>
    <cellStyle name="Emphasis 3" xfId="33" xr:uid="{00000000-0005-0000-0000-000042000000}"/>
    <cellStyle name="Good 2" xfId="34" xr:uid="{00000000-0005-0000-0000-000043000000}"/>
    <cellStyle name="Heading 1 2" xfId="35" xr:uid="{00000000-0005-0000-0000-000044000000}"/>
    <cellStyle name="Heading 2 2" xfId="36" xr:uid="{00000000-0005-0000-0000-000045000000}"/>
    <cellStyle name="Heading 3 2" xfId="37" xr:uid="{00000000-0005-0000-0000-000046000000}"/>
    <cellStyle name="Heading 4 2" xfId="38" xr:uid="{00000000-0005-0000-0000-000047000000}"/>
    <cellStyle name="Hyperlink" xfId="1" builtinId="8"/>
    <cellStyle name="Input 2" xfId="39" xr:uid="{00000000-0005-0000-0000-000049000000}"/>
    <cellStyle name="Linked Cell 2" xfId="40" xr:uid="{00000000-0005-0000-0000-00004A000000}"/>
    <cellStyle name="Neutral 2" xfId="41" xr:uid="{00000000-0005-0000-0000-00004B000000}"/>
    <cellStyle name="Normal" xfId="0" builtinId="0"/>
    <cellStyle name="Normal 2" xfId="3" xr:uid="{00000000-0005-0000-0000-00004D000000}"/>
    <cellStyle name="Note 2" xfId="42" xr:uid="{00000000-0005-0000-0000-00004E000000}"/>
    <cellStyle name="Output 2" xfId="43" xr:uid="{00000000-0005-0000-0000-00004F000000}"/>
    <cellStyle name="SAPBEXaggData" xfId="44" xr:uid="{00000000-0005-0000-0000-000050000000}"/>
    <cellStyle name="SAPBEXaggDataEmph" xfId="45" xr:uid="{00000000-0005-0000-0000-000051000000}"/>
    <cellStyle name="SAPBEXaggItem" xfId="46" xr:uid="{00000000-0005-0000-0000-000052000000}"/>
    <cellStyle name="SAPBEXaggItemX" xfId="47" xr:uid="{00000000-0005-0000-0000-000053000000}"/>
    <cellStyle name="SAPBEXchaText" xfId="48" xr:uid="{00000000-0005-0000-0000-000054000000}"/>
    <cellStyle name="SAPBEXexcBad7" xfId="49" xr:uid="{00000000-0005-0000-0000-000055000000}"/>
    <cellStyle name="SAPBEXexcBad8" xfId="50" xr:uid="{00000000-0005-0000-0000-000056000000}"/>
    <cellStyle name="SAPBEXexcBad9" xfId="51" xr:uid="{00000000-0005-0000-0000-000057000000}"/>
    <cellStyle name="SAPBEXexcCritical4" xfId="52" xr:uid="{00000000-0005-0000-0000-000058000000}"/>
    <cellStyle name="SAPBEXexcCritical5" xfId="53" xr:uid="{00000000-0005-0000-0000-000059000000}"/>
    <cellStyle name="SAPBEXexcCritical6" xfId="54" xr:uid="{00000000-0005-0000-0000-00005A000000}"/>
    <cellStyle name="SAPBEXexcGood1" xfId="55" xr:uid="{00000000-0005-0000-0000-00005B000000}"/>
    <cellStyle name="SAPBEXexcGood2" xfId="56" xr:uid="{00000000-0005-0000-0000-00005C000000}"/>
    <cellStyle name="SAPBEXexcGood3" xfId="57" xr:uid="{00000000-0005-0000-0000-00005D000000}"/>
    <cellStyle name="SAPBEXfilterDrill" xfId="58" xr:uid="{00000000-0005-0000-0000-00005E000000}"/>
    <cellStyle name="SAPBEXfilterItem" xfId="59" xr:uid="{00000000-0005-0000-0000-00005F000000}"/>
    <cellStyle name="SAPBEXfilterText" xfId="60" xr:uid="{00000000-0005-0000-0000-000060000000}"/>
    <cellStyle name="SAPBEXformats" xfId="61" xr:uid="{00000000-0005-0000-0000-000061000000}"/>
    <cellStyle name="SAPBEXheaderItem" xfId="62" xr:uid="{00000000-0005-0000-0000-000062000000}"/>
    <cellStyle name="SAPBEXheaderText" xfId="63" xr:uid="{00000000-0005-0000-0000-000063000000}"/>
    <cellStyle name="SAPBEXHLevel0" xfId="64" xr:uid="{00000000-0005-0000-0000-000064000000}"/>
    <cellStyle name="SAPBEXHLevel0X" xfId="65" xr:uid="{00000000-0005-0000-0000-000065000000}"/>
    <cellStyle name="SAPBEXHLevel1" xfId="66" xr:uid="{00000000-0005-0000-0000-000066000000}"/>
    <cellStyle name="SAPBEXHLevel1X" xfId="67" xr:uid="{00000000-0005-0000-0000-000067000000}"/>
    <cellStyle name="SAPBEXHLevel2" xfId="68" xr:uid="{00000000-0005-0000-0000-000068000000}"/>
    <cellStyle name="SAPBEXHLevel2X" xfId="69" xr:uid="{00000000-0005-0000-0000-000069000000}"/>
    <cellStyle name="SAPBEXHLevel3" xfId="70" xr:uid="{00000000-0005-0000-0000-00006A000000}"/>
    <cellStyle name="SAPBEXHLevel3X" xfId="71" xr:uid="{00000000-0005-0000-0000-00006B000000}"/>
    <cellStyle name="SAPBEXinputData" xfId="72" xr:uid="{00000000-0005-0000-0000-00006C000000}"/>
    <cellStyle name="SAPBEXItemHeader" xfId="73" xr:uid="{00000000-0005-0000-0000-00006D000000}"/>
    <cellStyle name="SAPBEXresData" xfId="74" xr:uid="{00000000-0005-0000-0000-00006E000000}"/>
    <cellStyle name="SAPBEXresDataEmph" xfId="75" xr:uid="{00000000-0005-0000-0000-00006F000000}"/>
    <cellStyle name="SAPBEXresItem" xfId="76" xr:uid="{00000000-0005-0000-0000-000070000000}"/>
    <cellStyle name="SAPBEXresItemX" xfId="77" xr:uid="{00000000-0005-0000-0000-000071000000}"/>
    <cellStyle name="SAPBEXstdData" xfId="78" xr:uid="{00000000-0005-0000-0000-000072000000}"/>
    <cellStyle name="SAPBEXstdDataEmph" xfId="79" xr:uid="{00000000-0005-0000-0000-000073000000}"/>
    <cellStyle name="SAPBEXstdItem" xfId="80" xr:uid="{00000000-0005-0000-0000-000074000000}"/>
    <cellStyle name="SAPBEXstdItemX" xfId="81" xr:uid="{00000000-0005-0000-0000-000075000000}"/>
    <cellStyle name="SAPBEXtitle" xfId="82" xr:uid="{00000000-0005-0000-0000-000076000000}"/>
    <cellStyle name="SAPBEXunassignedItem" xfId="83" xr:uid="{00000000-0005-0000-0000-000077000000}"/>
    <cellStyle name="SAPBEXundefined" xfId="84" xr:uid="{00000000-0005-0000-0000-000078000000}"/>
    <cellStyle name="Sheet Title" xfId="85" xr:uid="{00000000-0005-0000-0000-000079000000}"/>
    <cellStyle name="Total 2" xfId="86" xr:uid="{00000000-0005-0000-0000-00007A000000}"/>
    <cellStyle name="Warning Text 2" xfId="87" xr:uid="{00000000-0005-0000-0000-00007B00000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comments" Target="../comments2.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vmlDrawing" Target="../drawings/vmlDrawing2.vml"/><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comments" Target="../comments3.x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vmlDrawing" Target="../drawings/vmlDrawing3.vml"/><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4.4" x14ac:dyDescent="0.3"/>
  <cols>
    <col min="2" max="2" width="34.5546875" customWidth="1"/>
    <col min="9" max="12" width="10.44140625" bestFit="1" customWidth="1"/>
  </cols>
  <sheetData>
    <row r="1" spans="1:12" ht="17.399999999999999" x14ac:dyDescent="0.3">
      <c r="A1" s="348"/>
      <c r="B1" s="349"/>
      <c r="C1" s="349"/>
      <c r="D1" s="349"/>
      <c r="E1" s="349"/>
      <c r="F1" s="349"/>
      <c r="G1" s="349"/>
      <c r="H1" s="350"/>
    </row>
    <row r="2" spans="1:12" ht="21" customHeight="1" x14ac:dyDescent="0.3">
      <c r="A2" s="351" t="s">
        <v>0</v>
      </c>
      <c r="B2" s="352"/>
      <c r="C2" s="352"/>
      <c r="D2" s="352"/>
      <c r="E2" s="352"/>
      <c r="F2" s="352"/>
      <c r="G2" s="352"/>
      <c r="H2" s="353"/>
    </row>
    <row r="3" spans="1:12" ht="18" thickBot="1" x14ac:dyDescent="0.35">
      <c r="A3" s="354"/>
      <c r="B3" s="355"/>
      <c r="C3" s="355"/>
      <c r="D3" s="355"/>
      <c r="E3" s="355"/>
      <c r="F3" s="355"/>
      <c r="G3" s="355"/>
      <c r="H3" s="356"/>
    </row>
    <row r="4" spans="1:12" ht="15" customHeight="1" thickBot="1" x14ac:dyDescent="0.35">
      <c r="A4" s="357" t="s">
        <v>1</v>
      </c>
      <c r="B4" s="359" t="s">
        <v>2</v>
      </c>
      <c r="C4" s="359" t="s">
        <v>3</v>
      </c>
      <c r="D4" s="345" t="s">
        <v>4</v>
      </c>
      <c r="E4" s="346"/>
      <c r="F4" s="346"/>
      <c r="G4" s="346"/>
      <c r="H4" s="347"/>
    </row>
    <row r="5" spans="1:12" ht="15.6" thickBot="1" x14ac:dyDescent="0.35">
      <c r="A5" s="358"/>
      <c r="B5" s="360"/>
      <c r="C5" s="360"/>
      <c r="D5" s="43">
        <v>2014</v>
      </c>
      <c r="E5" s="3">
        <v>2015</v>
      </c>
      <c r="F5" s="3">
        <v>2016</v>
      </c>
      <c r="G5" s="3">
        <v>2017</v>
      </c>
      <c r="H5" s="3">
        <v>2018</v>
      </c>
    </row>
    <row r="6" spans="1:12" ht="16.8" thickBot="1" x14ac:dyDescent="0.5">
      <c r="A6" s="339" t="s">
        <v>5</v>
      </c>
      <c r="B6" s="13" t="s">
        <v>6</v>
      </c>
      <c r="C6" s="14"/>
      <c r="D6" s="14"/>
      <c r="E6" s="14"/>
      <c r="F6" s="14"/>
      <c r="G6" s="14"/>
      <c r="H6" s="15"/>
      <c r="I6" s="167" t="s">
        <v>504</v>
      </c>
      <c r="J6" s="167">
        <v>32.700000000000003</v>
      </c>
      <c r="K6" s="166" t="s">
        <v>505</v>
      </c>
    </row>
    <row r="7" spans="1:12" ht="16.2" thickBot="1" x14ac:dyDescent="0.35">
      <c r="A7" s="340"/>
      <c r="B7" s="4" t="s">
        <v>7</v>
      </c>
      <c r="C7" s="5" t="s">
        <v>8</v>
      </c>
      <c r="D7" s="57">
        <v>574010</v>
      </c>
      <c r="E7" s="57">
        <v>403440</v>
      </c>
      <c r="F7" s="58">
        <v>352185</v>
      </c>
      <c r="G7" s="57">
        <v>436745</v>
      </c>
      <c r="H7" s="57">
        <v>515449</v>
      </c>
      <c r="I7" s="168">
        <f>D7*10^6/$J$6</f>
        <v>17553822629.969418</v>
      </c>
      <c r="J7" s="168">
        <f t="shared" ref="J7:L7" si="0">E7*10^6/$J$6</f>
        <v>12337614678.899082</v>
      </c>
      <c r="K7" s="168">
        <f t="shared" si="0"/>
        <v>10770183486.238531</v>
      </c>
      <c r="L7" s="168">
        <f t="shared" si="0"/>
        <v>13356116207.951069</v>
      </c>
    </row>
    <row r="8" spans="1:12" ht="16.2" thickBot="1" x14ac:dyDescent="0.35">
      <c r="A8" s="340"/>
      <c r="B8" s="4" t="s">
        <v>9</v>
      </c>
      <c r="C8" s="5" t="s">
        <v>8</v>
      </c>
      <c r="D8" s="57">
        <v>554695.09</v>
      </c>
      <c r="E8" s="57">
        <v>403440.23</v>
      </c>
      <c r="F8" s="58">
        <v>355524.19</v>
      </c>
      <c r="G8" s="57">
        <v>439920.75</v>
      </c>
      <c r="H8" s="120">
        <v>518654.74</v>
      </c>
    </row>
    <row r="9" spans="1:12" ht="33.6" thickBot="1" x14ac:dyDescent="0.35">
      <c r="A9" s="340"/>
      <c r="B9" s="8" t="s">
        <v>454</v>
      </c>
      <c r="C9" s="5" t="s">
        <v>8</v>
      </c>
      <c r="D9" s="57">
        <v>555690.18000000005</v>
      </c>
      <c r="E9" s="57">
        <v>404652.53</v>
      </c>
      <c r="F9" s="58">
        <v>356376.61</v>
      </c>
      <c r="G9" s="57">
        <v>440866.44</v>
      </c>
      <c r="H9" s="120">
        <v>520232.05</v>
      </c>
      <c r="K9" s="134"/>
    </row>
    <row r="10" spans="1:12" ht="15.6" thickBot="1" x14ac:dyDescent="0.35">
      <c r="A10" s="340"/>
      <c r="B10" s="342" t="s">
        <v>10</v>
      </c>
      <c r="C10" s="343"/>
      <c r="D10" s="343"/>
      <c r="E10" s="343"/>
      <c r="F10" s="343"/>
      <c r="G10" s="343"/>
      <c r="H10" s="344"/>
      <c r="J10" s="134"/>
    </row>
    <row r="11" spans="1:12" ht="18" thickBot="1" x14ac:dyDescent="0.35">
      <c r="A11" s="340"/>
      <c r="B11" s="4" t="s">
        <v>455</v>
      </c>
      <c r="C11" s="5" t="s">
        <v>8</v>
      </c>
      <c r="D11" s="62">
        <v>13110</v>
      </c>
      <c r="E11" s="62">
        <v>12190</v>
      </c>
      <c r="F11" s="63">
        <v>12213</v>
      </c>
      <c r="G11" s="64">
        <v>13744</v>
      </c>
      <c r="H11" s="145">
        <v>14595</v>
      </c>
    </row>
    <row r="12" spans="1:12" ht="18" thickBot="1" x14ac:dyDescent="0.35">
      <c r="A12" s="340"/>
      <c r="B12" s="4" t="s">
        <v>456</v>
      </c>
      <c r="C12" s="5" t="s">
        <v>8</v>
      </c>
      <c r="D12" s="62">
        <v>537869.80000000005</v>
      </c>
      <c r="E12" s="62">
        <v>377591.53</v>
      </c>
      <c r="F12" s="63">
        <v>324650.90000000002</v>
      </c>
      <c r="G12" s="62">
        <v>396468</v>
      </c>
      <c r="H12" s="161">
        <v>480881</v>
      </c>
    </row>
    <row r="13" spans="1:12" ht="18" thickBot="1" x14ac:dyDescent="0.5">
      <c r="A13" s="340"/>
      <c r="B13" s="4" t="s">
        <v>457</v>
      </c>
      <c r="C13" s="5" t="s">
        <v>8</v>
      </c>
      <c r="D13" s="62">
        <v>559.36</v>
      </c>
      <c r="E13" s="62">
        <v>1984.09</v>
      </c>
      <c r="F13" s="63">
        <v>3025.09</v>
      </c>
      <c r="G13" s="62">
        <v>4169</v>
      </c>
      <c r="H13" s="162">
        <v>2985.95</v>
      </c>
    </row>
    <row r="14" spans="1:12" ht="18" thickBot="1" x14ac:dyDescent="0.35">
      <c r="A14" s="340"/>
      <c r="B14" s="4" t="s">
        <v>458</v>
      </c>
      <c r="C14" s="5" t="s">
        <v>8</v>
      </c>
      <c r="D14" s="62">
        <v>20241.650000000001</v>
      </c>
      <c r="E14" s="62">
        <v>16922.48</v>
      </c>
      <c r="F14" s="63">
        <v>15326.12</v>
      </c>
      <c r="G14" s="63">
        <v>20302.189999999999</v>
      </c>
      <c r="H14" s="160"/>
    </row>
    <row r="15" spans="1:12" ht="16.2" thickBot="1" x14ac:dyDescent="0.35">
      <c r="A15" s="340"/>
      <c r="B15" s="4" t="s">
        <v>11</v>
      </c>
      <c r="C15" s="5" t="s">
        <v>8</v>
      </c>
      <c r="D15" s="62">
        <v>307.5</v>
      </c>
      <c r="E15" s="62">
        <v>50.35</v>
      </c>
      <c r="F15" s="63">
        <v>47.62</v>
      </c>
      <c r="G15" s="62">
        <v>259.48</v>
      </c>
      <c r="H15" s="145">
        <f>'Social &amp; Relationship Capital'!H167</f>
        <v>164.10800953999998</v>
      </c>
    </row>
    <row r="16" spans="1:12" ht="16.2" thickBot="1" x14ac:dyDescent="0.35">
      <c r="A16" s="341"/>
      <c r="B16" s="136" t="s">
        <v>12</v>
      </c>
      <c r="C16" s="104" t="s">
        <v>8</v>
      </c>
      <c r="D16" s="129">
        <f>D9-SUM(D11:D15)</f>
        <v>-16398.130000000005</v>
      </c>
      <c r="E16" s="129">
        <f t="shared" ref="E16:G16" si="1">E9-SUM(E11:E15)</f>
        <v>-4085.9199999999837</v>
      </c>
      <c r="F16" s="129">
        <f t="shared" si="1"/>
        <v>1113.8799999999464</v>
      </c>
      <c r="G16" s="129">
        <f t="shared" si="1"/>
        <v>5923.7700000000186</v>
      </c>
      <c r="H16" s="129">
        <f>H9-SUM(H11:H15)</f>
        <v>21605.991990459966</v>
      </c>
      <c r="I16" s="134"/>
    </row>
    <row r="17" spans="1:8" ht="16.2" thickBot="1" x14ac:dyDescent="0.35">
      <c r="A17" s="9" t="s">
        <v>13</v>
      </c>
      <c r="B17" s="4" t="s">
        <v>14</v>
      </c>
      <c r="C17" s="5" t="s">
        <v>15</v>
      </c>
      <c r="D17" s="6">
        <v>98.21</v>
      </c>
      <c r="E17" s="6">
        <v>98.12</v>
      </c>
      <c r="F17" s="7">
        <v>71.849999999999994</v>
      </c>
      <c r="G17" s="6">
        <v>75</v>
      </c>
      <c r="H17" s="137"/>
    </row>
    <row r="18" spans="1:8" x14ac:dyDescent="0.3">
      <c r="A18" s="1"/>
    </row>
    <row r="19" spans="1:8" ht="16.8" x14ac:dyDescent="0.3">
      <c r="A19" s="119" t="s">
        <v>470</v>
      </c>
      <c r="D19" s="135"/>
      <c r="E19" s="135"/>
      <c r="F19" s="135"/>
      <c r="G19" s="135"/>
    </row>
    <row r="20" spans="1:8" ht="16.8" x14ac:dyDescent="0.3">
      <c r="A20" s="119" t="s">
        <v>486</v>
      </c>
    </row>
    <row r="21" spans="1:8" ht="16.8" x14ac:dyDescent="0.3">
      <c r="A21" s="119" t="s">
        <v>487</v>
      </c>
    </row>
    <row r="22" spans="1:8" ht="16.8" x14ac:dyDescent="0.3">
      <c r="A22" s="119" t="s">
        <v>488</v>
      </c>
    </row>
    <row r="23" spans="1:8" ht="16.8" x14ac:dyDescent="0.3">
      <c r="A23" s="119" t="s">
        <v>489</v>
      </c>
    </row>
    <row r="24" spans="1:8" ht="16.8" x14ac:dyDescent="0.3">
      <c r="A24" s="119" t="s">
        <v>490</v>
      </c>
    </row>
    <row r="25" spans="1:8" ht="16.8" x14ac:dyDescent="0.3">
      <c r="A25" s="119" t="s">
        <v>491</v>
      </c>
    </row>
  </sheetData>
  <customSheetViews>
    <customSheetView guid="{E48541B2-1469-43C3-94C8-E3765E9ECA5D}" scale="130" showPageBreaks="1">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278223DB-C861-4B05-ACBC-CD6D6CC0EE90}" scale="130">
      <pane xSplit="3" ySplit="5" topLeftCell="F6" activePane="bottomRight" state="frozen"/>
      <selection pane="bottomRight" activeCell="C14" sqref="C14"/>
      <pageMargins left="0.7" right="0.7" top="0.75" bottom="0.75" header="0.3" footer="0.3"/>
      <pageSetup paperSize="9" orientation="portrait" r:id="rId3"/>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B15" sqref="B15"/>
    </sheetView>
  </sheetViews>
  <sheetFormatPr defaultRowHeight="14.4" x14ac:dyDescent="0.3"/>
  <cols>
    <col min="2" max="2" width="34.5546875" customWidth="1"/>
  </cols>
  <sheetData>
    <row r="1" spans="1:8" ht="17.399999999999999" x14ac:dyDescent="0.3">
      <c r="A1" s="367"/>
      <c r="B1" s="368"/>
      <c r="C1" s="368"/>
      <c r="D1" s="368"/>
      <c r="E1" s="368"/>
      <c r="F1" s="368"/>
      <c r="G1" s="368"/>
      <c r="H1" s="369"/>
    </row>
    <row r="2" spans="1:8" ht="20.399999999999999" x14ac:dyDescent="0.3">
      <c r="A2" s="370" t="s">
        <v>16</v>
      </c>
      <c r="B2" s="371"/>
      <c r="C2" s="371"/>
      <c r="D2" s="371"/>
      <c r="E2" s="371"/>
      <c r="F2" s="371"/>
      <c r="G2" s="371"/>
      <c r="H2" s="372"/>
    </row>
    <row r="3" spans="1:8" ht="18" thickBot="1" x14ac:dyDescent="0.35">
      <c r="A3" s="373"/>
      <c r="B3" s="374"/>
      <c r="C3" s="374"/>
      <c r="D3" s="374"/>
      <c r="E3" s="374"/>
      <c r="F3" s="374"/>
      <c r="G3" s="374"/>
      <c r="H3" s="375"/>
    </row>
    <row r="4" spans="1:8" ht="15" customHeight="1" thickBot="1" x14ac:dyDescent="0.35">
      <c r="A4" s="359" t="s">
        <v>1</v>
      </c>
      <c r="B4" s="357" t="s">
        <v>2</v>
      </c>
      <c r="C4" s="357" t="s">
        <v>3</v>
      </c>
      <c r="D4" s="345" t="s">
        <v>4</v>
      </c>
      <c r="E4" s="346"/>
      <c r="F4" s="346"/>
      <c r="G4" s="346"/>
      <c r="H4" s="347"/>
    </row>
    <row r="5" spans="1:8" ht="15.6" thickBot="1" x14ac:dyDescent="0.35">
      <c r="A5" s="360"/>
      <c r="B5" s="358"/>
      <c r="C5" s="358"/>
      <c r="D5" s="43">
        <v>2014</v>
      </c>
      <c r="E5" s="3">
        <v>2015</v>
      </c>
      <c r="F5" s="3">
        <v>2016</v>
      </c>
      <c r="G5" s="3">
        <v>2017</v>
      </c>
      <c r="H5" s="3">
        <v>2018</v>
      </c>
    </row>
    <row r="6" spans="1:8" ht="15.6" thickBot="1" x14ac:dyDescent="0.35">
      <c r="A6" s="361"/>
      <c r="B6" s="364" t="s">
        <v>17</v>
      </c>
      <c r="C6" s="365"/>
      <c r="D6" s="365"/>
      <c r="E6" s="365"/>
      <c r="F6" s="365"/>
      <c r="G6" s="365"/>
      <c r="H6" s="366"/>
    </row>
    <row r="7" spans="1:8" ht="16.2" thickBot="1" x14ac:dyDescent="0.35">
      <c r="A7" s="362"/>
      <c r="B7" s="8" t="s">
        <v>18</v>
      </c>
      <c r="C7" s="10" t="s">
        <v>8</v>
      </c>
      <c r="D7" s="61"/>
      <c r="E7" s="61"/>
      <c r="F7" s="61"/>
      <c r="G7" s="61">
        <v>2368</v>
      </c>
      <c r="H7" s="73"/>
    </row>
    <row r="8" spans="1:8" ht="16.2" thickBot="1" x14ac:dyDescent="0.35">
      <c r="A8" s="362"/>
      <c r="B8" s="8" t="s">
        <v>19</v>
      </c>
      <c r="C8" s="12" t="s">
        <v>8</v>
      </c>
      <c r="D8" s="62"/>
      <c r="E8" s="62"/>
      <c r="F8" s="62"/>
      <c r="G8" s="62">
        <v>1950</v>
      </c>
      <c r="H8" s="60"/>
    </row>
    <row r="9" spans="1:8" ht="16.2" thickBot="1" x14ac:dyDescent="0.35">
      <c r="A9" s="362"/>
      <c r="B9" s="8" t="s">
        <v>20</v>
      </c>
      <c r="C9" s="12" t="s">
        <v>8</v>
      </c>
      <c r="D9" s="6"/>
      <c r="E9" s="6"/>
      <c r="F9" s="6"/>
      <c r="G9" s="6">
        <v>418</v>
      </c>
      <c r="H9" s="60"/>
    </row>
    <row r="10" spans="1:8" ht="16.2" thickBot="1" x14ac:dyDescent="0.35">
      <c r="A10" s="362"/>
      <c r="B10" s="8" t="s">
        <v>21</v>
      </c>
      <c r="C10" s="12" t="s">
        <v>8</v>
      </c>
      <c r="D10" s="6"/>
      <c r="E10" s="6"/>
      <c r="F10" s="6"/>
      <c r="G10" s="6">
        <v>373</v>
      </c>
      <c r="H10" s="60"/>
    </row>
    <row r="11" spans="1:8" ht="16.2" thickBot="1" x14ac:dyDescent="0.35">
      <c r="A11" s="362"/>
      <c r="B11" s="8" t="s">
        <v>22</v>
      </c>
      <c r="C11" s="12" t="s">
        <v>8</v>
      </c>
      <c r="D11" s="6"/>
      <c r="E11" s="6"/>
      <c r="F11" s="6"/>
      <c r="G11" s="6">
        <v>45</v>
      </c>
      <c r="H11" s="60"/>
    </row>
    <row r="12" spans="1:8" ht="16.2" thickBot="1" x14ac:dyDescent="0.35">
      <c r="A12" s="362"/>
      <c r="B12" s="8" t="s">
        <v>23</v>
      </c>
      <c r="C12" s="12" t="s">
        <v>8</v>
      </c>
      <c r="D12" s="6"/>
      <c r="E12" s="6"/>
      <c r="F12" s="6"/>
      <c r="G12" s="62">
        <v>1453</v>
      </c>
      <c r="H12" s="60"/>
    </row>
    <row r="13" spans="1:8" ht="31.8" thickBot="1" x14ac:dyDescent="0.35">
      <c r="A13" s="363"/>
      <c r="B13" s="8" t="s">
        <v>24</v>
      </c>
      <c r="C13" s="12" t="s">
        <v>25</v>
      </c>
      <c r="D13" s="6"/>
      <c r="E13" s="6"/>
      <c r="F13" s="6"/>
      <c r="G13" s="6">
        <v>100</v>
      </c>
      <c r="H13" s="60"/>
    </row>
    <row r="15" spans="1:8" ht="15.6" x14ac:dyDescent="0.3">
      <c r="A15" s="2"/>
    </row>
  </sheetData>
  <customSheetViews>
    <customSheetView guid="{E48541B2-1469-43C3-94C8-E3765E9ECA5D}" scale="130" showPageBreaks="1">
      <selection activeCell="B14" sqref="B14"/>
      <pageMargins left="0.7" right="0.7" top="0.75" bottom="0.75" header="0.3" footer="0.3"/>
      <pageSetup orientation="portrait" r:id="rId1"/>
    </customSheetView>
    <customSheetView guid="{2F65F669-4792-49FC-A8DB-2FE4E8B2ADC1}" scale="130">
      <selection activeCell="B15" sqref="B15"/>
      <pageMargins left="0.7" right="0.7" top="0.75" bottom="0.75" header="0.3" footer="0.3"/>
    </customSheetView>
    <customSheetView guid="{278223DB-C861-4B05-ACBC-CD6D6CC0EE90}" scale="13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3300"/>
  </sheetPr>
  <dimension ref="A1:M193"/>
  <sheetViews>
    <sheetView zoomScale="130" zoomScaleNormal="130" workbookViewId="0">
      <pane xSplit="3" ySplit="5" topLeftCell="D103" activePane="bottomRight" state="frozen"/>
      <selection pane="topRight" activeCell="D1" sqref="D1"/>
      <selection pane="bottomLeft" activeCell="A6" sqref="A6"/>
      <selection pane="bottomRight" activeCell="D189" sqref="D189"/>
    </sheetView>
  </sheetViews>
  <sheetFormatPr defaultRowHeight="14.4" x14ac:dyDescent="0.3"/>
  <cols>
    <col min="2" max="2" width="56" customWidth="1"/>
    <col min="3" max="3" width="15.5546875" customWidth="1"/>
    <col min="4" max="7" width="9" customWidth="1"/>
    <col min="8" max="8" width="9.88671875" bestFit="1" customWidth="1"/>
    <col min="10" max="10" width="14.109375" bestFit="1" customWidth="1"/>
    <col min="11" max="11" width="14" bestFit="1" customWidth="1"/>
    <col min="12" max="13" width="9.44140625" bestFit="1" customWidth="1"/>
  </cols>
  <sheetData>
    <row r="1" spans="1:8" ht="17.399999999999999" x14ac:dyDescent="0.3">
      <c r="A1" s="410"/>
      <c r="B1" s="411"/>
      <c r="C1" s="411"/>
      <c r="D1" s="411"/>
      <c r="E1" s="411"/>
      <c r="F1" s="411"/>
      <c r="G1" s="411"/>
      <c r="H1" s="412"/>
    </row>
    <row r="2" spans="1:8" ht="20.399999999999999" x14ac:dyDescent="0.3">
      <c r="A2" s="413" t="s">
        <v>141</v>
      </c>
      <c r="B2" s="414"/>
      <c r="C2" s="414"/>
      <c r="D2" s="414"/>
      <c r="E2" s="414"/>
      <c r="F2" s="414"/>
      <c r="G2" s="414"/>
      <c r="H2" s="415"/>
    </row>
    <row r="3" spans="1:8" ht="21" thickBot="1" x14ac:dyDescent="0.35">
      <c r="A3" s="416"/>
      <c r="B3" s="417"/>
      <c r="C3" s="417"/>
      <c r="D3" s="417"/>
      <c r="E3" s="417"/>
      <c r="F3" s="417"/>
      <c r="G3" s="417"/>
      <c r="H3" s="418"/>
    </row>
    <row r="4" spans="1:8" ht="15.6" thickBot="1" x14ac:dyDescent="0.35">
      <c r="A4" s="357" t="s">
        <v>1</v>
      </c>
      <c r="B4" s="359" t="s">
        <v>2</v>
      </c>
      <c r="C4" s="359" t="s">
        <v>3</v>
      </c>
      <c r="D4" s="345" t="s">
        <v>4</v>
      </c>
      <c r="E4" s="346"/>
      <c r="F4" s="346"/>
      <c r="G4" s="346"/>
      <c r="H4" s="347"/>
    </row>
    <row r="5" spans="1:8" ht="15.6" thickBot="1" x14ac:dyDescent="0.35">
      <c r="A5" s="358"/>
      <c r="B5" s="360"/>
      <c r="C5" s="360"/>
      <c r="D5" s="43">
        <v>2014</v>
      </c>
      <c r="E5" s="3">
        <v>2015</v>
      </c>
      <c r="F5" s="3">
        <v>2016</v>
      </c>
      <c r="G5" s="3">
        <v>2017</v>
      </c>
      <c r="H5" s="3">
        <v>2018</v>
      </c>
    </row>
    <row r="6" spans="1:8" ht="15.6" thickBot="1" x14ac:dyDescent="0.35">
      <c r="A6" s="44" t="s">
        <v>142</v>
      </c>
      <c r="B6" s="45"/>
      <c r="C6" s="45"/>
      <c r="D6" s="45"/>
      <c r="E6" s="45"/>
      <c r="F6" s="45"/>
      <c r="G6" s="45"/>
      <c r="H6" s="46"/>
    </row>
    <row r="7" spans="1:8" ht="15.6" thickBot="1" x14ac:dyDescent="0.35">
      <c r="A7" s="339" t="s">
        <v>61</v>
      </c>
      <c r="B7" s="379" t="s">
        <v>143</v>
      </c>
      <c r="C7" s="380"/>
      <c r="D7" s="380"/>
      <c r="E7" s="380"/>
      <c r="F7" s="380"/>
      <c r="G7" s="380"/>
      <c r="H7" s="381"/>
    </row>
    <row r="8" spans="1:8" ht="16.2" thickBot="1" x14ac:dyDescent="0.35">
      <c r="A8" s="340"/>
      <c r="B8" s="36" t="s">
        <v>144</v>
      </c>
      <c r="C8" s="37" t="s">
        <v>145</v>
      </c>
      <c r="D8" s="48">
        <v>3</v>
      </c>
      <c r="E8" s="22"/>
      <c r="F8" s="22"/>
      <c r="G8" s="6">
        <v>6</v>
      </c>
      <c r="H8" s="94">
        <v>7</v>
      </c>
    </row>
    <row r="9" spans="1:8" ht="15.6" thickBot="1" x14ac:dyDescent="0.35">
      <c r="A9" s="340"/>
      <c r="B9" s="379" t="s">
        <v>146</v>
      </c>
      <c r="C9" s="380"/>
      <c r="D9" s="380"/>
      <c r="E9" s="380"/>
      <c r="F9" s="380"/>
      <c r="G9" s="380"/>
      <c r="H9" s="381"/>
    </row>
    <row r="10" spans="1:8" ht="31.8" thickBot="1" x14ac:dyDescent="0.35">
      <c r="A10" s="340"/>
      <c r="B10" s="36" t="s">
        <v>147</v>
      </c>
      <c r="C10" s="37" t="s">
        <v>116</v>
      </c>
      <c r="D10" s="48" t="s">
        <v>450</v>
      </c>
      <c r="E10" s="22"/>
      <c r="F10" s="22"/>
      <c r="G10" s="6">
        <v>14</v>
      </c>
      <c r="H10" s="94">
        <v>14</v>
      </c>
    </row>
    <row r="11" spans="1:8" ht="15.6" thickBot="1" x14ac:dyDescent="0.35">
      <c r="A11" s="340"/>
      <c r="B11" s="379" t="s">
        <v>148</v>
      </c>
      <c r="C11" s="380"/>
      <c r="D11" s="380"/>
      <c r="E11" s="380"/>
      <c r="F11" s="380"/>
      <c r="G11" s="380"/>
      <c r="H11" s="381"/>
    </row>
    <row r="12" spans="1:8" ht="31.8" thickBot="1" x14ac:dyDescent="0.35">
      <c r="A12" s="340"/>
      <c r="B12" s="36" t="s">
        <v>149</v>
      </c>
      <c r="C12" s="37" t="s">
        <v>150</v>
      </c>
      <c r="D12" s="48" t="s">
        <v>450</v>
      </c>
      <c r="E12" s="140"/>
      <c r="F12" s="140"/>
      <c r="G12" s="153">
        <v>96</v>
      </c>
      <c r="H12" s="123">
        <v>96.3</v>
      </c>
    </row>
    <row r="13" spans="1:8" ht="16.2" thickBot="1" x14ac:dyDescent="0.35">
      <c r="A13" s="340"/>
      <c r="B13" s="36" t="s">
        <v>151</v>
      </c>
      <c r="C13" s="37" t="s">
        <v>15</v>
      </c>
      <c r="D13" s="48" t="s">
        <v>450</v>
      </c>
      <c r="E13" s="22"/>
      <c r="F13" s="22"/>
      <c r="G13" s="6">
        <v>80</v>
      </c>
      <c r="H13" s="94">
        <v>80</v>
      </c>
    </row>
    <row r="14" spans="1:8" ht="16.2" thickBot="1" x14ac:dyDescent="0.35">
      <c r="A14" s="340"/>
      <c r="B14" s="36" t="s">
        <v>152</v>
      </c>
      <c r="C14" s="37" t="s">
        <v>116</v>
      </c>
      <c r="D14" s="48" t="s">
        <v>450</v>
      </c>
      <c r="E14" s="22"/>
      <c r="F14" s="22"/>
      <c r="G14" s="6">
        <v>14</v>
      </c>
      <c r="H14" s="138"/>
    </row>
    <row r="15" spans="1:8" ht="16.2" thickBot="1" x14ac:dyDescent="0.35">
      <c r="A15" s="340"/>
      <c r="B15" s="36" t="s">
        <v>153</v>
      </c>
      <c r="C15" s="37" t="s">
        <v>116</v>
      </c>
      <c r="D15" s="48" t="s">
        <v>450</v>
      </c>
      <c r="E15" s="22"/>
      <c r="F15" s="22"/>
      <c r="G15" s="6">
        <v>4</v>
      </c>
      <c r="H15" s="94">
        <v>4</v>
      </c>
    </row>
    <row r="16" spans="1:8" ht="15.6" thickBot="1" x14ac:dyDescent="0.35">
      <c r="A16" s="340"/>
      <c r="B16" s="379" t="s">
        <v>154</v>
      </c>
      <c r="C16" s="380"/>
      <c r="D16" s="380"/>
      <c r="E16" s="380"/>
      <c r="F16" s="380"/>
      <c r="G16" s="380"/>
      <c r="H16" s="381"/>
    </row>
    <row r="17" spans="1:9" ht="16.2" thickBot="1" x14ac:dyDescent="0.35">
      <c r="A17" s="340"/>
      <c r="B17" s="36" t="s">
        <v>155</v>
      </c>
      <c r="C17" s="37" t="s">
        <v>145</v>
      </c>
      <c r="D17" s="48" t="s">
        <v>450</v>
      </c>
      <c r="E17" s="22"/>
      <c r="F17" s="22"/>
      <c r="G17" s="6">
        <v>3</v>
      </c>
      <c r="H17" s="94">
        <v>3</v>
      </c>
    </row>
    <row r="18" spans="1:9" ht="15.6" thickBot="1" x14ac:dyDescent="0.35">
      <c r="A18" s="340"/>
      <c r="B18" s="379" t="s">
        <v>156</v>
      </c>
      <c r="C18" s="380"/>
      <c r="D18" s="380"/>
      <c r="E18" s="380"/>
      <c r="F18" s="380"/>
      <c r="G18" s="380"/>
      <c r="H18" s="381"/>
    </row>
    <row r="19" spans="1:9" ht="16.2" thickBot="1" x14ac:dyDescent="0.35">
      <c r="A19" s="340"/>
      <c r="B19" s="36" t="s">
        <v>157</v>
      </c>
      <c r="C19" s="37" t="s">
        <v>145</v>
      </c>
      <c r="D19" s="48" t="s">
        <v>450</v>
      </c>
      <c r="E19" s="22"/>
      <c r="F19" s="22"/>
      <c r="G19" s="22">
        <v>4</v>
      </c>
      <c r="H19" s="154">
        <v>4</v>
      </c>
    </row>
    <row r="20" spans="1:9" ht="16.2" thickBot="1" x14ac:dyDescent="0.35">
      <c r="A20" s="340"/>
      <c r="B20" s="36" t="s">
        <v>158</v>
      </c>
      <c r="C20" s="37" t="s">
        <v>145</v>
      </c>
      <c r="D20" s="48" t="s">
        <v>450</v>
      </c>
      <c r="E20" s="22"/>
      <c r="F20" s="22"/>
      <c r="G20" s="22">
        <v>4</v>
      </c>
      <c r="H20" s="154">
        <v>4</v>
      </c>
    </row>
    <row r="21" spans="1:9" ht="15.6" thickBot="1" x14ac:dyDescent="0.35">
      <c r="A21" s="340"/>
      <c r="B21" s="379" t="s">
        <v>159</v>
      </c>
      <c r="C21" s="380"/>
      <c r="D21" s="380"/>
      <c r="E21" s="380"/>
      <c r="F21" s="380"/>
      <c r="G21" s="380"/>
      <c r="H21" s="381"/>
    </row>
    <row r="22" spans="1:9" ht="16.2" thickBot="1" x14ac:dyDescent="0.35">
      <c r="A22" s="340"/>
      <c r="B22" s="125" t="s">
        <v>160</v>
      </c>
      <c r="C22" s="126" t="s">
        <v>81</v>
      </c>
      <c r="D22" s="130" t="s">
        <v>450</v>
      </c>
      <c r="E22" s="131"/>
      <c r="F22" s="131"/>
      <c r="G22" s="129"/>
      <c r="H22" s="242">
        <f>SUM(H23:H25)</f>
        <v>6</v>
      </c>
      <c r="I22" s="124"/>
    </row>
    <row r="23" spans="1:9" ht="16.2" thickBot="1" x14ac:dyDescent="0.35">
      <c r="A23" s="340"/>
      <c r="B23" s="36" t="s">
        <v>161</v>
      </c>
      <c r="C23" s="37" t="s">
        <v>81</v>
      </c>
      <c r="D23" s="48" t="s">
        <v>450</v>
      </c>
      <c r="E23" s="64"/>
      <c r="F23" s="64"/>
      <c r="G23" s="62"/>
      <c r="H23" s="62">
        <v>1</v>
      </c>
    </row>
    <row r="24" spans="1:9" ht="16.2" thickBot="1" x14ac:dyDescent="0.35">
      <c r="A24" s="340"/>
      <c r="B24" s="36" t="s">
        <v>162</v>
      </c>
      <c r="C24" s="37" t="s">
        <v>81</v>
      </c>
      <c r="D24" s="48" t="s">
        <v>450</v>
      </c>
      <c r="E24" s="64"/>
      <c r="F24" s="64"/>
      <c r="G24" s="62"/>
      <c r="H24" s="62">
        <v>2</v>
      </c>
    </row>
    <row r="25" spans="1:9" ht="16.2" thickBot="1" x14ac:dyDescent="0.35">
      <c r="A25" s="340"/>
      <c r="B25" s="36" t="s">
        <v>163</v>
      </c>
      <c r="C25" s="37" t="s">
        <v>81</v>
      </c>
      <c r="D25" s="48" t="s">
        <v>450</v>
      </c>
      <c r="E25" s="64"/>
      <c r="F25" s="64"/>
      <c r="G25" s="62"/>
      <c r="H25" s="62">
        <v>3</v>
      </c>
    </row>
    <row r="26" spans="1:9" ht="16.2" thickBot="1" x14ac:dyDescent="0.35">
      <c r="A26" s="340"/>
      <c r="B26" s="125" t="s">
        <v>164</v>
      </c>
      <c r="C26" s="126" t="s">
        <v>81</v>
      </c>
      <c r="D26" s="127" t="s">
        <v>450</v>
      </c>
      <c r="E26" s="129"/>
      <c r="F26" s="129"/>
      <c r="G26" s="129"/>
      <c r="H26" s="242">
        <f>SUM(H27:H29)</f>
        <v>9</v>
      </c>
    </row>
    <row r="27" spans="1:9" ht="16.2" thickBot="1" x14ac:dyDescent="0.35">
      <c r="A27" s="340"/>
      <c r="B27" s="36" t="s">
        <v>165</v>
      </c>
      <c r="C27" s="37" t="s">
        <v>81</v>
      </c>
      <c r="D27" s="48" t="s">
        <v>450</v>
      </c>
      <c r="E27" s="62"/>
      <c r="F27" s="62"/>
      <c r="G27" s="62"/>
      <c r="H27" s="62">
        <v>2</v>
      </c>
    </row>
    <row r="28" spans="1:9" ht="16.2" thickBot="1" x14ac:dyDescent="0.35">
      <c r="A28" s="340"/>
      <c r="B28" s="36" t="s">
        <v>166</v>
      </c>
      <c r="C28" s="37" t="s">
        <v>81</v>
      </c>
      <c r="D28" s="48" t="s">
        <v>450</v>
      </c>
      <c r="E28" s="62"/>
      <c r="F28" s="62"/>
      <c r="G28" s="62"/>
      <c r="H28" s="62">
        <v>3</v>
      </c>
    </row>
    <row r="29" spans="1:9" ht="16.2" thickBot="1" x14ac:dyDescent="0.35">
      <c r="A29" s="340"/>
      <c r="B29" s="36" t="s">
        <v>167</v>
      </c>
      <c r="C29" s="37" t="s">
        <v>81</v>
      </c>
      <c r="D29" s="48" t="s">
        <v>450</v>
      </c>
      <c r="E29" s="64"/>
      <c r="F29" s="62"/>
      <c r="G29" s="62"/>
      <c r="H29" s="62">
        <v>4</v>
      </c>
    </row>
    <row r="30" spans="1:9" ht="16.2" thickBot="1" x14ac:dyDescent="0.35">
      <c r="A30" s="340"/>
      <c r="B30" s="125" t="s">
        <v>168</v>
      </c>
      <c r="C30" s="126" t="s">
        <v>81</v>
      </c>
      <c r="D30" s="127" t="s">
        <v>450</v>
      </c>
      <c r="E30" s="128"/>
      <c r="F30" s="129"/>
      <c r="G30" s="129"/>
      <c r="H30" s="242">
        <f>SUM(H31:H33)</f>
        <v>18</v>
      </c>
    </row>
    <row r="31" spans="1:9" ht="16.2" thickBot="1" x14ac:dyDescent="0.35">
      <c r="A31" s="340"/>
      <c r="B31" s="36" t="s">
        <v>169</v>
      </c>
      <c r="C31" s="37" t="s">
        <v>81</v>
      </c>
      <c r="D31" s="48" t="s">
        <v>450</v>
      </c>
      <c r="E31" s="62"/>
      <c r="F31" s="62"/>
      <c r="G31" s="62"/>
      <c r="H31" s="62">
        <v>5</v>
      </c>
    </row>
    <row r="32" spans="1:9" ht="16.2" thickBot="1" x14ac:dyDescent="0.35">
      <c r="A32" s="340"/>
      <c r="B32" s="36" t="s">
        <v>170</v>
      </c>
      <c r="C32" s="37" t="s">
        <v>81</v>
      </c>
      <c r="D32" s="48" t="s">
        <v>450</v>
      </c>
      <c r="E32" s="62"/>
      <c r="F32" s="62"/>
      <c r="G32" s="62"/>
      <c r="H32" s="62">
        <v>6</v>
      </c>
    </row>
    <row r="33" spans="1:9" ht="16.2" thickBot="1" x14ac:dyDescent="0.35">
      <c r="A33" s="340"/>
      <c r="B33" s="36" t="s">
        <v>171</v>
      </c>
      <c r="C33" s="37" t="s">
        <v>81</v>
      </c>
      <c r="D33" s="48" t="s">
        <v>450</v>
      </c>
      <c r="E33" s="62"/>
      <c r="F33" s="62"/>
      <c r="G33" s="62"/>
      <c r="H33" s="62">
        <v>7</v>
      </c>
    </row>
    <row r="34" spans="1:9" ht="16.2" thickBot="1" x14ac:dyDescent="0.35">
      <c r="A34" s="340"/>
      <c r="B34" s="125" t="s">
        <v>172</v>
      </c>
      <c r="C34" s="126" t="s">
        <v>81</v>
      </c>
      <c r="D34" s="127" t="s">
        <v>450</v>
      </c>
      <c r="E34" s="129"/>
      <c r="F34" s="129"/>
      <c r="G34" s="129"/>
      <c r="H34" s="242">
        <f>SUM(H35:H37)</f>
        <v>27</v>
      </c>
    </row>
    <row r="35" spans="1:9" ht="16.2" thickBot="1" x14ac:dyDescent="0.35">
      <c r="A35" s="340"/>
      <c r="B35" s="36" t="s">
        <v>173</v>
      </c>
      <c r="C35" s="37" t="s">
        <v>81</v>
      </c>
      <c r="D35" s="48" t="s">
        <v>450</v>
      </c>
      <c r="E35" s="62"/>
      <c r="F35" s="62"/>
      <c r="G35" s="62"/>
      <c r="H35" s="62">
        <v>8</v>
      </c>
    </row>
    <row r="36" spans="1:9" ht="16.2" thickBot="1" x14ac:dyDescent="0.35">
      <c r="A36" s="340"/>
      <c r="B36" s="36" t="s">
        <v>174</v>
      </c>
      <c r="C36" s="37" t="s">
        <v>81</v>
      </c>
      <c r="D36" s="48" t="s">
        <v>450</v>
      </c>
      <c r="E36" s="62"/>
      <c r="F36" s="62"/>
      <c r="G36" s="62"/>
      <c r="H36" s="62">
        <v>9</v>
      </c>
    </row>
    <row r="37" spans="1:9" ht="16.2" thickBot="1" x14ac:dyDescent="0.35">
      <c r="A37" s="340"/>
      <c r="B37" s="36" t="s">
        <v>175</v>
      </c>
      <c r="C37" s="37" t="s">
        <v>81</v>
      </c>
      <c r="D37" s="48" t="s">
        <v>450</v>
      </c>
      <c r="E37" s="62"/>
      <c r="F37" s="62"/>
      <c r="G37" s="62"/>
      <c r="H37" s="62">
        <v>10</v>
      </c>
    </row>
    <row r="38" spans="1:9" ht="15.6" thickBot="1" x14ac:dyDescent="0.35">
      <c r="A38" s="340"/>
      <c r="B38" s="379" t="s">
        <v>176</v>
      </c>
      <c r="C38" s="380"/>
      <c r="D38" s="380"/>
      <c r="E38" s="380"/>
      <c r="F38" s="380"/>
      <c r="G38" s="380"/>
      <c r="H38" s="381"/>
    </row>
    <row r="39" spans="1:9" ht="16.2" thickBot="1" x14ac:dyDescent="0.35">
      <c r="A39" s="340"/>
      <c r="B39" s="36" t="s">
        <v>177</v>
      </c>
      <c r="C39" s="37" t="s">
        <v>81</v>
      </c>
      <c r="D39" s="48" t="s">
        <v>450</v>
      </c>
      <c r="E39" s="64"/>
      <c r="F39" s="64"/>
      <c r="G39" s="64"/>
      <c r="H39" s="64">
        <v>50</v>
      </c>
    </row>
    <row r="40" spans="1:9" ht="16.2" thickBot="1" x14ac:dyDescent="0.35">
      <c r="A40" s="340"/>
      <c r="B40" s="36" t="s">
        <v>178</v>
      </c>
      <c r="C40" s="37" t="s">
        <v>81</v>
      </c>
      <c r="D40" s="76" t="s">
        <v>450</v>
      </c>
      <c r="E40" s="79"/>
      <c r="F40" s="79"/>
      <c r="G40" s="78"/>
      <c r="H40" s="64">
        <v>60</v>
      </c>
      <c r="I40" s="150"/>
    </row>
    <row r="41" spans="1:9" ht="16.2" thickBot="1" x14ac:dyDescent="0.35">
      <c r="A41" s="340"/>
      <c r="B41" s="36" t="s">
        <v>179</v>
      </c>
      <c r="C41" s="37" t="s">
        <v>113</v>
      </c>
      <c r="D41" s="76" t="s">
        <v>450</v>
      </c>
      <c r="E41" s="77"/>
      <c r="F41" s="77"/>
      <c r="G41" s="75"/>
      <c r="H41" s="64">
        <v>15</v>
      </c>
    </row>
    <row r="42" spans="1:9" ht="16.2" thickBot="1" x14ac:dyDescent="0.35">
      <c r="A42" s="340"/>
      <c r="B42" s="36" t="s">
        <v>180</v>
      </c>
      <c r="C42" s="37" t="s">
        <v>113</v>
      </c>
      <c r="D42" s="76" t="s">
        <v>450</v>
      </c>
      <c r="E42" s="77"/>
      <c r="F42" s="77"/>
      <c r="G42" s="75"/>
      <c r="H42" s="64">
        <v>12</v>
      </c>
    </row>
    <row r="43" spans="1:9" ht="15.6" thickBot="1" x14ac:dyDescent="0.35">
      <c r="A43" s="340"/>
      <c r="B43" s="379" t="s">
        <v>181</v>
      </c>
      <c r="C43" s="380"/>
      <c r="D43" s="380"/>
      <c r="E43" s="380"/>
      <c r="F43" s="380"/>
      <c r="G43" s="380"/>
      <c r="H43" s="381"/>
    </row>
    <row r="44" spans="1:9" ht="31.8" thickBot="1" x14ac:dyDescent="0.35">
      <c r="A44" s="341"/>
      <c r="B44" s="36" t="s">
        <v>182</v>
      </c>
      <c r="C44" s="37" t="s">
        <v>183</v>
      </c>
      <c r="D44" s="48"/>
      <c r="E44" s="22"/>
      <c r="F44" s="22"/>
      <c r="G44" s="6"/>
      <c r="H44" s="243">
        <f>(60000*71.25)/H23</f>
        <v>4275000</v>
      </c>
    </row>
    <row r="45" spans="1:9" ht="15.6" thickBot="1" x14ac:dyDescent="0.35">
      <c r="A45" s="402" t="s">
        <v>184</v>
      </c>
      <c r="B45" s="403"/>
      <c r="C45" s="403"/>
      <c r="D45" s="403"/>
      <c r="E45" s="403"/>
      <c r="F45" s="403"/>
      <c r="G45" s="403"/>
      <c r="H45" s="404"/>
    </row>
    <row r="46" spans="1:9" ht="15.6" thickBot="1" x14ac:dyDescent="0.35">
      <c r="A46" s="405" t="s">
        <v>185</v>
      </c>
      <c r="B46" s="407" t="s">
        <v>186</v>
      </c>
      <c r="C46" s="408"/>
      <c r="D46" s="408"/>
      <c r="E46" s="408"/>
      <c r="F46" s="408"/>
      <c r="G46" s="408"/>
      <c r="H46" s="409"/>
    </row>
    <row r="47" spans="1:9" ht="16.2" thickBot="1" x14ac:dyDescent="0.35">
      <c r="A47" s="340"/>
      <c r="B47" s="400" t="s">
        <v>187</v>
      </c>
      <c r="C47" s="5" t="s">
        <v>31</v>
      </c>
      <c r="D47" s="6"/>
      <c r="E47" s="6"/>
      <c r="F47" s="7"/>
      <c r="G47" s="6">
        <v>21</v>
      </c>
      <c r="H47" s="95">
        <v>26</v>
      </c>
    </row>
    <row r="48" spans="1:9" ht="31.8" thickBot="1" x14ac:dyDescent="0.35">
      <c r="A48" s="340"/>
      <c r="B48" s="401"/>
      <c r="C48" s="5" t="s">
        <v>188</v>
      </c>
      <c r="D48" s="6"/>
      <c r="E48" s="6"/>
      <c r="F48" s="7"/>
      <c r="G48" s="6">
        <v>100</v>
      </c>
      <c r="H48" s="95">
        <v>100</v>
      </c>
    </row>
    <row r="49" spans="1:8" ht="16.2" thickBot="1" x14ac:dyDescent="0.35">
      <c r="A49" s="340"/>
      <c r="B49" s="392" t="s">
        <v>424</v>
      </c>
      <c r="C49" s="393"/>
      <c r="D49" s="393"/>
      <c r="E49" s="393"/>
      <c r="F49" s="393"/>
      <c r="G49" s="393"/>
      <c r="H49" s="394"/>
    </row>
    <row r="50" spans="1:8" ht="16.2" thickBot="1" x14ac:dyDescent="0.35">
      <c r="A50" s="340"/>
      <c r="B50" s="382" t="s">
        <v>36</v>
      </c>
      <c r="C50" s="5" t="s">
        <v>31</v>
      </c>
      <c r="D50" s="6">
        <v>8</v>
      </c>
      <c r="E50" s="6">
        <v>9</v>
      </c>
      <c r="F50" s="7">
        <v>10</v>
      </c>
      <c r="G50" s="6">
        <v>10</v>
      </c>
      <c r="H50" s="95">
        <v>13</v>
      </c>
    </row>
    <row r="51" spans="1:8" ht="31.8" thickBot="1" x14ac:dyDescent="0.35">
      <c r="A51" s="340"/>
      <c r="B51" s="383"/>
      <c r="C51" s="5" t="s">
        <v>188</v>
      </c>
      <c r="D51" s="6"/>
      <c r="E51" s="6"/>
      <c r="F51" s="7"/>
      <c r="G51" s="6">
        <v>100</v>
      </c>
      <c r="H51" s="95">
        <v>100</v>
      </c>
    </row>
    <row r="52" spans="1:8" ht="16.2" thickBot="1" x14ac:dyDescent="0.35">
      <c r="A52" s="340"/>
      <c r="B52" s="382" t="s">
        <v>37</v>
      </c>
      <c r="C52" s="5" t="s">
        <v>31</v>
      </c>
      <c r="D52" s="6"/>
      <c r="E52" s="6"/>
      <c r="F52" s="7"/>
      <c r="G52" s="6">
        <v>11</v>
      </c>
      <c r="H52" s="95">
        <v>12</v>
      </c>
    </row>
    <row r="53" spans="1:8" ht="31.8" thickBot="1" x14ac:dyDescent="0.35">
      <c r="A53" s="340"/>
      <c r="B53" s="383"/>
      <c r="C53" s="5" t="s">
        <v>188</v>
      </c>
      <c r="D53" s="6"/>
      <c r="E53" s="6"/>
      <c r="F53" s="7"/>
      <c r="G53" s="6">
        <v>100</v>
      </c>
      <c r="H53" s="95">
        <v>100</v>
      </c>
    </row>
    <row r="54" spans="1:8" ht="16.2" thickBot="1" x14ac:dyDescent="0.35">
      <c r="A54" s="340"/>
      <c r="B54" s="382" t="s">
        <v>38</v>
      </c>
      <c r="C54" s="5" t="s">
        <v>31</v>
      </c>
      <c r="D54" s="6">
        <v>0</v>
      </c>
      <c r="E54" s="6"/>
      <c r="F54" s="7"/>
      <c r="G54" s="6">
        <v>0</v>
      </c>
      <c r="H54" s="95">
        <v>1</v>
      </c>
    </row>
    <row r="55" spans="1:8" ht="31.8" thickBot="1" x14ac:dyDescent="0.35">
      <c r="A55" s="340"/>
      <c r="B55" s="383"/>
      <c r="C55" s="5" t="s">
        <v>188</v>
      </c>
      <c r="D55" s="6">
        <v>0</v>
      </c>
      <c r="E55" s="6"/>
      <c r="F55" s="6"/>
      <c r="G55" s="6">
        <v>0</v>
      </c>
      <c r="H55" s="95">
        <v>100</v>
      </c>
    </row>
    <row r="56" spans="1:8" ht="16.2" thickBot="1" x14ac:dyDescent="0.35">
      <c r="A56" s="340"/>
      <c r="B56" s="400" t="s">
        <v>189</v>
      </c>
      <c r="C56" s="5" t="s">
        <v>31</v>
      </c>
      <c r="D56" s="62">
        <v>5489</v>
      </c>
      <c r="E56" s="62"/>
      <c r="F56" s="63"/>
      <c r="G56" s="62">
        <v>6241</v>
      </c>
      <c r="H56" s="132">
        <v>6427</v>
      </c>
    </row>
    <row r="57" spans="1:8" ht="16.2" thickBot="1" x14ac:dyDescent="0.35">
      <c r="A57" s="340"/>
      <c r="B57" s="401"/>
      <c r="C57" s="5" t="s">
        <v>15</v>
      </c>
      <c r="D57" s="6">
        <v>100</v>
      </c>
      <c r="E57" s="6"/>
      <c r="F57" s="7"/>
      <c r="G57" s="6">
        <v>100</v>
      </c>
      <c r="H57" s="6">
        <v>100</v>
      </c>
    </row>
    <row r="58" spans="1:8" ht="16.2" thickBot="1" x14ac:dyDescent="0.35">
      <c r="A58" s="340"/>
      <c r="B58" s="392" t="s">
        <v>425</v>
      </c>
      <c r="C58" s="393"/>
      <c r="D58" s="393"/>
      <c r="E58" s="393"/>
      <c r="F58" s="393"/>
      <c r="G58" s="393"/>
      <c r="H58" s="394"/>
    </row>
    <row r="59" spans="1:8" ht="16.2" thickBot="1" x14ac:dyDescent="0.35">
      <c r="A59" s="340"/>
      <c r="B59" s="382" t="s">
        <v>190</v>
      </c>
      <c r="C59" s="5" t="s">
        <v>31</v>
      </c>
      <c r="D59" s="6"/>
      <c r="E59" s="6">
        <v>10</v>
      </c>
      <c r="F59" s="7">
        <v>25</v>
      </c>
      <c r="G59" s="6">
        <v>25</v>
      </c>
      <c r="H59" s="6">
        <v>26</v>
      </c>
    </row>
    <row r="60" spans="1:8" ht="16.2" thickBot="1" x14ac:dyDescent="0.35">
      <c r="A60" s="340"/>
      <c r="B60" s="383"/>
      <c r="C60" s="144" t="s">
        <v>191</v>
      </c>
      <c r="D60" s="96"/>
      <c r="E60" s="96"/>
      <c r="F60" s="96"/>
      <c r="G60" s="96">
        <v>100</v>
      </c>
      <c r="H60" s="96">
        <v>100</v>
      </c>
    </row>
    <row r="61" spans="1:8" ht="16.2" thickBot="1" x14ac:dyDescent="0.35">
      <c r="A61" s="340"/>
      <c r="B61" s="382" t="s">
        <v>192</v>
      </c>
      <c r="C61" s="5" t="s">
        <v>31</v>
      </c>
      <c r="D61" s="6"/>
      <c r="E61" s="6"/>
      <c r="F61" s="7"/>
      <c r="G61" s="6">
        <v>97</v>
      </c>
      <c r="H61" s="6">
        <v>558</v>
      </c>
    </row>
    <row r="62" spans="1:8" ht="16.2" thickBot="1" x14ac:dyDescent="0.35">
      <c r="A62" s="340"/>
      <c r="B62" s="383"/>
      <c r="C62" s="144" t="s">
        <v>191</v>
      </c>
      <c r="D62" s="96"/>
      <c r="E62" s="96"/>
      <c r="F62" s="96"/>
      <c r="G62" s="96">
        <v>100</v>
      </c>
      <c r="H62" s="96">
        <v>100</v>
      </c>
    </row>
    <row r="63" spans="1:8" ht="16.2" thickBot="1" x14ac:dyDescent="0.35">
      <c r="A63" s="340"/>
      <c r="B63" s="382" t="s">
        <v>193</v>
      </c>
      <c r="C63" s="5" t="s">
        <v>31</v>
      </c>
      <c r="D63" s="62"/>
      <c r="E63" s="62"/>
      <c r="F63" s="63"/>
      <c r="G63" s="62">
        <v>6119</v>
      </c>
      <c r="H63" s="6">
        <v>5843</v>
      </c>
    </row>
    <row r="64" spans="1:8" ht="16.2" thickBot="1" x14ac:dyDescent="0.35">
      <c r="A64" s="340"/>
      <c r="B64" s="383"/>
      <c r="C64" s="144" t="s">
        <v>191</v>
      </c>
      <c r="D64" s="96"/>
      <c r="E64" s="96"/>
      <c r="F64" s="96"/>
      <c r="G64" s="96">
        <v>100</v>
      </c>
      <c r="H64" s="96">
        <v>100</v>
      </c>
    </row>
    <row r="65" spans="1:8" ht="16.2" thickBot="1" x14ac:dyDescent="0.35">
      <c r="A65" s="340"/>
      <c r="B65" s="392" t="s">
        <v>426</v>
      </c>
      <c r="C65" s="393"/>
      <c r="D65" s="393"/>
      <c r="E65" s="393"/>
      <c r="F65" s="393"/>
      <c r="G65" s="393"/>
      <c r="H65" s="394"/>
    </row>
    <row r="66" spans="1:8" ht="16.2" thickBot="1" x14ac:dyDescent="0.35">
      <c r="A66" s="340"/>
      <c r="B66" s="382" t="s">
        <v>36</v>
      </c>
      <c r="C66" s="5" t="s">
        <v>31</v>
      </c>
      <c r="D66" s="62"/>
      <c r="E66" s="62"/>
      <c r="F66" s="63"/>
      <c r="G66" s="62">
        <v>5534</v>
      </c>
      <c r="H66" s="155">
        <v>5767</v>
      </c>
    </row>
    <row r="67" spans="1:8" ht="16.2" thickBot="1" x14ac:dyDescent="0.35">
      <c r="A67" s="340"/>
      <c r="B67" s="383"/>
      <c r="C67" s="5" t="s">
        <v>191</v>
      </c>
      <c r="D67" s="6"/>
      <c r="E67" s="6"/>
      <c r="F67" s="7"/>
      <c r="G67" s="6">
        <v>100</v>
      </c>
      <c r="H67" s="6">
        <v>100</v>
      </c>
    </row>
    <row r="68" spans="1:8" ht="16.2" thickBot="1" x14ac:dyDescent="0.35">
      <c r="A68" s="340"/>
      <c r="B68" s="382" t="s">
        <v>37</v>
      </c>
      <c r="C68" s="5" t="s">
        <v>31</v>
      </c>
      <c r="D68" s="6"/>
      <c r="E68" s="6"/>
      <c r="F68" s="7"/>
      <c r="G68" s="6">
        <v>673</v>
      </c>
      <c r="H68" s="156">
        <v>647</v>
      </c>
    </row>
    <row r="69" spans="1:8" ht="16.2" thickBot="1" x14ac:dyDescent="0.35">
      <c r="A69" s="340"/>
      <c r="B69" s="383"/>
      <c r="C69" s="5" t="s">
        <v>191</v>
      </c>
      <c r="D69" s="6"/>
      <c r="E69" s="6"/>
      <c r="F69" s="7"/>
      <c r="G69" s="6">
        <v>100</v>
      </c>
      <c r="H69" s="6">
        <v>100</v>
      </c>
    </row>
    <row r="70" spans="1:8" ht="16.2" thickBot="1" x14ac:dyDescent="0.35">
      <c r="A70" s="340"/>
      <c r="B70" s="382" t="s">
        <v>38</v>
      </c>
      <c r="C70" s="5" t="s">
        <v>31</v>
      </c>
      <c r="D70" s="6"/>
      <c r="E70" s="6"/>
      <c r="F70" s="7"/>
      <c r="G70" s="6">
        <v>34</v>
      </c>
      <c r="H70" s="156">
        <v>13</v>
      </c>
    </row>
    <row r="71" spans="1:8" ht="16.2" thickBot="1" x14ac:dyDescent="0.35">
      <c r="A71" s="340"/>
      <c r="B71" s="383"/>
      <c r="C71" s="5" t="s">
        <v>191</v>
      </c>
      <c r="D71" s="6"/>
      <c r="E71" s="6"/>
      <c r="F71" s="7"/>
      <c r="G71" s="6">
        <v>100</v>
      </c>
      <c r="H71" s="6">
        <v>100</v>
      </c>
    </row>
    <row r="72" spans="1:8" ht="16.2" thickBot="1" x14ac:dyDescent="0.35">
      <c r="A72" s="340"/>
      <c r="B72" s="400" t="s">
        <v>194</v>
      </c>
      <c r="C72" s="5" t="s">
        <v>31</v>
      </c>
      <c r="D72" s="6"/>
      <c r="E72" s="6"/>
      <c r="F72" s="7"/>
      <c r="G72" s="6">
        <v>374</v>
      </c>
      <c r="H72" s="95">
        <v>374</v>
      </c>
    </row>
    <row r="73" spans="1:8" ht="16.2" thickBot="1" x14ac:dyDescent="0.35">
      <c r="A73" s="340"/>
      <c r="B73" s="401"/>
      <c r="C73" s="5" t="s">
        <v>15</v>
      </c>
      <c r="D73" s="6"/>
      <c r="E73" s="6"/>
      <c r="F73" s="7"/>
      <c r="G73" s="6">
        <v>100</v>
      </c>
      <c r="H73" s="6">
        <v>100</v>
      </c>
    </row>
    <row r="74" spans="1:8" ht="16.2" thickBot="1" x14ac:dyDescent="0.35">
      <c r="A74" s="340"/>
      <c r="B74" s="392" t="s">
        <v>427</v>
      </c>
      <c r="C74" s="393"/>
      <c r="D74" s="393"/>
      <c r="E74" s="393"/>
      <c r="F74" s="393"/>
      <c r="G74" s="393"/>
      <c r="H74" s="394"/>
    </row>
    <row r="75" spans="1:8" ht="16.2" thickBot="1" x14ac:dyDescent="0.35">
      <c r="A75" s="340"/>
      <c r="B75" s="382" t="s">
        <v>195</v>
      </c>
      <c r="C75" s="5" t="s">
        <v>31</v>
      </c>
      <c r="D75" s="6"/>
      <c r="E75" s="6"/>
      <c r="F75" s="7"/>
      <c r="G75" s="6">
        <v>351</v>
      </c>
      <c r="H75" s="156">
        <v>374</v>
      </c>
    </row>
    <row r="76" spans="1:8" ht="16.2" thickBot="1" x14ac:dyDescent="0.35">
      <c r="A76" s="340"/>
      <c r="B76" s="383"/>
      <c r="C76" s="5" t="s">
        <v>196</v>
      </c>
      <c r="D76" s="6"/>
      <c r="E76" s="6"/>
      <c r="F76" s="7"/>
      <c r="G76" s="6">
        <v>93.9</v>
      </c>
      <c r="H76" s="156">
        <v>100</v>
      </c>
    </row>
    <row r="77" spans="1:8" ht="16.2" thickBot="1" x14ac:dyDescent="0.35">
      <c r="A77" s="340"/>
      <c r="B77" s="382" t="s">
        <v>197</v>
      </c>
      <c r="C77" s="5" t="s">
        <v>31</v>
      </c>
      <c r="D77" s="6"/>
      <c r="E77" s="6"/>
      <c r="F77" s="7"/>
      <c r="G77" s="6">
        <v>17</v>
      </c>
      <c r="H77" s="156">
        <v>17</v>
      </c>
    </row>
    <row r="78" spans="1:8" ht="16.2" thickBot="1" x14ac:dyDescent="0.35">
      <c r="A78" s="340"/>
      <c r="B78" s="383"/>
      <c r="C78" s="5" t="s">
        <v>196</v>
      </c>
      <c r="D78" s="6"/>
      <c r="E78" s="6"/>
      <c r="F78" s="7"/>
      <c r="G78" s="6">
        <v>4.5</v>
      </c>
      <c r="H78" s="244">
        <f>15/20</f>
        <v>0.75</v>
      </c>
    </row>
    <row r="79" spans="1:8" ht="16.2" thickBot="1" x14ac:dyDescent="0.35">
      <c r="A79" s="340"/>
      <c r="B79" s="382" t="s">
        <v>198</v>
      </c>
      <c r="C79" s="5" t="s">
        <v>31</v>
      </c>
      <c r="D79" s="6"/>
      <c r="E79" s="6"/>
      <c r="F79" s="7"/>
      <c r="G79" s="6">
        <v>6</v>
      </c>
      <c r="H79" s="156">
        <v>6</v>
      </c>
    </row>
    <row r="80" spans="1:8" ht="16.2" thickBot="1" x14ac:dyDescent="0.35">
      <c r="A80" s="340"/>
      <c r="B80" s="383"/>
      <c r="C80" s="5" t="s">
        <v>196</v>
      </c>
      <c r="D80" s="6"/>
      <c r="E80" s="6"/>
      <c r="F80" s="7"/>
      <c r="G80" s="6">
        <v>1.6</v>
      </c>
      <c r="H80" s="156">
        <v>1.6</v>
      </c>
    </row>
    <row r="81" spans="1:8" ht="16.2" thickBot="1" x14ac:dyDescent="0.35">
      <c r="A81" s="340"/>
      <c r="B81" s="392" t="s">
        <v>428</v>
      </c>
      <c r="C81" s="393"/>
      <c r="D81" s="393"/>
      <c r="E81" s="393"/>
      <c r="F81" s="393"/>
      <c r="G81" s="393"/>
      <c r="H81" s="394"/>
    </row>
    <row r="82" spans="1:8" ht="16.2" thickBot="1" x14ac:dyDescent="0.35">
      <c r="A82" s="340"/>
      <c r="B82" s="382" t="s">
        <v>36</v>
      </c>
      <c r="C82" s="5" t="s">
        <v>31</v>
      </c>
      <c r="D82" s="6" t="s">
        <v>450</v>
      </c>
      <c r="E82" s="6"/>
      <c r="F82" s="7"/>
      <c r="G82" s="6">
        <v>80</v>
      </c>
      <c r="H82" s="155">
        <v>80</v>
      </c>
    </row>
    <row r="83" spans="1:8" ht="16.2" thickBot="1" x14ac:dyDescent="0.35">
      <c r="A83" s="340"/>
      <c r="B83" s="383"/>
      <c r="C83" s="104" t="s">
        <v>196</v>
      </c>
      <c r="D83" s="105"/>
      <c r="E83" s="105"/>
      <c r="F83" s="105"/>
      <c r="G83" s="157">
        <f>G82/G$75*100</f>
        <v>22.792022792022792</v>
      </c>
      <c r="H83" s="245">
        <f>H82/H$75*100</f>
        <v>21.390374331550802</v>
      </c>
    </row>
    <row r="84" spans="1:8" ht="16.2" thickBot="1" x14ac:dyDescent="0.35">
      <c r="A84" s="340"/>
      <c r="B84" s="382" t="s">
        <v>37</v>
      </c>
      <c r="C84" s="5" t="s">
        <v>31</v>
      </c>
      <c r="D84" s="6"/>
      <c r="E84" s="6"/>
      <c r="F84" s="7"/>
      <c r="G84" s="6">
        <v>172</v>
      </c>
      <c r="H84" s="155">
        <v>172</v>
      </c>
    </row>
    <row r="85" spans="1:8" ht="16.2" thickBot="1" x14ac:dyDescent="0.35">
      <c r="A85" s="340"/>
      <c r="B85" s="383"/>
      <c r="C85" s="104" t="s">
        <v>196</v>
      </c>
      <c r="D85" s="105"/>
      <c r="E85" s="105"/>
      <c r="F85" s="105"/>
      <c r="G85" s="157">
        <f>G84/G$75*100</f>
        <v>49.002849002849004</v>
      </c>
      <c r="H85" s="245">
        <f>H84/H$75*100</f>
        <v>45.989304812834227</v>
      </c>
    </row>
    <row r="86" spans="1:8" ht="16.2" thickBot="1" x14ac:dyDescent="0.35">
      <c r="A86" s="340"/>
      <c r="B86" s="382" t="s">
        <v>38</v>
      </c>
      <c r="C86" s="5" t="s">
        <v>31</v>
      </c>
      <c r="D86" s="6"/>
      <c r="E86" s="6"/>
      <c r="F86" s="7"/>
      <c r="G86" s="6">
        <v>122</v>
      </c>
      <c r="H86" s="155">
        <v>122</v>
      </c>
    </row>
    <row r="87" spans="1:8" ht="16.2" thickBot="1" x14ac:dyDescent="0.35">
      <c r="A87" s="340"/>
      <c r="B87" s="383"/>
      <c r="C87" s="104" t="s">
        <v>196</v>
      </c>
      <c r="D87" s="105"/>
      <c r="E87" s="105"/>
      <c r="F87" s="105"/>
      <c r="G87" s="157">
        <f>G86/G$75*100</f>
        <v>34.757834757834758</v>
      </c>
      <c r="H87" s="245">
        <f>H86/H$75*100</f>
        <v>32.620320855614978</v>
      </c>
    </row>
    <row r="88" spans="1:8" ht="16.2" thickBot="1" x14ac:dyDescent="0.35">
      <c r="A88" s="340"/>
      <c r="B88" s="400" t="s">
        <v>199</v>
      </c>
      <c r="C88" s="5" t="s">
        <v>31</v>
      </c>
      <c r="D88" s="6"/>
      <c r="E88" s="6"/>
      <c r="F88" s="7"/>
      <c r="G88" s="6">
        <v>20</v>
      </c>
      <c r="H88" s="155">
        <v>20</v>
      </c>
    </row>
    <row r="89" spans="1:8" ht="16.2" thickBot="1" x14ac:dyDescent="0.35">
      <c r="A89" s="340"/>
      <c r="B89" s="401"/>
      <c r="C89" s="5" t="s">
        <v>15</v>
      </c>
      <c r="D89" s="6"/>
      <c r="E89" s="6"/>
      <c r="F89" s="7"/>
      <c r="G89" s="6">
        <v>100</v>
      </c>
      <c r="H89" s="156">
        <v>100</v>
      </c>
    </row>
    <row r="90" spans="1:8" ht="16.2" thickBot="1" x14ac:dyDescent="0.35">
      <c r="A90" s="340"/>
      <c r="B90" s="392" t="s">
        <v>429</v>
      </c>
      <c r="C90" s="393"/>
      <c r="D90" s="393"/>
      <c r="E90" s="393"/>
      <c r="F90" s="393"/>
      <c r="G90" s="393"/>
      <c r="H90" s="394"/>
    </row>
    <row r="91" spans="1:8" ht="16.2" thickBot="1" x14ac:dyDescent="0.35">
      <c r="A91" s="340"/>
      <c r="B91" s="382" t="s">
        <v>36</v>
      </c>
      <c r="C91" s="5" t="s">
        <v>31</v>
      </c>
      <c r="D91" s="6"/>
      <c r="E91" s="6"/>
      <c r="F91" s="7"/>
      <c r="G91" s="6">
        <v>11</v>
      </c>
      <c r="H91" s="6">
        <v>13</v>
      </c>
    </row>
    <row r="92" spans="1:8" ht="31.8" thickBot="1" x14ac:dyDescent="0.35">
      <c r="A92" s="340"/>
      <c r="B92" s="383"/>
      <c r="C92" s="5" t="s">
        <v>188</v>
      </c>
      <c r="D92" s="6"/>
      <c r="E92" s="6"/>
      <c r="F92" s="7"/>
      <c r="G92" s="6">
        <v>100</v>
      </c>
      <c r="H92" s="6">
        <v>100</v>
      </c>
    </row>
    <row r="93" spans="1:8" ht="16.2" thickBot="1" x14ac:dyDescent="0.35">
      <c r="A93" s="340"/>
      <c r="B93" s="382" t="s">
        <v>37</v>
      </c>
      <c r="C93" s="5" t="s">
        <v>31</v>
      </c>
      <c r="D93" s="6"/>
      <c r="E93" s="6"/>
      <c r="F93" s="7"/>
      <c r="G93" s="6">
        <v>14</v>
      </c>
      <c r="H93" s="6">
        <v>12</v>
      </c>
    </row>
    <row r="94" spans="1:8" ht="31.8" thickBot="1" x14ac:dyDescent="0.35">
      <c r="A94" s="340"/>
      <c r="B94" s="383"/>
      <c r="C94" s="5" t="s">
        <v>188</v>
      </c>
      <c r="D94" s="6"/>
      <c r="E94" s="6"/>
      <c r="F94" s="7"/>
      <c r="G94" s="6">
        <v>100</v>
      </c>
      <c r="H94" s="6">
        <v>100</v>
      </c>
    </row>
    <row r="95" spans="1:8" ht="16.2" thickBot="1" x14ac:dyDescent="0.35">
      <c r="A95" s="340"/>
      <c r="B95" s="382" t="s">
        <v>38</v>
      </c>
      <c r="C95" s="5" t="s">
        <v>31</v>
      </c>
      <c r="D95" s="6"/>
      <c r="E95" s="6"/>
      <c r="F95" s="7"/>
      <c r="G95" s="6">
        <v>0</v>
      </c>
      <c r="H95" s="6">
        <v>1</v>
      </c>
    </row>
    <row r="96" spans="1:8" ht="31.8" thickBot="1" x14ac:dyDescent="0.35">
      <c r="A96" s="340"/>
      <c r="B96" s="383"/>
      <c r="C96" s="5" t="s">
        <v>188</v>
      </c>
      <c r="D96" s="6"/>
      <c r="E96" s="6"/>
      <c r="F96" s="7"/>
      <c r="G96" s="6">
        <v>0</v>
      </c>
      <c r="H96" s="6">
        <v>199</v>
      </c>
    </row>
    <row r="97" spans="1:8" ht="16.2" thickBot="1" x14ac:dyDescent="0.35">
      <c r="A97" s="340"/>
      <c r="B97" s="400" t="s">
        <v>200</v>
      </c>
      <c r="C97" s="5" t="s">
        <v>31</v>
      </c>
      <c r="D97" s="6">
        <v>813</v>
      </c>
      <c r="E97" s="6"/>
      <c r="F97" s="7"/>
      <c r="G97" s="6">
        <v>471</v>
      </c>
      <c r="H97" s="139"/>
    </row>
    <row r="98" spans="1:8" ht="16.2" thickBot="1" x14ac:dyDescent="0.35">
      <c r="A98" s="340"/>
      <c r="B98" s="401"/>
      <c r="C98" s="5" t="s">
        <v>15</v>
      </c>
      <c r="D98" s="6">
        <v>14.8</v>
      </c>
      <c r="E98" s="6"/>
      <c r="F98" s="7"/>
      <c r="G98" s="6">
        <v>13.45</v>
      </c>
      <c r="H98" s="139"/>
    </row>
    <row r="99" spans="1:8" ht="16.2" thickBot="1" x14ac:dyDescent="0.35">
      <c r="A99" s="340"/>
      <c r="B99" s="392" t="s">
        <v>430</v>
      </c>
      <c r="C99" s="393"/>
      <c r="D99" s="393"/>
      <c r="E99" s="393"/>
      <c r="F99" s="393"/>
      <c r="G99" s="393"/>
      <c r="H99" s="394"/>
    </row>
    <row r="100" spans="1:8" ht="16.2" thickBot="1" x14ac:dyDescent="0.35">
      <c r="A100" s="340"/>
      <c r="B100" s="382" t="s">
        <v>190</v>
      </c>
      <c r="C100" s="5" t="s">
        <v>31</v>
      </c>
      <c r="D100" s="7"/>
      <c r="E100" s="7"/>
      <c r="F100" s="7"/>
      <c r="G100" s="7">
        <v>25</v>
      </c>
      <c r="H100" s="95">
        <v>26</v>
      </c>
    </row>
    <row r="101" spans="1:8" ht="16.2" thickBot="1" x14ac:dyDescent="0.35">
      <c r="A101" s="340"/>
      <c r="B101" s="383"/>
      <c r="C101" s="5" t="s">
        <v>201</v>
      </c>
      <c r="D101" s="89"/>
      <c r="E101" s="89"/>
      <c r="F101" s="7"/>
      <c r="G101" s="7">
        <v>100</v>
      </c>
      <c r="H101" s="95">
        <v>100</v>
      </c>
    </row>
    <row r="102" spans="1:8" ht="16.2" thickBot="1" x14ac:dyDescent="0.35">
      <c r="A102" s="340"/>
      <c r="B102" s="382" t="s">
        <v>192</v>
      </c>
      <c r="C102" s="5" t="s">
        <v>31</v>
      </c>
      <c r="D102" s="7"/>
      <c r="E102" s="7"/>
      <c r="F102" s="7"/>
      <c r="G102" s="7">
        <v>102</v>
      </c>
      <c r="H102" s="95">
        <v>298</v>
      </c>
    </row>
    <row r="103" spans="1:8" ht="31.8" thickBot="1" x14ac:dyDescent="0.35">
      <c r="A103" s="340"/>
      <c r="B103" s="383"/>
      <c r="C103" s="5" t="s">
        <v>202</v>
      </c>
      <c r="D103" s="89"/>
      <c r="E103" s="89"/>
      <c r="F103" s="89"/>
      <c r="G103" s="7">
        <v>30</v>
      </c>
      <c r="H103" s="95">
        <v>83</v>
      </c>
    </row>
    <row r="104" spans="1:8" ht="16.2" thickBot="1" x14ac:dyDescent="0.35">
      <c r="A104" s="340"/>
      <c r="B104" s="382" t="s">
        <v>193</v>
      </c>
      <c r="C104" s="5" t="s">
        <v>31</v>
      </c>
      <c r="D104" s="7"/>
      <c r="E104" s="7"/>
      <c r="F104" s="7"/>
      <c r="G104" s="7">
        <v>344</v>
      </c>
      <c r="H104" s="96">
        <v>1288</v>
      </c>
    </row>
    <row r="105" spans="1:8" ht="31.8" thickBot="1" x14ac:dyDescent="0.35">
      <c r="A105" s="340"/>
      <c r="B105" s="383"/>
      <c r="C105" s="5" t="s">
        <v>203</v>
      </c>
      <c r="D105" s="7"/>
      <c r="E105" s="7"/>
      <c r="F105" s="7"/>
      <c r="G105" s="7">
        <v>9.8000000000000007</v>
      </c>
      <c r="H105" s="95">
        <v>25</v>
      </c>
    </row>
    <row r="106" spans="1:8" ht="16.2" thickBot="1" x14ac:dyDescent="0.35">
      <c r="A106" s="340"/>
      <c r="B106" s="392" t="s">
        <v>431</v>
      </c>
      <c r="C106" s="393"/>
      <c r="D106" s="393"/>
      <c r="E106" s="393"/>
      <c r="F106" s="393"/>
      <c r="G106" s="393"/>
      <c r="H106" s="394"/>
    </row>
    <row r="107" spans="1:8" ht="16.2" thickBot="1" x14ac:dyDescent="0.35">
      <c r="A107" s="340"/>
      <c r="B107" s="382" t="s">
        <v>36</v>
      </c>
      <c r="C107" s="5" t="s">
        <v>31</v>
      </c>
      <c r="D107" s="7"/>
      <c r="E107" s="7"/>
      <c r="F107" s="7"/>
      <c r="G107" s="7">
        <v>303</v>
      </c>
      <c r="H107" s="95">
        <v>603</v>
      </c>
    </row>
    <row r="108" spans="1:8" ht="16.2" thickBot="1" x14ac:dyDescent="0.35">
      <c r="A108" s="340"/>
      <c r="B108" s="383"/>
      <c r="C108" s="5" t="s">
        <v>204</v>
      </c>
      <c r="D108" s="7"/>
      <c r="E108" s="7"/>
      <c r="F108" s="7"/>
      <c r="G108" s="7">
        <v>9.6</v>
      </c>
      <c r="H108" s="137"/>
    </row>
    <row r="109" spans="1:8" ht="16.2" thickBot="1" x14ac:dyDescent="0.35">
      <c r="A109" s="340"/>
      <c r="B109" s="382" t="s">
        <v>37</v>
      </c>
      <c r="C109" s="5" t="s">
        <v>31</v>
      </c>
      <c r="D109" s="7"/>
      <c r="E109" s="7"/>
      <c r="F109" s="7"/>
      <c r="G109" s="7">
        <v>41</v>
      </c>
      <c r="H109" s="95">
        <v>218</v>
      </c>
    </row>
    <row r="110" spans="1:8" ht="16.2" thickBot="1" x14ac:dyDescent="0.35">
      <c r="A110" s="340"/>
      <c r="B110" s="383"/>
      <c r="C110" s="5" t="s">
        <v>205</v>
      </c>
      <c r="D110" s="7"/>
      <c r="E110" s="7"/>
      <c r="F110" s="7"/>
      <c r="G110" s="7">
        <v>11.71</v>
      </c>
      <c r="H110" s="137"/>
    </row>
    <row r="111" spans="1:8" ht="16.2" thickBot="1" x14ac:dyDescent="0.35">
      <c r="A111" s="340"/>
      <c r="B111" s="382" t="s">
        <v>38</v>
      </c>
      <c r="C111" s="5" t="s">
        <v>31</v>
      </c>
      <c r="D111" s="7"/>
      <c r="E111" s="7"/>
      <c r="F111" s="7"/>
      <c r="G111" s="7">
        <v>0</v>
      </c>
      <c r="H111" s="95">
        <v>0</v>
      </c>
    </row>
    <row r="112" spans="1:8" ht="31.8" thickBot="1" x14ac:dyDescent="0.35">
      <c r="A112" s="340"/>
      <c r="B112" s="383"/>
      <c r="C112" s="5" t="s">
        <v>206</v>
      </c>
      <c r="D112" s="7"/>
      <c r="E112" s="7"/>
      <c r="F112" s="7"/>
      <c r="G112" s="7">
        <v>0</v>
      </c>
      <c r="H112" s="95">
        <v>0</v>
      </c>
    </row>
    <row r="113" spans="1:8" ht="15.6" thickBot="1" x14ac:dyDescent="0.35">
      <c r="A113" s="340"/>
      <c r="B113" s="379" t="s">
        <v>207</v>
      </c>
      <c r="C113" s="380"/>
      <c r="D113" s="380"/>
      <c r="E113" s="380"/>
      <c r="F113" s="380"/>
      <c r="G113" s="380"/>
      <c r="H113" s="381"/>
    </row>
    <row r="114" spans="1:8" ht="16.2" thickBot="1" x14ac:dyDescent="0.35">
      <c r="A114" s="340"/>
      <c r="B114" s="392" t="s">
        <v>208</v>
      </c>
      <c r="C114" s="393"/>
      <c r="D114" s="393"/>
      <c r="E114" s="393"/>
      <c r="F114" s="393"/>
      <c r="G114" s="393"/>
      <c r="H114" s="394"/>
    </row>
    <row r="115" spans="1:8" ht="16.2" thickBot="1" x14ac:dyDescent="0.35">
      <c r="A115" s="340"/>
      <c r="B115" s="21" t="s">
        <v>209</v>
      </c>
      <c r="C115" s="10" t="s">
        <v>56</v>
      </c>
      <c r="D115" s="7" t="s">
        <v>450</v>
      </c>
      <c r="E115" s="7"/>
      <c r="F115" s="7"/>
      <c r="G115" s="7">
        <v>100</v>
      </c>
      <c r="H115" s="95">
        <v>100</v>
      </c>
    </row>
    <row r="116" spans="1:8" ht="47.4" thickBot="1" x14ac:dyDescent="0.35">
      <c r="A116" s="340"/>
      <c r="B116" s="21" t="s">
        <v>195</v>
      </c>
      <c r="C116" s="12" t="s">
        <v>210</v>
      </c>
      <c r="D116" s="7"/>
      <c r="E116" s="7"/>
      <c r="F116" s="7"/>
      <c r="G116" s="7">
        <v>100</v>
      </c>
      <c r="H116" s="95">
        <v>100</v>
      </c>
    </row>
    <row r="117" spans="1:8" ht="16.2" thickBot="1" x14ac:dyDescent="0.35">
      <c r="A117" s="340"/>
      <c r="B117" s="21" t="s">
        <v>197</v>
      </c>
      <c r="C117" s="12" t="s">
        <v>211</v>
      </c>
      <c r="D117" s="7"/>
      <c r="E117" s="7"/>
      <c r="F117" s="7"/>
      <c r="G117" s="7">
        <v>82</v>
      </c>
      <c r="H117" s="95">
        <v>79</v>
      </c>
    </row>
    <row r="118" spans="1:8" ht="16.2" thickBot="1" x14ac:dyDescent="0.35">
      <c r="A118" s="340"/>
      <c r="B118" s="21" t="s">
        <v>198</v>
      </c>
      <c r="C118" s="12" t="s">
        <v>212</v>
      </c>
      <c r="D118" s="7"/>
      <c r="E118" s="7"/>
      <c r="F118" s="7"/>
      <c r="G118" s="7">
        <v>85</v>
      </c>
      <c r="H118" s="95">
        <v>75</v>
      </c>
    </row>
    <row r="119" spans="1:8" ht="16.2" thickBot="1" x14ac:dyDescent="0.35">
      <c r="A119" s="340"/>
      <c r="B119" s="392" t="s">
        <v>213</v>
      </c>
      <c r="C119" s="393"/>
      <c r="D119" s="393"/>
      <c r="E119" s="393"/>
      <c r="F119" s="393"/>
      <c r="G119" s="393"/>
      <c r="H119" s="394"/>
    </row>
    <row r="120" spans="1:8" ht="16.2" thickBot="1" x14ac:dyDescent="0.35">
      <c r="A120" s="340"/>
      <c r="B120" s="21" t="s">
        <v>209</v>
      </c>
      <c r="C120" s="5" t="s">
        <v>56</v>
      </c>
      <c r="D120" s="7"/>
      <c r="E120" s="7"/>
      <c r="F120" s="7"/>
      <c r="G120" s="7">
        <v>100</v>
      </c>
      <c r="H120" s="95">
        <v>100</v>
      </c>
    </row>
    <row r="121" spans="1:8" ht="47.4" thickBot="1" x14ac:dyDescent="0.35">
      <c r="A121" s="340"/>
      <c r="B121" s="21" t="s">
        <v>195</v>
      </c>
      <c r="C121" s="5" t="s">
        <v>210</v>
      </c>
      <c r="D121" s="7"/>
      <c r="E121" s="7"/>
      <c r="F121" s="7"/>
      <c r="G121" s="7">
        <v>100</v>
      </c>
      <c r="H121" s="95">
        <v>100</v>
      </c>
    </row>
    <row r="122" spans="1:8" ht="16.2" thickBot="1" x14ac:dyDescent="0.35">
      <c r="A122" s="340"/>
      <c r="B122" s="21" t="s">
        <v>197</v>
      </c>
      <c r="C122" s="5" t="s">
        <v>211</v>
      </c>
      <c r="D122" s="7" t="s">
        <v>450</v>
      </c>
      <c r="E122" s="7"/>
      <c r="F122" s="7"/>
      <c r="G122" s="7">
        <v>82</v>
      </c>
      <c r="H122" s="95">
        <v>79</v>
      </c>
    </row>
    <row r="123" spans="1:8" ht="16.2" thickBot="1" x14ac:dyDescent="0.35">
      <c r="A123" s="340"/>
      <c r="B123" s="21" t="s">
        <v>198</v>
      </c>
      <c r="C123" s="5" t="s">
        <v>212</v>
      </c>
      <c r="D123" s="7" t="s">
        <v>450</v>
      </c>
      <c r="E123" s="7"/>
      <c r="F123" s="7"/>
      <c r="G123" s="7">
        <v>85</v>
      </c>
      <c r="H123" s="95">
        <v>75</v>
      </c>
    </row>
    <row r="124" spans="1:8" ht="16.2" thickBot="1" x14ac:dyDescent="0.35">
      <c r="A124" s="340"/>
      <c r="B124" s="392" t="s">
        <v>214</v>
      </c>
      <c r="C124" s="393"/>
      <c r="D124" s="393"/>
      <c r="E124" s="393"/>
      <c r="F124" s="393"/>
      <c r="G124" s="393"/>
      <c r="H124" s="394"/>
    </row>
    <row r="125" spans="1:8" ht="16.2" thickBot="1" x14ac:dyDescent="0.35">
      <c r="A125" s="340"/>
      <c r="B125" s="21" t="s">
        <v>209</v>
      </c>
      <c r="C125" s="5" t="s">
        <v>56</v>
      </c>
      <c r="D125" s="7"/>
      <c r="E125" s="7"/>
      <c r="F125" s="7"/>
      <c r="G125" s="7">
        <v>100</v>
      </c>
      <c r="H125" s="95">
        <v>100</v>
      </c>
    </row>
    <row r="126" spans="1:8" ht="47.4" thickBot="1" x14ac:dyDescent="0.35">
      <c r="A126" s="340"/>
      <c r="B126" s="21" t="s">
        <v>195</v>
      </c>
      <c r="C126" s="5" t="s">
        <v>210</v>
      </c>
      <c r="D126" s="7"/>
      <c r="E126" s="7"/>
      <c r="F126" s="7"/>
      <c r="G126" s="7">
        <v>100</v>
      </c>
      <c r="H126" s="95">
        <v>50</v>
      </c>
    </row>
    <row r="127" spans="1:8" ht="16.2" thickBot="1" x14ac:dyDescent="0.35">
      <c r="A127" s="340"/>
      <c r="B127" s="21" t="s">
        <v>197</v>
      </c>
      <c r="C127" s="5" t="s">
        <v>211</v>
      </c>
      <c r="D127" s="7"/>
      <c r="E127" s="7"/>
      <c r="F127" s="7"/>
      <c r="G127" s="7">
        <v>60</v>
      </c>
      <c r="H127" s="95">
        <v>85</v>
      </c>
    </row>
    <row r="128" spans="1:8" ht="16.2" thickBot="1" x14ac:dyDescent="0.35">
      <c r="A128" s="406"/>
      <c r="B128" s="21" t="s">
        <v>198</v>
      </c>
      <c r="C128" s="5" t="s">
        <v>212</v>
      </c>
      <c r="D128" s="7"/>
      <c r="E128" s="7"/>
      <c r="F128" s="7"/>
      <c r="G128" s="7" t="s">
        <v>450</v>
      </c>
      <c r="H128" s="139" t="s">
        <v>450</v>
      </c>
    </row>
    <row r="129" spans="1:8" ht="15.6" thickBot="1" x14ac:dyDescent="0.35">
      <c r="A129" s="395" t="s">
        <v>215</v>
      </c>
      <c r="B129" s="388" t="s">
        <v>216</v>
      </c>
      <c r="C129" s="380"/>
      <c r="D129" s="380"/>
      <c r="E129" s="380"/>
      <c r="F129" s="380"/>
      <c r="G129" s="380"/>
      <c r="H129" s="381"/>
    </row>
    <row r="130" spans="1:8" ht="16.2" thickBot="1" x14ac:dyDescent="0.35">
      <c r="A130" s="396"/>
      <c r="B130" s="398" t="s">
        <v>217</v>
      </c>
      <c r="C130" s="5" t="s">
        <v>218</v>
      </c>
      <c r="D130" s="7">
        <v>0</v>
      </c>
      <c r="E130" s="7"/>
      <c r="F130" s="7"/>
      <c r="G130" s="7">
        <v>0</v>
      </c>
      <c r="H130" s="95">
        <v>0</v>
      </c>
    </row>
    <row r="131" spans="1:8" ht="16.2" thickBot="1" x14ac:dyDescent="0.35">
      <c r="A131" s="396"/>
      <c r="B131" s="399"/>
      <c r="C131" s="5" t="s">
        <v>219</v>
      </c>
      <c r="D131" s="7"/>
      <c r="E131" s="7"/>
      <c r="F131" s="7"/>
      <c r="G131" s="7">
        <v>0</v>
      </c>
      <c r="H131" s="95">
        <v>0</v>
      </c>
    </row>
    <row r="132" spans="1:8" ht="16.2" thickBot="1" x14ac:dyDescent="0.35">
      <c r="A132" s="397"/>
      <c r="B132" s="8" t="s">
        <v>220</v>
      </c>
      <c r="C132" s="5" t="s">
        <v>219</v>
      </c>
      <c r="D132" s="7"/>
      <c r="E132" s="7"/>
      <c r="F132" s="7"/>
      <c r="G132" s="7">
        <v>0</v>
      </c>
      <c r="H132" s="95">
        <v>0</v>
      </c>
    </row>
    <row r="133" spans="1:8" ht="15.6" thickBot="1" x14ac:dyDescent="0.35">
      <c r="A133" s="386" t="s">
        <v>221</v>
      </c>
      <c r="B133" s="388" t="s">
        <v>222</v>
      </c>
      <c r="C133" s="380"/>
      <c r="D133" s="380"/>
      <c r="E133" s="380"/>
      <c r="F133" s="380"/>
      <c r="G133" s="380"/>
      <c r="H133" s="381"/>
    </row>
    <row r="134" spans="1:8" ht="16.2" thickBot="1" x14ac:dyDescent="0.35">
      <c r="A134" s="362"/>
      <c r="B134" s="38" t="s">
        <v>223</v>
      </c>
      <c r="C134" s="158" t="s">
        <v>128</v>
      </c>
      <c r="D134" s="105"/>
      <c r="E134" s="105"/>
      <c r="F134" s="105"/>
      <c r="G134" s="105">
        <f t="shared" ref="G134" si="0">SUM(G135:G138)</f>
        <v>10</v>
      </c>
      <c r="H134" s="246">
        <f>SUM(H135:H138)</f>
        <v>5</v>
      </c>
    </row>
    <row r="135" spans="1:8" ht="16.2" thickBot="1" x14ac:dyDescent="0.35">
      <c r="A135" s="362"/>
      <c r="B135" s="40" t="s">
        <v>224</v>
      </c>
      <c r="C135" s="39" t="s">
        <v>128</v>
      </c>
      <c r="D135" s="80"/>
      <c r="E135" s="6"/>
      <c r="F135" s="7"/>
      <c r="G135" s="6">
        <v>5</v>
      </c>
      <c r="H135" s="95">
        <v>1</v>
      </c>
    </row>
    <row r="136" spans="1:8" ht="16.2" thickBot="1" x14ac:dyDescent="0.35">
      <c r="A136" s="362"/>
      <c r="B136" s="21" t="s">
        <v>225</v>
      </c>
      <c r="C136" s="5" t="s">
        <v>128</v>
      </c>
      <c r="D136" s="6"/>
      <c r="E136" s="6"/>
      <c r="F136" s="7"/>
      <c r="G136" s="6">
        <v>2</v>
      </c>
      <c r="H136" s="95">
        <v>1</v>
      </c>
    </row>
    <row r="137" spans="1:8" ht="16.2" thickBot="1" x14ac:dyDescent="0.35">
      <c r="A137" s="362"/>
      <c r="B137" s="21" t="s">
        <v>226</v>
      </c>
      <c r="C137" s="5" t="s">
        <v>128</v>
      </c>
      <c r="D137" s="6"/>
      <c r="E137" s="6"/>
      <c r="F137" s="7"/>
      <c r="G137" s="6">
        <v>3</v>
      </c>
      <c r="H137" s="95">
        <v>3</v>
      </c>
    </row>
    <row r="138" spans="1:8" ht="16.2" thickBot="1" x14ac:dyDescent="0.35">
      <c r="A138" s="362"/>
      <c r="B138" s="21" t="s">
        <v>227</v>
      </c>
      <c r="C138" s="5" t="s">
        <v>128</v>
      </c>
      <c r="D138" s="6"/>
      <c r="E138" s="6"/>
      <c r="F138" s="7"/>
      <c r="G138" s="6">
        <v>0</v>
      </c>
      <c r="H138" s="95">
        <v>0</v>
      </c>
    </row>
    <row r="139" spans="1:8" ht="16.2" thickBot="1" x14ac:dyDescent="0.35">
      <c r="A139" s="362"/>
      <c r="B139" s="8" t="s">
        <v>228</v>
      </c>
      <c r="C139" s="5" t="s">
        <v>128</v>
      </c>
      <c r="D139" s="105"/>
      <c r="E139" s="105"/>
      <c r="F139" s="105"/>
      <c r="G139" s="105">
        <f t="shared" ref="G139" si="1">SUM(G140:G143)</f>
        <v>3</v>
      </c>
      <c r="H139" s="246">
        <f>SUM(H140:H143)</f>
        <v>5</v>
      </c>
    </row>
    <row r="140" spans="1:8" ht="16.2" thickBot="1" x14ac:dyDescent="0.35">
      <c r="A140" s="362"/>
      <c r="B140" s="21" t="s">
        <v>224</v>
      </c>
      <c r="C140" s="5" t="s">
        <v>128</v>
      </c>
      <c r="D140" s="6"/>
      <c r="E140" s="6"/>
      <c r="F140" s="7"/>
      <c r="G140" s="6">
        <v>3</v>
      </c>
      <c r="H140" s="95">
        <v>1</v>
      </c>
    </row>
    <row r="141" spans="1:8" ht="16.2" thickBot="1" x14ac:dyDescent="0.35">
      <c r="A141" s="362"/>
      <c r="B141" s="21" t="s">
        <v>225</v>
      </c>
      <c r="C141" s="5" t="s">
        <v>128</v>
      </c>
      <c r="D141" s="6"/>
      <c r="E141" s="6"/>
      <c r="F141" s="7"/>
      <c r="G141" s="6">
        <v>0</v>
      </c>
      <c r="H141" s="95">
        <v>1</v>
      </c>
    </row>
    <row r="142" spans="1:8" ht="16.2" thickBot="1" x14ac:dyDescent="0.35">
      <c r="A142" s="362"/>
      <c r="B142" s="21" t="s">
        <v>226</v>
      </c>
      <c r="C142" s="5" t="s">
        <v>128</v>
      </c>
      <c r="D142" s="6"/>
      <c r="E142" s="6"/>
      <c r="F142" s="7"/>
      <c r="G142" s="6">
        <v>0</v>
      </c>
      <c r="H142" s="95">
        <v>3</v>
      </c>
    </row>
    <row r="143" spans="1:8" ht="16.2" thickBot="1" x14ac:dyDescent="0.35">
      <c r="A143" s="362"/>
      <c r="B143" s="21" t="s">
        <v>229</v>
      </c>
      <c r="C143" s="5" t="s">
        <v>128</v>
      </c>
      <c r="D143" s="6"/>
      <c r="E143" s="6"/>
      <c r="F143" s="7"/>
      <c r="G143" s="6">
        <v>0</v>
      </c>
      <c r="H143" s="95">
        <v>0</v>
      </c>
    </row>
    <row r="144" spans="1:8" ht="16.2" thickBot="1" x14ac:dyDescent="0.35">
      <c r="A144" s="362"/>
      <c r="B144" s="8" t="s">
        <v>230</v>
      </c>
      <c r="C144" s="5" t="s">
        <v>128</v>
      </c>
      <c r="D144" s="105"/>
      <c r="E144" s="105"/>
      <c r="F144" s="105"/>
      <c r="G144" s="105">
        <f t="shared" ref="G144" si="2">SUM(G145:G148)</f>
        <v>5</v>
      </c>
      <c r="H144" s="246">
        <f>SUM(H145:H148)</f>
        <v>4</v>
      </c>
    </row>
    <row r="145" spans="1:8" ht="16.2" thickBot="1" x14ac:dyDescent="0.35">
      <c r="A145" s="362"/>
      <c r="B145" s="21" t="s">
        <v>224</v>
      </c>
      <c r="C145" s="5" t="s">
        <v>128</v>
      </c>
      <c r="D145" s="6"/>
      <c r="E145" s="6"/>
      <c r="F145" s="7"/>
      <c r="G145" s="6">
        <v>2</v>
      </c>
      <c r="H145" s="95">
        <v>1</v>
      </c>
    </row>
    <row r="146" spans="1:8" ht="16.2" thickBot="1" x14ac:dyDescent="0.35">
      <c r="A146" s="362"/>
      <c r="B146" s="21" t="s">
        <v>225</v>
      </c>
      <c r="C146" s="5" t="s">
        <v>128</v>
      </c>
      <c r="D146" s="6"/>
      <c r="E146" s="6"/>
      <c r="F146" s="7"/>
      <c r="G146" s="6">
        <v>0</v>
      </c>
      <c r="H146" s="95">
        <v>0</v>
      </c>
    </row>
    <row r="147" spans="1:8" ht="16.2" thickBot="1" x14ac:dyDescent="0.35">
      <c r="A147" s="362"/>
      <c r="B147" s="21" t="s">
        <v>226</v>
      </c>
      <c r="C147" s="5" t="s">
        <v>128</v>
      </c>
      <c r="D147" s="6"/>
      <c r="E147" s="6"/>
      <c r="F147" s="7"/>
      <c r="G147" s="6">
        <v>3</v>
      </c>
      <c r="H147" s="95">
        <v>3</v>
      </c>
    </row>
    <row r="148" spans="1:8" ht="16.2" thickBot="1" x14ac:dyDescent="0.35">
      <c r="A148" s="387"/>
      <c r="B148" s="21" t="s">
        <v>229</v>
      </c>
      <c r="C148" s="5" t="s">
        <v>128</v>
      </c>
      <c r="D148" s="6"/>
      <c r="E148" s="6"/>
      <c r="F148" s="7"/>
      <c r="G148" s="6">
        <v>0</v>
      </c>
      <c r="H148" s="95">
        <v>0</v>
      </c>
    </row>
    <row r="149" spans="1:8" ht="15.6" thickBot="1" x14ac:dyDescent="0.35">
      <c r="A149" s="386" t="s">
        <v>231</v>
      </c>
      <c r="B149" s="379" t="s">
        <v>232</v>
      </c>
      <c r="C149" s="380"/>
      <c r="D149" s="380"/>
      <c r="E149" s="380"/>
      <c r="F149" s="380"/>
      <c r="G149" s="380"/>
      <c r="H149" s="381"/>
    </row>
    <row r="150" spans="1:8" ht="16.2" thickBot="1" x14ac:dyDescent="0.35">
      <c r="A150" s="362"/>
      <c r="B150" s="36" t="s">
        <v>233</v>
      </c>
      <c r="C150" s="5" t="s">
        <v>128</v>
      </c>
      <c r="D150" s="6"/>
      <c r="E150" s="6"/>
      <c r="F150" s="7"/>
      <c r="G150" s="6">
        <v>0</v>
      </c>
      <c r="H150" s="95">
        <v>0</v>
      </c>
    </row>
    <row r="151" spans="1:8" ht="16.2" thickBot="1" x14ac:dyDescent="0.35">
      <c r="A151" s="362"/>
      <c r="B151" s="36" t="s">
        <v>234</v>
      </c>
      <c r="C151" s="5" t="s">
        <v>81</v>
      </c>
      <c r="D151" s="6"/>
      <c r="E151" s="6"/>
      <c r="F151" s="7"/>
      <c r="G151" s="6">
        <v>0</v>
      </c>
      <c r="H151" s="95">
        <v>0</v>
      </c>
    </row>
    <row r="152" spans="1:8" ht="16.2" thickBot="1" x14ac:dyDescent="0.35">
      <c r="A152" s="362"/>
      <c r="B152" s="389" t="s">
        <v>235</v>
      </c>
      <c r="C152" s="390"/>
      <c r="D152" s="390"/>
      <c r="E152" s="390"/>
      <c r="F152" s="390"/>
      <c r="G152" s="390"/>
      <c r="H152" s="391"/>
    </row>
    <row r="153" spans="1:8" ht="16.2" thickBot="1" x14ac:dyDescent="0.35">
      <c r="A153" s="362"/>
      <c r="B153" s="41" t="s">
        <v>236</v>
      </c>
      <c r="C153" s="5" t="s">
        <v>128</v>
      </c>
      <c r="D153" s="6"/>
      <c r="E153" s="6"/>
      <c r="F153" s="7"/>
      <c r="G153" s="6">
        <v>0</v>
      </c>
      <c r="H153" s="6">
        <v>0</v>
      </c>
    </row>
    <row r="154" spans="1:8" ht="16.2" thickBot="1" x14ac:dyDescent="0.35">
      <c r="A154" s="362"/>
      <c r="B154" s="41" t="s">
        <v>237</v>
      </c>
      <c r="C154" s="5" t="s">
        <v>81</v>
      </c>
      <c r="D154" s="6"/>
      <c r="E154" s="6"/>
      <c r="F154" s="7"/>
      <c r="G154" s="6">
        <v>0</v>
      </c>
      <c r="H154" s="6">
        <v>0</v>
      </c>
    </row>
    <row r="155" spans="1:8" ht="16.2" thickBot="1" x14ac:dyDescent="0.35">
      <c r="A155" s="362"/>
      <c r="B155" s="389" t="s">
        <v>238</v>
      </c>
      <c r="C155" s="390"/>
      <c r="D155" s="390"/>
      <c r="E155" s="390"/>
      <c r="F155" s="390"/>
      <c r="G155" s="390"/>
      <c r="H155" s="391"/>
    </row>
    <row r="156" spans="1:8" ht="16.2" thickBot="1" x14ac:dyDescent="0.35">
      <c r="A156" s="362"/>
      <c r="B156" s="41" t="s">
        <v>236</v>
      </c>
      <c r="C156" s="5" t="s">
        <v>128</v>
      </c>
      <c r="D156" s="6"/>
      <c r="E156" s="6"/>
      <c r="F156" s="7"/>
      <c r="G156" s="6">
        <v>0</v>
      </c>
      <c r="H156" s="6">
        <v>0</v>
      </c>
    </row>
    <row r="157" spans="1:8" ht="16.2" thickBot="1" x14ac:dyDescent="0.35">
      <c r="A157" s="362"/>
      <c r="B157" s="389" t="s">
        <v>239</v>
      </c>
      <c r="C157" s="390"/>
      <c r="D157" s="390"/>
      <c r="E157" s="390"/>
      <c r="F157" s="390"/>
      <c r="G157" s="390"/>
      <c r="H157" s="391"/>
    </row>
    <row r="158" spans="1:8" ht="16.2" thickBot="1" x14ac:dyDescent="0.35">
      <c r="A158" s="363"/>
      <c r="B158" s="41" t="s">
        <v>236</v>
      </c>
      <c r="C158" s="5" t="s">
        <v>128</v>
      </c>
      <c r="D158" s="6"/>
      <c r="E158" s="6"/>
      <c r="F158" s="7"/>
      <c r="G158" s="6">
        <v>0</v>
      </c>
      <c r="H158" s="6">
        <v>0</v>
      </c>
    </row>
    <row r="159" spans="1:8" ht="16.2" thickBot="1" x14ac:dyDescent="0.35">
      <c r="A159" s="9"/>
      <c r="B159" s="379" t="s">
        <v>240</v>
      </c>
      <c r="C159" s="380"/>
      <c r="D159" s="380"/>
      <c r="E159" s="380"/>
      <c r="F159" s="380"/>
      <c r="G159" s="380"/>
      <c r="H159" s="381"/>
    </row>
    <row r="160" spans="1:8" ht="16.2" thickBot="1" x14ac:dyDescent="0.35">
      <c r="A160" s="9" t="s">
        <v>241</v>
      </c>
      <c r="B160" s="8" t="s">
        <v>502</v>
      </c>
      <c r="C160" s="5" t="s">
        <v>503</v>
      </c>
      <c r="D160" s="81"/>
      <c r="E160" s="81"/>
      <c r="F160" s="81"/>
      <c r="G160" s="17">
        <v>100</v>
      </c>
      <c r="H160" s="137"/>
    </row>
    <row r="161" spans="1:13" ht="16.2" thickBot="1" x14ac:dyDescent="0.35">
      <c r="A161" s="9" t="s">
        <v>242</v>
      </c>
      <c r="B161" s="8" t="s">
        <v>501</v>
      </c>
      <c r="C161" s="5" t="s">
        <v>503</v>
      </c>
      <c r="D161" s="42"/>
      <c r="E161" s="42"/>
      <c r="F161" s="42"/>
      <c r="G161" s="6">
        <v>3</v>
      </c>
      <c r="H161" s="137"/>
    </row>
    <row r="162" spans="1:13" ht="15.6" thickBot="1" x14ac:dyDescent="0.35">
      <c r="A162" s="376" t="s">
        <v>243</v>
      </c>
      <c r="B162" s="377"/>
      <c r="C162" s="377"/>
      <c r="D162" s="377"/>
      <c r="E162" s="377"/>
      <c r="F162" s="377"/>
      <c r="G162" s="377"/>
      <c r="H162" s="378"/>
    </row>
    <row r="163" spans="1:13" ht="15.6" thickBot="1" x14ac:dyDescent="0.35">
      <c r="A163" s="339" t="s">
        <v>61</v>
      </c>
      <c r="B163" s="376" t="s">
        <v>244</v>
      </c>
      <c r="C163" s="377"/>
      <c r="D163" s="377"/>
      <c r="E163" s="377"/>
      <c r="F163" s="377"/>
      <c r="G163" s="377"/>
      <c r="H163" s="378"/>
    </row>
    <row r="164" spans="1:13" ht="16.2" thickBot="1" x14ac:dyDescent="0.35">
      <c r="A164" s="340"/>
      <c r="B164" s="4" t="s">
        <v>245</v>
      </c>
      <c r="C164" s="5" t="s">
        <v>8</v>
      </c>
      <c r="D164" s="6"/>
      <c r="E164" s="22"/>
      <c r="F164" s="23"/>
      <c r="G164" s="22"/>
      <c r="H164" s="243">
        <f>H165+H167+H169</f>
        <v>197.60509071999996</v>
      </c>
    </row>
    <row r="165" spans="1:13" ht="16.2" thickBot="1" x14ac:dyDescent="0.35">
      <c r="A165" s="340"/>
      <c r="B165" s="382" t="s">
        <v>246</v>
      </c>
      <c r="C165" s="5" t="s">
        <v>8</v>
      </c>
      <c r="D165" s="6"/>
      <c r="E165" s="22"/>
      <c r="F165" s="22"/>
      <c r="G165" s="22"/>
      <c r="H165" s="247">
        <f>33209043.8/10^6</f>
        <v>33.209043800000003</v>
      </c>
    </row>
    <row r="166" spans="1:13" ht="16.2" thickBot="1" x14ac:dyDescent="0.35">
      <c r="A166" s="340"/>
      <c r="B166" s="383"/>
      <c r="C166" s="5" t="s">
        <v>247</v>
      </c>
      <c r="D166" s="6"/>
      <c r="E166" s="22"/>
      <c r="F166" s="22"/>
      <c r="G166" s="6"/>
      <c r="H166" s="247">
        <f>H165/$H$164*100</f>
        <v>16.805763292331445</v>
      </c>
    </row>
    <row r="167" spans="1:13" ht="16.2" thickBot="1" x14ac:dyDescent="0.35">
      <c r="A167" s="340"/>
      <c r="B167" s="382" t="s">
        <v>11</v>
      </c>
      <c r="C167" s="5" t="s">
        <v>8</v>
      </c>
      <c r="D167" s="6"/>
      <c r="E167" s="6"/>
      <c r="F167" s="6"/>
      <c r="G167" s="22"/>
      <c r="H167" s="247">
        <f>164108009.54/10^6</f>
        <v>164.10800953999998</v>
      </c>
    </row>
    <row r="168" spans="1:13" ht="16.2" thickBot="1" x14ac:dyDescent="0.35">
      <c r="A168" s="340"/>
      <c r="B168" s="383"/>
      <c r="C168" s="5" t="s">
        <v>247</v>
      </c>
      <c r="D168" s="6"/>
      <c r="E168" s="6"/>
      <c r="F168" s="6"/>
      <c r="G168" s="6"/>
      <c r="H168" s="247">
        <f>H167/$H$164*100</f>
        <v>83.048472558096051</v>
      </c>
    </row>
    <row r="169" spans="1:13" ht="16.2" thickBot="1" x14ac:dyDescent="0.35">
      <c r="A169" s="340"/>
      <c r="B169" s="382" t="s">
        <v>248</v>
      </c>
      <c r="C169" s="5" t="s">
        <v>8</v>
      </c>
      <c r="D169" s="6"/>
      <c r="E169" s="22"/>
      <c r="F169" s="22"/>
      <c r="G169" s="22"/>
      <c r="H169" s="247">
        <f>288037.38/10^6</f>
        <v>0.28803738000000001</v>
      </c>
    </row>
    <row r="170" spans="1:13" ht="16.2" thickBot="1" x14ac:dyDescent="0.35">
      <c r="A170" s="340"/>
      <c r="B170" s="383"/>
      <c r="C170" s="5" t="s">
        <v>247</v>
      </c>
      <c r="D170" s="6"/>
      <c r="E170" s="22"/>
      <c r="F170" s="22"/>
      <c r="G170" s="6"/>
      <c r="H170" s="247">
        <f>H169/$H$164*100</f>
        <v>0.14576414957251263</v>
      </c>
    </row>
    <row r="171" spans="1:13" ht="15.6" thickBot="1" x14ac:dyDescent="0.35">
      <c r="A171" s="340"/>
      <c r="B171" s="379" t="s">
        <v>249</v>
      </c>
      <c r="C171" s="380"/>
      <c r="D171" s="380"/>
      <c r="E171" s="380"/>
      <c r="F171" s="380"/>
      <c r="G171" s="380"/>
      <c r="H171" s="381"/>
    </row>
    <row r="172" spans="1:13" ht="16.2" thickBot="1" x14ac:dyDescent="0.35">
      <c r="A172" s="340"/>
      <c r="B172" s="8" t="s">
        <v>250</v>
      </c>
      <c r="C172" s="5" t="s">
        <v>8</v>
      </c>
      <c r="D172" s="6"/>
      <c r="E172" s="22"/>
      <c r="F172" s="22"/>
      <c r="G172" s="22"/>
      <c r="H172" s="94">
        <v>43.76</v>
      </c>
    </row>
    <row r="173" spans="1:13" ht="16.2" thickBot="1" x14ac:dyDescent="0.35">
      <c r="A173" s="340"/>
      <c r="B173" s="384" t="s">
        <v>251</v>
      </c>
      <c r="C173" s="5" t="s">
        <v>8</v>
      </c>
      <c r="D173" s="6"/>
      <c r="E173" s="22"/>
      <c r="F173" s="22"/>
      <c r="G173" s="22"/>
      <c r="H173" s="243">
        <f>(H174*(80400/(20*8)))/1000000</f>
        <v>16.242307499999999</v>
      </c>
      <c r="I173" s="163"/>
      <c r="L173" s="163"/>
      <c r="M173" s="163"/>
    </row>
    <row r="174" spans="1:13" ht="16.2" thickBot="1" x14ac:dyDescent="0.35">
      <c r="A174" s="340"/>
      <c r="B174" s="385"/>
      <c r="C174" s="5" t="s">
        <v>252</v>
      </c>
      <c r="D174" s="62"/>
      <c r="E174" s="64"/>
      <c r="F174" s="64"/>
      <c r="G174" s="62"/>
      <c r="H174" s="62">
        <v>32323</v>
      </c>
    </row>
    <row r="175" spans="1:13" ht="16.2" thickBot="1" x14ac:dyDescent="0.35">
      <c r="A175" s="340"/>
      <c r="B175" s="4" t="s">
        <v>253</v>
      </c>
      <c r="C175" s="5" t="s">
        <v>8</v>
      </c>
      <c r="D175" s="6"/>
      <c r="E175" s="6"/>
      <c r="F175" s="6"/>
      <c r="G175" s="22"/>
      <c r="H175" s="94">
        <v>180.97</v>
      </c>
    </row>
    <row r="176" spans="1:13" ht="16.2" thickBot="1" x14ac:dyDescent="0.35">
      <c r="A176" s="341"/>
      <c r="B176" s="4" t="s">
        <v>254</v>
      </c>
      <c r="C176" s="5" t="s">
        <v>8</v>
      </c>
      <c r="D176" s="6"/>
      <c r="E176" s="6"/>
      <c r="F176" s="6"/>
      <c r="G176" s="6"/>
      <c r="H176" s="94">
        <v>14.89</v>
      </c>
      <c r="K176" s="163"/>
      <c r="M176" s="163"/>
    </row>
    <row r="177" spans="1:13" ht="15.6" thickBot="1" x14ac:dyDescent="0.35">
      <c r="A177" s="339" t="s">
        <v>255</v>
      </c>
      <c r="B177" s="376" t="s">
        <v>256</v>
      </c>
      <c r="C177" s="377"/>
      <c r="D177" s="377"/>
      <c r="E177" s="377"/>
      <c r="F177" s="377"/>
      <c r="G177" s="377"/>
      <c r="H177" s="378"/>
    </row>
    <row r="178" spans="1:13" ht="31.8" thickBot="1" x14ac:dyDescent="0.35">
      <c r="A178" s="340"/>
      <c r="B178" s="8" t="s">
        <v>257</v>
      </c>
      <c r="C178" s="5" t="s">
        <v>15</v>
      </c>
      <c r="D178" s="6">
        <v>100</v>
      </c>
      <c r="E178" s="6"/>
      <c r="F178" s="6"/>
      <c r="G178" s="6">
        <v>100</v>
      </c>
      <c r="H178" s="6">
        <v>100</v>
      </c>
      <c r="K178" s="164"/>
      <c r="L178" s="165"/>
      <c r="M178" s="164"/>
    </row>
    <row r="179" spans="1:13" ht="16.2" thickBot="1" x14ac:dyDescent="0.35">
      <c r="A179" s="340"/>
      <c r="B179" s="4" t="s">
        <v>258</v>
      </c>
      <c r="C179" s="5" t="s">
        <v>15</v>
      </c>
      <c r="D179" s="6" t="s">
        <v>450</v>
      </c>
      <c r="E179" s="6"/>
      <c r="F179" s="133"/>
      <c r="G179" s="133">
        <v>86.2</v>
      </c>
      <c r="H179" s="95">
        <v>89.24</v>
      </c>
      <c r="K179" s="163"/>
      <c r="M179" s="163"/>
    </row>
    <row r="180" spans="1:13" ht="16.2" thickBot="1" x14ac:dyDescent="0.35">
      <c r="A180" s="340"/>
      <c r="B180" s="4" t="s">
        <v>259</v>
      </c>
      <c r="C180" s="5" t="s">
        <v>15</v>
      </c>
      <c r="D180" s="6" t="s">
        <v>450</v>
      </c>
      <c r="E180" s="6"/>
      <c r="F180" s="6"/>
      <c r="G180" s="6" t="s">
        <v>453</v>
      </c>
      <c r="H180" s="6" t="s">
        <v>453</v>
      </c>
    </row>
    <row r="181" spans="1:13" ht="16.2" thickBot="1" x14ac:dyDescent="0.35">
      <c r="A181" s="341"/>
      <c r="B181" s="4" t="s">
        <v>260</v>
      </c>
      <c r="C181" s="5" t="s">
        <v>15</v>
      </c>
      <c r="D181" s="6" t="s">
        <v>450</v>
      </c>
      <c r="E181" s="6"/>
      <c r="F181" s="6"/>
      <c r="G181" s="6" t="s">
        <v>453</v>
      </c>
      <c r="H181" s="6" t="s">
        <v>453</v>
      </c>
    </row>
    <row r="182" spans="1:13" ht="15.6" thickBot="1" x14ac:dyDescent="0.35">
      <c r="A182" s="376" t="s">
        <v>261</v>
      </c>
      <c r="B182" s="377"/>
      <c r="C182" s="377"/>
      <c r="D182" s="377"/>
      <c r="E182" s="377"/>
      <c r="F182" s="377"/>
      <c r="G182" s="377"/>
      <c r="H182" s="378"/>
    </row>
    <row r="183" spans="1:13" ht="15.6" thickBot="1" x14ac:dyDescent="0.35">
      <c r="A183" s="339" t="s">
        <v>61</v>
      </c>
      <c r="B183" s="376" t="s">
        <v>262</v>
      </c>
      <c r="C183" s="377"/>
      <c r="D183" s="377"/>
      <c r="E183" s="377"/>
      <c r="F183" s="377"/>
      <c r="G183" s="377"/>
      <c r="H183" s="378"/>
    </row>
    <row r="184" spans="1:13" ht="18" thickBot="1" x14ac:dyDescent="0.35">
      <c r="A184" s="341"/>
      <c r="B184" s="4" t="s">
        <v>469</v>
      </c>
      <c r="C184" s="5" t="s">
        <v>263</v>
      </c>
      <c r="D184" s="75"/>
      <c r="E184" s="75"/>
      <c r="F184" s="75"/>
      <c r="G184" s="75">
        <v>100</v>
      </c>
      <c r="H184" s="75">
        <v>100</v>
      </c>
    </row>
    <row r="185" spans="1:13" ht="15.6" thickBot="1" x14ac:dyDescent="0.35">
      <c r="A185" s="376" t="s">
        <v>264</v>
      </c>
      <c r="B185" s="377"/>
      <c r="C185" s="377"/>
      <c r="D185" s="377"/>
      <c r="E185" s="377"/>
      <c r="F185" s="377"/>
      <c r="G185" s="377"/>
      <c r="H185" s="378"/>
    </row>
    <row r="186" spans="1:13" ht="16.2" thickBot="1" x14ac:dyDescent="0.35">
      <c r="A186" s="339" t="s">
        <v>61</v>
      </c>
      <c r="B186" s="4" t="s">
        <v>265</v>
      </c>
      <c r="C186" s="5" t="s">
        <v>15</v>
      </c>
      <c r="D186" s="6">
        <v>84.6</v>
      </c>
      <c r="E186" s="6"/>
      <c r="F186" s="6"/>
      <c r="G186" s="6">
        <v>89.1</v>
      </c>
      <c r="H186" s="94">
        <v>92</v>
      </c>
    </row>
    <row r="187" spans="1:13" ht="16.2" thickBot="1" x14ac:dyDescent="0.35">
      <c r="A187" s="340"/>
      <c r="B187" s="4" t="s">
        <v>134</v>
      </c>
      <c r="C187" s="5" t="s">
        <v>266</v>
      </c>
      <c r="D187" s="6">
        <v>100</v>
      </c>
      <c r="E187" s="6"/>
      <c r="F187" s="6"/>
      <c r="G187" s="6">
        <v>100</v>
      </c>
      <c r="H187" s="95">
        <v>100</v>
      </c>
    </row>
    <row r="188" spans="1:13" ht="16.2" thickBot="1" x14ac:dyDescent="0.35">
      <c r="A188" s="340"/>
      <c r="B188" s="4" t="s">
        <v>267</v>
      </c>
      <c r="C188" s="5" t="s">
        <v>15</v>
      </c>
      <c r="D188" s="6" t="s">
        <v>450</v>
      </c>
      <c r="E188" s="6"/>
      <c r="F188" s="6"/>
      <c r="G188" s="6">
        <v>88.6</v>
      </c>
      <c r="H188" s="95">
        <v>90</v>
      </c>
    </row>
    <row r="189" spans="1:13" ht="16.2" thickBot="1" x14ac:dyDescent="0.35">
      <c r="A189" s="340"/>
      <c r="B189" s="4" t="s">
        <v>268</v>
      </c>
      <c r="C189" s="5" t="s">
        <v>269</v>
      </c>
      <c r="D189" s="6" t="s">
        <v>450</v>
      </c>
      <c r="E189" s="6"/>
      <c r="F189" s="6"/>
      <c r="G189" s="6" t="s">
        <v>450</v>
      </c>
      <c r="H189" s="95">
        <v>100</v>
      </c>
    </row>
    <row r="190" spans="1:13" ht="16.2" thickBot="1" x14ac:dyDescent="0.35">
      <c r="A190" s="341"/>
      <c r="B190" s="4" t="s">
        <v>270</v>
      </c>
      <c r="C190" s="5" t="s">
        <v>269</v>
      </c>
      <c r="D190" s="6" t="s">
        <v>450</v>
      </c>
      <c r="E190" s="6"/>
      <c r="F190" s="6"/>
      <c r="G190" s="6" t="s">
        <v>450</v>
      </c>
      <c r="H190" s="95">
        <v>100</v>
      </c>
    </row>
    <row r="192" spans="1:13" ht="16.8" x14ac:dyDescent="0.3">
      <c r="A192" s="119" t="s">
        <v>470</v>
      </c>
    </row>
    <row r="193" spans="1:1" ht="16.8" x14ac:dyDescent="0.3">
      <c r="A193" s="121" t="s">
        <v>472</v>
      </c>
    </row>
  </sheetData>
  <customSheetViews>
    <customSheetView guid="{E48541B2-1469-43C3-94C8-E3765E9ECA5D}" scale="130" showPageBreaks="1">
      <pane xSplit="3" ySplit="5" topLeftCell="D151" activePane="bottomRight" state="frozen"/>
      <selection pane="bottomRight" activeCell="D189" sqref="D189"/>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278223DB-C861-4B05-ACBC-CD6D6CC0EE90}" scale="130">
      <pane xSplit="3" ySplit="5" topLeftCell="D151" activePane="bottomRight" state="frozen"/>
      <selection pane="bottomRight" activeCell="D189" sqref="D189"/>
      <pageMargins left="0.7" right="0.7" top="0.75" bottom="0.75" header="0.3" footer="0.3"/>
      <pageSetup paperSize="9" orientation="portrait" r:id="rId3"/>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_ftn1" display="_ftn1" xr:uid="{00000000-0004-0000-0200-000000000000}"/>
    <hyperlink ref="A193" location="_ftnref1" display="_ftnref1"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FF"/>
  </sheetPr>
  <dimension ref="A1:Q280"/>
  <sheetViews>
    <sheetView zoomScale="115" zoomScaleNormal="115" workbookViewId="0">
      <pane xSplit="4" ySplit="7" topLeftCell="E134" activePane="bottomRight" state="frozen"/>
      <selection pane="topRight" activeCell="E1" sqref="E1"/>
      <selection pane="bottomLeft" activeCell="A8" sqref="A8"/>
      <selection pane="bottomRight" activeCell="G136" sqref="G136:H136"/>
    </sheetView>
  </sheetViews>
  <sheetFormatPr defaultRowHeight="14.4" x14ac:dyDescent="0.3"/>
  <cols>
    <col min="1" max="1" width="4.109375" style="180" customWidth="1"/>
    <col min="3" max="3" width="39.6640625" customWidth="1"/>
    <col min="4" max="4" width="19.88671875" customWidth="1"/>
    <col min="5" max="12" width="9" customWidth="1"/>
    <col min="15" max="15" width="9.109375" customWidth="1"/>
    <col min="16" max="16" width="15.109375" bestFit="1" customWidth="1"/>
    <col min="17" max="17" width="12.44140625" bestFit="1" customWidth="1"/>
  </cols>
  <sheetData>
    <row r="1" spans="1:15" ht="6" customHeight="1" x14ac:dyDescent="0.3">
      <c r="B1" s="510"/>
      <c r="C1" s="511"/>
      <c r="D1" s="511"/>
      <c r="E1" s="511"/>
      <c r="F1" s="511"/>
      <c r="G1" s="511"/>
      <c r="H1" s="511"/>
      <c r="I1" s="511"/>
      <c r="J1" s="511"/>
      <c r="K1" s="511"/>
      <c r="L1" s="511"/>
      <c r="M1" s="511"/>
      <c r="N1" s="512"/>
    </row>
    <row r="2" spans="1:15" ht="20.399999999999999" x14ac:dyDescent="0.3">
      <c r="B2" s="513" t="s">
        <v>26</v>
      </c>
      <c r="C2" s="514"/>
      <c r="D2" s="514"/>
      <c r="E2" s="514"/>
      <c r="F2" s="514"/>
      <c r="G2" s="514"/>
      <c r="H2" s="514"/>
      <c r="I2" s="514"/>
      <c r="J2" s="514"/>
      <c r="K2" s="514"/>
      <c r="L2" s="514"/>
      <c r="M2" s="514"/>
      <c r="N2" s="515"/>
    </row>
    <row r="3" spans="1:15" ht="7.5" customHeight="1" thickBot="1" x14ac:dyDescent="0.35">
      <c r="B3" s="516"/>
      <c r="C3" s="517"/>
      <c r="D3" s="517"/>
      <c r="E3" s="517"/>
      <c r="F3" s="517"/>
      <c r="G3" s="517"/>
      <c r="H3" s="517"/>
      <c r="I3" s="517"/>
      <c r="J3" s="517"/>
      <c r="K3" s="517"/>
      <c r="L3" s="517"/>
      <c r="M3" s="517"/>
      <c r="N3" s="518"/>
    </row>
    <row r="4" spans="1:15" ht="15.6" thickBot="1" x14ac:dyDescent="0.35">
      <c r="B4" s="357" t="s">
        <v>1</v>
      </c>
      <c r="C4" s="359" t="s">
        <v>2</v>
      </c>
      <c r="D4" s="359" t="s">
        <v>3</v>
      </c>
      <c r="E4" s="435" t="s">
        <v>4</v>
      </c>
      <c r="F4" s="436"/>
      <c r="G4" s="436"/>
      <c r="H4" s="436"/>
      <c r="I4" s="436"/>
      <c r="J4" s="436"/>
      <c r="K4" s="436"/>
      <c r="L4" s="436"/>
      <c r="M4" s="436"/>
      <c r="N4" s="437"/>
      <c r="O4" s="248" t="s">
        <v>553</v>
      </c>
    </row>
    <row r="5" spans="1:15" ht="15.6" thickBot="1" x14ac:dyDescent="0.35">
      <c r="A5" s="180" t="s">
        <v>506</v>
      </c>
      <c r="B5" s="519"/>
      <c r="C5" s="520"/>
      <c r="D5" s="520"/>
      <c r="E5" s="345">
        <v>2014</v>
      </c>
      <c r="F5" s="347"/>
      <c r="G5" s="345">
        <v>2015</v>
      </c>
      <c r="H5" s="347"/>
      <c r="I5" s="345">
        <v>2016</v>
      </c>
      <c r="J5" s="347"/>
      <c r="K5" s="345">
        <v>2017</v>
      </c>
      <c r="L5" s="347"/>
      <c r="M5" s="345">
        <v>2018</v>
      </c>
      <c r="N5" s="347"/>
      <c r="O5" s="250"/>
    </row>
    <row r="6" spans="1:15" ht="15.6" thickBot="1" x14ac:dyDescent="0.35">
      <c r="B6" s="358"/>
      <c r="C6" s="360"/>
      <c r="D6" s="360"/>
      <c r="E6" s="3" t="s">
        <v>27</v>
      </c>
      <c r="F6" s="3" t="s">
        <v>28</v>
      </c>
      <c r="G6" s="3" t="s">
        <v>27</v>
      </c>
      <c r="H6" s="3" t="s">
        <v>28</v>
      </c>
      <c r="I6" s="3" t="s">
        <v>27</v>
      </c>
      <c r="J6" s="3" t="s">
        <v>28</v>
      </c>
      <c r="K6" s="3" t="s">
        <v>27</v>
      </c>
      <c r="L6" s="3" t="s">
        <v>28</v>
      </c>
      <c r="M6" s="3" t="s">
        <v>27</v>
      </c>
      <c r="N6" s="3" t="s">
        <v>28</v>
      </c>
      <c r="O6" s="249"/>
    </row>
    <row r="7" spans="1:15" ht="15.6" thickBot="1" x14ac:dyDescent="0.35">
      <c r="B7" s="16"/>
      <c r="C7" s="364" t="s">
        <v>29</v>
      </c>
      <c r="D7" s="365"/>
      <c r="E7" s="365"/>
      <c r="F7" s="365"/>
      <c r="G7" s="365"/>
      <c r="H7" s="365"/>
      <c r="I7" s="365"/>
      <c r="J7" s="365"/>
      <c r="K7" s="365"/>
      <c r="L7" s="365"/>
      <c r="M7" s="365"/>
      <c r="N7" s="366"/>
    </row>
    <row r="8" spans="1:15" ht="16.2" thickBot="1" x14ac:dyDescent="0.35">
      <c r="B8" s="361" t="s">
        <v>30</v>
      </c>
      <c r="C8" s="508" t="s">
        <v>459</v>
      </c>
      <c r="D8" s="12" t="s">
        <v>31</v>
      </c>
      <c r="E8" s="425">
        <v>5489</v>
      </c>
      <c r="F8" s="426"/>
      <c r="G8" s="425">
        <v>5738</v>
      </c>
      <c r="H8" s="426"/>
      <c r="I8" s="483">
        <v>6289</v>
      </c>
      <c r="J8" s="484"/>
      <c r="K8" s="425">
        <v>6241</v>
      </c>
      <c r="L8" s="426"/>
      <c r="M8" s="485">
        <f>SUM(M9:N9)</f>
        <v>8716</v>
      </c>
      <c r="N8" s="486"/>
    </row>
    <row r="9" spans="1:15" ht="16.2" thickBot="1" x14ac:dyDescent="0.35">
      <c r="B9" s="363"/>
      <c r="C9" s="509"/>
      <c r="D9" s="12" t="s">
        <v>31</v>
      </c>
      <c r="E9" s="62">
        <v>4223</v>
      </c>
      <c r="F9" s="62">
        <v>1266</v>
      </c>
      <c r="G9" s="62">
        <v>4422</v>
      </c>
      <c r="H9" s="62">
        <v>1316</v>
      </c>
      <c r="I9" s="63">
        <v>4822</v>
      </c>
      <c r="J9" s="63">
        <v>1467</v>
      </c>
      <c r="K9" s="62">
        <v>4737</v>
      </c>
      <c r="L9" s="62">
        <v>1504</v>
      </c>
      <c r="M9" s="96">
        <v>6561</v>
      </c>
      <c r="N9" s="97">
        <v>2155</v>
      </c>
    </row>
    <row r="10" spans="1:15" ht="16.2" thickBot="1" x14ac:dyDescent="0.35">
      <c r="B10" s="254" t="s">
        <v>32</v>
      </c>
      <c r="C10" s="521" t="s">
        <v>460</v>
      </c>
      <c r="D10" s="12" t="s">
        <v>31</v>
      </c>
      <c r="E10" s="425">
        <v>5489</v>
      </c>
      <c r="F10" s="426"/>
      <c r="G10" s="425">
        <v>5738</v>
      </c>
      <c r="H10" s="426"/>
      <c r="I10" s="483">
        <v>6289</v>
      </c>
      <c r="J10" s="484"/>
      <c r="K10" s="425">
        <v>6241</v>
      </c>
      <c r="L10" s="426"/>
      <c r="M10" s="485">
        <f>SUM(M11:N11)</f>
        <v>7613</v>
      </c>
      <c r="N10" s="486"/>
      <c r="O10">
        <v>3</v>
      </c>
    </row>
    <row r="11" spans="1:15" ht="16.2" thickBot="1" x14ac:dyDescent="0.35">
      <c r="B11" s="254" t="s">
        <v>33</v>
      </c>
      <c r="C11" s="522"/>
      <c r="D11" s="12" t="s">
        <v>31</v>
      </c>
      <c r="E11" s="62">
        <v>4223</v>
      </c>
      <c r="F11" s="62">
        <v>1266</v>
      </c>
      <c r="G11" s="62">
        <v>4422</v>
      </c>
      <c r="H11" s="62">
        <v>1316</v>
      </c>
      <c r="I11" s="63">
        <v>4822</v>
      </c>
      <c r="J11" s="63">
        <v>1467</v>
      </c>
      <c r="K11" s="62">
        <v>4737</v>
      </c>
      <c r="L11" s="62">
        <v>1504</v>
      </c>
      <c r="M11" s="96">
        <v>5683</v>
      </c>
      <c r="N11" s="97">
        <v>1930</v>
      </c>
    </row>
    <row r="12" spans="1:15" ht="16.2" thickBot="1" x14ac:dyDescent="0.35">
      <c r="B12" s="19"/>
      <c r="C12" s="508" t="s">
        <v>461</v>
      </c>
      <c r="D12" s="12" t="s">
        <v>31</v>
      </c>
      <c r="E12" s="421">
        <v>0</v>
      </c>
      <c r="F12" s="422"/>
      <c r="G12" s="421">
        <v>0</v>
      </c>
      <c r="H12" s="422"/>
      <c r="I12" s="419">
        <v>0</v>
      </c>
      <c r="J12" s="420"/>
      <c r="K12" s="421">
        <v>0</v>
      </c>
      <c r="L12" s="422"/>
      <c r="M12" s="485">
        <f>SUM(M13:N13)</f>
        <v>1081</v>
      </c>
      <c r="N12" s="486"/>
    </row>
    <row r="13" spans="1:15" ht="16.2" thickBot="1" x14ac:dyDescent="0.35">
      <c r="B13" s="19"/>
      <c r="C13" s="509"/>
      <c r="D13" s="12" t="s">
        <v>31</v>
      </c>
      <c r="E13" s="6">
        <v>0</v>
      </c>
      <c r="F13" s="6">
        <v>0</v>
      </c>
      <c r="G13" s="6">
        <v>0</v>
      </c>
      <c r="H13" s="6">
        <v>0</v>
      </c>
      <c r="I13" s="7">
        <v>0</v>
      </c>
      <c r="J13" s="7">
        <v>0</v>
      </c>
      <c r="K13" s="6">
        <v>0</v>
      </c>
      <c r="L13" s="6">
        <v>0</v>
      </c>
      <c r="M13" s="96">
        <v>874</v>
      </c>
      <c r="N13" s="97">
        <v>207</v>
      </c>
    </row>
    <row r="14" spans="1:15" ht="16.2" thickBot="1" x14ac:dyDescent="0.35">
      <c r="B14" s="19"/>
      <c r="C14" s="508" t="s">
        <v>34</v>
      </c>
      <c r="D14" s="12" t="s">
        <v>31</v>
      </c>
      <c r="E14" s="421">
        <v>0</v>
      </c>
      <c r="F14" s="422"/>
      <c r="G14" s="421">
        <v>0</v>
      </c>
      <c r="H14" s="422"/>
      <c r="I14" s="419">
        <v>0</v>
      </c>
      <c r="J14" s="420"/>
      <c r="K14" s="6">
        <v>0</v>
      </c>
      <c r="L14" s="6">
        <v>0</v>
      </c>
      <c r="M14" s="485">
        <f>SUM(M15:N15)</f>
        <v>22</v>
      </c>
      <c r="N14" s="486"/>
    </row>
    <row r="15" spans="1:15" ht="16.2" thickBot="1" x14ac:dyDescent="0.35">
      <c r="B15" s="20"/>
      <c r="C15" s="509"/>
      <c r="D15" s="12" t="s">
        <v>31</v>
      </c>
      <c r="E15" s="6">
        <v>0</v>
      </c>
      <c r="F15" s="6">
        <v>0</v>
      </c>
      <c r="G15" s="6">
        <v>0</v>
      </c>
      <c r="H15" s="6">
        <v>0</v>
      </c>
      <c r="I15" s="7">
        <v>0</v>
      </c>
      <c r="J15" s="7">
        <v>0</v>
      </c>
      <c r="K15" s="6">
        <v>0</v>
      </c>
      <c r="L15" s="6">
        <v>0</v>
      </c>
      <c r="M15" s="95">
        <v>3</v>
      </c>
      <c r="N15" s="98">
        <v>19</v>
      </c>
    </row>
    <row r="16" spans="1:15" ht="15.6" thickBot="1" x14ac:dyDescent="0.35">
      <c r="B16" s="505" t="s">
        <v>33</v>
      </c>
      <c r="C16" s="364" t="s">
        <v>35</v>
      </c>
      <c r="D16" s="365"/>
      <c r="E16" s="365"/>
      <c r="F16" s="365"/>
      <c r="G16" s="365"/>
      <c r="H16" s="365"/>
      <c r="I16" s="365"/>
      <c r="J16" s="365"/>
      <c r="K16" s="365"/>
      <c r="L16" s="365"/>
      <c r="M16" s="365"/>
      <c r="N16" s="366"/>
    </row>
    <row r="17" spans="2:15" ht="16.2" thickBot="1" x14ac:dyDescent="0.35">
      <c r="B17" s="506"/>
      <c r="C17" s="251" t="s">
        <v>36</v>
      </c>
      <c r="D17" s="12" t="s">
        <v>31</v>
      </c>
      <c r="E17" s="62">
        <v>4001</v>
      </c>
      <c r="F17" s="6">
        <v>885</v>
      </c>
      <c r="G17" s="62">
        <v>4185</v>
      </c>
      <c r="H17" s="6">
        <v>901</v>
      </c>
      <c r="I17" s="63">
        <v>4572</v>
      </c>
      <c r="J17" s="63">
        <v>1018</v>
      </c>
      <c r="K17" s="64">
        <v>4489</v>
      </c>
      <c r="L17" s="64">
        <v>1045</v>
      </c>
      <c r="M17" s="96">
        <v>5327</v>
      </c>
      <c r="N17" s="97">
        <v>1289</v>
      </c>
      <c r="O17">
        <v>3</v>
      </c>
    </row>
    <row r="18" spans="2:15" ht="16.2" thickBot="1" x14ac:dyDescent="0.35">
      <c r="B18" s="506"/>
      <c r="C18" s="251" t="s">
        <v>37</v>
      </c>
      <c r="D18" s="12" t="s">
        <v>31</v>
      </c>
      <c r="E18" s="6">
        <v>222</v>
      </c>
      <c r="F18" s="6">
        <v>381</v>
      </c>
      <c r="G18" s="6">
        <v>225</v>
      </c>
      <c r="H18" s="6">
        <v>409</v>
      </c>
      <c r="I18" s="7">
        <v>231</v>
      </c>
      <c r="J18" s="7">
        <v>441</v>
      </c>
      <c r="K18" s="22">
        <v>222</v>
      </c>
      <c r="L18" s="22">
        <v>451</v>
      </c>
      <c r="M18" s="96">
        <v>346</v>
      </c>
      <c r="N18" s="97">
        <v>637</v>
      </c>
    </row>
    <row r="19" spans="2:15" ht="16.2" thickBot="1" x14ac:dyDescent="0.35">
      <c r="B19" s="507"/>
      <c r="C19" s="251" t="s">
        <v>38</v>
      </c>
      <c r="D19" s="12" t="s">
        <v>31</v>
      </c>
      <c r="E19" s="6">
        <v>0</v>
      </c>
      <c r="F19" s="6">
        <v>0</v>
      </c>
      <c r="G19" s="6">
        <v>12</v>
      </c>
      <c r="H19" s="6">
        <v>6</v>
      </c>
      <c r="I19" s="7">
        <v>19</v>
      </c>
      <c r="J19" s="7">
        <v>8</v>
      </c>
      <c r="K19" s="22">
        <v>26</v>
      </c>
      <c r="L19" s="22">
        <v>8</v>
      </c>
      <c r="M19" s="96">
        <v>10</v>
      </c>
      <c r="N19" s="97">
        <v>4</v>
      </c>
    </row>
    <row r="20" spans="2:15" ht="15.6" thickBot="1" x14ac:dyDescent="0.35">
      <c r="B20" s="505" t="s">
        <v>30</v>
      </c>
      <c r="C20" s="364" t="s">
        <v>39</v>
      </c>
      <c r="D20" s="365"/>
      <c r="E20" s="365"/>
      <c r="F20" s="365"/>
      <c r="G20" s="365"/>
      <c r="H20" s="365"/>
      <c r="I20" s="365"/>
      <c r="J20" s="365"/>
      <c r="K20" s="365"/>
      <c r="L20" s="365"/>
      <c r="M20" s="365"/>
      <c r="N20" s="366"/>
    </row>
    <row r="21" spans="2:15" ht="18" thickBot="1" x14ac:dyDescent="0.35">
      <c r="B21" s="506"/>
      <c r="C21" s="252" t="s">
        <v>462</v>
      </c>
      <c r="D21" s="12" t="s">
        <v>31</v>
      </c>
      <c r="E21" s="62">
        <v>3787</v>
      </c>
      <c r="F21" s="62">
        <v>1229</v>
      </c>
      <c r="G21" s="62">
        <v>3760</v>
      </c>
      <c r="H21" s="62">
        <v>1258</v>
      </c>
      <c r="I21" s="63">
        <v>4012</v>
      </c>
      <c r="J21" s="63">
        <v>1360</v>
      </c>
      <c r="K21" s="64">
        <v>3964</v>
      </c>
      <c r="L21" s="64">
        <v>1406</v>
      </c>
      <c r="M21" s="99">
        <f>SUM(M22:M24)</f>
        <v>4486</v>
      </c>
      <c r="N21" s="174">
        <f>SUM(N22:N24)</f>
        <v>1751</v>
      </c>
      <c r="O21">
        <v>3</v>
      </c>
    </row>
    <row r="22" spans="2:15" ht="16.2" thickBot="1" x14ac:dyDescent="0.35">
      <c r="B22" s="506"/>
      <c r="C22" s="253" t="s">
        <v>36</v>
      </c>
      <c r="D22" s="12" t="s">
        <v>31</v>
      </c>
      <c r="E22" s="6" t="s">
        <v>450</v>
      </c>
      <c r="F22" s="6" t="s">
        <v>450</v>
      </c>
      <c r="G22" s="6" t="s">
        <v>450</v>
      </c>
      <c r="H22" s="6" t="s">
        <v>450</v>
      </c>
      <c r="I22" s="6" t="s">
        <v>450</v>
      </c>
      <c r="J22" s="6" t="s">
        <v>450</v>
      </c>
      <c r="K22" s="64">
        <v>3733</v>
      </c>
      <c r="L22" s="22">
        <v>951</v>
      </c>
      <c r="M22" s="96">
        <v>4130</v>
      </c>
      <c r="N22" s="97">
        <v>1110</v>
      </c>
    </row>
    <row r="23" spans="2:15" ht="16.2" thickBot="1" x14ac:dyDescent="0.35">
      <c r="B23" s="506"/>
      <c r="C23" s="253" t="s">
        <v>37</v>
      </c>
      <c r="D23" s="12" t="s">
        <v>31</v>
      </c>
      <c r="E23" s="6" t="s">
        <v>450</v>
      </c>
      <c r="F23" s="6" t="s">
        <v>450</v>
      </c>
      <c r="G23" s="6" t="s">
        <v>450</v>
      </c>
      <c r="H23" s="6" t="s">
        <v>450</v>
      </c>
      <c r="I23" s="6" t="s">
        <v>450</v>
      </c>
      <c r="J23" s="6" t="s">
        <v>450</v>
      </c>
      <c r="K23" s="22">
        <v>219</v>
      </c>
      <c r="L23" s="22">
        <v>448</v>
      </c>
      <c r="M23" s="96">
        <v>346</v>
      </c>
      <c r="N23" s="97">
        <v>637</v>
      </c>
    </row>
    <row r="24" spans="2:15" ht="16.2" thickBot="1" x14ac:dyDescent="0.35">
      <c r="B24" s="506"/>
      <c r="C24" s="253" t="s">
        <v>38</v>
      </c>
      <c r="D24" s="12" t="s">
        <v>31</v>
      </c>
      <c r="E24" s="6" t="s">
        <v>450</v>
      </c>
      <c r="F24" s="6" t="s">
        <v>450</v>
      </c>
      <c r="G24" s="6" t="s">
        <v>450</v>
      </c>
      <c r="H24" s="6" t="s">
        <v>450</v>
      </c>
      <c r="I24" s="6" t="s">
        <v>450</v>
      </c>
      <c r="J24" s="6" t="s">
        <v>450</v>
      </c>
      <c r="K24" s="22">
        <v>12</v>
      </c>
      <c r="L24" s="22">
        <v>7</v>
      </c>
      <c r="M24" s="96">
        <v>10</v>
      </c>
      <c r="N24" s="97">
        <v>4</v>
      </c>
    </row>
    <row r="25" spans="2:15" ht="18" thickBot="1" x14ac:dyDescent="0.35">
      <c r="B25" s="506"/>
      <c r="C25" s="252" t="s">
        <v>463</v>
      </c>
      <c r="D25" s="12" t="s">
        <v>31</v>
      </c>
      <c r="E25" s="6">
        <v>436</v>
      </c>
      <c r="F25" s="6">
        <v>37</v>
      </c>
      <c r="G25" s="6">
        <v>662</v>
      </c>
      <c r="H25" s="6">
        <v>58</v>
      </c>
      <c r="I25" s="6">
        <v>810</v>
      </c>
      <c r="J25" s="6">
        <v>107</v>
      </c>
      <c r="K25" s="22">
        <v>773</v>
      </c>
      <c r="L25" s="22">
        <v>98</v>
      </c>
      <c r="M25" s="99">
        <f>SUM(M26:M28)</f>
        <v>1197</v>
      </c>
      <c r="N25" s="174">
        <f>SUM(N26:N28)</f>
        <v>179</v>
      </c>
    </row>
    <row r="26" spans="2:15" ht="16.2" thickBot="1" x14ac:dyDescent="0.35">
      <c r="B26" s="506"/>
      <c r="C26" s="253" t="s">
        <v>36</v>
      </c>
      <c r="D26" s="12" t="s">
        <v>31</v>
      </c>
      <c r="E26" s="6" t="s">
        <v>450</v>
      </c>
      <c r="F26" s="6" t="s">
        <v>450</v>
      </c>
      <c r="G26" s="6" t="s">
        <v>450</v>
      </c>
      <c r="H26" s="6" t="s">
        <v>450</v>
      </c>
      <c r="I26" s="6" t="s">
        <v>450</v>
      </c>
      <c r="J26" s="6" t="s">
        <v>450</v>
      </c>
      <c r="K26" s="22">
        <v>758</v>
      </c>
      <c r="L26" s="22">
        <v>97</v>
      </c>
      <c r="M26" s="96">
        <v>1197</v>
      </c>
      <c r="N26" s="97">
        <v>179</v>
      </c>
    </row>
    <row r="27" spans="2:15" ht="16.2" thickBot="1" x14ac:dyDescent="0.35">
      <c r="B27" s="506"/>
      <c r="C27" s="253" t="s">
        <v>37</v>
      </c>
      <c r="D27" s="12" t="s">
        <v>31</v>
      </c>
      <c r="E27" s="6" t="s">
        <v>450</v>
      </c>
      <c r="F27" s="6" t="s">
        <v>450</v>
      </c>
      <c r="G27" s="6" t="s">
        <v>450</v>
      </c>
      <c r="H27" s="6" t="s">
        <v>450</v>
      </c>
      <c r="I27" s="6" t="s">
        <v>450</v>
      </c>
      <c r="J27" s="6" t="s">
        <v>450</v>
      </c>
      <c r="K27" s="22">
        <v>1</v>
      </c>
      <c r="L27" s="22">
        <v>0</v>
      </c>
      <c r="M27" s="100">
        <v>0</v>
      </c>
      <c r="N27" s="101">
        <v>0</v>
      </c>
    </row>
    <row r="28" spans="2:15" ht="16.2" thickBot="1" x14ac:dyDescent="0.35">
      <c r="B28" s="506"/>
      <c r="C28" s="253" t="s">
        <v>38</v>
      </c>
      <c r="D28" s="12" t="s">
        <v>31</v>
      </c>
      <c r="E28" s="6" t="s">
        <v>450</v>
      </c>
      <c r="F28" s="6" t="s">
        <v>450</v>
      </c>
      <c r="G28" s="6" t="s">
        <v>450</v>
      </c>
      <c r="H28" s="6" t="s">
        <v>450</v>
      </c>
      <c r="I28" s="6" t="s">
        <v>450</v>
      </c>
      <c r="J28" s="6" t="s">
        <v>451</v>
      </c>
      <c r="K28" s="22">
        <v>14</v>
      </c>
      <c r="L28" s="22">
        <v>1</v>
      </c>
      <c r="M28" s="100">
        <v>0</v>
      </c>
      <c r="N28" s="101">
        <v>0</v>
      </c>
    </row>
    <row r="29" spans="2:15" ht="15.6" thickBot="1" x14ac:dyDescent="0.35">
      <c r="B29" s="506"/>
      <c r="C29" s="364" t="s">
        <v>40</v>
      </c>
      <c r="D29" s="365"/>
      <c r="E29" s="365"/>
      <c r="F29" s="365"/>
      <c r="G29" s="365"/>
      <c r="H29" s="365"/>
      <c r="I29" s="365"/>
      <c r="J29" s="365"/>
      <c r="K29" s="365"/>
      <c r="L29" s="365"/>
      <c r="M29" s="365"/>
      <c r="N29" s="366"/>
    </row>
    <row r="30" spans="2:15" ht="16.2" thickBot="1" x14ac:dyDescent="0.35">
      <c r="B30" s="506"/>
      <c r="C30" s="251" t="s">
        <v>41</v>
      </c>
      <c r="D30" s="12" t="s">
        <v>31</v>
      </c>
      <c r="E30" s="62">
        <v>4223</v>
      </c>
      <c r="F30" s="62">
        <v>1266</v>
      </c>
      <c r="G30" s="62">
        <v>4422</v>
      </c>
      <c r="H30" s="62">
        <v>1316</v>
      </c>
      <c r="I30" s="63">
        <v>4822</v>
      </c>
      <c r="J30" s="63">
        <v>1467</v>
      </c>
      <c r="K30" s="62">
        <v>4737</v>
      </c>
      <c r="L30" s="62">
        <v>1504</v>
      </c>
      <c r="M30" s="102">
        <v>5683</v>
      </c>
      <c r="N30" s="103">
        <v>1930</v>
      </c>
      <c r="O30">
        <v>2</v>
      </c>
    </row>
    <row r="31" spans="2:15" ht="16.2" thickBot="1" x14ac:dyDescent="0.35">
      <c r="B31" s="507"/>
      <c r="C31" s="251" t="s">
        <v>42</v>
      </c>
      <c r="D31" s="12" t="s">
        <v>31</v>
      </c>
      <c r="E31" s="6">
        <v>0</v>
      </c>
      <c r="F31" s="6">
        <v>0</v>
      </c>
      <c r="G31" s="6">
        <v>0</v>
      </c>
      <c r="H31" s="6">
        <v>0</v>
      </c>
      <c r="I31" s="7">
        <v>0</v>
      </c>
      <c r="J31" s="7">
        <v>0</v>
      </c>
      <c r="K31" s="6">
        <v>0</v>
      </c>
      <c r="L31" s="6">
        <v>0</v>
      </c>
      <c r="M31" s="100">
        <v>0</v>
      </c>
      <c r="N31" s="101">
        <v>0</v>
      </c>
    </row>
    <row r="32" spans="2:15" ht="15.6" thickBot="1" x14ac:dyDescent="0.35">
      <c r="B32" s="361" t="s">
        <v>33</v>
      </c>
      <c r="C32" s="364" t="s">
        <v>43</v>
      </c>
      <c r="D32" s="365"/>
      <c r="E32" s="365"/>
      <c r="F32" s="365"/>
      <c r="G32" s="365"/>
      <c r="H32" s="365"/>
      <c r="I32" s="365"/>
      <c r="J32" s="365"/>
      <c r="K32" s="365"/>
      <c r="L32" s="365"/>
      <c r="M32" s="365"/>
      <c r="N32" s="366"/>
    </row>
    <row r="33" spans="2:15" ht="16.2" thickBot="1" x14ac:dyDescent="0.35">
      <c r="B33" s="362"/>
      <c r="C33" s="461" t="s">
        <v>44</v>
      </c>
      <c r="D33" s="104" t="s">
        <v>15</v>
      </c>
      <c r="E33" s="105">
        <v>15.52</v>
      </c>
      <c r="F33" s="105">
        <v>6.1</v>
      </c>
      <c r="G33" s="105">
        <v>13.86</v>
      </c>
      <c r="H33" s="105">
        <v>5.32</v>
      </c>
      <c r="I33" s="105">
        <v>12.85</v>
      </c>
      <c r="J33" s="105">
        <v>4.37</v>
      </c>
      <c r="K33" s="106">
        <v>13.24</v>
      </c>
      <c r="L33" s="106">
        <v>4.3899999999999997</v>
      </c>
      <c r="M33" s="109">
        <f>M34/$M$10*100</f>
        <v>13.096019965847891</v>
      </c>
      <c r="N33" s="175">
        <f>N34/$M$10*100</f>
        <v>4.9914619729410221</v>
      </c>
      <c r="O33">
        <v>3</v>
      </c>
    </row>
    <row r="34" spans="2:15" ht="16.2" thickBot="1" x14ac:dyDescent="0.35">
      <c r="B34" s="362"/>
      <c r="C34" s="462"/>
      <c r="D34" s="12" t="s">
        <v>31</v>
      </c>
      <c r="E34" s="6">
        <v>852</v>
      </c>
      <c r="F34" s="6">
        <v>335</v>
      </c>
      <c r="G34" s="6">
        <v>795</v>
      </c>
      <c r="H34" s="6">
        <v>305</v>
      </c>
      <c r="I34" s="7">
        <v>808</v>
      </c>
      <c r="J34" s="7">
        <v>275</v>
      </c>
      <c r="K34" s="22">
        <v>826</v>
      </c>
      <c r="L34" s="22">
        <v>274</v>
      </c>
      <c r="M34" s="102">
        <v>997</v>
      </c>
      <c r="N34" s="103">
        <v>380</v>
      </c>
    </row>
    <row r="35" spans="2:15" ht="16.2" thickBot="1" x14ac:dyDescent="0.35">
      <c r="B35" s="362"/>
      <c r="C35" s="461" t="s">
        <v>45</v>
      </c>
      <c r="D35" s="104" t="s">
        <v>15</v>
      </c>
      <c r="E35" s="105">
        <v>54.62</v>
      </c>
      <c r="F35" s="105">
        <v>15.61</v>
      </c>
      <c r="G35" s="105">
        <v>54.32</v>
      </c>
      <c r="H35" s="105">
        <v>15.67</v>
      </c>
      <c r="I35" s="105">
        <v>54.54</v>
      </c>
      <c r="J35" s="105">
        <v>16.809999999999999</v>
      </c>
      <c r="K35" s="106">
        <v>52.56</v>
      </c>
      <c r="L35" s="106">
        <v>17.260000000000002</v>
      </c>
      <c r="M35" s="109">
        <f>M36/$M$10*100</f>
        <v>51.320110337580452</v>
      </c>
      <c r="N35" s="175">
        <f>N36/$M$10*100</f>
        <v>17.745960856429789</v>
      </c>
    </row>
    <row r="36" spans="2:15" ht="16.2" thickBot="1" x14ac:dyDescent="0.35">
      <c r="B36" s="362"/>
      <c r="C36" s="462"/>
      <c r="D36" s="12" t="s">
        <v>31</v>
      </c>
      <c r="E36" s="62">
        <v>2998</v>
      </c>
      <c r="F36" s="6">
        <v>857</v>
      </c>
      <c r="G36" s="62">
        <v>3117</v>
      </c>
      <c r="H36" s="6">
        <v>899</v>
      </c>
      <c r="I36" s="63">
        <v>3430</v>
      </c>
      <c r="J36" s="63">
        <v>1057</v>
      </c>
      <c r="K36" s="64">
        <v>3280</v>
      </c>
      <c r="L36" s="64">
        <v>1077</v>
      </c>
      <c r="M36" s="102">
        <v>3907</v>
      </c>
      <c r="N36" s="103">
        <v>1351</v>
      </c>
    </row>
    <row r="37" spans="2:15" ht="16.2" thickBot="1" x14ac:dyDescent="0.35">
      <c r="B37" s="362"/>
      <c r="C37" s="461" t="s">
        <v>46</v>
      </c>
      <c r="D37" s="104" t="s">
        <v>15</v>
      </c>
      <c r="E37" s="105">
        <v>6.8</v>
      </c>
      <c r="F37" s="105">
        <v>1.35</v>
      </c>
      <c r="G37" s="105">
        <v>8.89</v>
      </c>
      <c r="H37" s="105">
        <v>1.95</v>
      </c>
      <c r="I37" s="105">
        <v>9.2899999999999991</v>
      </c>
      <c r="J37" s="105">
        <v>2.15</v>
      </c>
      <c r="K37" s="106">
        <v>10.06</v>
      </c>
      <c r="L37" s="106">
        <v>2.5</v>
      </c>
      <c r="M37" s="109">
        <f>M38/$M$10*100</f>
        <v>10.232497044529094</v>
      </c>
      <c r="N37" s="175">
        <f>N38/$M$10*100</f>
        <v>2.6139498226717457</v>
      </c>
    </row>
    <row r="38" spans="2:15" ht="16.2" thickBot="1" x14ac:dyDescent="0.35">
      <c r="B38" s="362"/>
      <c r="C38" s="462"/>
      <c r="D38" s="12" t="s">
        <v>31</v>
      </c>
      <c r="E38" s="6">
        <v>373</v>
      </c>
      <c r="F38" s="6">
        <v>74</v>
      </c>
      <c r="G38" s="6">
        <v>510</v>
      </c>
      <c r="H38" s="6">
        <v>112</v>
      </c>
      <c r="I38" s="7">
        <v>584</v>
      </c>
      <c r="J38" s="7">
        <v>135</v>
      </c>
      <c r="K38" s="22">
        <v>628</v>
      </c>
      <c r="L38" s="22">
        <v>156</v>
      </c>
      <c r="M38" s="102">
        <v>779</v>
      </c>
      <c r="N38" s="103">
        <v>199</v>
      </c>
    </row>
    <row r="39" spans="2:15" ht="15.6" thickBot="1" x14ac:dyDescent="0.35">
      <c r="B39" s="362"/>
      <c r="C39" s="364" t="s">
        <v>47</v>
      </c>
      <c r="D39" s="365"/>
      <c r="E39" s="365"/>
      <c r="F39" s="365"/>
      <c r="G39" s="365"/>
      <c r="H39" s="365"/>
      <c r="I39" s="365"/>
      <c r="J39" s="365"/>
      <c r="K39" s="365"/>
      <c r="L39" s="365"/>
      <c r="M39" s="365"/>
      <c r="N39" s="366"/>
    </row>
    <row r="40" spans="2:15" ht="16.2" thickBot="1" x14ac:dyDescent="0.35">
      <c r="B40" s="362"/>
      <c r="C40" s="461" t="s">
        <v>48</v>
      </c>
      <c r="D40" s="104" t="s">
        <v>15</v>
      </c>
      <c r="E40" s="105">
        <v>2.08</v>
      </c>
      <c r="F40" s="105">
        <v>0.49</v>
      </c>
      <c r="G40" s="105">
        <v>0.84</v>
      </c>
      <c r="H40" s="105">
        <v>0.12</v>
      </c>
      <c r="I40" s="106">
        <v>0.78</v>
      </c>
      <c r="J40" s="106">
        <v>0.17</v>
      </c>
      <c r="K40" s="106">
        <v>0.72</v>
      </c>
      <c r="L40" s="106">
        <v>0.13</v>
      </c>
      <c r="M40" s="109">
        <f>M41/$M$10*100</f>
        <v>0.90634441087613304</v>
      </c>
      <c r="N40" s="175">
        <f>N41/$M$10*100</f>
        <v>0.22330224615788782</v>
      </c>
      <c r="O40">
        <v>3</v>
      </c>
    </row>
    <row r="41" spans="2:15" ht="16.2" thickBot="1" x14ac:dyDescent="0.35">
      <c r="B41" s="362"/>
      <c r="C41" s="462"/>
      <c r="D41" s="12" t="s">
        <v>31</v>
      </c>
      <c r="E41" s="6">
        <v>114</v>
      </c>
      <c r="F41" s="6">
        <v>27</v>
      </c>
      <c r="G41" s="6">
        <v>48</v>
      </c>
      <c r="H41" s="6">
        <v>7</v>
      </c>
      <c r="I41" s="23">
        <v>49</v>
      </c>
      <c r="J41" s="23">
        <v>11</v>
      </c>
      <c r="K41" s="22">
        <v>45</v>
      </c>
      <c r="L41" s="22">
        <v>8</v>
      </c>
      <c r="M41" s="102">
        <v>69</v>
      </c>
      <c r="N41" s="103">
        <v>17</v>
      </c>
    </row>
    <row r="42" spans="2:15" ht="16.2" thickBot="1" x14ac:dyDescent="0.35">
      <c r="B42" s="362"/>
      <c r="C42" s="461" t="s">
        <v>49</v>
      </c>
      <c r="D42" s="104" t="s">
        <v>15</v>
      </c>
      <c r="E42" s="105">
        <v>5.96</v>
      </c>
      <c r="F42" s="105">
        <v>1.84</v>
      </c>
      <c r="G42" s="105">
        <v>7.86</v>
      </c>
      <c r="H42" s="105">
        <v>2.6</v>
      </c>
      <c r="I42" s="106">
        <v>7.46</v>
      </c>
      <c r="J42" s="106">
        <v>2.67</v>
      </c>
      <c r="K42" s="106">
        <v>7.53</v>
      </c>
      <c r="L42" s="106">
        <v>2.79</v>
      </c>
      <c r="M42" s="109">
        <f>M43/$M$10*100</f>
        <v>7.1850781557861554</v>
      </c>
      <c r="N42" s="175">
        <f>N43/$M$10*100</f>
        <v>3.1787731511887558</v>
      </c>
    </row>
    <row r="43" spans="2:15" ht="16.2" thickBot="1" x14ac:dyDescent="0.35">
      <c r="B43" s="362"/>
      <c r="C43" s="462"/>
      <c r="D43" s="12" t="s">
        <v>31</v>
      </c>
      <c r="E43" s="6">
        <v>327</v>
      </c>
      <c r="F43" s="6">
        <v>101</v>
      </c>
      <c r="G43" s="6">
        <v>451</v>
      </c>
      <c r="H43" s="6">
        <v>149</v>
      </c>
      <c r="I43" s="23">
        <v>469</v>
      </c>
      <c r="J43" s="23">
        <v>168</v>
      </c>
      <c r="K43" s="22">
        <v>470</v>
      </c>
      <c r="L43" s="22">
        <v>174</v>
      </c>
      <c r="M43" s="102">
        <v>547</v>
      </c>
      <c r="N43" s="103">
        <v>242</v>
      </c>
    </row>
    <row r="44" spans="2:15" ht="16.2" thickBot="1" x14ac:dyDescent="0.35">
      <c r="B44" s="362"/>
      <c r="C44" s="461" t="s">
        <v>50</v>
      </c>
      <c r="D44" s="104" t="s">
        <v>15</v>
      </c>
      <c r="E44" s="105">
        <v>12.22</v>
      </c>
      <c r="F44" s="105">
        <v>4.6100000000000003</v>
      </c>
      <c r="G44" s="105">
        <v>14.97</v>
      </c>
      <c r="H44" s="105">
        <v>5.45</v>
      </c>
      <c r="I44" s="106">
        <v>12.4</v>
      </c>
      <c r="J44" s="106">
        <v>5.2</v>
      </c>
      <c r="K44" s="106">
        <v>12.77</v>
      </c>
      <c r="L44" s="106">
        <v>5.9</v>
      </c>
      <c r="M44" s="109">
        <f>M45/$M$10*100</f>
        <v>11.940102456324709</v>
      </c>
      <c r="N44" s="175">
        <f>N45/$M$10*100</f>
        <v>5.9503480887954812</v>
      </c>
    </row>
    <row r="45" spans="2:15" ht="16.2" thickBot="1" x14ac:dyDescent="0.35">
      <c r="B45" s="362"/>
      <c r="C45" s="462"/>
      <c r="D45" s="12" t="s">
        <v>31</v>
      </c>
      <c r="E45" s="6">
        <v>671</v>
      </c>
      <c r="F45" s="6">
        <v>253</v>
      </c>
      <c r="G45" s="6">
        <v>859</v>
      </c>
      <c r="H45" s="6">
        <v>313</v>
      </c>
      <c r="I45" s="23">
        <v>780</v>
      </c>
      <c r="J45" s="23">
        <v>327</v>
      </c>
      <c r="K45" s="22">
        <v>797</v>
      </c>
      <c r="L45" s="22">
        <v>368</v>
      </c>
      <c r="M45" s="102">
        <v>909</v>
      </c>
      <c r="N45" s="103">
        <v>453</v>
      </c>
    </row>
    <row r="46" spans="2:15" ht="16.2" thickBot="1" x14ac:dyDescent="0.35">
      <c r="B46" s="362"/>
      <c r="C46" s="461" t="s">
        <v>51</v>
      </c>
      <c r="D46" s="104" t="s">
        <v>15</v>
      </c>
      <c r="E46" s="105">
        <v>56.48</v>
      </c>
      <c r="F46" s="105">
        <v>16.100000000000001</v>
      </c>
      <c r="G46" s="105">
        <v>41.86</v>
      </c>
      <c r="H46" s="105">
        <v>13.75</v>
      </c>
      <c r="I46" s="106">
        <v>47.83</v>
      </c>
      <c r="J46" s="106">
        <v>14.39</v>
      </c>
      <c r="K46" s="106">
        <v>45.14</v>
      </c>
      <c r="L46" s="106">
        <v>13.73</v>
      </c>
      <c r="M46" s="109">
        <f>M47/$M$10*100</f>
        <v>41.100748719295943</v>
      </c>
      <c r="N46" s="175">
        <f>N47/$M$10*100</f>
        <v>13.752791278076973</v>
      </c>
    </row>
    <row r="47" spans="2:15" ht="16.2" thickBot="1" x14ac:dyDescent="0.35">
      <c r="B47" s="362"/>
      <c r="C47" s="462"/>
      <c r="D47" s="12" t="s">
        <v>31</v>
      </c>
      <c r="E47" s="62">
        <v>3100</v>
      </c>
      <c r="F47" s="6">
        <v>884</v>
      </c>
      <c r="G47" s="62">
        <v>2402</v>
      </c>
      <c r="H47" s="6">
        <v>789</v>
      </c>
      <c r="I47" s="66">
        <v>3008</v>
      </c>
      <c r="J47" s="23">
        <v>905</v>
      </c>
      <c r="K47" s="22">
        <v>2817</v>
      </c>
      <c r="L47" s="22">
        <v>857</v>
      </c>
      <c r="M47" s="102">
        <v>3129</v>
      </c>
      <c r="N47" s="103">
        <v>1047</v>
      </c>
    </row>
    <row r="48" spans="2:15" ht="16.2" thickBot="1" x14ac:dyDescent="0.35">
      <c r="B48" s="362"/>
      <c r="C48" s="461" t="s">
        <v>465</v>
      </c>
      <c r="D48" s="104" t="s">
        <v>15</v>
      </c>
      <c r="E48" s="106">
        <v>0.2</v>
      </c>
      <c r="F48" s="106">
        <v>0.02</v>
      </c>
      <c r="G48" s="106">
        <v>11.54</v>
      </c>
      <c r="H48" s="106">
        <v>1.01</v>
      </c>
      <c r="I48" s="106">
        <v>8.1999999999999993</v>
      </c>
      <c r="J48" s="106">
        <v>0.89</v>
      </c>
      <c r="K48" s="106">
        <v>9.74</v>
      </c>
      <c r="L48" s="106">
        <v>1.55</v>
      </c>
      <c r="M48" s="109">
        <f>M49/$M$10*100</f>
        <v>13.516353605674505</v>
      </c>
      <c r="N48" s="175">
        <f>N49/$M$10*100</f>
        <v>2.2461578878234598</v>
      </c>
    </row>
    <row r="49" spans="2:15" ht="16.2" thickBot="1" x14ac:dyDescent="0.35">
      <c r="B49" s="363"/>
      <c r="C49" s="462"/>
      <c r="D49" s="12" t="s">
        <v>31</v>
      </c>
      <c r="E49" s="22">
        <v>11</v>
      </c>
      <c r="F49" s="22">
        <v>1</v>
      </c>
      <c r="G49" s="22">
        <v>662</v>
      </c>
      <c r="H49" s="22">
        <v>58</v>
      </c>
      <c r="I49" s="23">
        <v>516</v>
      </c>
      <c r="J49" s="23">
        <v>56</v>
      </c>
      <c r="K49" s="22">
        <v>608</v>
      </c>
      <c r="L49" s="22">
        <v>97</v>
      </c>
      <c r="M49" s="102">
        <v>1029</v>
      </c>
      <c r="N49" s="103">
        <v>171</v>
      </c>
    </row>
    <row r="50" spans="2:15" ht="15.6" thickBot="1" x14ac:dyDescent="0.35">
      <c r="B50" s="361" t="s">
        <v>52</v>
      </c>
      <c r="C50" s="364" t="s">
        <v>53</v>
      </c>
      <c r="D50" s="365"/>
      <c r="E50" s="365"/>
      <c r="F50" s="365"/>
      <c r="G50" s="365"/>
      <c r="H50" s="365"/>
      <c r="I50" s="365"/>
      <c r="J50" s="365"/>
      <c r="K50" s="365"/>
      <c r="L50" s="365"/>
      <c r="M50" s="365"/>
      <c r="N50" s="366"/>
    </row>
    <row r="51" spans="2:15" ht="16.2" thickBot="1" x14ac:dyDescent="0.35">
      <c r="B51" s="362"/>
      <c r="C51" s="461" t="s">
        <v>54</v>
      </c>
      <c r="D51" s="361" t="s">
        <v>31</v>
      </c>
      <c r="E51" s="421">
        <v>578</v>
      </c>
      <c r="F51" s="422"/>
      <c r="G51" s="429">
        <v>528</v>
      </c>
      <c r="H51" s="430"/>
      <c r="I51" s="444">
        <v>366</v>
      </c>
      <c r="J51" s="445"/>
      <c r="K51" s="421">
        <v>473</v>
      </c>
      <c r="L51" s="422"/>
      <c r="M51" s="485">
        <f>SUM(M52:N52)</f>
        <v>1073</v>
      </c>
      <c r="N51" s="486"/>
      <c r="O51">
        <v>3</v>
      </c>
    </row>
    <row r="52" spans="2:15" ht="16.2" thickBot="1" x14ac:dyDescent="0.35">
      <c r="B52" s="362"/>
      <c r="C52" s="462"/>
      <c r="D52" s="363"/>
      <c r="E52" s="6">
        <v>449</v>
      </c>
      <c r="F52" s="6">
        <v>129</v>
      </c>
      <c r="G52" s="6">
        <v>430</v>
      </c>
      <c r="H52" s="6">
        <v>98</v>
      </c>
      <c r="I52" s="7">
        <v>256</v>
      </c>
      <c r="J52" s="7">
        <v>110</v>
      </c>
      <c r="K52" s="6">
        <v>350</v>
      </c>
      <c r="L52" s="6">
        <v>123</v>
      </c>
      <c r="M52" s="96">
        <v>802</v>
      </c>
      <c r="N52" s="97">
        <v>271</v>
      </c>
    </row>
    <row r="53" spans="2:15" ht="16.2" thickBot="1" x14ac:dyDescent="0.35">
      <c r="B53" s="362"/>
      <c r="C53" s="461" t="s">
        <v>55</v>
      </c>
      <c r="D53" s="495" t="s">
        <v>56</v>
      </c>
      <c r="E53" s="423">
        <v>10.53</v>
      </c>
      <c r="F53" s="424"/>
      <c r="G53" s="423">
        <v>9.1999999999999993</v>
      </c>
      <c r="H53" s="424"/>
      <c r="I53" s="423">
        <v>5.82</v>
      </c>
      <c r="J53" s="424"/>
      <c r="K53" s="423">
        <v>7.58</v>
      </c>
      <c r="L53" s="424"/>
      <c r="M53" s="503">
        <f>M51/$M$10*100</f>
        <v>14.094312360436096</v>
      </c>
      <c r="N53" s="504"/>
    </row>
    <row r="54" spans="2:15" ht="16.2" thickBot="1" x14ac:dyDescent="0.35">
      <c r="B54" s="362"/>
      <c r="C54" s="462"/>
      <c r="D54" s="496"/>
      <c r="E54" s="105">
        <v>8.18</v>
      </c>
      <c r="F54" s="105">
        <v>2.35</v>
      </c>
      <c r="G54" s="105">
        <v>7.49</v>
      </c>
      <c r="H54" s="105">
        <v>1.71</v>
      </c>
      <c r="I54" s="105">
        <v>4.07</v>
      </c>
      <c r="J54" s="105">
        <v>1.75</v>
      </c>
      <c r="K54" s="105">
        <v>5.61</v>
      </c>
      <c r="L54" s="105">
        <v>1.97</v>
      </c>
      <c r="M54" s="110">
        <f>M52/$M$10*100</f>
        <v>10.534611848154473</v>
      </c>
      <c r="N54" s="176">
        <f>N52/$M$10*100</f>
        <v>3.5597005122816237</v>
      </c>
    </row>
    <row r="55" spans="2:15" ht="15.6" thickBot="1" x14ac:dyDescent="0.35">
      <c r="B55" s="362"/>
      <c r="C55" s="364" t="s">
        <v>57</v>
      </c>
      <c r="D55" s="365"/>
      <c r="E55" s="365"/>
      <c r="F55" s="365"/>
      <c r="G55" s="365"/>
      <c r="H55" s="365"/>
      <c r="I55" s="365"/>
      <c r="J55" s="365"/>
      <c r="K55" s="365"/>
      <c r="L55" s="365"/>
      <c r="M55" s="365"/>
      <c r="N55" s="366"/>
    </row>
    <row r="56" spans="2:15" ht="16.2" thickBot="1" x14ac:dyDescent="0.35">
      <c r="B56" s="362"/>
      <c r="C56" s="461" t="s">
        <v>36</v>
      </c>
      <c r="D56" s="12" t="s">
        <v>31</v>
      </c>
      <c r="E56" s="6">
        <v>434</v>
      </c>
      <c r="F56" s="6">
        <v>104</v>
      </c>
      <c r="G56" s="6">
        <v>417</v>
      </c>
      <c r="H56" s="6">
        <v>72</v>
      </c>
      <c r="I56" s="7">
        <v>240</v>
      </c>
      <c r="J56" s="7">
        <v>62</v>
      </c>
      <c r="K56" s="22">
        <v>322</v>
      </c>
      <c r="L56" s="22">
        <v>87</v>
      </c>
      <c r="M56" s="107">
        <v>756</v>
      </c>
      <c r="N56" s="108">
        <v>208</v>
      </c>
      <c r="O56">
        <v>3</v>
      </c>
    </row>
    <row r="57" spans="2:15" ht="16.2" thickBot="1" x14ac:dyDescent="0.35">
      <c r="B57" s="362"/>
      <c r="C57" s="462"/>
      <c r="D57" s="104" t="s">
        <v>56</v>
      </c>
      <c r="E57" s="105">
        <v>7.91</v>
      </c>
      <c r="F57" s="105">
        <v>1.89</v>
      </c>
      <c r="G57" s="105">
        <v>7.27</v>
      </c>
      <c r="H57" s="105">
        <v>1.25</v>
      </c>
      <c r="I57" s="105">
        <v>4</v>
      </c>
      <c r="J57" s="105">
        <v>1</v>
      </c>
      <c r="K57" s="106">
        <v>5.16</v>
      </c>
      <c r="L57" s="106">
        <v>1.39</v>
      </c>
      <c r="M57" s="110">
        <f>M56/$M$10*100</f>
        <v>9.9303822409037181</v>
      </c>
      <c r="N57" s="176">
        <f>N56/$M$10*100</f>
        <v>2.7321686588729808</v>
      </c>
    </row>
    <row r="58" spans="2:15" ht="16.2" thickBot="1" x14ac:dyDescent="0.35">
      <c r="B58" s="362"/>
      <c r="C58" s="461" t="s">
        <v>37</v>
      </c>
      <c r="D58" s="12" t="s">
        <v>31</v>
      </c>
      <c r="E58" s="6">
        <v>15</v>
      </c>
      <c r="F58" s="6">
        <v>25</v>
      </c>
      <c r="G58" s="6">
        <v>13</v>
      </c>
      <c r="H58" s="6">
        <v>25</v>
      </c>
      <c r="I58" s="7">
        <v>16</v>
      </c>
      <c r="J58" s="7">
        <v>48</v>
      </c>
      <c r="K58" s="22">
        <v>14</v>
      </c>
      <c r="L58" s="22">
        <v>35</v>
      </c>
      <c r="M58" s="107">
        <v>45</v>
      </c>
      <c r="N58" s="108">
        <v>63</v>
      </c>
    </row>
    <row r="59" spans="2:15" ht="16.2" thickBot="1" x14ac:dyDescent="0.35">
      <c r="B59" s="362"/>
      <c r="C59" s="462"/>
      <c r="D59" s="104" t="s">
        <v>56</v>
      </c>
      <c r="E59" s="105">
        <v>0.27</v>
      </c>
      <c r="F59" s="105">
        <v>0.46</v>
      </c>
      <c r="G59" s="105">
        <v>0.23</v>
      </c>
      <c r="H59" s="105">
        <v>0.44</v>
      </c>
      <c r="I59" s="105">
        <v>0.25</v>
      </c>
      <c r="J59" s="105">
        <v>0.76</v>
      </c>
      <c r="K59" s="106">
        <v>0.22</v>
      </c>
      <c r="L59" s="106">
        <v>0.56000000000000005</v>
      </c>
      <c r="M59" s="110">
        <f>M58/$M$10*100</f>
        <v>0.59109418100617372</v>
      </c>
      <c r="N59" s="176">
        <f>N58/$M$10*100</f>
        <v>0.8275318534086431</v>
      </c>
    </row>
    <row r="60" spans="2:15" ht="16.2" thickBot="1" x14ac:dyDescent="0.35">
      <c r="B60" s="362"/>
      <c r="C60" s="461" t="s">
        <v>38</v>
      </c>
      <c r="D60" s="12" t="s">
        <v>31</v>
      </c>
      <c r="E60" s="6">
        <v>0</v>
      </c>
      <c r="F60" s="6">
        <v>0</v>
      </c>
      <c r="G60" s="6">
        <v>0</v>
      </c>
      <c r="H60" s="6">
        <v>1</v>
      </c>
      <c r="I60" s="7">
        <v>0</v>
      </c>
      <c r="J60" s="7">
        <v>0</v>
      </c>
      <c r="K60" s="22">
        <v>14</v>
      </c>
      <c r="L60" s="22">
        <v>1</v>
      </c>
      <c r="M60" s="107">
        <v>1</v>
      </c>
      <c r="N60" s="108">
        <v>0</v>
      </c>
    </row>
    <row r="61" spans="2:15" ht="16.2" thickBot="1" x14ac:dyDescent="0.35">
      <c r="B61" s="362"/>
      <c r="C61" s="462"/>
      <c r="D61" s="104" t="s">
        <v>56</v>
      </c>
      <c r="E61" s="110">
        <v>0</v>
      </c>
      <c r="F61" s="110">
        <v>0</v>
      </c>
      <c r="G61" s="110">
        <v>0</v>
      </c>
      <c r="H61" s="110">
        <v>0.02</v>
      </c>
      <c r="I61" s="110">
        <v>0</v>
      </c>
      <c r="J61" s="110">
        <v>0</v>
      </c>
      <c r="K61" s="111">
        <v>0.22</v>
      </c>
      <c r="L61" s="111">
        <v>0.02</v>
      </c>
      <c r="M61" s="110">
        <f>M60/$M$10*100</f>
        <v>1.3135426244581635E-2</v>
      </c>
      <c r="N61" s="176">
        <f>N60/$M$10*100</f>
        <v>0</v>
      </c>
    </row>
    <row r="62" spans="2:15" ht="15.6" thickBot="1" x14ac:dyDescent="0.35">
      <c r="B62" s="362"/>
      <c r="C62" s="364" t="s">
        <v>58</v>
      </c>
      <c r="D62" s="365"/>
      <c r="E62" s="365"/>
      <c r="F62" s="365"/>
      <c r="G62" s="365"/>
      <c r="H62" s="365"/>
      <c r="I62" s="365"/>
      <c r="J62" s="365"/>
      <c r="K62" s="365"/>
      <c r="L62" s="365"/>
      <c r="M62" s="365"/>
      <c r="N62" s="366"/>
    </row>
    <row r="63" spans="2:15" ht="16.2" thickBot="1" x14ac:dyDescent="0.35">
      <c r="B63" s="362"/>
      <c r="C63" s="461" t="s">
        <v>44</v>
      </c>
      <c r="D63" s="12" t="s">
        <v>31</v>
      </c>
      <c r="E63" s="22">
        <v>217</v>
      </c>
      <c r="F63" s="22">
        <v>76</v>
      </c>
      <c r="G63" s="22">
        <v>180</v>
      </c>
      <c r="H63" s="22">
        <v>61</v>
      </c>
      <c r="I63" s="23">
        <v>132</v>
      </c>
      <c r="J63" s="23">
        <v>64</v>
      </c>
      <c r="K63" s="22">
        <v>204</v>
      </c>
      <c r="L63" s="22">
        <v>77</v>
      </c>
      <c r="M63" s="112">
        <v>360</v>
      </c>
      <c r="N63" s="113">
        <v>154</v>
      </c>
      <c r="O63">
        <v>3</v>
      </c>
    </row>
    <row r="64" spans="2:15" ht="16.2" thickBot="1" x14ac:dyDescent="0.35">
      <c r="B64" s="362"/>
      <c r="C64" s="462"/>
      <c r="D64" s="104" t="s">
        <v>56</v>
      </c>
      <c r="E64" s="106">
        <v>7.91</v>
      </c>
      <c r="F64" s="106">
        <v>1.89</v>
      </c>
      <c r="G64" s="106">
        <v>3.14</v>
      </c>
      <c r="H64" s="106">
        <v>1.06</v>
      </c>
      <c r="I64" s="106">
        <v>2</v>
      </c>
      <c r="J64" s="106">
        <v>1</v>
      </c>
      <c r="K64" s="106">
        <v>3.27</v>
      </c>
      <c r="L64" s="106">
        <v>1.23</v>
      </c>
      <c r="M64" s="110">
        <f>M63/$M$10*100</f>
        <v>4.7287534480493898</v>
      </c>
      <c r="N64" s="176">
        <f>N63/$M$10*100</f>
        <v>2.0228556416655721</v>
      </c>
    </row>
    <row r="65" spans="1:15" ht="16.2" thickBot="1" x14ac:dyDescent="0.35">
      <c r="B65" s="362"/>
      <c r="C65" s="461" t="s">
        <v>45</v>
      </c>
      <c r="D65" s="12" t="s">
        <v>31</v>
      </c>
      <c r="E65" s="22">
        <v>206</v>
      </c>
      <c r="F65" s="22">
        <v>52</v>
      </c>
      <c r="G65" s="22">
        <v>227</v>
      </c>
      <c r="H65" s="22">
        <v>36</v>
      </c>
      <c r="I65" s="23">
        <v>111</v>
      </c>
      <c r="J65" s="23">
        <v>44</v>
      </c>
      <c r="K65" s="22">
        <v>132</v>
      </c>
      <c r="L65" s="22">
        <v>44</v>
      </c>
      <c r="M65" s="112">
        <v>401</v>
      </c>
      <c r="N65" s="113">
        <v>113</v>
      </c>
    </row>
    <row r="66" spans="1:15" ht="16.2" thickBot="1" x14ac:dyDescent="0.35">
      <c r="B66" s="362"/>
      <c r="C66" s="462"/>
      <c r="D66" s="104" t="s">
        <v>56</v>
      </c>
      <c r="E66" s="106">
        <v>3.75</v>
      </c>
      <c r="F66" s="106">
        <v>0.95</v>
      </c>
      <c r="G66" s="106">
        <v>3.96</v>
      </c>
      <c r="H66" s="106">
        <v>0.63</v>
      </c>
      <c r="I66" s="106">
        <v>1.76</v>
      </c>
      <c r="J66" s="106">
        <v>0.7</v>
      </c>
      <c r="K66" s="106">
        <v>2.12</v>
      </c>
      <c r="L66" s="106">
        <v>0.71</v>
      </c>
      <c r="M66" s="110">
        <f>M65/$M$10*100</f>
        <v>5.2673059240772364</v>
      </c>
      <c r="N66" s="176">
        <f>N65/$M$10*100</f>
        <v>1.4843031656377248</v>
      </c>
    </row>
    <row r="67" spans="1:15" ht="16.2" thickBot="1" x14ac:dyDescent="0.35">
      <c r="B67" s="362"/>
      <c r="C67" s="461" t="s">
        <v>46</v>
      </c>
      <c r="D67" s="12" t="s">
        <v>31</v>
      </c>
      <c r="E67" s="22">
        <v>26</v>
      </c>
      <c r="F67" s="22">
        <v>1</v>
      </c>
      <c r="G67" s="22">
        <v>23</v>
      </c>
      <c r="H67" s="22">
        <v>1</v>
      </c>
      <c r="I67" s="23">
        <v>13</v>
      </c>
      <c r="J67" s="23">
        <v>2</v>
      </c>
      <c r="K67" s="22">
        <v>14</v>
      </c>
      <c r="L67" s="22">
        <v>2</v>
      </c>
      <c r="M67" s="112">
        <v>41</v>
      </c>
      <c r="N67" s="113">
        <v>4</v>
      </c>
    </row>
    <row r="68" spans="1:15" ht="16.2" thickBot="1" x14ac:dyDescent="0.35">
      <c r="B68" s="362"/>
      <c r="C68" s="462"/>
      <c r="D68" s="104" t="s">
        <v>56</v>
      </c>
      <c r="E68" s="106">
        <v>0.47</v>
      </c>
      <c r="F68" s="106">
        <v>0.02</v>
      </c>
      <c r="G68" s="106">
        <v>0.4</v>
      </c>
      <c r="H68" s="106">
        <v>0.02</v>
      </c>
      <c r="I68" s="106">
        <v>0.21</v>
      </c>
      <c r="J68" s="106">
        <v>0.03</v>
      </c>
      <c r="K68" s="106">
        <v>0.22</v>
      </c>
      <c r="L68" s="106">
        <v>0.03</v>
      </c>
      <c r="M68" s="110">
        <f>M67/$M$10*100</f>
        <v>0.53855247602784717</v>
      </c>
      <c r="N68" s="176">
        <f>N67/$M$10*100</f>
        <v>5.2541704978326539E-2</v>
      </c>
    </row>
    <row r="69" spans="1:15" ht="15.6" thickBot="1" x14ac:dyDescent="0.35">
      <c r="B69" s="362"/>
      <c r="C69" s="364" t="s">
        <v>59</v>
      </c>
      <c r="D69" s="365"/>
      <c r="E69" s="365"/>
      <c r="F69" s="365"/>
      <c r="G69" s="365"/>
      <c r="H69" s="365"/>
      <c r="I69" s="365"/>
      <c r="J69" s="365"/>
      <c r="K69" s="365"/>
      <c r="L69" s="365"/>
      <c r="M69" s="365"/>
      <c r="N69" s="366"/>
    </row>
    <row r="70" spans="1:15" ht="16.2" thickBot="1" x14ac:dyDescent="0.35">
      <c r="B70" s="362"/>
      <c r="C70" s="461" t="s">
        <v>60</v>
      </c>
      <c r="D70" s="361" t="s">
        <v>31</v>
      </c>
      <c r="E70" s="421">
        <v>179</v>
      </c>
      <c r="F70" s="422"/>
      <c r="G70" s="421">
        <v>184</v>
      </c>
      <c r="H70" s="422"/>
      <c r="I70" s="419">
        <v>165</v>
      </c>
      <c r="J70" s="420"/>
      <c r="K70" s="421">
        <v>275</v>
      </c>
      <c r="L70" s="422"/>
      <c r="M70" s="485">
        <f>SUM(M71:N71)</f>
        <v>523</v>
      </c>
      <c r="N70" s="486"/>
      <c r="O70">
        <v>3</v>
      </c>
    </row>
    <row r="71" spans="1:15" ht="16.2" thickBot="1" x14ac:dyDescent="0.35">
      <c r="A71" s="180" t="s">
        <v>507</v>
      </c>
      <c r="B71" s="362"/>
      <c r="C71" s="502"/>
      <c r="D71" s="363"/>
      <c r="E71" s="6">
        <v>130</v>
      </c>
      <c r="F71" s="6">
        <v>49</v>
      </c>
      <c r="G71" s="6">
        <v>121</v>
      </c>
      <c r="H71" s="6">
        <v>63</v>
      </c>
      <c r="I71" s="7">
        <v>102</v>
      </c>
      <c r="J71" s="7">
        <v>63</v>
      </c>
      <c r="K71" s="6">
        <v>215</v>
      </c>
      <c r="L71" s="6">
        <v>60</v>
      </c>
      <c r="M71" s="155">
        <v>391</v>
      </c>
      <c r="N71" s="171">
        <v>132</v>
      </c>
    </row>
    <row r="72" spans="1:15" ht="16.2" thickBot="1" x14ac:dyDescent="0.35">
      <c r="B72" s="362"/>
      <c r="C72" s="502"/>
      <c r="D72" s="495" t="s">
        <v>56</v>
      </c>
      <c r="E72" s="427">
        <v>5.0599999999999996</v>
      </c>
      <c r="F72" s="428"/>
      <c r="G72" s="433">
        <f>G70/G$10*100</f>
        <v>3.2066922272568839</v>
      </c>
      <c r="H72" s="434"/>
      <c r="I72" s="172"/>
      <c r="J72" s="173">
        <f>I70/I$10*100</f>
        <v>2.6236285577993321</v>
      </c>
      <c r="K72" s="500">
        <f>K70/$K$10*100</f>
        <v>4.4063451369972766</v>
      </c>
      <c r="L72" s="501"/>
      <c r="M72" s="497">
        <f>M70/$M$10*100</f>
        <v>6.8698279259161961</v>
      </c>
      <c r="N72" s="498"/>
    </row>
    <row r="73" spans="1:15" ht="16.2" thickBot="1" x14ac:dyDescent="0.35">
      <c r="B73" s="363"/>
      <c r="C73" s="462"/>
      <c r="D73" s="496"/>
      <c r="E73" s="106">
        <v>2.37</v>
      </c>
      <c r="F73" s="106">
        <v>0.89</v>
      </c>
      <c r="G73" s="114">
        <f>G71/G$10*100</f>
        <v>2.108748692924364</v>
      </c>
      <c r="H73" s="114">
        <f>H71/G$10*100</f>
        <v>1.0979435343325201</v>
      </c>
      <c r="I73" s="114">
        <f>I71/I$10*100</f>
        <v>1.6218794720941325</v>
      </c>
      <c r="J73" s="114">
        <f>J71/I$10*100</f>
        <v>1.0017490857051996</v>
      </c>
      <c r="K73" s="114">
        <f>K71/K$10*100</f>
        <v>3.444960743470598</v>
      </c>
      <c r="L73" s="114">
        <f>L71/K$10*100</f>
        <v>0.96138439352667848</v>
      </c>
      <c r="M73" s="114">
        <f>M71/$M$10*100</f>
        <v>5.1359516616314203</v>
      </c>
      <c r="N73" s="177">
        <f>N71/$M$10*100</f>
        <v>1.7338762642847763</v>
      </c>
    </row>
    <row r="74" spans="1:15" ht="16.2" thickBot="1" x14ac:dyDescent="0.35">
      <c r="B74" s="361" t="s">
        <v>61</v>
      </c>
      <c r="C74" s="455" t="s">
        <v>62</v>
      </c>
      <c r="D74" s="361" t="s">
        <v>31</v>
      </c>
      <c r="E74" s="429">
        <v>179</v>
      </c>
      <c r="F74" s="430"/>
      <c r="G74" s="421">
        <v>184</v>
      </c>
      <c r="H74" s="422"/>
      <c r="I74" s="421">
        <v>165</v>
      </c>
      <c r="J74" s="422"/>
      <c r="K74" s="429">
        <v>226</v>
      </c>
      <c r="L74" s="430"/>
      <c r="M74" s="485">
        <f>SUM(M75:N75)</f>
        <v>451</v>
      </c>
      <c r="N74" s="486"/>
    </row>
    <row r="75" spans="1:15" ht="16.2" thickBot="1" x14ac:dyDescent="0.35">
      <c r="B75" s="362"/>
      <c r="C75" s="499"/>
      <c r="D75" s="363"/>
      <c r="E75" s="22">
        <v>130</v>
      </c>
      <c r="F75" s="22">
        <v>49</v>
      </c>
      <c r="G75" s="22">
        <v>121</v>
      </c>
      <c r="H75" s="22">
        <v>63</v>
      </c>
      <c r="I75" s="22">
        <v>102</v>
      </c>
      <c r="J75" s="22">
        <v>63</v>
      </c>
      <c r="K75" s="22">
        <v>173</v>
      </c>
      <c r="L75" s="22">
        <v>53</v>
      </c>
      <c r="M75" s="96">
        <v>347</v>
      </c>
      <c r="N75" s="97">
        <v>104</v>
      </c>
    </row>
    <row r="76" spans="1:15" ht="16.2" thickBot="1" x14ac:dyDescent="0.35">
      <c r="B76" s="362"/>
      <c r="C76" s="499"/>
      <c r="D76" s="495" t="s">
        <v>56</v>
      </c>
      <c r="E76" s="427">
        <v>5.0599999999999996</v>
      </c>
      <c r="F76" s="428"/>
      <c r="G76" s="433">
        <f>G74/G$10*100</f>
        <v>3.2066922272568839</v>
      </c>
      <c r="H76" s="434"/>
      <c r="I76" s="433">
        <f>I74/I$10*100</f>
        <v>2.6236285577993321</v>
      </c>
      <c r="J76" s="434"/>
      <c r="K76" s="433">
        <f>K74/$K$10*100</f>
        <v>3.6212145489504888</v>
      </c>
      <c r="L76" s="434"/>
      <c r="M76" s="497">
        <f>M74/$M$10*100</f>
        <v>5.9240772363063181</v>
      </c>
      <c r="N76" s="498"/>
    </row>
    <row r="77" spans="1:15" ht="16.2" thickBot="1" x14ac:dyDescent="0.35">
      <c r="B77" s="363"/>
      <c r="C77" s="470"/>
      <c r="D77" s="496"/>
      <c r="E77" s="106">
        <v>2.37</v>
      </c>
      <c r="F77" s="106">
        <v>0.89</v>
      </c>
      <c r="G77" s="114">
        <f>G75/G$10*100</f>
        <v>2.108748692924364</v>
      </c>
      <c r="H77" s="114">
        <f>H75/G$10*100</f>
        <v>1.0979435343325201</v>
      </c>
      <c r="I77" s="114">
        <f>I75/I$10*100</f>
        <v>1.6218794720941325</v>
      </c>
      <c r="J77" s="114">
        <f>J75/I$10*100</f>
        <v>1.0017490857051996</v>
      </c>
      <c r="K77" s="114">
        <f>K75/K$10*100</f>
        <v>2.771991668001923</v>
      </c>
      <c r="L77" s="114">
        <f>L75/K$10*100</f>
        <v>0.84922288094856602</v>
      </c>
      <c r="M77" s="114">
        <f>M75/M$10*100</f>
        <v>4.5579929068698277</v>
      </c>
      <c r="N77" s="177">
        <f>N75/M$10*100</f>
        <v>1.3660843294364904</v>
      </c>
    </row>
    <row r="78" spans="1:15" ht="15.6" thickBot="1" x14ac:dyDescent="0.35">
      <c r="B78" s="361" t="s">
        <v>52</v>
      </c>
      <c r="C78" s="364" t="s">
        <v>63</v>
      </c>
      <c r="D78" s="365"/>
      <c r="E78" s="365"/>
      <c r="F78" s="365"/>
      <c r="G78" s="365"/>
      <c r="H78" s="365"/>
      <c r="I78" s="365"/>
      <c r="J78" s="365"/>
      <c r="K78" s="365"/>
      <c r="L78" s="365"/>
      <c r="M78" s="365"/>
      <c r="N78" s="366"/>
    </row>
    <row r="79" spans="1:15" ht="16.2" thickBot="1" x14ac:dyDescent="0.35">
      <c r="B79" s="362"/>
      <c r="C79" s="461" t="s">
        <v>64</v>
      </c>
      <c r="D79" s="12" t="s">
        <v>31</v>
      </c>
      <c r="E79" s="6">
        <v>43</v>
      </c>
      <c r="F79" s="6">
        <v>29</v>
      </c>
      <c r="G79" s="6">
        <v>41</v>
      </c>
      <c r="H79" s="6">
        <v>18</v>
      </c>
      <c r="I79" s="7">
        <v>36</v>
      </c>
      <c r="J79" s="7">
        <v>22</v>
      </c>
      <c r="K79" s="22">
        <v>57</v>
      </c>
      <c r="L79" s="22">
        <v>24</v>
      </c>
      <c r="M79" s="96">
        <v>109</v>
      </c>
      <c r="N79" s="97">
        <v>39</v>
      </c>
      <c r="O79">
        <v>3</v>
      </c>
    </row>
    <row r="80" spans="1:15" ht="16.2" thickBot="1" x14ac:dyDescent="0.35">
      <c r="B80" s="362"/>
      <c r="C80" s="462"/>
      <c r="D80" s="104" t="s">
        <v>56</v>
      </c>
      <c r="E80" s="105">
        <v>0.78</v>
      </c>
      <c r="F80" s="105">
        <v>0.53</v>
      </c>
      <c r="G80" s="105">
        <v>0.71</v>
      </c>
      <c r="H80" s="105">
        <v>0.31</v>
      </c>
      <c r="I80" s="105">
        <v>0.56999999999999995</v>
      </c>
      <c r="J80" s="105">
        <v>0.35</v>
      </c>
      <c r="K80" s="106">
        <v>0.91</v>
      </c>
      <c r="L80" s="106">
        <v>0.38</v>
      </c>
      <c r="M80" s="114">
        <f>M79/$M$10*100</f>
        <v>1.4317614606593985</v>
      </c>
      <c r="N80" s="177">
        <f>N79/$M$10*100</f>
        <v>0.51228162353868378</v>
      </c>
    </row>
    <row r="81" spans="1:16" ht="16.2" thickBot="1" x14ac:dyDescent="0.35">
      <c r="B81" s="362"/>
      <c r="C81" s="461" t="s">
        <v>45</v>
      </c>
      <c r="D81" s="12" t="s">
        <v>31</v>
      </c>
      <c r="E81" s="6">
        <v>76</v>
      </c>
      <c r="F81" s="6">
        <v>20</v>
      </c>
      <c r="G81" s="6">
        <v>57</v>
      </c>
      <c r="H81" s="6">
        <v>36</v>
      </c>
      <c r="I81" s="7">
        <v>62</v>
      </c>
      <c r="J81" s="7">
        <v>38</v>
      </c>
      <c r="K81" s="22">
        <v>118</v>
      </c>
      <c r="L81" s="22">
        <v>32</v>
      </c>
      <c r="M81" s="96">
        <v>225</v>
      </c>
      <c r="N81" s="97">
        <v>69</v>
      </c>
    </row>
    <row r="82" spans="1:16" ht="16.2" thickBot="1" x14ac:dyDescent="0.35">
      <c r="B82" s="362"/>
      <c r="C82" s="462"/>
      <c r="D82" s="104" t="s">
        <v>56</v>
      </c>
      <c r="E82" s="105">
        <v>1.38</v>
      </c>
      <c r="F82" s="105">
        <v>0.36</v>
      </c>
      <c r="G82" s="105">
        <v>0.99</v>
      </c>
      <c r="H82" s="105">
        <v>0.63</v>
      </c>
      <c r="I82" s="105">
        <v>0.99</v>
      </c>
      <c r="J82" s="105">
        <v>0.6</v>
      </c>
      <c r="K82" s="106">
        <v>1.89</v>
      </c>
      <c r="L82" s="106">
        <v>0.51</v>
      </c>
      <c r="M82" s="114">
        <f>M81/$M$10*100</f>
        <v>2.9554709050308681</v>
      </c>
      <c r="N82" s="177">
        <f>N81/$M$10*100</f>
        <v>0.90634441087613304</v>
      </c>
    </row>
    <row r="83" spans="1:16" ht="16.2" thickBot="1" x14ac:dyDescent="0.35">
      <c r="B83" s="362"/>
      <c r="C83" s="461" t="s">
        <v>65</v>
      </c>
      <c r="D83" s="12" t="s">
        <v>31</v>
      </c>
      <c r="E83" s="6">
        <v>11</v>
      </c>
      <c r="F83" s="6">
        <v>0</v>
      </c>
      <c r="G83" s="6">
        <v>23</v>
      </c>
      <c r="H83" s="6">
        <v>9</v>
      </c>
      <c r="I83" s="7">
        <v>4</v>
      </c>
      <c r="J83" s="7">
        <v>3</v>
      </c>
      <c r="K83" s="22">
        <v>40</v>
      </c>
      <c r="L83" s="22">
        <v>4</v>
      </c>
      <c r="M83" s="96">
        <v>25</v>
      </c>
      <c r="N83" s="97">
        <v>1</v>
      </c>
    </row>
    <row r="84" spans="1:16" ht="16.2" thickBot="1" x14ac:dyDescent="0.35">
      <c r="B84" s="362"/>
      <c r="C84" s="462"/>
      <c r="D84" s="104" t="s">
        <v>56</v>
      </c>
      <c r="E84" s="105">
        <v>0.2</v>
      </c>
      <c r="F84" s="105">
        <v>0</v>
      </c>
      <c r="G84" s="105">
        <v>0.44</v>
      </c>
      <c r="H84" s="105">
        <v>0.59</v>
      </c>
      <c r="I84" s="105">
        <v>0.06</v>
      </c>
      <c r="J84" s="105">
        <v>0.05</v>
      </c>
      <c r="K84" s="106">
        <v>0.64</v>
      </c>
      <c r="L84" s="106">
        <v>0.06</v>
      </c>
      <c r="M84" s="114">
        <f>M83/$M$10*100</f>
        <v>0.3283856561145409</v>
      </c>
      <c r="N84" s="177">
        <f>N83/$M$10*100</f>
        <v>1.3135426244581635E-2</v>
      </c>
    </row>
    <row r="85" spans="1:16" ht="15.6" thickBot="1" x14ac:dyDescent="0.35">
      <c r="B85" s="362"/>
      <c r="C85" s="364" t="s">
        <v>66</v>
      </c>
      <c r="D85" s="365"/>
      <c r="E85" s="365"/>
      <c r="F85" s="365"/>
      <c r="G85" s="365"/>
      <c r="H85" s="365"/>
      <c r="I85" s="365"/>
      <c r="J85" s="365"/>
      <c r="K85" s="365"/>
      <c r="L85" s="365"/>
      <c r="M85" s="365"/>
      <c r="N85" s="366"/>
    </row>
    <row r="86" spans="1:16" ht="16.2" thickBot="1" x14ac:dyDescent="0.35">
      <c r="B86" s="362"/>
      <c r="C86" s="461" t="s">
        <v>36</v>
      </c>
      <c r="D86" s="12" t="s">
        <v>31</v>
      </c>
      <c r="E86" s="6">
        <v>122</v>
      </c>
      <c r="F86" s="6">
        <v>31</v>
      </c>
      <c r="G86" s="6">
        <v>96</v>
      </c>
      <c r="H86" s="6">
        <v>29</v>
      </c>
      <c r="I86" s="7">
        <v>91</v>
      </c>
      <c r="J86" s="7">
        <v>36</v>
      </c>
      <c r="K86" s="22">
        <v>195</v>
      </c>
      <c r="L86" s="22">
        <v>34</v>
      </c>
      <c r="M86" s="96">
        <v>341</v>
      </c>
      <c r="N86" s="97">
        <v>79</v>
      </c>
      <c r="O86">
        <v>3</v>
      </c>
    </row>
    <row r="87" spans="1:16" ht="16.2" thickBot="1" x14ac:dyDescent="0.35">
      <c r="B87" s="362"/>
      <c r="C87" s="462"/>
      <c r="D87" s="104" t="s">
        <v>56</v>
      </c>
      <c r="E87" s="105">
        <v>2.2200000000000002</v>
      </c>
      <c r="F87" s="105">
        <v>0.56000000000000005</v>
      </c>
      <c r="G87" s="105">
        <v>1.67</v>
      </c>
      <c r="H87" s="105">
        <v>0.51</v>
      </c>
      <c r="I87" s="105">
        <v>1</v>
      </c>
      <c r="J87" s="105">
        <v>1</v>
      </c>
      <c r="K87" s="106">
        <v>3.12</v>
      </c>
      <c r="L87" s="106">
        <v>0.54</v>
      </c>
      <c r="M87" s="114">
        <f>M86/$M$10*100</f>
        <v>4.4791803494023386</v>
      </c>
      <c r="N87" s="177">
        <f>N86/$M$10*100</f>
        <v>1.0376986733219493</v>
      </c>
    </row>
    <row r="88" spans="1:16" ht="16.2" thickBot="1" x14ac:dyDescent="0.35">
      <c r="B88" s="362"/>
      <c r="C88" s="461" t="s">
        <v>37</v>
      </c>
      <c r="D88" s="12" t="s">
        <v>31</v>
      </c>
      <c r="E88" s="6">
        <v>8</v>
      </c>
      <c r="F88" s="6">
        <v>18</v>
      </c>
      <c r="G88" s="6">
        <v>25</v>
      </c>
      <c r="H88" s="6">
        <v>34</v>
      </c>
      <c r="I88" s="7">
        <v>11</v>
      </c>
      <c r="J88" s="7">
        <v>27</v>
      </c>
      <c r="K88" s="22">
        <v>19</v>
      </c>
      <c r="L88" s="22">
        <v>26</v>
      </c>
      <c r="M88" s="96">
        <v>18</v>
      </c>
      <c r="N88" s="97">
        <v>30</v>
      </c>
    </row>
    <row r="89" spans="1:16" ht="16.2" thickBot="1" x14ac:dyDescent="0.35">
      <c r="B89" s="362"/>
      <c r="C89" s="462"/>
      <c r="D89" s="104" t="s">
        <v>56</v>
      </c>
      <c r="E89" s="105">
        <v>0.15</v>
      </c>
      <c r="F89" s="105">
        <v>0.33</v>
      </c>
      <c r="G89" s="105">
        <v>0.44</v>
      </c>
      <c r="H89" s="105">
        <v>0.59</v>
      </c>
      <c r="I89" s="105">
        <v>0.18</v>
      </c>
      <c r="J89" s="105">
        <v>0.43</v>
      </c>
      <c r="K89" s="106">
        <v>0.3</v>
      </c>
      <c r="L89" s="106">
        <v>0.42</v>
      </c>
      <c r="M89" s="114">
        <f>M88/$M$10*100</f>
        <v>0.23643767240246943</v>
      </c>
      <c r="N89" s="177">
        <f>N88/$M$10*100</f>
        <v>0.39406278733744909</v>
      </c>
    </row>
    <row r="90" spans="1:16" ht="16.2" thickBot="1" x14ac:dyDescent="0.35">
      <c r="B90" s="362"/>
      <c r="C90" s="461" t="s">
        <v>38</v>
      </c>
      <c r="D90" s="12" t="s">
        <v>31</v>
      </c>
      <c r="E90" s="6" t="s">
        <v>450</v>
      </c>
      <c r="F90" s="6" t="s">
        <v>450</v>
      </c>
      <c r="G90" s="6" t="s">
        <v>450</v>
      </c>
      <c r="H90" s="6" t="s">
        <v>450</v>
      </c>
      <c r="I90" s="7" t="s">
        <v>450</v>
      </c>
      <c r="J90" s="7" t="s">
        <v>450</v>
      </c>
      <c r="K90" s="22">
        <v>1</v>
      </c>
      <c r="L90" s="22">
        <v>0</v>
      </c>
      <c r="M90" s="107">
        <v>0</v>
      </c>
      <c r="N90" s="108">
        <v>0</v>
      </c>
    </row>
    <row r="91" spans="1:16" ht="16.2" thickBot="1" x14ac:dyDescent="0.35">
      <c r="B91" s="363"/>
      <c r="C91" s="462"/>
      <c r="D91" s="104" t="s">
        <v>56</v>
      </c>
      <c r="E91" s="105" t="s">
        <v>450</v>
      </c>
      <c r="F91" s="105" t="s">
        <v>450</v>
      </c>
      <c r="G91" s="105" t="s">
        <v>450</v>
      </c>
      <c r="H91" s="105" t="s">
        <v>450</v>
      </c>
      <c r="I91" s="105" t="s">
        <v>450</v>
      </c>
      <c r="J91" s="105" t="s">
        <v>450</v>
      </c>
      <c r="K91" s="106">
        <v>0.02</v>
      </c>
      <c r="L91" s="115">
        <v>0</v>
      </c>
      <c r="M91" s="115">
        <f>M90/$M$10*100</f>
        <v>0</v>
      </c>
      <c r="N91" s="178">
        <f>N90/$M$10*100</f>
        <v>0</v>
      </c>
    </row>
    <row r="92" spans="1:16" ht="16.2" thickBot="1" x14ac:dyDescent="0.35">
      <c r="A92" s="180" t="s">
        <v>507</v>
      </c>
      <c r="B92" s="24" t="s">
        <v>61</v>
      </c>
      <c r="C92" s="8" t="s">
        <v>67</v>
      </c>
      <c r="D92" s="12" t="s">
        <v>68</v>
      </c>
      <c r="E92" s="421" t="s">
        <v>450</v>
      </c>
      <c r="F92" s="422"/>
      <c r="G92" s="425">
        <v>25414</v>
      </c>
      <c r="H92" s="426"/>
      <c r="I92" s="483">
        <v>40000</v>
      </c>
      <c r="J92" s="484"/>
      <c r="K92" s="425">
        <v>50000</v>
      </c>
      <c r="L92" s="426"/>
      <c r="M92" s="493">
        <v>80400</v>
      </c>
      <c r="N92" s="494"/>
    </row>
    <row r="93" spans="1:16" ht="15.6" thickBot="1" x14ac:dyDescent="0.35">
      <c r="B93" s="361" t="s">
        <v>69</v>
      </c>
      <c r="C93" s="364" t="s">
        <v>70</v>
      </c>
      <c r="D93" s="365"/>
      <c r="E93" s="365"/>
      <c r="F93" s="365"/>
      <c r="G93" s="365"/>
      <c r="H93" s="365"/>
      <c r="I93" s="365"/>
      <c r="J93" s="365"/>
      <c r="K93" s="365"/>
      <c r="L93" s="365"/>
      <c r="M93" s="365"/>
      <c r="N93" s="366"/>
    </row>
    <row r="94" spans="1:16" ht="16.2" thickBot="1" x14ac:dyDescent="0.35">
      <c r="B94" s="362"/>
      <c r="C94" s="255" t="s">
        <v>71</v>
      </c>
      <c r="D94" s="12" t="s">
        <v>72</v>
      </c>
      <c r="E94" s="62">
        <v>4223</v>
      </c>
      <c r="F94" s="62">
        <v>1266</v>
      </c>
      <c r="G94" s="62">
        <v>4422</v>
      </c>
      <c r="H94" s="62">
        <v>1316</v>
      </c>
      <c r="I94" s="63">
        <v>4822</v>
      </c>
      <c r="J94" s="63">
        <v>1467</v>
      </c>
      <c r="K94" s="64">
        <v>4737</v>
      </c>
      <c r="L94" s="64">
        <v>1504</v>
      </c>
      <c r="M94" s="96">
        <v>5683</v>
      </c>
      <c r="N94" s="97">
        <v>1930</v>
      </c>
    </row>
    <row r="95" spans="1:16" ht="16.2" thickBot="1" x14ac:dyDescent="0.35">
      <c r="B95" s="362"/>
      <c r="C95" s="255" t="s">
        <v>73</v>
      </c>
      <c r="D95" s="12" t="s">
        <v>72</v>
      </c>
      <c r="E95" s="6">
        <v>0</v>
      </c>
      <c r="F95" s="6">
        <v>29</v>
      </c>
      <c r="G95" s="6">
        <v>92</v>
      </c>
      <c r="H95" s="6">
        <v>47</v>
      </c>
      <c r="I95" s="7">
        <v>127</v>
      </c>
      <c r="J95" s="7">
        <v>55</v>
      </c>
      <c r="K95" s="22">
        <v>112</v>
      </c>
      <c r="L95" s="22">
        <v>46</v>
      </c>
      <c r="M95" s="96">
        <v>123</v>
      </c>
      <c r="N95" s="97">
        <v>58</v>
      </c>
    </row>
    <row r="96" spans="1:16" ht="16.2" thickBot="1" x14ac:dyDescent="0.35">
      <c r="B96" s="362"/>
      <c r="C96" s="255" t="s">
        <v>74</v>
      </c>
      <c r="D96" s="12" t="s">
        <v>72</v>
      </c>
      <c r="E96" s="6">
        <v>0</v>
      </c>
      <c r="F96" s="6">
        <v>29</v>
      </c>
      <c r="G96" s="6">
        <v>92</v>
      </c>
      <c r="H96" s="6">
        <v>47</v>
      </c>
      <c r="I96" s="7">
        <v>127</v>
      </c>
      <c r="J96" s="7">
        <v>55</v>
      </c>
      <c r="K96" s="22">
        <v>112</v>
      </c>
      <c r="L96" s="22">
        <v>46</v>
      </c>
      <c r="M96" s="96">
        <v>123</v>
      </c>
      <c r="N96" s="97">
        <v>58</v>
      </c>
      <c r="P96" s="169"/>
    </row>
    <row r="97" spans="1:17" ht="31.8" thickBot="1" x14ac:dyDescent="0.35">
      <c r="B97" s="362"/>
      <c r="C97" s="255" t="s">
        <v>75</v>
      </c>
      <c r="D97" s="12" t="s">
        <v>72</v>
      </c>
      <c r="E97" s="6">
        <v>0</v>
      </c>
      <c r="F97" s="6">
        <v>29</v>
      </c>
      <c r="G97" s="6">
        <v>92</v>
      </c>
      <c r="H97" s="6">
        <v>47</v>
      </c>
      <c r="I97" s="7">
        <v>127</v>
      </c>
      <c r="J97" s="7">
        <v>55</v>
      </c>
      <c r="K97" s="22">
        <v>112</v>
      </c>
      <c r="L97" s="22">
        <v>46</v>
      </c>
      <c r="M97" s="96">
        <v>116</v>
      </c>
      <c r="N97" s="97">
        <v>57</v>
      </c>
      <c r="P97" s="169"/>
    </row>
    <row r="98" spans="1:17" ht="16.2" thickBot="1" x14ac:dyDescent="0.35">
      <c r="B98" s="363"/>
      <c r="C98" s="255" t="s">
        <v>76</v>
      </c>
      <c r="D98" s="104" t="s">
        <v>15</v>
      </c>
      <c r="E98" s="105">
        <v>0</v>
      </c>
      <c r="F98" s="105">
        <v>100</v>
      </c>
      <c r="G98" s="105">
        <v>100</v>
      </c>
      <c r="H98" s="105">
        <v>100</v>
      </c>
      <c r="I98" s="105">
        <v>100</v>
      </c>
      <c r="J98" s="105">
        <v>100</v>
      </c>
      <c r="K98" s="106">
        <v>100</v>
      </c>
      <c r="L98" s="106">
        <v>100</v>
      </c>
      <c r="M98" s="114">
        <f>M97/SUM(M95:N95)*100</f>
        <v>64.088397790055254</v>
      </c>
      <c r="N98" s="177">
        <f>N97/SUM(M95:N95)*100</f>
        <v>31.491712707182316</v>
      </c>
    </row>
    <row r="99" spans="1:17" ht="15.6" thickBot="1" x14ac:dyDescent="0.35">
      <c r="A99" s="180" t="s">
        <v>533</v>
      </c>
      <c r="B99" s="361" t="s">
        <v>61</v>
      </c>
      <c r="C99" s="364" t="s">
        <v>77</v>
      </c>
      <c r="D99" s="365"/>
      <c r="E99" s="365"/>
      <c r="F99" s="365"/>
      <c r="G99" s="365"/>
      <c r="H99" s="365"/>
      <c r="I99" s="365"/>
      <c r="J99" s="365"/>
      <c r="K99" s="365"/>
      <c r="L99" s="365"/>
      <c r="M99" s="365"/>
      <c r="N99" s="366"/>
    </row>
    <row r="100" spans="1:17" ht="16.2" thickBot="1" x14ac:dyDescent="0.35">
      <c r="B100" s="362"/>
      <c r="C100" s="461" t="s">
        <v>78</v>
      </c>
      <c r="D100" s="361" t="s">
        <v>79</v>
      </c>
      <c r="E100" s="421" t="s">
        <v>450</v>
      </c>
      <c r="F100" s="422"/>
      <c r="G100" s="487">
        <v>44</v>
      </c>
      <c r="H100" s="488"/>
      <c r="I100" s="489">
        <v>48.35</v>
      </c>
      <c r="J100" s="490"/>
      <c r="K100" s="487">
        <v>48.9</v>
      </c>
      <c r="L100" s="488"/>
      <c r="M100" s="491">
        <f>(35727.75+69556.5+53645.5+6178)/M10</f>
        <v>21.687606725338238</v>
      </c>
      <c r="N100" s="492"/>
      <c r="O100">
        <v>3</v>
      </c>
    </row>
    <row r="101" spans="1:17" ht="16.2" thickBot="1" x14ac:dyDescent="0.35">
      <c r="B101" s="362"/>
      <c r="C101" s="462"/>
      <c r="D101" s="363"/>
      <c r="E101" s="6">
        <v>16.25</v>
      </c>
      <c r="F101" s="6">
        <v>0.82</v>
      </c>
      <c r="G101" s="6">
        <v>17.96</v>
      </c>
      <c r="H101" s="6">
        <v>34.28</v>
      </c>
      <c r="I101" s="7">
        <v>34.28</v>
      </c>
      <c r="J101" s="7">
        <v>10.53</v>
      </c>
      <c r="K101" s="133">
        <v>51.4</v>
      </c>
      <c r="L101" s="133">
        <v>41.9</v>
      </c>
      <c r="M101" s="149"/>
      <c r="N101" s="141"/>
    </row>
    <row r="102" spans="1:17" ht="16.2" thickBot="1" x14ac:dyDescent="0.35">
      <c r="B102" s="362"/>
      <c r="C102" s="251" t="s">
        <v>80</v>
      </c>
      <c r="D102" s="12" t="s">
        <v>81</v>
      </c>
      <c r="E102" s="421" t="s">
        <v>450</v>
      </c>
      <c r="F102" s="422"/>
      <c r="G102" s="425">
        <v>18220</v>
      </c>
      <c r="H102" s="426"/>
      <c r="I102" s="483">
        <v>22195</v>
      </c>
      <c r="J102" s="484"/>
      <c r="K102" s="425">
        <v>37319</v>
      </c>
      <c r="L102" s="426"/>
      <c r="M102" s="485">
        <f>329660880.59/M10</f>
        <v>43302.361827137785</v>
      </c>
      <c r="N102" s="486"/>
      <c r="P102" s="169"/>
      <c r="Q102" s="169"/>
    </row>
    <row r="103" spans="1:17" ht="16.2" thickBot="1" x14ac:dyDescent="0.35">
      <c r="B103" s="362"/>
      <c r="C103" s="255" t="s">
        <v>82</v>
      </c>
      <c r="D103" s="12" t="s">
        <v>15</v>
      </c>
      <c r="E103" s="421" t="s">
        <v>450</v>
      </c>
      <c r="F103" s="422"/>
      <c r="G103" s="421">
        <v>64</v>
      </c>
      <c r="H103" s="422"/>
      <c r="I103" s="419">
        <v>24</v>
      </c>
      <c r="J103" s="420"/>
      <c r="K103" s="421">
        <v>38</v>
      </c>
      <c r="L103" s="422"/>
      <c r="M103" s="485">
        <f>20/127*100</f>
        <v>15.748031496062993</v>
      </c>
      <c r="N103" s="486"/>
      <c r="P103" s="170"/>
      <c r="Q103" s="170"/>
    </row>
    <row r="104" spans="1:17" ht="16.2" thickBot="1" x14ac:dyDescent="0.35">
      <c r="B104" s="363"/>
      <c r="C104" s="251" t="s">
        <v>83</v>
      </c>
      <c r="D104" s="12" t="s">
        <v>8</v>
      </c>
      <c r="E104" s="6">
        <v>75</v>
      </c>
      <c r="F104" s="6">
        <v>37</v>
      </c>
      <c r="G104" s="6">
        <v>64</v>
      </c>
      <c r="H104" s="6">
        <v>23</v>
      </c>
      <c r="I104" s="7">
        <v>68</v>
      </c>
      <c r="J104" s="7">
        <v>24</v>
      </c>
      <c r="K104" s="6">
        <v>118</v>
      </c>
      <c r="L104" s="6">
        <v>43</v>
      </c>
      <c r="M104" s="96">
        <v>240</v>
      </c>
      <c r="N104" s="97">
        <v>89</v>
      </c>
      <c r="O104">
        <v>3</v>
      </c>
    </row>
    <row r="105" spans="1:17" ht="16.2" thickBot="1" x14ac:dyDescent="0.35">
      <c r="B105" s="361" t="s">
        <v>84</v>
      </c>
      <c r="C105" s="251" t="s">
        <v>85</v>
      </c>
      <c r="D105" s="104" t="s">
        <v>86</v>
      </c>
      <c r="E105" s="105">
        <v>38</v>
      </c>
      <c r="F105" s="105">
        <v>26</v>
      </c>
      <c r="G105" s="105">
        <v>48</v>
      </c>
      <c r="H105" s="105">
        <v>37</v>
      </c>
      <c r="I105" s="105">
        <v>54</v>
      </c>
      <c r="J105" s="105">
        <v>40</v>
      </c>
      <c r="K105" s="148">
        <v>51</v>
      </c>
      <c r="L105" s="105">
        <v>42</v>
      </c>
      <c r="M105" s="151">
        <f>AVERAGE(M106:M109)</f>
        <v>35.207797619047618</v>
      </c>
      <c r="N105" s="179">
        <f>AVERAGE(N106:N109)</f>
        <v>27.923452380952384</v>
      </c>
      <c r="O105">
        <v>3</v>
      </c>
    </row>
    <row r="106" spans="1:17" ht="16.2" thickBot="1" x14ac:dyDescent="0.35">
      <c r="B106" s="362"/>
      <c r="C106" s="252" t="s">
        <v>535</v>
      </c>
      <c r="D106" s="12" t="s">
        <v>86</v>
      </c>
      <c r="E106" s="22">
        <v>51</v>
      </c>
      <c r="F106" s="22">
        <v>69</v>
      </c>
      <c r="G106" s="22">
        <v>85</v>
      </c>
      <c r="H106" s="22">
        <v>49</v>
      </c>
      <c r="I106" s="23">
        <v>65</v>
      </c>
      <c r="J106" s="23">
        <v>55</v>
      </c>
      <c r="K106" s="6">
        <v>37</v>
      </c>
      <c r="L106" s="6">
        <v>40</v>
      </c>
      <c r="M106" s="142">
        <v>41.407142857142858</v>
      </c>
      <c r="N106" s="143">
        <v>35.614285714285714</v>
      </c>
    </row>
    <row r="107" spans="1:17" ht="16.2" thickBot="1" x14ac:dyDescent="0.35">
      <c r="B107" s="362"/>
      <c r="C107" s="252" t="s">
        <v>534</v>
      </c>
      <c r="D107" s="12" t="s">
        <v>86</v>
      </c>
      <c r="E107" s="22">
        <v>42</v>
      </c>
      <c r="F107" s="22">
        <v>33</v>
      </c>
      <c r="G107" s="22">
        <v>39</v>
      </c>
      <c r="H107" s="22">
        <v>35</v>
      </c>
      <c r="I107" s="23">
        <v>66</v>
      </c>
      <c r="J107" s="23">
        <v>51</v>
      </c>
      <c r="K107" s="6">
        <v>63</v>
      </c>
      <c r="L107" s="6">
        <v>63</v>
      </c>
      <c r="M107" s="142">
        <v>33.744285714285716</v>
      </c>
      <c r="N107" s="143">
        <v>28.307142857142857</v>
      </c>
    </row>
    <row r="108" spans="1:17" ht="16.2" thickBot="1" x14ac:dyDescent="0.35">
      <c r="B108" s="362"/>
      <c r="C108" s="252" t="s">
        <v>536</v>
      </c>
      <c r="D108" s="12" t="s">
        <v>86</v>
      </c>
      <c r="E108" s="22">
        <v>60</v>
      </c>
      <c r="F108" s="22">
        <v>48</v>
      </c>
      <c r="G108" s="22">
        <v>49</v>
      </c>
      <c r="H108" s="22">
        <v>45</v>
      </c>
      <c r="I108" s="23">
        <v>43</v>
      </c>
      <c r="J108" s="23">
        <v>44</v>
      </c>
      <c r="K108" s="6">
        <v>44</v>
      </c>
      <c r="L108" s="6">
        <v>39</v>
      </c>
      <c r="M108" s="142">
        <v>43.051428571428573</v>
      </c>
      <c r="N108" s="143">
        <v>28.355714285714289</v>
      </c>
    </row>
    <row r="109" spans="1:17" ht="16.2" thickBot="1" x14ac:dyDescent="0.35">
      <c r="B109" s="363"/>
      <c r="C109" s="252" t="s">
        <v>537</v>
      </c>
      <c r="D109" s="12" t="s">
        <v>86</v>
      </c>
      <c r="E109" s="22">
        <v>54</v>
      </c>
      <c r="F109" s="22">
        <v>42</v>
      </c>
      <c r="G109" s="22">
        <v>42</v>
      </c>
      <c r="H109" s="22">
        <v>29</v>
      </c>
      <c r="I109" s="23">
        <v>35</v>
      </c>
      <c r="J109" s="23">
        <v>36</v>
      </c>
      <c r="K109" s="6">
        <v>53</v>
      </c>
      <c r="L109" s="6">
        <v>39</v>
      </c>
      <c r="M109" s="142">
        <v>22.62833333333333</v>
      </c>
      <c r="N109" s="143">
        <v>19.416666666666668</v>
      </c>
    </row>
    <row r="110" spans="1:17" ht="31.8" thickBot="1" x14ac:dyDescent="0.35">
      <c r="A110" s="180" t="s">
        <v>538</v>
      </c>
      <c r="B110" s="361" t="s">
        <v>61</v>
      </c>
      <c r="C110" s="255" t="s">
        <v>87</v>
      </c>
      <c r="D110" s="12" t="s">
        <v>8</v>
      </c>
      <c r="E110" s="429">
        <v>71</v>
      </c>
      <c r="F110" s="430"/>
      <c r="G110" s="429">
        <v>124</v>
      </c>
      <c r="H110" s="430"/>
      <c r="I110" s="444">
        <v>293</v>
      </c>
      <c r="J110" s="445"/>
      <c r="K110" s="421">
        <v>250</v>
      </c>
      <c r="L110" s="422"/>
      <c r="M110" s="481">
        <f>3.62+64.87</f>
        <v>68.490000000000009</v>
      </c>
      <c r="N110" s="482"/>
    </row>
    <row r="111" spans="1:17" ht="16.2" thickBot="1" x14ac:dyDescent="0.35">
      <c r="A111" s="180" t="s">
        <v>539</v>
      </c>
      <c r="B111" s="362"/>
      <c r="C111" s="255" t="s">
        <v>540</v>
      </c>
      <c r="D111" s="12" t="s">
        <v>8</v>
      </c>
      <c r="E111" s="431">
        <v>574010</v>
      </c>
      <c r="F111" s="432"/>
      <c r="G111" s="431">
        <v>403440</v>
      </c>
      <c r="H111" s="432"/>
      <c r="I111" s="483">
        <v>352185</v>
      </c>
      <c r="J111" s="484"/>
      <c r="K111" s="431">
        <v>436745</v>
      </c>
      <c r="L111" s="432"/>
      <c r="M111" s="473">
        <f>'Financial Capital'!H7</f>
        <v>515449</v>
      </c>
      <c r="N111" s="474"/>
    </row>
    <row r="112" spans="1:17" ht="16.2" thickBot="1" x14ac:dyDescent="0.35">
      <c r="B112" s="362"/>
      <c r="C112" s="255" t="s">
        <v>541</v>
      </c>
      <c r="D112" s="12" t="s">
        <v>8</v>
      </c>
      <c r="E112" s="477">
        <v>537869.80000000005</v>
      </c>
      <c r="F112" s="478"/>
      <c r="G112" s="477">
        <v>377591.53</v>
      </c>
      <c r="H112" s="478"/>
      <c r="I112" s="479">
        <v>324650.90000000002</v>
      </c>
      <c r="J112" s="480"/>
      <c r="K112" s="477">
        <v>396468</v>
      </c>
      <c r="L112" s="478"/>
      <c r="M112" s="473">
        <f>'Financial Capital'!H12</f>
        <v>480881</v>
      </c>
      <c r="N112" s="474"/>
    </row>
    <row r="113" spans="1:15" ht="16.2" thickBot="1" x14ac:dyDescent="0.35">
      <c r="B113" s="362"/>
      <c r="C113" s="255" t="s">
        <v>542</v>
      </c>
      <c r="D113" s="12" t="s">
        <v>8</v>
      </c>
      <c r="E113" s="431">
        <f>'Financial Capital'!D11</f>
        <v>13110</v>
      </c>
      <c r="F113" s="432"/>
      <c r="G113" s="431">
        <f>'Financial Capital'!E11</f>
        <v>12190</v>
      </c>
      <c r="H113" s="432"/>
      <c r="I113" s="471">
        <f>'Financial Capital'!F11</f>
        <v>12213</v>
      </c>
      <c r="J113" s="472"/>
      <c r="K113" s="431">
        <f>'Financial Capital'!G11</f>
        <v>13744</v>
      </c>
      <c r="L113" s="432"/>
      <c r="M113" s="473">
        <f>'Financial Capital'!H11</f>
        <v>14595</v>
      </c>
      <c r="N113" s="474"/>
    </row>
    <row r="114" spans="1:15" ht="16.2" thickBot="1" x14ac:dyDescent="0.35">
      <c r="B114" s="362"/>
      <c r="C114" s="255" t="s">
        <v>543</v>
      </c>
      <c r="D114" s="104" t="s">
        <v>61</v>
      </c>
      <c r="E114" s="433">
        <f>(E111-(E112-E113))/E113</f>
        <v>3.7566895499618576</v>
      </c>
      <c r="F114" s="434"/>
      <c r="G114" s="433">
        <f>(G111-(G112-G113))/G113</f>
        <v>3.1204651353568478</v>
      </c>
      <c r="H114" s="434"/>
      <c r="I114" s="433">
        <f>(I111-(I112-I113))/I113</f>
        <v>3.2544911160239072</v>
      </c>
      <c r="J114" s="434"/>
      <c r="K114" s="433">
        <f>(K111-(K112-K113))/K113</f>
        <v>3.9305151338766007</v>
      </c>
      <c r="L114" s="434"/>
      <c r="M114" s="475">
        <f>(M111-(M112-M113))/M113</f>
        <v>3.3684823569715654</v>
      </c>
      <c r="N114" s="476"/>
    </row>
    <row r="115" spans="1:15" ht="16.2" thickBot="1" x14ac:dyDescent="0.35">
      <c r="B115" s="363"/>
      <c r="C115" s="255" t="s">
        <v>88</v>
      </c>
      <c r="D115" s="12" t="s">
        <v>31</v>
      </c>
      <c r="E115" s="431">
        <v>5489</v>
      </c>
      <c r="F115" s="432"/>
      <c r="G115" s="431">
        <v>5738</v>
      </c>
      <c r="H115" s="432"/>
      <c r="I115" s="471">
        <v>6289</v>
      </c>
      <c r="J115" s="472"/>
      <c r="K115" s="425">
        <v>6241</v>
      </c>
      <c r="L115" s="426"/>
      <c r="M115" s="473">
        <f>M10</f>
        <v>7613</v>
      </c>
      <c r="N115" s="474"/>
    </row>
    <row r="116" spans="1:15" ht="15.6" thickBot="1" x14ac:dyDescent="0.35">
      <c r="B116" s="361" t="s">
        <v>61</v>
      </c>
      <c r="C116" s="364" t="s">
        <v>89</v>
      </c>
      <c r="D116" s="365"/>
      <c r="E116" s="365"/>
      <c r="F116" s="365"/>
      <c r="G116" s="365"/>
      <c r="H116" s="365"/>
      <c r="I116" s="365"/>
      <c r="J116" s="365"/>
      <c r="K116" s="365"/>
      <c r="L116" s="365"/>
      <c r="M116" s="365"/>
      <c r="N116" s="366"/>
    </row>
    <row r="117" spans="1:15" ht="31.8" thickBot="1" x14ac:dyDescent="0.35">
      <c r="B117" s="362"/>
      <c r="C117" s="255" t="s">
        <v>90</v>
      </c>
      <c r="D117" s="12" t="s">
        <v>91</v>
      </c>
      <c r="E117" s="429" t="s">
        <v>450</v>
      </c>
      <c r="F117" s="430"/>
      <c r="G117" s="429">
        <v>100</v>
      </c>
      <c r="H117" s="430"/>
      <c r="I117" s="444">
        <v>100</v>
      </c>
      <c r="J117" s="445"/>
      <c r="K117" s="429">
        <v>100</v>
      </c>
      <c r="L117" s="430"/>
      <c r="M117" s="429">
        <v>100</v>
      </c>
      <c r="N117" s="430"/>
    </row>
    <row r="118" spans="1:15" ht="16.2" thickBot="1" x14ac:dyDescent="0.35">
      <c r="B118" s="362"/>
      <c r="C118" s="255" t="s">
        <v>92</v>
      </c>
      <c r="D118" s="12" t="s">
        <v>91</v>
      </c>
      <c r="E118" s="429" t="s">
        <v>450</v>
      </c>
      <c r="F118" s="430"/>
      <c r="G118" s="429">
        <v>100</v>
      </c>
      <c r="H118" s="430"/>
      <c r="I118" s="444">
        <v>100</v>
      </c>
      <c r="J118" s="445"/>
      <c r="K118" s="429">
        <v>100</v>
      </c>
      <c r="L118" s="430"/>
      <c r="M118" s="429">
        <v>100</v>
      </c>
      <c r="N118" s="430"/>
    </row>
    <row r="119" spans="1:15" ht="26.25" customHeight="1" thickBot="1" x14ac:dyDescent="0.35">
      <c r="B119" s="363"/>
      <c r="C119" s="255" t="s">
        <v>93</v>
      </c>
      <c r="D119" s="12" t="s">
        <v>91</v>
      </c>
      <c r="E119" s="429" t="s">
        <v>450</v>
      </c>
      <c r="F119" s="430"/>
      <c r="G119" s="429">
        <v>100</v>
      </c>
      <c r="H119" s="430"/>
      <c r="I119" s="444">
        <v>100</v>
      </c>
      <c r="J119" s="445"/>
      <c r="K119" s="429">
        <v>100</v>
      </c>
      <c r="L119" s="430"/>
      <c r="M119" s="429">
        <v>100</v>
      </c>
      <c r="N119" s="430"/>
    </row>
    <row r="120" spans="1:15" ht="16.2" thickBot="1" x14ac:dyDescent="0.35">
      <c r="A120" s="180" t="s">
        <v>544</v>
      </c>
      <c r="B120" s="361" t="s">
        <v>61</v>
      </c>
      <c r="C120" s="455" t="s">
        <v>94</v>
      </c>
      <c r="D120" s="361" t="s">
        <v>95</v>
      </c>
      <c r="E120" s="421">
        <v>84.82</v>
      </c>
      <c r="F120" s="422"/>
      <c r="G120" s="421">
        <v>85.76</v>
      </c>
      <c r="H120" s="422"/>
      <c r="I120" s="421">
        <v>87.52</v>
      </c>
      <c r="J120" s="422"/>
      <c r="K120" s="421">
        <v>88.17</v>
      </c>
      <c r="L120" s="422"/>
      <c r="M120" s="457">
        <v>88.65</v>
      </c>
      <c r="N120" s="458"/>
    </row>
    <row r="121" spans="1:15" ht="16.2" thickBot="1" x14ac:dyDescent="0.35">
      <c r="B121" s="362"/>
      <c r="C121" s="470"/>
      <c r="D121" s="363"/>
      <c r="E121" s="6" t="s">
        <v>450</v>
      </c>
      <c r="F121" s="6" t="s">
        <v>450</v>
      </c>
      <c r="G121" s="6" t="s">
        <v>450</v>
      </c>
      <c r="H121" s="6" t="s">
        <v>450</v>
      </c>
      <c r="I121" s="6" t="s">
        <v>450</v>
      </c>
      <c r="J121" s="6" t="s">
        <v>450</v>
      </c>
      <c r="K121" s="6" t="s">
        <v>450</v>
      </c>
      <c r="L121" s="6" t="s">
        <v>450</v>
      </c>
      <c r="M121" s="6">
        <v>90.05</v>
      </c>
      <c r="N121" s="6">
        <v>84.78</v>
      </c>
    </row>
    <row r="122" spans="1:15" ht="16.2" thickBot="1" x14ac:dyDescent="0.35">
      <c r="B122" s="362"/>
      <c r="C122" s="455" t="s">
        <v>96</v>
      </c>
      <c r="D122" s="361" t="s">
        <v>95</v>
      </c>
      <c r="E122" s="421" t="s">
        <v>450</v>
      </c>
      <c r="F122" s="422"/>
      <c r="G122" s="421" t="s">
        <v>450</v>
      </c>
      <c r="H122" s="422"/>
      <c r="I122" s="421">
        <v>80</v>
      </c>
      <c r="J122" s="422"/>
      <c r="K122" s="421">
        <v>80</v>
      </c>
      <c r="L122" s="422"/>
      <c r="M122" s="421">
        <v>85</v>
      </c>
      <c r="N122" s="422"/>
    </row>
    <row r="123" spans="1:15" ht="16.2" thickBot="1" x14ac:dyDescent="0.35">
      <c r="B123" s="362"/>
      <c r="C123" s="470"/>
      <c r="D123" s="363"/>
      <c r="E123" s="6" t="s">
        <v>450</v>
      </c>
      <c r="F123" s="6" t="s">
        <v>450</v>
      </c>
      <c r="G123" s="6" t="s">
        <v>450</v>
      </c>
      <c r="H123" s="6" t="s">
        <v>450</v>
      </c>
      <c r="I123" s="6" t="s">
        <v>450</v>
      </c>
      <c r="J123" s="6" t="s">
        <v>450</v>
      </c>
      <c r="K123" s="6" t="s">
        <v>450</v>
      </c>
      <c r="L123" s="6" t="s">
        <v>450</v>
      </c>
      <c r="M123" s="6" t="s">
        <v>450</v>
      </c>
      <c r="N123" s="6" t="s">
        <v>450</v>
      </c>
    </row>
    <row r="124" spans="1:15" ht="16.2" thickBot="1" x14ac:dyDescent="0.35">
      <c r="B124" s="362"/>
      <c r="C124" s="455" t="s">
        <v>97</v>
      </c>
      <c r="D124" s="361" t="s">
        <v>56</v>
      </c>
      <c r="E124" s="421">
        <v>95</v>
      </c>
      <c r="F124" s="422"/>
      <c r="G124" s="421">
        <v>97</v>
      </c>
      <c r="H124" s="422"/>
      <c r="I124" s="421">
        <v>99</v>
      </c>
      <c r="J124" s="422"/>
      <c r="K124" s="421">
        <v>99</v>
      </c>
      <c r="L124" s="422"/>
      <c r="M124" s="421">
        <v>99</v>
      </c>
      <c r="N124" s="422"/>
    </row>
    <row r="125" spans="1:15" ht="16.2" thickBot="1" x14ac:dyDescent="0.35">
      <c r="B125" s="363"/>
      <c r="C125" s="470"/>
      <c r="D125" s="363"/>
      <c r="E125" s="6" t="s">
        <v>450</v>
      </c>
      <c r="F125" s="6" t="s">
        <v>450</v>
      </c>
      <c r="G125" s="6" t="s">
        <v>450</v>
      </c>
      <c r="H125" s="6" t="s">
        <v>450</v>
      </c>
      <c r="I125" s="6" t="s">
        <v>450</v>
      </c>
      <c r="J125" s="6" t="s">
        <v>450</v>
      </c>
      <c r="K125" s="6" t="s">
        <v>450</v>
      </c>
      <c r="L125" s="6" t="s">
        <v>450</v>
      </c>
      <c r="M125" s="6" t="s">
        <v>450</v>
      </c>
      <c r="N125" s="6" t="s">
        <v>450</v>
      </c>
    </row>
    <row r="126" spans="1:15" ht="15.6" thickBot="1" x14ac:dyDescent="0.35">
      <c r="B126" s="467" t="s">
        <v>98</v>
      </c>
      <c r="C126" s="342" t="s">
        <v>99</v>
      </c>
      <c r="D126" s="343"/>
      <c r="E126" s="343"/>
      <c r="F126" s="343"/>
      <c r="G126" s="343"/>
      <c r="H126" s="343"/>
      <c r="I126" s="343"/>
      <c r="J126" s="343"/>
      <c r="K126" s="343"/>
      <c r="L126" s="343"/>
      <c r="M126" s="343"/>
      <c r="N126" s="344"/>
    </row>
    <row r="127" spans="1:15" ht="16.2" thickBot="1" x14ac:dyDescent="0.35">
      <c r="B127" s="468"/>
      <c r="C127" s="461" t="s">
        <v>545</v>
      </c>
      <c r="D127" s="144" t="s">
        <v>31</v>
      </c>
      <c r="E127" s="95">
        <v>122</v>
      </c>
      <c r="F127" s="95">
        <v>28</v>
      </c>
      <c r="G127" s="95">
        <v>48</v>
      </c>
      <c r="H127" s="95">
        <v>7</v>
      </c>
      <c r="I127" s="95">
        <v>42</v>
      </c>
      <c r="J127" s="95">
        <v>5</v>
      </c>
      <c r="K127" s="94">
        <v>45</v>
      </c>
      <c r="L127" s="94">
        <v>8</v>
      </c>
      <c r="M127" s="95">
        <v>69</v>
      </c>
      <c r="N127" s="122">
        <v>17</v>
      </c>
      <c r="O127">
        <v>3</v>
      </c>
    </row>
    <row r="128" spans="1:15" ht="16.2" thickBot="1" x14ac:dyDescent="0.35">
      <c r="B128" s="468"/>
      <c r="C128" s="462"/>
      <c r="D128" s="144" t="s">
        <v>15</v>
      </c>
      <c r="E128" s="95">
        <v>100</v>
      </c>
      <c r="F128" s="95">
        <v>100</v>
      </c>
      <c r="G128" s="95">
        <v>100</v>
      </c>
      <c r="H128" s="95">
        <v>100</v>
      </c>
      <c r="I128" s="95">
        <v>100</v>
      </c>
      <c r="J128" s="95">
        <v>100</v>
      </c>
      <c r="K128" s="94">
        <v>100</v>
      </c>
      <c r="L128" s="94">
        <v>100</v>
      </c>
      <c r="M128" s="94">
        <v>100</v>
      </c>
      <c r="N128" s="94">
        <v>100</v>
      </c>
    </row>
    <row r="129" spans="1:15" ht="16.2" thickBot="1" x14ac:dyDescent="0.35">
      <c r="B129" s="468"/>
      <c r="C129" s="461" t="s">
        <v>546</v>
      </c>
      <c r="D129" s="144" t="s">
        <v>31</v>
      </c>
      <c r="E129" s="95">
        <v>336</v>
      </c>
      <c r="F129" s="95">
        <v>108</v>
      </c>
      <c r="G129" s="95">
        <v>451</v>
      </c>
      <c r="H129" s="95">
        <v>149</v>
      </c>
      <c r="I129" s="95">
        <v>469</v>
      </c>
      <c r="J129" s="95">
        <v>168</v>
      </c>
      <c r="K129" s="94">
        <v>470</v>
      </c>
      <c r="L129" s="94">
        <v>174</v>
      </c>
      <c r="M129" s="95">
        <v>547</v>
      </c>
      <c r="N129" s="122">
        <v>242</v>
      </c>
    </row>
    <row r="130" spans="1:15" ht="16.2" thickBot="1" x14ac:dyDescent="0.35">
      <c r="B130" s="468"/>
      <c r="C130" s="462"/>
      <c r="D130" s="144" t="s">
        <v>15</v>
      </c>
      <c r="E130" s="95">
        <v>100</v>
      </c>
      <c r="F130" s="95">
        <v>100</v>
      </c>
      <c r="G130" s="95">
        <v>100</v>
      </c>
      <c r="H130" s="95">
        <v>100</v>
      </c>
      <c r="I130" s="95">
        <v>100</v>
      </c>
      <c r="J130" s="95">
        <v>100</v>
      </c>
      <c r="K130" s="94">
        <v>100</v>
      </c>
      <c r="L130" s="94">
        <v>100</v>
      </c>
      <c r="M130" s="94">
        <v>100</v>
      </c>
      <c r="N130" s="94">
        <v>100</v>
      </c>
    </row>
    <row r="131" spans="1:15" ht="16.2" thickBot="1" x14ac:dyDescent="0.35">
      <c r="B131" s="468"/>
      <c r="C131" s="461" t="s">
        <v>547</v>
      </c>
      <c r="D131" s="144" t="s">
        <v>31</v>
      </c>
      <c r="E131" s="95">
        <v>696</v>
      </c>
      <c r="F131" s="95">
        <v>263</v>
      </c>
      <c r="G131" s="95">
        <v>859</v>
      </c>
      <c r="H131" s="95">
        <v>313</v>
      </c>
      <c r="I131" s="95">
        <v>780</v>
      </c>
      <c r="J131" s="95">
        <v>327</v>
      </c>
      <c r="K131" s="94">
        <v>797</v>
      </c>
      <c r="L131" s="94">
        <v>368</v>
      </c>
      <c r="M131" s="95">
        <v>909</v>
      </c>
      <c r="N131" s="122">
        <v>453</v>
      </c>
    </row>
    <row r="132" spans="1:15" ht="16.2" thickBot="1" x14ac:dyDescent="0.35">
      <c r="B132" s="468"/>
      <c r="C132" s="462"/>
      <c r="D132" s="144" t="s">
        <v>15</v>
      </c>
      <c r="E132" s="95">
        <v>100</v>
      </c>
      <c r="F132" s="95">
        <v>100</v>
      </c>
      <c r="G132" s="95">
        <v>100</v>
      </c>
      <c r="H132" s="95">
        <v>100</v>
      </c>
      <c r="I132" s="95">
        <v>100</v>
      </c>
      <c r="J132" s="95">
        <v>100</v>
      </c>
      <c r="K132" s="94">
        <v>100</v>
      </c>
      <c r="L132" s="94">
        <v>100</v>
      </c>
      <c r="M132" s="94">
        <v>100</v>
      </c>
      <c r="N132" s="94">
        <v>100</v>
      </c>
    </row>
    <row r="133" spans="1:15" ht="16.2" thickBot="1" x14ac:dyDescent="0.35">
      <c r="B133" s="468"/>
      <c r="C133" s="461" t="s">
        <v>548</v>
      </c>
      <c r="D133" s="144" t="s">
        <v>31</v>
      </c>
      <c r="E133" s="145">
        <v>2622</v>
      </c>
      <c r="F133" s="95">
        <v>829</v>
      </c>
      <c r="G133" s="145">
        <v>2402</v>
      </c>
      <c r="H133" s="95">
        <v>789</v>
      </c>
      <c r="I133" s="145">
        <v>3008</v>
      </c>
      <c r="J133" s="95">
        <v>905</v>
      </c>
      <c r="K133" s="146">
        <v>3425</v>
      </c>
      <c r="L133" s="94">
        <v>954</v>
      </c>
      <c r="M133" s="145">
        <v>4158</v>
      </c>
      <c r="N133" s="147">
        <v>1218</v>
      </c>
    </row>
    <row r="134" spans="1:15" ht="16.2" thickBot="1" x14ac:dyDescent="0.35">
      <c r="B134" s="469"/>
      <c r="C134" s="462"/>
      <c r="D134" s="144" t="s">
        <v>15</v>
      </c>
      <c r="E134" s="95">
        <v>100</v>
      </c>
      <c r="F134" s="95">
        <v>100</v>
      </c>
      <c r="G134" s="95">
        <v>100</v>
      </c>
      <c r="H134" s="95">
        <v>100</v>
      </c>
      <c r="I134" s="95">
        <v>100</v>
      </c>
      <c r="J134" s="95">
        <v>100</v>
      </c>
      <c r="K134" s="94">
        <v>100</v>
      </c>
      <c r="L134" s="94">
        <v>100</v>
      </c>
      <c r="M134" s="94">
        <v>100</v>
      </c>
      <c r="N134" s="94">
        <v>100</v>
      </c>
    </row>
    <row r="135" spans="1:15" ht="15.6" thickBot="1" x14ac:dyDescent="0.35">
      <c r="A135" s="241" t="s">
        <v>549</v>
      </c>
      <c r="B135" s="361" t="s">
        <v>61</v>
      </c>
      <c r="C135" s="364" t="s">
        <v>100</v>
      </c>
      <c r="D135" s="365"/>
      <c r="E135" s="365"/>
      <c r="F135" s="365"/>
      <c r="G135" s="365"/>
      <c r="H135" s="365"/>
      <c r="I135" s="365"/>
      <c r="J135" s="365"/>
      <c r="K135" s="365"/>
      <c r="L135" s="365"/>
      <c r="M135" s="365"/>
      <c r="N135" s="366"/>
    </row>
    <row r="136" spans="1:15" ht="16.2" thickBot="1" x14ac:dyDescent="0.35">
      <c r="A136" s="241"/>
      <c r="B136" s="362"/>
      <c r="C136" s="461" t="s">
        <v>101</v>
      </c>
      <c r="D136" s="10" t="s">
        <v>72</v>
      </c>
      <c r="E136" s="425">
        <v>1266</v>
      </c>
      <c r="F136" s="426"/>
      <c r="G136" s="425">
        <v>1316</v>
      </c>
      <c r="H136" s="426"/>
      <c r="I136" s="425">
        <v>1467</v>
      </c>
      <c r="J136" s="426"/>
      <c r="K136" s="425">
        <v>1504</v>
      </c>
      <c r="L136" s="426"/>
      <c r="M136" s="463">
        <v>1930</v>
      </c>
      <c r="N136" s="464"/>
      <c r="O136">
        <v>5</v>
      </c>
    </row>
    <row r="137" spans="1:15" ht="16.2" thickBot="1" x14ac:dyDescent="0.35">
      <c r="A137" s="241"/>
      <c r="B137" s="362"/>
      <c r="C137" s="462"/>
      <c r="D137" s="104" t="s">
        <v>102</v>
      </c>
      <c r="E137" s="423">
        <v>23.06</v>
      </c>
      <c r="F137" s="424"/>
      <c r="G137" s="423">
        <v>22.94</v>
      </c>
      <c r="H137" s="424"/>
      <c r="I137" s="423">
        <v>23.33</v>
      </c>
      <c r="J137" s="424"/>
      <c r="K137" s="465">
        <v>24.1</v>
      </c>
      <c r="L137" s="466"/>
      <c r="M137" s="459">
        <f>M136/$M$10*100</f>
        <v>25.35137265204256</v>
      </c>
      <c r="N137" s="460"/>
    </row>
    <row r="138" spans="1:15" ht="16.2" thickBot="1" x14ac:dyDescent="0.35">
      <c r="A138" s="241"/>
      <c r="B138" s="362"/>
      <c r="C138" s="461" t="s">
        <v>103</v>
      </c>
      <c r="D138" s="12" t="s">
        <v>72</v>
      </c>
      <c r="E138" s="421" t="s">
        <v>450</v>
      </c>
      <c r="F138" s="422"/>
      <c r="G138" s="421" t="s">
        <v>450</v>
      </c>
      <c r="H138" s="422"/>
      <c r="I138" s="421" t="s">
        <v>450</v>
      </c>
      <c r="J138" s="422"/>
      <c r="K138" s="421">
        <v>182</v>
      </c>
      <c r="L138" s="422"/>
      <c r="M138" s="463">
        <v>259</v>
      </c>
      <c r="N138" s="464"/>
    </row>
    <row r="139" spans="1:15" ht="16.2" thickBot="1" x14ac:dyDescent="0.35">
      <c r="A139" s="241"/>
      <c r="B139" s="362"/>
      <c r="C139" s="462"/>
      <c r="D139" s="104" t="s">
        <v>102</v>
      </c>
      <c r="E139" s="423">
        <v>21.79</v>
      </c>
      <c r="F139" s="424"/>
      <c r="G139" s="423">
        <v>23.82</v>
      </c>
      <c r="H139" s="424"/>
      <c r="I139" s="423">
        <v>25.68</v>
      </c>
      <c r="J139" s="424"/>
      <c r="K139" s="423">
        <v>26.11</v>
      </c>
      <c r="L139" s="424"/>
      <c r="M139" s="459">
        <f>M138/SUM(M41:N41,M43:N43)*100</f>
        <v>29.599999999999998</v>
      </c>
      <c r="N139" s="460"/>
    </row>
    <row r="140" spans="1:15" ht="16.2" thickBot="1" x14ac:dyDescent="0.35">
      <c r="A140" s="241"/>
      <c r="B140" s="362"/>
      <c r="C140" s="461" t="s">
        <v>550</v>
      </c>
      <c r="D140" s="12" t="s">
        <v>72</v>
      </c>
      <c r="E140" s="421">
        <v>26</v>
      </c>
      <c r="F140" s="422"/>
      <c r="G140" s="421">
        <v>7</v>
      </c>
      <c r="H140" s="422"/>
      <c r="I140" s="421">
        <v>11</v>
      </c>
      <c r="J140" s="422"/>
      <c r="K140" s="421">
        <v>8</v>
      </c>
      <c r="L140" s="422"/>
      <c r="M140" s="457">
        <v>17</v>
      </c>
      <c r="N140" s="458"/>
    </row>
    <row r="141" spans="1:15" ht="31.8" thickBot="1" x14ac:dyDescent="0.35">
      <c r="A141" s="241"/>
      <c r="B141" s="362"/>
      <c r="C141" s="462"/>
      <c r="D141" s="104" t="s">
        <v>105</v>
      </c>
      <c r="E141" s="423">
        <v>20.64</v>
      </c>
      <c r="F141" s="424"/>
      <c r="G141" s="423">
        <v>12.73</v>
      </c>
      <c r="H141" s="424"/>
      <c r="I141" s="423">
        <v>18.329999999999998</v>
      </c>
      <c r="J141" s="424"/>
      <c r="K141" s="423">
        <v>0.13</v>
      </c>
      <c r="L141" s="424"/>
      <c r="M141" s="459">
        <f>M140/SUM($M$41:$N$41)*100</f>
        <v>19.767441860465116</v>
      </c>
      <c r="N141" s="460"/>
    </row>
    <row r="142" spans="1:15" ht="16.2" thickBot="1" x14ac:dyDescent="0.35">
      <c r="A142" s="241"/>
      <c r="B142" s="362"/>
      <c r="C142" s="461" t="s">
        <v>106</v>
      </c>
      <c r="D142" s="12" t="s">
        <v>72</v>
      </c>
      <c r="E142" s="421">
        <v>129</v>
      </c>
      <c r="F142" s="422"/>
      <c r="G142" s="421">
        <v>149</v>
      </c>
      <c r="H142" s="422"/>
      <c r="I142" s="421">
        <v>168</v>
      </c>
      <c r="J142" s="422"/>
      <c r="K142" s="421">
        <v>174</v>
      </c>
      <c r="L142" s="422"/>
      <c r="M142" s="457">
        <v>242</v>
      </c>
      <c r="N142" s="458"/>
    </row>
    <row r="143" spans="1:15" ht="31.8" thickBot="1" x14ac:dyDescent="0.35">
      <c r="A143" s="241"/>
      <c r="B143" s="362"/>
      <c r="C143" s="462"/>
      <c r="D143" s="104" t="s">
        <v>107</v>
      </c>
      <c r="E143" s="423">
        <v>22.99</v>
      </c>
      <c r="F143" s="424"/>
      <c r="G143" s="423">
        <v>24.83</v>
      </c>
      <c r="H143" s="424"/>
      <c r="I143" s="423">
        <v>26.37</v>
      </c>
      <c r="J143" s="424"/>
      <c r="K143" s="423">
        <v>2.8</v>
      </c>
      <c r="L143" s="424"/>
      <c r="M143" s="459">
        <f>M142/SUM($M$43:$N$43)*100</f>
        <v>30.671736375158424</v>
      </c>
      <c r="N143" s="460"/>
    </row>
    <row r="144" spans="1:15" ht="16.2" thickBot="1" x14ac:dyDescent="0.35">
      <c r="A144" s="241"/>
      <c r="B144" s="362"/>
      <c r="C144" s="461" t="s">
        <v>108</v>
      </c>
      <c r="D144" s="12" t="s">
        <v>31</v>
      </c>
      <c r="E144" s="421" t="s">
        <v>450</v>
      </c>
      <c r="F144" s="422"/>
      <c r="G144" s="421" t="s">
        <v>450</v>
      </c>
      <c r="H144" s="422"/>
      <c r="I144" s="421" t="s">
        <v>450</v>
      </c>
      <c r="J144" s="422"/>
      <c r="K144" s="421">
        <v>2</v>
      </c>
      <c r="L144" s="422"/>
      <c r="M144" s="457">
        <v>9</v>
      </c>
      <c r="N144" s="458"/>
    </row>
    <row r="145" spans="1:15" ht="31.8" thickBot="1" x14ac:dyDescent="0.35">
      <c r="A145" s="241"/>
      <c r="B145" s="362"/>
      <c r="C145" s="462"/>
      <c r="D145" s="104" t="s">
        <v>109</v>
      </c>
      <c r="E145" s="423" t="s">
        <v>450</v>
      </c>
      <c r="F145" s="424"/>
      <c r="G145" s="423" t="s">
        <v>450</v>
      </c>
      <c r="H145" s="424"/>
      <c r="I145" s="423">
        <v>10.9</v>
      </c>
      <c r="J145" s="424"/>
      <c r="K145" s="423">
        <v>12.5</v>
      </c>
      <c r="L145" s="424"/>
      <c r="M145" s="459">
        <f>M144/18*100</f>
        <v>50</v>
      </c>
      <c r="N145" s="460"/>
      <c r="O145">
        <v>3</v>
      </c>
    </row>
    <row r="146" spans="1:15" ht="16.2" thickBot="1" x14ac:dyDescent="0.35">
      <c r="A146" s="241" t="s">
        <v>552</v>
      </c>
      <c r="B146" s="362"/>
      <c r="C146" s="455" t="s">
        <v>110</v>
      </c>
      <c r="D146" s="12" t="s">
        <v>72</v>
      </c>
      <c r="E146" s="421">
        <v>3</v>
      </c>
      <c r="F146" s="422"/>
      <c r="G146" s="421">
        <v>3</v>
      </c>
      <c r="H146" s="422"/>
      <c r="I146" s="421">
        <v>2</v>
      </c>
      <c r="J146" s="422"/>
      <c r="K146" s="421">
        <v>2</v>
      </c>
      <c r="L146" s="422"/>
      <c r="M146" s="457">
        <v>2</v>
      </c>
      <c r="N146" s="458"/>
    </row>
    <row r="147" spans="1:15" ht="16.2" thickBot="1" x14ac:dyDescent="0.35">
      <c r="A147" s="241"/>
      <c r="B147" s="387"/>
      <c r="C147" s="456"/>
      <c r="D147" s="104" t="s">
        <v>15</v>
      </c>
      <c r="E147" s="423">
        <v>20</v>
      </c>
      <c r="F147" s="424"/>
      <c r="G147" s="423">
        <v>20</v>
      </c>
      <c r="H147" s="424"/>
      <c r="I147" s="423">
        <v>13.33</v>
      </c>
      <c r="J147" s="424"/>
      <c r="K147" s="423">
        <v>13.33</v>
      </c>
      <c r="L147" s="424"/>
      <c r="M147" s="459">
        <f>M146/$M$150*100</f>
        <v>13.333333333333334</v>
      </c>
      <c r="N147" s="460"/>
    </row>
    <row r="148" spans="1:15" ht="16.2" thickBot="1" x14ac:dyDescent="0.35">
      <c r="A148" s="241" t="s">
        <v>551</v>
      </c>
      <c r="B148" s="25" t="s">
        <v>111</v>
      </c>
      <c r="C148" s="255" t="s">
        <v>112</v>
      </c>
      <c r="D148" s="12" t="s">
        <v>113</v>
      </c>
      <c r="E148" s="6">
        <v>1</v>
      </c>
      <c r="F148" s="6">
        <v>0.99</v>
      </c>
      <c r="G148" s="6">
        <v>1</v>
      </c>
      <c r="H148" s="6">
        <v>0.99</v>
      </c>
      <c r="I148" s="6">
        <v>1</v>
      </c>
      <c r="J148" s="6">
        <v>0.99</v>
      </c>
      <c r="K148" s="6">
        <v>1</v>
      </c>
      <c r="L148" s="6">
        <v>0.99</v>
      </c>
      <c r="M148" s="116">
        <v>1</v>
      </c>
      <c r="N148" s="116">
        <v>0.99</v>
      </c>
    </row>
    <row r="149" spans="1:15" ht="15.6" thickBot="1" x14ac:dyDescent="0.35">
      <c r="A149" s="241"/>
      <c r="B149" s="386" t="s">
        <v>61</v>
      </c>
      <c r="C149" s="364" t="s">
        <v>114</v>
      </c>
      <c r="D149" s="365"/>
      <c r="E149" s="365"/>
      <c r="F149" s="365"/>
      <c r="G149" s="365"/>
      <c r="H149" s="365"/>
      <c r="I149" s="365"/>
      <c r="J149" s="365"/>
      <c r="K149" s="365"/>
      <c r="L149" s="365"/>
      <c r="M149" s="365"/>
      <c r="N149" s="366"/>
    </row>
    <row r="150" spans="1:15" ht="16.2" thickBot="1" x14ac:dyDescent="0.35">
      <c r="A150" s="241"/>
      <c r="B150" s="362"/>
      <c r="C150" s="255" t="s">
        <v>115</v>
      </c>
      <c r="D150" s="10" t="s">
        <v>116</v>
      </c>
      <c r="E150" s="421">
        <f>SUM(E151:F153)</f>
        <v>15</v>
      </c>
      <c r="F150" s="422"/>
      <c r="G150" s="421">
        <f t="shared" ref="G150" si="0">SUM(G151:H153)</f>
        <v>15</v>
      </c>
      <c r="H150" s="422"/>
      <c r="I150" s="421">
        <f t="shared" ref="I150" si="1">SUM(I151:J153)</f>
        <v>15</v>
      </c>
      <c r="J150" s="422"/>
      <c r="K150" s="421">
        <f t="shared" ref="K150" si="2">SUM(K151:L153)</f>
        <v>15</v>
      </c>
      <c r="L150" s="422"/>
      <c r="M150" s="453">
        <f>SUM(M151:N153)</f>
        <v>15</v>
      </c>
      <c r="N150" s="454"/>
    </row>
    <row r="151" spans="1:15" ht="16.2" thickBot="1" x14ac:dyDescent="0.35">
      <c r="A151" s="241"/>
      <c r="B151" s="362"/>
      <c r="C151" s="255" t="s">
        <v>117</v>
      </c>
      <c r="D151" s="12" t="s">
        <v>116</v>
      </c>
      <c r="E151" s="421">
        <v>1</v>
      </c>
      <c r="F151" s="422"/>
      <c r="G151" s="421">
        <v>1</v>
      </c>
      <c r="H151" s="422"/>
      <c r="I151" s="421">
        <v>1</v>
      </c>
      <c r="J151" s="422"/>
      <c r="K151" s="421">
        <v>1</v>
      </c>
      <c r="L151" s="422"/>
      <c r="M151" s="451">
        <v>1</v>
      </c>
      <c r="N151" s="452"/>
    </row>
    <row r="152" spans="1:15" ht="16.2" thickBot="1" x14ac:dyDescent="0.35">
      <c r="A152" s="241"/>
      <c r="B152" s="362"/>
      <c r="C152" s="255" t="s">
        <v>118</v>
      </c>
      <c r="D152" s="12" t="s">
        <v>116</v>
      </c>
      <c r="E152" s="421">
        <v>5</v>
      </c>
      <c r="F152" s="422"/>
      <c r="G152" s="421">
        <v>5</v>
      </c>
      <c r="H152" s="422"/>
      <c r="I152" s="421">
        <v>5</v>
      </c>
      <c r="J152" s="422"/>
      <c r="K152" s="421">
        <v>5</v>
      </c>
      <c r="L152" s="422"/>
      <c r="M152" s="451">
        <v>5</v>
      </c>
      <c r="N152" s="452"/>
    </row>
    <row r="153" spans="1:15" ht="16.2" thickBot="1" x14ac:dyDescent="0.35">
      <c r="A153" s="241"/>
      <c r="B153" s="363"/>
      <c r="C153" s="255" t="s">
        <v>119</v>
      </c>
      <c r="D153" s="12" t="s">
        <v>116</v>
      </c>
      <c r="E153" s="421">
        <v>9</v>
      </c>
      <c r="F153" s="422"/>
      <c r="G153" s="421">
        <v>9</v>
      </c>
      <c r="H153" s="422"/>
      <c r="I153" s="421">
        <v>9</v>
      </c>
      <c r="J153" s="422"/>
      <c r="K153" s="421">
        <v>9</v>
      </c>
      <c r="L153" s="422"/>
      <c r="M153" s="451">
        <v>9</v>
      </c>
      <c r="N153" s="452"/>
    </row>
    <row r="154" spans="1:15" ht="15.6" thickBot="1" x14ac:dyDescent="0.35">
      <c r="A154" s="241"/>
      <c r="B154" s="361" t="s">
        <v>61</v>
      </c>
      <c r="C154" s="364" t="s">
        <v>120</v>
      </c>
      <c r="D154" s="365"/>
      <c r="E154" s="365"/>
      <c r="F154" s="365"/>
      <c r="G154" s="365"/>
      <c r="H154" s="365"/>
      <c r="I154" s="365"/>
      <c r="J154" s="365"/>
      <c r="K154" s="365"/>
      <c r="L154" s="365"/>
      <c r="M154" s="365"/>
      <c r="N154" s="366"/>
    </row>
    <row r="155" spans="1:15" ht="16.2" thickBot="1" x14ac:dyDescent="0.35">
      <c r="A155" s="241"/>
      <c r="B155" s="363"/>
      <c r="C155" s="255" t="s">
        <v>121</v>
      </c>
      <c r="D155" s="10" t="s">
        <v>15</v>
      </c>
      <c r="E155" s="11">
        <v>100</v>
      </c>
      <c r="F155" s="11">
        <v>100</v>
      </c>
      <c r="G155" s="11">
        <v>100</v>
      </c>
      <c r="H155" s="11">
        <v>100</v>
      </c>
      <c r="I155" s="11">
        <v>100</v>
      </c>
      <c r="J155" s="11">
        <v>100</v>
      </c>
      <c r="K155" s="11">
        <v>100</v>
      </c>
      <c r="L155" s="11">
        <v>100</v>
      </c>
      <c r="M155" s="152">
        <v>100</v>
      </c>
      <c r="N155" s="152">
        <v>100</v>
      </c>
    </row>
    <row r="156" spans="1:15" ht="24" thickBot="1" x14ac:dyDescent="0.35">
      <c r="B156" s="446" t="s">
        <v>122</v>
      </c>
      <c r="C156" s="447"/>
      <c r="D156" s="447"/>
      <c r="E156" s="447"/>
      <c r="F156" s="447"/>
      <c r="G156" s="447"/>
      <c r="H156" s="447"/>
      <c r="I156" s="447"/>
      <c r="J156" s="447"/>
      <c r="K156" s="447"/>
      <c r="L156" s="447"/>
      <c r="M156" s="447"/>
      <c r="N156" s="448"/>
    </row>
    <row r="157" spans="1:15" ht="47.4" thickBot="1" x14ac:dyDescent="0.35">
      <c r="B157" s="24" t="s">
        <v>123</v>
      </c>
      <c r="C157" s="8" t="s">
        <v>124</v>
      </c>
      <c r="D157" s="12" t="s">
        <v>15</v>
      </c>
      <c r="E157" s="421">
        <v>100</v>
      </c>
      <c r="F157" s="422"/>
      <c r="G157" s="421">
        <v>100</v>
      </c>
      <c r="H157" s="422"/>
      <c r="I157" s="421">
        <v>100</v>
      </c>
      <c r="J157" s="422"/>
      <c r="K157" s="421">
        <v>100</v>
      </c>
      <c r="L157" s="422"/>
      <c r="M157" s="438"/>
      <c r="N157" s="439"/>
    </row>
    <row r="158" spans="1:15" ht="15.6" thickBot="1" x14ac:dyDescent="0.35">
      <c r="B158" s="339" t="s">
        <v>125</v>
      </c>
      <c r="C158" s="342" t="s">
        <v>126</v>
      </c>
      <c r="D158" s="343"/>
      <c r="E158" s="343"/>
      <c r="F158" s="343"/>
      <c r="G158" s="343"/>
      <c r="H158" s="343"/>
      <c r="I158" s="343"/>
      <c r="J158" s="343"/>
      <c r="K158" s="343"/>
      <c r="L158" s="343"/>
      <c r="M158" s="343"/>
      <c r="N158" s="344"/>
    </row>
    <row r="159" spans="1:15" ht="16.2" thickBot="1" x14ac:dyDescent="0.35">
      <c r="B159" s="340"/>
      <c r="C159" s="384" t="s">
        <v>127</v>
      </c>
      <c r="D159" s="440" t="s">
        <v>128</v>
      </c>
      <c r="E159" s="419">
        <v>0</v>
      </c>
      <c r="F159" s="420"/>
      <c r="G159" s="419">
        <v>0</v>
      </c>
      <c r="H159" s="420"/>
      <c r="I159" s="419">
        <v>0</v>
      </c>
      <c r="J159" s="420"/>
      <c r="K159" s="419">
        <v>0</v>
      </c>
      <c r="L159" s="420"/>
      <c r="M159" s="438"/>
      <c r="N159" s="439"/>
    </row>
    <row r="160" spans="1:15" ht="16.2" thickBot="1" x14ac:dyDescent="0.35">
      <c r="B160" s="340"/>
      <c r="C160" s="385"/>
      <c r="D160" s="441"/>
      <c r="E160" s="7">
        <v>0</v>
      </c>
      <c r="F160" s="7">
        <v>0</v>
      </c>
      <c r="G160" s="7">
        <v>0</v>
      </c>
      <c r="H160" s="7">
        <v>0</v>
      </c>
      <c r="I160" s="7">
        <v>0</v>
      </c>
      <c r="J160" s="7">
        <v>0</v>
      </c>
      <c r="K160" s="7">
        <v>0</v>
      </c>
      <c r="L160" s="7">
        <v>0</v>
      </c>
      <c r="M160" s="60"/>
      <c r="N160" s="60"/>
    </row>
    <row r="161" spans="2:14" ht="16.2" thickBot="1" x14ac:dyDescent="0.35">
      <c r="B161" s="340"/>
      <c r="C161" s="26" t="s">
        <v>36</v>
      </c>
      <c r="D161" s="5" t="s">
        <v>128</v>
      </c>
      <c r="E161" s="7">
        <v>0</v>
      </c>
      <c r="F161" s="7">
        <v>0</v>
      </c>
      <c r="G161" s="7">
        <v>0</v>
      </c>
      <c r="H161" s="7">
        <v>0</v>
      </c>
      <c r="I161" s="7">
        <v>0</v>
      </c>
      <c r="J161" s="7">
        <v>0</v>
      </c>
      <c r="K161" s="7">
        <v>0</v>
      </c>
      <c r="L161" s="7">
        <v>0</v>
      </c>
      <c r="M161" s="60"/>
      <c r="N161" s="60"/>
    </row>
    <row r="162" spans="2:14" ht="16.2" thickBot="1" x14ac:dyDescent="0.35">
      <c r="B162" s="340"/>
      <c r="C162" s="26" t="s">
        <v>37</v>
      </c>
      <c r="D162" s="5" t="s">
        <v>128</v>
      </c>
      <c r="E162" s="7">
        <v>0</v>
      </c>
      <c r="F162" s="7">
        <v>0</v>
      </c>
      <c r="G162" s="7">
        <v>0</v>
      </c>
      <c r="H162" s="7">
        <v>0</v>
      </c>
      <c r="I162" s="7">
        <v>0</v>
      </c>
      <c r="J162" s="7">
        <v>0</v>
      </c>
      <c r="K162" s="7">
        <v>0</v>
      </c>
      <c r="L162" s="7">
        <v>0</v>
      </c>
      <c r="M162" s="60"/>
      <c r="N162" s="60"/>
    </row>
    <row r="163" spans="2:14" ht="16.2" thickBot="1" x14ac:dyDescent="0.35">
      <c r="B163" s="340"/>
      <c r="C163" s="26" t="s">
        <v>38</v>
      </c>
      <c r="D163" s="5" t="s">
        <v>128</v>
      </c>
      <c r="E163" s="7">
        <v>0</v>
      </c>
      <c r="F163" s="7">
        <v>0</v>
      </c>
      <c r="G163" s="7">
        <v>0</v>
      </c>
      <c r="H163" s="7">
        <v>0</v>
      </c>
      <c r="I163" s="7">
        <v>0</v>
      </c>
      <c r="J163" s="7">
        <v>0</v>
      </c>
      <c r="K163" s="7">
        <v>0</v>
      </c>
      <c r="L163" s="7">
        <v>0</v>
      </c>
      <c r="M163" s="60"/>
      <c r="N163" s="60"/>
    </row>
    <row r="164" spans="2:14" ht="16.2" thickBot="1" x14ac:dyDescent="0.35">
      <c r="B164" s="340"/>
      <c r="C164" s="384" t="s">
        <v>464</v>
      </c>
      <c r="D164" s="440" t="s">
        <v>128</v>
      </c>
      <c r="E164" s="419">
        <v>0</v>
      </c>
      <c r="F164" s="420"/>
      <c r="G164" s="419">
        <v>1</v>
      </c>
      <c r="H164" s="420"/>
      <c r="I164" s="419">
        <v>0</v>
      </c>
      <c r="J164" s="420"/>
      <c r="K164" s="419">
        <v>1</v>
      </c>
      <c r="L164" s="420"/>
      <c r="M164" s="438"/>
      <c r="N164" s="439"/>
    </row>
    <row r="165" spans="2:14" ht="16.2" thickBot="1" x14ac:dyDescent="0.35">
      <c r="B165" s="340"/>
      <c r="C165" s="385"/>
      <c r="D165" s="441"/>
      <c r="E165" s="7">
        <v>0</v>
      </c>
      <c r="F165" s="7">
        <v>0</v>
      </c>
      <c r="G165" s="7">
        <v>1</v>
      </c>
      <c r="H165" s="7">
        <v>0</v>
      </c>
      <c r="I165" s="7">
        <v>0</v>
      </c>
      <c r="J165" s="7">
        <v>0</v>
      </c>
      <c r="K165" s="7">
        <v>1</v>
      </c>
      <c r="L165" s="7">
        <v>0</v>
      </c>
      <c r="M165" s="60"/>
      <c r="N165" s="60"/>
    </row>
    <row r="166" spans="2:14" ht="16.2" thickBot="1" x14ac:dyDescent="0.35">
      <c r="B166" s="340"/>
      <c r="C166" s="27" t="s">
        <v>36</v>
      </c>
      <c r="D166" s="28" t="s">
        <v>128</v>
      </c>
      <c r="E166" s="7">
        <v>0</v>
      </c>
      <c r="F166" s="7">
        <v>0</v>
      </c>
      <c r="G166" s="7">
        <v>1</v>
      </c>
      <c r="H166" s="7">
        <v>0</v>
      </c>
      <c r="I166" s="7">
        <v>0</v>
      </c>
      <c r="J166" s="7">
        <v>0</v>
      </c>
      <c r="K166" s="7">
        <v>1</v>
      </c>
      <c r="L166" s="7">
        <v>0</v>
      </c>
      <c r="M166" s="60"/>
      <c r="N166" s="60"/>
    </row>
    <row r="167" spans="2:14" ht="16.2" thickBot="1" x14ac:dyDescent="0.35">
      <c r="B167" s="340"/>
      <c r="C167" s="27" t="s">
        <v>37</v>
      </c>
      <c r="D167" s="28" t="s">
        <v>128</v>
      </c>
      <c r="E167" s="7">
        <v>0</v>
      </c>
      <c r="F167" s="7">
        <v>0</v>
      </c>
      <c r="G167" s="7">
        <v>0</v>
      </c>
      <c r="H167" s="7">
        <v>0</v>
      </c>
      <c r="I167" s="7">
        <v>0</v>
      </c>
      <c r="J167" s="7">
        <v>0</v>
      </c>
      <c r="K167" s="7">
        <v>0</v>
      </c>
      <c r="L167" s="7">
        <v>0</v>
      </c>
      <c r="M167" s="60"/>
      <c r="N167" s="60"/>
    </row>
    <row r="168" spans="2:14" ht="16.2" thickBot="1" x14ac:dyDescent="0.35">
      <c r="B168" s="340"/>
      <c r="C168" s="27" t="s">
        <v>38</v>
      </c>
      <c r="D168" s="28" t="s">
        <v>128</v>
      </c>
      <c r="E168" s="7">
        <v>0</v>
      </c>
      <c r="F168" s="7">
        <v>0</v>
      </c>
      <c r="G168" s="7">
        <v>0</v>
      </c>
      <c r="H168" s="7">
        <v>0</v>
      </c>
      <c r="I168" s="7">
        <v>0</v>
      </c>
      <c r="J168" s="7">
        <v>0</v>
      </c>
      <c r="K168" s="7">
        <v>0</v>
      </c>
      <c r="L168" s="7">
        <v>0</v>
      </c>
      <c r="M168" s="60"/>
      <c r="N168" s="60"/>
    </row>
    <row r="169" spans="2:14" ht="15.6" thickBot="1" x14ac:dyDescent="0.35">
      <c r="B169" s="340"/>
      <c r="C169" s="342" t="s">
        <v>129</v>
      </c>
      <c r="D169" s="343"/>
      <c r="E169" s="343"/>
      <c r="F169" s="343"/>
      <c r="G169" s="343"/>
      <c r="H169" s="343"/>
      <c r="I169" s="343"/>
      <c r="J169" s="343"/>
      <c r="K169" s="343"/>
      <c r="L169" s="343"/>
      <c r="M169" s="343"/>
      <c r="N169" s="344"/>
    </row>
    <row r="170" spans="2:14" ht="16.2" thickBot="1" x14ac:dyDescent="0.35">
      <c r="B170" s="340"/>
      <c r="C170" s="384" t="s">
        <v>127</v>
      </c>
      <c r="D170" s="361" t="s">
        <v>128</v>
      </c>
      <c r="E170" s="421">
        <v>6</v>
      </c>
      <c r="F170" s="422"/>
      <c r="G170" s="421">
        <v>1</v>
      </c>
      <c r="H170" s="422"/>
      <c r="I170" s="421">
        <v>4</v>
      </c>
      <c r="J170" s="422"/>
      <c r="K170" s="421">
        <v>4</v>
      </c>
      <c r="L170" s="422"/>
      <c r="M170" s="442"/>
      <c r="N170" s="443"/>
    </row>
    <row r="171" spans="2:14" ht="16.2" thickBot="1" x14ac:dyDescent="0.35">
      <c r="B171" s="340"/>
      <c r="C171" s="385"/>
      <c r="D171" s="363"/>
      <c r="E171" s="6">
        <v>8</v>
      </c>
      <c r="F171" s="6">
        <v>0</v>
      </c>
      <c r="G171" s="6">
        <v>1</v>
      </c>
      <c r="H171" s="6">
        <v>0</v>
      </c>
      <c r="I171" s="6">
        <v>13</v>
      </c>
      <c r="J171" s="6">
        <v>0</v>
      </c>
      <c r="K171" s="6">
        <v>4</v>
      </c>
      <c r="L171" s="6">
        <v>0</v>
      </c>
      <c r="M171" s="60"/>
      <c r="N171" s="60"/>
    </row>
    <row r="172" spans="2:14" ht="16.2" thickBot="1" x14ac:dyDescent="0.35">
      <c r="B172" s="340"/>
      <c r="C172" s="26" t="s">
        <v>36</v>
      </c>
      <c r="D172" s="12" t="s">
        <v>128</v>
      </c>
      <c r="E172" s="6">
        <v>8</v>
      </c>
      <c r="F172" s="6">
        <v>0</v>
      </c>
      <c r="G172" s="6">
        <v>1</v>
      </c>
      <c r="H172" s="6">
        <v>0</v>
      </c>
      <c r="I172" s="6">
        <v>13</v>
      </c>
      <c r="J172" s="6">
        <v>0</v>
      </c>
      <c r="K172" s="6">
        <v>4</v>
      </c>
      <c r="L172" s="6">
        <v>0</v>
      </c>
      <c r="M172" s="60"/>
      <c r="N172" s="60"/>
    </row>
    <row r="173" spans="2:14" ht="16.2" thickBot="1" x14ac:dyDescent="0.35">
      <c r="B173" s="340"/>
      <c r="C173" s="26" t="s">
        <v>37</v>
      </c>
      <c r="D173" s="12" t="s">
        <v>128</v>
      </c>
      <c r="E173" s="6">
        <v>0</v>
      </c>
      <c r="F173" s="6">
        <v>0</v>
      </c>
      <c r="G173" s="6">
        <v>0</v>
      </c>
      <c r="H173" s="6">
        <v>0</v>
      </c>
      <c r="I173" s="6">
        <v>0</v>
      </c>
      <c r="J173" s="6">
        <v>0</v>
      </c>
      <c r="K173" s="6">
        <v>0</v>
      </c>
      <c r="L173" s="6">
        <v>0</v>
      </c>
      <c r="M173" s="60"/>
      <c r="N173" s="60"/>
    </row>
    <row r="174" spans="2:14" ht="16.2" thickBot="1" x14ac:dyDescent="0.35">
      <c r="B174" s="340"/>
      <c r="C174" s="26" t="s">
        <v>38</v>
      </c>
      <c r="D174" s="12" t="s">
        <v>128</v>
      </c>
      <c r="E174" s="6">
        <v>0</v>
      </c>
      <c r="F174" s="6">
        <v>0</v>
      </c>
      <c r="G174" s="6">
        <v>0</v>
      </c>
      <c r="H174" s="6">
        <v>0</v>
      </c>
      <c r="I174" s="6">
        <v>0</v>
      </c>
      <c r="J174" s="6">
        <v>0</v>
      </c>
      <c r="K174" s="6">
        <v>0</v>
      </c>
      <c r="L174" s="6">
        <v>0</v>
      </c>
      <c r="M174" s="60"/>
      <c r="N174" s="60"/>
    </row>
    <row r="175" spans="2:14" ht="16.2" thickBot="1" x14ac:dyDescent="0.35">
      <c r="B175" s="340"/>
      <c r="C175" s="384" t="s">
        <v>464</v>
      </c>
      <c r="D175" s="361" t="s">
        <v>128</v>
      </c>
      <c r="E175" s="421">
        <v>10</v>
      </c>
      <c r="F175" s="422"/>
      <c r="G175" s="421">
        <v>16</v>
      </c>
      <c r="H175" s="422"/>
      <c r="I175" s="421">
        <v>18</v>
      </c>
      <c r="J175" s="422"/>
      <c r="K175" s="449">
        <v>7</v>
      </c>
      <c r="L175" s="450"/>
      <c r="M175" s="442"/>
      <c r="N175" s="443"/>
    </row>
    <row r="176" spans="2:14" ht="16.2" thickBot="1" x14ac:dyDescent="0.35">
      <c r="B176" s="340"/>
      <c r="C176" s="385"/>
      <c r="D176" s="363"/>
      <c r="E176" s="6">
        <v>6</v>
      </c>
      <c r="F176" s="6">
        <v>1</v>
      </c>
      <c r="G176" s="6">
        <v>16</v>
      </c>
      <c r="H176" s="6">
        <v>0</v>
      </c>
      <c r="I176" s="6">
        <v>17</v>
      </c>
      <c r="J176" s="6">
        <v>1</v>
      </c>
      <c r="K176" s="6">
        <v>7</v>
      </c>
      <c r="L176" s="6">
        <v>0</v>
      </c>
      <c r="M176" s="60"/>
      <c r="N176" s="60"/>
    </row>
    <row r="177" spans="2:14" ht="16.2" thickBot="1" x14ac:dyDescent="0.35">
      <c r="B177" s="340"/>
      <c r="C177" s="26" t="s">
        <v>36</v>
      </c>
      <c r="D177" s="12" t="s">
        <v>128</v>
      </c>
      <c r="E177" s="6">
        <v>6</v>
      </c>
      <c r="F177" s="6">
        <v>1</v>
      </c>
      <c r="G177" s="6">
        <v>16</v>
      </c>
      <c r="H177" s="6">
        <v>0</v>
      </c>
      <c r="I177" s="6">
        <v>17</v>
      </c>
      <c r="J177" s="6">
        <v>1</v>
      </c>
      <c r="K177" s="6">
        <v>7</v>
      </c>
      <c r="L177" s="6">
        <v>0</v>
      </c>
      <c r="M177" s="60"/>
      <c r="N177" s="60"/>
    </row>
    <row r="178" spans="2:14" ht="16.2" thickBot="1" x14ac:dyDescent="0.35">
      <c r="B178" s="340"/>
      <c r="C178" s="26" t="s">
        <v>37</v>
      </c>
      <c r="D178" s="12" t="s">
        <v>128</v>
      </c>
      <c r="E178" s="6">
        <v>0</v>
      </c>
      <c r="F178" s="6">
        <v>0</v>
      </c>
      <c r="G178" s="6">
        <v>0</v>
      </c>
      <c r="H178" s="6">
        <v>0</v>
      </c>
      <c r="I178" s="6">
        <v>0</v>
      </c>
      <c r="J178" s="6">
        <v>0</v>
      </c>
      <c r="K178" s="6">
        <v>0</v>
      </c>
      <c r="L178" s="6">
        <v>0</v>
      </c>
      <c r="M178" s="60"/>
      <c r="N178" s="60"/>
    </row>
    <row r="179" spans="2:14" ht="16.2" thickBot="1" x14ac:dyDescent="0.35">
      <c r="B179" s="340"/>
      <c r="C179" s="26" t="s">
        <v>38</v>
      </c>
      <c r="D179" s="12" t="s">
        <v>128</v>
      </c>
      <c r="E179" s="6">
        <v>0</v>
      </c>
      <c r="F179" s="6">
        <v>0</v>
      </c>
      <c r="G179" s="6">
        <v>0</v>
      </c>
      <c r="H179" s="6">
        <v>0</v>
      </c>
      <c r="I179" s="6">
        <v>0</v>
      </c>
      <c r="J179" s="6">
        <v>0</v>
      </c>
      <c r="K179" s="6">
        <v>0</v>
      </c>
      <c r="L179" s="6">
        <v>0</v>
      </c>
      <c r="M179" s="60"/>
      <c r="N179" s="60"/>
    </row>
    <row r="180" spans="2:14" ht="17.399999999999999" thickBot="1" x14ac:dyDescent="0.35">
      <c r="B180" s="340"/>
      <c r="C180" s="342" t="s">
        <v>466</v>
      </c>
      <c r="D180" s="343"/>
      <c r="E180" s="343"/>
      <c r="F180" s="343"/>
      <c r="G180" s="343"/>
      <c r="H180" s="343"/>
      <c r="I180" s="343"/>
      <c r="J180" s="343"/>
      <c r="K180" s="343"/>
      <c r="L180" s="343"/>
      <c r="M180" s="343"/>
      <c r="N180" s="344"/>
    </row>
    <row r="181" spans="2:14" ht="16.2" thickBot="1" x14ac:dyDescent="0.35">
      <c r="B181" s="340"/>
      <c r="C181" s="384" t="s">
        <v>127</v>
      </c>
      <c r="D181" s="440" t="s">
        <v>130</v>
      </c>
      <c r="E181" s="419">
        <v>0.35</v>
      </c>
      <c r="F181" s="420"/>
      <c r="G181" s="419">
        <v>0.11</v>
      </c>
      <c r="H181" s="420"/>
      <c r="I181" s="419">
        <v>0.63</v>
      </c>
      <c r="J181" s="420"/>
      <c r="K181" s="419">
        <v>0.37</v>
      </c>
      <c r="L181" s="420"/>
      <c r="M181" s="438"/>
      <c r="N181" s="439"/>
    </row>
    <row r="182" spans="2:14" ht="16.2" thickBot="1" x14ac:dyDescent="0.35">
      <c r="B182" s="340"/>
      <c r="C182" s="385"/>
      <c r="D182" s="441"/>
      <c r="E182" s="67">
        <v>0.35</v>
      </c>
      <c r="F182" s="7" t="s">
        <v>450</v>
      </c>
      <c r="G182" s="67">
        <v>0.11</v>
      </c>
      <c r="H182" s="7" t="s">
        <v>450</v>
      </c>
      <c r="I182" s="67">
        <v>0.63</v>
      </c>
      <c r="J182" s="7" t="s">
        <v>450</v>
      </c>
      <c r="K182" s="67">
        <v>0.37</v>
      </c>
      <c r="L182" s="7">
        <v>0</v>
      </c>
      <c r="M182" s="60"/>
      <c r="N182" s="60"/>
    </row>
    <row r="183" spans="2:14" ht="16.2" thickBot="1" x14ac:dyDescent="0.35">
      <c r="B183" s="340"/>
      <c r="C183" s="29" t="s">
        <v>36</v>
      </c>
      <c r="D183" s="30" t="s">
        <v>130</v>
      </c>
      <c r="E183" s="7">
        <v>0.35</v>
      </c>
      <c r="F183" s="7" t="s">
        <v>450</v>
      </c>
      <c r="G183" s="7">
        <v>0.11</v>
      </c>
      <c r="H183" s="7" t="s">
        <v>450</v>
      </c>
      <c r="I183" s="7">
        <v>0.63</v>
      </c>
      <c r="J183" s="7" t="s">
        <v>450</v>
      </c>
      <c r="K183" s="7">
        <v>0.37</v>
      </c>
      <c r="L183" s="7">
        <v>0</v>
      </c>
      <c r="M183" s="60"/>
      <c r="N183" s="60"/>
    </row>
    <row r="184" spans="2:14" ht="16.2" thickBot="1" x14ac:dyDescent="0.35">
      <c r="B184" s="340"/>
      <c r="C184" s="27" t="s">
        <v>37</v>
      </c>
      <c r="D184" s="28" t="s">
        <v>130</v>
      </c>
      <c r="E184" s="7" t="s">
        <v>450</v>
      </c>
      <c r="F184" s="7" t="s">
        <v>450</v>
      </c>
      <c r="G184" s="7" t="s">
        <v>450</v>
      </c>
      <c r="H184" s="7" t="s">
        <v>450</v>
      </c>
      <c r="I184" s="7" t="s">
        <v>450</v>
      </c>
      <c r="J184" s="7" t="s">
        <v>450</v>
      </c>
      <c r="K184" s="7">
        <v>0</v>
      </c>
      <c r="L184" s="7">
        <v>0</v>
      </c>
      <c r="M184" s="60"/>
      <c r="N184" s="60"/>
    </row>
    <row r="185" spans="2:14" ht="16.2" thickBot="1" x14ac:dyDescent="0.35">
      <c r="B185" s="340"/>
      <c r="C185" s="27" t="s">
        <v>38</v>
      </c>
      <c r="D185" s="28" t="s">
        <v>130</v>
      </c>
      <c r="E185" s="7" t="s">
        <v>450</v>
      </c>
      <c r="F185" s="7" t="s">
        <v>450</v>
      </c>
      <c r="G185" s="7" t="s">
        <v>450</v>
      </c>
      <c r="H185" s="7" t="s">
        <v>450</v>
      </c>
      <c r="I185" s="7" t="s">
        <v>450</v>
      </c>
      <c r="J185" s="7" t="s">
        <v>450</v>
      </c>
      <c r="K185" s="7">
        <v>0</v>
      </c>
      <c r="L185" s="7">
        <v>0</v>
      </c>
      <c r="M185" s="60"/>
      <c r="N185" s="60"/>
    </row>
    <row r="186" spans="2:14" ht="16.2" thickBot="1" x14ac:dyDescent="0.35">
      <c r="B186" s="340"/>
      <c r="C186" s="384" t="s">
        <v>464</v>
      </c>
      <c r="D186" s="440" t="s">
        <v>130</v>
      </c>
      <c r="E186" s="419">
        <v>0.54</v>
      </c>
      <c r="F186" s="420"/>
      <c r="G186" s="444">
        <v>0.46</v>
      </c>
      <c r="H186" s="445"/>
      <c r="I186" s="444">
        <v>0.83</v>
      </c>
      <c r="J186" s="445"/>
      <c r="K186" s="419">
        <v>0.36</v>
      </c>
      <c r="L186" s="420"/>
      <c r="M186" s="438"/>
      <c r="N186" s="439"/>
    </row>
    <row r="187" spans="2:14" ht="16.2" thickBot="1" x14ac:dyDescent="0.35">
      <c r="B187" s="340"/>
      <c r="C187" s="385"/>
      <c r="D187" s="441"/>
      <c r="E187" s="67">
        <v>0.54</v>
      </c>
      <c r="F187" s="7" t="s">
        <v>450</v>
      </c>
      <c r="G187" s="67">
        <v>0.46</v>
      </c>
      <c r="H187" s="7" t="s">
        <v>450</v>
      </c>
      <c r="I187" s="67">
        <v>0.83</v>
      </c>
      <c r="J187" s="7" t="s">
        <v>450</v>
      </c>
      <c r="K187" s="67">
        <v>0.36</v>
      </c>
      <c r="L187" s="7">
        <v>0</v>
      </c>
      <c r="M187" s="60"/>
      <c r="N187" s="60"/>
    </row>
    <row r="188" spans="2:14" ht="16.2" thickBot="1" x14ac:dyDescent="0.35">
      <c r="B188" s="340"/>
      <c r="C188" s="29" t="s">
        <v>36</v>
      </c>
      <c r="D188" s="30" t="s">
        <v>130</v>
      </c>
      <c r="E188" s="67">
        <v>0.54</v>
      </c>
      <c r="F188" s="7" t="s">
        <v>450</v>
      </c>
      <c r="G188" s="67">
        <v>0.46</v>
      </c>
      <c r="H188" s="7" t="s">
        <v>450</v>
      </c>
      <c r="I188" s="67">
        <v>0.83</v>
      </c>
      <c r="J188" s="7" t="s">
        <v>450</v>
      </c>
      <c r="K188" s="67">
        <v>0.36</v>
      </c>
      <c r="L188" s="7">
        <v>0</v>
      </c>
      <c r="M188" s="60"/>
      <c r="N188" s="60"/>
    </row>
    <row r="189" spans="2:14" ht="16.2" thickBot="1" x14ac:dyDescent="0.35">
      <c r="B189" s="340"/>
      <c r="C189" s="32" t="s">
        <v>37</v>
      </c>
      <c r="D189" s="33" t="s">
        <v>130</v>
      </c>
      <c r="E189" s="67" t="s">
        <v>450</v>
      </c>
      <c r="F189" s="7" t="s">
        <v>450</v>
      </c>
      <c r="G189" s="67" t="s">
        <v>450</v>
      </c>
      <c r="H189" s="7" t="s">
        <v>450</v>
      </c>
      <c r="I189" s="67" t="s">
        <v>450</v>
      </c>
      <c r="J189" s="7" t="s">
        <v>450</v>
      </c>
      <c r="K189" s="67">
        <v>0</v>
      </c>
      <c r="L189" s="7">
        <v>0</v>
      </c>
      <c r="M189" s="60"/>
      <c r="N189" s="60"/>
    </row>
    <row r="190" spans="2:14" ht="16.2" thickBot="1" x14ac:dyDescent="0.35">
      <c r="B190" s="340"/>
      <c r="C190" s="26" t="s">
        <v>38</v>
      </c>
      <c r="D190" s="5" t="s">
        <v>130</v>
      </c>
      <c r="E190" s="68" t="s">
        <v>450</v>
      </c>
      <c r="F190" s="31" t="s">
        <v>450</v>
      </c>
      <c r="G190" s="31" t="s">
        <v>450</v>
      </c>
      <c r="H190" s="31" t="s">
        <v>450</v>
      </c>
      <c r="I190" s="31" t="s">
        <v>450</v>
      </c>
      <c r="J190" s="31" t="s">
        <v>450</v>
      </c>
      <c r="K190" s="31">
        <v>0</v>
      </c>
      <c r="L190" s="31">
        <v>0</v>
      </c>
      <c r="M190" s="60"/>
      <c r="N190" s="60"/>
    </row>
    <row r="191" spans="2:14" ht="15.6" thickBot="1" x14ac:dyDescent="0.35">
      <c r="B191" s="340"/>
      <c r="C191" s="342" t="s">
        <v>131</v>
      </c>
      <c r="D191" s="343"/>
      <c r="E191" s="343"/>
      <c r="F191" s="343"/>
      <c r="G191" s="343"/>
      <c r="H191" s="343"/>
      <c r="I191" s="343"/>
      <c r="J191" s="343"/>
      <c r="K191" s="343"/>
      <c r="L191" s="343"/>
      <c r="M191" s="343"/>
      <c r="N191" s="344"/>
    </row>
    <row r="192" spans="2:14" ht="16.2" thickBot="1" x14ac:dyDescent="0.35">
      <c r="B192" s="340"/>
      <c r="C192" s="4" t="s">
        <v>127</v>
      </c>
      <c r="D192" s="5" t="s">
        <v>130</v>
      </c>
      <c r="E192" s="419">
        <v>0.13</v>
      </c>
      <c r="F192" s="420"/>
      <c r="G192" s="419">
        <v>0</v>
      </c>
      <c r="H192" s="420"/>
      <c r="I192" s="419">
        <v>0.06</v>
      </c>
      <c r="J192" s="420"/>
      <c r="K192" s="419">
        <v>0.11</v>
      </c>
      <c r="L192" s="420"/>
      <c r="M192" s="438"/>
      <c r="N192" s="439"/>
    </row>
    <row r="193" spans="2:14" ht="16.2" thickBot="1" x14ac:dyDescent="0.35">
      <c r="B193" s="340"/>
      <c r="C193" s="4" t="s">
        <v>132</v>
      </c>
      <c r="D193" s="5" t="s">
        <v>133</v>
      </c>
      <c r="E193" s="419">
        <v>100</v>
      </c>
      <c r="F193" s="420"/>
      <c r="G193" s="419">
        <v>100</v>
      </c>
      <c r="H193" s="420"/>
      <c r="I193" s="419">
        <v>100</v>
      </c>
      <c r="J193" s="420"/>
      <c r="K193" s="419">
        <v>100</v>
      </c>
      <c r="L193" s="420"/>
      <c r="M193" s="438"/>
      <c r="N193" s="439"/>
    </row>
    <row r="194" spans="2:14" ht="18" thickBot="1" x14ac:dyDescent="0.35">
      <c r="B194" s="340"/>
      <c r="C194" s="4" t="s">
        <v>464</v>
      </c>
      <c r="D194" s="5" t="s">
        <v>130</v>
      </c>
      <c r="E194" s="419">
        <v>0.21</v>
      </c>
      <c r="F194" s="420"/>
      <c r="G194" s="419">
        <v>0.12</v>
      </c>
      <c r="H194" s="420"/>
      <c r="I194" s="419">
        <v>0.38</v>
      </c>
      <c r="J194" s="420"/>
      <c r="K194" s="419">
        <v>0.13</v>
      </c>
      <c r="L194" s="420"/>
      <c r="M194" s="438"/>
      <c r="N194" s="439"/>
    </row>
    <row r="195" spans="2:14" ht="16.2" thickBot="1" x14ac:dyDescent="0.35">
      <c r="B195" s="340"/>
      <c r="C195" s="4" t="s">
        <v>132</v>
      </c>
      <c r="D195" s="5" t="s">
        <v>133</v>
      </c>
      <c r="E195" s="419">
        <v>100</v>
      </c>
      <c r="F195" s="420"/>
      <c r="G195" s="419">
        <v>100</v>
      </c>
      <c r="H195" s="420"/>
      <c r="I195" s="419">
        <v>100</v>
      </c>
      <c r="J195" s="420"/>
      <c r="K195" s="419">
        <v>100</v>
      </c>
      <c r="L195" s="420"/>
      <c r="M195" s="438"/>
      <c r="N195" s="439"/>
    </row>
    <row r="196" spans="2:14" ht="17.399999999999999" thickBot="1" x14ac:dyDescent="0.35">
      <c r="B196" s="340"/>
      <c r="C196" s="342" t="s">
        <v>468</v>
      </c>
      <c r="D196" s="343"/>
      <c r="E196" s="343"/>
      <c r="F196" s="343"/>
      <c r="G196" s="343"/>
      <c r="H196" s="343"/>
      <c r="I196" s="343"/>
      <c r="J196" s="343"/>
      <c r="K196" s="343"/>
      <c r="L196" s="343"/>
      <c r="M196" s="343"/>
      <c r="N196" s="344"/>
    </row>
    <row r="197" spans="2:14" ht="16.2" thickBot="1" x14ac:dyDescent="0.35">
      <c r="B197" s="340"/>
      <c r="C197" s="384" t="s">
        <v>127</v>
      </c>
      <c r="D197" s="440" t="s">
        <v>130</v>
      </c>
      <c r="E197" s="419">
        <v>0</v>
      </c>
      <c r="F197" s="420"/>
      <c r="G197" s="419">
        <v>0</v>
      </c>
      <c r="H197" s="420"/>
      <c r="I197" s="419">
        <v>0</v>
      </c>
      <c r="J197" s="420"/>
      <c r="K197" s="419">
        <v>0</v>
      </c>
      <c r="L197" s="420"/>
      <c r="M197" s="438"/>
      <c r="N197" s="439"/>
    </row>
    <row r="198" spans="2:14" ht="16.2" thickBot="1" x14ac:dyDescent="0.35">
      <c r="B198" s="340"/>
      <c r="C198" s="385"/>
      <c r="D198" s="441"/>
      <c r="E198" s="67">
        <v>0</v>
      </c>
      <c r="F198" s="7">
        <v>0</v>
      </c>
      <c r="G198" s="67">
        <v>0</v>
      </c>
      <c r="H198" s="7">
        <v>0</v>
      </c>
      <c r="I198" s="67">
        <v>0</v>
      </c>
      <c r="J198" s="7">
        <v>0</v>
      </c>
      <c r="K198" s="67">
        <v>0</v>
      </c>
      <c r="L198" s="7">
        <v>0</v>
      </c>
      <c r="M198" s="60"/>
      <c r="N198" s="60"/>
    </row>
    <row r="199" spans="2:14" ht="16.2" thickBot="1" x14ac:dyDescent="0.35">
      <c r="B199" s="340"/>
      <c r="C199" s="27" t="s">
        <v>36</v>
      </c>
      <c r="D199" s="28" t="s">
        <v>130</v>
      </c>
      <c r="E199" s="67">
        <v>0</v>
      </c>
      <c r="F199" s="7">
        <v>0</v>
      </c>
      <c r="G199" s="67">
        <v>0</v>
      </c>
      <c r="H199" s="7">
        <v>0</v>
      </c>
      <c r="I199" s="67">
        <v>0</v>
      </c>
      <c r="J199" s="7">
        <v>0</v>
      </c>
      <c r="K199" s="67">
        <v>0</v>
      </c>
      <c r="L199" s="7">
        <v>0</v>
      </c>
      <c r="M199" s="60"/>
      <c r="N199" s="60"/>
    </row>
    <row r="200" spans="2:14" ht="16.2" thickBot="1" x14ac:dyDescent="0.35">
      <c r="B200" s="340"/>
      <c r="C200" s="27" t="s">
        <v>37</v>
      </c>
      <c r="D200" s="28" t="s">
        <v>130</v>
      </c>
      <c r="E200" s="67">
        <v>0</v>
      </c>
      <c r="F200" s="7">
        <v>0</v>
      </c>
      <c r="G200" s="67">
        <v>0</v>
      </c>
      <c r="H200" s="7">
        <v>0</v>
      </c>
      <c r="I200" s="67">
        <v>0</v>
      </c>
      <c r="J200" s="7">
        <v>0</v>
      </c>
      <c r="K200" s="67">
        <v>0</v>
      </c>
      <c r="L200" s="7">
        <v>0</v>
      </c>
      <c r="M200" s="60"/>
      <c r="N200" s="60"/>
    </row>
    <row r="201" spans="2:14" ht="16.2" thickBot="1" x14ac:dyDescent="0.35">
      <c r="B201" s="340"/>
      <c r="C201" s="27" t="s">
        <v>38</v>
      </c>
      <c r="D201" s="28" t="s">
        <v>130</v>
      </c>
      <c r="E201" s="67">
        <v>0</v>
      </c>
      <c r="F201" s="7">
        <v>0</v>
      </c>
      <c r="G201" s="67">
        <v>0</v>
      </c>
      <c r="H201" s="7">
        <v>0</v>
      </c>
      <c r="I201" s="67">
        <v>0</v>
      </c>
      <c r="J201" s="7">
        <v>0</v>
      </c>
      <c r="K201" s="67">
        <v>0</v>
      </c>
      <c r="L201" s="7">
        <v>0</v>
      </c>
      <c r="M201" s="60"/>
      <c r="N201" s="60"/>
    </row>
    <row r="202" spans="2:14" ht="16.2" thickBot="1" x14ac:dyDescent="0.35">
      <c r="B202" s="340"/>
      <c r="C202" s="34" t="s">
        <v>134</v>
      </c>
      <c r="D202" s="28" t="s">
        <v>133</v>
      </c>
      <c r="E202" s="419">
        <v>100</v>
      </c>
      <c r="F202" s="420"/>
      <c r="G202" s="419">
        <v>100</v>
      </c>
      <c r="H202" s="420"/>
      <c r="I202" s="419">
        <v>100</v>
      </c>
      <c r="J202" s="420"/>
      <c r="K202" s="419">
        <v>100</v>
      </c>
      <c r="L202" s="420"/>
      <c r="M202" s="438"/>
      <c r="N202" s="439"/>
    </row>
    <row r="203" spans="2:14" ht="18" thickBot="1" x14ac:dyDescent="0.35">
      <c r="B203" s="340"/>
      <c r="C203" s="34" t="s">
        <v>464</v>
      </c>
      <c r="D203" s="28" t="s">
        <v>130</v>
      </c>
      <c r="E203" s="419">
        <v>0</v>
      </c>
      <c r="F203" s="420"/>
      <c r="G203" s="419">
        <v>0</v>
      </c>
      <c r="H203" s="420"/>
      <c r="I203" s="419">
        <v>0</v>
      </c>
      <c r="J203" s="420"/>
      <c r="K203" s="419">
        <v>0</v>
      </c>
      <c r="L203" s="420"/>
      <c r="M203" s="438"/>
      <c r="N203" s="439"/>
    </row>
    <row r="204" spans="2:14" ht="15.6" thickBot="1" x14ac:dyDescent="0.35">
      <c r="B204" s="340"/>
      <c r="C204" s="342" t="s">
        <v>135</v>
      </c>
      <c r="D204" s="343"/>
      <c r="E204" s="343"/>
      <c r="F204" s="343"/>
      <c r="G204" s="343"/>
      <c r="H204" s="343"/>
      <c r="I204" s="343"/>
      <c r="J204" s="343"/>
      <c r="K204" s="343"/>
      <c r="L204" s="343"/>
      <c r="M204" s="343"/>
      <c r="N204" s="344"/>
    </row>
    <row r="205" spans="2:14" ht="16.2" thickBot="1" x14ac:dyDescent="0.35">
      <c r="B205" s="340"/>
      <c r="C205" s="34" t="s">
        <v>127</v>
      </c>
      <c r="D205" s="28" t="s">
        <v>128</v>
      </c>
      <c r="E205" s="421">
        <v>0</v>
      </c>
      <c r="F205" s="422"/>
      <c r="G205" s="421">
        <v>0</v>
      </c>
      <c r="H205" s="422"/>
      <c r="I205" s="421">
        <v>0</v>
      </c>
      <c r="J205" s="422"/>
      <c r="K205" s="421">
        <v>1</v>
      </c>
      <c r="L205" s="422"/>
      <c r="M205" s="442"/>
      <c r="N205" s="443"/>
    </row>
    <row r="206" spans="2:14" ht="16.2" thickBot="1" x14ac:dyDescent="0.35">
      <c r="B206" s="340"/>
      <c r="C206" s="27" t="s">
        <v>36</v>
      </c>
      <c r="D206" s="28" t="s">
        <v>128</v>
      </c>
      <c r="E206" s="6">
        <v>0</v>
      </c>
      <c r="F206" s="6">
        <v>0</v>
      </c>
      <c r="G206" s="6">
        <v>0</v>
      </c>
      <c r="H206" s="6">
        <v>0</v>
      </c>
      <c r="I206" s="6">
        <v>0</v>
      </c>
      <c r="J206" s="6">
        <v>0</v>
      </c>
      <c r="K206" s="6">
        <v>1</v>
      </c>
      <c r="L206" s="6">
        <v>1</v>
      </c>
      <c r="M206" s="60"/>
      <c r="N206" s="60"/>
    </row>
    <row r="207" spans="2:14" ht="16.2" thickBot="1" x14ac:dyDescent="0.35">
      <c r="B207" s="340"/>
      <c r="C207" s="27" t="s">
        <v>37</v>
      </c>
      <c r="D207" s="28" t="s">
        <v>128</v>
      </c>
      <c r="E207" s="6">
        <v>0</v>
      </c>
      <c r="F207" s="6">
        <v>0</v>
      </c>
      <c r="G207" s="6">
        <v>0</v>
      </c>
      <c r="H207" s="6">
        <v>0</v>
      </c>
      <c r="I207" s="6">
        <v>0</v>
      </c>
      <c r="J207" s="6">
        <v>0</v>
      </c>
      <c r="K207" s="6">
        <v>1</v>
      </c>
      <c r="L207" s="6">
        <v>1</v>
      </c>
      <c r="M207" s="60"/>
      <c r="N207" s="60"/>
    </row>
    <row r="208" spans="2:14" ht="16.2" thickBot="1" x14ac:dyDescent="0.35">
      <c r="B208" s="340"/>
      <c r="C208" s="27" t="s">
        <v>38</v>
      </c>
      <c r="D208" s="28" t="s">
        <v>128</v>
      </c>
      <c r="E208" s="6">
        <v>0</v>
      </c>
      <c r="F208" s="6">
        <v>0</v>
      </c>
      <c r="G208" s="6">
        <v>0</v>
      </c>
      <c r="H208" s="6">
        <v>0</v>
      </c>
      <c r="I208" s="6">
        <v>0</v>
      </c>
      <c r="J208" s="6">
        <v>0</v>
      </c>
      <c r="K208" s="6">
        <v>1</v>
      </c>
      <c r="L208" s="6">
        <v>1</v>
      </c>
      <c r="M208" s="60"/>
      <c r="N208" s="60"/>
    </row>
    <row r="209" spans="2:14" ht="18" thickBot="1" x14ac:dyDescent="0.35">
      <c r="B209" s="340"/>
      <c r="C209" s="34" t="s">
        <v>467</v>
      </c>
      <c r="D209" s="28" t="s">
        <v>128</v>
      </c>
      <c r="E209" s="421">
        <v>4</v>
      </c>
      <c r="F209" s="422"/>
      <c r="G209" s="421">
        <v>4</v>
      </c>
      <c r="H209" s="422"/>
      <c r="I209" s="421">
        <v>4</v>
      </c>
      <c r="J209" s="422"/>
      <c r="K209" s="421">
        <v>3</v>
      </c>
      <c r="L209" s="422"/>
      <c r="M209" s="438"/>
      <c r="N209" s="439"/>
    </row>
    <row r="210" spans="2:14" ht="15.6" thickBot="1" x14ac:dyDescent="0.35">
      <c r="B210" s="340"/>
      <c r="C210" s="342" t="s">
        <v>136</v>
      </c>
      <c r="D210" s="343"/>
      <c r="E210" s="343"/>
      <c r="F210" s="343"/>
      <c r="G210" s="343"/>
      <c r="H210" s="343"/>
      <c r="I210" s="343"/>
      <c r="J210" s="343"/>
      <c r="K210" s="343"/>
      <c r="L210" s="343"/>
      <c r="M210" s="343"/>
      <c r="N210" s="344"/>
    </row>
    <row r="211" spans="2:14" ht="16.2" thickBot="1" x14ac:dyDescent="0.35">
      <c r="B211" s="340"/>
      <c r="C211" s="384" t="s">
        <v>127</v>
      </c>
      <c r="D211" s="440" t="s">
        <v>130</v>
      </c>
      <c r="E211" s="419">
        <v>0</v>
      </c>
      <c r="F211" s="420"/>
      <c r="G211" s="419">
        <v>0</v>
      </c>
      <c r="H211" s="420"/>
      <c r="I211" s="419">
        <v>0</v>
      </c>
      <c r="J211" s="420"/>
      <c r="K211" s="419">
        <v>0.27</v>
      </c>
      <c r="L211" s="420"/>
      <c r="M211" s="438"/>
      <c r="N211" s="439"/>
    </row>
    <row r="212" spans="2:14" ht="16.2" thickBot="1" x14ac:dyDescent="0.35">
      <c r="B212" s="340"/>
      <c r="C212" s="385"/>
      <c r="D212" s="441"/>
      <c r="E212" s="7">
        <v>0</v>
      </c>
      <c r="F212" s="7" t="s">
        <v>450</v>
      </c>
      <c r="G212" s="7">
        <v>0</v>
      </c>
      <c r="H212" s="7" t="s">
        <v>450</v>
      </c>
      <c r="I212" s="7">
        <v>0</v>
      </c>
      <c r="J212" s="7" t="s">
        <v>450</v>
      </c>
      <c r="K212" s="7">
        <v>0.27</v>
      </c>
      <c r="L212" s="7" t="s">
        <v>450</v>
      </c>
      <c r="M212" s="60"/>
      <c r="N212" s="60"/>
    </row>
    <row r="213" spans="2:14" ht="16.2" thickBot="1" x14ac:dyDescent="0.35">
      <c r="B213" s="340"/>
      <c r="C213" s="4" t="s">
        <v>36</v>
      </c>
      <c r="D213" s="5" t="s">
        <v>130</v>
      </c>
      <c r="E213" s="67">
        <v>0</v>
      </c>
      <c r="F213" s="7" t="s">
        <v>450</v>
      </c>
      <c r="G213" s="67">
        <v>0</v>
      </c>
      <c r="H213" s="7" t="s">
        <v>450</v>
      </c>
      <c r="I213" s="67">
        <v>0</v>
      </c>
      <c r="J213" s="7" t="s">
        <v>450</v>
      </c>
      <c r="K213" s="67">
        <v>0.27</v>
      </c>
      <c r="L213" s="7" t="s">
        <v>450</v>
      </c>
      <c r="M213" s="60"/>
      <c r="N213" s="60"/>
    </row>
    <row r="214" spans="2:14" ht="16.2" thickBot="1" x14ac:dyDescent="0.35">
      <c r="B214" s="340"/>
      <c r="C214" s="4" t="s">
        <v>37</v>
      </c>
      <c r="D214" s="5" t="s">
        <v>130</v>
      </c>
      <c r="E214" s="67" t="s">
        <v>450</v>
      </c>
      <c r="F214" s="7" t="s">
        <v>450</v>
      </c>
      <c r="G214" s="67" t="s">
        <v>450</v>
      </c>
      <c r="H214" s="7" t="s">
        <v>450</v>
      </c>
      <c r="I214" s="67" t="s">
        <v>450</v>
      </c>
      <c r="J214" s="7" t="s">
        <v>450</v>
      </c>
      <c r="K214" s="67" t="s">
        <v>450</v>
      </c>
      <c r="L214" s="7" t="s">
        <v>450</v>
      </c>
      <c r="M214" s="60"/>
      <c r="N214" s="60"/>
    </row>
    <row r="215" spans="2:14" ht="16.2" thickBot="1" x14ac:dyDescent="0.35">
      <c r="B215" s="340"/>
      <c r="C215" s="4" t="s">
        <v>38</v>
      </c>
      <c r="D215" s="5" t="s">
        <v>130</v>
      </c>
      <c r="E215" s="67" t="s">
        <v>450</v>
      </c>
      <c r="F215" s="7" t="s">
        <v>450</v>
      </c>
      <c r="G215" s="67" t="s">
        <v>450</v>
      </c>
      <c r="H215" s="7" t="s">
        <v>450</v>
      </c>
      <c r="I215" s="67" t="s">
        <v>450</v>
      </c>
      <c r="J215" s="7" t="s">
        <v>450</v>
      </c>
      <c r="K215" s="67" t="s">
        <v>450</v>
      </c>
      <c r="L215" s="7" t="s">
        <v>450</v>
      </c>
      <c r="M215" s="60"/>
      <c r="N215" s="60"/>
    </row>
    <row r="216" spans="2:14" ht="18" thickBot="1" x14ac:dyDescent="0.35">
      <c r="B216" s="340"/>
      <c r="C216" s="4" t="s">
        <v>464</v>
      </c>
      <c r="D216" s="5" t="s">
        <v>130</v>
      </c>
      <c r="E216" s="419">
        <v>4.3499999999999996</v>
      </c>
      <c r="F216" s="420"/>
      <c r="G216" s="419">
        <v>5.0599999999999996</v>
      </c>
      <c r="H216" s="420"/>
      <c r="I216" s="419">
        <v>2.99</v>
      </c>
      <c r="J216" s="420"/>
      <c r="K216" s="421">
        <v>6.48</v>
      </c>
      <c r="L216" s="422"/>
      <c r="M216" s="438"/>
      <c r="N216" s="439"/>
    </row>
    <row r="217" spans="2:14" ht="15.6" thickBot="1" x14ac:dyDescent="0.35">
      <c r="B217" s="340"/>
      <c r="C217" s="342" t="s">
        <v>137</v>
      </c>
      <c r="D217" s="343"/>
      <c r="E217" s="343"/>
      <c r="F217" s="343"/>
      <c r="G217" s="343"/>
      <c r="H217" s="343"/>
      <c r="I217" s="343"/>
      <c r="J217" s="343"/>
      <c r="K217" s="343"/>
      <c r="L217" s="343"/>
      <c r="M217" s="343"/>
      <c r="N217" s="344"/>
    </row>
    <row r="218" spans="2:14" ht="16.2" thickBot="1" x14ac:dyDescent="0.35">
      <c r="B218" s="340"/>
      <c r="C218" s="384" t="s">
        <v>127</v>
      </c>
      <c r="D218" s="440" t="s">
        <v>130</v>
      </c>
      <c r="E218" s="421" t="s">
        <v>452</v>
      </c>
      <c r="F218" s="422"/>
      <c r="G218" s="421" t="s">
        <v>452</v>
      </c>
      <c r="H218" s="422"/>
      <c r="I218" s="421" t="s">
        <v>452</v>
      </c>
      <c r="J218" s="422"/>
      <c r="K218" s="421" t="s">
        <v>452</v>
      </c>
      <c r="L218" s="422"/>
      <c r="M218" s="438"/>
      <c r="N218" s="439"/>
    </row>
    <row r="219" spans="2:14" ht="16.2" thickBot="1" x14ac:dyDescent="0.35">
      <c r="B219" s="340"/>
      <c r="C219" s="385"/>
      <c r="D219" s="441"/>
      <c r="E219" s="6" t="s">
        <v>450</v>
      </c>
      <c r="F219" s="6" t="s">
        <v>450</v>
      </c>
      <c r="G219" s="6" t="s">
        <v>450</v>
      </c>
      <c r="H219" s="6" t="s">
        <v>450</v>
      </c>
      <c r="I219" s="6" t="s">
        <v>450</v>
      </c>
      <c r="J219" s="6" t="s">
        <v>450</v>
      </c>
      <c r="K219" s="6" t="s">
        <v>450</v>
      </c>
      <c r="L219" s="6" t="s">
        <v>450</v>
      </c>
      <c r="M219" s="60"/>
      <c r="N219" s="60"/>
    </row>
    <row r="220" spans="2:14" ht="16.2" thickBot="1" x14ac:dyDescent="0.35">
      <c r="B220" s="340"/>
      <c r="C220" s="26" t="s">
        <v>36</v>
      </c>
      <c r="D220" s="5" t="s">
        <v>130</v>
      </c>
      <c r="E220" s="6" t="s">
        <v>450</v>
      </c>
      <c r="F220" s="6" t="s">
        <v>450</v>
      </c>
      <c r="G220" s="6" t="s">
        <v>450</v>
      </c>
      <c r="H220" s="6" t="s">
        <v>450</v>
      </c>
      <c r="I220" s="6" t="s">
        <v>450</v>
      </c>
      <c r="J220" s="6" t="s">
        <v>450</v>
      </c>
      <c r="K220" s="6" t="s">
        <v>450</v>
      </c>
      <c r="L220" s="6" t="s">
        <v>450</v>
      </c>
      <c r="M220" s="60"/>
      <c r="N220" s="60"/>
    </row>
    <row r="221" spans="2:14" ht="16.2" thickBot="1" x14ac:dyDescent="0.35">
      <c r="B221" s="340"/>
      <c r="C221" s="26" t="s">
        <v>37</v>
      </c>
      <c r="D221" s="5" t="s">
        <v>130</v>
      </c>
      <c r="E221" s="6" t="s">
        <v>450</v>
      </c>
      <c r="F221" s="6" t="s">
        <v>450</v>
      </c>
      <c r="G221" s="6" t="s">
        <v>450</v>
      </c>
      <c r="H221" s="6" t="s">
        <v>450</v>
      </c>
      <c r="I221" s="6" t="s">
        <v>450</v>
      </c>
      <c r="J221" s="6" t="s">
        <v>450</v>
      </c>
      <c r="K221" s="6" t="s">
        <v>450</v>
      </c>
      <c r="L221" s="6" t="s">
        <v>450</v>
      </c>
      <c r="M221" s="60"/>
      <c r="N221" s="60"/>
    </row>
    <row r="222" spans="2:14" ht="16.2" thickBot="1" x14ac:dyDescent="0.35">
      <c r="B222" s="341"/>
      <c r="C222" s="26" t="s">
        <v>38</v>
      </c>
      <c r="D222" s="5" t="s">
        <v>130</v>
      </c>
      <c r="E222" s="6" t="s">
        <v>450</v>
      </c>
      <c r="F222" s="6" t="s">
        <v>450</v>
      </c>
      <c r="G222" s="6" t="s">
        <v>450</v>
      </c>
      <c r="H222" s="6" t="s">
        <v>450</v>
      </c>
      <c r="I222" s="6" t="s">
        <v>450</v>
      </c>
      <c r="J222" s="6" t="s">
        <v>450</v>
      </c>
      <c r="K222" s="6" t="s">
        <v>450</v>
      </c>
      <c r="L222" s="6" t="s">
        <v>450</v>
      </c>
      <c r="M222" s="60"/>
      <c r="N222" s="60"/>
    </row>
    <row r="223" spans="2:14" ht="15.6" thickBot="1" x14ac:dyDescent="0.35">
      <c r="B223" s="364" t="s">
        <v>138</v>
      </c>
      <c r="C223" s="365"/>
      <c r="D223" s="365"/>
      <c r="E223" s="365"/>
      <c r="F223" s="365"/>
      <c r="G223" s="365"/>
      <c r="H223" s="365"/>
      <c r="I223" s="365"/>
      <c r="J223" s="365"/>
      <c r="K223" s="365"/>
      <c r="L223" s="365"/>
      <c r="M223" s="365"/>
      <c r="N223" s="366"/>
    </row>
    <row r="224" spans="2:14" ht="15.6" thickBot="1" x14ac:dyDescent="0.35">
      <c r="B224" s="400"/>
      <c r="C224" s="342" t="s">
        <v>139</v>
      </c>
      <c r="D224" s="343"/>
      <c r="E224" s="343"/>
      <c r="F224" s="343"/>
      <c r="G224" s="343"/>
      <c r="H224" s="343"/>
      <c r="I224" s="343"/>
      <c r="J224" s="343"/>
      <c r="K224" s="343"/>
      <c r="L224" s="343"/>
      <c r="M224" s="343"/>
      <c r="N224" s="344"/>
    </row>
    <row r="225" spans="2:14" ht="16.2" thickBot="1" x14ac:dyDescent="0.35">
      <c r="B225" s="401"/>
      <c r="C225" s="4" t="s">
        <v>140</v>
      </c>
      <c r="D225" s="5" t="s">
        <v>116</v>
      </c>
      <c r="E225" s="419">
        <v>2</v>
      </c>
      <c r="F225" s="420"/>
      <c r="G225" s="419">
        <v>2</v>
      </c>
      <c r="H225" s="420"/>
      <c r="I225" s="419">
        <v>4</v>
      </c>
      <c r="J225" s="420"/>
      <c r="K225" s="421">
        <v>1</v>
      </c>
      <c r="L225" s="422"/>
      <c r="M225" s="438">
        <v>0</v>
      </c>
      <c r="N225" s="439"/>
    </row>
    <row r="226" spans="2:14" x14ac:dyDescent="0.3">
      <c r="B226" s="35"/>
      <c r="C226" s="35"/>
      <c r="D226" s="35"/>
      <c r="E226" s="35"/>
      <c r="F226" s="35"/>
      <c r="G226" s="35"/>
      <c r="H226" s="35"/>
      <c r="I226" s="35"/>
      <c r="J226" s="35"/>
      <c r="K226" s="35"/>
      <c r="L226" s="35"/>
      <c r="M226" s="35"/>
      <c r="N226" s="35"/>
    </row>
    <row r="227" spans="2:14" ht="16.8" x14ac:dyDescent="0.3">
      <c r="B227" s="119" t="s">
        <v>470</v>
      </c>
      <c r="C227" s="35"/>
      <c r="D227" s="35"/>
      <c r="E227" s="35"/>
      <c r="F227" s="35"/>
      <c r="G227" s="35"/>
      <c r="H227" s="35"/>
      <c r="I227" s="35"/>
      <c r="J227" s="35"/>
      <c r="K227" s="35"/>
      <c r="L227" s="35"/>
      <c r="M227" s="35"/>
      <c r="N227" s="35"/>
    </row>
    <row r="228" spans="2:14" ht="16.2" x14ac:dyDescent="0.45">
      <c r="B228" s="117" t="s">
        <v>433</v>
      </c>
      <c r="C228" s="35"/>
      <c r="D228" s="35"/>
      <c r="E228" s="35"/>
      <c r="F228" s="35"/>
      <c r="G228" s="35"/>
      <c r="H228" s="35"/>
      <c r="I228" s="35"/>
      <c r="J228" s="35"/>
      <c r="K228" s="35"/>
      <c r="L228" s="35"/>
      <c r="M228" s="35"/>
      <c r="N228" s="35"/>
    </row>
    <row r="229" spans="2:14" ht="16.8" x14ac:dyDescent="0.3">
      <c r="B229" s="119" t="s">
        <v>492</v>
      </c>
      <c r="C229" s="35"/>
      <c r="D229" s="35"/>
      <c r="E229" s="35"/>
      <c r="F229" s="35"/>
      <c r="G229" s="35"/>
      <c r="H229" s="35"/>
      <c r="I229" s="35"/>
      <c r="J229" s="35"/>
      <c r="K229" s="35"/>
      <c r="L229" s="35"/>
      <c r="M229" s="35"/>
      <c r="N229" s="35"/>
    </row>
    <row r="230" spans="2:14" ht="16.8" x14ac:dyDescent="0.3">
      <c r="B230" s="119" t="s">
        <v>493</v>
      </c>
      <c r="C230" s="35"/>
      <c r="D230" s="35"/>
      <c r="E230" s="35"/>
      <c r="F230" s="35"/>
      <c r="G230" s="35"/>
      <c r="H230" s="35"/>
      <c r="I230" s="35"/>
      <c r="J230" s="35"/>
      <c r="K230" s="35"/>
      <c r="L230" s="35"/>
      <c r="M230" s="35"/>
      <c r="N230" s="35"/>
    </row>
    <row r="231" spans="2:14" ht="16.8" x14ac:dyDescent="0.3">
      <c r="B231" s="119" t="s">
        <v>494</v>
      </c>
      <c r="C231" s="35"/>
      <c r="D231" s="35"/>
      <c r="E231" s="35"/>
      <c r="F231" s="35"/>
      <c r="G231" s="35"/>
      <c r="H231" s="35"/>
      <c r="I231" s="35"/>
      <c r="J231" s="35"/>
      <c r="K231" s="35"/>
      <c r="L231" s="35"/>
      <c r="M231" s="35"/>
      <c r="N231" s="35"/>
    </row>
    <row r="232" spans="2:14" ht="16.8" x14ac:dyDescent="0.3">
      <c r="B232" s="119" t="s">
        <v>495</v>
      </c>
      <c r="C232" s="35"/>
      <c r="D232" s="35"/>
      <c r="E232" s="35"/>
      <c r="F232" s="35"/>
      <c r="G232" s="35"/>
      <c r="H232" s="35"/>
      <c r="I232" s="35"/>
      <c r="J232" s="35"/>
      <c r="K232" s="35"/>
      <c r="L232" s="35"/>
      <c r="M232" s="35"/>
      <c r="N232" s="35"/>
    </row>
    <row r="233" spans="2:14" ht="16.8" x14ac:dyDescent="0.3">
      <c r="B233" s="119" t="s">
        <v>496</v>
      </c>
      <c r="C233" s="35"/>
      <c r="D233" s="35"/>
      <c r="E233" s="35"/>
      <c r="F233" s="35"/>
      <c r="G233" s="35"/>
      <c r="H233" s="35"/>
      <c r="I233" s="35"/>
      <c r="J233" s="35"/>
      <c r="K233" s="35"/>
      <c r="L233" s="35"/>
      <c r="M233" s="35"/>
      <c r="N233" s="35"/>
    </row>
    <row r="234" spans="2:14" ht="16.8" x14ac:dyDescent="0.3">
      <c r="B234" s="119" t="s">
        <v>497</v>
      </c>
      <c r="C234" s="35"/>
      <c r="D234" s="35"/>
      <c r="E234" s="35"/>
      <c r="F234" s="35"/>
      <c r="G234" s="35"/>
      <c r="H234" s="35"/>
      <c r="I234" s="35"/>
      <c r="J234" s="35"/>
      <c r="K234" s="35"/>
      <c r="L234" s="35"/>
      <c r="M234" s="35"/>
      <c r="N234" s="35"/>
    </row>
    <row r="235" spans="2:14" ht="16.2" x14ac:dyDescent="0.45">
      <c r="B235" s="118" t="s">
        <v>432</v>
      </c>
      <c r="C235" s="35"/>
      <c r="D235" s="35"/>
      <c r="E235" s="35"/>
      <c r="F235" s="35"/>
      <c r="G235" s="35"/>
      <c r="H235" s="35"/>
      <c r="I235" s="35"/>
      <c r="J235" s="35"/>
      <c r="K235" s="35"/>
      <c r="L235" s="35"/>
      <c r="M235" s="35"/>
      <c r="N235" s="35"/>
    </row>
    <row r="236" spans="2:14" ht="16.8" x14ac:dyDescent="0.5">
      <c r="B236" s="93" t="s">
        <v>498</v>
      </c>
      <c r="C236" s="35"/>
      <c r="D236" s="35"/>
      <c r="E236" s="35"/>
      <c r="F236" s="35"/>
      <c r="G236" s="35"/>
      <c r="H236" s="35"/>
      <c r="I236" s="35"/>
      <c r="J236" s="35"/>
      <c r="K236" s="35"/>
      <c r="L236" s="35"/>
      <c r="M236" s="35"/>
      <c r="N236" s="35"/>
    </row>
    <row r="237" spans="2:14" ht="16.8" x14ac:dyDescent="0.5">
      <c r="B237" s="93" t="s">
        <v>499</v>
      </c>
      <c r="C237" s="35"/>
      <c r="D237" s="35"/>
      <c r="E237" s="35"/>
      <c r="F237" s="35"/>
      <c r="G237" s="35"/>
      <c r="H237" s="35"/>
      <c r="I237" s="35"/>
      <c r="J237" s="35"/>
      <c r="K237" s="35"/>
      <c r="L237" s="35"/>
      <c r="M237" s="35"/>
      <c r="N237" s="35"/>
    </row>
    <row r="238" spans="2:14" ht="16.8" x14ac:dyDescent="0.5">
      <c r="B238" s="93" t="s">
        <v>500</v>
      </c>
      <c r="C238" s="35"/>
      <c r="D238" s="35"/>
      <c r="E238" s="35"/>
      <c r="F238" s="35"/>
      <c r="G238" s="35"/>
      <c r="H238" s="35"/>
      <c r="I238" s="35"/>
      <c r="J238" s="35"/>
      <c r="K238" s="35"/>
      <c r="L238" s="35"/>
      <c r="M238" s="35"/>
      <c r="N238" s="35"/>
    </row>
    <row r="239" spans="2:14" x14ac:dyDescent="0.3">
      <c r="C239" s="35"/>
      <c r="D239" s="35"/>
      <c r="E239" s="35"/>
      <c r="F239" s="35"/>
      <c r="G239" s="35"/>
      <c r="H239" s="35"/>
      <c r="I239" s="35"/>
      <c r="J239" s="35"/>
      <c r="K239" s="35"/>
      <c r="L239" s="35"/>
      <c r="M239" s="35"/>
      <c r="N239" s="35"/>
    </row>
    <row r="240" spans="2:14" x14ac:dyDescent="0.3">
      <c r="B240" s="35"/>
      <c r="C240" s="35"/>
      <c r="D240" s="35"/>
      <c r="E240" s="35"/>
      <c r="F240" s="35"/>
      <c r="G240" s="35"/>
      <c r="H240" s="35"/>
      <c r="I240" s="35"/>
      <c r="J240" s="35"/>
      <c r="K240" s="35"/>
      <c r="L240" s="35"/>
      <c r="M240" s="35"/>
      <c r="N240" s="35"/>
    </row>
    <row r="241" spans="2:14" x14ac:dyDescent="0.3">
      <c r="B241" s="35"/>
      <c r="C241" s="35"/>
      <c r="D241" s="35"/>
      <c r="E241" s="35"/>
      <c r="F241" s="35"/>
      <c r="G241" s="35"/>
      <c r="H241" s="35"/>
      <c r="I241" s="35"/>
      <c r="J241" s="35"/>
      <c r="K241" s="35"/>
      <c r="L241" s="35"/>
      <c r="M241" s="35"/>
      <c r="N241" s="35"/>
    </row>
    <row r="242" spans="2:14" x14ac:dyDescent="0.3">
      <c r="B242" s="35"/>
      <c r="C242" s="35"/>
      <c r="D242" s="35"/>
      <c r="E242" s="35"/>
      <c r="F242" s="35"/>
      <c r="G242" s="35"/>
      <c r="H242" s="35"/>
      <c r="I242" s="35"/>
      <c r="J242" s="35"/>
      <c r="K242" s="35"/>
      <c r="L242" s="35"/>
      <c r="M242" s="35"/>
      <c r="N242" s="35"/>
    </row>
    <row r="243" spans="2:14" x14ac:dyDescent="0.3">
      <c r="B243" s="35"/>
      <c r="C243" s="35"/>
      <c r="D243" s="35"/>
      <c r="E243" s="35"/>
      <c r="F243" s="35"/>
      <c r="G243" s="35"/>
      <c r="H243" s="35"/>
      <c r="I243" s="35"/>
      <c r="J243" s="35"/>
      <c r="K243" s="35"/>
      <c r="L243" s="35"/>
      <c r="M243" s="35"/>
      <c r="N243" s="35"/>
    </row>
    <row r="244" spans="2:14" x14ac:dyDescent="0.3">
      <c r="B244" s="35"/>
      <c r="C244" s="35"/>
      <c r="D244" s="35"/>
      <c r="E244" s="35"/>
      <c r="F244" s="35"/>
      <c r="G244" s="35"/>
      <c r="H244" s="35"/>
      <c r="I244" s="35"/>
      <c r="J244" s="35"/>
      <c r="K244" s="35"/>
      <c r="L244" s="35"/>
      <c r="M244" s="35"/>
      <c r="N244" s="35"/>
    </row>
    <row r="245" spans="2:14" x14ac:dyDescent="0.3">
      <c r="B245" s="35"/>
      <c r="C245" s="35"/>
      <c r="D245" s="35"/>
      <c r="E245" s="35"/>
      <c r="F245" s="35"/>
      <c r="G245" s="35"/>
      <c r="H245" s="35"/>
      <c r="I245" s="35"/>
      <c r="J245" s="35"/>
      <c r="K245" s="35"/>
      <c r="L245" s="35"/>
      <c r="M245" s="35"/>
      <c r="N245" s="35"/>
    </row>
    <row r="246" spans="2:14" x14ac:dyDescent="0.3">
      <c r="B246" s="35"/>
      <c r="C246" s="35"/>
      <c r="D246" s="35"/>
      <c r="E246" s="35"/>
      <c r="F246" s="35"/>
      <c r="G246" s="35"/>
      <c r="H246" s="35"/>
      <c r="I246" s="35"/>
      <c r="J246" s="35"/>
      <c r="K246" s="35"/>
      <c r="L246" s="35"/>
      <c r="M246" s="35"/>
      <c r="N246" s="35"/>
    </row>
    <row r="247" spans="2:14" x14ac:dyDescent="0.3">
      <c r="B247" s="35"/>
      <c r="C247" s="35"/>
      <c r="D247" s="35"/>
      <c r="E247" s="35"/>
      <c r="F247" s="35"/>
      <c r="G247" s="35"/>
      <c r="H247" s="35"/>
      <c r="I247" s="35"/>
      <c r="J247" s="35"/>
      <c r="K247" s="35"/>
      <c r="L247" s="35"/>
      <c r="M247" s="35"/>
      <c r="N247" s="35"/>
    </row>
    <row r="248" spans="2:14" x14ac:dyDescent="0.3">
      <c r="B248" s="35"/>
      <c r="C248" s="35"/>
      <c r="D248" s="35"/>
      <c r="E248" s="35"/>
      <c r="F248" s="35"/>
      <c r="G248" s="35"/>
      <c r="H248" s="35"/>
      <c r="I248" s="35"/>
      <c r="J248" s="35"/>
      <c r="K248" s="35"/>
      <c r="L248" s="35"/>
      <c r="M248" s="35"/>
      <c r="N248" s="35"/>
    </row>
    <row r="249" spans="2:14" x14ac:dyDescent="0.3">
      <c r="B249" s="35"/>
      <c r="C249" s="35"/>
      <c r="D249" s="35"/>
      <c r="E249" s="35"/>
      <c r="F249" s="35"/>
      <c r="G249" s="35"/>
      <c r="H249" s="35"/>
      <c r="I249" s="35"/>
      <c r="J249" s="35"/>
      <c r="K249" s="35"/>
      <c r="L249" s="35"/>
      <c r="M249" s="35"/>
      <c r="N249" s="35"/>
    </row>
    <row r="250" spans="2:14" x14ac:dyDescent="0.3">
      <c r="B250" s="35"/>
      <c r="C250" s="35"/>
      <c r="D250" s="35"/>
      <c r="E250" s="35"/>
      <c r="F250" s="35"/>
      <c r="G250" s="35"/>
      <c r="H250" s="35"/>
      <c r="I250" s="35"/>
      <c r="J250" s="35"/>
      <c r="K250" s="35"/>
      <c r="L250" s="35"/>
      <c r="M250" s="35"/>
      <c r="N250" s="35"/>
    </row>
    <row r="251" spans="2:14" x14ac:dyDescent="0.3">
      <c r="B251" s="35"/>
      <c r="C251" s="35"/>
      <c r="D251" s="35"/>
      <c r="E251" s="35"/>
      <c r="F251" s="35"/>
      <c r="G251" s="35"/>
      <c r="H251" s="35"/>
      <c r="I251" s="35"/>
      <c r="J251" s="35"/>
      <c r="K251" s="35"/>
      <c r="L251" s="35"/>
      <c r="M251" s="35"/>
      <c r="N251" s="35"/>
    </row>
    <row r="252" spans="2:14" x14ac:dyDescent="0.3">
      <c r="B252" s="35"/>
      <c r="C252" s="35"/>
      <c r="D252" s="35"/>
      <c r="E252" s="35"/>
      <c r="F252" s="35"/>
      <c r="G252" s="35"/>
      <c r="H252" s="35"/>
      <c r="I252" s="35"/>
      <c r="J252" s="35"/>
      <c r="K252" s="35"/>
      <c r="L252" s="35"/>
      <c r="M252" s="35"/>
      <c r="N252" s="35"/>
    </row>
    <row r="253" spans="2:14" x14ac:dyDescent="0.3">
      <c r="B253" s="35"/>
      <c r="C253" s="35"/>
      <c r="D253" s="35"/>
      <c r="E253" s="35"/>
      <c r="F253" s="35"/>
      <c r="G253" s="35"/>
      <c r="H253" s="35"/>
      <c r="I253" s="35"/>
      <c r="J253" s="35"/>
      <c r="K253" s="35"/>
      <c r="L253" s="35"/>
      <c r="M253" s="35"/>
      <c r="N253" s="35"/>
    </row>
    <row r="254" spans="2:14" x14ac:dyDescent="0.3">
      <c r="B254" s="35"/>
      <c r="C254" s="35"/>
      <c r="D254" s="35"/>
      <c r="E254" s="35"/>
      <c r="F254" s="35"/>
      <c r="G254" s="35"/>
      <c r="H254" s="35"/>
      <c r="I254" s="35"/>
      <c r="J254" s="35"/>
      <c r="K254" s="35"/>
      <c r="L254" s="35"/>
      <c r="M254" s="35"/>
      <c r="N254" s="35"/>
    </row>
    <row r="255" spans="2:14" x14ac:dyDescent="0.3">
      <c r="B255" s="35"/>
      <c r="C255" s="35"/>
      <c r="D255" s="35"/>
      <c r="E255" s="35"/>
      <c r="F255" s="35"/>
      <c r="G255" s="35"/>
      <c r="H255" s="35"/>
      <c r="I255" s="35"/>
      <c r="J255" s="35"/>
      <c r="K255" s="35"/>
      <c r="L255" s="35"/>
      <c r="M255" s="35"/>
      <c r="N255" s="35"/>
    </row>
    <row r="256" spans="2:14" x14ac:dyDescent="0.3">
      <c r="B256" s="35"/>
      <c r="C256" s="35"/>
      <c r="D256" s="35"/>
      <c r="E256" s="35"/>
      <c r="F256" s="35"/>
      <c r="G256" s="35"/>
      <c r="H256" s="35"/>
      <c r="I256" s="35"/>
      <c r="J256" s="35"/>
      <c r="K256" s="35"/>
      <c r="L256" s="35"/>
      <c r="M256" s="35"/>
      <c r="N256" s="35"/>
    </row>
    <row r="257" spans="2:14" x14ac:dyDescent="0.3">
      <c r="B257" s="35"/>
      <c r="C257" s="35"/>
      <c r="D257" s="35"/>
      <c r="E257" s="35"/>
      <c r="F257" s="35"/>
      <c r="G257" s="35"/>
      <c r="H257" s="35"/>
      <c r="I257" s="35"/>
      <c r="J257" s="35"/>
      <c r="K257" s="35"/>
      <c r="L257" s="35"/>
      <c r="M257" s="35"/>
      <c r="N257" s="35"/>
    </row>
    <row r="258" spans="2:14" x14ac:dyDescent="0.3">
      <c r="B258" s="35"/>
      <c r="C258" s="35"/>
      <c r="D258" s="35"/>
      <c r="E258" s="35"/>
      <c r="F258" s="35"/>
      <c r="G258" s="35"/>
      <c r="H258" s="35"/>
      <c r="I258" s="35"/>
      <c r="J258" s="35"/>
      <c r="K258" s="35"/>
      <c r="L258" s="35"/>
      <c r="M258" s="35"/>
      <c r="N258" s="35"/>
    </row>
    <row r="259" spans="2:14" x14ac:dyDescent="0.3">
      <c r="B259" s="35"/>
      <c r="C259" s="35"/>
      <c r="D259" s="35"/>
      <c r="E259" s="35"/>
      <c r="F259" s="35"/>
      <c r="G259" s="35"/>
      <c r="H259" s="35"/>
      <c r="I259" s="35"/>
      <c r="J259" s="35"/>
      <c r="K259" s="35"/>
      <c r="L259" s="35"/>
      <c r="M259" s="35"/>
      <c r="N259" s="35"/>
    </row>
    <row r="260" spans="2:14" x14ac:dyDescent="0.3">
      <c r="B260" s="35"/>
      <c r="C260" s="35"/>
      <c r="D260" s="35"/>
      <c r="E260" s="35"/>
      <c r="F260" s="35"/>
      <c r="G260" s="35"/>
      <c r="H260" s="35"/>
      <c r="I260" s="35"/>
      <c r="J260" s="35"/>
      <c r="K260" s="35"/>
      <c r="L260" s="35"/>
      <c r="M260" s="35"/>
      <c r="N260" s="35"/>
    </row>
    <row r="261" spans="2:14" x14ac:dyDescent="0.3">
      <c r="B261" s="35"/>
      <c r="C261" s="35"/>
      <c r="D261" s="35"/>
      <c r="E261" s="35"/>
      <c r="F261" s="35"/>
      <c r="G261" s="35"/>
      <c r="H261" s="35"/>
      <c r="I261" s="35"/>
      <c r="J261" s="35"/>
      <c r="K261" s="35"/>
      <c r="L261" s="35"/>
      <c r="M261" s="35"/>
      <c r="N261" s="35"/>
    </row>
    <row r="262" spans="2:14" x14ac:dyDescent="0.3">
      <c r="B262" s="35"/>
      <c r="C262" s="35"/>
      <c r="D262" s="35"/>
      <c r="E262" s="35"/>
      <c r="F262" s="35"/>
      <c r="G262" s="35"/>
      <c r="H262" s="35"/>
      <c r="I262" s="35"/>
      <c r="J262" s="35"/>
      <c r="K262" s="35"/>
      <c r="L262" s="35"/>
      <c r="M262" s="35"/>
      <c r="N262" s="35"/>
    </row>
    <row r="263" spans="2:14" x14ac:dyDescent="0.3">
      <c r="B263" s="35"/>
      <c r="C263" s="35"/>
      <c r="D263" s="35"/>
      <c r="E263" s="35"/>
      <c r="F263" s="35"/>
      <c r="G263" s="35"/>
      <c r="H263" s="35"/>
      <c r="I263" s="35"/>
      <c r="J263" s="35"/>
      <c r="K263" s="35"/>
      <c r="L263" s="35"/>
      <c r="M263" s="35"/>
      <c r="N263" s="35"/>
    </row>
    <row r="264" spans="2:14" x14ac:dyDescent="0.3">
      <c r="B264" s="35"/>
      <c r="C264" s="35"/>
      <c r="D264" s="35"/>
      <c r="E264" s="35"/>
      <c r="F264" s="35"/>
      <c r="G264" s="35"/>
      <c r="H264" s="35"/>
      <c r="I264" s="35"/>
      <c r="J264" s="35"/>
      <c r="K264" s="35"/>
      <c r="L264" s="35"/>
      <c r="M264" s="35"/>
      <c r="N264" s="35"/>
    </row>
    <row r="265" spans="2:14" x14ac:dyDescent="0.3">
      <c r="B265" s="35"/>
      <c r="C265" s="35"/>
      <c r="D265" s="35"/>
      <c r="E265" s="35"/>
      <c r="F265" s="35"/>
      <c r="G265" s="35"/>
      <c r="H265" s="35"/>
      <c r="I265" s="35"/>
      <c r="J265" s="35"/>
      <c r="K265" s="35"/>
      <c r="L265" s="35"/>
      <c r="M265" s="35"/>
      <c r="N265" s="35"/>
    </row>
    <row r="266" spans="2:14" x14ac:dyDescent="0.3">
      <c r="B266" s="35"/>
      <c r="C266" s="35"/>
      <c r="D266" s="35"/>
      <c r="E266" s="35"/>
      <c r="F266" s="35"/>
      <c r="G266" s="35"/>
      <c r="H266" s="35"/>
      <c r="I266" s="35"/>
      <c r="J266" s="35"/>
      <c r="K266" s="35"/>
      <c r="L266" s="35"/>
      <c r="M266" s="35"/>
      <c r="N266" s="35"/>
    </row>
    <row r="267" spans="2:14" x14ac:dyDescent="0.3">
      <c r="B267" s="35"/>
      <c r="C267" s="35"/>
      <c r="D267" s="35"/>
      <c r="E267" s="35"/>
      <c r="F267" s="35"/>
      <c r="G267" s="35"/>
      <c r="H267" s="35"/>
      <c r="I267" s="35"/>
      <c r="J267" s="35"/>
      <c r="K267" s="35"/>
      <c r="L267" s="35"/>
      <c r="M267" s="35"/>
      <c r="N267" s="35"/>
    </row>
    <row r="268" spans="2:14" x14ac:dyDescent="0.3">
      <c r="B268" s="35"/>
      <c r="C268" s="35"/>
      <c r="D268" s="35"/>
      <c r="E268" s="35"/>
      <c r="F268" s="35"/>
      <c r="G268" s="35"/>
      <c r="H268" s="35"/>
      <c r="I268" s="35"/>
      <c r="J268" s="35"/>
      <c r="K268" s="35"/>
      <c r="L268" s="35"/>
      <c r="M268" s="35"/>
      <c r="N268" s="35"/>
    </row>
    <row r="269" spans="2:14" x14ac:dyDescent="0.3">
      <c r="B269" s="35"/>
      <c r="C269" s="35"/>
      <c r="D269" s="35"/>
      <c r="E269" s="35"/>
      <c r="F269" s="35"/>
      <c r="G269" s="35"/>
      <c r="H269" s="35"/>
      <c r="I269" s="35"/>
      <c r="J269" s="35"/>
      <c r="K269" s="35"/>
      <c r="L269" s="35"/>
      <c r="M269" s="35"/>
      <c r="N269" s="35"/>
    </row>
    <row r="270" spans="2:14" x14ac:dyDescent="0.3">
      <c r="B270" s="35"/>
      <c r="C270" s="35"/>
      <c r="D270" s="35"/>
      <c r="E270" s="35"/>
      <c r="F270" s="35"/>
      <c r="G270" s="35"/>
      <c r="H270" s="35"/>
      <c r="I270" s="35"/>
      <c r="J270" s="35"/>
      <c r="K270" s="35"/>
      <c r="L270" s="35"/>
      <c r="M270" s="35"/>
      <c r="N270" s="35"/>
    </row>
    <row r="271" spans="2:14" x14ac:dyDescent="0.3">
      <c r="B271" s="35"/>
      <c r="C271" s="35"/>
      <c r="D271" s="35"/>
      <c r="E271" s="35"/>
      <c r="F271" s="35"/>
      <c r="G271" s="35"/>
      <c r="H271" s="35"/>
      <c r="I271" s="35"/>
      <c r="J271" s="35"/>
      <c r="K271" s="35"/>
      <c r="L271" s="35"/>
      <c r="M271" s="35"/>
      <c r="N271" s="35"/>
    </row>
    <row r="272" spans="2:14" x14ac:dyDescent="0.3">
      <c r="B272" s="35"/>
      <c r="C272" s="35"/>
      <c r="D272" s="35"/>
      <c r="E272" s="35"/>
      <c r="F272" s="35"/>
      <c r="G272" s="35"/>
      <c r="H272" s="35"/>
      <c r="I272" s="35"/>
      <c r="J272" s="35"/>
      <c r="K272" s="35"/>
      <c r="L272" s="35"/>
      <c r="M272" s="35"/>
      <c r="N272" s="35"/>
    </row>
    <row r="273" spans="2:14" x14ac:dyDescent="0.3">
      <c r="B273" s="35"/>
      <c r="C273" s="35"/>
      <c r="D273" s="35"/>
      <c r="E273" s="35"/>
      <c r="F273" s="35"/>
      <c r="G273" s="35"/>
      <c r="H273" s="35"/>
      <c r="I273" s="35"/>
      <c r="J273" s="35"/>
      <c r="K273" s="35"/>
      <c r="L273" s="35"/>
      <c r="M273" s="35"/>
      <c r="N273" s="35"/>
    </row>
    <row r="274" spans="2:14" x14ac:dyDescent="0.3">
      <c r="B274" s="35"/>
      <c r="C274" s="35"/>
      <c r="D274" s="35"/>
      <c r="E274" s="35"/>
      <c r="F274" s="35"/>
      <c r="G274" s="35"/>
      <c r="H274" s="35"/>
      <c r="I274" s="35"/>
      <c r="J274" s="35"/>
      <c r="K274" s="35"/>
      <c r="L274" s="35"/>
      <c r="M274" s="35"/>
      <c r="N274" s="35"/>
    </row>
    <row r="275" spans="2:14" x14ac:dyDescent="0.3">
      <c r="B275" s="35"/>
      <c r="C275" s="35"/>
      <c r="D275" s="35"/>
      <c r="E275" s="35"/>
      <c r="F275" s="35"/>
      <c r="G275" s="35"/>
      <c r="H275" s="35"/>
      <c r="I275" s="35"/>
      <c r="J275" s="35"/>
      <c r="K275" s="35"/>
      <c r="L275" s="35"/>
      <c r="M275" s="35"/>
      <c r="N275" s="35"/>
    </row>
    <row r="276" spans="2:14" x14ac:dyDescent="0.3">
      <c r="B276" s="35"/>
      <c r="C276" s="35"/>
      <c r="D276" s="35"/>
      <c r="E276" s="35"/>
      <c r="F276" s="35"/>
      <c r="G276" s="35"/>
      <c r="H276" s="35"/>
      <c r="I276" s="35"/>
      <c r="J276" s="35"/>
      <c r="K276" s="35"/>
      <c r="L276" s="35"/>
      <c r="M276" s="35"/>
      <c r="N276" s="35"/>
    </row>
    <row r="277" spans="2:14" x14ac:dyDescent="0.3">
      <c r="B277" s="35"/>
      <c r="C277" s="35"/>
      <c r="D277" s="35"/>
      <c r="E277" s="35"/>
      <c r="F277" s="35"/>
      <c r="G277" s="35"/>
      <c r="H277" s="35"/>
      <c r="I277" s="35"/>
      <c r="J277" s="35"/>
      <c r="K277" s="35"/>
      <c r="L277" s="35"/>
      <c r="M277" s="35"/>
      <c r="N277" s="35"/>
    </row>
    <row r="278" spans="2:14" x14ac:dyDescent="0.3">
      <c r="B278" s="35"/>
      <c r="C278" s="35"/>
      <c r="D278" s="35"/>
      <c r="E278" s="35"/>
      <c r="F278" s="35"/>
      <c r="G278" s="35"/>
      <c r="H278" s="35"/>
      <c r="I278" s="35"/>
      <c r="J278" s="35"/>
      <c r="K278" s="35"/>
      <c r="L278" s="35"/>
      <c r="M278" s="35"/>
      <c r="N278" s="35"/>
    </row>
    <row r="279" spans="2:14" x14ac:dyDescent="0.3">
      <c r="B279" s="35"/>
      <c r="C279" s="35"/>
      <c r="D279" s="35"/>
      <c r="E279" s="35"/>
      <c r="F279" s="35"/>
      <c r="G279" s="35"/>
      <c r="H279" s="35"/>
      <c r="I279" s="35"/>
      <c r="J279" s="35"/>
      <c r="K279" s="35"/>
      <c r="L279" s="35"/>
      <c r="M279" s="35"/>
      <c r="N279" s="35"/>
    </row>
    <row r="280" spans="2:14" x14ac:dyDescent="0.3">
      <c r="B280" s="35"/>
      <c r="C280" s="35"/>
      <c r="D280" s="35"/>
      <c r="E280" s="35"/>
      <c r="F280" s="35"/>
      <c r="G280" s="35"/>
      <c r="H280" s="35"/>
      <c r="I280" s="35"/>
      <c r="J280" s="35"/>
      <c r="K280" s="35"/>
      <c r="L280" s="35"/>
      <c r="M280" s="35"/>
      <c r="N280" s="35"/>
    </row>
  </sheetData>
  <customSheetViews>
    <customSheetView guid="{E48541B2-1469-43C3-94C8-E3765E9ECA5D}" scale="115" showPageBreaks="1" hiddenColumns="1">
      <pane xSplit="4" ySplit="7" topLeftCell="F8" activePane="bottomRight" state="frozen"/>
      <selection pane="bottomRight" activeCell="C8" sqref="C8:C9"/>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278223DB-C861-4B05-ACBC-CD6D6CC0EE90}">
      <pane xSplit="4" ySplit="7" topLeftCell="E8" activePane="bottomRight" state="frozen"/>
      <selection pane="bottomRight" activeCell="C17" sqref="C17"/>
      <pageMargins left="0.7" right="0.7" top="0.75" bottom="0.75" header="0.3" footer="0.3"/>
      <pageSetup paperSize="9" orientation="portrait" r:id="rId3"/>
    </customSheetView>
    <customSheetView guid="{F1E964C3-8775-4144-85E6-187232271130}" scale="115">
      <pane xSplit="4" ySplit="7" topLeftCell="E152" activePane="bottomRight" state="frozen"/>
      <selection pane="bottomRight" activeCell="A135" sqref="A135:A155"/>
      <pageMargins left="0.7" right="0.7" top="0.75" bottom="0.75" header="0.3" footer="0.3"/>
      <pageSetup paperSize="9" orientation="portrait" r:id="rId4"/>
    </customSheetView>
  </customSheetViews>
  <mergeCells count="439">
    <mergeCell ref="E225:F225"/>
    <mergeCell ref="B1:N1"/>
    <mergeCell ref="B2:N2"/>
    <mergeCell ref="B3:N3"/>
    <mergeCell ref="B4:B6"/>
    <mergeCell ref="C4:C6"/>
    <mergeCell ref="D4:D6"/>
    <mergeCell ref="G5:H5"/>
    <mergeCell ref="I5:J5"/>
    <mergeCell ref="K5:L5"/>
    <mergeCell ref="C10:C11"/>
    <mergeCell ref="G10:H10"/>
    <mergeCell ref="I10:J10"/>
    <mergeCell ref="K10:L10"/>
    <mergeCell ref="M10:N10"/>
    <mergeCell ref="M5:N5"/>
    <mergeCell ref="C7:N7"/>
    <mergeCell ref="B8:B9"/>
    <mergeCell ref="C8:C9"/>
    <mergeCell ref="G8:H8"/>
    <mergeCell ref="I8:J8"/>
    <mergeCell ref="K8:L8"/>
    <mergeCell ref="M8:N8"/>
    <mergeCell ref="C29:N29"/>
    <mergeCell ref="B20:B31"/>
    <mergeCell ref="C20:N20"/>
    <mergeCell ref="B16:B19"/>
    <mergeCell ref="C16:N16"/>
    <mergeCell ref="C14:C15"/>
    <mergeCell ref="G14:H14"/>
    <mergeCell ref="I14:J14"/>
    <mergeCell ref="C12:C13"/>
    <mergeCell ref="G12:H12"/>
    <mergeCell ref="I12:J12"/>
    <mergeCell ref="K12:L12"/>
    <mergeCell ref="M12:N12"/>
    <mergeCell ref="M14:N14"/>
    <mergeCell ref="C42:C43"/>
    <mergeCell ref="C44:C45"/>
    <mergeCell ref="C39:N39"/>
    <mergeCell ref="C40:C41"/>
    <mergeCell ref="C37:C38"/>
    <mergeCell ref="B32:B49"/>
    <mergeCell ref="C32:N32"/>
    <mergeCell ref="C33:C34"/>
    <mergeCell ref="C35:C36"/>
    <mergeCell ref="B50:B73"/>
    <mergeCell ref="C50:N50"/>
    <mergeCell ref="C51:C52"/>
    <mergeCell ref="D51:D52"/>
    <mergeCell ref="G51:H51"/>
    <mergeCell ref="I51:J51"/>
    <mergeCell ref="K51:L51"/>
    <mergeCell ref="M51:N51"/>
    <mergeCell ref="C46:C47"/>
    <mergeCell ref="C48:C49"/>
    <mergeCell ref="C65:C66"/>
    <mergeCell ref="C67:C68"/>
    <mergeCell ref="C62:N62"/>
    <mergeCell ref="C63:C64"/>
    <mergeCell ref="C58:C59"/>
    <mergeCell ref="C60:C61"/>
    <mergeCell ref="C55:N55"/>
    <mergeCell ref="C56:C57"/>
    <mergeCell ref="C53:C54"/>
    <mergeCell ref="D53:D54"/>
    <mergeCell ref="G53:H53"/>
    <mergeCell ref="I53:J53"/>
    <mergeCell ref="K53:L53"/>
    <mergeCell ref="M53:N53"/>
    <mergeCell ref="G72:H72"/>
    <mergeCell ref="K72:L72"/>
    <mergeCell ref="M72:N72"/>
    <mergeCell ref="C69:N69"/>
    <mergeCell ref="C70:C73"/>
    <mergeCell ref="D70:D71"/>
    <mergeCell ref="G70:H70"/>
    <mergeCell ref="I70:J70"/>
    <mergeCell ref="K70:L70"/>
    <mergeCell ref="M70:N70"/>
    <mergeCell ref="D72:D73"/>
    <mergeCell ref="C83:C84"/>
    <mergeCell ref="B78:B91"/>
    <mergeCell ref="C78:N78"/>
    <mergeCell ref="C79:C80"/>
    <mergeCell ref="C81:C82"/>
    <mergeCell ref="M74:N74"/>
    <mergeCell ref="D76:D77"/>
    <mergeCell ref="G76:H76"/>
    <mergeCell ref="I76:J76"/>
    <mergeCell ref="K76:L76"/>
    <mergeCell ref="M76:N76"/>
    <mergeCell ref="B74:B77"/>
    <mergeCell ref="C74:C77"/>
    <mergeCell ref="D74:D75"/>
    <mergeCell ref="G74:H74"/>
    <mergeCell ref="I74:J74"/>
    <mergeCell ref="K74:L74"/>
    <mergeCell ref="G92:H92"/>
    <mergeCell ref="I92:J92"/>
    <mergeCell ref="K92:L92"/>
    <mergeCell ref="M92:N92"/>
    <mergeCell ref="B93:B98"/>
    <mergeCell ref="C93:N93"/>
    <mergeCell ref="C88:C89"/>
    <mergeCell ref="C90:C91"/>
    <mergeCell ref="C85:N85"/>
    <mergeCell ref="C86:C87"/>
    <mergeCell ref="B105:B109"/>
    <mergeCell ref="G102:H102"/>
    <mergeCell ref="I102:J102"/>
    <mergeCell ref="K102:L102"/>
    <mergeCell ref="M102:N102"/>
    <mergeCell ref="G103:H103"/>
    <mergeCell ref="I103:J103"/>
    <mergeCell ref="K103:L103"/>
    <mergeCell ref="M103:N103"/>
    <mergeCell ref="B99:B104"/>
    <mergeCell ref="C99:N99"/>
    <mergeCell ref="C100:C101"/>
    <mergeCell ref="D100:D101"/>
    <mergeCell ref="G100:H100"/>
    <mergeCell ref="I100:J100"/>
    <mergeCell ref="K100:L100"/>
    <mergeCell ref="M100:N100"/>
    <mergeCell ref="E100:F100"/>
    <mergeCell ref="E102:F102"/>
    <mergeCell ref="E103:F103"/>
    <mergeCell ref="K111:L111"/>
    <mergeCell ref="M111:N111"/>
    <mergeCell ref="G112:H112"/>
    <mergeCell ref="I112:J112"/>
    <mergeCell ref="K112:L112"/>
    <mergeCell ref="M112:N112"/>
    <mergeCell ref="B110:B115"/>
    <mergeCell ref="G110:H110"/>
    <mergeCell ref="I110:J110"/>
    <mergeCell ref="K110:L110"/>
    <mergeCell ref="M110:N110"/>
    <mergeCell ref="G111:H111"/>
    <mergeCell ref="I111:J111"/>
    <mergeCell ref="K115:L115"/>
    <mergeCell ref="M115:N115"/>
    <mergeCell ref="E110:F110"/>
    <mergeCell ref="E111:F111"/>
    <mergeCell ref="E112:F112"/>
    <mergeCell ref="B116:B119"/>
    <mergeCell ref="C116:N116"/>
    <mergeCell ref="G117:H117"/>
    <mergeCell ref="I117:J117"/>
    <mergeCell ref="K117:L117"/>
    <mergeCell ref="M117:N117"/>
    <mergeCell ref="G113:H113"/>
    <mergeCell ref="I113:J113"/>
    <mergeCell ref="K113:L113"/>
    <mergeCell ref="M113:N113"/>
    <mergeCell ref="G114:H114"/>
    <mergeCell ref="I114:J114"/>
    <mergeCell ref="K114:L114"/>
    <mergeCell ref="M114:N114"/>
    <mergeCell ref="G118:H118"/>
    <mergeCell ref="I118:J118"/>
    <mergeCell ref="K118:L118"/>
    <mergeCell ref="M118:N118"/>
    <mergeCell ref="G119:H119"/>
    <mergeCell ref="I119:J119"/>
    <mergeCell ref="K119:L119"/>
    <mergeCell ref="M119:N119"/>
    <mergeCell ref="G115:H115"/>
    <mergeCell ref="I115:J115"/>
    <mergeCell ref="M120:N120"/>
    <mergeCell ref="C122:C123"/>
    <mergeCell ref="D122:D123"/>
    <mergeCell ref="G122:H122"/>
    <mergeCell ref="I122:J122"/>
    <mergeCell ref="K122:L122"/>
    <mergeCell ref="M122:N122"/>
    <mergeCell ref="B120:B125"/>
    <mergeCell ref="C120:C121"/>
    <mergeCell ref="D120:D121"/>
    <mergeCell ref="G120:H120"/>
    <mergeCell ref="I120:J120"/>
    <mergeCell ref="K120:L120"/>
    <mergeCell ref="E120:F120"/>
    <mergeCell ref="E122:F122"/>
    <mergeCell ref="C131:C132"/>
    <mergeCell ref="B126:B134"/>
    <mergeCell ref="C126:N126"/>
    <mergeCell ref="C127:C128"/>
    <mergeCell ref="C129:C130"/>
    <mergeCell ref="C124:C125"/>
    <mergeCell ref="D124:D125"/>
    <mergeCell ref="G124:H124"/>
    <mergeCell ref="I124:J124"/>
    <mergeCell ref="K124:L124"/>
    <mergeCell ref="M124:N124"/>
    <mergeCell ref="E124:F124"/>
    <mergeCell ref="K136:L136"/>
    <mergeCell ref="M136:N136"/>
    <mergeCell ref="G137:H137"/>
    <mergeCell ref="I137:J137"/>
    <mergeCell ref="K137:L137"/>
    <mergeCell ref="M137:N137"/>
    <mergeCell ref="C133:C134"/>
    <mergeCell ref="B135:B147"/>
    <mergeCell ref="C135:N135"/>
    <mergeCell ref="C136:C137"/>
    <mergeCell ref="G136:H136"/>
    <mergeCell ref="I136:J136"/>
    <mergeCell ref="C138:C139"/>
    <mergeCell ref="G138:H138"/>
    <mergeCell ref="I138:J138"/>
    <mergeCell ref="K138:L138"/>
    <mergeCell ref="M138:N138"/>
    <mergeCell ref="G139:H139"/>
    <mergeCell ref="I139:J139"/>
    <mergeCell ref="K139:L139"/>
    <mergeCell ref="M139:N139"/>
    <mergeCell ref="C140:C141"/>
    <mergeCell ref="G140:H140"/>
    <mergeCell ref="I140:J140"/>
    <mergeCell ref="K140:L140"/>
    <mergeCell ref="M140:N140"/>
    <mergeCell ref="G141:H141"/>
    <mergeCell ref="I141:J141"/>
    <mergeCell ref="K141:L141"/>
    <mergeCell ref="M141:N141"/>
    <mergeCell ref="C142:C143"/>
    <mergeCell ref="G142:H142"/>
    <mergeCell ref="I142:J142"/>
    <mergeCell ref="K142:L142"/>
    <mergeCell ref="M142:N142"/>
    <mergeCell ref="G143:H143"/>
    <mergeCell ref="I143:J143"/>
    <mergeCell ref="K143:L143"/>
    <mergeCell ref="M143:N143"/>
    <mergeCell ref="E142:F142"/>
    <mergeCell ref="E140:F140"/>
    <mergeCell ref="E141:F141"/>
    <mergeCell ref="C144:C145"/>
    <mergeCell ref="G144:H144"/>
    <mergeCell ref="I144:J144"/>
    <mergeCell ref="K144:L144"/>
    <mergeCell ref="M144:N144"/>
    <mergeCell ref="G145:H145"/>
    <mergeCell ref="I145:J145"/>
    <mergeCell ref="K145:L145"/>
    <mergeCell ref="M145:N145"/>
    <mergeCell ref="C146:C147"/>
    <mergeCell ref="G146:H146"/>
    <mergeCell ref="I146:J146"/>
    <mergeCell ref="K146:L146"/>
    <mergeCell ref="M146:N146"/>
    <mergeCell ref="G147:H147"/>
    <mergeCell ref="I147:J147"/>
    <mergeCell ref="K147:L147"/>
    <mergeCell ref="M147:N147"/>
    <mergeCell ref="G153:H153"/>
    <mergeCell ref="I153:J153"/>
    <mergeCell ref="K153:L153"/>
    <mergeCell ref="M153:N153"/>
    <mergeCell ref="B154:B155"/>
    <mergeCell ref="C154:N154"/>
    <mergeCell ref="K151:L151"/>
    <mergeCell ref="M151:N151"/>
    <mergeCell ref="G152:H152"/>
    <mergeCell ref="I152:J152"/>
    <mergeCell ref="K152:L152"/>
    <mergeCell ref="M152:N152"/>
    <mergeCell ref="B149:B153"/>
    <mergeCell ref="C149:N149"/>
    <mergeCell ref="G150:H150"/>
    <mergeCell ref="I150:J150"/>
    <mergeCell ref="K150:L150"/>
    <mergeCell ref="M150:N150"/>
    <mergeCell ref="G151:H151"/>
    <mergeCell ref="I151:J151"/>
    <mergeCell ref="B156:N156"/>
    <mergeCell ref="G157:H157"/>
    <mergeCell ref="I157:J157"/>
    <mergeCell ref="K157:L157"/>
    <mergeCell ref="M157:N157"/>
    <mergeCell ref="B158:B222"/>
    <mergeCell ref="C158:N158"/>
    <mergeCell ref="C159:C160"/>
    <mergeCell ref="D159:D160"/>
    <mergeCell ref="G159:H159"/>
    <mergeCell ref="I159:J159"/>
    <mergeCell ref="K159:L159"/>
    <mergeCell ref="M159:N159"/>
    <mergeCell ref="C164:C165"/>
    <mergeCell ref="D164:D165"/>
    <mergeCell ref="G164:H164"/>
    <mergeCell ref="I164:J164"/>
    <mergeCell ref="K164:L164"/>
    <mergeCell ref="M164:N164"/>
    <mergeCell ref="C175:C176"/>
    <mergeCell ref="D175:D176"/>
    <mergeCell ref="G175:H175"/>
    <mergeCell ref="I175:J175"/>
    <mergeCell ref="K175:L175"/>
    <mergeCell ref="M175:N175"/>
    <mergeCell ref="E175:F175"/>
    <mergeCell ref="C169:N169"/>
    <mergeCell ref="C170:C171"/>
    <mergeCell ref="D170:D171"/>
    <mergeCell ref="G170:H170"/>
    <mergeCell ref="I170:J170"/>
    <mergeCell ref="K170:L170"/>
    <mergeCell ref="M170:N170"/>
    <mergeCell ref="E170:F170"/>
    <mergeCell ref="C186:C187"/>
    <mergeCell ref="D186:D187"/>
    <mergeCell ref="G186:H186"/>
    <mergeCell ref="I186:J186"/>
    <mergeCell ref="K186:L186"/>
    <mergeCell ref="M186:N186"/>
    <mergeCell ref="E186:F186"/>
    <mergeCell ref="C180:N180"/>
    <mergeCell ref="C181:C182"/>
    <mergeCell ref="D181:D182"/>
    <mergeCell ref="G181:H181"/>
    <mergeCell ref="I181:J181"/>
    <mergeCell ref="K181:L181"/>
    <mergeCell ref="M181:N181"/>
    <mergeCell ref="E181:F181"/>
    <mergeCell ref="G194:H194"/>
    <mergeCell ref="I194:J194"/>
    <mergeCell ref="K194:L194"/>
    <mergeCell ref="M194:N194"/>
    <mergeCell ref="G195:H195"/>
    <mergeCell ref="I195:J195"/>
    <mergeCell ref="K195:L195"/>
    <mergeCell ref="M195:N195"/>
    <mergeCell ref="C191:N191"/>
    <mergeCell ref="G192:H192"/>
    <mergeCell ref="I192:J192"/>
    <mergeCell ref="K192:L192"/>
    <mergeCell ref="M192:N192"/>
    <mergeCell ref="G193:H193"/>
    <mergeCell ref="I193:J193"/>
    <mergeCell ref="K193:L193"/>
    <mergeCell ref="M193:N193"/>
    <mergeCell ref="E192:F192"/>
    <mergeCell ref="G202:H202"/>
    <mergeCell ref="I202:J202"/>
    <mergeCell ref="K202:L202"/>
    <mergeCell ref="M202:N202"/>
    <mergeCell ref="G203:H203"/>
    <mergeCell ref="I203:J203"/>
    <mergeCell ref="K203:L203"/>
    <mergeCell ref="M203:N203"/>
    <mergeCell ref="C196:N196"/>
    <mergeCell ref="C197:C198"/>
    <mergeCell ref="D197:D198"/>
    <mergeCell ref="G197:H197"/>
    <mergeCell ref="I197:J197"/>
    <mergeCell ref="K197:L197"/>
    <mergeCell ref="M197:N197"/>
    <mergeCell ref="D211:D212"/>
    <mergeCell ref="G211:H211"/>
    <mergeCell ref="I211:J211"/>
    <mergeCell ref="K211:L211"/>
    <mergeCell ref="M211:N211"/>
    <mergeCell ref="C204:N204"/>
    <mergeCell ref="G205:H205"/>
    <mergeCell ref="I205:J205"/>
    <mergeCell ref="K205:L205"/>
    <mergeCell ref="M205:N205"/>
    <mergeCell ref="G209:H209"/>
    <mergeCell ref="I209:J209"/>
    <mergeCell ref="K209:L209"/>
    <mergeCell ref="M209:N209"/>
    <mergeCell ref="E205:F205"/>
    <mergeCell ref="E209:F209"/>
    <mergeCell ref="E211:F211"/>
    <mergeCell ref="E4:N4"/>
    <mergeCell ref="E5:F5"/>
    <mergeCell ref="E8:F8"/>
    <mergeCell ref="E10:F10"/>
    <mergeCell ref="E12:F12"/>
    <mergeCell ref="E14:F14"/>
    <mergeCell ref="M218:N218"/>
    <mergeCell ref="B223:N223"/>
    <mergeCell ref="B224:B225"/>
    <mergeCell ref="C224:N224"/>
    <mergeCell ref="G225:H225"/>
    <mergeCell ref="I225:J225"/>
    <mergeCell ref="K225:L225"/>
    <mergeCell ref="M225:N225"/>
    <mergeCell ref="G216:H216"/>
    <mergeCell ref="I216:J216"/>
    <mergeCell ref="K216:L216"/>
    <mergeCell ref="M216:N216"/>
    <mergeCell ref="C217:N217"/>
    <mergeCell ref="C218:C219"/>
    <mergeCell ref="D218:D219"/>
    <mergeCell ref="G218:H218"/>
    <mergeCell ref="I218:J218"/>
    <mergeCell ref="K218:L218"/>
    <mergeCell ref="E51:F51"/>
    <mergeCell ref="E53:F53"/>
    <mergeCell ref="E70:F70"/>
    <mergeCell ref="E72:F72"/>
    <mergeCell ref="E74:F74"/>
    <mergeCell ref="E76:F76"/>
    <mergeCell ref="E137:F137"/>
    <mergeCell ref="E138:F138"/>
    <mergeCell ref="E139:F139"/>
    <mergeCell ref="E113:F113"/>
    <mergeCell ref="E114:F114"/>
    <mergeCell ref="E115:F115"/>
    <mergeCell ref="E117:F117"/>
    <mergeCell ref="E118:F118"/>
    <mergeCell ref="E119:F119"/>
    <mergeCell ref="E216:F216"/>
    <mergeCell ref="E218:F218"/>
    <mergeCell ref="E92:F92"/>
    <mergeCell ref="E193:F193"/>
    <mergeCell ref="E194:F194"/>
    <mergeCell ref="E195:F195"/>
    <mergeCell ref="E197:F197"/>
    <mergeCell ref="E202:F202"/>
    <mergeCell ref="E203:F203"/>
    <mergeCell ref="E151:F151"/>
    <mergeCell ref="E152:F152"/>
    <mergeCell ref="E153:F153"/>
    <mergeCell ref="E157:F157"/>
    <mergeCell ref="E159:F159"/>
    <mergeCell ref="E164:F164"/>
    <mergeCell ref="E143:F143"/>
    <mergeCell ref="E144:F144"/>
    <mergeCell ref="E145:F145"/>
    <mergeCell ref="E146:F146"/>
    <mergeCell ref="E147:F147"/>
    <mergeCell ref="E150:F150"/>
    <mergeCell ref="E136:F136"/>
    <mergeCell ref="C210:N210"/>
    <mergeCell ref="C211:C212"/>
  </mergeCells>
  <pageMargins left="0.7" right="0.7" top="0.75" bottom="0.75" header="0.3" footer="0.3"/>
  <pageSetup paperSize="9" orientation="portrait"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H175"/>
  <sheetViews>
    <sheetView zoomScale="130" zoomScaleNormal="130" workbookViewId="0">
      <pane xSplit="3" ySplit="5" topLeftCell="D159" activePane="bottomRight" state="frozen"/>
      <selection pane="topRight" activeCell="D1" sqref="D1"/>
      <selection pane="bottomLeft" activeCell="A6" sqref="A6"/>
      <selection pane="bottomRight" activeCell="F152" sqref="F152"/>
    </sheetView>
  </sheetViews>
  <sheetFormatPr defaultRowHeight="14.4" x14ac:dyDescent="0.3"/>
  <cols>
    <col min="2" max="2" width="34.5546875" customWidth="1"/>
  </cols>
  <sheetData>
    <row r="1" spans="1:8" ht="17.399999999999999" x14ac:dyDescent="0.3">
      <c r="A1" s="536"/>
      <c r="B1" s="537"/>
      <c r="C1" s="537"/>
      <c r="D1" s="537"/>
      <c r="E1" s="537"/>
      <c r="F1" s="537"/>
      <c r="G1" s="537"/>
      <c r="H1" s="538"/>
    </row>
    <row r="2" spans="1:8" ht="20.399999999999999" x14ac:dyDescent="0.3">
      <c r="A2" s="539" t="s">
        <v>271</v>
      </c>
      <c r="B2" s="540"/>
      <c r="C2" s="540"/>
      <c r="D2" s="540"/>
      <c r="E2" s="540"/>
      <c r="F2" s="540"/>
      <c r="G2" s="540"/>
      <c r="H2" s="541"/>
    </row>
    <row r="3" spans="1:8" ht="18" thickBot="1" x14ac:dyDescent="0.35">
      <c r="A3" s="542"/>
      <c r="B3" s="543"/>
      <c r="C3" s="543"/>
      <c r="D3" s="543"/>
      <c r="E3" s="543"/>
      <c r="F3" s="543"/>
      <c r="G3" s="543"/>
      <c r="H3" s="544"/>
    </row>
    <row r="4" spans="1:8" ht="15" customHeight="1" thickBot="1" x14ac:dyDescent="0.35">
      <c r="A4" s="359" t="s">
        <v>1</v>
      </c>
      <c r="B4" s="357" t="s">
        <v>2</v>
      </c>
      <c r="C4" s="357" t="s">
        <v>3</v>
      </c>
      <c r="D4" s="345" t="s">
        <v>4</v>
      </c>
      <c r="E4" s="346"/>
      <c r="F4" s="346"/>
      <c r="G4" s="346"/>
      <c r="H4" s="347"/>
    </row>
    <row r="5" spans="1:8" ht="15.6" thickBot="1" x14ac:dyDescent="0.35">
      <c r="A5" s="360"/>
      <c r="B5" s="358"/>
      <c r="C5" s="358"/>
      <c r="D5" s="43">
        <v>2014</v>
      </c>
      <c r="E5" s="3">
        <v>2015</v>
      </c>
      <c r="F5" s="3">
        <v>2016</v>
      </c>
      <c r="G5" s="3">
        <v>2017</v>
      </c>
      <c r="H5" s="3">
        <v>2018</v>
      </c>
    </row>
    <row r="6" spans="1:8" ht="15.6" thickBot="1" x14ac:dyDescent="0.35">
      <c r="A6" s="339" t="s">
        <v>272</v>
      </c>
      <c r="B6" s="54" t="s">
        <v>273</v>
      </c>
      <c r="C6" s="55"/>
      <c r="D6" s="55"/>
      <c r="E6" s="55"/>
      <c r="F6" s="55"/>
      <c r="G6" s="55"/>
      <c r="H6" s="56"/>
    </row>
    <row r="7" spans="1:8" ht="16.2" thickBot="1" x14ac:dyDescent="0.35">
      <c r="A7" s="340"/>
      <c r="B7" s="8" t="s">
        <v>274</v>
      </c>
      <c r="C7" s="10" t="s">
        <v>275</v>
      </c>
      <c r="D7" s="69">
        <v>19.170000000000002</v>
      </c>
      <c r="E7" s="69">
        <v>21.46</v>
      </c>
      <c r="F7" s="70">
        <v>19.68</v>
      </c>
      <c r="G7" s="69">
        <v>22.46</v>
      </c>
      <c r="H7" s="73"/>
    </row>
    <row r="8" spans="1:8" ht="16.2" thickBot="1" x14ac:dyDescent="0.35">
      <c r="A8" s="340"/>
      <c r="B8" s="8" t="s">
        <v>276</v>
      </c>
      <c r="C8" s="12" t="s">
        <v>275</v>
      </c>
      <c r="D8" s="6">
        <v>18.78</v>
      </c>
      <c r="E8" s="6">
        <v>21.07</v>
      </c>
      <c r="F8" s="7">
        <v>19.27</v>
      </c>
      <c r="G8" s="6">
        <v>22.04</v>
      </c>
      <c r="H8" s="60"/>
    </row>
    <row r="9" spans="1:8" ht="16.2" thickBot="1" x14ac:dyDescent="0.35">
      <c r="A9" s="341"/>
      <c r="B9" s="8" t="s">
        <v>277</v>
      </c>
      <c r="C9" s="12" t="s">
        <v>275</v>
      </c>
      <c r="D9" s="6">
        <v>0.39</v>
      </c>
      <c r="E9" s="6">
        <v>0.39</v>
      </c>
      <c r="F9" s="7">
        <v>0.41</v>
      </c>
      <c r="G9" s="6">
        <v>0.42</v>
      </c>
      <c r="H9" s="60"/>
    </row>
    <row r="10" spans="1:8" ht="16.2" thickBot="1" x14ac:dyDescent="0.35">
      <c r="A10" s="24" t="s">
        <v>278</v>
      </c>
      <c r="B10" s="8" t="s">
        <v>279</v>
      </c>
      <c r="C10" s="12" t="s">
        <v>15</v>
      </c>
      <c r="D10" s="6">
        <v>12.62</v>
      </c>
      <c r="E10" s="6">
        <v>12.64</v>
      </c>
      <c r="F10" s="7">
        <v>15.75</v>
      </c>
      <c r="G10" s="6">
        <v>10.74</v>
      </c>
      <c r="H10" s="60"/>
    </row>
    <row r="11" spans="1:8" ht="15.6" thickBot="1" x14ac:dyDescent="0.35">
      <c r="A11" s="361" t="s">
        <v>280</v>
      </c>
      <c r="B11" s="529" t="s">
        <v>281</v>
      </c>
      <c r="C11" s="530"/>
      <c r="D11" s="530"/>
      <c r="E11" s="530"/>
      <c r="F11" s="530"/>
      <c r="G11" s="530"/>
      <c r="H11" s="531"/>
    </row>
    <row r="12" spans="1:8" ht="16.2" thickBot="1" x14ac:dyDescent="0.35">
      <c r="A12" s="362"/>
      <c r="B12" s="8" t="s">
        <v>282</v>
      </c>
      <c r="C12" s="12" t="s">
        <v>283</v>
      </c>
      <c r="D12" s="62">
        <v>35930829</v>
      </c>
      <c r="E12" s="62">
        <v>32015137</v>
      </c>
      <c r="F12" s="63">
        <v>33323759</v>
      </c>
      <c r="G12" s="62">
        <v>36150620</v>
      </c>
      <c r="H12" s="60"/>
    </row>
    <row r="13" spans="1:8" ht="16.2" thickBot="1" x14ac:dyDescent="0.35">
      <c r="A13" s="362"/>
      <c r="B13" s="41" t="s">
        <v>284</v>
      </c>
      <c r="C13" s="12" t="s">
        <v>283</v>
      </c>
      <c r="D13" s="62">
        <v>9094839</v>
      </c>
      <c r="E13" s="62">
        <v>8998411</v>
      </c>
      <c r="F13" s="63">
        <v>9860065</v>
      </c>
      <c r="G13" s="62">
        <v>11029603</v>
      </c>
      <c r="H13" s="60"/>
    </row>
    <row r="14" spans="1:8" ht="16.2" thickBot="1" x14ac:dyDescent="0.35">
      <c r="A14" s="362"/>
      <c r="B14" s="41" t="s">
        <v>285</v>
      </c>
      <c r="C14" s="12" t="s">
        <v>283</v>
      </c>
      <c r="D14" s="62">
        <v>314224</v>
      </c>
      <c r="E14" s="62">
        <v>776387</v>
      </c>
      <c r="F14" s="63">
        <v>800503</v>
      </c>
      <c r="G14" s="62">
        <v>589773</v>
      </c>
      <c r="H14" s="60"/>
    </row>
    <row r="15" spans="1:8" ht="16.2" thickBot="1" x14ac:dyDescent="0.35">
      <c r="A15" s="362"/>
      <c r="B15" s="41" t="s">
        <v>286</v>
      </c>
      <c r="C15" s="12" t="s">
        <v>283</v>
      </c>
      <c r="D15" s="6">
        <v>0</v>
      </c>
      <c r="E15" s="6">
        <v>140</v>
      </c>
      <c r="F15" s="7">
        <v>329</v>
      </c>
      <c r="G15" s="6">
        <v>225</v>
      </c>
      <c r="H15" s="60"/>
    </row>
    <row r="16" spans="1:8" ht="16.2" thickBot="1" x14ac:dyDescent="0.35">
      <c r="A16" s="362"/>
      <c r="B16" s="41" t="s">
        <v>287</v>
      </c>
      <c r="C16" s="12" t="s">
        <v>283</v>
      </c>
      <c r="D16" s="62">
        <v>179509</v>
      </c>
      <c r="E16" s="62">
        <v>93822</v>
      </c>
      <c r="F16" s="63">
        <v>46463</v>
      </c>
      <c r="G16" s="62">
        <v>3941</v>
      </c>
      <c r="H16" s="60"/>
    </row>
    <row r="17" spans="1:8" ht="16.2" thickBot="1" x14ac:dyDescent="0.35">
      <c r="A17" s="362"/>
      <c r="B17" s="41" t="s">
        <v>288</v>
      </c>
      <c r="C17" s="12" t="s">
        <v>283</v>
      </c>
      <c r="D17" s="62">
        <v>4250</v>
      </c>
      <c r="E17" s="62">
        <v>5225</v>
      </c>
      <c r="F17" s="63">
        <v>5225</v>
      </c>
      <c r="G17" s="62">
        <v>5594</v>
      </c>
      <c r="H17" s="60"/>
    </row>
    <row r="18" spans="1:8" ht="16.2" thickBot="1" x14ac:dyDescent="0.35">
      <c r="A18" s="362"/>
      <c r="B18" s="41" t="s">
        <v>289</v>
      </c>
      <c r="C18" s="12" t="s">
        <v>283</v>
      </c>
      <c r="D18" s="6">
        <v>683</v>
      </c>
      <c r="E18" s="6">
        <v>463</v>
      </c>
      <c r="F18" s="7">
        <v>463</v>
      </c>
      <c r="G18" s="62">
        <v>2540</v>
      </c>
      <c r="H18" s="60"/>
    </row>
    <row r="19" spans="1:8" ht="16.2" thickBot="1" x14ac:dyDescent="0.35">
      <c r="A19" s="362"/>
      <c r="B19" s="41" t="s">
        <v>290</v>
      </c>
      <c r="C19" s="12" t="s">
        <v>283</v>
      </c>
      <c r="D19" s="62">
        <v>39422</v>
      </c>
      <c r="E19" s="62">
        <v>290839</v>
      </c>
      <c r="F19" s="63">
        <v>279836</v>
      </c>
      <c r="G19" s="62">
        <v>164327</v>
      </c>
      <c r="H19" s="60"/>
    </row>
    <row r="20" spans="1:8" ht="16.2" thickBot="1" x14ac:dyDescent="0.35">
      <c r="A20" s="362"/>
      <c r="B20" s="41" t="s">
        <v>291</v>
      </c>
      <c r="C20" s="12" t="s">
        <v>283</v>
      </c>
      <c r="D20" s="62">
        <v>19485344</v>
      </c>
      <c r="E20" s="62">
        <v>17927883</v>
      </c>
      <c r="F20" s="63">
        <v>18243470</v>
      </c>
      <c r="G20" s="62">
        <v>19309773</v>
      </c>
      <c r="H20" s="60"/>
    </row>
    <row r="21" spans="1:8" ht="16.2" thickBot="1" x14ac:dyDescent="0.35">
      <c r="A21" s="362"/>
      <c r="B21" s="41" t="s">
        <v>292</v>
      </c>
      <c r="C21" s="12" t="s">
        <v>283</v>
      </c>
      <c r="D21" s="62">
        <v>2370919</v>
      </c>
      <c r="E21" s="62">
        <v>1430090</v>
      </c>
      <c r="F21" s="63">
        <v>1933071</v>
      </c>
      <c r="G21" s="62">
        <v>2268162</v>
      </c>
      <c r="H21" s="60"/>
    </row>
    <row r="22" spans="1:8" ht="16.2" thickBot="1" x14ac:dyDescent="0.35">
      <c r="A22" s="362"/>
      <c r="B22" s="41" t="s">
        <v>293</v>
      </c>
      <c r="C22" s="12" t="s">
        <v>283</v>
      </c>
      <c r="D22" s="62">
        <v>5969426</v>
      </c>
      <c r="E22" s="62">
        <v>4277202</v>
      </c>
      <c r="F22" s="63">
        <v>7060698</v>
      </c>
      <c r="G22" s="62">
        <v>7800262</v>
      </c>
      <c r="H22" s="60"/>
    </row>
    <row r="23" spans="1:8" ht="16.2" thickBot="1" x14ac:dyDescent="0.35">
      <c r="A23" s="362"/>
      <c r="B23" s="41" t="s">
        <v>294</v>
      </c>
      <c r="C23" s="12" t="s">
        <v>283</v>
      </c>
      <c r="D23" s="6" t="s">
        <v>450</v>
      </c>
      <c r="E23" s="6" t="s">
        <v>450</v>
      </c>
      <c r="F23" s="6" t="s">
        <v>450</v>
      </c>
      <c r="G23" s="6" t="s">
        <v>450</v>
      </c>
      <c r="H23" s="60"/>
    </row>
    <row r="24" spans="1:8" ht="16.2" thickBot="1" x14ac:dyDescent="0.35">
      <c r="A24" s="362"/>
      <c r="B24" s="41" t="s">
        <v>295</v>
      </c>
      <c r="C24" s="12" t="s">
        <v>283</v>
      </c>
      <c r="D24" s="6" t="s">
        <v>450</v>
      </c>
      <c r="E24" s="6" t="s">
        <v>450</v>
      </c>
      <c r="F24" s="6" t="s">
        <v>450</v>
      </c>
      <c r="G24" s="6" t="s">
        <v>450</v>
      </c>
      <c r="H24" s="60"/>
    </row>
    <row r="25" spans="1:8" ht="31.8" thickBot="1" x14ac:dyDescent="0.35">
      <c r="A25" s="362"/>
      <c r="B25" s="41" t="s">
        <v>296</v>
      </c>
      <c r="C25" s="12" t="s">
        <v>283</v>
      </c>
      <c r="D25" s="62">
        <v>29118272</v>
      </c>
      <c r="E25" s="62">
        <v>28093170</v>
      </c>
      <c r="F25" s="63">
        <v>29236355</v>
      </c>
      <c r="G25" s="62">
        <v>31105777</v>
      </c>
      <c r="H25" s="60"/>
    </row>
    <row r="26" spans="1:8" ht="31.8" thickBot="1" x14ac:dyDescent="0.35">
      <c r="A26" s="362"/>
      <c r="B26" s="41" t="s">
        <v>297</v>
      </c>
      <c r="C26" s="12" t="s">
        <v>283</v>
      </c>
      <c r="D26" s="62">
        <v>8340345</v>
      </c>
      <c r="E26" s="62">
        <v>5707292</v>
      </c>
      <c r="F26" s="63">
        <v>8993769</v>
      </c>
      <c r="G26" s="62">
        <v>10068423</v>
      </c>
      <c r="H26" s="60"/>
    </row>
    <row r="27" spans="1:8" ht="16.2" thickBot="1" x14ac:dyDescent="0.35">
      <c r="A27" s="362"/>
      <c r="B27" s="41" t="s">
        <v>298</v>
      </c>
      <c r="C27" s="12" t="s">
        <v>283</v>
      </c>
      <c r="D27" s="62">
        <v>2370919</v>
      </c>
      <c r="E27" s="62">
        <v>1430090</v>
      </c>
      <c r="F27" s="63">
        <v>1933071</v>
      </c>
      <c r="G27" s="62">
        <v>2268162</v>
      </c>
      <c r="H27" s="60"/>
    </row>
    <row r="28" spans="1:8" ht="31.8" thickBot="1" x14ac:dyDescent="0.35">
      <c r="A28" s="362"/>
      <c r="B28" s="41" t="s">
        <v>299</v>
      </c>
      <c r="C28" s="12" t="s">
        <v>283</v>
      </c>
      <c r="D28" s="62">
        <v>5969426</v>
      </c>
      <c r="E28" s="62">
        <v>4277202</v>
      </c>
      <c r="F28" s="63">
        <v>7060698</v>
      </c>
      <c r="G28" s="62">
        <v>7800262</v>
      </c>
      <c r="H28" s="60"/>
    </row>
    <row r="29" spans="1:8" ht="31.8" thickBot="1" x14ac:dyDescent="0.35">
      <c r="A29" s="362"/>
      <c r="B29" s="8" t="s">
        <v>300</v>
      </c>
      <c r="C29" s="12" t="s">
        <v>283</v>
      </c>
      <c r="D29" s="62">
        <v>1527788</v>
      </c>
      <c r="E29" s="62">
        <v>1785325</v>
      </c>
      <c r="F29" s="63">
        <v>4906364</v>
      </c>
      <c r="G29" s="62">
        <v>5023580</v>
      </c>
      <c r="H29" s="60"/>
    </row>
    <row r="30" spans="1:8" ht="16.2" thickBot="1" x14ac:dyDescent="0.35">
      <c r="A30" s="362"/>
      <c r="B30" s="47" t="s">
        <v>301</v>
      </c>
      <c r="C30" s="12" t="s">
        <v>283</v>
      </c>
      <c r="D30" s="62">
        <v>1025761</v>
      </c>
      <c r="E30" s="62">
        <v>1366941</v>
      </c>
      <c r="F30" s="63">
        <v>1870397</v>
      </c>
      <c r="G30" s="62">
        <v>2041649</v>
      </c>
      <c r="H30" s="60"/>
    </row>
    <row r="31" spans="1:8" ht="16.2" thickBot="1" x14ac:dyDescent="0.35">
      <c r="A31" s="362"/>
      <c r="B31" s="47" t="s">
        <v>302</v>
      </c>
      <c r="C31" s="12" t="s">
        <v>283</v>
      </c>
      <c r="D31" s="62">
        <v>502027</v>
      </c>
      <c r="E31" s="62">
        <v>418384</v>
      </c>
      <c r="F31" s="63">
        <v>3035968</v>
      </c>
      <c r="G31" s="62">
        <v>2981931</v>
      </c>
      <c r="H31" s="60"/>
    </row>
    <row r="32" spans="1:8" ht="16.2" thickBot="1" x14ac:dyDescent="0.35">
      <c r="A32" s="362"/>
      <c r="B32" s="47" t="s">
        <v>303</v>
      </c>
      <c r="C32" s="12" t="s">
        <v>283</v>
      </c>
      <c r="D32" s="6" t="s">
        <v>450</v>
      </c>
      <c r="E32" s="6" t="s">
        <v>450</v>
      </c>
      <c r="F32" s="7" t="s">
        <v>450</v>
      </c>
      <c r="G32" s="6" t="s">
        <v>450</v>
      </c>
      <c r="H32" s="60"/>
    </row>
    <row r="33" spans="1:8" ht="16.2" thickBot="1" x14ac:dyDescent="0.35">
      <c r="A33" s="362"/>
      <c r="B33" s="47" t="s">
        <v>304</v>
      </c>
      <c r="C33" s="12" t="s">
        <v>283</v>
      </c>
      <c r="D33" s="6" t="s">
        <v>450</v>
      </c>
      <c r="E33" s="6" t="s">
        <v>450</v>
      </c>
      <c r="F33" s="7" t="s">
        <v>450</v>
      </c>
      <c r="G33" s="6" t="s">
        <v>450</v>
      </c>
      <c r="H33" s="60"/>
    </row>
    <row r="34" spans="1:8" ht="31.8" thickBot="1" x14ac:dyDescent="0.35">
      <c r="A34" s="362"/>
      <c r="B34" s="36" t="s">
        <v>305</v>
      </c>
      <c r="C34" s="12" t="s">
        <v>283</v>
      </c>
      <c r="D34" s="22">
        <v>7.0000000000000007E-2</v>
      </c>
      <c r="E34" s="22">
        <v>7.0000000000000007E-2</v>
      </c>
      <c r="F34" s="23">
        <v>16.399999999999999</v>
      </c>
      <c r="G34" s="22">
        <v>43.58</v>
      </c>
      <c r="H34" s="65"/>
    </row>
    <row r="35" spans="1:8" ht="16.2" thickBot="1" x14ac:dyDescent="0.35">
      <c r="A35" s="362"/>
      <c r="B35" s="36" t="s">
        <v>306</v>
      </c>
      <c r="C35" s="12" t="s">
        <v>283</v>
      </c>
      <c r="D35" s="22">
        <v>0.03</v>
      </c>
      <c r="E35" s="22">
        <v>0.03</v>
      </c>
      <c r="F35" s="23">
        <v>16.36</v>
      </c>
      <c r="G35" s="22">
        <v>43.54</v>
      </c>
      <c r="H35" s="65"/>
    </row>
    <row r="36" spans="1:8" ht="16.2" thickBot="1" x14ac:dyDescent="0.35">
      <c r="A36" s="362"/>
      <c r="B36" s="36" t="s">
        <v>307</v>
      </c>
      <c r="C36" s="12" t="s">
        <v>283</v>
      </c>
      <c r="D36" s="22">
        <v>0.04</v>
      </c>
      <c r="E36" s="22">
        <v>0.04</v>
      </c>
      <c r="F36" s="23">
        <v>0.04</v>
      </c>
      <c r="G36" s="22">
        <v>0.04</v>
      </c>
      <c r="H36" s="65"/>
    </row>
    <row r="37" spans="1:8" ht="16.2" thickBot="1" x14ac:dyDescent="0.35">
      <c r="A37" s="362"/>
      <c r="B37" s="8" t="s">
        <v>308</v>
      </c>
      <c r="C37" s="12" t="s">
        <v>283</v>
      </c>
      <c r="D37" s="64">
        <v>35930829</v>
      </c>
      <c r="E37" s="64">
        <v>32015137</v>
      </c>
      <c r="F37" s="66">
        <v>33323759</v>
      </c>
      <c r="G37" s="64">
        <v>36150620</v>
      </c>
      <c r="H37" s="65"/>
    </row>
    <row r="38" spans="1:8" ht="16.2" thickBot="1" x14ac:dyDescent="0.35">
      <c r="A38" s="362"/>
      <c r="B38" s="8" t="s">
        <v>309</v>
      </c>
      <c r="C38" s="12" t="s">
        <v>8</v>
      </c>
      <c r="D38" s="59">
        <v>34331</v>
      </c>
      <c r="E38" s="59">
        <v>33137</v>
      </c>
      <c r="F38" s="88">
        <v>34669</v>
      </c>
      <c r="G38" s="59">
        <v>34915</v>
      </c>
      <c r="H38" s="65"/>
    </row>
    <row r="39" spans="1:8" ht="16.2" thickBot="1" x14ac:dyDescent="0.35">
      <c r="A39" s="362"/>
      <c r="B39" s="8" t="s">
        <v>310</v>
      </c>
      <c r="C39" s="12" t="s">
        <v>133</v>
      </c>
      <c r="D39" s="22">
        <v>100</v>
      </c>
      <c r="E39" s="22">
        <v>100</v>
      </c>
      <c r="F39" s="23">
        <v>100</v>
      </c>
      <c r="G39" s="6">
        <v>100</v>
      </c>
      <c r="H39" s="60"/>
    </row>
    <row r="40" spans="1:8" ht="16.2" thickBot="1" x14ac:dyDescent="0.35">
      <c r="A40" s="363"/>
      <c r="B40" s="8" t="s">
        <v>311</v>
      </c>
      <c r="C40" s="12" t="s">
        <v>283</v>
      </c>
      <c r="D40" s="89"/>
      <c r="E40" s="89"/>
      <c r="F40" s="89"/>
      <c r="G40" s="62">
        <v>37008457</v>
      </c>
      <c r="H40" s="60"/>
    </row>
    <row r="41" spans="1:8" ht="16.2" thickBot="1" x14ac:dyDescent="0.35">
      <c r="A41" s="24" t="s">
        <v>312</v>
      </c>
      <c r="B41" s="8" t="s">
        <v>313</v>
      </c>
      <c r="C41" s="12" t="s">
        <v>283</v>
      </c>
      <c r="D41" s="22" t="s">
        <v>450</v>
      </c>
      <c r="E41" s="64">
        <v>4207</v>
      </c>
      <c r="F41" s="66">
        <v>3927</v>
      </c>
      <c r="G41" s="64">
        <v>3303</v>
      </c>
      <c r="H41" s="65"/>
    </row>
    <row r="42" spans="1:8" ht="31.8" thickBot="1" x14ac:dyDescent="0.35">
      <c r="A42" s="24" t="s">
        <v>314</v>
      </c>
      <c r="B42" s="8" t="s">
        <v>473</v>
      </c>
      <c r="C42" s="12" t="s">
        <v>315</v>
      </c>
      <c r="D42" s="22">
        <v>5.76</v>
      </c>
      <c r="E42" s="22">
        <v>5.07</v>
      </c>
      <c r="F42" s="23">
        <v>5.8</v>
      </c>
      <c r="G42" s="6">
        <v>5.67</v>
      </c>
      <c r="H42" s="60"/>
    </row>
    <row r="43" spans="1:8" ht="31.8" thickBot="1" x14ac:dyDescent="0.35">
      <c r="A43" s="361" t="s">
        <v>316</v>
      </c>
      <c r="B43" s="8" t="s">
        <v>317</v>
      </c>
      <c r="C43" s="12" t="s">
        <v>283</v>
      </c>
      <c r="D43" s="64">
        <v>284003</v>
      </c>
      <c r="E43" s="64">
        <v>475138</v>
      </c>
      <c r="F43" s="66">
        <v>301414</v>
      </c>
      <c r="G43" s="64">
        <v>387756</v>
      </c>
      <c r="H43" s="60"/>
    </row>
    <row r="44" spans="1:8" ht="16.2" thickBot="1" x14ac:dyDescent="0.35">
      <c r="A44" s="362"/>
      <c r="B44" s="47" t="s">
        <v>318</v>
      </c>
      <c r="C44" s="12" t="s">
        <v>283</v>
      </c>
      <c r="D44" s="64">
        <v>82191</v>
      </c>
      <c r="E44" s="64">
        <v>199870</v>
      </c>
      <c r="F44" s="66">
        <v>167570</v>
      </c>
      <c r="G44" s="64">
        <v>208068</v>
      </c>
      <c r="H44" s="60"/>
    </row>
    <row r="45" spans="1:8" ht="31.8" thickBot="1" x14ac:dyDescent="0.35">
      <c r="A45" s="362"/>
      <c r="B45" s="8" t="s">
        <v>319</v>
      </c>
      <c r="C45" s="12" t="s">
        <v>283</v>
      </c>
      <c r="D45" s="64">
        <v>201813</v>
      </c>
      <c r="E45" s="64">
        <v>275268</v>
      </c>
      <c r="F45" s="66">
        <v>133844</v>
      </c>
      <c r="G45" s="64">
        <v>179687</v>
      </c>
      <c r="H45" s="60"/>
    </row>
    <row r="46" spans="1:8" ht="16.2" thickBot="1" x14ac:dyDescent="0.35">
      <c r="A46" s="362"/>
      <c r="B46" s="47" t="s">
        <v>320</v>
      </c>
      <c r="C46" s="12" t="s">
        <v>283</v>
      </c>
      <c r="D46" s="64">
        <v>59195</v>
      </c>
      <c r="E46" s="64">
        <v>77177</v>
      </c>
      <c r="F46" s="66">
        <v>51590</v>
      </c>
      <c r="G46" s="64">
        <v>28536</v>
      </c>
      <c r="H46" s="60"/>
    </row>
    <row r="47" spans="1:8" ht="16.2" thickBot="1" x14ac:dyDescent="0.35">
      <c r="A47" s="363"/>
      <c r="B47" s="47" t="s">
        <v>321</v>
      </c>
      <c r="C47" s="12" t="s">
        <v>283</v>
      </c>
      <c r="D47" s="64">
        <v>142618</v>
      </c>
      <c r="E47" s="64">
        <v>198091</v>
      </c>
      <c r="F47" s="66">
        <v>82253</v>
      </c>
      <c r="G47" s="64">
        <v>151151</v>
      </c>
      <c r="H47" s="60"/>
    </row>
    <row r="48" spans="1:8" ht="15.6" thickBot="1" x14ac:dyDescent="0.35">
      <c r="A48" s="361" t="s">
        <v>322</v>
      </c>
      <c r="B48" s="529" t="s">
        <v>474</v>
      </c>
      <c r="C48" s="530"/>
      <c r="D48" s="530"/>
      <c r="E48" s="530"/>
      <c r="F48" s="530"/>
      <c r="G48" s="530"/>
      <c r="H48" s="531"/>
    </row>
    <row r="49" spans="1:8" ht="31.8" thickBot="1" x14ac:dyDescent="0.35">
      <c r="A49" s="362"/>
      <c r="B49" s="8" t="s">
        <v>475</v>
      </c>
      <c r="C49" s="12" t="s">
        <v>434</v>
      </c>
      <c r="D49" s="77">
        <v>5.57</v>
      </c>
      <c r="E49" s="77">
        <v>5.42</v>
      </c>
      <c r="F49" s="86">
        <v>5.55</v>
      </c>
      <c r="G49" s="77">
        <v>5.89</v>
      </c>
      <c r="H49" s="65"/>
    </row>
    <row r="50" spans="1:8" ht="16.2" thickBot="1" x14ac:dyDescent="0.35">
      <c r="A50" s="362"/>
      <c r="B50" s="8" t="s">
        <v>310</v>
      </c>
      <c r="C50" s="12" t="s">
        <v>133</v>
      </c>
      <c r="D50" s="75">
        <v>100</v>
      </c>
      <c r="E50" s="75">
        <v>100</v>
      </c>
      <c r="F50" s="86">
        <v>100</v>
      </c>
      <c r="G50" s="75">
        <v>100</v>
      </c>
      <c r="H50" s="60"/>
    </row>
    <row r="51" spans="1:8" ht="31.8" thickBot="1" x14ac:dyDescent="0.35">
      <c r="A51" s="362"/>
      <c r="B51" s="8" t="s">
        <v>323</v>
      </c>
      <c r="C51" s="12" t="s">
        <v>434</v>
      </c>
      <c r="D51" s="90"/>
      <c r="E51" s="90"/>
      <c r="F51" s="87"/>
      <c r="G51" s="75">
        <v>5.91</v>
      </c>
      <c r="H51" s="60"/>
    </row>
    <row r="52" spans="1:8" ht="33.6" thickBot="1" x14ac:dyDescent="0.35">
      <c r="A52" s="362"/>
      <c r="B52" s="8" t="s">
        <v>476</v>
      </c>
      <c r="C52" s="12" t="s">
        <v>434</v>
      </c>
      <c r="D52" s="77">
        <v>1.83</v>
      </c>
      <c r="E52" s="77">
        <v>1.78</v>
      </c>
      <c r="F52" s="86">
        <v>1.88</v>
      </c>
      <c r="G52" s="77">
        <v>1.9</v>
      </c>
      <c r="H52" s="65"/>
    </row>
    <row r="53" spans="1:8" ht="16.2" thickBot="1" x14ac:dyDescent="0.35">
      <c r="A53" s="362"/>
      <c r="B53" s="8" t="s">
        <v>310</v>
      </c>
      <c r="C53" s="12" t="s">
        <v>133</v>
      </c>
      <c r="D53" s="75">
        <v>100</v>
      </c>
      <c r="E53" s="75">
        <v>100</v>
      </c>
      <c r="F53" s="86">
        <v>100</v>
      </c>
      <c r="G53" s="75">
        <v>100</v>
      </c>
      <c r="H53" s="60"/>
    </row>
    <row r="54" spans="1:8" ht="31.8" thickBot="1" x14ac:dyDescent="0.35">
      <c r="A54" s="363"/>
      <c r="B54" s="8" t="s">
        <v>324</v>
      </c>
      <c r="C54" s="12" t="s">
        <v>434</v>
      </c>
      <c r="D54" s="90"/>
      <c r="E54" s="90"/>
      <c r="F54" s="87"/>
      <c r="G54" s="75">
        <v>1.99</v>
      </c>
      <c r="H54" s="60"/>
    </row>
    <row r="55" spans="1:8" ht="31.8" thickBot="1" x14ac:dyDescent="0.35">
      <c r="A55" s="361" t="s">
        <v>325</v>
      </c>
      <c r="B55" s="8" t="s">
        <v>326</v>
      </c>
      <c r="C55" s="12" t="s">
        <v>434</v>
      </c>
      <c r="D55" s="75">
        <v>1.82</v>
      </c>
      <c r="E55" s="75">
        <v>1.77</v>
      </c>
      <c r="F55" s="84">
        <v>1.87</v>
      </c>
      <c r="G55" s="75">
        <v>1.89</v>
      </c>
      <c r="H55" s="60"/>
    </row>
    <row r="56" spans="1:8" ht="31.8" thickBot="1" x14ac:dyDescent="0.35">
      <c r="A56" s="363"/>
      <c r="B56" s="8" t="s">
        <v>327</v>
      </c>
      <c r="C56" s="12" t="s">
        <v>434</v>
      </c>
      <c r="D56" s="75">
        <v>7.0000000000000001E-3</v>
      </c>
      <c r="E56" s="75">
        <v>7.0000000000000001E-3</v>
      </c>
      <c r="F56" s="84">
        <v>5.0000000000000001E-3</v>
      </c>
      <c r="G56" s="75">
        <v>5.0000000000000001E-3</v>
      </c>
      <c r="H56" s="60"/>
    </row>
    <row r="57" spans="1:8" ht="31.8" thickBot="1" x14ac:dyDescent="0.35">
      <c r="A57" s="24" t="s">
        <v>328</v>
      </c>
      <c r="B57" s="8" t="s">
        <v>477</v>
      </c>
      <c r="C57" s="12" t="s">
        <v>434</v>
      </c>
      <c r="D57" s="75">
        <v>3.96</v>
      </c>
      <c r="E57" s="75">
        <v>3.25</v>
      </c>
      <c r="F57" s="84">
        <v>10.67</v>
      </c>
      <c r="G57" s="75">
        <v>11.17</v>
      </c>
      <c r="H57" s="65"/>
    </row>
    <row r="58" spans="1:8" ht="63" thickBot="1" x14ac:dyDescent="0.35">
      <c r="A58" s="24" t="s">
        <v>329</v>
      </c>
      <c r="B58" s="8" t="s">
        <v>478</v>
      </c>
      <c r="C58" s="12" t="s">
        <v>435</v>
      </c>
      <c r="D58" s="75">
        <v>0.33</v>
      </c>
      <c r="E58" s="75">
        <v>0.32</v>
      </c>
      <c r="F58" s="84">
        <v>0.36</v>
      </c>
      <c r="G58" s="75">
        <v>0.34</v>
      </c>
      <c r="H58" s="60"/>
    </row>
    <row r="59" spans="1:8" ht="31.8" thickBot="1" x14ac:dyDescent="0.35">
      <c r="A59" s="24" t="s">
        <v>330</v>
      </c>
      <c r="B59" s="8" t="s">
        <v>436</v>
      </c>
      <c r="C59" s="12" t="s">
        <v>437</v>
      </c>
      <c r="D59" s="78">
        <v>98853</v>
      </c>
      <c r="E59" s="78">
        <v>109793</v>
      </c>
      <c r="F59" s="85">
        <v>68930</v>
      </c>
      <c r="G59" s="78">
        <v>111383</v>
      </c>
      <c r="H59" s="65"/>
    </row>
    <row r="60" spans="1:8" ht="31.8" thickBot="1" x14ac:dyDescent="0.35">
      <c r="A60" s="361" t="s">
        <v>61</v>
      </c>
      <c r="B60" s="8" t="s">
        <v>331</v>
      </c>
      <c r="C60" s="12" t="s">
        <v>437</v>
      </c>
      <c r="D60" s="78">
        <v>78000</v>
      </c>
      <c r="E60" s="78">
        <v>78000</v>
      </c>
      <c r="F60" s="85">
        <v>78000</v>
      </c>
      <c r="G60" s="78">
        <v>78000</v>
      </c>
      <c r="H60" s="60"/>
    </row>
    <row r="61" spans="1:8" ht="27.75" customHeight="1" thickBot="1" x14ac:dyDescent="0.35">
      <c r="A61" s="362"/>
      <c r="B61" s="72" t="s">
        <v>332</v>
      </c>
      <c r="C61" s="72" t="s">
        <v>437</v>
      </c>
      <c r="D61" s="78">
        <v>78000</v>
      </c>
      <c r="E61" s="78">
        <v>78000</v>
      </c>
      <c r="F61" s="85">
        <v>78000</v>
      </c>
      <c r="G61" s="78">
        <v>78000</v>
      </c>
      <c r="H61" s="92"/>
    </row>
    <row r="62" spans="1:8" ht="15.6" thickBot="1" x14ac:dyDescent="0.35">
      <c r="A62" s="361" t="s">
        <v>333</v>
      </c>
      <c r="B62" s="529" t="s">
        <v>334</v>
      </c>
      <c r="C62" s="530"/>
      <c r="D62" s="530"/>
      <c r="E62" s="530"/>
      <c r="F62" s="530"/>
      <c r="G62" s="530"/>
      <c r="H62" s="531"/>
    </row>
    <row r="63" spans="1:8" ht="16.2" thickBot="1" x14ac:dyDescent="0.35">
      <c r="A63" s="362"/>
      <c r="B63" s="8" t="s">
        <v>335</v>
      </c>
      <c r="C63" s="12" t="s">
        <v>336</v>
      </c>
      <c r="D63" s="62">
        <v>1595</v>
      </c>
      <c r="E63" s="62">
        <v>1543</v>
      </c>
      <c r="F63" s="63">
        <v>1413</v>
      </c>
      <c r="G63" s="62">
        <v>1130</v>
      </c>
      <c r="H63" s="60"/>
    </row>
    <row r="64" spans="1:8" ht="16.2" thickBot="1" x14ac:dyDescent="0.35">
      <c r="A64" s="362"/>
      <c r="B64" s="8" t="s">
        <v>310</v>
      </c>
      <c r="C64" s="12" t="s">
        <v>133</v>
      </c>
      <c r="D64" s="6">
        <v>100</v>
      </c>
      <c r="E64" s="6">
        <v>100</v>
      </c>
      <c r="F64" s="7">
        <v>100</v>
      </c>
      <c r="G64" s="6">
        <v>100</v>
      </c>
      <c r="H64" s="60"/>
    </row>
    <row r="65" spans="1:8" ht="16.2" thickBot="1" x14ac:dyDescent="0.35">
      <c r="A65" s="362"/>
      <c r="B65" s="8" t="s">
        <v>337</v>
      </c>
      <c r="C65" s="12" t="s">
        <v>336</v>
      </c>
      <c r="D65" s="91"/>
      <c r="E65" s="91"/>
      <c r="F65" s="91"/>
      <c r="G65" s="62">
        <v>1413</v>
      </c>
      <c r="H65" s="60"/>
    </row>
    <row r="66" spans="1:8" ht="47.4" thickBot="1" x14ac:dyDescent="0.35">
      <c r="A66" s="362"/>
      <c r="B66" s="8" t="s">
        <v>338</v>
      </c>
      <c r="C66" s="12" t="s">
        <v>339</v>
      </c>
      <c r="D66" s="6">
        <v>71.040000000000006</v>
      </c>
      <c r="E66" s="6">
        <v>67.87</v>
      </c>
      <c r="F66" s="7">
        <v>96.6</v>
      </c>
      <c r="G66" s="6">
        <v>49.22</v>
      </c>
      <c r="H66" s="60"/>
    </row>
    <row r="67" spans="1:8" ht="16.2" thickBot="1" x14ac:dyDescent="0.35">
      <c r="A67" s="362"/>
      <c r="B67" s="8" t="s">
        <v>438</v>
      </c>
      <c r="C67" s="12" t="s">
        <v>439</v>
      </c>
      <c r="D67" s="62">
        <v>3613</v>
      </c>
      <c r="E67" s="62">
        <v>3606</v>
      </c>
      <c r="F67" s="63">
        <v>3632</v>
      </c>
      <c r="G67" s="62">
        <v>3361</v>
      </c>
      <c r="H67" s="60"/>
    </row>
    <row r="68" spans="1:8" ht="16.2" thickBot="1" x14ac:dyDescent="0.35">
      <c r="A68" s="362"/>
      <c r="B68" s="8" t="s">
        <v>310</v>
      </c>
      <c r="C68" s="12" t="s">
        <v>133</v>
      </c>
      <c r="D68" s="6">
        <v>100</v>
      </c>
      <c r="E68" s="6">
        <v>100</v>
      </c>
      <c r="F68" s="7">
        <v>100</v>
      </c>
      <c r="G68" s="6">
        <v>100</v>
      </c>
      <c r="H68" s="60"/>
    </row>
    <row r="69" spans="1:8" ht="16.2" thickBot="1" x14ac:dyDescent="0.35">
      <c r="A69" s="362"/>
      <c r="B69" s="8" t="s">
        <v>440</v>
      </c>
      <c r="C69" s="12" t="s">
        <v>439</v>
      </c>
      <c r="D69" s="91"/>
      <c r="E69" s="91"/>
      <c r="F69" s="91"/>
      <c r="G69" s="6">
        <v>3.617</v>
      </c>
      <c r="H69" s="60"/>
    </row>
    <row r="70" spans="1:8" ht="47.4" thickBot="1" x14ac:dyDescent="0.35">
      <c r="A70" s="362"/>
      <c r="B70" s="8" t="s">
        <v>441</v>
      </c>
      <c r="C70" s="12" t="s">
        <v>340</v>
      </c>
      <c r="D70" s="6">
        <v>161.91999999999999</v>
      </c>
      <c r="E70" s="6">
        <v>158.61000000000001</v>
      </c>
      <c r="F70" s="7">
        <v>175.66</v>
      </c>
      <c r="G70" s="6">
        <v>146.41</v>
      </c>
      <c r="H70" s="60"/>
    </row>
    <row r="71" spans="1:8" ht="16.2" thickBot="1" x14ac:dyDescent="0.35">
      <c r="A71" s="362"/>
      <c r="B71" s="8" t="s">
        <v>442</v>
      </c>
      <c r="C71" s="12" t="s">
        <v>341</v>
      </c>
      <c r="D71" s="6">
        <v>968</v>
      </c>
      <c r="E71" s="6">
        <v>913</v>
      </c>
      <c r="F71" s="63">
        <v>1515</v>
      </c>
      <c r="G71" s="6">
        <v>408</v>
      </c>
      <c r="H71" s="60"/>
    </row>
    <row r="72" spans="1:8" ht="16.2" thickBot="1" x14ac:dyDescent="0.35">
      <c r="A72" s="362"/>
      <c r="B72" s="8" t="s">
        <v>310</v>
      </c>
      <c r="C72" s="12" t="s">
        <v>133</v>
      </c>
      <c r="D72" s="6">
        <v>100</v>
      </c>
      <c r="E72" s="6">
        <v>100</v>
      </c>
      <c r="F72" s="7">
        <v>100</v>
      </c>
      <c r="G72" s="6">
        <v>100</v>
      </c>
      <c r="H72" s="60"/>
    </row>
    <row r="73" spans="1:8" ht="16.2" thickBot="1" x14ac:dyDescent="0.35">
      <c r="A73" s="362"/>
      <c r="B73" s="8" t="s">
        <v>443</v>
      </c>
      <c r="C73" s="12" t="s">
        <v>341</v>
      </c>
      <c r="D73" s="91"/>
      <c r="E73" s="91"/>
      <c r="F73" s="91"/>
      <c r="G73" s="6">
        <v>941</v>
      </c>
      <c r="H73" s="60"/>
    </row>
    <row r="74" spans="1:8" ht="47.4" thickBot="1" x14ac:dyDescent="0.35">
      <c r="A74" s="362"/>
      <c r="B74" s="8" t="s">
        <v>444</v>
      </c>
      <c r="C74" s="12" t="s">
        <v>445</v>
      </c>
      <c r="D74" s="6">
        <v>43.11</v>
      </c>
      <c r="E74" s="6">
        <v>40.159999999999997</v>
      </c>
      <c r="F74" s="7">
        <v>73.3</v>
      </c>
      <c r="G74" s="6">
        <v>17.79</v>
      </c>
      <c r="H74" s="60"/>
    </row>
    <row r="75" spans="1:8" ht="16.2" thickBot="1" x14ac:dyDescent="0.35">
      <c r="A75" s="362"/>
      <c r="B75" s="8" t="s">
        <v>342</v>
      </c>
      <c r="C75" s="12" t="s">
        <v>343</v>
      </c>
      <c r="D75" s="6">
        <v>24</v>
      </c>
      <c r="E75" s="6">
        <v>3</v>
      </c>
      <c r="F75" s="7">
        <v>70</v>
      </c>
      <c r="G75" s="6">
        <v>25</v>
      </c>
      <c r="H75" s="60"/>
    </row>
    <row r="76" spans="1:8" ht="47.4" thickBot="1" x14ac:dyDescent="0.35">
      <c r="A76" s="363"/>
      <c r="B76" s="8" t="s">
        <v>344</v>
      </c>
      <c r="C76" s="12" t="s">
        <v>345</v>
      </c>
      <c r="D76" s="6">
        <v>1.25</v>
      </c>
      <c r="E76" s="6">
        <v>0.14000000000000001</v>
      </c>
      <c r="F76" s="7">
        <v>4.0599999999999996</v>
      </c>
      <c r="G76" s="6">
        <v>1.08</v>
      </c>
      <c r="H76" s="60"/>
    </row>
    <row r="77" spans="1:8" ht="15" x14ac:dyDescent="0.3">
      <c r="A77" s="339" t="s">
        <v>346</v>
      </c>
      <c r="B77" s="533" t="s">
        <v>347</v>
      </c>
      <c r="C77" s="534"/>
      <c r="D77" s="534"/>
      <c r="E77" s="534"/>
      <c r="F77" s="534"/>
      <c r="G77" s="534"/>
      <c r="H77" s="535"/>
    </row>
    <row r="78" spans="1:8" ht="18" thickBot="1" x14ac:dyDescent="0.35">
      <c r="A78" s="340"/>
      <c r="B78" s="8" t="s">
        <v>348</v>
      </c>
      <c r="C78" s="12" t="s">
        <v>446</v>
      </c>
      <c r="D78" s="6">
        <v>38.61</v>
      </c>
      <c r="E78" s="6">
        <v>35.57</v>
      </c>
      <c r="F78" s="7">
        <v>41.98</v>
      </c>
      <c r="G78" s="6">
        <v>42.04</v>
      </c>
      <c r="H78" s="60"/>
    </row>
    <row r="79" spans="1:8" ht="18" thickBot="1" x14ac:dyDescent="0.35">
      <c r="A79" s="340"/>
      <c r="B79" s="41" t="s">
        <v>349</v>
      </c>
      <c r="C79" s="12" t="s">
        <v>446</v>
      </c>
      <c r="D79" s="22">
        <v>13.15</v>
      </c>
      <c r="E79" s="22">
        <v>13.74</v>
      </c>
      <c r="F79" s="23">
        <v>13.33</v>
      </c>
      <c r="G79" s="6">
        <v>13.72</v>
      </c>
      <c r="H79" s="60"/>
    </row>
    <row r="80" spans="1:8" ht="18" thickBot="1" x14ac:dyDescent="0.35">
      <c r="A80" s="340"/>
      <c r="B80" s="41" t="s">
        <v>350</v>
      </c>
      <c r="C80" s="12" t="s">
        <v>446</v>
      </c>
      <c r="D80" s="22">
        <v>5.52</v>
      </c>
      <c r="E80" s="22">
        <v>8.14</v>
      </c>
      <c r="F80" s="23">
        <v>9.73</v>
      </c>
      <c r="G80" s="6">
        <v>7.97</v>
      </c>
      <c r="H80" s="60"/>
    </row>
    <row r="81" spans="1:8" ht="18" thickBot="1" x14ac:dyDescent="0.35">
      <c r="A81" s="340"/>
      <c r="B81" s="41" t="s">
        <v>351</v>
      </c>
      <c r="C81" s="12" t="s">
        <v>446</v>
      </c>
      <c r="D81" s="22">
        <v>0</v>
      </c>
      <c r="E81" s="22">
        <v>0</v>
      </c>
      <c r="F81" s="23">
        <v>0</v>
      </c>
      <c r="G81" s="6">
        <v>0</v>
      </c>
      <c r="H81" s="60"/>
    </row>
    <row r="82" spans="1:8" ht="18" thickBot="1" x14ac:dyDescent="0.35">
      <c r="A82" s="340"/>
      <c r="B82" s="41" t="s">
        <v>352</v>
      </c>
      <c r="C82" s="12" t="s">
        <v>446</v>
      </c>
      <c r="D82" s="22">
        <v>19.93</v>
      </c>
      <c r="E82" s="22">
        <v>18.57</v>
      </c>
      <c r="F82" s="23">
        <v>18.920000000000002</v>
      </c>
      <c r="G82" s="6">
        <v>20.36</v>
      </c>
      <c r="H82" s="60"/>
    </row>
    <row r="83" spans="1:8" ht="18" thickBot="1" x14ac:dyDescent="0.35">
      <c r="A83" s="340"/>
      <c r="B83" s="41" t="s">
        <v>353</v>
      </c>
      <c r="C83" s="12" t="s">
        <v>446</v>
      </c>
      <c r="D83" s="22">
        <v>0</v>
      </c>
      <c r="E83" s="22">
        <v>0</v>
      </c>
      <c r="F83" s="23">
        <v>0</v>
      </c>
      <c r="G83" s="6">
        <v>0</v>
      </c>
      <c r="H83" s="60"/>
    </row>
    <row r="84" spans="1:8" ht="18" thickBot="1" x14ac:dyDescent="0.35">
      <c r="A84" s="340"/>
      <c r="B84" s="41" t="s">
        <v>354</v>
      </c>
      <c r="C84" s="12" t="s">
        <v>446</v>
      </c>
      <c r="D84" s="22">
        <v>0</v>
      </c>
      <c r="E84" s="22">
        <v>0</v>
      </c>
      <c r="F84" s="23">
        <v>0</v>
      </c>
      <c r="G84" s="6">
        <v>0</v>
      </c>
      <c r="H84" s="60"/>
    </row>
    <row r="85" spans="1:8" ht="18" thickBot="1" x14ac:dyDescent="0.35">
      <c r="A85" s="340"/>
      <c r="B85" s="41" t="s">
        <v>355</v>
      </c>
      <c r="C85" s="12" t="s">
        <v>446</v>
      </c>
      <c r="D85" s="22">
        <v>0</v>
      </c>
      <c r="E85" s="22">
        <v>0</v>
      </c>
      <c r="F85" s="23">
        <v>0</v>
      </c>
      <c r="G85" s="6">
        <v>0</v>
      </c>
      <c r="H85" s="60"/>
    </row>
    <row r="86" spans="1:8" ht="31.8" thickBot="1" x14ac:dyDescent="0.35">
      <c r="A86" s="340"/>
      <c r="B86" s="41" t="s">
        <v>356</v>
      </c>
      <c r="C86" s="12" t="s">
        <v>446</v>
      </c>
      <c r="D86" s="22">
        <v>0</v>
      </c>
      <c r="E86" s="22">
        <v>0</v>
      </c>
      <c r="F86" s="23">
        <v>0</v>
      </c>
      <c r="G86" s="6">
        <v>0</v>
      </c>
      <c r="H86" s="60"/>
    </row>
    <row r="87" spans="1:8" ht="33.6" thickBot="1" x14ac:dyDescent="0.35">
      <c r="A87" s="341"/>
      <c r="B87" s="8" t="s">
        <v>357</v>
      </c>
      <c r="C87" s="12" t="s">
        <v>447</v>
      </c>
      <c r="D87" s="22">
        <v>1.72</v>
      </c>
      <c r="E87" s="22">
        <v>1.78</v>
      </c>
      <c r="F87" s="22">
        <v>2.0299999999999998</v>
      </c>
      <c r="G87" s="6">
        <v>1.83</v>
      </c>
      <c r="H87" s="60"/>
    </row>
    <row r="88" spans="1:8" ht="18" thickBot="1" x14ac:dyDescent="0.35">
      <c r="A88" s="361" t="s">
        <v>358</v>
      </c>
      <c r="B88" s="49" t="s">
        <v>359</v>
      </c>
      <c r="C88" s="12" t="s">
        <v>446</v>
      </c>
      <c r="D88" s="6">
        <v>33.08</v>
      </c>
      <c r="E88" s="6">
        <v>32.31</v>
      </c>
      <c r="F88" s="7">
        <v>32.25</v>
      </c>
      <c r="G88" s="6">
        <v>34.08</v>
      </c>
      <c r="H88" s="60"/>
    </row>
    <row r="89" spans="1:8" ht="31.8" thickBot="1" x14ac:dyDescent="0.35">
      <c r="A89" s="362"/>
      <c r="B89" s="50" t="s">
        <v>310</v>
      </c>
      <c r="C89" s="12" t="s">
        <v>360</v>
      </c>
      <c r="D89" s="6">
        <v>100</v>
      </c>
      <c r="E89" s="6">
        <v>100</v>
      </c>
      <c r="F89" s="7">
        <v>100</v>
      </c>
      <c r="G89" s="6">
        <v>100</v>
      </c>
      <c r="H89" s="60"/>
    </row>
    <row r="90" spans="1:8" ht="18" thickBot="1" x14ac:dyDescent="0.35">
      <c r="A90" s="362"/>
      <c r="B90" s="50" t="s">
        <v>361</v>
      </c>
      <c r="C90" s="12" t="s">
        <v>446</v>
      </c>
      <c r="D90" s="89"/>
      <c r="E90" s="89"/>
      <c r="F90" s="89"/>
      <c r="G90" s="6">
        <v>34.799999999999997</v>
      </c>
      <c r="H90" s="60"/>
    </row>
    <row r="91" spans="1:8" ht="47.4" thickBot="1" x14ac:dyDescent="0.35">
      <c r="A91" s="362"/>
      <c r="B91" s="400" t="s">
        <v>362</v>
      </c>
      <c r="C91" s="12" t="s">
        <v>363</v>
      </c>
      <c r="D91" s="22">
        <v>6.31</v>
      </c>
      <c r="E91" s="22">
        <v>7.13</v>
      </c>
      <c r="F91" s="23">
        <v>5.91</v>
      </c>
      <c r="G91" s="6">
        <v>18.3</v>
      </c>
      <c r="H91" s="60"/>
    </row>
    <row r="92" spans="1:8" ht="18" thickBot="1" x14ac:dyDescent="0.35">
      <c r="A92" s="363"/>
      <c r="B92" s="401"/>
      <c r="C92" s="12" t="s">
        <v>446</v>
      </c>
      <c r="D92" s="6">
        <v>2.4300000000000002</v>
      </c>
      <c r="E92" s="6">
        <v>2.88</v>
      </c>
      <c r="F92" s="7">
        <v>2.48</v>
      </c>
      <c r="G92" s="6">
        <v>7.69</v>
      </c>
      <c r="H92" s="60"/>
    </row>
    <row r="93" spans="1:8" ht="15.6" thickBot="1" x14ac:dyDescent="0.35">
      <c r="A93" s="339" t="s">
        <v>364</v>
      </c>
      <c r="B93" s="529" t="s">
        <v>479</v>
      </c>
      <c r="C93" s="530"/>
      <c r="D93" s="530"/>
      <c r="E93" s="530"/>
      <c r="F93" s="530"/>
      <c r="G93" s="530"/>
      <c r="H93" s="531"/>
    </row>
    <row r="94" spans="1:8" ht="18" thickBot="1" x14ac:dyDescent="0.35">
      <c r="A94" s="340"/>
      <c r="B94" s="8" t="s">
        <v>365</v>
      </c>
      <c r="C94" s="10" t="s">
        <v>446</v>
      </c>
      <c r="D94" s="69">
        <v>4.92</v>
      </c>
      <c r="E94" s="69">
        <v>4.6500000000000004</v>
      </c>
      <c r="F94" s="70">
        <v>4.53</v>
      </c>
      <c r="G94" s="69">
        <v>4.88</v>
      </c>
      <c r="H94" s="73"/>
    </row>
    <row r="95" spans="1:8" ht="16.2" thickBot="1" x14ac:dyDescent="0.35">
      <c r="A95" s="340"/>
      <c r="B95" s="41" t="s">
        <v>366</v>
      </c>
      <c r="C95" s="12" t="s">
        <v>343</v>
      </c>
      <c r="D95" s="6">
        <v>11</v>
      </c>
      <c r="E95" s="6">
        <v>10</v>
      </c>
      <c r="F95" s="7">
        <v>10</v>
      </c>
      <c r="G95" s="6">
        <v>11.22</v>
      </c>
      <c r="H95" s="60"/>
    </row>
    <row r="96" spans="1:8" ht="16.2" thickBot="1" x14ac:dyDescent="0.35">
      <c r="A96" s="340"/>
      <c r="B96" s="41" t="s">
        <v>367</v>
      </c>
      <c r="C96" s="12" t="s">
        <v>343</v>
      </c>
      <c r="D96" s="6">
        <v>237</v>
      </c>
      <c r="E96" s="6">
        <v>227</v>
      </c>
      <c r="F96" s="7">
        <v>216</v>
      </c>
      <c r="G96" s="6">
        <v>200.19</v>
      </c>
      <c r="H96" s="60"/>
    </row>
    <row r="97" spans="1:8" ht="16.2" thickBot="1" x14ac:dyDescent="0.35">
      <c r="A97" s="340"/>
      <c r="B97" s="47" t="s">
        <v>368</v>
      </c>
      <c r="C97" s="12" t="s">
        <v>343</v>
      </c>
      <c r="D97" s="6">
        <v>40</v>
      </c>
      <c r="E97" s="6">
        <v>37</v>
      </c>
      <c r="F97" s="7">
        <v>38</v>
      </c>
      <c r="G97" s="6">
        <v>32.299999999999997</v>
      </c>
      <c r="H97" s="60"/>
    </row>
    <row r="98" spans="1:8" ht="16.2" thickBot="1" x14ac:dyDescent="0.35">
      <c r="A98" s="340"/>
      <c r="B98" s="47" t="s">
        <v>369</v>
      </c>
      <c r="C98" s="12" t="s">
        <v>343</v>
      </c>
      <c r="D98" s="6">
        <v>2</v>
      </c>
      <c r="E98" s="6">
        <v>2</v>
      </c>
      <c r="F98" s="7">
        <v>2</v>
      </c>
      <c r="G98" s="6">
        <v>3.28</v>
      </c>
      <c r="H98" s="60"/>
    </row>
    <row r="99" spans="1:8" ht="18" thickBot="1" x14ac:dyDescent="0.35">
      <c r="A99" s="340"/>
      <c r="B99" s="8" t="s">
        <v>370</v>
      </c>
      <c r="C99" s="12" t="s">
        <v>446</v>
      </c>
      <c r="D99" s="6">
        <v>3.59</v>
      </c>
      <c r="E99" s="6">
        <v>2.8</v>
      </c>
      <c r="F99" s="7">
        <v>3.5</v>
      </c>
      <c r="G99" s="6">
        <v>2.04</v>
      </c>
      <c r="H99" s="60"/>
    </row>
    <row r="100" spans="1:8" ht="16.2" thickBot="1" x14ac:dyDescent="0.35">
      <c r="A100" s="340"/>
      <c r="B100" s="41" t="s">
        <v>366</v>
      </c>
      <c r="C100" s="12" t="s">
        <v>343</v>
      </c>
      <c r="D100" s="6">
        <v>61</v>
      </c>
      <c r="E100" s="6">
        <v>44</v>
      </c>
      <c r="F100" s="7">
        <v>39.68</v>
      </c>
      <c r="G100" s="6">
        <v>53.67</v>
      </c>
      <c r="H100" s="60"/>
    </row>
    <row r="101" spans="1:8" ht="16.2" thickBot="1" x14ac:dyDescent="0.35">
      <c r="A101" s="340"/>
      <c r="B101" s="41" t="s">
        <v>367</v>
      </c>
      <c r="C101" s="12" t="s">
        <v>343</v>
      </c>
      <c r="D101" s="6">
        <v>251</v>
      </c>
      <c r="E101" s="6">
        <v>168</v>
      </c>
      <c r="F101" s="7">
        <v>229.19</v>
      </c>
      <c r="G101" s="6">
        <v>177.67</v>
      </c>
      <c r="H101" s="60"/>
    </row>
    <row r="102" spans="1:8" ht="16.2" thickBot="1" x14ac:dyDescent="0.35">
      <c r="A102" s="340"/>
      <c r="B102" s="41" t="s">
        <v>368</v>
      </c>
      <c r="C102" s="12" t="s">
        <v>343</v>
      </c>
      <c r="D102" s="6">
        <v>45</v>
      </c>
      <c r="E102" s="6">
        <v>29</v>
      </c>
      <c r="F102" s="7">
        <v>56.49</v>
      </c>
      <c r="G102" s="6">
        <v>28.64</v>
      </c>
      <c r="H102" s="60"/>
    </row>
    <row r="103" spans="1:8" ht="16.2" thickBot="1" x14ac:dyDescent="0.35">
      <c r="A103" s="341"/>
      <c r="B103" s="41" t="s">
        <v>369</v>
      </c>
      <c r="C103" s="12" t="s">
        <v>343</v>
      </c>
      <c r="D103" s="6">
        <v>13</v>
      </c>
      <c r="E103" s="6">
        <v>12</v>
      </c>
      <c r="F103" s="7">
        <v>8.23</v>
      </c>
      <c r="G103" s="6">
        <v>14.62</v>
      </c>
      <c r="H103" s="60"/>
    </row>
    <row r="104" spans="1:8" ht="31.8" thickBot="1" x14ac:dyDescent="0.35">
      <c r="A104" s="361" t="s">
        <v>61</v>
      </c>
      <c r="B104" s="8" t="s">
        <v>356</v>
      </c>
      <c r="C104" s="12" t="s">
        <v>446</v>
      </c>
      <c r="D104" s="6">
        <v>3.03</v>
      </c>
      <c r="E104" s="6">
        <v>4.9800000000000004</v>
      </c>
      <c r="F104" s="7">
        <v>6.14</v>
      </c>
      <c r="G104" s="6">
        <v>4.93</v>
      </c>
      <c r="H104" s="60"/>
    </row>
    <row r="105" spans="1:8" ht="16.2" thickBot="1" x14ac:dyDescent="0.35">
      <c r="A105" s="362"/>
      <c r="B105" s="8" t="s">
        <v>371</v>
      </c>
      <c r="C105" s="12" t="s">
        <v>343</v>
      </c>
      <c r="D105" s="6">
        <v>488</v>
      </c>
      <c r="E105" s="6">
        <v>395</v>
      </c>
      <c r="F105" s="7">
        <v>446</v>
      </c>
      <c r="G105" s="6">
        <v>378</v>
      </c>
      <c r="H105" s="60"/>
    </row>
    <row r="106" spans="1:8" ht="16.2" thickBot="1" x14ac:dyDescent="0.35">
      <c r="A106" s="362"/>
      <c r="B106" s="8" t="s">
        <v>310</v>
      </c>
      <c r="C106" s="12" t="s">
        <v>133</v>
      </c>
      <c r="D106" s="6">
        <v>100</v>
      </c>
      <c r="E106" s="6">
        <v>100</v>
      </c>
      <c r="F106" s="7">
        <v>100</v>
      </c>
      <c r="G106" s="6">
        <v>100</v>
      </c>
      <c r="H106" s="60"/>
    </row>
    <row r="107" spans="1:8" ht="16.2" thickBot="1" x14ac:dyDescent="0.35">
      <c r="A107" s="363"/>
      <c r="B107" s="8" t="s">
        <v>372</v>
      </c>
      <c r="C107" s="12" t="s">
        <v>373</v>
      </c>
      <c r="D107" s="91"/>
      <c r="E107" s="91"/>
      <c r="F107" s="91"/>
      <c r="G107" s="22">
        <v>443</v>
      </c>
      <c r="H107" s="60"/>
    </row>
    <row r="108" spans="1:8" ht="15.6" thickBot="1" x14ac:dyDescent="0.35">
      <c r="A108" s="51"/>
      <c r="B108" s="533" t="s">
        <v>374</v>
      </c>
      <c r="C108" s="534"/>
      <c r="D108" s="534"/>
      <c r="E108" s="534"/>
      <c r="F108" s="534"/>
      <c r="G108" s="534"/>
      <c r="H108" s="535"/>
    </row>
    <row r="109" spans="1:8" ht="16.2" thickBot="1" x14ac:dyDescent="0.35">
      <c r="A109" s="361" t="s">
        <v>61</v>
      </c>
      <c r="B109" s="8" t="s">
        <v>375</v>
      </c>
      <c r="C109" s="12" t="s">
        <v>343</v>
      </c>
      <c r="D109" s="62">
        <v>2384</v>
      </c>
      <c r="E109" s="62">
        <v>3070</v>
      </c>
      <c r="F109" s="63">
        <v>2264</v>
      </c>
      <c r="G109" s="62">
        <v>2244</v>
      </c>
      <c r="H109" s="60"/>
    </row>
    <row r="110" spans="1:8" ht="16.2" thickBot="1" x14ac:dyDescent="0.35">
      <c r="A110" s="362"/>
      <c r="B110" s="8" t="s">
        <v>134</v>
      </c>
      <c r="C110" s="12" t="s">
        <v>133</v>
      </c>
      <c r="D110" s="6">
        <v>100</v>
      </c>
      <c r="E110" s="6">
        <v>100</v>
      </c>
      <c r="F110" s="7">
        <v>100</v>
      </c>
      <c r="G110" s="6">
        <v>100</v>
      </c>
      <c r="H110" s="60"/>
    </row>
    <row r="111" spans="1:8" ht="16.2" thickBot="1" x14ac:dyDescent="0.35">
      <c r="A111" s="363"/>
      <c r="B111" s="8" t="s">
        <v>376</v>
      </c>
      <c r="C111" s="12" t="s">
        <v>343</v>
      </c>
      <c r="D111" s="91"/>
      <c r="E111" s="91"/>
      <c r="F111" s="91"/>
      <c r="G111" s="64">
        <v>2421</v>
      </c>
      <c r="H111" s="60"/>
    </row>
    <row r="112" spans="1:8" ht="33.6" thickBot="1" x14ac:dyDescent="0.35">
      <c r="A112" s="18" t="s">
        <v>377</v>
      </c>
      <c r="B112" s="8" t="s">
        <v>480</v>
      </c>
      <c r="C112" s="12" t="s">
        <v>343</v>
      </c>
      <c r="D112" s="62">
        <v>27104</v>
      </c>
      <c r="E112" s="62">
        <v>25505</v>
      </c>
      <c r="F112" s="63">
        <v>39720</v>
      </c>
      <c r="G112" s="62">
        <v>38715</v>
      </c>
      <c r="H112" s="60"/>
    </row>
    <row r="113" spans="1:8" ht="16.2" thickBot="1" x14ac:dyDescent="0.35">
      <c r="A113" s="52"/>
      <c r="B113" s="53" t="s">
        <v>310</v>
      </c>
      <c r="C113" s="12" t="s">
        <v>133</v>
      </c>
      <c r="D113" s="6">
        <v>100</v>
      </c>
      <c r="E113" s="6">
        <v>100</v>
      </c>
      <c r="F113" s="7">
        <v>100</v>
      </c>
      <c r="G113" s="6">
        <v>100</v>
      </c>
      <c r="H113" s="60"/>
    </row>
    <row r="114" spans="1:8" ht="16.2" thickBot="1" x14ac:dyDescent="0.35">
      <c r="A114" s="52"/>
      <c r="B114" s="53" t="s">
        <v>378</v>
      </c>
      <c r="C114" s="12" t="s">
        <v>343</v>
      </c>
      <c r="D114" s="91"/>
      <c r="E114" s="91"/>
      <c r="F114" s="91"/>
      <c r="G114" s="64">
        <v>40009</v>
      </c>
      <c r="H114" s="60"/>
    </row>
    <row r="115" spans="1:8" ht="16.2" thickBot="1" x14ac:dyDescent="0.35">
      <c r="A115" s="52"/>
      <c r="B115" s="8" t="s">
        <v>379</v>
      </c>
      <c r="C115" s="12" t="s">
        <v>343</v>
      </c>
      <c r="D115" s="57">
        <v>27104</v>
      </c>
      <c r="E115" s="57">
        <v>25505</v>
      </c>
      <c r="F115" s="58">
        <v>39719.83</v>
      </c>
      <c r="G115" s="57">
        <v>38714.550000000003</v>
      </c>
      <c r="H115" s="60"/>
    </row>
    <row r="116" spans="1:8" ht="16.2" thickBot="1" x14ac:dyDescent="0.35">
      <c r="A116" s="52"/>
      <c r="B116" s="41" t="s">
        <v>380</v>
      </c>
      <c r="C116" s="12" t="s">
        <v>343</v>
      </c>
      <c r="D116" s="6">
        <v>24</v>
      </c>
      <c r="E116" s="6">
        <v>137</v>
      </c>
      <c r="F116" s="7">
        <v>138.09</v>
      </c>
      <c r="G116" s="6">
        <v>118.39</v>
      </c>
      <c r="H116" s="60"/>
    </row>
    <row r="117" spans="1:8" ht="16.2" thickBot="1" x14ac:dyDescent="0.35">
      <c r="A117" s="52"/>
      <c r="B117" s="41" t="s">
        <v>381</v>
      </c>
      <c r="C117" s="12" t="s">
        <v>343</v>
      </c>
      <c r="D117" s="57">
        <v>22734</v>
      </c>
      <c r="E117" s="57">
        <v>16985</v>
      </c>
      <c r="F117" s="58">
        <v>8499.61</v>
      </c>
      <c r="G117" s="57">
        <v>5734.08</v>
      </c>
      <c r="H117" s="60"/>
    </row>
    <row r="118" spans="1:8" ht="16.2" thickBot="1" x14ac:dyDescent="0.35">
      <c r="A118" s="52"/>
      <c r="B118" s="41" t="s">
        <v>382</v>
      </c>
      <c r="C118" s="12" t="s">
        <v>343</v>
      </c>
      <c r="D118" s="6">
        <v>192</v>
      </c>
      <c r="E118" s="6">
        <v>189</v>
      </c>
      <c r="F118" s="58">
        <v>10612.15</v>
      </c>
      <c r="G118" s="57">
        <v>13202.04</v>
      </c>
      <c r="H118" s="60"/>
    </row>
    <row r="119" spans="1:8" ht="16.2" thickBot="1" x14ac:dyDescent="0.35">
      <c r="A119" s="52"/>
      <c r="B119" s="41" t="s">
        <v>383</v>
      </c>
      <c r="C119" s="12" t="s">
        <v>343</v>
      </c>
      <c r="D119" s="6">
        <v>56</v>
      </c>
      <c r="E119" s="6">
        <v>0</v>
      </c>
      <c r="F119" s="7">
        <v>0</v>
      </c>
      <c r="G119" s="6">
        <v>0.64</v>
      </c>
      <c r="H119" s="60"/>
    </row>
    <row r="120" spans="1:8" ht="16.2" thickBot="1" x14ac:dyDescent="0.35">
      <c r="A120" s="52"/>
      <c r="B120" s="41" t="s">
        <v>384</v>
      </c>
      <c r="C120" s="12" t="s">
        <v>343</v>
      </c>
      <c r="D120" s="57">
        <v>3851</v>
      </c>
      <c r="E120" s="57">
        <v>6894</v>
      </c>
      <c r="F120" s="58">
        <v>7286.55</v>
      </c>
      <c r="G120" s="57">
        <v>15166.06</v>
      </c>
      <c r="H120" s="60"/>
    </row>
    <row r="121" spans="1:8" ht="16.2" thickBot="1" x14ac:dyDescent="0.35">
      <c r="A121" s="52"/>
      <c r="B121" s="41" t="s">
        <v>385</v>
      </c>
      <c r="C121" s="12" t="s">
        <v>343</v>
      </c>
      <c r="D121" s="6">
        <v>0</v>
      </c>
      <c r="E121" s="6">
        <v>0</v>
      </c>
      <c r="F121" s="7">
        <v>0</v>
      </c>
      <c r="G121" s="6">
        <v>0</v>
      </c>
      <c r="H121" s="60"/>
    </row>
    <row r="122" spans="1:8" ht="16.2" thickBot="1" x14ac:dyDescent="0.35">
      <c r="A122" s="52"/>
      <c r="B122" s="41" t="s">
        <v>386</v>
      </c>
      <c r="C122" s="12" t="s">
        <v>343</v>
      </c>
      <c r="D122" s="6">
        <v>247</v>
      </c>
      <c r="E122" s="57">
        <v>1300</v>
      </c>
      <c r="F122" s="58">
        <v>7931.59</v>
      </c>
      <c r="G122" s="57">
        <v>4493.34</v>
      </c>
      <c r="H122" s="60"/>
    </row>
    <row r="123" spans="1:8" ht="18" thickBot="1" x14ac:dyDescent="0.35">
      <c r="A123" s="52"/>
      <c r="B123" s="8" t="s">
        <v>481</v>
      </c>
      <c r="C123" s="12" t="s">
        <v>343</v>
      </c>
      <c r="D123" s="57">
        <v>5949</v>
      </c>
      <c r="E123" s="57">
        <v>4489</v>
      </c>
      <c r="F123" s="58">
        <v>5290.41</v>
      </c>
      <c r="G123" s="57">
        <v>8589.59</v>
      </c>
      <c r="H123" s="60"/>
    </row>
    <row r="124" spans="1:8" ht="16.2" thickBot="1" x14ac:dyDescent="0.35">
      <c r="A124" s="52"/>
      <c r="B124" s="41" t="s">
        <v>380</v>
      </c>
      <c r="C124" s="12" t="s">
        <v>343</v>
      </c>
      <c r="D124" s="6">
        <v>0</v>
      </c>
      <c r="E124" s="6">
        <v>15</v>
      </c>
      <c r="F124" s="7">
        <v>0</v>
      </c>
      <c r="G124" s="6">
        <v>83.67</v>
      </c>
      <c r="H124" s="60"/>
    </row>
    <row r="125" spans="1:8" ht="16.2" thickBot="1" x14ac:dyDescent="0.35">
      <c r="A125" s="52"/>
      <c r="B125" s="41" t="s">
        <v>381</v>
      </c>
      <c r="C125" s="12" t="s">
        <v>343</v>
      </c>
      <c r="D125" s="57">
        <v>1592</v>
      </c>
      <c r="E125" s="57">
        <v>1057</v>
      </c>
      <c r="F125" s="58">
        <v>2884.79</v>
      </c>
      <c r="G125" s="57">
        <v>2283.64</v>
      </c>
      <c r="H125" s="60"/>
    </row>
    <row r="126" spans="1:8" ht="16.2" thickBot="1" x14ac:dyDescent="0.35">
      <c r="A126" s="52"/>
      <c r="B126" s="41" t="s">
        <v>382</v>
      </c>
      <c r="C126" s="12" t="s">
        <v>343</v>
      </c>
      <c r="D126" s="6">
        <v>233</v>
      </c>
      <c r="E126" s="6">
        <v>183</v>
      </c>
      <c r="F126" s="7">
        <v>332.59</v>
      </c>
      <c r="G126" s="6">
        <v>367.77</v>
      </c>
      <c r="H126" s="60"/>
    </row>
    <row r="127" spans="1:8" ht="16.2" thickBot="1" x14ac:dyDescent="0.35">
      <c r="A127" s="52"/>
      <c r="B127" s="41" t="s">
        <v>383</v>
      </c>
      <c r="C127" s="12" t="s">
        <v>343</v>
      </c>
      <c r="D127" s="6">
        <v>78</v>
      </c>
      <c r="E127" s="6">
        <v>0</v>
      </c>
      <c r="F127" s="7">
        <v>0</v>
      </c>
      <c r="G127" s="6">
        <v>0</v>
      </c>
      <c r="H127" s="60"/>
    </row>
    <row r="128" spans="1:8" ht="16.2" thickBot="1" x14ac:dyDescent="0.35">
      <c r="A128" s="52"/>
      <c r="B128" s="41" t="s">
        <v>384</v>
      </c>
      <c r="C128" s="12" t="s">
        <v>343</v>
      </c>
      <c r="D128" s="6">
        <v>58</v>
      </c>
      <c r="E128" s="6">
        <v>853</v>
      </c>
      <c r="F128" s="7">
        <v>409.62</v>
      </c>
      <c r="G128" s="6">
        <v>882.68</v>
      </c>
      <c r="H128" s="60"/>
    </row>
    <row r="129" spans="1:8" ht="16.2" thickBot="1" x14ac:dyDescent="0.35">
      <c r="A129" s="52"/>
      <c r="B129" s="41" t="s">
        <v>385</v>
      </c>
      <c r="C129" s="12" t="s">
        <v>343</v>
      </c>
      <c r="D129" s="6">
        <v>0</v>
      </c>
      <c r="E129" s="6">
        <v>0</v>
      </c>
      <c r="F129" s="7">
        <v>0</v>
      </c>
      <c r="G129" s="6">
        <v>0</v>
      </c>
      <c r="H129" s="60"/>
    </row>
    <row r="130" spans="1:8" ht="16.2" thickBot="1" x14ac:dyDescent="0.35">
      <c r="A130" s="52"/>
      <c r="B130" s="41" t="s">
        <v>387</v>
      </c>
      <c r="C130" s="12" t="s">
        <v>343</v>
      </c>
      <c r="D130" s="57">
        <v>3988</v>
      </c>
      <c r="E130" s="57">
        <v>2381</v>
      </c>
      <c r="F130" s="58">
        <v>1663.41</v>
      </c>
      <c r="G130" s="57">
        <v>3342</v>
      </c>
      <c r="H130" s="60"/>
    </row>
    <row r="131" spans="1:8" ht="18" thickBot="1" x14ac:dyDescent="0.35">
      <c r="A131" s="52"/>
      <c r="B131" s="8" t="s">
        <v>482</v>
      </c>
      <c r="C131" s="12" t="s">
        <v>343</v>
      </c>
      <c r="D131" s="57">
        <v>7324</v>
      </c>
      <c r="E131" s="57">
        <v>10105</v>
      </c>
      <c r="F131" s="7">
        <v>417.92</v>
      </c>
      <c r="G131" s="57">
        <v>9057.1</v>
      </c>
      <c r="H131" s="60"/>
    </row>
    <row r="132" spans="1:8" ht="16.2" thickBot="1" x14ac:dyDescent="0.35">
      <c r="A132" s="52"/>
      <c r="B132" s="8" t="s">
        <v>388</v>
      </c>
      <c r="C132" s="12" t="s">
        <v>343</v>
      </c>
      <c r="D132" s="57">
        <v>2248</v>
      </c>
      <c r="E132" s="57">
        <v>2217</v>
      </c>
      <c r="F132" s="58">
        <v>1854.87</v>
      </c>
      <c r="G132" s="57">
        <v>1361.29</v>
      </c>
      <c r="H132" s="60"/>
    </row>
    <row r="133" spans="1:8" ht="15.6" thickBot="1" x14ac:dyDescent="0.35">
      <c r="A133" s="339" t="s">
        <v>389</v>
      </c>
      <c r="B133" s="529" t="s">
        <v>390</v>
      </c>
      <c r="C133" s="530"/>
      <c r="D133" s="530"/>
      <c r="E133" s="530"/>
      <c r="F133" s="530"/>
      <c r="G133" s="530"/>
      <c r="H133" s="531"/>
    </row>
    <row r="134" spans="1:8" ht="16.2" thickBot="1" x14ac:dyDescent="0.35">
      <c r="A134" s="340"/>
      <c r="B134" s="400" t="s">
        <v>391</v>
      </c>
      <c r="C134" s="10" t="s">
        <v>128</v>
      </c>
      <c r="D134" s="69">
        <v>0</v>
      </c>
      <c r="E134" s="69">
        <v>0</v>
      </c>
      <c r="F134" s="70">
        <v>2</v>
      </c>
      <c r="G134" s="69">
        <v>4</v>
      </c>
      <c r="H134" s="73"/>
    </row>
    <row r="135" spans="1:8" ht="18" thickBot="1" x14ac:dyDescent="0.35">
      <c r="A135" s="340"/>
      <c r="B135" s="401"/>
      <c r="C135" s="12" t="s">
        <v>448</v>
      </c>
      <c r="D135" s="6">
        <v>0</v>
      </c>
      <c r="E135" s="6">
        <v>0</v>
      </c>
      <c r="F135" s="7">
        <v>0.06</v>
      </c>
      <c r="G135" s="6">
        <v>0.15</v>
      </c>
      <c r="H135" s="60"/>
    </row>
    <row r="136" spans="1:8" ht="16.2" thickBot="1" x14ac:dyDescent="0.35">
      <c r="A136" s="340"/>
      <c r="B136" s="400" t="s">
        <v>392</v>
      </c>
      <c r="C136" s="12" t="s">
        <v>128</v>
      </c>
      <c r="D136" s="6">
        <v>0</v>
      </c>
      <c r="E136" s="6">
        <v>0</v>
      </c>
      <c r="F136" s="7">
        <v>0</v>
      </c>
      <c r="G136" s="6">
        <v>0</v>
      </c>
      <c r="H136" s="60"/>
    </row>
    <row r="137" spans="1:8" ht="18" thickBot="1" x14ac:dyDescent="0.35">
      <c r="A137" s="340"/>
      <c r="B137" s="401"/>
      <c r="C137" s="12" t="s">
        <v>448</v>
      </c>
      <c r="D137" s="6">
        <v>0</v>
      </c>
      <c r="E137" s="6">
        <v>0</v>
      </c>
      <c r="F137" s="7">
        <v>0</v>
      </c>
      <c r="G137" s="6">
        <v>0</v>
      </c>
      <c r="H137" s="60"/>
    </row>
    <row r="138" spans="1:8" ht="16.2" thickBot="1" x14ac:dyDescent="0.35">
      <c r="A138" s="340"/>
      <c r="B138" s="400" t="s">
        <v>393</v>
      </c>
      <c r="C138" s="12" t="s">
        <v>128</v>
      </c>
      <c r="D138" s="6">
        <v>0</v>
      </c>
      <c r="E138" s="6">
        <v>0</v>
      </c>
      <c r="F138" s="7">
        <v>0</v>
      </c>
      <c r="G138" s="6">
        <v>1E-3</v>
      </c>
      <c r="H138" s="60"/>
    </row>
    <row r="139" spans="1:8" ht="18" thickBot="1" x14ac:dyDescent="0.35">
      <c r="A139" s="340"/>
      <c r="B139" s="401"/>
      <c r="C139" s="12" t="s">
        <v>448</v>
      </c>
      <c r="D139" s="6">
        <v>0</v>
      </c>
      <c r="E139" s="6">
        <v>0</v>
      </c>
      <c r="F139" s="7">
        <v>0</v>
      </c>
      <c r="G139" s="6">
        <v>0</v>
      </c>
      <c r="H139" s="60"/>
    </row>
    <row r="140" spans="1:8" ht="16.2" thickBot="1" x14ac:dyDescent="0.35">
      <c r="A140" s="340"/>
      <c r="B140" s="400" t="s">
        <v>394</v>
      </c>
      <c r="C140" s="12" t="s">
        <v>128</v>
      </c>
      <c r="D140" s="6">
        <v>0</v>
      </c>
      <c r="E140" s="6">
        <v>0</v>
      </c>
      <c r="F140" s="7">
        <v>18</v>
      </c>
      <c r="G140" s="6">
        <v>6</v>
      </c>
      <c r="H140" s="60"/>
    </row>
    <row r="141" spans="1:8" ht="18" thickBot="1" x14ac:dyDescent="0.35">
      <c r="A141" s="341"/>
      <c r="B141" s="401"/>
      <c r="C141" s="12" t="s">
        <v>448</v>
      </c>
      <c r="D141" s="6">
        <v>0</v>
      </c>
      <c r="E141" s="6">
        <v>0</v>
      </c>
      <c r="F141" s="7">
        <v>0.8</v>
      </c>
      <c r="G141" s="6">
        <v>0</v>
      </c>
      <c r="H141" s="60"/>
    </row>
    <row r="142" spans="1:8" ht="15.6" thickBot="1" x14ac:dyDescent="0.35">
      <c r="A142" s="400" t="s">
        <v>395</v>
      </c>
      <c r="B142" s="529" t="s">
        <v>396</v>
      </c>
      <c r="C142" s="530"/>
      <c r="D142" s="530"/>
      <c r="E142" s="530"/>
      <c r="F142" s="530"/>
      <c r="G142" s="530"/>
      <c r="H142" s="531"/>
    </row>
    <row r="143" spans="1:8" ht="18" thickBot="1" x14ac:dyDescent="0.35">
      <c r="A143" s="532"/>
      <c r="B143" s="8" t="s">
        <v>397</v>
      </c>
      <c r="C143" s="10" t="s">
        <v>446</v>
      </c>
      <c r="D143" s="69">
        <v>35.020000000000003</v>
      </c>
      <c r="E143" s="69">
        <v>18.579999999999998</v>
      </c>
      <c r="F143" s="70">
        <v>45.28</v>
      </c>
      <c r="G143" s="69">
        <v>77.89</v>
      </c>
      <c r="H143" s="60"/>
    </row>
    <row r="144" spans="1:8" ht="15.6" thickBot="1" x14ac:dyDescent="0.35">
      <c r="A144" s="523" t="s">
        <v>398</v>
      </c>
      <c r="B144" s="524"/>
      <c r="C144" s="524"/>
      <c r="D144" s="524"/>
      <c r="E144" s="524"/>
      <c r="F144" s="524"/>
      <c r="G144" s="524"/>
      <c r="H144" s="525"/>
    </row>
    <row r="145" spans="1:8" ht="15.75" customHeight="1" thickBot="1" x14ac:dyDescent="0.35">
      <c r="A145" s="386"/>
      <c r="B145" s="526" t="s">
        <v>399</v>
      </c>
      <c r="C145" s="527"/>
      <c r="D145" s="527"/>
      <c r="E145" s="527"/>
      <c r="F145" s="527"/>
      <c r="G145" s="527"/>
      <c r="H145" s="528"/>
    </row>
    <row r="146" spans="1:8" ht="31.8" thickBot="1" x14ac:dyDescent="0.35">
      <c r="A146" s="387"/>
      <c r="B146" s="8" t="s">
        <v>483</v>
      </c>
      <c r="C146" s="12" t="s">
        <v>263</v>
      </c>
      <c r="D146" s="69">
        <v>100</v>
      </c>
      <c r="E146" s="69">
        <v>100</v>
      </c>
      <c r="F146" s="70">
        <v>100</v>
      </c>
      <c r="G146" s="69">
        <v>100</v>
      </c>
      <c r="H146" s="60"/>
    </row>
    <row r="147" spans="1:8" ht="15.6" thickBot="1" x14ac:dyDescent="0.35">
      <c r="A147" s="523" t="s">
        <v>400</v>
      </c>
      <c r="B147" s="524"/>
      <c r="C147" s="524"/>
      <c r="D147" s="524"/>
      <c r="E147" s="524"/>
      <c r="F147" s="524"/>
      <c r="G147" s="524"/>
      <c r="H147" s="525"/>
    </row>
    <row r="148" spans="1:8" ht="15.6" thickBot="1" x14ac:dyDescent="0.35">
      <c r="A148" s="386" t="s">
        <v>61</v>
      </c>
      <c r="B148" s="526" t="s">
        <v>401</v>
      </c>
      <c r="C148" s="527"/>
      <c r="D148" s="527"/>
      <c r="E148" s="527"/>
      <c r="F148" s="527"/>
      <c r="G148" s="527"/>
      <c r="H148" s="528"/>
    </row>
    <row r="149" spans="1:8" ht="16.2" thickBot="1" x14ac:dyDescent="0.35">
      <c r="A149" s="387"/>
      <c r="B149" s="8" t="s">
        <v>402</v>
      </c>
      <c r="C149" s="10" t="s">
        <v>343</v>
      </c>
      <c r="D149" s="71">
        <v>22451871</v>
      </c>
      <c r="E149" s="71">
        <v>22734826</v>
      </c>
      <c r="F149" s="74">
        <v>20673974</v>
      </c>
      <c r="G149" s="71">
        <v>22955526</v>
      </c>
      <c r="H149" s="60"/>
    </row>
    <row r="150" spans="1:8" ht="15.6" thickBot="1" x14ac:dyDescent="0.35">
      <c r="A150" s="523" t="s">
        <v>403</v>
      </c>
      <c r="B150" s="524"/>
      <c r="C150" s="524"/>
      <c r="D150" s="524"/>
      <c r="E150" s="524"/>
      <c r="F150" s="524"/>
      <c r="G150" s="524"/>
      <c r="H150" s="525"/>
    </row>
    <row r="151" spans="1:8" ht="15.6" thickBot="1" x14ac:dyDescent="0.35">
      <c r="A151" s="386" t="s">
        <v>61</v>
      </c>
      <c r="B151" s="526" t="s">
        <v>404</v>
      </c>
      <c r="C151" s="527"/>
      <c r="D151" s="527"/>
      <c r="E151" s="527"/>
      <c r="F151" s="527"/>
      <c r="G151" s="527"/>
      <c r="H151" s="528"/>
    </row>
    <row r="152" spans="1:8" ht="31.8" thickBot="1" x14ac:dyDescent="0.35">
      <c r="A152" s="387"/>
      <c r="B152" s="8" t="s">
        <v>405</v>
      </c>
      <c r="C152" s="10" t="s">
        <v>406</v>
      </c>
      <c r="D152" s="69" t="s">
        <v>450</v>
      </c>
      <c r="E152" s="69">
        <v>1</v>
      </c>
      <c r="F152" s="70">
        <v>3</v>
      </c>
      <c r="G152" s="69">
        <v>4</v>
      </c>
      <c r="H152" s="60"/>
    </row>
    <row r="153" spans="1:8" ht="15.6" thickBot="1" x14ac:dyDescent="0.35">
      <c r="A153" s="523" t="s">
        <v>407</v>
      </c>
      <c r="B153" s="524"/>
      <c r="C153" s="524"/>
      <c r="D153" s="524"/>
      <c r="E153" s="524"/>
      <c r="F153" s="524"/>
      <c r="G153" s="524"/>
      <c r="H153" s="525"/>
    </row>
    <row r="154" spans="1:8" ht="15.6" thickBot="1" x14ac:dyDescent="0.35">
      <c r="A154" s="386" t="s">
        <v>61</v>
      </c>
      <c r="B154" s="526" t="s">
        <v>408</v>
      </c>
      <c r="C154" s="527"/>
      <c r="D154" s="527"/>
      <c r="E154" s="527"/>
      <c r="F154" s="527"/>
      <c r="G154" s="527"/>
      <c r="H154" s="528"/>
    </row>
    <row r="155" spans="1:8" ht="47.4" thickBot="1" x14ac:dyDescent="0.35">
      <c r="A155" s="362"/>
      <c r="B155" s="8" t="s">
        <v>409</v>
      </c>
      <c r="C155" s="10" t="s">
        <v>410</v>
      </c>
      <c r="D155" s="69" t="s">
        <v>450</v>
      </c>
      <c r="E155" s="69">
        <v>89</v>
      </c>
      <c r="F155" s="70">
        <v>84.83</v>
      </c>
      <c r="G155" s="69">
        <v>86.24</v>
      </c>
      <c r="H155" s="73"/>
    </row>
    <row r="156" spans="1:8" ht="47.4" thickBot="1" x14ac:dyDescent="0.35">
      <c r="A156" s="362"/>
      <c r="B156" s="8" t="s">
        <v>484</v>
      </c>
      <c r="C156" s="12" t="s">
        <v>410</v>
      </c>
      <c r="D156" s="82" t="s">
        <v>450</v>
      </c>
      <c r="E156" s="82">
        <v>1.08</v>
      </c>
      <c r="F156" s="83">
        <v>1.95</v>
      </c>
      <c r="G156" s="7">
        <v>97.51</v>
      </c>
      <c r="H156" s="60"/>
    </row>
    <row r="157" spans="1:8" ht="15.6" thickBot="1" x14ac:dyDescent="0.35">
      <c r="A157" s="362"/>
      <c r="B157" s="529" t="s">
        <v>411</v>
      </c>
      <c r="C157" s="530"/>
      <c r="D157" s="530"/>
      <c r="E157" s="530"/>
      <c r="F157" s="530"/>
      <c r="G157" s="530"/>
      <c r="H157" s="531"/>
    </row>
    <row r="158" spans="1:8" ht="16.2" thickBot="1" x14ac:dyDescent="0.35">
      <c r="A158" s="362"/>
      <c r="B158" s="8" t="s">
        <v>449</v>
      </c>
      <c r="C158" s="10" t="s">
        <v>8</v>
      </c>
      <c r="D158" s="69" t="s">
        <v>450</v>
      </c>
      <c r="E158" s="69">
        <v>593</v>
      </c>
      <c r="F158" s="70">
        <v>225</v>
      </c>
      <c r="G158" s="69">
        <v>816</v>
      </c>
      <c r="H158" s="73"/>
    </row>
    <row r="159" spans="1:8" ht="16.2" thickBot="1" x14ac:dyDescent="0.35">
      <c r="A159" s="363"/>
      <c r="B159" s="8" t="s">
        <v>412</v>
      </c>
      <c r="C159" s="12" t="s">
        <v>8</v>
      </c>
      <c r="D159" s="6" t="s">
        <v>450</v>
      </c>
      <c r="E159" s="6">
        <v>955</v>
      </c>
      <c r="F159" s="7">
        <v>319</v>
      </c>
      <c r="G159" s="6">
        <v>570</v>
      </c>
      <c r="H159" s="60"/>
    </row>
    <row r="161" spans="1:1" ht="16.8" x14ac:dyDescent="0.3">
      <c r="A161" s="119" t="s">
        <v>470</v>
      </c>
    </row>
    <row r="162" spans="1:1" ht="16.8" x14ac:dyDescent="0.3">
      <c r="A162" s="121" t="s">
        <v>413</v>
      </c>
    </row>
    <row r="163" spans="1:1" ht="16.8" x14ac:dyDescent="0.3">
      <c r="A163" s="121" t="s">
        <v>414</v>
      </c>
    </row>
    <row r="164" spans="1:1" ht="16.8" x14ac:dyDescent="0.3">
      <c r="A164" s="121" t="s">
        <v>415</v>
      </c>
    </row>
    <row r="165" spans="1:1" ht="16.8" x14ac:dyDescent="0.3">
      <c r="A165" s="121" t="s">
        <v>416</v>
      </c>
    </row>
    <row r="166" spans="1:1" ht="16.8" x14ac:dyDescent="0.3">
      <c r="A166" s="121" t="s">
        <v>417</v>
      </c>
    </row>
    <row r="167" spans="1:1" ht="16.8" x14ac:dyDescent="0.3">
      <c r="A167" s="121" t="s">
        <v>418</v>
      </c>
    </row>
    <row r="168" spans="1:1" ht="16.8" x14ac:dyDescent="0.3">
      <c r="A168" s="121" t="s">
        <v>419</v>
      </c>
    </row>
    <row r="169" spans="1:1" ht="16.8" x14ac:dyDescent="0.3">
      <c r="A169" s="121" t="s">
        <v>420</v>
      </c>
    </row>
    <row r="170" spans="1:1" ht="16.8" x14ac:dyDescent="0.3">
      <c r="A170" s="121" t="s">
        <v>421</v>
      </c>
    </row>
    <row r="171" spans="1:1" ht="16.8" x14ac:dyDescent="0.3">
      <c r="A171" s="121" t="s">
        <v>422</v>
      </c>
    </row>
    <row r="172" spans="1:1" ht="16.8" x14ac:dyDescent="0.3">
      <c r="A172" s="121" t="s">
        <v>423</v>
      </c>
    </row>
    <row r="173" spans="1:1" ht="16.8" x14ac:dyDescent="0.3">
      <c r="A173" s="121" t="s">
        <v>471</v>
      </c>
    </row>
    <row r="174" spans="1:1" ht="16.8" x14ac:dyDescent="0.5">
      <c r="A174" s="159" t="s">
        <v>485</v>
      </c>
    </row>
    <row r="175" spans="1:1" ht="16.8" x14ac:dyDescent="0.5">
      <c r="A175" s="93"/>
    </row>
  </sheetData>
  <customSheetViews>
    <customSheetView guid="{E48541B2-1469-43C3-94C8-E3765E9ECA5D}" scale="130" showPageBreaks="1">
      <pane xSplit="3" ySplit="5" topLeftCell="D75"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278223DB-C861-4B05-ACBC-CD6D6CC0EE90}" scale="130">
      <pane xSplit="3" ySplit="5" topLeftCell="D75" activePane="bottomRight" state="frozen"/>
      <selection pane="bottomRight" activeCell="F152" sqref="F152"/>
      <pageMargins left="0.7" right="0.7" top="0.75" bottom="0.75" header="0.3" footer="0.3"/>
      <pageSetup paperSize="9" orientation="portrait" r:id="rId3"/>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_ftn1" display="_ftn1" xr:uid="{00000000-0004-0000-0300-000000000000}"/>
    <hyperlink ref="B48" location="_ftn2" display="_ftn2" xr:uid="{00000000-0004-0000-0300-000001000000}"/>
    <hyperlink ref="B49" location="_ftn3" display="_ftn3" xr:uid="{00000000-0004-0000-0300-000002000000}"/>
    <hyperlink ref="B57" location="_ftn4" display="_ftn4" xr:uid="{00000000-0004-0000-0300-000003000000}"/>
    <hyperlink ref="B58" location="_ftn5" display="_ftn5" xr:uid="{00000000-0004-0000-0300-000004000000}"/>
    <hyperlink ref="B62" location="_ftn6" display="_ftn6" xr:uid="{00000000-0004-0000-0300-000005000000}"/>
    <hyperlink ref="B93" location="_ftn7" display="_ftn7" xr:uid="{00000000-0004-0000-0300-000006000000}"/>
    <hyperlink ref="B112" location="_ftn8" display="_ftn8" xr:uid="{00000000-0004-0000-0300-000007000000}"/>
    <hyperlink ref="B115" location="_ftn9" display="_ftn9" xr:uid="{00000000-0004-0000-0300-000008000000}"/>
    <hyperlink ref="B123" location="_ftn10" display="_ftn10" xr:uid="{00000000-0004-0000-0300-000009000000}"/>
    <hyperlink ref="B131" location="_ftn11" display="_ftn11" xr:uid="{00000000-0004-0000-0300-00000A000000}"/>
    <hyperlink ref="B146" location="_ftn12" display="_ftn12" xr:uid="{00000000-0004-0000-0300-00000B000000}"/>
    <hyperlink ref="A162" location="_ftnref1" display="_ftnref1" xr:uid="{00000000-0004-0000-0300-00000C000000}"/>
    <hyperlink ref="A163" location="_ftnref2" display="_ftnref2" xr:uid="{00000000-0004-0000-0300-00000D000000}"/>
    <hyperlink ref="A164" location="_ftnref3" display="_ftnref3" xr:uid="{00000000-0004-0000-0300-00000E000000}"/>
    <hyperlink ref="A165" location="_ftnref4" display="_ftnref4" xr:uid="{00000000-0004-0000-0300-00000F000000}"/>
    <hyperlink ref="A166" location="_ftnref5" display="_ftnref5" xr:uid="{00000000-0004-0000-0300-000010000000}"/>
    <hyperlink ref="A167" location="_ftnref6" display="_ftnref6" xr:uid="{00000000-0004-0000-0300-000011000000}"/>
    <hyperlink ref="A168" location="_ftnref7" display="_ftnref7" xr:uid="{00000000-0004-0000-0300-000012000000}"/>
    <hyperlink ref="A169" location="_ftnref8" display="_ftnref8" xr:uid="{00000000-0004-0000-0300-000013000000}"/>
    <hyperlink ref="A170" location="_ftnref9" display="_ftnref9" xr:uid="{00000000-0004-0000-0300-000014000000}"/>
    <hyperlink ref="A171" location="_ftnref10" display="_ftnref10" xr:uid="{00000000-0004-0000-0300-000015000000}"/>
    <hyperlink ref="A172" location="_ftnref11" display="_ftnref11" xr:uid="{00000000-0004-0000-0300-000016000000}"/>
    <hyperlink ref="A173" location="_ftnref12" display="_ftnref12" xr:uid="{00000000-0004-0000-0300-000017000000}"/>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FF"/>
  </sheetPr>
  <dimension ref="A1:T284"/>
  <sheetViews>
    <sheetView showGridLines="0" tabSelected="1" zoomScale="115" zoomScaleNormal="115" workbookViewId="0">
      <pane xSplit="5" ySplit="7" topLeftCell="N11" activePane="bottomRight" state="frozen"/>
      <selection pane="topRight" activeCell="E1" sqref="E1"/>
      <selection pane="bottomLeft" activeCell="A8" sqref="A8"/>
      <selection pane="bottomRight" activeCell="N12" sqref="N12:O12"/>
    </sheetView>
  </sheetViews>
  <sheetFormatPr defaultRowHeight="14.4" x14ac:dyDescent="0.3"/>
  <cols>
    <col min="1" max="1" width="6.6640625" style="180" hidden="1" customWidth="1"/>
    <col min="4" max="4" width="40.77734375" style="302" customWidth="1"/>
    <col min="5" max="5" width="19.88671875" customWidth="1"/>
    <col min="6" max="13" width="9" hidden="1" customWidth="1"/>
    <col min="15" max="15" width="9.44140625" customWidth="1"/>
    <col min="16" max="16" width="5.5546875" style="319" hidden="1" customWidth="1"/>
    <col min="17" max="17" width="14.109375" style="307" customWidth="1"/>
    <col min="18" max="18" width="12.6640625" style="307" customWidth="1"/>
    <col min="19" max="19" width="32.88671875" customWidth="1"/>
    <col min="20" max="20" width="32.109375" bestFit="1" customWidth="1"/>
  </cols>
  <sheetData>
    <row r="1" spans="1:20" ht="6" customHeight="1" x14ac:dyDescent="0.3">
      <c r="C1" s="510"/>
      <c r="D1" s="511"/>
      <c r="E1" s="511"/>
      <c r="F1" s="511"/>
      <c r="G1" s="511"/>
      <c r="H1" s="511"/>
      <c r="I1" s="511"/>
      <c r="J1" s="511"/>
      <c r="K1" s="511"/>
      <c r="L1" s="511"/>
      <c r="M1" s="511"/>
      <c r="N1" s="511"/>
      <c r="O1" s="512"/>
    </row>
    <row r="2" spans="1:20" ht="20.399999999999999" x14ac:dyDescent="0.3">
      <c r="C2" s="513" t="s">
        <v>26</v>
      </c>
      <c r="D2" s="514"/>
      <c r="E2" s="514"/>
      <c r="F2" s="514"/>
      <c r="G2" s="514"/>
      <c r="H2" s="514"/>
      <c r="I2" s="514"/>
      <c r="J2" s="514"/>
      <c r="K2" s="514"/>
      <c r="L2" s="514"/>
      <c r="M2" s="514"/>
      <c r="N2" s="514"/>
      <c r="O2" s="515"/>
    </row>
    <row r="3" spans="1:20" ht="7.5" customHeight="1" thickBot="1" x14ac:dyDescent="0.35">
      <c r="C3" s="516"/>
      <c r="D3" s="517"/>
      <c r="E3" s="517"/>
      <c r="F3" s="517"/>
      <c r="G3" s="517"/>
      <c r="H3" s="517"/>
      <c r="I3" s="517"/>
      <c r="J3" s="517"/>
      <c r="K3" s="517"/>
      <c r="L3" s="517"/>
      <c r="M3" s="517"/>
      <c r="N3" s="517"/>
      <c r="O3" s="518"/>
    </row>
    <row r="4" spans="1:20" ht="15.6" thickBot="1" x14ac:dyDescent="0.35">
      <c r="C4" s="357" t="s">
        <v>1</v>
      </c>
      <c r="D4" s="571" t="s">
        <v>2</v>
      </c>
      <c r="E4" s="359" t="s">
        <v>3</v>
      </c>
      <c r="F4" s="435" t="s">
        <v>4</v>
      </c>
      <c r="G4" s="436"/>
      <c r="H4" s="436"/>
      <c r="I4" s="436"/>
      <c r="J4" s="436"/>
      <c r="K4" s="436"/>
      <c r="L4" s="436"/>
      <c r="M4" s="436"/>
      <c r="N4" s="436"/>
      <c r="O4" s="437"/>
      <c r="P4" s="267" t="s">
        <v>553</v>
      </c>
      <c r="S4" s="330" t="s">
        <v>1337</v>
      </c>
      <c r="T4" s="331"/>
    </row>
    <row r="5" spans="1:20" ht="15.6" thickBot="1" x14ac:dyDescent="0.35">
      <c r="A5" s="180" t="s">
        <v>506</v>
      </c>
      <c r="C5" s="519"/>
      <c r="D5" s="572"/>
      <c r="E5" s="520"/>
      <c r="F5" s="345">
        <v>2014</v>
      </c>
      <c r="G5" s="347"/>
      <c r="H5" s="345">
        <v>2015</v>
      </c>
      <c r="I5" s="347"/>
      <c r="J5" s="345">
        <v>2016</v>
      </c>
      <c r="K5" s="347"/>
      <c r="L5" s="345">
        <v>2017</v>
      </c>
      <c r="M5" s="347"/>
      <c r="N5" s="345">
        <v>2018</v>
      </c>
      <c r="O5" s="347"/>
      <c r="P5" s="268"/>
      <c r="S5" s="331" t="s">
        <v>1333</v>
      </c>
      <c r="T5" s="331" t="s">
        <v>1338</v>
      </c>
    </row>
    <row r="6" spans="1:20" ht="15.6" thickBot="1" x14ac:dyDescent="0.35">
      <c r="C6" s="358"/>
      <c r="D6" s="573"/>
      <c r="E6" s="360"/>
      <c r="F6" s="3" t="s">
        <v>27</v>
      </c>
      <c r="G6" s="3" t="s">
        <v>28</v>
      </c>
      <c r="H6" s="3" t="s">
        <v>27</v>
      </c>
      <c r="I6" s="3" t="s">
        <v>28</v>
      </c>
      <c r="J6" s="3" t="s">
        <v>27</v>
      </c>
      <c r="K6" s="3" t="s">
        <v>28</v>
      </c>
      <c r="L6" s="3" t="s">
        <v>27</v>
      </c>
      <c r="M6" s="3" t="s">
        <v>28</v>
      </c>
      <c r="N6" s="3" t="s">
        <v>27</v>
      </c>
      <c r="O6" s="3" t="s">
        <v>28</v>
      </c>
      <c r="P6" s="311"/>
      <c r="Q6" s="312" t="s">
        <v>1284</v>
      </c>
      <c r="R6" s="313"/>
      <c r="S6" s="331" t="s">
        <v>1334</v>
      </c>
      <c r="T6" s="331" t="s">
        <v>1336</v>
      </c>
    </row>
    <row r="7" spans="1:20" ht="15.6" thickBot="1" x14ac:dyDescent="0.35">
      <c r="C7" s="16"/>
      <c r="D7" s="364" t="s">
        <v>29</v>
      </c>
      <c r="E7" s="365"/>
      <c r="F7" s="365"/>
      <c r="G7" s="365"/>
      <c r="H7" s="365"/>
      <c r="I7" s="365"/>
      <c r="J7" s="365"/>
      <c r="K7" s="365"/>
      <c r="L7" s="365"/>
      <c r="M7" s="365"/>
      <c r="N7" s="365"/>
      <c r="O7" s="366"/>
      <c r="S7" s="331" t="s">
        <v>1335</v>
      </c>
      <c r="T7" s="331" t="s">
        <v>1339</v>
      </c>
    </row>
    <row r="8" spans="1:20" ht="16.2" thickBot="1" x14ac:dyDescent="0.35">
      <c r="C8" s="361" t="s">
        <v>30</v>
      </c>
      <c r="D8" s="569" t="s">
        <v>562</v>
      </c>
      <c r="E8" s="12" t="s">
        <v>31</v>
      </c>
      <c r="F8" s="425">
        <v>5489</v>
      </c>
      <c r="G8" s="426"/>
      <c r="H8" s="425">
        <v>5738</v>
      </c>
      <c r="I8" s="426"/>
      <c r="J8" s="483">
        <v>6289</v>
      </c>
      <c r="K8" s="484"/>
      <c r="L8" s="425">
        <v>6241</v>
      </c>
      <c r="M8" s="426"/>
      <c r="N8" s="561">
        <f>SUM(N9:O9)</f>
        <v>8716</v>
      </c>
      <c r="O8" s="562"/>
      <c r="Q8" s="332" t="s">
        <v>1213</v>
      </c>
      <c r="S8" s="316"/>
    </row>
    <row r="9" spans="1:20" ht="16.2" thickBot="1" x14ac:dyDescent="0.35">
      <c r="C9" s="363"/>
      <c r="D9" s="570"/>
      <c r="E9" s="12" t="s">
        <v>31</v>
      </c>
      <c r="F9" s="62">
        <v>4223</v>
      </c>
      <c r="G9" s="62">
        <v>1266</v>
      </c>
      <c r="H9" s="62">
        <v>4422</v>
      </c>
      <c r="I9" s="62">
        <v>1316</v>
      </c>
      <c r="J9" s="63">
        <v>4822</v>
      </c>
      <c r="K9" s="63">
        <v>1467</v>
      </c>
      <c r="L9" s="62">
        <v>4737</v>
      </c>
      <c r="M9" s="62">
        <v>1504</v>
      </c>
      <c r="N9" s="271">
        <v>6561</v>
      </c>
      <c r="O9" s="272">
        <v>2155</v>
      </c>
      <c r="Q9" s="332" t="s">
        <v>1214</v>
      </c>
      <c r="R9" s="308" t="s">
        <v>1215</v>
      </c>
    </row>
    <row r="10" spans="1:20" ht="15.75" customHeight="1" thickBot="1" x14ac:dyDescent="0.35">
      <c r="C10" s="266" t="s">
        <v>32</v>
      </c>
      <c r="D10" s="284" t="s">
        <v>563</v>
      </c>
      <c r="E10" s="12" t="s">
        <v>31</v>
      </c>
      <c r="F10" s="425">
        <v>5489</v>
      </c>
      <c r="G10" s="426"/>
      <c r="H10" s="425">
        <v>5738</v>
      </c>
      <c r="I10" s="426"/>
      <c r="J10" s="483">
        <v>6289</v>
      </c>
      <c r="K10" s="484"/>
      <c r="L10" s="425">
        <v>6241</v>
      </c>
      <c r="M10" s="426"/>
      <c r="N10" s="561">
        <f>SUM(N11:O11)</f>
        <v>7613</v>
      </c>
      <c r="O10" s="562"/>
      <c r="Q10" s="332" t="s">
        <v>1216</v>
      </c>
    </row>
    <row r="11" spans="1:20" ht="17.399999999999999" thickBot="1" x14ac:dyDescent="0.35">
      <c r="C11" s="266" t="s">
        <v>33</v>
      </c>
      <c r="D11" s="285"/>
      <c r="E11" s="12" t="s">
        <v>31</v>
      </c>
      <c r="F11" s="62">
        <v>4223</v>
      </c>
      <c r="G11" s="62">
        <v>1266</v>
      </c>
      <c r="H11" s="62">
        <v>4422</v>
      </c>
      <c r="I11" s="62">
        <v>1316</v>
      </c>
      <c r="J11" s="63">
        <v>4822</v>
      </c>
      <c r="K11" s="63">
        <v>1467</v>
      </c>
      <c r="L11" s="62">
        <v>4737</v>
      </c>
      <c r="M11" s="62">
        <v>1504</v>
      </c>
      <c r="N11" s="271">
        <f>SUM(N17:N19)</f>
        <v>5683</v>
      </c>
      <c r="O11" s="271">
        <f>SUM(O17:O19)</f>
        <v>1930</v>
      </c>
      <c r="Q11" s="332" t="s">
        <v>1217</v>
      </c>
      <c r="R11" s="308" t="s">
        <v>1218</v>
      </c>
    </row>
    <row r="12" spans="1:20" ht="15.75" customHeight="1" thickBot="1" x14ac:dyDescent="0.35">
      <c r="C12" s="19"/>
      <c r="D12" s="327" t="s">
        <v>564</v>
      </c>
      <c r="E12" s="12" t="s">
        <v>31</v>
      </c>
      <c r="F12" s="421">
        <v>0</v>
      </c>
      <c r="G12" s="422"/>
      <c r="H12" s="421">
        <v>0</v>
      </c>
      <c r="I12" s="422"/>
      <c r="J12" s="419">
        <v>0</v>
      </c>
      <c r="K12" s="420"/>
      <c r="L12" s="421">
        <v>0</v>
      </c>
      <c r="M12" s="422"/>
      <c r="N12" s="561">
        <f>SUM(N13:O13)</f>
        <v>1081</v>
      </c>
      <c r="O12" s="562"/>
      <c r="Q12" s="332" t="s">
        <v>1219</v>
      </c>
      <c r="S12" t="s">
        <v>1340</v>
      </c>
    </row>
    <row r="13" spans="1:20" ht="17.399999999999999" thickBot="1" x14ac:dyDescent="0.35">
      <c r="C13" s="19"/>
      <c r="D13" s="325"/>
      <c r="E13" s="12" t="s">
        <v>31</v>
      </c>
      <c r="F13" s="6">
        <v>0</v>
      </c>
      <c r="G13" s="6">
        <v>0</v>
      </c>
      <c r="H13" s="6">
        <v>0</v>
      </c>
      <c r="I13" s="6">
        <v>0</v>
      </c>
      <c r="J13" s="7">
        <v>0</v>
      </c>
      <c r="K13" s="7">
        <v>0</v>
      </c>
      <c r="L13" s="6">
        <v>0</v>
      </c>
      <c r="M13" s="6">
        <v>0</v>
      </c>
      <c r="N13" s="96">
        <v>874</v>
      </c>
      <c r="O13" s="270">
        <v>207</v>
      </c>
      <c r="Q13" s="333"/>
    </row>
    <row r="14" spans="1:20" ht="17.399999999999999" thickBot="1" x14ac:dyDescent="0.35">
      <c r="C14" s="19"/>
      <c r="D14" s="286" t="s">
        <v>34</v>
      </c>
      <c r="E14" s="12" t="s">
        <v>31</v>
      </c>
      <c r="F14" s="421">
        <v>0</v>
      </c>
      <c r="G14" s="422"/>
      <c r="H14" s="421">
        <v>0</v>
      </c>
      <c r="I14" s="422"/>
      <c r="J14" s="419">
        <v>0</v>
      </c>
      <c r="K14" s="420"/>
      <c r="L14" s="6">
        <v>0</v>
      </c>
      <c r="M14" s="6">
        <v>0</v>
      </c>
      <c r="N14" s="561">
        <f>SUM(N15:O15)</f>
        <v>22</v>
      </c>
      <c r="O14" s="562"/>
      <c r="Q14" s="333" t="s">
        <v>1220</v>
      </c>
      <c r="S14" s="316" t="s">
        <v>1364</v>
      </c>
    </row>
    <row r="15" spans="1:20" ht="17.399999999999999" thickBot="1" x14ac:dyDescent="0.35">
      <c r="C15" s="20"/>
      <c r="D15" s="287"/>
      <c r="E15" s="12" t="s">
        <v>31</v>
      </c>
      <c r="F15" s="6">
        <v>0</v>
      </c>
      <c r="G15" s="6">
        <v>0</v>
      </c>
      <c r="H15" s="6">
        <v>0</v>
      </c>
      <c r="I15" s="6">
        <v>0</v>
      </c>
      <c r="J15" s="7">
        <v>0</v>
      </c>
      <c r="K15" s="7">
        <v>0</v>
      </c>
      <c r="L15" s="6">
        <v>0</v>
      </c>
      <c r="M15" s="6">
        <v>0</v>
      </c>
      <c r="N15" s="95">
        <v>3</v>
      </c>
      <c r="O15" s="269">
        <v>19</v>
      </c>
      <c r="Q15" s="333"/>
    </row>
    <row r="16" spans="1:20" ht="15.6" thickBot="1" x14ac:dyDescent="0.35">
      <c r="C16" s="505" t="s">
        <v>33</v>
      </c>
      <c r="D16" s="364" t="s">
        <v>35</v>
      </c>
      <c r="E16" s="365"/>
      <c r="F16" s="365"/>
      <c r="G16" s="365"/>
      <c r="H16" s="365"/>
      <c r="I16" s="365"/>
      <c r="J16" s="365"/>
      <c r="K16" s="365"/>
      <c r="L16" s="365"/>
      <c r="M16" s="365"/>
      <c r="N16" s="365"/>
      <c r="O16" s="366"/>
      <c r="Q16" s="333"/>
      <c r="S16" t="s">
        <v>1341</v>
      </c>
    </row>
    <row r="17" spans="3:20" ht="17.399999999999999" thickBot="1" x14ac:dyDescent="0.35">
      <c r="C17" s="506"/>
      <c r="D17" s="288" t="s">
        <v>36</v>
      </c>
      <c r="E17" s="12" t="s">
        <v>31</v>
      </c>
      <c r="F17" s="62">
        <v>4001</v>
      </c>
      <c r="G17" s="6">
        <v>885</v>
      </c>
      <c r="H17" s="62">
        <v>4185</v>
      </c>
      <c r="I17" s="6">
        <v>901</v>
      </c>
      <c r="J17" s="63">
        <v>4572</v>
      </c>
      <c r="K17" s="63">
        <v>1018</v>
      </c>
      <c r="L17" s="64">
        <v>4489</v>
      </c>
      <c r="M17" s="64">
        <v>1045</v>
      </c>
      <c r="N17" s="96">
        <v>5327</v>
      </c>
      <c r="O17" s="265">
        <v>1289</v>
      </c>
      <c r="P17" s="319">
        <v>3</v>
      </c>
      <c r="Q17" s="333"/>
    </row>
    <row r="18" spans="3:20" ht="17.399999999999999" thickBot="1" x14ac:dyDescent="0.35">
      <c r="C18" s="506"/>
      <c r="D18" s="288" t="s">
        <v>37</v>
      </c>
      <c r="E18" s="12" t="s">
        <v>31</v>
      </c>
      <c r="F18" s="6">
        <v>222</v>
      </c>
      <c r="G18" s="6">
        <v>381</v>
      </c>
      <c r="H18" s="6">
        <v>225</v>
      </c>
      <c r="I18" s="6">
        <v>409</v>
      </c>
      <c r="J18" s="7">
        <v>231</v>
      </c>
      <c r="K18" s="7">
        <v>441</v>
      </c>
      <c r="L18" s="22">
        <v>222</v>
      </c>
      <c r="M18" s="22">
        <v>451</v>
      </c>
      <c r="N18" s="96">
        <v>346</v>
      </c>
      <c r="O18" s="265">
        <v>637</v>
      </c>
      <c r="Q18" s="333"/>
    </row>
    <row r="19" spans="3:20" ht="17.399999999999999" thickBot="1" x14ac:dyDescent="0.35">
      <c r="C19" s="507"/>
      <c r="D19" s="288" t="s">
        <v>38</v>
      </c>
      <c r="E19" s="12" t="s">
        <v>31</v>
      </c>
      <c r="F19" s="6">
        <v>0</v>
      </c>
      <c r="G19" s="6">
        <v>0</v>
      </c>
      <c r="H19" s="6">
        <v>12</v>
      </c>
      <c r="I19" s="6">
        <v>6</v>
      </c>
      <c r="J19" s="7">
        <v>19</v>
      </c>
      <c r="K19" s="7">
        <v>8</v>
      </c>
      <c r="L19" s="22">
        <v>26</v>
      </c>
      <c r="M19" s="22">
        <v>8</v>
      </c>
      <c r="N19" s="96">
        <v>10</v>
      </c>
      <c r="O19" s="265">
        <v>4</v>
      </c>
      <c r="Q19" s="333"/>
      <c r="S19" t="s">
        <v>1346</v>
      </c>
    </row>
    <row r="20" spans="3:20" ht="15.6" thickBot="1" x14ac:dyDescent="0.35">
      <c r="C20" s="505" t="s">
        <v>30</v>
      </c>
      <c r="D20" s="364" t="s">
        <v>39</v>
      </c>
      <c r="E20" s="365"/>
      <c r="F20" s="365"/>
      <c r="G20" s="365"/>
      <c r="H20" s="365"/>
      <c r="I20" s="365"/>
      <c r="J20" s="365"/>
      <c r="K20" s="365"/>
      <c r="L20" s="365"/>
      <c r="M20" s="365"/>
      <c r="N20" s="365"/>
      <c r="O20" s="366"/>
      <c r="Q20" s="333"/>
      <c r="S20" s="316"/>
      <c r="T20" t="s">
        <v>1293</v>
      </c>
    </row>
    <row r="21" spans="3:20" ht="19.8" thickBot="1" x14ac:dyDescent="0.35">
      <c r="C21" s="506"/>
      <c r="D21" s="289" t="s">
        <v>565</v>
      </c>
      <c r="E21" s="273" t="s">
        <v>31</v>
      </c>
      <c r="F21" s="62">
        <v>3787</v>
      </c>
      <c r="G21" s="62">
        <v>1229</v>
      </c>
      <c r="H21" s="62">
        <v>3760</v>
      </c>
      <c r="I21" s="62">
        <v>1258</v>
      </c>
      <c r="J21" s="63">
        <v>4012</v>
      </c>
      <c r="K21" s="63">
        <v>1360</v>
      </c>
      <c r="L21" s="64">
        <v>3964</v>
      </c>
      <c r="M21" s="64">
        <v>1406</v>
      </c>
      <c r="N21" s="274">
        <f>SUM(N22:N24)</f>
        <v>4486</v>
      </c>
      <c r="O21" s="274">
        <f>SUM(O22:O24)</f>
        <v>1751</v>
      </c>
      <c r="P21" s="319">
        <v>3</v>
      </c>
      <c r="Q21" s="332" t="s">
        <v>1221</v>
      </c>
      <c r="R21" s="308" t="s">
        <v>1222</v>
      </c>
      <c r="T21" s="323" t="s">
        <v>1294</v>
      </c>
    </row>
    <row r="22" spans="3:20" ht="17.399999999999999" thickBot="1" x14ac:dyDescent="0.35">
      <c r="C22" s="506"/>
      <c r="D22" s="290" t="s">
        <v>36</v>
      </c>
      <c r="E22" s="12" t="s">
        <v>31</v>
      </c>
      <c r="F22" s="6" t="s">
        <v>450</v>
      </c>
      <c r="G22" s="6" t="s">
        <v>450</v>
      </c>
      <c r="H22" s="6" t="s">
        <v>450</v>
      </c>
      <c r="I22" s="6" t="s">
        <v>450</v>
      </c>
      <c r="J22" s="6" t="s">
        <v>450</v>
      </c>
      <c r="K22" s="6" t="s">
        <v>450</v>
      </c>
      <c r="L22" s="64">
        <v>3733</v>
      </c>
      <c r="M22" s="22">
        <v>951</v>
      </c>
      <c r="N22" s="96">
        <v>4130</v>
      </c>
      <c r="O22" s="265">
        <v>1110</v>
      </c>
      <c r="Q22" s="333"/>
      <c r="T22" s="323" t="s">
        <v>1295</v>
      </c>
    </row>
    <row r="23" spans="3:20" ht="17.399999999999999" thickBot="1" x14ac:dyDescent="0.35">
      <c r="C23" s="506"/>
      <c r="D23" s="290" t="s">
        <v>37</v>
      </c>
      <c r="E23" s="12" t="s">
        <v>31</v>
      </c>
      <c r="F23" s="6" t="s">
        <v>450</v>
      </c>
      <c r="G23" s="6" t="s">
        <v>450</v>
      </c>
      <c r="H23" s="6" t="s">
        <v>450</v>
      </c>
      <c r="I23" s="6" t="s">
        <v>450</v>
      </c>
      <c r="J23" s="6" t="s">
        <v>450</v>
      </c>
      <c r="K23" s="6" t="s">
        <v>450</v>
      </c>
      <c r="L23" s="22">
        <v>219</v>
      </c>
      <c r="M23" s="22">
        <v>448</v>
      </c>
      <c r="N23" s="96">
        <v>346</v>
      </c>
      <c r="O23" s="265">
        <v>637</v>
      </c>
      <c r="Q23" s="333"/>
      <c r="T23" s="323" t="s">
        <v>1296</v>
      </c>
    </row>
    <row r="24" spans="3:20" ht="17.399999999999999" thickBot="1" x14ac:dyDescent="0.35">
      <c r="C24" s="506"/>
      <c r="D24" s="290" t="s">
        <v>38</v>
      </c>
      <c r="E24" s="12" t="s">
        <v>31</v>
      </c>
      <c r="F24" s="6" t="s">
        <v>450</v>
      </c>
      <c r="G24" s="6" t="s">
        <v>450</v>
      </c>
      <c r="H24" s="6" t="s">
        <v>450</v>
      </c>
      <c r="I24" s="6" t="s">
        <v>450</v>
      </c>
      <c r="J24" s="6" t="s">
        <v>450</v>
      </c>
      <c r="K24" s="6" t="s">
        <v>450</v>
      </c>
      <c r="L24" s="22">
        <v>12</v>
      </c>
      <c r="M24" s="22">
        <v>7</v>
      </c>
      <c r="N24" s="96">
        <v>10</v>
      </c>
      <c r="O24" s="265">
        <v>4</v>
      </c>
      <c r="Q24" s="333"/>
      <c r="T24" s="323" t="s">
        <v>1297</v>
      </c>
    </row>
    <row r="25" spans="3:20" ht="19.8" thickBot="1" x14ac:dyDescent="0.35">
      <c r="C25" s="506"/>
      <c r="D25" s="289" t="s">
        <v>1342</v>
      </c>
      <c r="E25" s="273" t="s">
        <v>31</v>
      </c>
      <c r="F25" s="6">
        <v>436</v>
      </c>
      <c r="G25" s="6">
        <v>37</v>
      </c>
      <c r="H25" s="6">
        <v>662</v>
      </c>
      <c r="I25" s="6">
        <v>58</v>
      </c>
      <c r="J25" s="6">
        <v>810</v>
      </c>
      <c r="K25" s="6">
        <v>107</v>
      </c>
      <c r="L25" s="22">
        <v>773</v>
      </c>
      <c r="M25" s="22">
        <v>98</v>
      </c>
      <c r="N25" s="274">
        <f>SUM(N26:N28)</f>
        <v>1197</v>
      </c>
      <c r="O25" s="274">
        <f>SUM(O26:O28)</f>
        <v>179</v>
      </c>
      <c r="Q25" s="332" t="s">
        <v>1223</v>
      </c>
      <c r="R25" s="308" t="s">
        <v>1224</v>
      </c>
      <c r="S25" t="s">
        <v>1347</v>
      </c>
      <c r="T25" s="323" t="s">
        <v>1298</v>
      </c>
    </row>
    <row r="26" spans="3:20" ht="17.399999999999999" thickBot="1" x14ac:dyDescent="0.35">
      <c r="C26" s="506"/>
      <c r="D26" s="290" t="s">
        <v>36</v>
      </c>
      <c r="E26" s="12" t="s">
        <v>31</v>
      </c>
      <c r="F26" s="6" t="s">
        <v>450</v>
      </c>
      <c r="G26" s="6" t="s">
        <v>450</v>
      </c>
      <c r="H26" s="6" t="s">
        <v>450</v>
      </c>
      <c r="I26" s="6" t="s">
        <v>450</v>
      </c>
      <c r="J26" s="6" t="s">
        <v>450</v>
      </c>
      <c r="K26" s="6" t="s">
        <v>450</v>
      </c>
      <c r="L26" s="22">
        <v>758</v>
      </c>
      <c r="M26" s="22">
        <v>97</v>
      </c>
      <c r="N26" s="96">
        <v>1197</v>
      </c>
      <c r="O26" s="265">
        <v>179</v>
      </c>
      <c r="Q26" s="333"/>
      <c r="S26" t="s">
        <v>1348</v>
      </c>
      <c r="T26" s="323" t="s">
        <v>1299</v>
      </c>
    </row>
    <row r="27" spans="3:20" ht="17.399999999999999" thickBot="1" x14ac:dyDescent="0.35">
      <c r="C27" s="506"/>
      <c r="D27" s="290" t="s">
        <v>37</v>
      </c>
      <c r="E27" s="12" t="s">
        <v>31</v>
      </c>
      <c r="F27" s="6" t="s">
        <v>450</v>
      </c>
      <c r="G27" s="6" t="s">
        <v>450</v>
      </c>
      <c r="H27" s="6" t="s">
        <v>450</v>
      </c>
      <c r="I27" s="6" t="s">
        <v>450</v>
      </c>
      <c r="J27" s="6" t="s">
        <v>450</v>
      </c>
      <c r="K27" s="6" t="s">
        <v>450</v>
      </c>
      <c r="L27" s="22">
        <v>1</v>
      </c>
      <c r="M27" s="22">
        <v>0</v>
      </c>
      <c r="N27" s="100">
        <v>0</v>
      </c>
      <c r="O27" s="101">
        <v>0</v>
      </c>
      <c r="Q27" s="333"/>
      <c r="S27" t="s">
        <v>1343</v>
      </c>
      <c r="T27" s="323" t="s">
        <v>1300</v>
      </c>
    </row>
    <row r="28" spans="3:20" ht="17.399999999999999" thickBot="1" x14ac:dyDescent="0.35">
      <c r="C28" s="506"/>
      <c r="D28" s="290" t="s">
        <v>38</v>
      </c>
      <c r="E28" s="12" t="s">
        <v>31</v>
      </c>
      <c r="F28" s="6" t="s">
        <v>450</v>
      </c>
      <c r="G28" s="6" t="s">
        <v>450</v>
      </c>
      <c r="H28" s="6" t="s">
        <v>450</v>
      </c>
      <c r="I28" s="6" t="s">
        <v>450</v>
      </c>
      <c r="J28" s="6" t="s">
        <v>450</v>
      </c>
      <c r="K28" s="6" t="s">
        <v>451</v>
      </c>
      <c r="L28" s="22">
        <v>14</v>
      </c>
      <c r="M28" s="22">
        <v>1</v>
      </c>
      <c r="N28" s="100">
        <v>0</v>
      </c>
      <c r="O28" s="101">
        <v>0</v>
      </c>
      <c r="Q28" s="333"/>
      <c r="T28" s="323" t="s">
        <v>1301</v>
      </c>
    </row>
    <row r="29" spans="3:20" ht="19.8" thickBot="1" x14ac:dyDescent="0.35">
      <c r="C29" s="506"/>
      <c r="D29" s="317" t="s">
        <v>1325</v>
      </c>
      <c r="E29" s="273" t="s">
        <v>31</v>
      </c>
      <c r="F29" s="6">
        <v>436</v>
      </c>
      <c r="G29" s="6">
        <v>37</v>
      </c>
      <c r="H29" s="6">
        <v>662</v>
      </c>
      <c r="I29" s="6">
        <v>58</v>
      </c>
      <c r="J29" s="6">
        <v>810</v>
      </c>
      <c r="K29" s="6">
        <v>107</v>
      </c>
      <c r="L29" s="22">
        <v>773</v>
      </c>
      <c r="M29" s="22">
        <v>98</v>
      </c>
      <c r="N29" s="274">
        <f>SUM(N30:N32)</f>
        <v>1197</v>
      </c>
      <c r="O29" s="274">
        <f>SUM(O30:O32)</f>
        <v>179</v>
      </c>
      <c r="Q29" s="333"/>
      <c r="T29" s="323" t="s">
        <v>1302</v>
      </c>
    </row>
    <row r="30" spans="3:20" ht="17.399999999999999" thickBot="1" x14ac:dyDescent="0.35">
      <c r="C30" s="506"/>
      <c r="D30" s="318" t="s">
        <v>36</v>
      </c>
      <c r="E30" s="12" t="s">
        <v>31</v>
      </c>
      <c r="F30" s="6" t="s">
        <v>450</v>
      </c>
      <c r="G30" s="6" t="s">
        <v>450</v>
      </c>
      <c r="H30" s="6" t="s">
        <v>450</v>
      </c>
      <c r="I30" s="6" t="s">
        <v>450</v>
      </c>
      <c r="J30" s="6" t="s">
        <v>450</v>
      </c>
      <c r="K30" s="6" t="s">
        <v>450</v>
      </c>
      <c r="L30" s="22">
        <v>758</v>
      </c>
      <c r="M30" s="22">
        <v>97</v>
      </c>
      <c r="N30" s="96">
        <v>1197</v>
      </c>
      <c r="O30" s="270">
        <v>179</v>
      </c>
      <c r="Q30" s="333"/>
      <c r="T30" s="323" t="s">
        <v>1303</v>
      </c>
    </row>
    <row r="31" spans="3:20" ht="17.399999999999999" thickBot="1" x14ac:dyDescent="0.35">
      <c r="C31" s="506"/>
      <c r="D31" s="318" t="s">
        <v>37</v>
      </c>
      <c r="E31" s="12" t="s">
        <v>31</v>
      </c>
      <c r="F31" s="6" t="s">
        <v>450</v>
      </c>
      <c r="G31" s="6" t="s">
        <v>450</v>
      </c>
      <c r="H31" s="6" t="s">
        <v>450</v>
      </c>
      <c r="I31" s="6" t="s">
        <v>450</v>
      </c>
      <c r="J31" s="6" t="s">
        <v>450</v>
      </c>
      <c r="K31" s="6" t="s">
        <v>450</v>
      </c>
      <c r="L31" s="22">
        <v>1</v>
      </c>
      <c r="M31" s="22">
        <v>0</v>
      </c>
      <c r="N31" s="100">
        <v>0</v>
      </c>
      <c r="O31" s="101">
        <v>0</v>
      </c>
      <c r="Q31" s="333"/>
      <c r="T31" s="323" t="s">
        <v>1304</v>
      </c>
    </row>
    <row r="32" spans="3:20" ht="17.399999999999999" thickBot="1" x14ac:dyDescent="0.35">
      <c r="C32" s="506"/>
      <c r="D32" s="318" t="s">
        <v>38</v>
      </c>
      <c r="E32" s="12" t="s">
        <v>31</v>
      </c>
      <c r="F32" s="6" t="s">
        <v>450</v>
      </c>
      <c r="G32" s="6" t="s">
        <v>450</v>
      </c>
      <c r="H32" s="6" t="s">
        <v>450</v>
      </c>
      <c r="I32" s="6" t="s">
        <v>450</v>
      </c>
      <c r="J32" s="6" t="s">
        <v>450</v>
      </c>
      <c r="K32" s="6" t="s">
        <v>451</v>
      </c>
      <c r="L32" s="22">
        <v>14</v>
      </c>
      <c r="M32" s="22">
        <v>1</v>
      </c>
      <c r="N32" s="100">
        <v>0</v>
      </c>
      <c r="O32" s="101">
        <v>0</v>
      </c>
      <c r="Q32" s="333"/>
      <c r="T32" s="329"/>
    </row>
    <row r="33" spans="3:20" ht="15.6" thickBot="1" x14ac:dyDescent="0.35">
      <c r="C33" s="506"/>
      <c r="D33" s="364" t="s">
        <v>40</v>
      </c>
      <c r="E33" s="365"/>
      <c r="F33" s="365"/>
      <c r="G33" s="365"/>
      <c r="H33" s="365"/>
      <c r="I33" s="365"/>
      <c r="J33" s="365"/>
      <c r="K33" s="365"/>
      <c r="L33" s="365"/>
      <c r="M33" s="365"/>
      <c r="N33" s="365"/>
      <c r="O33" s="366"/>
      <c r="Q33" s="333"/>
      <c r="S33" s="316"/>
    </row>
    <row r="34" spans="3:20" ht="17.399999999999999" thickBot="1" x14ac:dyDescent="0.35">
      <c r="C34" s="506"/>
      <c r="D34" s="288" t="s">
        <v>41</v>
      </c>
      <c r="E34" s="12" t="s">
        <v>31</v>
      </c>
      <c r="F34" s="62">
        <v>4223</v>
      </c>
      <c r="G34" s="62">
        <v>1266</v>
      </c>
      <c r="H34" s="62">
        <v>4422</v>
      </c>
      <c r="I34" s="62">
        <v>1316</v>
      </c>
      <c r="J34" s="63">
        <v>4822</v>
      </c>
      <c r="K34" s="63">
        <v>1467</v>
      </c>
      <c r="L34" s="62">
        <v>4737</v>
      </c>
      <c r="M34" s="62">
        <v>1504</v>
      </c>
      <c r="N34" s="102">
        <v>5683</v>
      </c>
      <c r="O34" s="103">
        <v>1930</v>
      </c>
      <c r="Q34" s="333"/>
      <c r="S34" t="s">
        <v>1344</v>
      </c>
    </row>
    <row r="35" spans="3:20" ht="17.399999999999999" thickBot="1" x14ac:dyDescent="0.35">
      <c r="C35" s="507"/>
      <c r="D35" s="288" t="s">
        <v>42</v>
      </c>
      <c r="E35" s="12" t="s">
        <v>31</v>
      </c>
      <c r="F35" s="6">
        <v>0</v>
      </c>
      <c r="G35" s="6">
        <v>0</v>
      </c>
      <c r="H35" s="6">
        <v>0</v>
      </c>
      <c r="I35" s="6">
        <v>0</v>
      </c>
      <c r="J35" s="7">
        <v>0</v>
      </c>
      <c r="K35" s="7">
        <v>0</v>
      </c>
      <c r="L35" s="6">
        <v>0</v>
      </c>
      <c r="M35" s="6">
        <v>0</v>
      </c>
      <c r="N35" s="100">
        <v>0</v>
      </c>
      <c r="O35" s="101">
        <v>0</v>
      </c>
      <c r="Q35" s="333"/>
      <c r="S35" t="s">
        <v>1345</v>
      </c>
    </row>
    <row r="36" spans="3:20" ht="15.6" thickBot="1" x14ac:dyDescent="0.35">
      <c r="C36" s="361" t="s">
        <v>33</v>
      </c>
      <c r="D36" s="364" t="s">
        <v>43</v>
      </c>
      <c r="E36" s="365"/>
      <c r="F36" s="365"/>
      <c r="G36" s="365"/>
      <c r="H36" s="365"/>
      <c r="I36" s="365"/>
      <c r="J36" s="365"/>
      <c r="K36" s="365"/>
      <c r="L36" s="365"/>
      <c r="M36" s="365"/>
      <c r="N36" s="365"/>
      <c r="O36" s="366"/>
      <c r="Q36" s="333"/>
    </row>
    <row r="37" spans="3:20" ht="17.399999999999999" thickBot="1" x14ac:dyDescent="0.35">
      <c r="C37" s="362"/>
      <c r="D37" s="284" t="s">
        <v>44</v>
      </c>
      <c r="E37" s="273" t="s">
        <v>15</v>
      </c>
      <c r="F37" s="105">
        <v>15.52</v>
      </c>
      <c r="G37" s="105">
        <v>6.1</v>
      </c>
      <c r="H37" s="105">
        <v>13.86</v>
      </c>
      <c r="I37" s="105">
        <v>5.32</v>
      </c>
      <c r="J37" s="105">
        <v>12.85</v>
      </c>
      <c r="K37" s="105">
        <v>4.37</v>
      </c>
      <c r="L37" s="106">
        <v>13.24</v>
      </c>
      <c r="M37" s="106">
        <v>4.3899999999999997</v>
      </c>
      <c r="N37" s="275">
        <f>N38/$N$10*100</f>
        <v>13.096019965847891</v>
      </c>
      <c r="O37" s="275">
        <f>O38/$N$10*100</f>
        <v>4.9914619729410221</v>
      </c>
      <c r="P37" s="319">
        <v>3</v>
      </c>
      <c r="Q37" s="334" t="s">
        <v>1211</v>
      </c>
      <c r="R37" s="309" t="s">
        <v>1212</v>
      </c>
    </row>
    <row r="38" spans="3:20" ht="17.399999999999999" thickBot="1" x14ac:dyDescent="0.35">
      <c r="C38" s="362"/>
      <c r="D38" s="285"/>
      <c r="E38" s="12" t="s">
        <v>31</v>
      </c>
      <c r="F38" s="6">
        <v>852</v>
      </c>
      <c r="G38" s="6">
        <v>335</v>
      </c>
      <c r="H38" s="6">
        <v>795</v>
      </c>
      <c r="I38" s="6">
        <v>305</v>
      </c>
      <c r="J38" s="7">
        <v>808</v>
      </c>
      <c r="K38" s="7">
        <v>275</v>
      </c>
      <c r="L38" s="22">
        <v>826</v>
      </c>
      <c r="M38" s="22">
        <v>274</v>
      </c>
      <c r="N38" s="102">
        <v>997</v>
      </c>
      <c r="O38" s="103">
        <v>380</v>
      </c>
      <c r="Q38" s="333"/>
    </row>
    <row r="39" spans="3:20" ht="17.399999999999999" thickBot="1" x14ac:dyDescent="0.35">
      <c r="C39" s="362"/>
      <c r="D39" s="284" t="s">
        <v>45</v>
      </c>
      <c r="E39" s="104" t="s">
        <v>15</v>
      </c>
      <c r="F39" s="105">
        <v>54.62</v>
      </c>
      <c r="G39" s="105">
        <v>15.61</v>
      </c>
      <c r="H39" s="105">
        <v>54.32</v>
      </c>
      <c r="I39" s="105">
        <v>15.67</v>
      </c>
      <c r="J39" s="105">
        <v>54.54</v>
      </c>
      <c r="K39" s="105">
        <v>16.809999999999999</v>
      </c>
      <c r="L39" s="106">
        <v>52.56</v>
      </c>
      <c r="M39" s="106">
        <v>17.260000000000002</v>
      </c>
      <c r="N39" s="321">
        <f>N40/$N$10*100</f>
        <v>51.320110337580452</v>
      </c>
      <c r="O39" s="275">
        <f>O40/$N$10*100</f>
        <v>17.745960856429789</v>
      </c>
      <c r="Q39" s="333"/>
    </row>
    <row r="40" spans="3:20" ht="17.399999999999999" thickBot="1" x14ac:dyDescent="0.35">
      <c r="C40" s="362"/>
      <c r="D40" s="285"/>
      <c r="E40" s="12" t="s">
        <v>31</v>
      </c>
      <c r="F40" s="62">
        <v>2998</v>
      </c>
      <c r="G40" s="6">
        <v>857</v>
      </c>
      <c r="H40" s="62">
        <v>3117</v>
      </c>
      <c r="I40" s="6">
        <v>899</v>
      </c>
      <c r="J40" s="63">
        <v>3430</v>
      </c>
      <c r="K40" s="63">
        <v>1057</v>
      </c>
      <c r="L40" s="64">
        <v>3280</v>
      </c>
      <c r="M40" s="64">
        <v>1077</v>
      </c>
      <c r="N40" s="102">
        <v>3907</v>
      </c>
      <c r="O40" s="103">
        <v>1351</v>
      </c>
      <c r="Q40" s="333"/>
    </row>
    <row r="41" spans="3:20" ht="17.399999999999999" thickBot="1" x14ac:dyDescent="0.35">
      <c r="C41" s="362"/>
      <c r="D41" s="284" t="s">
        <v>46</v>
      </c>
      <c r="E41" s="273" t="s">
        <v>15</v>
      </c>
      <c r="F41" s="105">
        <v>6.8</v>
      </c>
      <c r="G41" s="105">
        <v>1.35</v>
      </c>
      <c r="H41" s="105">
        <v>8.89</v>
      </c>
      <c r="I41" s="105">
        <v>1.95</v>
      </c>
      <c r="J41" s="105">
        <v>9.2899999999999991</v>
      </c>
      <c r="K41" s="105">
        <v>2.15</v>
      </c>
      <c r="L41" s="106">
        <v>10.06</v>
      </c>
      <c r="M41" s="106">
        <v>2.5</v>
      </c>
      <c r="N41" s="275">
        <f>N42/$N$10*100</f>
        <v>10.232497044529094</v>
      </c>
      <c r="O41" s="275">
        <f>O42/$N$10*100</f>
        <v>2.6139498226717457</v>
      </c>
      <c r="Q41" s="334" t="s">
        <v>1225</v>
      </c>
      <c r="R41" s="309" t="s">
        <v>1226</v>
      </c>
    </row>
    <row r="42" spans="3:20" ht="17.399999999999999" thickBot="1" x14ac:dyDescent="0.35">
      <c r="C42" s="362"/>
      <c r="D42" s="285"/>
      <c r="E42" s="12" t="s">
        <v>31</v>
      </c>
      <c r="F42" s="6">
        <v>373</v>
      </c>
      <c r="G42" s="6">
        <v>74</v>
      </c>
      <c r="H42" s="6">
        <v>510</v>
      </c>
      <c r="I42" s="6">
        <v>112</v>
      </c>
      <c r="J42" s="7">
        <v>584</v>
      </c>
      <c r="K42" s="7">
        <v>135</v>
      </c>
      <c r="L42" s="22">
        <v>628</v>
      </c>
      <c r="M42" s="22">
        <v>156</v>
      </c>
      <c r="N42" s="102">
        <v>779</v>
      </c>
      <c r="O42" s="103">
        <v>199</v>
      </c>
      <c r="Q42" s="333"/>
    </row>
    <row r="43" spans="3:20" ht="15.6" thickBot="1" x14ac:dyDescent="0.35">
      <c r="C43" s="362"/>
      <c r="D43" s="364" t="s">
        <v>47</v>
      </c>
      <c r="E43" s="365"/>
      <c r="F43" s="365"/>
      <c r="G43" s="365"/>
      <c r="H43" s="365"/>
      <c r="I43" s="365"/>
      <c r="J43" s="365"/>
      <c r="K43" s="365"/>
      <c r="L43" s="365"/>
      <c r="M43" s="365"/>
      <c r="N43" s="365"/>
      <c r="O43" s="366"/>
      <c r="Q43" s="333"/>
      <c r="T43" t="s">
        <v>1314</v>
      </c>
    </row>
    <row r="44" spans="3:20" ht="17.399999999999999" thickBot="1" x14ac:dyDescent="0.35">
      <c r="C44" s="362"/>
      <c r="D44" s="284" t="s">
        <v>48</v>
      </c>
      <c r="E44" s="273" t="s">
        <v>15</v>
      </c>
      <c r="F44" s="105">
        <v>2.08</v>
      </c>
      <c r="G44" s="105">
        <v>0.49</v>
      </c>
      <c r="H44" s="105">
        <v>0.84</v>
      </c>
      <c r="I44" s="105">
        <v>0.12</v>
      </c>
      <c r="J44" s="106">
        <v>0.78</v>
      </c>
      <c r="K44" s="106">
        <v>0.17</v>
      </c>
      <c r="L44" s="106">
        <v>0.72</v>
      </c>
      <c r="M44" s="106">
        <v>0.13</v>
      </c>
      <c r="N44" s="275">
        <f>N45/$N$10*100</f>
        <v>0.90634441087613304</v>
      </c>
      <c r="O44" s="275">
        <f>O45/$N$10*100</f>
        <v>0.22330224615788782</v>
      </c>
      <c r="P44" s="319">
        <v>3</v>
      </c>
      <c r="Q44" s="334" t="s">
        <v>1227</v>
      </c>
      <c r="R44" s="309" t="s">
        <v>1228</v>
      </c>
      <c r="S44" t="s">
        <v>1349</v>
      </c>
      <c r="T44" s="328" t="s">
        <v>1305</v>
      </c>
    </row>
    <row r="45" spans="3:20" ht="17.399999999999999" thickBot="1" x14ac:dyDescent="0.35">
      <c r="C45" s="362"/>
      <c r="D45" s="285"/>
      <c r="E45" s="12" t="s">
        <v>31</v>
      </c>
      <c r="F45" s="6">
        <v>114</v>
      </c>
      <c r="G45" s="6">
        <v>27</v>
      </c>
      <c r="H45" s="6">
        <v>48</v>
      </c>
      <c r="I45" s="6">
        <v>7</v>
      </c>
      <c r="J45" s="23">
        <v>49</v>
      </c>
      <c r="K45" s="23">
        <v>11</v>
      </c>
      <c r="L45" s="22">
        <v>45</v>
      </c>
      <c r="M45" s="22">
        <v>8</v>
      </c>
      <c r="N45" s="102">
        <v>69</v>
      </c>
      <c r="O45" s="103">
        <v>17</v>
      </c>
      <c r="Q45" s="333"/>
      <c r="T45" s="328" t="s">
        <v>1306</v>
      </c>
    </row>
    <row r="46" spans="3:20" ht="17.399999999999999" thickBot="1" x14ac:dyDescent="0.35">
      <c r="C46" s="362"/>
      <c r="D46" s="284" t="s">
        <v>49</v>
      </c>
      <c r="E46" s="276" t="s">
        <v>15</v>
      </c>
      <c r="F46" s="105">
        <v>5.96</v>
      </c>
      <c r="G46" s="105">
        <v>1.84</v>
      </c>
      <c r="H46" s="105">
        <v>7.86</v>
      </c>
      <c r="I46" s="105">
        <v>2.6</v>
      </c>
      <c r="J46" s="106">
        <v>7.46</v>
      </c>
      <c r="K46" s="106">
        <v>2.67</v>
      </c>
      <c r="L46" s="106">
        <v>7.53</v>
      </c>
      <c r="M46" s="106">
        <v>2.79</v>
      </c>
      <c r="N46" s="275">
        <f>N47/$N$10*100</f>
        <v>7.1850781557861554</v>
      </c>
      <c r="O46" s="275">
        <f>O47/$N$10*100</f>
        <v>3.1787731511887558</v>
      </c>
      <c r="Q46" s="334" t="s">
        <v>1229</v>
      </c>
      <c r="R46" s="309" t="s">
        <v>1230</v>
      </c>
      <c r="T46" s="328" t="s">
        <v>1307</v>
      </c>
    </row>
    <row r="47" spans="3:20" ht="17.399999999999999" thickBot="1" x14ac:dyDescent="0.35">
      <c r="C47" s="362"/>
      <c r="D47" s="285"/>
      <c r="E47" s="12" t="s">
        <v>31</v>
      </c>
      <c r="F47" s="6">
        <v>327</v>
      </c>
      <c r="G47" s="6">
        <v>101</v>
      </c>
      <c r="H47" s="6">
        <v>451</v>
      </c>
      <c r="I47" s="6">
        <v>149</v>
      </c>
      <c r="J47" s="23">
        <v>469</v>
      </c>
      <c r="K47" s="23">
        <v>168</v>
      </c>
      <c r="L47" s="22">
        <v>470</v>
      </c>
      <c r="M47" s="22">
        <v>174</v>
      </c>
      <c r="N47" s="102">
        <v>547</v>
      </c>
      <c r="O47" s="103">
        <v>242</v>
      </c>
      <c r="Q47" s="333"/>
      <c r="T47" s="328" t="s">
        <v>1308</v>
      </c>
    </row>
    <row r="48" spans="3:20" ht="17.399999999999999" thickBot="1" x14ac:dyDescent="0.35">
      <c r="C48" s="362"/>
      <c r="D48" s="284" t="s">
        <v>50</v>
      </c>
      <c r="E48" s="276" t="s">
        <v>15</v>
      </c>
      <c r="F48" s="105">
        <v>12.22</v>
      </c>
      <c r="G48" s="105">
        <v>4.6100000000000003</v>
      </c>
      <c r="H48" s="105">
        <v>14.97</v>
      </c>
      <c r="I48" s="105">
        <v>5.45</v>
      </c>
      <c r="J48" s="106">
        <v>12.4</v>
      </c>
      <c r="K48" s="106">
        <v>5.2</v>
      </c>
      <c r="L48" s="106">
        <v>12.77</v>
      </c>
      <c r="M48" s="106">
        <v>5.9</v>
      </c>
      <c r="N48" s="275">
        <f>N49/$N$10*100</f>
        <v>11.940102456324709</v>
      </c>
      <c r="O48" s="275">
        <f>O49/$N$10*100</f>
        <v>5.9503480887954812</v>
      </c>
      <c r="Q48" s="334" t="s">
        <v>1231</v>
      </c>
      <c r="R48" s="309" t="s">
        <v>1232</v>
      </c>
      <c r="T48" s="328" t="s">
        <v>1309</v>
      </c>
    </row>
    <row r="49" spans="3:20" ht="17.399999999999999" thickBot="1" x14ac:dyDescent="0.35">
      <c r="C49" s="362"/>
      <c r="D49" s="285"/>
      <c r="E49" s="12" t="s">
        <v>31</v>
      </c>
      <c r="F49" s="6">
        <v>671</v>
      </c>
      <c r="G49" s="6">
        <v>253</v>
      </c>
      <c r="H49" s="6">
        <v>859</v>
      </c>
      <c r="I49" s="6">
        <v>313</v>
      </c>
      <c r="J49" s="23">
        <v>780</v>
      </c>
      <c r="K49" s="23">
        <v>327</v>
      </c>
      <c r="L49" s="22">
        <v>797</v>
      </c>
      <c r="M49" s="22">
        <v>368</v>
      </c>
      <c r="N49" s="102">
        <v>909</v>
      </c>
      <c r="O49" s="103">
        <v>453</v>
      </c>
      <c r="Q49" s="333"/>
      <c r="T49" s="328" t="s">
        <v>1310</v>
      </c>
    </row>
    <row r="50" spans="3:20" ht="17.399999999999999" thickBot="1" x14ac:dyDescent="0.35">
      <c r="C50" s="362"/>
      <c r="D50" s="284" t="s">
        <v>51</v>
      </c>
      <c r="E50" s="276" t="s">
        <v>15</v>
      </c>
      <c r="F50" s="105">
        <v>56.48</v>
      </c>
      <c r="G50" s="105">
        <v>16.100000000000001</v>
      </c>
      <c r="H50" s="105">
        <v>41.86</v>
      </c>
      <c r="I50" s="105">
        <v>13.75</v>
      </c>
      <c r="J50" s="106">
        <v>47.83</v>
      </c>
      <c r="K50" s="106">
        <v>14.39</v>
      </c>
      <c r="L50" s="106">
        <v>45.14</v>
      </c>
      <c r="M50" s="106">
        <v>13.73</v>
      </c>
      <c r="N50" s="275">
        <f>N51/$N$10*100</f>
        <v>41.100748719295943</v>
      </c>
      <c r="O50" s="275">
        <f>O51/$N$10*100</f>
        <v>13.752791278076973</v>
      </c>
      <c r="Q50" s="334" t="s">
        <v>1233</v>
      </c>
      <c r="R50" s="309" t="s">
        <v>1234</v>
      </c>
      <c r="T50" s="328" t="s">
        <v>1311</v>
      </c>
    </row>
    <row r="51" spans="3:20" ht="17.399999999999999" thickBot="1" x14ac:dyDescent="0.35">
      <c r="C51" s="362"/>
      <c r="D51" s="285"/>
      <c r="E51" s="12" t="s">
        <v>31</v>
      </c>
      <c r="F51" s="62">
        <v>3100</v>
      </c>
      <c r="G51" s="6">
        <v>884</v>
      </c>
      <c r="H51" s="62">
        <v>2402</v>
      </c>
      <c r="I51" s="6">
        <v>789</v>
      </c>
      <c r="J51" s="66">
        <v>3008</v>
      </c>
      <c r="K51" s="23">
        <v>905</v>
      </c>
      <c r="L51" s="22">
        <v>2817</v>
      </c>
      <c r="M51" s="22">
        <v>857</v>
      </c>
      <c r="N51" s="102">
        <v>3129</v>
      </c>
      <c r="O51" s="103">
        <v>1047</v>
      </c>
      <c r="Q51" s="333"/>
      <c r="T51" s="328" t="s">
        <v>1312</v>
      </c>
    </row>
    <row r="52" spans="3:20" ht="15.75" customHeight="1" thickBot="1" x14ac:dyDescent="0.35">
      <c r="C52" s="362"/>
      <c r="D52" s="284" t="s">
        <v>566</v>
      </c>
      <c r="E52" s="276" t="s">
        <v>15</v>
      </c>
      <c r="F52" s="106">
        <v>0.2</v>
      </c>
      <c r="G52" s="106">
        <v>0.02</v>
      </c>
      <c r="H52" s="106">
        <v>11.54</v>
      </c>
      <c r="I52" s="106">
        <v>1.01</v>
      </c>
      <c r="J52" s="106">
        <v>8.1999999999999993</v>
      </c>
      <c r="K52" s="106">
        <v>0.89</v>
      </c>
      <c r="L52" s="106">
        <v>9.74</v>
      </c>
      <c r="M52" s="106">
        <v>1.55</v>
      </c>
      <c r="N52" s="275">
        <f>N53/$N$10*100</f>
        <v>13.516353605674505</v>
      </c>
      <c r="O52" s="275">
        <f>O53/$N$10*100</f>
        <v>2.2461578878234598</v>
      </c>
      <c r="Q52" s="334" t="s">
        <v>1235</v>
      </c>
      <c r="R52" s="309" t="s">
        <v>1236</v>
      </c>
      <c r="S52" t="s">
        <v>1350</v>
      </c>
      <c r="T52" s="328" t="s">
        <v>1313</v>
      </c>
    </row>
    <row r="53" spans="3:20" ht="17.399999999999999" thickBot="1" x14ac:dyDescent="0.35">
      <c r="C53" s="363"/>
      <c r="D53" s="285"/>
      <c r="E53" s="12" t="s">
        <v>31</v>
      </c>
      <c r="F53" s="22">
        <v>11</v>
      </c>
      <c r="G53" s="22">
        <v>1</v>
      </c>
      <c r="H53" s="22">
        <v>662</v>
      </c>
      <c r="I53" s="22">
        <v>58</v>
      </c>
      <c r="J53" s="23">
        <v>516</v>
      </c>
      <c r="K53" s="23">
        <v>56</v>
      </c>
      <c r="L53" s="22">
        <v>608</v>
      </c>
      <c r="M53" s="22">
        <v>97</v>
      </c>
      <c r="N53" s="102">
        <v>1029</v>
      </c>
      <c r="O53" s="103">
        <v>171</v>
      </c>
      <c r="Q53" s="333"/>
      <c r="T53" s="328" t="s">
        <v>1304</v>
      </c>
    </row>
    <row r="54" spans="3:20" ht="15.6" thickBot="1" x14ac:dyDescent="0.35">
      <c r="C54" s="361" t="s">
        <v>52</v>
      </c>
      <c r="D54" s="364" t="s">
        <v>53</v>
      </c>
      <c r="E54" s="365"/>
      <c r="F54" s="365"/>
      <c r="G54" s="365"/>
      <c r="H54" s="365"/>
      <c r="I54" s="365"/>
      <c r="J54" s="365"/>
      <c r="K54" s="365"/>
      <c r="L54" s="365"/>
      <c r="M54" s="365"/>
      <c r="N54" s="365"/>
      <c r="O54" s="366"/>
      <c r="Q54" s="333"/>
      <c r="S54" s="316"/>
    </row>
    <row r="55" spans="3:20" ht="17.399999999999999" thickBot="1" x14ac:dyDescent="0.35">
      <c r="C55" s="362"/>
      <c r="D55" s="284" t="s">
        <v>54</v>
      </c>
      <c r="E55" s="361" t="s">
        <v>31</v>
      </c>
      <c r="F55" s="421">
        <v>578</v>
      </c>
      <c r="G55" s="422"/>
      <c r="H55" s="429">
        <v>528</v>
      </c>
      <c r="I55" s="430"/>
      <c r="J55" s="444">
        <v>366</v>
      </c>
      <c r="K55" s="445"/>
      <c r="L55" s="421">
        <v>473</v>
      </c>
      <c r="M55" s="422"/>
      <c r="N55" s="561">
        <f>SUM(N56:O56)</f>
        <v>1073</v>
      </c>
      <c r="O55" s="562"/>
      <c r="P55" s="319">
        <v>3</v>
      </c>
      <c r="Q55" s="332" t="s">
        <v>1237</v>
      </c>
      <c r="S55" t="s">
        <v>1351</v>
      </c>
    </row>
    <row r="56" spans="3:20" ht="17.399999999999999" thickBot="1" x14ac:dyDescent="0.35">
      <c r="C56" s="362"/>
      <c r="D56" s="285"/>
      <c r="E56" s="363"/>
      <c r="F56" s="6">
        <v>449</v>
      </c>
      <c r="G56" s="6">
        <v>129</v>
      </c>
      <c r="H56" s="6">
        <v>430</v>
      </c>
      <c r="I56" s="6">
        <v>98</v>
      </c>
      <c r="J56" s="7">
        <v>256</v>
      </c>
      <c r="K56" s="7">
        <v>110</v>
      </c>
      <c r="L56" s="6">
        <v>350</v>
      </c>
      <c r="M56" s="6">
        <v>123</v>
      </c>
      <c r="N56" s="96">
        <v>802</v>
      </c>
      <c r="O56" s="265">
        <v>271</v>
      </c>
      <c r="Q56" s="333"/>
      <c r="S56" t="s">
        <v>1352</v>
      </c>
    </row>
    <row r="57" spans="3:20" ht="17.399999999999999" thickBot="1" x14ac:dyDescent="0.35">
      <c r="C57" s="362"/>
      <c r="D57" s="284" t="s">
        <v>55</v>
      </c>
      <c r="E57" s="565" t="s">
        <v>56</v>
      </c>
      <c r="F57" s="423">
        <v>10.53</v>
      </c>
      <c r="G57" s="424"/>
      <c r="H57" s="423">
        <v>9.1999999999999993</v>
      </c>
      <c r="I57" s="424"/>
      <c r="J57" s="423">
        <v>5.82</v>
      </c>
      <c r="K57" s="424"/>
      <c r="L57" s="423">
        <v>7.58</v>
      </c>
      <c r="M57" s="424"/>
      <c r="N57" s="567">
        <f>N55/$N$10*100</f>
        <v>14.094312360436096</v>
      </c>
      <c r="O57" s="568"/>
      <c r="Q57" s="333" t="s">
        <v>1241</v>
      </c>
      <c r="S57" t="s">
        <v>1353</v>
      </c>
    </row>
    <row r="58" spans="3:20" ht="17.399999999999999" thickBot="1" x14ac:dyDescent="0.35">
      <c r="C58" s="362"/>
      <c r="D58" s="285"/>
      <c r="E58" s="566"/>
      <c r="F58" s="105">
        <v>8.18</v>
      </c>
      <c r="G58" s="105">
        <v>2.35</v>
      </c>
      <c r="H58" s="105">
        <v>7.49</v>
      </c>
      <c r="I58" s="105">
        <v>1.71</v>
      </c>
      <c r="J58" s="105">
        <v>4.07</v>
      </c>
      <c r="K58" s="105">
        <v>1.75</v>
      </c>
      <c r="L58" s="105">
        <v>5.61</v>
      </c>
      <c r="M58" s="105">
        <v>1.97</v>
      </c>
      <c r="N58" s="278">
        <f>N56/$N$10*100</f>
        <v>10.534611848154473</v>
      </c>
      <c r="O58" s="278">
        <f>O56/$N$10*100</f>
        <v>3.5597005122816237</v>
      </c>
      <c r="Q58" s="333" t="s">
        <v>1242</v>
      </c>
      <c r="R58" s="307" t="s">
        <v>1243</v>
      </c>
    </row>
    <row r="59" spans="3:20" ht="15.6" thickBot="1" x14ac:dyDescent="0.35">
      <c r="C59" s="362"/>
      <c r="D59" s="364" t="s">
        <v>57</v>
      </c>
      <c r="E59" s="365"/>
      <c r="F59" s="365"/>
      <c r="G59" s="365"/>
      <c r="H59" s="365"/>
      <c r="I59" s="365"/>
      <c r="J59" s="365"/>
      <c r="K59" s="365"/>
      <c r="L59" s="365"/>
      <c r="M59" s="365"/>
      <c r="N59" s="365"/>
      <c r="O59" s="366"/>
      <c r="Q59" s="333"/>
      <c r="S59" s="316"/>
    </row>
    <row r="60" spans="3:20" ht="17.399999999999999" thickBot="1" x14ac:dyDescent="0.35">
      <c r="C60" s="362"/>
      <c r="D60" s="284" t="s">
        <v>36</v>
      </c>
      <c r="E60" s="12" t="s">
        <v>31</v>
      </c>
      <c r="F60" s="6">
        <v>434</v>
      </c>
      <c r="G60" s="6">
        <v>104</v>
      </c>
      <c r="H60" s="6">
        <v>417</v>
      </c>
      <c r="I60" s="6">
        <v>72</v>
      </c>
      <c r="J60" s="7">
        <v>240</v>
      </c>
      <c r="K60" s="7">
        <v>62</v>
      </c>
      <c r="L60" s="22">
        <v>322</v>
      </c>
      <c r="M60" s="22">
        <v>87</v>
      </c>
      <c r="N60" s="107">
        <v>756</v>
      </c>
      <c r="O60" s="108">
        <v>208</v>
      </c>
      <c r="P60" s="319">
        <v>3</v>
      </c>
      <c r="Q60" s="333"/>
    </row>
    <row r="61" spans="3:20" ht="17.399999999999999" thickBot="1" x14ac:dyDescent="0.35">
      <c r="C61" s="362"/>
      <c r="D61" s="285"/>
      <c r="E61" s="276" t="s">
        <v>56</v>
      </c>
      <c r="F61" s="105">
        <v>7.91</v>
      </c>
      <c r="G61" s="105">
        <v>1.89</v>
      </c>
      <c r="H61" s="105">
        <v>7.27</v>
      </c>
      <c r="I61" s="105">
        <v>1.25</v>
      </c>
      <c r="J61" s="105">
        <v>4</v>
      </c>
      <c r="K61" s="105">
        <v>1</v>
      </c>
      <c r="L61" s="106">
        <v>5.16</v>
      </c>
      <c r="M61" s="106">
        <v>1.39</v>
      </c>
      <c r="N61" s="278">
        <f>N60/$N$10*100</f>
        <v>9.9303822409037181</v>
      </c>
      <c r="O61" s="278">
        <f>O60/$N$10*100</f>
        <v>2.7321686588729808</v>
      </c>
      <c r="Q61" s="333" t="s">
        <v>1244</v>
      </c>
      <c r="R61" s="307" t="s">
        <v>1245</v>
      </c>
    </row>
    <row r="62" spans="3:20" ht="17.399999999999999" thickBot="1" x14ac:dyDescent="0.35">
      <c r="C62" s="362"/>
      <c r="D62" s="284" t="s">
        <v>37</v>
      </c>
      <c r="E62" s="12" t="s">
        <v>31</v>
      </c>
      <c r="F62" s="6">
        <v>15</v>
      </c>
      <c r="G62" s="6">
        <v>25</v>
      </c>
      <c r="H62" s="6">
        <v>13</v>
      </c>
      <c r="I62" s="6">
        <v>25</v>
      </c>
      <c r="J62" s="7">
        <v>16</v>
      </c>
      <c r="K62" s="7">
        <v>48</v>
      </c>
      <c r="L62" s="22">
        <v>14</v>
      </c>
      <c r="M62" s="22">
        <v>35</v>
      </c>
      <c r="N62" s="107">
        <v>45</v>
      </c>
      <c r="O62" s="108">
        <v>63</v>
      </c>
      <c r="Q62" s="333"/>
    </row>
    <row r="63" spans="3:20" ht="17.399999999999999" thickBot="1" x14ac:dyDescent="0.35">
      <c r="C63" s="362"/>
      <c r="D63" s="285"/>
      <c r="E63" s="276" t="s">
        <v>56</v>
      </c>
      <c r="F63" s="105">
        <v>0.27</v>
      </c>
      <c r="G63" s="105">
        <v>0.46</v>
      </c>
      <c r="H63" s="105">
        <v>0.23</v>
      </c>
      <c r="I63" s="105">
        <v>0.44</v>
      </c>
      <c r="J63" s="105">
        <v>0.25</v>
      </c>
      <c r="K63" s="105">
        <v>0.76</v>
      </c>
      <c r="L63" s="106">
        <v>0.22</v>
      </c>
      <c r="M63" s="106">
        <v>0.56000000000000005</v>
      </c>
      <c r="N63" s="278">
        <f>N62/$N$10*100</f>
        <v>0.59109418100617372</v>
      </c>
      <c r="O63" s="278">
        <f>O62/$N$10*100</f>
        <v>0.8275318534086431</v>
      </c>
      <c r="Q63" s="333" t="s">
        <v>1246</v>
      </c>
      <c r="R63" s="307" t="s">
        <v>1247</v>
      </c>
    </row>
    <row r="64" spans="3:20" ht="17.399999999999999" thickBot="1" x14ac:dyDescent="0.35">
      <c r="C64" s="362"/>
      <c r="D64" s="284" t="s">
        <v>38</v>
      </c>
      <c r="E64" s="12" t="s">
        <v>31</v>
      </c>
      <c r="F64" s="6">
        <v>0</v>
      </c>
      <c r="G64" s="6">
        <v>0</v>
      </c>
      <c r="H64" s="6">
        <v>0</v>
      </c>
      <c r="I64" s="6">
        <v>1</v>
      </c>
      <c r="J64" s="7">
        <v>0</v>
      </c>
      <c r="K64" s="7">
        <v>0</v>
      </c>
      <c r="L64" s="22">
        <v>14</v>
      </c>
      <c r="M64" s="22">
        <v>1</v>
      </c>
      <c r="N64" s="107">
        <v>1</v>
      </c>
      <c r="O64" s="108">
        <v>0</v>
      </c>
      <c r="Q64" s="333"/>
    </row>
    <row r="65" spans="1:20" ht="17.399999999999999" thickBot="1" x14ac:dyDescent="0.35">
      <c r="C65" s="362"/>
      <c r="D65" s="285"/>
      <c r="E65" s="277" t="s">
        <v>56</v>
      </c>
      <c r="F65" s="110">
        <v>0</v>
      </c>
      <c r="G65" s="110">
        <v>0</v>
      </c>
      <c r="H65" s="110">
        <v>0</v>
      </c>
      <c r="I65" s="110">
        <v>0.02</v>
      </c>
      <c r="J65" s="110">
        <v>0</v>
      </c>
      <c r="K65" s="110">
        <v>0</v>
      </c>
      <c r="L65" s="111">
        <v>0.22</v>
      </c>
      <c r="M65" s="111">
        <v>0.02</v>
      </c>
      <c r="N65" s="278">
        <f>N64/$N$10*100</f>
        <v>1.3135426244581635E-2</v>
      </c>
      <c r="O65" s="278">
        <f>O64/$N$10*100</f>
        <v>0</v>
      </c>
      <c r="Q65" s="333" t="s">
        <v>1248</v>
      </c>
      <c r="R65" s="307" t="s">
        <v>1249</v>
      </c>
    </row>
    <row r="66" spans="1:20" ht="15.6" thickBot="1" x14ac:dyDescent="0.35">
      <c r="C66" s="362"/>
      <c r="D66" s="364" t="s">
        <v>58</v>
      </c>
      <c r="E66" s="365"/>
      <c r="F66" s="365"/>
      <c r="G66" s="365"/>
      <c r="H66" s="365"/>
      <c r="I66" s="365"/>
      <c r="J66" s="365"/>
      <c r="K66" s="365"/>
      <c r="L66" s="365"/>
      <c r="M66" s="365"/>
      <c r="N66" s="365"/>
      <c r="O66" s="366"/>
      <c r="Q66" s="333"/>
    </row>
    <row r="67" spans="1:20" ht="17.399999999999999" thickBot="1" x14ac:dyDescent="0.35">
      <c r="C67" s="362"/>
      <c r="D67" s="284" t="s">
        <v>44</v>
      </c>
      <c r="E67" s="12" t="s">
        <v>31</v>
      </c>
      <c r="F67" s="22">
        <v>217</v>
      </c>
      <c r="G67" s="22">
        <v>76</v>
      </c>
      <c r="H67" s="22">
        <v>180</v>
      </c>
      <c r="I67" s="22">
        <v>61</v>
      </c>
      <c r="J67" s="23">
        <v>132</v>
      </c>
      <c r="K67" s="23">
        <v>64</v>
      </c>
      <c r="L67" s="22">
        <v>204</v>
      </c>
      <c r="M67" s="22">
        <v>77</v>
      </c>
      <c r="N67" s="112">
        <v>360</v>
      </c>
      <c r="O67" s="113">
        <v>154</v>
      </c>
      <c r="P67" s="319">
        <v>3</v>
      </c>
      <c r="Q67" s="333"/>
    </row>
    <row r="68" spans="1:20" ht="17.399999999999999" thickBot="1" x14ac:dyDescent="0.35">
      <c r="C68" s="362"/>
      <c r="D68" s="285"/>
      <c r="E68" s="273" t="s">
        <v>56</v>
      </c>
      <c r="F68" s="106">
        <v>7.91</v>
      </c>
      <c r="G68" s="106">
        <v>1.89</v>
      </c>
      <c r="H68" s="106">
        <v>3.14</v>
      </c>
      <c r="I68" s="106">
        <v>1.06</v>
      </c>
      <c r="J68" s="106">
        <v>2</v>
      </c>
      <c r="K68" s="106">
        <v>1</v>
      </c>
      <c r="L68" s="106">
        <v>3.27</v>
      </c>
      <c r="M68" s="106">
        <v>1.23</v>
      </c>
      <c r="N68" s="278">
        <f>N67/$N$10*100</f>
        <v>4.7287534480493898</v>
      </c>
      <c r="O68" s="278">
        <f>O67/$N$10*100</f>
        <v>2.0228556416655721</v>
      </c>
      <c r="Q68" s="333" t="s">
        <v>1250</v>
      </c>
    </row>
    <row r="69" spans="1:20" ht="17.399999999999999" thickBot="1" x14ac:dyDescent="0.35">
      <c r="C69" s="362"/>
      <c r="D69" s="284" t="s">
        <v>45</v>
      </c>
      <c r="E69" s="12" t="s">
        <v>31</v>
      </c>
      <c r="F69" s="22">
        <v>206</v>
      </c>
      <c r="G69" s="22">
        <v>52</v>
      </c>
      <c r="H69" s="22">
        <v>227</v>
      </c>
      <c r="I69" s="22">
        <v>36</v>
      </c>
      <c r="J69" s="23">
        <v>111</v>
      </c>
      <c r="K69" s="23">
        <v>44</v>
      </c>
      <c r="L69" s="22">
        <v>132</v>
      </c>
      <c r="M69" s="22">
        <v>44</v>
      </c>
      <c r="N69" s="112">
        <v>401</v>
      </c>
      <c r="O69" s="113">
        <v>113</v>
      </c>
      <c r="Q69" s="333"/>
    </row>
    <row r="70" spans="1:20" ht="17.399999999999999" thickBot="1" x14ac:dyDescent="0.35">
      <c r="C70" s="362"/>
      <c r="D70" s="285"/>
      <c r="E70" s="273" t="s">
        <v>56</v>
      </c>
      <c r="F70" s="106">
        <v>3.75</v>
      </c>
      <c r="G70" s="106">
        <v>0.95</v>
      </c>
      <c r="H70" s="106">
        <v>3.96</v>
      </c>
      <c r="I70" s="106">
        <v>0.63</v>
      </c>
      <c r="J70" s="106">
        <v>1.76</v>
      </c>
      <c r="K70" s="106">
        <v>0.7</v>
      </c>
      <c r="L70" s="106">
        <v>2.12</v>
      </c>
      <c r="M70" s="106">
        <v>0.71</v>
      </c>
      <c r="N70" s="278">
        <f>N69/$N$10*100</f>
        <v>5.2673059240772364</v>
      </c>
      <c r="O70" s="278">
        <f>O69/$N$10*100</f>
        <v>1.4843031656377248</v>
      </c>
      <c r="Q70" s="333" t="s">
        <v>1240</v>
      </c>
      <c r="R70" s="307" t="s">
        <v>1251</v>
      </c>
    </row>
    <row r="71" spans="1:20" ht="17.399999999999999" thickBot="1" x14ac:dyDescent="0.35">
      <c r="C71" s="362"/>
      <c r="D71" s="284" t="s">
        <v>46</v>
      </c>
      <c r="E71" s="12" t="s">
        <v>31</v>
      </c>
      <c r="F71" s="22">
        <v>26</v>
      </c>
      <c r="G71" s="22">
        <v>1</v>
      </c>
      <c r="H71" s="22">
        <v>23</v>
      </c>
      <c r="I71" s="22">
        <v>1</v>
      </c>
      <c r="J71" s="23">
        <v>13</v>
      </c>
      <c r="K71" s="23">
        <v>2</v>
      </c>
      <c r="L71" s="22">
        <v>14</v>
      </c>
      <c r="M71" s="22">
        <v>2</v>
      </c>
      <c r="N71" s="112">
        <v>41</v>
      </c>
      <c r="O71" s="113">
        <v>4</v>
      </c>
      <c r="Q71" s="333"/>
    </row>
    <row r="72" spans="1:20" ht="17.399999999999999" thickBot="1" x14ac:dyDescent="0.35">
      <c r="C72" s="362"/>
      <c r="D72" s="285"/>
      <c r="E72" s="273" t="s">
        <v>56</v>
      </c>
      <c r="F72" s="106">
        <v>0.47</v>
      </c>
      <c r="G72" s="106">
        <v>0.02</v>
      </c>
      <c r="H72" s="106">
        <v>0.4</v>
      </c>
      <c r="I72" s="106">
        <v>0.02</v>
      </c>
      <c r="J72" s="106">
        <v>0.21</v>
      </c>
      <c r="K72" s="106">
        <v>0.03</v>
      </c>
      <c r="L72" s="106">
        <v>0.22</v>
      </c>
      <c r="M72" s="106">
        <v>0.03</v>
      </c>
      <c r="N72" s="278">
        <f>N71/$N$10*100</f>
        <v>0.53855247602784717</v>
      </c>
      <c r="O72" s="278">
        <f>O71/$N$10*100</f>
        <v>5.2541704978326539E-2</v>
      </c>
      <c r="Q72" s="333" t="s">
        <v>1252</v>
      </c>
      <c r="R72" s="307" t="s">
        <v>1253</v>
      </c>
    </row>
    <row r="73" spans="1:20" ht="15.6" thickBot="1" x14ac:dyDescent="0.35">
      <c r="C73" s="362"/>
      <c r="D73" s="364" t="s">
        <v>59</v>
      </c>
      <c r="E73" s="365"/>
      <c r="F73" s="365"/>
      <c r="G73" s="365"/>
      <c r="H73" s="365"/>
      <c r="I73" s="365"/>
      <c r="J73" s="365"/>
      <c r="K73" s="365"/>
      <c r="L73" s="365"/>
      <c r="M73" s="365"/>
      <c r="N73" s="365"/>
      <c r="O73" s="366"/>
      <c r="Q73" s="333"/>
    </row>
    <row r="74" spans="1:20" ht="17.399999999999999" thickBot="1" x14ac:dyDescent="0.35">
      <c r="C74" s="362"/>
      <c r="D74" s="284" t="s">
        <v>60</v>
      </c>
      <c r="E74" s="361" t="s">
        <v>31</v>
      </c>
      <c r="F74" s="421">
        <v>179</v>
      </c>
      <c r="G74" s="422"/>
      <c r="H74" s="421">
        <v>184</v>
      </c>
      <c r="I74" s="422"/>
      <c r="J74" s="419">
        <v>165</v>
      </c>
      <c r="K74" s="420"/>
      <c r="L74" s="421">
        <v>275</v>
      </c>
      <c r="M74" s="422"/>
      <c r="N74" s="561">
        <f>SUM(N75:O75)</f>
        <v>523</v>
      </c>
      <c r="O74" s="562"/>
      <c r="P74" s="319">
        <v>3</v>
      </c>
      <c r="Q74" s="333"/>
      <c r="S74" t="s">
        <v>1354</v>
      </c>
    </row>
    <row r="75" spans="1:20" ht="17.399999999999999" thickBot="1" x14ac:dyDescent="0.35">
      <c r="A75" s="180" t="s">
        <v>507</v>
      </c>
      <c r="C75" s="362"/>
      <c r="D75" s="291"/>
      <c r="E75" s="363"/>
      <c r="F75" s="6">
        <v>130</v>
      </c>
      <c r="G75" s="6">
        <v>49</v>
      </c>
      <c r="H75" s="6">
        <v>121</v>
      </c>
      <c r="I75" s="6">
        <v>63</v>
      </c>
      <c r="J75" s="7">
        <v>102</v>
      </c>
      <c r="K75" s="7">
        <v>63</v>
      </c>
      <c r="L75" s="6">
        <v>215</v>
      </c>
      <c r="M75" s="6">
        <v>60</v>
      </c>
      <c r="N75" s="155">
        <v>391</v>
      </c>
      <c r="O75" s="171">
        <v>132</v>
      </c>
      <c r="Q75" s="333"/>
    </row>
    <row r="76" spans="1:20" ht="17.399999999999999" thickBot="1" x14ac:dyDescent="0.35">
      <c r="C76" s="362"/>
      <c r="D76" s="291"/>
      <c r="E76" s="559" t="s">
        <v>56</v>
      </c>
      <c r="F76" s="427">
        <v>5.0599999999999996</v>
      </c>
      <c r="G76" s="428"/>
      <c r="H76" s="433">
        <f>H74/H$10*100</f>
        <v>3.2066922272568839</v>
      </c>
      <c r="I76" s="434"/>
      <c r="J76" s="262"/>
      <c r="K76" s="263">
        <f>J74/J$10*100</f>
        <v>2.6236285577993321</v>
      </c>
      <c r="L76" s="500">
        <f>L74/$L$10*100</f>
        <v>4.4063451369972766</v>
      </c>
      <c r="M76" s="501"/>
      <c r="N76" s="563">
        <f>N74/$N$10*100</f>
        <v>6.8698279259161961</v>
      </c>
      <c r="O76" s="564"/>
      <c r="Q76" s="333" t="s">
        <v>1254</v>
      </c>
    </row>
    <row r="77" spans="1:20" ht="17.399999999999999" thickBot="1" x14ac:dyDescent="0.35">
      <c r="C77" s="363"/>
      <c r="D77" s="285"/>
      <c r="E77" s="560"/>
      <c r="F77" s="106">
        <v>2.37</v>
      </c>
      <c r="G77" s="106">
        <v>0.89</v>
      </c>
      <c r="H77" s="114">
        <f>H75/H$10*100</f>
        <v>2.108748692924364</v>
      </c>
      <c r="I77" s="114">
        <f>I75/H$10*100</f>
        <v>1.0979435343325201</v>
      </c>
      <c r="J77" s="114">
        <f>J75/J$10*100</f>
        <v>1.6218794720941325</v>
      </c>
      <c r="K77" s="114">
        <f>K75/J$10*100</f>
        <v>1.0017490857051996</v>
      </c>
      <c r="L77" s="114">
        <f>L75/L$10*100</f>
        <v>3.444960743470598</v>
      </c>
      <c r="M77" s="114">
        <f>M75/L$10*100</f>
        <v>0.96138439352667848</v>
      </c>
      <c r="N77" s="279">
        <f>N75/$N$10*100</f>
        <v>5.1359516616314203</v>
      </c>
      <c r="O77" s="279">
        <f>O75/$N$10*100</f>
        <v>1.7338762642847763</v>
      </c>
      <c r="Q77" s="333" t="s">
        <v>1255</v>
      </c>
      <c r="R77" s="307" t="s">
        <v>1256</v>
      </c>
    </row>
    <row r="78" spans="1:20" ht="17.399999999999999" thickBot="1" x14ac:dyDescent="0.35">
      <c r="C78" s="361" t="s">
        <v>61</v>
      </c>
      <c r="D78" s="327" t="s">
        <v>62</v>
      </c>
      <c r="E78" s="361" t="s">
        <v>31</v>
      </c>
      <c r="F78" s="429">
        <v>179</v>
      </c>
      <c r="G78" s="430"/>
      <c r="H78" s="421">
        <v>184</v>
      </c>
      <c r="I78" s="422"/>
      <c r="J78" s="421">
        <v>165</v>
      </c>
      <c r="K78" s="422"/>
      <c r="L78" s="429">
        <v>226</v>
      </c>
      <c r="M78" s="430"/>
      <c r="N78" s="561">
        <f>SUM(N79:O79)</f>
        <v>451</v>
      </c>
      <c r="O78" s="562"/>
      <c r="P78" s="319">
        <v>3</v>
      </c>
      <c r="Q78" s="332" t="s">
        <v>1257</v>
      </c>
      <c r="S78" s="316" t="s">
        <v>1315</v>
      </c>
      <c r="T78" t="s">
        <v>1326</v>
      </c>
    </row>
    <row r="79" spans="1:20" ht="17.399999999999999" thickBot="1" x14ac:dyDescent="0.35">
      <c r="C79" s="362"/>
      <c r="D79" s="326"/>
      <c r="E79" s="363"/>
      <c r="F79" s="22">
        <v>130</v>
      </c>
      <c r="G79" s="22">
        <v>49</v>
      </c>
      <c r="H79" s="22">
        <v>121</v>
      </c>
      <c r="I79" s="22">
        <v>63</v>
      </c>
      <c r="J79" s="22">
        <v>102</v>
      </c>
      <c r="K79" s="22">
        <v>63</v>
      </c>
      <c r="L79" s="22">
        <v>173</v>
      </c>
      <c r="M79" s="22">
        <v>53</v>
      </c>
      <c r="N79" s="96">
        <v>347</v>
      </c>
      <c r="O79" s="265">
        <v>104</v>
      </c>
      <c r="Q79" s="333"/>
      <c r="S79" t="s">
        <v>1355</v>
      </c>
    </row>
    <row r="80" spans="1:20" ht="17.399999999999999" thickBot="1" x14ac:dyDescent="0.35">
      <c r="C80" s="362"/>
      <c r="D80" s="326"/>
      <c r="E80" s="559" t="s">
        <v>56</v>
      </c>
      <c r="F80" s="427">
        <v>5.0599999999999996</v>
      </c>
      <c r="G80" s="428"/>
      <c r="H80" s="433">
        <f>H78/H$10*100</f>
        <v>3.2066922272568839</v>
      </c>
      <c r="I80" s="434"/>
      <c r="J80" s="433">
        <f>J78/J$10*100</f>
        <v>2.6236285577993321</v>
      </c>
      <c r="K80" s="434"/>
      <c r="L80" s="433">
        <f>L78/$L$10*100</f>
        <v>3.6212145489504888</v>
      </c>
      <c r="M80" s="434"/>
      <c r="N80" s="563">
        <f>N78/$N$10*100</f>
        <v>5.9240772363063181</v>
      </c>
      <c r="O80" s="564"/>
      <c r="Q80" s="333" t="s">
        <v>1258</v>
      </c>
    </row>
    <row r="81" spans="1:20" ht="17.399999999999999" thickBot="1" x14ac:dyDescent="0.35">
      <c r="C81" s="363"/>
      <c r="D81" s="325"/>
      <c r="E81" s="560"/>
      <c r="F81" s="106">
        <v>2.37</v>
      </c>
      <c r="G81" s="106">
        <v>0.89</v>
      </c>
      <c r="H81" s="114">
        <f>H79/H$10*100</f>
        <v>2.108748692924364</v>
      </c>
      <c r="I81" s="114">
        <f>I79/H$10*100</f>
        <v>1.0979435343325201</v>
      </c>
      <c r="J81" s="114">
        <f>J79/J$10*100</f>
        <v>1.6218794720941325</v>
      </c>
      <c r="K81" s="114">
        <f>K79/J$10*100</f>
        <v>1.0017490857051996</v>
      </c>
      <c r="L81" s="114">
        <f>L79/L$10*100</f>
        <v>2.771991668001923</v>
      </c>
      <c r="M81" s="114">
        <f>M79/L$10*100</f>
        <v>0.84922288094856602</v>
      </c>
      <c r="N81" s="279">
        <f>N79/N$10*100</f>
        <v>4.5579929068698277</v>
      </c>
      <c r="O81" s="279">
        <f>O79/N$10*100</f>
        <v>1.3660843294364904</v>
      </c>
      <c r="Q81" s="333" t="s">
        <v>1259</v>
      </c>
      <c r="R81" s="307" t="s">
        <v>1260</v>
      </c>
    </row>
    <row r="82" spans="1:20" ht="15.6" thickBot="1" x14ac:dyDescent="0.35">
      <c r="C82" s="361" t="s">
        <v>52</v>
      </c>
      <c r="D82" s="364" t="s">
        <v>63</v>
      </c>
      <c r="E82" s="365"/>
      <c r="F82" s="365"/>
      <c r="G82" s="365"/>
      <c r="H82" s="365"/>
      <c r="I82" s="365"/>
      <c r="J82" s="365"/>
      <c r="K82" s="365"/>
      <c r="L82" s="365"/>
      <c r="M82" s="365"/>
      <c r="N82" s="365"/>
      <c r="O82" s="366"/>
      <c r="Q82" s="333"/>
    </row>
    <row r="83" spans="1:20" ht="17.399999999999999" thickBot="1" x14ac:dyDescent="0.35">
      <c r="C83" s="362"/>
      <c r="D83" s="284" t="s">
        <v>64</v>
      </c>
      <c r="E83" s="12" t="s">
        <v>31</v>
      </c>
      <c r="F83" s="6">
        <v>43</v>
      </c>
      <c r="G83" s="6">
        <v>29</v>
      </c>
      <c r="H83" s="6">
        <v>41</v>
      </c>
      <c r="I83" s="6">
        <v>18</v>
      </c>
      <c r="J83" s="7">
        <v>36</v>
      </c>
      <c r="K83" s="7">
        <v>22</v>
      </c>
      <c r="L83" s="22">
        <v>57</v>
      </c>
      <c r="M83" s="22">
        <v>24</v>
      </c>
      <c r="N83" s="96">
        <v>109</v>
      </c>
      <c r="O83" s="265">
        <v>39</v>
      </c>
      <c r="P83" s="319">
        <v>5</v>
      </c>
      <c r="Q83" s="333"/>
      <c r="S83" t="s">
        <v>1316</v>
      </c>
    </row>
    <row r="84" spans="1:20" ht="17.399999999999999" thickBot="1" x14ac:dyDescent="0.35">
      <c r="C84" s="362"/>
      <c r="D84" s="285"/>
      <c r="E84" s="273" t="s">
        <v>56</v>
      </c>
      <c r="F84" s="105">
        <v>0.78</v>
      </c>
      <c r="G84" s="105">
        <v>0.53</v>
      </c>
      <c r="H84" s="105">
        <v>0.71</v>
      </c>
      <c r="I84" s="105">
        <v>0.31</v>
      </c>
      <c r="J84" s="105">
        <v>0.56999999999999995</v>
      </c>
      <c r="K84" s="105">
        <v>0.35</v>
      </c>
      <c r="L84" s="106">
        <v>0.91</v>
      </c>
      <c r="M84" s="106">
        <v>0.38</v>
      </c>
      <c r="N84" s="279">
        <f>N83/$N$10*100</f>
        <v>1.4317614606593985</v>
      </c>
      <c r="O84" s="279">
        <f>O83/$N$10*100</f>
        <v>0.51228162353868378</v>
      </c>
      <c r="Q84" s="333" t="s">
        <v>1261</v>
      </c>
      <c r="R84" s="307" t="s">
        <v>1262</v>
      </c>
    </row>
    <row r="85" spans="1:20" ht="17.399999999999999" thickBot="1" x14ac:dyDescent="0.35">
      <c r="C85" s="362"/>
      <c r="D85" s="284" t="s">
        <v>45</v>
      </c>
      <c r="E85" s="12" t="s">
        <v>31</v>
      </c>
      <c r="F85" s="6">
        <v>76</v>
      </c>
      <c r="G85" s="6">
        <v>20</v>
      </c>
      <c r="H85" s="6">
        <v>57</v>
      </c>
      <c r="I85" s="6">
        <v>36</v>
      </c>
      <c r="J85" s="7">
        <v>62</v>
      </c>
      <c r="K85" s="7">
        <v>38</v>
      </c>
      <c r="L85" s="22">
        <v>118</v>
      </c>
      <c r="M85" s="22">
        <v>32</v>
      </c>
      <c r="N85" s="96">
        <v>225</v>
      </c>
      <c r="O85" s="265">
        <v>69</v>
      </c>
      <c r="Q85" s="333"/>
    </row>
    <row r="86" spans="1:20" ht="17.399999999999999" thickBot="1" x14ac:dyDescent="0.35">
      <c r="C86" s="362"/>
      <c r="D86" s="285"/>
      <c r="E86" s="273" t="s">
        <v>56</v>
      </c>
      <c r="F86" s="105">
        <v>1.38</v>
      </c>
      <c r="G86" s="105">
        <v>0.36</v>
      </c>
      <c r="H86" s="105">
        <v>0.99</v>
      </c>
      <c r="I86" s="105">
        <v>0.63</v>
      </c>
      <c r="J86" s="105">
        <v>0.99</v>
      </c>
      <c r="K86" s="105">
        <v>0.6</v>
      </c>
      <c r="L86" s="106">
        <v>1.89</v>
      </c>
      <c r="M86" s="106">
        <v>0.51</v>
      </c>
      <c r="N86" s="279">
        <f>N85/$N$10*100</f>
        <v>2.9554709050308681</v>
      </c>
      <c r="O86" s="279">
        <f>O85/$N$10*100</f>
        <v>0.90634441087613304</v>
      </c>
      <c r="Q86" s="333" t="s">
        <v>1263</v>
      </c>
      <c r="R86" s="307" t="s">
        <v>1264</v>
      </c>
    </row>
    <row r="87" spans="1:20" ht="17.399999999999999" thickBot="1" x14ac:dyDescent="0.35">
      <c r="C87" s="362"/>
      <c r="D87" s="284" t="s">
        <v>65</v>
      </c>
      <c r="E87" s="12" t="s">
        <v>31</v>
      </c>
      <c r="F87" s="6">
        <v>11</v>
      </c>
      <c r="G87" s="6">
        <v>0</v>
      </c>
      <c r="H87" s="6">
        <v>23</v>
      </c>
      <c r="I87" s="6">
        <v>9</v>
      </c>
      <c r="J87" s="7">
        <v>4</v>
      </c>
      <c r="K87" s="7">
        <v>3</v>
      </c>
      <c r="L87" s="22">
        <v>40</v>
      </c>
      <c r="M87" s="22">
        <v>4</v>
      </c>
      <c r="N87" s="96">
        <v>25</v>
      </c>
      <c r="O87" s="265">
        <v>1</v>
      </c>
      <c r="Q87" s="333"/>
    </row>
    <row r="88" spans="1:20" ht="17.399999999999999" thickBot="1" x14ac:dyDescent="0.35">
      <c r="C88" s="362"/>
      <c r="D88" s="285"/>
      <c r="E88" s="273" t="s">
        <v>56</v>
      </c>
      <c r="F88" s="105">
        <v>0.2</v>
      </c>
      <c r="G88" s="105">
        <v>0</v>
      </c>
      <c r="H88" s="105">
        <v>0.44</v>
      </c>
      <c r="I88" s="105">
        <v>0.59</v>
      </c>
      <c r="J88" s="105">
        <v>0.06</v>
      </c>
      <c r="K88" s="105">
        <v>0.05</v>
      </c>
      <c r="L88" s="106">
        <v>0.64</v>
      </c>
      <c r="M88" s="106">
        <v>0.06</v>
      </c>
      <c r="N88" s="279">
        <f>N87/$N$10*100</f>
        <v>0.3283856561145409</v>
      </c>
      <c r="O88" s="279">
        <f>O87/$N$10*100</f>
        <v>1.3135426244581635E-2</v>
      </c>
      <c r="Q88" s="333" t="s">
        <v>1265</v>
      </c>
      <c r="R88" s="307" t="s">
        <v>1266</v>
      </c>
    </row>
    <row r="89" spans="1:20" ht="15.6" thickBot="1" x14ac:dyDescent="0.35">
      <c r="C89" s="362"/>
      <c r="D89" s="364" t="s">
        <v>66</v>
      </c>
      <c r="E89" s="365"/>
      <c r="F89" s="365"/>
      <c r="G89" s="365"/>
      <c r="H89" s="365"/>
      <c r="I89" s="365"/>
      <c r="J89" s="365"/>
      <c r="K89" s="365"/>
      <c r="L89" s="365"/>
      <c r="M89" s="365"/>
      <c r="N89" s="365"/>
      <c r="O89" s="366"/>
      <c r="Q89" s="333"/>
    </row>
    <row r="90" spans="1:20" ht="17.399999999999999" thickBot="1" x14ac:dyDescent="0.35">
      <c r="C90" s="362"/>
      <c r="D90" s="284" t="s">
        <v>36</v>
      </c>
      <c r="E90" s="12" t="s">
        <v>31</v>
      </c>
      <c r="F90" s="6">
        <v>122</v>
      </c>
      <c r="G90" s="6">
        <v>31</v>
      </c>
      <c r="H90" s="6">
        <v>96</v>
      </c>
      <c r="I90" s="6">
        <v>29</v>
      </c>
      <c r="J90" s="7">
        <v>91</v>
      </c>
      <c r="K90" s="7">
        <v>36</v>
      </c>
      <c r="L90" s="22">
        <v>195</v>
      </c>
      <c r="M90" s="22">
        <v>34</v>
      </c>
      <c r="N90" s="96">
        <v>341</v>
      </c>
      <c r="O90" s="265">
        <v>79</v>
      </c>
      <c r="Q90" s="333"/>
      <c r="S90" t="s">
        <v>1316</v>
      </c>
    </row>
    <row r="91" spans="1:20" ht="17.399999999999999" thickBot="1" x14ac:dyDescent="0.35">
      <c r="C91" s="362"/>
      <c r="D91" s="285"/>
      <c r="E91" s="273" t="s">
        <v>56</v>
      </c>
      <c r="F91" s="105">
        <v>2.2200000000000002</v>
      </c>
      <c r="G91" s="105">
        <v>0.56000000000000005</v>
      </c>
      <c r="H91" s="105">
        <v>1.67</v>
      </c>
      <c r="I91" s="105">
        <v>0.51</v>
      </c>
      <c r="J91" s="105">
        <v>1</v>
      </c>
      <c r="K91" s="105">
        <v>1</v>
      </c>
      <c r="L91" s="106">
        <v>3.12</v>
      </c>
      <c r="M91" s="106">
        <v>0.54</v>
      </c>
      <c r="N91" s="279">
        <f>N90/$N$10*100</f>
        <v>4.4791803494023386</v>
      </c>
      <c r="O91" s="279">
        <f>O90/$N$10*100</f>
        <v>1.0376986733219493</v>
      </c>
      <c r="Q91" s="333" t="s">
        <v>1267</v>
      </c>
      <c r="R91" s="307" t="s">
        <v>1268</v>
      </c>
    </row>
    <row r="92" spans="1:20" ht="17.399999999999999" thickBot="1" x14ac:dyDescent="0.35">
      <c r="C92" s="362"/>
      <c r="D92" s="284" t="s">
        <v>37</v>
      </c>
      <c r="E92" s="12" t="s">
        <v>31</v>
      </c>
      <c r="F92" s="6">
        <v>8</v>
      </c>
      <c r="G92" s="6">
        <v>18</v>
      </c>
      <c r="H92" s="6">
        <v>25</v>
      </c>
      <c r="I92" s="6">
        <v>34</v>
      </c>
      <c r="J92" s="7">
        <v>11</v>
      </c>
      <c r="K92" s="7">
        <v>27</v>
      </c>
      <c r="L92" s="22">
        <v>19</v>
      </c>
      <c r="M92" s="22">
        <v>26</v>
      </c>
      <c r="N92" s="96">
        <v>18</v>
      </c>
      <c r="O92" s="265">
        <v>30</v>
      </c>
      <c r="Q92" s="333"/>
    </row>
    <row r="93" spans="1:20" ht="17.399999999999999" thickBot="1" x14ac:dyDescent="0.35">
      <c r="C93" s="362"/>
      <c r="D93" s="285"/>
      <c r="E93" s="273" t="s">
        <v>56</v>
      </c>
      <c r="F93" s="105">
        <v>0.15</v>
      </c>
      <c r="G93" s="105">
        <v>0.33</v>
      </c>
      <c r="H93" s="105">
        <v>0.44</v>
      </c>
      <c r="I93" s="105">
        <v>0.59</v>
      </c>
      <c r="J93" s="105">
        <v>0.18</v>
      </c>
      <c r="K93" s="105">
        <v>0.43</v>
      </c>
      <c r="L93" s="106">
        <v>0.3</v>
      </c>
      <c r="M93" s="106">
        <v>0.42</v>
      </c>
      <c r="N93" s="279">
        <f>N92/$N$10*100</f>
        <v>0.23643767240246943</v>
      </c>
      <c r="O93" s="279">
        <f>O92/$N$10*100</f>
        <v>0.39406278733744909</v>
      </c>
      <c r="Q93" s="333" t="s">
        <v>1269</v>
      </c>
      <c r="R93" s="307" t="s">
        <v>1270</v>
      </c>
    </row>
    <row r="94" spans="1:20" ht="17.399999999999999" thickBot="1" x14ac:dyDescent="0.35">
      <c r="C94" s="362"/>
      <c r="D94" s="284" t="s">
        <v>38</v>
      </c>
      <c r="E94" s="12" t="s">
        <v>31</v>
      </c>
      <c r="F94" s="6" t="s">
        <v>450</v>
      </c>
      <c r="G94" s="6" t="s">
        <v>450</v>
      </c>
      <c r="H94" s="6" t="s">
        <v>450</v>
      </c>
      <c r="I94" s="6" t="s">
        <v>450</v>
      </c>
      <c r="J94" s="7" t="s">
        <v>450</v>
      </c>
      <c r="K94" s="7" t="s">
        <v>450</v>
      </c>
      <c r="L94" s="22">
        <v>1</v>
      </c>
      <c r="M94" s="22">
        <v>0</v>
      </c>
      <c r="N94" s="107">
        <v>0</v>
      </c>
      <c r="O94" s="108">
        <v>0</v>
      </c>
      <c r="Q94" s="333"/>
    </row>
    <row r="95" spans="1:20" ht="17.399999999999999" thickBot="1" x14ac:dyDescent="0.35">
      <c r="C95" s="363"/>
      <c r="D95" s="285"/>
      <c r="E95" s="273" t="s">
        <v>56</v>
      </c>
      <c r="F95" s="105" t="s">
        <v>450</v>
      </c>
      <c r="G95" s="105" t="s">
        <v>450</v>
      </c>
      <c r="H95" s="105" t="s">
        <v>450</v>
      </c>
      <c r="I95" s="105" t="s">
        <v>450</v>
      </c>
      <c r="J95" s="105" t="s">
        <v>450</v>
      </c>
      <c r="K95" s="105" t="s">
        <v>450</v>
      </c>
      <c r="L95" s="106">
        <v>0.02</v>
      </c>
      <c r="M95" s="115">
        <v>0</v>
      </c>
      <c r="N95" s="283">
        <f>N94/$N$10*100</f>
        <v>0</v>
      </c>
      <c r="O95" s="283">
        <f>O94/$N$10*100</f>
        <v>0</v>
      </c>
      <c r="Q95" s="333" t="s">
        <v>1271</v>
      </c>
      <c r="R95" s="307" t="s">
        <v>1272</v>
      </c>
    </row>
    <row r="96" spans="1:20" ht="17.399999999999999" thickBot="1" x14ac:dyDescent="0.35">
      <c r="A96" s="180" t="s">
        <v>507</v>
      </c>
      <c r="C96" s="258" t="s">
        <v>61</v>
      </c>
      <c r="D96" s="288" t="s">
        <v>67</v>
      </c>
      <c r="E96" s="12" t="s">
        <v>68</v>
      </c>
      <c r="F96" s="421" t="s">
        <v>450</v>
      </c>
      <c r="G96" s="422"/>
      <c r="H96" s="425">
        <v>25414</v>
      </c>
      <c r="I96" s="426"/>
      <c r="J96" s="483">
        <v>40000</v>
      </c>
      <c r="K96" s="484"/>
      <c r="L96" s="425">
        <v>50000</v>
      </c>
      <c r="M96" s="426"/>
      <c r="N96" s="493">
        <v>80400</v>
      </c>
      <c r="O96" s="494"/>
      <c r="Q96" s="333"/>
      <c r="S96" s="316" t="s">
        <v>1356</v>
      </c>
      <c r="T96" t="s">
        <v>1327</v>
      </c>
    </row>
    <row r="97" spans="1:20" ht="15.6" thickBot="1" x14ac:dyDescent="0.35">
      <c r="C97" s="361" t="s">
        <v>69</v>
      </c>
      <c r="D97" s="364" t="s">
        <v>70</v>
      </c>
      <c r="E97" s="365"/>
      <c r="F97" s="365"/>
      <c r="G97" s="365"/>
      <c r="H97" s="365"/>
      <c r="I97" s="365"/>
      <c r="J97" s="365"/>
      <c r="K97" s="365"/>
      <c r="L97" s="365"/>
      <c r="M97" s="365"/>
      <c r="N97" s="365"/>
      <c r="O97" s="366"/>
      <c r="Q97" s="333"/>
      <c r="S97" t="s">
        <v>1358</v>
      </c>
      <c r="T97" t="s">
        <v>1317</v>
      </c>
    </row>
    <row r="98" spans="1:20" ht="17.399999999999999" thickBot="1" x14ac:dyDescent="0.35">
      <c r="C98" s="362"/>
      <c r="D98" s="324" t="s">
        <v>71</v>
      </c>
      <c r="E98" s="12" t="s">
        <v>72</v>
      </c>
      <c r="F98" s="62">
        <v>4223</v>
      </c>
      <c r="G98" s="62">
        <v>1266</v>
      </c>
      <c r="H98" s="62">
        <v>4422</v>
      </c>
      <c r="I98" s="62">
        <v>1316</v>
      </c>
      <c r="J98" s="63">
        <v>4822</v>
      </c>
      <c r="K98" s="63">
        <v>1467</v>
      </c>
      <c r="L98" s="64">
        <v>4737</v>
      </c>
      <c r="M98" s="64">
        <v>1504</v>
      </c>
      <c r="N98" s="96">
        <v>5683</v>
      </c>
      <c r="O98" s="265">
        <v>1930</v>
      </c>
      <c r="Q98" s="333"/>
      <c r="S98" s="320" t="s">
        <v>1357</v>
      </c>
      <c r="T98" s="329" t="s">
        <v>1318</v>
      </c>
    </row>
    <row r="99" spans="1:20" ht="17.399999999999999" thickBot="1" x14ac:dyDescent="0.35">
      <c r="C99" s="362"/>
      <c r="D99" s="324" t="s">
        <v>73</v>
      </c>
      <c r="E99" s="12" t="s">
        <v>72</v>
      </c>
      <c r="F99" s="6">
        <v>0</v>
      </c>
      <c r="G99" s="6">
        <v>29</v>
      </c>
      <c r="H99" s="6">
        <v>92</v>
      </c>
      <c r="I99" s="6">
        <v>47</v>
      </c>
      <c r="J99" s="7">
        <v>127</v>
      </c>
      <c r="K99" s="7">
        <v>55</v>
      </c>
      <c r="L99" s="22">
        <v>112</v>
      </c>
      <c r="M99" s="22">
        <v>46</v>
      </c>
      <c r="N99" s="96">
        <v>123</v>
      </c>
      <c r="O99" s="265">
        <v>58</v>
      </c>
      <c r="P99" s="319">
        <v>2</v>
      </c>
      <c r="Q99" s="333"/>
      <c r="T99" s="329" t="s">
        <v>1319</v>
      </c>
    </row>
    <row r="100" spans="1:20" ht="17.399999999999999" thickBot="1" x14ac:dyDescent="0.35">
      <c r="C100" s="362"/>
      <c r="D100" s="324" t="s">
        <v>74</v>
      </c>
      <c r="E100" s="12" t="s">
        <v>72</v>
      </c>
      <c r="F100" s="6">
        <v>0</v>
      </c>
      <c r="G100" s="6">
        <v>29</v>
      </c>
      <c r="H100" s="6">
        <v>92</v>
      </c>
      <c r="I100" s="6">
        <v>47</v>
      </c>
      <c r="J100" s="7">
        <v>127</v>
      </c>
      <c r="K100" s="7">
        <v>55</v>
      </c>
      <c r="L100" s="22">
        <v>112</v>
      </c>
      <c r="M100" s="22">
        <v>46</v>
      </c>
      <c r="N100" s="96">
        <v>123</v>
      </c>
      <c r="O100" s="265">
        <v>58</v>
      </c>
      <c r="P100" s="319">
        <v>3</v>
      </c>
      <c r="Q100" s="332"/>
      <c r="T100" s="329" t="s">
        <v>1320</v>
      </c>
    </row>
    <row r="101" spans="1:20" ht="34.200000000000003" thickBot="1" x14ac:dyDescent="0.35">
      <c r="C101" s="362"/>
      <c r="D101" s="324" t="s">
        <v>75</v>
      </c>
      <c r="E101" s="12" t="s">
        <v>72</v>
      </c>
      <c r="F101" s="6">
        <v>0</v>
      </c>
      <c r="G101" s="6">
        <v>29</v>
      </c>
      <c r="H101" s="6">
        <v>92</v>
      </c>
      <c r="I101" s="6">
        <v>47</v>
      </c>
      <c r="J101" s="7">
        <v>127</v>
      </c>
      <c r="K101" s="7">
        <v>55</v>
      </c>
      <c r="L101" s="22">
        <v>112</v>
      </c>
      <c r="M101" s="22">
        <v>46</v>
      </c>
      <c r="N101" s="96">
        <v>116</v>
      </c>
      <c r="O101" s="265">
        <v>57</v>
      </c>
      <c r="P101" s="319">
        <v>3</v>
      </c>
      <c r="Q101" s="332"/>
      <c r="T101" s="329" t="s">
        <v>1321</v>
      </c>
    </row>
    <row r="102" spans="1:20" ht="17.399999999999999" thickBot="1" x14ac:dyDescent="0.35">
      <c r="C102" s="363"/>
      <c r="D102" s="324" t="s">
        <v>76</v>
      </c>
      <c r="E102" s="273" t="s">
        <v>15</v>
      </c>
      <c r="F102" s="105">
        <v>0</v>
      </c>
      <c r="G102" s="105">
        <v>100</v>
      </c>
      <c r="H102" s="105">
        <v>100</v>
      </c>
      <c r="I102" s="105">
        <v>100</v>
      </c>
      <c r="J102" s="105">
        <v>100</v>
      </c>
      <c r="K102" s="105">
        <v>100</v>
      </c>
      <c r="L102" s="106">
        <v>100</v>
      </c>
      <c r="M102" s="106">
        <v>100</v>
      </c>
      <c r="N102" s="279">
        <f>N101/SUM(N99:O99)*100</f>
        <v>64.088397790055254</v>
      </c>
      <c r="O102" s="279">
        <f>O101/SUM(N99:O99)*100</f>
        <v>31.491712707182316</v>
      </c>
      <c r="Q102" s="333" t="s">
        <v>1273</v>
      </c>
      <c r="R102" s="307" t="s">
        <v>1274</v>
      </c>
      <c r="T102" s="329" t="s">
        <v>1322</v>
      </c>
    </row>
    <row r="103" spans="1:20" ht="15.6" thickBot="1" x14ac:dyDescent="0.35">
      <c r="A103" s="180" t="s">
        <v>533</v>
      </c>
      <c r="C103" s="361" t="s">
        <v>61</v>
      </c>
      <c r="D103" s="364" t="s">
        <v>77</v>
      </c>
      <c r="E103" s="365"/>
      <c r="F103" s="365"/>
      <c r="G103" s="365"/>
      <c r="H103" s="365"/>
      <c r="I103" s="365"/>
      <c r="J103" s="365"/>
      <c r="K103" s="365"/>
      <c r="L103" s="365"/>
      <c r="M103" s="365"/>
      <c r="N103" s="365"/>
      <c r="O103" s="366"/>
      <c r="Q103" s="333"/>
      <c r="T103" s="329" t="s">
        <v>1323</v>
      </c>
    </row>
    <row r="104" spans="1:20" ht="16.2" thickBot="1" x14ac:dyDescent="0.35">
      <c r="C104" s="362"/>
      <c r="D104" s="557" t="s">
        <v>78</v>
      </c>
      <c r="E104" s="559" t="s">
        <v>79</v>
      </c>
      <c r="F104" s="421" t="s">
        <v>450</v>
      </c>
      <c r="G104" s="422"/>
      <c r="H104" s="487">
        <v>44</v>
      </c>
      <c r="I104" s="488"/>
      <c r="J104" s="489">
        <v>48.35</v>
      </c>
      <c r="K104" s="490"/>
      <c r="L104" s="487">
        <v>48.9</v>
      </c>
      <c r="M104" s="488"/>
      <c r="N104" s="547">
        <f>(35727.75+69556.5+53645.5+6178)/N10</f>
        <v>21.687606725338238</v>
      </c>
      <c r="O104" s="548"/>
      <c r="P104" s="319">
        <v>3</v>
      </c>
      <c r="Q104" s="333" t="s">
        <v>1275</v>
      </c>
      <c r="S104" t="s">
        <v>1328</v>
      </c>
    </row>
    <row r="105" spans="1:20" ht="16.2" thickBot="1" x14ac:dyDescent="0.35">
      <c r="C105" s="362"/>
      <c r="D105" s="558"/>
      <c r="E105" s="560"/>
      <c r="F105" s="6">
        <v>16.25</v>
      </c>
      <c r="G105" s="6">
        <v>0.82</v>
      </c>
      <c r="H105" s="6">
        <v>17.96</v>
      </c>
      <c r="I105" s="6">
        <v>34.28</v>
      </c>
      <c r="J105" s="7">
        <v>34.28</v>
      </c>
      <c r="K105" s="7">
        <v>10.53</v>
      </c>
      <c r="L105" s="133">
        <v>51.4</v>
      </c>
      <c r="M105" s="133">
        <v>41.9</v>
      </c>
      <c r="N105" s="149"/>
      <c r="O105" s="141"/>
      <c r="Q105" s="333"/>
    </row>
    <row r="106" spans="1:20" ht="17.399999999999999" thickBot="1" x14ac:dyDescent="0.35">
      <c r="C106" s="362"/>
      <c r="D106" s="288" t="s">
        <v>80</v>
      </c>
      <c r="E106" s="273" t="s">
        <v>81</v>
      </c>
      <c r="F106" s="421" t="s">
        <v>450</v>
      </c>
      <c r="G106" s="422"/>
      <c r="H106" s="425">
        <v>18220</v>
      </c>
      <c r="I106" s="426"/>
      <c r="J106" s="483">
        <v>22195</v>
      </c>
      <c r="K106" s="484"/>
      <c r="L106" s="425">
        <v>37319</v>
      </c>
      <c r="M106" s="426"/>
      <c r="N106" s="561">
        <f>329660880.59/N10</f>
        <v>43302.361827137785</v>
      </c>
      <c r="O106" s="562"/>
      <c r="Q106" s="332" t="s">
        <v>1276</v>
      </c>
      <c r="R106" s="308"/>
    </row>
    <row r="107" spans="1:20" ht="17.399999999999999" thickBot="1" x14ac:dyDescent="0.35">
      <c r="C107" s="362"/>
      <c r="D107" s="293" t="s">
        <v>82</v>
      </c>
      <c r="E107" s="273" t="s">
        <v>15</v>
      </c>
      <c r="F107" s="421" t="s">
        <v>450</v>
      </c>
      <c r="G107" s="422"/>
      <c r="H107" s="421">
        <v>64</v>
      </c>
      <c r="I107" s="422"/>
      <c r="J107" s="419">
        <v>24</v>
      </c>
      <c r="K107" s="420"/>
      <c r="L107" s="421">
        <v>38</v>
      </c>
      <c r="M107" s="422"/>
      <c r="N107" s="561">
        <f>20/127*100</f>
        <v>15.748031496062993</v>
      </c>
      <c r="O107" s="562"/>
      <c r="Q107" s="338" t="s">
        <v>1324</v>
      </c>
      <c r="R107" s="310"/>
      <c r="S107" s="316" t="s">
        <v>1359</v>
      </c>
    </row>
    <row r="108" spans="1:20" ht="17.399999999999999" thickBot="1" x14ac:dyDescent="0.35">
      <c r="C108" s="363"/>
      <c r="D108" s="288" t="s">
        <v>83</v>
      </c>
      <c r="E108" s="12" t="s">
        <v>8</v>
      </c>
      <c r="F108" s="6">
        <v>75</v>
      </c>
      <c r="G108" s="6">
        <v>37</v>
      </c>
      <c r="H108" s="6">
        <v>64</v>
      </c>
      <c r="I108" s="6">
        <v>23</v>
      </c>
      <c r="J108" s="7">
        <v>68</v>
      </c>
      <c r="K108" s="7">
        <v>24</v>
      </c>
      <c r="L108" s="6">
        <v>118</v>
      </c>
      <c r="M108" s="6">
        <v>43</v>
      </c>
      <c r="N108" s="96">
        <v>240</v>
      </c>
      <c r="O108" s="265">
        <v>89</v>
      </c>
      <c r="Q108" s="333"/>
    </row>
    <row r="109" spans="1:20" ht="17.399999999999999" thickBot="1" x14ac:dyDescent="0.35">
      <c r="C109" s="361" t="s">
        <v>84</v>
      </c>
      <c r="D109" s="288" t="s">
        <v>85</v>
      </c>
      <c r="E109" s="273" t="s">
        <v>86</v>
      </c>
      <c r="F109" s="105">
        <v>38</v>
      </c>
      <c r="G109" s="105">
        <v>26</v>
      </c>
      <c r="H109" s="105">
        <v>48</v>
      </c>
      <c r="I109" s="105">
        <v>37</v>
      </c>
      <c r="J109" s="105">
        <v>54</v>
      </c>
      <c r="K109" s="105">
        <v>40</v>
      </c>
      <c r="L109" s="148">
        <v>51</v>
      </c>
      <c r="M109" s="105">
        <v>42</v>
      </c>
      <c r="N109" s="274">
        <f>AVERAGE(N110:N113)</f>
        <v>35.207797619047618</v>
      </c>
      <c r="O109" s="274">
        <f>AVERAGE(O110:O113)</f>
        <v>27.923452380952384</v>
      </c>
      <c r="P109" s="319">
        <v>3</v>
      </c>
      <c r="Q109" s="332" t="s">
        <v>1238</v>
      </c>
      <c r="R109" s="308" t="s">
        <v>1239</v>
      </c>
    </row>
    <row r="110" spans="1:20" ht="17.399999999999999" thickBot="1" x14ac:dyDescent="0.35">
      <c r="C110" s="362"/>
      <c r="D110" s="289" t="s">
        <v>567</v>
      </c>
      <c r="E110" s="273" t="s">
        <v>86</v>
      </c>
      <c r="F110" s="22">
        <v>51</v>
      </c>
      <c r="G110" s="22">
        <v>69</v>
      </c>
      <c r="H110" s="22">
        <v>85</v>
      </c>
      <c r="I110" s="22">
        <v>49</v>
      </c>
      <c r="J110" s="23">
        <v>65</v>
      </c>
      <c r="K110" s="23">
        <v>55</v>
      </c>
      <c r="L110" s="6">
        <v>37</v>
      </c>
      <c r="M110" s="6">
        <v>40</v>
      </c>
      <c r="N110" s="280">
        <v>41.407142857142858</v>
      </c>
      <c r="O110" s="281">
        <v>35.614285714285714</v>
      </c>
      <c r="Q110" s="333"/>
    </row>
    <row r="111" spans="1:20" ht="17.399999999999999" thickBot="1" x14ac:dyDescent="0.35">
      <c r="C111" s="362"/>
      <c r="D111" s="289" t="s">
        <v>568</v>
      </c>
      <c r="E111" s="273" t="s">
        <v>86</v>
      </c>
      <c r="F111" s="22">
        <v>42</v>
      </c>
      <c r="G111" s="22">
        <v>33</v>
      </c>
      <c r="H111" s="22">
        <v>39</v>
      </c>
      <c r="I111" s="22">
        <v>35</v>
      </c>
      <c r="J111" s="23">
        <v>66</v>
      </c>
      <c r="K111" s="23">
        <v>51</v>
      </c>
      <c r="L111" s="6">
        <v>63</v>
      </c>
      <c r="M111" s="6">
        <v>63</v>
      </c>
      <c r="N111" s="280">
        <v>33.744285714285716</v>
      </c>
      <c r="O111" s="281">
        <v>28.307142857142857</v>
      </c>
      <c r="Q111" s="333"/>
    </row>
    <row r="112" spans="1:20" ht="17.399999999999999" thickBot="1" x14ac:dyDescent="0.35">
      <c r="C112" s="362"/>
      <c r="D112" s="289" t="s">
        <v>569</v>
      </c>
      <c r="E112" s="273" t="s">
        <v>86</v>
      </c>
      <c r="F112" s="22">
        <v>60</v>
      </c>
      <c r="G112" s="22">
        <v>48</v>
      </c>
      <c r="H112" s="22">
        <v>49</v>
      </c>
      <c r="I112" s="22">
        <v>45</v>
      </c>
      <c r="J112" s="23">
        <v>43</v>
      </c>
      <c r="K112" s="23">
        <v>44</v>
      </c>
      <c r="L112" s="6">
        <v>44</v>
      </c>
      <c r="M112" s="6">
        <v>39</v>
      </c>
      <c r="N112" s="280">
        <v>43.051428571428573</v>
      </c>
      <c r="O112" s="281">
        <v>28.355714285714289</v>
      </c>
      <c r="Q112" s="333"/>
    </row>
    <row r="113" spans="1:20" ht="17.399999999999999" thickBot="1" x14ac:dyDescent="0.35">
      <c r="C113" s="363"/>
      <c r="D113" s="289" t="s">
        <v>570</v>
      </c>
      <c r="E113" s="273" t="s">
        <v>86</v>
      </c>
      <c r="F113" s="22">
        <v>54</v>
      </c>
      <c r="G113" s="22">
        <v>42</v>
      </c>
      <c r="H113" s="22">
        <v>42</v>
      </c>
      <c r="I113" s="22">
        <v>29</v>
      </c>
      <c r="J113" s="23">
        <v>35</v>
      </c>
      <c r="K113" s="23">
        <v>36</v>
      </c>
      <c r="L113" s="6">
        <v>53</v>
      </c>
      <c r="M113" s="6">
        <v>39</v>
      </c>
      <c r="N113" s="280">
        <v>22.62833333333333</v>
      </c>
      <c r="O113" s="281">
        <v>19.416666666666668</v>
      </c>
      <c r="Q113" s="333"/>
    </row>
    <row r="114" spans="1:20" ht="34.200000000000003" thickBot="1" x14ac:dyDescent="0.35">
      <c r="A114" s="180" t="s">
        <v>538</v>
      </c>
      <c r="B114" s="315" t="s">
        <v>1285</v>
      </c>
      <c r="C114" s="361" t="s">
        <v>61</v>
      </c>
      <c r="D114" s="293" t="s">
        <v>87</v>
      </c>
      <c r="E114" s="273" t="s">
        <v>8</v>
      </c>
      <c r="F114" s="429">
        <v>71</v>
      </c>
      <c r="G114" s="430"/>
      <c r="H114" s="429">
        <v>124</v>
      </c>
      <c r="I114" s="430"/>
      <c r="J114" s="444">
        <v>293</v>
      </c>
      <c r="K114" s="445"/>
      <c r="L114" s="421">
        <v>250</v>
      </c>
      <c r="M114" s="422"/>
      <c r="N114" s="555">
        <f>3.62+64.87</f>
        <v>68.490000000000009</v>
      </c>
      <c r="O114" s="556"/>
      <c r="Q114" s="335" t="s">
        <v>1287</v>
      </c>
      <c r="S114" t="s">
        <v>1360</v>
      </c>
      <c r="T114" t="s">
        <v>1329</v>
      </c>
    </row>
    <row r="115" spans="1:20" ht="17.399999999999999" thickBot="1" x14ac:dyDescent="0.35">
      <c r="A115" s="180" t="s">
        <v>539</v>
      </c>
      <c r="B115" s="315" t="s">
        <v>1286</v>
      </c>
      <c r="C115" s="362"/>
      <c r="D115" s="293" t="s">
        <v>540</v>
      </c>
      <c r="E115" s="273" t="s">
        <v>8</v>
      </c>
      <c r="F115" s="431">
        <v>574010</v>
      </c>
      <c r="G115" s="432"/>
      <c r="H115" s="431">
        <v>403440</v>
      </c>
      <c r="I115" s="432"/>
      <c r="J115" s="483">
        <v>352185</v>
      </c>
      <c r="K115" s="484"/>
      <c r="L115" s="431">
        <v>436745</v>
      </c>
      <c r="M115" s="432"/>
      <c r="N115" s="553">
        <f>'Financial Capital'!H7</f>
        <v>515449</v>
      </c>
      <c r="O115" s="554"/>
      <c r="Q115" s="336" t="s">
        <v>1288</v>
      </c>
      <c r="S115" t="s">
        <v>1360</v>
      </c>
    </row>
    <row r="116" spans="1:20" ht="17.399999999999999" thickBot="1" x14ac:dyDescent="0.35">
      <c r="B116" s="314"/>
      <c r="C116" s="362"/>
      <c r="D116" s="293" t="s">
        <v>541</v>
      </c>
      <c r="E116" s="273" t="s">
        <v>8</v>
      </c>
      <c r="F116" s="477">
        <v>537869.80000000005</v>
      </c>
      <c r="G116" s="478"/>
      <c r="H116" s="477">
        <v>377591.53</v>
      </c>
      <c r="I116" s="478"/>
      <c r="J116" s="479">
        <v>324650.90000000002</v>
      </c>
      <c r="K116" s="480"/>
      <c r="L116" s="477">
        <v>396468</v>
      </c>
      <c r="M116" s="478"/>
      <c r="N116" s="553">
        <f>'Financial Capital'!H12</f>
        <v>480881</v>
      </c>
      <c r="O116" s="554"/>
      <c r="Q116" s="337" t="s">
        <v>1289</v>
      </c>
      <c r="S116" t="s">
        <v>1360</v>
      </c>
    </row>
    <row r="117" spans="1:20" ht="17.399999999999999" thickBot="1" x14ac:dyDescent="0.35">
      <c r="B117" s="314"/>
      <c r="C117" s="362"/>
      <c r="D117" s="293" t="s">
        <v>542</v>
      </c>
      <c r="E117" s="273" t="s">
        <v>8</v>
      </c>
      <c r="F117" s="431">
        <f>'Financial Capital'!D11</f>
        <v>13110</v>
      </c>
      <c r="G117" s="432"/>
      <c r="H117" s="431">
        <f>'Financial Capital'!E11</f>
        <v>12190</v>
      </c>
      <c r="I117" s="432"/>
      <c r="J117" s="471">
        <f>'Financial Capital'!F11</f>
        <v>12213</v>
      </c>
      <c r="K117" s="472"/>
      <c r="L117" s="431">
        <f>'Financial Capital'!G11</f>
        <v>13744</v>
      </c>
      <c r="M117" s="432"/>
      <c r="N117" s="553">
        <f>'Financial Capital'!H11</f>
        <v>14595</v>
      </c>
      <c r="O117" s="554"/>
      <c r="Q117" s="337" t="s">
        <v>1290</v>
      </c>
      <c r="S117" t="s">
        <v>1360</v>
      </c>
    </row>
    <row r="118" spans="1:20" ht="17.399999999999999" thickBot="1" x14ac:dyDescent="0.35">
      <c r="B118" s="314"/>
      <c r="C118" s="362"/>
      <c r="D118" s="293" t="s">
        <v>543</v>
      </c>
      <c r="E118" s="273" t="s">
        <v>61</v>
      </c>
      <c r="F118" s="433">
        <f>(F115-(F116-F117))/F117</f>
        <v>3.7566895499618576</v>
      </c>
      <c r="G118" s="434"/>
      <c r="H118" s="433">
        <f>(H115-(H116-H117))/H117</f>
        <v>3.1204651353568478</v>
      </c>
      <c r="I118" s="434"/>
      <c r="J118" s="433">
        <f>(J115-(J116-J117))/J117</f>
        <v>3.2544911160239072</v>
      </c>
      <c r="K118" s="434"/>
      <c r="L118" s="433">
        <f>(L115-(L116-L117))/L117</f>
        <v>3.9305151338766007</v>
      </c>
      <c r="M118" s="434"/>
      <c r="N118" s="551">
        <f>(N115-(N116-N117))/N117</f>
        <v>3.3684823569715654</v>
      </c>
      <c r="O118" s="552"/>
      <c r="Q118" s="333" t="s">
        <v>1291</v>
      </c>
      <c r="S118" t="s">
        <v>1360</v>
      </c>
    </row>
    <row r="119" spans="1:20" ht="17.399999999999999" thickBot="1" x14ac:dyDescent="0.35">
      <c r="B119" s="314"/>
      <c r="C119" s="363"/>
      <c r="D119" s="293" t="s">
        <v>88</v>
      </c>
      <c r="E119" s="273" t="s">
        <v>31</v>
      </c>
      <c r="F119" s="431">
        <v>5489</v>
      </c>
      <c r="G119" s="432"/>
      <c r="H119" s="431">
        <v>5738</v>
      </c>
      <c r="I119" s="432"/>
      <c r="J119" s="471">
        <v>6289</v>
      </c>
      <c r="K119" s="472"/>
      <c r="L119" s="425">
        <v>6241</v>
      </c>
      <c r="M119" s="426"/>
      <c r="N119" s="553">
        <f>N10</f>
        <v>7613</v>
      </c>
      <c r="O119" s="554"/>
      <c r="Q119" s="332" t="s">
        <v>1292</v>
      </c>
      <c r="S119" t="s">
        <v>1360</v>
      </c>
    </row>
    <row r="120" spans="1:20" ht="15.6" thickBot="1" x14ac:dyDescent="0.35">
      <c r="C120" s="361" t="s">
        <v>61</v>
      </c>
      <c r="D120" s="364" t="s">
        <v>89</v>
      </c>
      <c r="E120" s="365"/>
      <c r="F120" s="365"/>
      <c r="G120" s="365"/>
      <c r="H120" s="365"/>
      <c r="I120" s="365"/>
      <c r="J120" s="365"/>
      <c r="K120" s="365"/>
      <c r="L120" s="365"/>
      <c r="M120" s="365"/>
      <c r="N120" s="365"/>
      <c r="O120" s="366"/>
      <c r="Q120" s="333"/>
    </row>
    <row r="121" spans="1:20" ht="34.200000000000003" thickBot="1" x14ac:dyDescent="0.35">
      <c r="C121" s="362"/>
      <c r="D121" s="293" t="s">
        <v>90</v>
      </c>
      <c r="E121" s="282" t="s">
        <v>91</v>
      </c>
      <c r="F121" s="429" t="s">
        <v>450</v>
      </c>
      <c r="G121" s="430"/>
      <c r="H121" s="429">
        <v>100</v>
      </c>
      <c r="I121" s="430"/>
      <c r="J121" s="444">
        <v>100</v>
      </c>
      <c r="K121" s="445"/>
      <c r="L121" s="429">
        <v>100</v>
      </c>
      <c r="M121" s="430"/>
      <c r="N121" s="429">
        <v>100</v>
      </c>
      <c r="O121" s="430"/>
      <c r="Q121" s="333"/>
      <c r="S121" t="s">
        <v>1361</v>
      </c>
    </row>
    <row r="122" spans="1:20" ht="17.399999999999999" thickBot="1" x14ac:dyDescent="0.35">
      <c r="C122" s="362"/>
      <c r="D122" s="293" t="s">
        <v>92</v>
      </c>
      <c r="E122" s="282" t="s">
        <v>91</v>
      </c>
      <c r="F122" s="429" t="s">
        <v>450</v>
      </c>
      <c r="G122" s="430"/>
      <c r="H122" s="429">
        <v>100</v>
      </c>
      <c r="I122" s="430"/>
      <c r="J122" s="444">
        <v>100</v>
      </c>
      <c r="K122" s="445"/>
      <c r="L122" s="429">
        <v>100</v>
      </c>
      <c r="M122" s="430"/>
      <c r="N122" s="429">
        <v>100</v>
      </c>
      <c r="O122" s="430"/>
      <c r="Q122" s="333"/>
      <c r="S122" t="s">
        <v>1361</v>
      </c>
    </row>
    <row r="123" spans="1:20" ht="26.25" customHeight="1" thickBot="1" x14ac:dyDescent="0.35">
      <c r="C123" s="363"/>
      <c r="D123" s="293" t="s">
        <v>93</v>
      </c>
      <c r="E123" s="282" t="s">
        <v>91</v>
      </c>
      <c r="F123" s="429" t="s">
        <v>450</v>
      </c>
      <c r="G123" s="430"/>
      <c r="H123" s="429">
        <v>100</v>
      </c>
      <c r="I123" s="430"/>
      <c r="J123" s="444">
        <v>100</v>
      </c>
      <c r="K123" s="445"/>
      <c r="L123" s="429">
        <v>100</v>
      </c>
      <c r="M123" s="430"/>
      <c r="N123" s="429">
        <v>100</v>
      </c>
      <c r="O123" s="430"/>
      <c r="Q123" s="333"/>
      <c r="S123" t="s">
        <v>1361</v>
      </c>
    </row>
    <row r="124" spans="1:20" ht="17.399999999999999" thickBot="1" x14ac:dyDescent="0.35">
      <c r="A124" s="180" t="s">
        <v>544</v>
      </c>
      <c r="C124" s="361" t="s">
        <v>61</v>
      </c>
      <c r="D124" s="286" t="s">
        <v>94</v>
      </c>
      <c r="E124" s="549" t="s">
        <v>95</v>
      </c>
      <c r="F124" s="421">
        <v>84.82</v>
      </c>
      <c r="G124" s="422"/>
      <c r="H124" s="421">
        <v>85.76</v>
      </c>
      <c r="I124" s="422"/>
      <c r="J124" s="421">
        <v>87.52</v>
      </c>
      <c r="K124" s="422"/>
      <c r="L124" s="421">
        <v>88.17</v>
      </c>
      <c r="M124" s="422"/>
      <c r="N124" s="457">
        <v>88.65</v>
      </c>
      <c r="O124" s="458"/>
      <c r="Q124" s="333"/>
      <c r="S124" t="s">
        <v>1361</v>
      </c>
    </row>
    <row r="125" spans="1:20" ht="17.399999999999999" thickBot="1" x14ac:dyDescent="0.35">
      <c r="C125" s="362"/>
      <c r="D125" s="287"/>
      <c r="E125" s="550"/>
      <c r="F125" s="6" t="s">
        <v>450</v>
      </c>
      <c r="G125" s="6" t="s">
        <v>450</v>
      </c>
      <c r="H125" s="6" t="s">
        <v>450</v>
      </c>
      <c r="I125" s="6" t="s">
        <v>450</v>
      </c>
      <c r="J125" s="6" t="s">
        <v>450</v>
      </c>
      <c r="K125" s="6" t="s">
        <v>450</v>
      </c>
      <c r="L125" s="6" t="s">
        <v>450</v>
      </c>
      <c r="M125" s="6" t="s">
        <v>450</v>
      </c>
      <c r="N125" s="6">
        <v>90.05</v>
      </c>
      <c r="O125" s="6">
        <v>84.78</v>
      </c>
      <c r="Q125" s="333"/>
      <c r="S125" t="s">
        <v>1361</v>
      </c>
    </row>
    <row r="126" spans="1:20" ht="17.399999999999999" thickBot="1" x14ac:dyDescent="0.35">
      <c r="C126" s="362"/>
      <c r="D126" s="286" t="s">
        <v>96</v>
      </c>
      <c r="E126" s="549" t="s">
        <v>95</v>
      </c>
      <c r="F126" s="421" t="s">
        <v>450</v>
      </c>
      <c r="G126" s="422"/>
      <c r="H126" s="421" t="s">
        <v>450</v>
      </c>
      <c r="I126" s="422"/>
      <c r="J126" s="421">
        <v>80</v>
      </c>
      <c r="K126" s="422"/>
      <c r="L126" s="421">
        <v>80</v>
      </c>
      <c r="M126" s="422"/>
      <c r="N126" s="421">
        <v>85</v>
      </c>
      <c r="O126" s="422"/>
      <c r="Q126" s="333"/>
      <c r="S126" t="s">
        <v>1361</v>
      </c>
    </row>
    <row r="127" spans="1:20" ht="17.399999999999999" thickBot="1" x14ac:dyDescent="0.35">
      <c r="C127" s="362"/>
      <c r="D127" s="287"/>
      <c r="E127" s="550"/>
      <c r="F127" s="6" t="s">
        <v>450</v>
      </c>
      <c r="G127" s="6" t="s">
        <v>450</v>
      </c>
      <c r="H127" s="6" t="s">
        <v>450</v>
      </c>
      <c r="I127" s="6" t="s">
        <v>450</v>
      </c>
      <c r="J127" s="6" t="s">
        <v>450</v>
      </c>
      <c r="K127" s="6" t="s">
        <v>450</v>
      </c>
      <c r="L127" s="6" t="s">
        <v>450</v>
      </c>
      <c r="M127" s="6" t="s">
        <v>450</v>
      </c>
      <c r="N127" s="6" t="s">
        <v>450</v>
      </c>
      <c r="O127" s="6" t="s">
        <v>450</v>
      </c>
      <c r="Q127" s="333"/>
      <c r="S127" t="s">
        <v>1361</v>
      </c>
    </row>
    <row r="128" spans="1:20" ht="17.399999999999999" thickBot="1" x14ac:dyDescent="0.35">
      <c r="C128" s="362"/>
      <c r="D128" s="286" t="s">
        <v>97</v>
      </c>
      <c r="E128" s="549" t="s">
        <v>56</v>
      </c>
      <c r="F128" s="421">
        <v>95</v>
      </c>
      <c r="G128" s="422"/>
      <c r="H128" s="421">
        <v>97</v>
      </c>
      <c r="I128" s="422"/>
      <c r="J128" s="421">
        <v>99</v>
      </c>
      <c r="K128" s="422"/>
      <c r="L128" s="421">
        <v>99</v>
      </c>
      <c r="M128" s="422"/>
      <c r="N128" s="421">
        <v>99</v>
      </c>
      <c r="O128" s="422"/>
      <c r="Q128" s="333"/>
      <c r="S128" t="s">
        <v>1361</v>
      </c>
    </row>
    <row r="129" spans="1:20" ht="17.399999999999999" thickBot="1" x14ac:dyDescent="0.35">
      <c r="C129" s="363"/>
      <c r="D129" s="287"/>
      <c r="E129" s="550"/>
      <c r="F129" s="6" t="s">
        <v>450</v>
      </c>
      <c r="G129" s="6" t="s">
        <v>450</v>
      </c>
      <c r="H129" s="6" t="s">
        <v>450</v>
      </c>
      <c r="I129" s="6" t="s">
        <v>450</v>
      </c>
      <c r="J129" s="6" t="s">
        <v>450</v>
      </c>
      <c r="K129" s="6" t="s">
        <v>450</v>
      </c>
      <c r="L129" s="6" t="s">
        <v>450</v>
      </c>
      <c r="M129" s="6" t="s">
        <v>450</v>
      </c>
      <c r="N129" s="6" t="s">
        <v>450</v>
      </c>
      <c r="O129" s="6" t="s">
        <v>450</v>
      </c>
      <c r="Q129" s="333"/>
      <c r="S129" t="s">
        <v>1361</v>
      </c>
    </row>
    <row r="130" spans="1:20" ht="15.6" thickBot="1" x14ac:dyDescent="0.35">
      <c r="C130" s="467" t="s">
        <v>98</v>
      </c>
      <c r="D130" s="342" t="s">
        <v>99</v>
      </c>
      <c r="E130" s="343"/>
      <c r="F130" s="343"/>
      <c r="G130" s="343"/>
      <c r="H130" s="343"/>
      <c r="I130" s="343"/>
      <c r="J130" s="343"/>
      <c r="K130" s="343"/>
      <c r="L130" s="343"/>
      <c r="M130" s="343"/>
      <c r="N130" s="343"/>
      <c r="O130" s="344"/>
      <c r="Q130" s="333"/>
    </row>
    <row r="131" spans="1:20" ht="17.399999999999999" thickBot="1" x14ac:dyDescent="0.35">
      <c r="C131" s="468"/>
      <c r="D131" s="284" t="s">
        <v>571</v>
      </c>
      <c r="E131" s="144" t="s">
        <v>31</v>
      </c>
      <c r="F131" s="95">
        <v>122</v>
      </c>
      <c r="G131" s="95">
        <v>28</v>
      </c>
      <c r="H131" s="95">
        <v>48</v>
      </c>
      <c r="I131" s="95">
        <v>7</v>
      </c>
      <c r="J131" s="95">
        <v>42</v>
      </c>
      <c r="K131" s="95">
        <v>5</v>
      </c>
      <c r="L131" s="94">
        <v>45</v>
      </c>
      <c r="M131" s="94">
        <v>8</v>
      </c>
      <c r="N131" s="95">
        <v>69</v>
      </c>
      <c r="O131" s="264">
        <v>17</v>
      </c>
      <c r="P131" s="319">
        <v>3</v>
      </c>
      <c r="Q131" s="333"/>
      <c r="S131" t="s">
        <v>1331</v>
      </c>
    </row>
    <row r="132" spans="1:20" ht="17.399999999999999" thickBot="1" x14ac:dyDescent="0.35">
      <c r="C132" s="468"/>
      <c r="D132" s="285"/>
      <c r="E132" s="144" t="s">
        <v>15</v>
      </c>
      <c r="F132" s="95">
        <v>100</v>
      </c>
      <c r="G132" s="95">
        <v>100</v>
      </c>
      <c r="H132" s="95">
        <v>100</v>
      </c>
      <c r="I132" s="95">
        <v>100</v>
      </c>
      <c r="J132" s="95">
        <v>100</v>
      </c>
      <c r="K132" s="95">
        <v>100</v>
      </c>
      <c r="L132" s="94">
        <v>100</v>
      </c>
      <c r="M132" s="94">
        <v>100</v>
      </c>
      <c r="N132" s="94">
        <v>100</v>
      </c>
      <c r="O132" s="94">
        <v>100</v>
      </c>
      <c r="Q132" s="333"/>
    </row>
    <row r="133" spans="1:20" ht="17.399999999999999" thickBot="1" x14ac:dyDescent="0.35">
      <c r="C133" s="468"/>
      <c r="D133" s="284" t="s">
        <v>572</v>
      </c>
      <c r="E133" s="144" t="s">
        <v>31</v>
      </c>
      <c r="F133" s="95">
        <v>336</v>
      </c>
      <c r="G133" s="95">
        <v>108</v>
      </c>
      <c r="H133" s="95">
        <v>451</v>
      </c>
      <c r="I133" s="95">
        <v>149</v>
      </c>
      <c r="J133" s="95">
        <v>469</v>
      </c>
      <c r="K133" s="95">
        <v>168</v>
      </c>
      <c r="L133" s="94">
        <v>470</v>
      </c>
      <c r="M133" s="94">
        <v>174</v>
      </c>
      <c r="N133" s="95">
        <v>547</v>
      </c>
      <c r="O133" s="264">
        <v>242</v>
      </c>
      <c r="Q133" s="333"/>
    </row>
    <row r="134" spans="1:20" ht="17.399999999999999" thickBot="1" x14ac:dyDescent="0.35">
      <c r="C134" s="468"/>
      <c r="D134" s="285"/>
      <c r="E134" s="144" t="s">
        <v>15</v>
      </c>
      <c r="F134" s="95">
        <v>100</v>
      </c>
      <c r="G134" s="95">
        <v>100</v>
      </c>
      <c r="H134" s="95">
        <v>100</v>
      </c>
      <c r="I134" s="95">
        <v>100</v>
      </c>
      <c r="J134" s="95">
        <v>100</v>
      </c>
      <c r="K134" s="95">
        <v>100</v>
      </c>
      <c r="L134" s="94">
        <v>100</v>
      </c>
      <c r="M134" s="94">
        <v>100</v>
      </c>
      <c r="N134" s="94">
        <v>100</v>
      </c>
      <c r="O134" s="94">
        <v>100</v>
      </c>
      <c r="Q134" s="333"/>
    </row>
    <row r="135" spans="1:20" ht="17.399999999999999" thickBot="1" x14ac:dyDescent="0.35">
      <c r="C135" s="468"/>
      <c r="D135" s="284" t="s">
        <v>573</v>
      </c>
      <c r="E135" s="144" t="s">
        <v>31</v>
      </c>
      <c r="F135" s="95">
        <v>696</v>
      </c>
      <c r="G135" s="95">
        <v>263</v>
      </c>
      <c r="H135" s="95">
        <v>859</v>
      </c>
      <c r="I135" s="95">
        <v>313</v>
      </c>
      <c r="J135" s="95">
        <v>780</v>
      </c>
      <c r="K135" s="95">
        <v>327</v>
      </c>
      <c r="L135" s="94">
        <v>797</v>
      </c>
      <c r="M135" s="94">
        <v>368</v>
      </c>
      <c r="N135" s="95">
        <v>909</v>
      </c>
      <c r="O135" s="264">
        <v>453</v>
      </c>
      <c r="Q135" s="333"/>
    </row>
    <row r="136" spans="1:20" ht="17.399999999999999" thickBot="1" x14ac:dyDescent="0.35">
      <c r="C136" s="468"/>
      <c r="D136" s="285"/>
      <c r="E136" s="144" t="s">
        <v>15</v>
      </c>
      <c r="F136" s="95">
        <v>100</v>
      </c>
      <c r="G136" s="95">
        <v>100</v>
      </c>
      <c r="H136" s="95">
        <v>100</v>
      </c>
      <c r="I136" s="95">
        <v>100</v>
      </c>
      <c r="J136" s="95">
        <v>100</v>
      </c>
      <c r="K136" s="95">
        <v>100</v>
      </c>
      <c r="L136" s="94">
        <v>100</v>
      </c>
      <c r="M136" s="94">
        <v>100</v>
      </c>
      <c r="N136" s="94">
        <v>100</v>
      </c>
      <c r="O136" s="94">
        <v>100</v>
      </c>
      <c r="Q136" s="333"/>
    </row>
    <row r="137" spans="1:20" ht="17.399999999999999" thickBot="1" x14ac:dyDescent="0.35">
      <c r="C137" s="468"/>
      <c r="D137" s="284" t="s">
        <v>574</v>
      </c>
      <c r="E137" s="144" t="s">
        <v>31</v>
      </c>
      <c r="F137" s="145">
        <v>2622</v>
      </c>
      <c r="G137" s="95">
        <v>829</v>
      </c>
      <c r="H137" s="145">
        <v>2402</v>
      </c>
      <c r="I137" s="95">
        <v>789</v>
      </c>
      <c r="J137" s="145">
        <v>3008</v>
      </c>
      <c r="K137" s="95">
        <v>905</v>
      </c>
      <c r="L137" s="146">
        <v>3425</v>
      </c>
      <c r="M137" s="94">
        <v>954</v>
      </c>
      <c r="N137" s="145">
        <v>4158</v>
      </c>
      <c r="O137" s="147">
        <v>1218</v>
      </c>
      <c r="Q137" s="333"/>
    </row>
    <row r="138" spans="1:20" ht="17.399999999999999" thickBot="1" x14ac:dyDescent="0.35">
      <c r="C138" s="469"/>
      <c r="D138" s="285"/>
      <c r="E138" s="144" t="s">
        <v>15</v>
      </c>
      <c r="F138" s="95">
        <v>100</v>
      </c>
      <c r="G138" s="95">
        <v>100</v>
      </c>
      <c r="H138" s="95">
        <v>100</v>
      </c>
      <c r="I138" s="95">
        <v>100</v>
      </c>
      <c r="J138" s="95">
        <v>100</v>
      </c>
      <c r="K138" s="95">
        <v>100</v>
      </c>
      <c r="L138" s="94">
        <v>100</v>
      </c>
      <c r="M138" s="94">
        <v>100</v>
      </c>
      <c r="N138" s="94">
        <v>100</v>
      </c>
      <c r="O138" s="94">
        <v>100</v>
      </c>
      <c r="Q138" s="333"/>
    </row>
    <row r="139" spans="1:20" ht="15.6" thickBot="1" x14ac:dyDescent="0.35">
      <c r="A139" s="241" t="s">
        <v>549</v>
      </c>
      <c r="B139" s="304" t="s">
        <v>578</v>
      </c>
      <c r="C139" s="361" t="s">
        <v>61</v>
      </c>
      <c r="D139" s="364" t="s">
        <v>100</v>
      </c>
      <c r="E139" s="365"/>
      <c r="F139" s="365"/>
      <c r="G139" s="365"/>
      <c r="H139" s="365"/>
      <c r="I139" s="365"/>
      <c r="J139" s="365"/>
      <c r="K139" s="365"/>
      <c r="L139" s="365"/>
      <c r="M139" s="365"/>
      <c r="N139" s="365"/>
      <c r="O139" s="366"/>
      <c r="Q139" s="333"/>
    </row>
    <row r="140" spans="1:20" ht="17.399999999999999" thickBot="1" x14ac:dyDescent="0.35">
      <c r="A140" s="241"/>
      <c r="B140" s="304"/>
      <c r="C140" s="362"/>
      <c r="D140" s="284" t="s">
        <v>101</v>
      </c>
      <c r="E140" s="10" t="s">
        <v>72</v>
      </c>
      <c r="F140" s="425">
        <v>1266</v>
      </c>
      <c r="G140" s="426"/>
      <c r="H140" s="425">
        <v>1316</v>
      </c>
      <c r="I140" s="426"/>
      <c r="J140" s="425">
        <v>1467</v>
      </c>
      <c r="K140" s="426"/>
      <c r="L140" s="425">
        <v>1504</v>
      </c>
      <c r="M140" s="426"/>
      <c r="N140" s="463">
        <v>1930</v>
      </c>
      <c r="O140" s="464"/>
      <c r="P140" s="319">
        <v>5</v>
      </c>
      <c r="Q140" s="333"/>
    </row>
    <row r="141" spans="1:20" ht="17.399999999999999" thickBot="1" x14ac:dyDescent="0.35">
      <c r="A141" s="241"/>
      <c r="B141" s="304"/>
      <c r="C141" s="362"/>
      <c r="D141" s="285"/>
      <c r="E141" s="273" t="s">
        <v>102</v>
      </c>
      <c r="F141" s="423">
        <v>23.06</v>
      </c>
      <c r="G141" s="424"/>
      <c r="H141" s="423">
        <v>22.94</v>
      </c>
      <c r="I141" s="424"/>
      <c r="J141" s="423">
        <v>23.33</v>
      </c>
      <c r="K141" s="424"/>
      <c r="L141" s="465">
        <v>24.1</v>
      </c>
      <c r="M141" s="466"/>
      <c r="N141" s="547">
        <f>N140/$N$10*100</f>
        <v>25.35137265204256</v>
      </c>
      <c r="O141" s="548"/>
      <c r="Q141" s="333" t="s">
        <v>1277</v>
      </c>
    </row>
    <row r="142" spans="1:20" ht="17.399999999999999" thickBot="1" x14ac:dyDescent="0.35">
      <c r="A142" s="241"/>
      <c r="B142" s="304"/>
      <c r="C142" s="362"/>
      <c r="D142" s="284" t="s">
        <v>103</v>
      </c>
      <c r="E142" s="12" t="s">
        <v>72</v>
      </c>
      <c r="F142" s="421" t="s">
        <v>450</v>
      </c>
      <c r="G142" s="422"/>
      <c r="H142" s="421" t="s">
        <v>450</v>
      </c>
      <c r="I142" s="422"/>
      <c r="J142" s="421" t="s">
        <v>450</v>
      </c>
      <c r="K142" s="422"/>
      <c r="L142" s="421">
        <v>182</v>
      </c>
      <c r="M142" s="422"/>
      <c r="N142" s="463">
        <v>259</v>
      </c>
      <c r="O142" s="464"/>
      <c r="Q142" s="333"/>
      <c r="T142" t="s">
        <v>1332</v>
      </c>
    </row>
    <row r="143" spans="1:20" ht="17.399999999999999" thickBot="1" x14ac:dyDescent="0.35">
      <c r="A143" s="241"/>
      <c r="B143" s="304"/>
      <c r="C143" s="362"/>
      <c r="D143" s="285"/>
      <c r="E143" s="273" t="s">
        <v>102</v>
      </c>
      <c r="F143" s="423">
        <v>21.79</v>
      </c>
      <c r="G143" s="424"/>
      <c r="H143" s="423">
        <v>23.82</v>
      </c>
      <c r="I143" s="424"/>
      <c r="J143" s="423">
        <v>25.68</v>
      </c>
      <c r="K143" s="424"/>
      <c r="L143" s="423">
        <v>26.11</v>
      </c>
      <c r="M143" s="424"/>
      <c r="N143" s="547">
        <f>N142/SUM(N45:O45,N47:O47)*100</f>
        <v>29.599999999999998</v>
      </c>
      <c r="O143" s="548"/>
      <c r="Q143" s="333" t="s">
        <v>1278</v>
      </c>
    </row>
    <row r="144" spans="1:20" ht="17.399999999999999" thickBot="1" x14ac:dyDescent="0.35">
      <c r="A144" s="241"/>
      <c r="B144" s="304"/>
      <c r="C144" s="362"/>
      <c r="D144" s="284" t="s">
        <v>575</v>
      </c>
      <c r="E144" s="12" t="s">
        <v>72</v>
      </c>
      <c r="F144" s="421">
        <v>26</v>
      </c>
      <c r="G144" s="422"/>
      <c r="H144" s="421">
        <v>7</v>
      </c>
      <c r="I144" s="422"/>
      <c r="J144" s="421">
        <v>11</v>
      </c>
      <c r="K144" s="422"/>
      <c r="L144" s="421">
        <v>8</v>
      </c>
      <c r="M144" s="422"/>
      <c r="N144" s="457">
        <v>17</v>
      </c>
      <c r="O144" s="458"/>
      <c r="Q144" s="333"/>
    </row>
    <row r="145" spans="1:19" ht="31.8" thickBot="1" x14ac:dyDescent="0.35">
      <c r="A145" s="241"/>
      <c r="B145" s="304"/>
      <c r="C145" s="362"/>
      <c r="D145" s="285"/>
      <c r="E145" s="276" t="s">
        <v>105</v>
      </c>
      <c r="F145" s="545">
        <v>20.64</v>
      </c>
      <c r="G145" s="546"/>
      <c r="H145" s="545">
        <v>12.73</v>
      </c>
      <c r="I145" s="546"/>
      <c r="J145" s="545">
        <v>18.329999999999998</v>
      </c>
      <c r="K145" s="546"/>
      <c r="L145" s="545">
        <v>0.13</v>
      </c>
      <c r="M145" s="546"/>
      <c r="N145" s="547">
        <f>N144/SUM($N$45:$O$45)*100</f>
        <v>19.767441860465116</v>
      </c>
      <c r="O145" s="548"/>
      <c r="Q145" s="333" t="s">
        <v>1279</v>
      </c>
    </row>
    <row r="146" spans="1:19" ht="17.399999999999999" thickBot="1" x14ac:dyDescent="0.35">
      <c r="A146" s="241"/>
      <c r="B146" s="304"/>
      <c r="C146" s="362"/>
      <c r="D146" s="284" t="s">
        <v>106</v>
      </c>
      <c r="E146" s="12" t="s">
        <v>72</v>
      </c>
      <c r="F146" s="421">
        <v>129</v>
      </c>
      <c r="G146" s="422"/>
      <c r="H146" s="421">
        <v>149</v>
      </c>
      <c r="I146" s="422"/>
      <c r="J146" s="421">
        <v>168</v>
      </c>
      <c r="K146" s="422"/>
      <c r="L146" s="421">
        <v>174</v>
      </c>
      <c r="M146" s="422"/>
      <c r="N146" s="457">
        <v>242</v>
      </c>
      <c r="O146" s="458"/>
      <c r="Q146" s="333"/>
    </row>
    <row r="147" spans="1:19" ht="31.8" thickBot="1" x14ac:dyDescent="0.35">
      <c r="A147" s="241"/>
      <c r="B147" s="304"/>
      <c r="C147" s="362"/>
      <c r="D147" s="285"/>
      <c r="E147" s="276" t="s">
        <v>107</v>
      </c>
      <c r="F147" s="545">
        <v>22.99</v>
      </c>
      <c r="G147" s="546"/>
      <c r="H147" s="545">
        <v>24.83</v>
      </c>
      <c r="I147" s="546"/>
      <c r="J147" s="545">
        <v>26.37</v>
      </c>
      <c r="K147" s="546"/>
      <c r="L147" s="545">
        <v>2.8</v>
      </c>
      <c r="M147" s="546"/>
      <c r="N147" s="547">
        <f>N146/SUM($N$47:$O$47)*100</f>
        <v>30.671736375158424</v>
      </c>
      <c r="O147" s="548"/>
      <c r="Q147" s="333" t="s">
        <v>1280</v>
      </c>
    </row>
    <row r="148" spans="1:19" ht="24.75" customHeight="1" thickBot="1" x14ac:dyDescent="0.35">
      <c r="A148" s="241"/>
      <c r="B148" s="304"/>
      <c r="C148" s="362"/>
      <c r="D148" s="284" t="s">
        <v>108</v>
      </c>
      <c r="E148" s="12" t="s">
        <v>31</v>
      </c>
      <c r="F148" s="421" t="s">
        <v>450</v>
      </c>
      <c r="G148" s="422"/>
      <c r="H148" s="421" t="s">
        <v>450</v>
      </c>
      <c r="I148" s="422"/>
      <c r="J148" s="421" t="s">
        <v>450</v>
      </c>
      <c r="K148" s="422"/>
      <c r="L148" s="421">
        <v>2</v>
      </c>
      <c r="M148" s="422"/>
      <c r="N148" s="457">
        <v>9</v>
      </c>
      <c r="O148" s="458"/>
      <c r="P148" s="319">
        <v>3</v>
      </c>
      <c r="Q148" s="333"/>
      <c r="S148" s="316" t="s">
        <v>1363</v>
      </c>
    </row>
    <row r="149" spans="1:19" ht="31.8" thickBot="1" x14ac:dyDescent="0.35">
      <c r="A149" s="241"/>
      <c r="B149" s="304"/>
      <c r="C149" s="362"/>
      <c r="D149" s="285"/>
      <c r="E149" s="276" t="s">
        <v>109</v>
      </c>
      <c r="F149" s="545" t="s">
        <v>450</v>
      </c>
      <c r="G149" s="546"/>
      <c r="H149" s="545" t="s">
        <v>450</v>
      </c>
      <c r="I149" s="546"/>
      <c r="J149" s="545">
        <v>10.9</v>
      </c>
      <c r="K149" s="546"/>
      <c r="L149" s="545">
        <v>12.5</v>
      </c>
      <c r="M149" s="546"/>
      <c r="N149" s="547">
        <f>N148/18*100</f>
        <v>50</v>
      </c>
      <c r="O149" s="548"/>
      <c r="Q149" s="333" t="s">
        <v>1281</v>
      </c>
    </row>
    <row r="150" spans="1:19" ht="17.399999999999999" thickBot="1" x14ac:dyDescent="0.35">
      <c r="A150" s="241" t="s">
        <v>552</v>
      </c>
      <c r="B150" s="304"/>
      <c r="C150" s="362"/>
      <c r="D150" s="327" t="s">
        <v>110</v>
      </c>
      <c r="E150" s="12" t="s">
        <v>72</v>
      </c>
      <c r="F150" s="421">
        <v>3</v>
      </c>
      <c r="G150" s="422"/>
      <c r="H150" s="421">
        <v>3</v>
      </c>
      <c r="I150" s="422"/>
      <c r="J150" s="421">
        <v>2</v>
      </c>
      <c r="K150" s="422"/>
      <c r="L150" s="421">
        <v>2</v>
      </c>
      <c r="M150" s="422"/>
      <c r="N150" s="457">
        <v>2</v>
      </c>
      <c r="O150" s="458"/>
      <c r="Q150" s="333"/>
      <c r="S150" s="316" t="s">
        <v>1362</v>
      </c>
    </row>
    <row r="151" spans="1:19" ht="17.399999999999999" thickBot="1" x14ac:dyDescent="0.35">
      <c r="A151" s="241"/>
      <c r="B151" s="304"/>
      <c r="C151" s="387"/>
      <c r="D151" s="322"/>
      <c r="E151" s="276" t="s">
        <v>15</v>
      </c>
      <c r="F151" s="545">
        <v>20</v>
      </c>
      <c r="G151" s="546"/>
      <c r="H151" s="545">
        <v>20</v>
      </c>
      <c r="I151" s="546"/>
      <c r="J151" s="545">
        <v>13.33</v>
      </c>
      <c r="K151" s="546"/>
      <c r="L151" s="545">
        <v>13.33</v>
      </c>
      <c r="M151" s="546"/>
      <c r="N151" s="547">
        <f>N150/$N$154*100</f>
        <v>13.333333333333334</v>
      </c>
      <c r="O151" s="548"/>
      <c r="Q151" s="333" t="s">
        <v>1282</v>
      </c>
    </row>
    <row r="152" spans="1:19" ht="17.399999999999999" thickBot="1" x14ac:dyDescent="0.35">
      <c r="A152" s="241" t="s">
        <v>551</v>
      </c>
      <c r="B152" s="304" t="s">
        <v>579</v>
      </c>
      <c r="C152" s="259" t="s">
        <v>111</v>
      </c>
      <c r="D152" s="324" t="s">
        <v>112</v>
      </c>
      <c r="E152" s="12" t="s">
        <v>113</v>
      </c>
      <c r="F152" s="6">
        <v>1</v>
      </c>
      <c r="G152" s="6">
        <v>0.99</v>
      </c>
      <c r="H152" s="6">
        <v>1</v>
      </c>
      <c r="I152" s="6">
        <v>0.99</v>
      </c>
      <c r="J152" s="6">
        <v>1</v>
      </c>
      <c r="K152" s="6">
        <v>0.99</v>
      </c>
      <c r="L152" s="6">
        <v>1</v>
      </c>
      <c r="M152" s="6">
        <v>0.99</v>
      </c>
      <c r="N152" s="116">
        <v>1</v>
      </c>
      <c r="O152" s="116">
        <v>0.99</v>
      </c>
      <c r="P152" s="319">
        <v>3</v>
      </c>
      <c r="Q152" s="333"/>
      <c r="S152" s="316" t="s">
        <v>1365</v>
      </c>
    </row>
    <row r="153" spans="1:19" ht="15.6" thickBot="1" x14ac:dyDescent="0.35">
      <c r="A153" s="241"/>
      <c r="B153" s="304"/>
      <c r="C153" s="386" t="s">
        <v>61</v>
      </c>
      <c r="D153" s="364" t="s">
        <v>114</v>
      </c>
      <c r="E153" s="365"/>
      <c r="F153" s="365"/>
      <c r="G153" s="365"/>
      <c r="H153" s="365"/>
      <c r="I153" s="365"/>
      <c r="J153" s="365"/>
      <c r="K153" s="365"/>
      <c r="L153" s="365"/>
      <c r="M153" s="365"/>
      <c r="N153" s="365"/>
      <c r="O153" s="366"/>
      <c r="Q153" s="333"/>
    </row>
    <row r="154" spans="1:19" ht="17.399999999999999" thickBot="1" x14ac:dyDescent="0.35">
      <c r="A154" s="241"/>
      <c r="B154" s="304"/>
      <c r="C154" s="362"/>
      <c r="D154" s="293" t="s">
        <v>115</v>
      </c>
      <c r="E154" s="10" t="s">
        <v>116</v>
      </c>
      <c r="F154" s="421">
        <f>SUM(F155:G157)</f>
        <v>15</v>
      </c>
      <c r="G154" s="422"/>
      <c r="H154" s="421">
        <f t="shared" ref="H154" si="0">SUM(H155:I157)</f>
        <v>15</v>
      </c>
      <c r="I154" s="422"/>
      <c r="J154" s="421">
        <f t="shared" ref="J154" si="1">SUM(J155:K157)</f>
        <v>15</v>
      </c>
      <c r="K154" s="422"/>
      <c r="L154" s="421">
        <f t="shared" ref="L154" si="2">SUM(L155:M157)</f>
        <v>15</v>
      </c>
      <c r="M154" s="422"/>
      <c r="N154" s="453">
        <f>SUM(N155:O157)</f>
        <v>15</v>
      </c>
      <c r="O154" s="454"/>
      <c r="Q154" s="333" t="s">
        <v>1283</v>
      </c>
      <c r="S154" t="s">
        <v>1330</v>
      </c>
    </row>
    <row r="155" spans="1:19" ht="17.399999999999999" thickBot="1" x14ac:dyDescent="0.35">
      <c r="A155" s="241"/>
      <c r="B155" s="304"/>
      <c r="C155" s="362"/>
      <c r="D155" s="293" t="s">
        <v>117</v>
      </c>
      <c r="E155" s="12" t="s">
        <v>116</v>
      </c>
      <c r="F155" s="421">
        <v>1</v>
      </c>
      <c r="G155" s="422"/>
      <c r="H155" s="421">
        <v>1</v>
      </c>
      <c r="I155" s="422"/>
      <c r="J155" s="421">
        <v>1</v>
      </c>
      <c r="K155" s="422"/>
      <c r="L155" s="421">
        <v>1</v>
      </c>
      <c r="M155" s="422"/>
      <c r="N155" s="451">
        <v>1</v>
      </c>
      <c r="O155" s="452"/>
      <c r="Q155" s="333"/>
      <c r="S155" t="s">
        <v>1330</v>
      </c>
    </row>
    <row r="156" spans="1:19" ht="17.399999999999999" thickBot="1" x14ac:dyDescent="0.35">
      <c r="A156" s="241"/>
      <c r="B156" s="304"/>
      <c r="C156" s="362"/>
      <c r="D156" s="293" t="s">
        <v>118</v>
      </c>
      <c r="E156" s="12" t="s">
        <v>116</v>
      </c>
      <c r="F156" s="421">
        <v>5</v>
      </c>
      <c r="G156" s="422"/>
      <c r="H156" s="421">
        <v>5</v>
      </c>
      <c r="I156" s="422"/>
      <c r="J156" s="421">
        <v>5</v>
      </c>
      <c r="K156" s="422"/>
      <c r="L156" s="421">
        <v>5</v>
      </c>
      <c r="M156" s="422"/>
      <c r="N156" s="451">
        <v>5</v>
      </c>
      <c r="O156" s="452"/>
      <c r="Q156" s="333"/>
      <c r="S156" t="s">
        <v>1330</v>
      </c>
    </row>
    <row r="157" spans="1:19" ht="17.399999999999999" thickBot="1" x14ac:dyDescent="0.35">
      <c r="A157" s="241"/>
      <c r="B157" s="304"/>
      <c r="C157" s="363"/>
      <c r="D157" s="293" t="s">
        <v>119</v>
      </c>
      <c r="E157" s="12" t="s">
        <v>116</v>
      </c>
      <c r="F157" s="421">
        <v>9</v>
      </c>
      <c r="G157" s="422"/>
      <c r="H157" s="421">
        <v>9</v>
      </c>
      <c r="I157" s="422"/>
      <c r="J157" s="421">
        <v>9</v>
      </c>
      <c r="K157" s="422"/>
      <c r="L157" s="421">
        <v>9</v>
      </c>
      <c r="M157" s="422"/>
      <c r="N157" s="451">
        <v>9</v>
      </c>
      <c r="O157" s="452"/>
      <c r="Q157" s="333"/>
      <c r="S157" t="s">
        <v>1330</v>
      </c>
    </row>
    <row r="158" spans="1:19" ht="15.6" thickBot="1" x14ac:dyDescent="0.35">
      <c r="A158" s="241"/>
      <c r="B158" s="304"/>
      <c r="C158" s="361" t="s">
        <v>61</v>
      </c>
      <c r="D158" s="364" t="s">
        <v>120</v>
      </c>
      <c r="E158" s="365"/>
      <c r="F158" s="365"/>
      <c r="G158" s="365"/>
      <c r="H158" s="365"/>
      <c r="I158" s="365"/>
      <c r="J158" s="365"/>
      <c r="K158" s="365"/>
      <c r="L158" s="365"/>
      <c r="M158" s="365"/>
      <c r="N158" s="365"/>
      <c r="O158" s="366"/>
      <c r="Q158" s="333"/>
    </row>
    <row r="159" spans="1:19" ht="17.399999999999999" thickBot="1" x14ac:dyDescent="0.35">
      <c r="A159" s="241"/>
      <c r="B159" s="304"/>
      <c r="C159" s="363"/>
      <c r="D159" s="293" t="s">
        <v>121</v>
      </c>
      <c r="E159" s="10" t="s">
        <v>15</v>
      </c>
      <c r="F159" s="261">
        <v>100</v>
      </c>
      <c r="G159" s="261">
        <v>100</v>
      </c>
      <c r="H159" s="261">
        <v>100</v>
      </c>
      <c r="I159" s="261">
        <v>100</v>
      </c>
      <c r="J159" s="261">
        <v>100</v>
      </c>
      <c r="K159" s="261">
        <v>100</v>
      </c>
      <c r="L159" s="261">
        <v>100</v>
      </c>
      <c r="M159" s="261">
        <v>100</v>
      </c>
      <c r="N159" s="152">
        <v>100</v>
      </c>
      <c r="O159" s="152">
        <v>100</v>
      </c>
      <c r="Q159" s="333"/>
      <c r="S159" t="s">
        <v>1330</v>
      </c>
    </row>
    <row r="160" spans="1:19" ht="24" hidden="1" thickBot="1" x14ac:dyDescent="0.35">
      <c r="A160" s="303"/>
      <c r="C160" s="446" t="s">
        <v>122</v>
      </c>
      <c r="D160" s="447"/>
      <c r="E160" s="447"/>
      <c r="F160" s="447"/>
      <c r="G160" s="447"/>
      <c r="H160" s="447"/>
      <c r="I160" s="447"/>
      <c r="J160" s="447"/>
      <c r="K160" s="447"/>
      <c r="L160" s="447"/>
      <c r="M160" s="447"/>
      <c r="N160" s="447"/>
      <c r="O160" s="448"/>
    </row>
    <row r="161" spans="1:15" ht="51" hidden="1" thickBot="1" x14ac:dyDescent="0.35">
      <c r="A161" s="303"/>
      <c r="B161" s="305"/>
      <c r="C161" s="258" t="s">
        <v>123</v>
      </c>
      <c r="D161" s="292" t="s">
        <v>124</v>
      </c>
      <c r="E161" s="12" t="s">
        <v>15</v>
      </c>
      <c r="F161" s="421">
        <v>100</v>
      </c>
      <c r="G161" s="422"/>
      <c r="H161" s="421">
        <v>100</v>
      </c>
      <c r="I161" s="422"/>
      <c r="J161" s="421">
        <v>100</v>
      </c>
      <c r="K161" s="422"/>
      <c r="L161" s="421">
        <v>100</v>
      </c>
      <c r="M161" s="422"/>
      <c r="N161" s="438"/>
      <c r="O161" s="439"/>
    </row>
    <row r="162" spans="1:15" ht="15.6" hidden="1" thickBot="1" x14ac:dyDescent="0.35">
      <c r="A162" s="303"/>
      <c r="B162" s="305"/>
      <c r="C162" s="339" t="s">
        <v>125</v>
      </c>
      <c r="D162" s="342" t="s">
        <v>126</v>
      </c>
      <c r="E162" s="343"/>
      <c r="F162" s="343"/>
      <c r="G162" s="343"/>
      <c r="H162" s="343"/>
      <c r="I162" s="343"/>
      <c r="J162" s="343"/>
      <c r="K162" s="343"/>
      <c r="L162" s="343"/>
      <c r="M162" s="343"/>
      <c r="N162" s="343"/>
      <c r="O162" s="344"/>
    </row>
    <row r="163" spans="1:15" ht="17.399999999999999" hidden="1" thickBot="1" x14ac:dyDescent="0.35">
      <c r="A163" s="303"/>
      <c r="B163" s="305"/>
      <c r="C163" s="340"/>
      <c r="D163" s="294" t="s">
        <v>127</v>
      </c>
      <c r="E163" s="440" t="s">
        <v>128</v>
      </c>
      <c r="F163" s="419">
        <v>0</v>
      </c>
      <c r="G163" s="420"/>
      <c r="H163" s="419">
        <v>0</v>
      </c>
      <c r="I163" s="420"/>
      <c r="J163" s="419">
        <v>0</v>
      </c>
      <c r="K163" s="420"/>
      <c r="L163" s="419">
        <v>0</v>
      </c>
      <c r="M163" s="420"/>
      <c r="N163" s="438"/>
      <c r="O163" s="439"/>
    </row>
    <row r="164" spans="1:15" ht="17.399999999999999" hidden="1" thickBot="1" x14ac:dyDescent="0.35">
      <c r="A164" s="303"/>
      <c r="B164" s="305"/>
      <c r="C164" s="340"/>
      <c r="D164" s="295"/>
      <c r="E164" s="441"/>
      <c r="F164" s="7">
        <v>0</v>
      </c>
      <c r="G164" s="7">
        <v>0</v>
      </c>
      <c r="H164" s="7">
        <v>0</v>
      </c>
      <c r="I164" s="7">
        <v>0</v>
      </c>
      <c r="J164" s="7">
        <v>0</v>
      </c>
      <c r="K164" s="7">
        <v>0</v>
      </c>
      <c r="L164" s="7">
        <v>0</v>
      </c>
      <c r="M164" s="7">
        <v>0</v>
      </c>
      <c r="N164" s="60"/>
      <c r="O164" s="60"/>
    </row>
    <row r="165" spans="1:15" ht="17.399999999999999" hidden="1" thickBot="1" x14ac:dyDescent="0.35">
      <c r="A165" s="303"/>
      <c r="B165" s="305"/>
      <c r="C165" s="340"/>
      <c r="D165" s="296" t="s">
        <v>36</v>
      </c>
      <c r="E165" s="5" t="s">
        <v>128</v>
      </c>
      <c r="F165" s="7">
        <v>0</v>
      </c>
      <c r="G165" s="7">
        <v>0</v>
      </c>
      <c r="H165" s="7">
        <v>0</v>
      </c>
      <c r="I165" s="7">
        <v>0</v>
      </c>
      <c r="J165" s="7">
        <v>0</v>
      </c>
      <c r="K165" s="7">
        <v>0</v>
      </c>
      <c r="L165" s="7">
        <v>0</v>
      </c>
      <c r="M165" s="7">
        <v>0</v>
      </c>
      <c r="N165" s="60"/>
      <c r="O165" s="60"/>
    </row>
    <row r="166" spans="1:15" ht="17.399999999999999" hidden="1" thickBot="1" x14ac:dyDescent="0.35">
      <c r="A166" s="303"/>
      <c r="B166" s="305"/>
      <c r="C166" s="340"/>
      <c r="D166" s="296" t="s">
        <v>37</v>
      </c>
      <c r="E166" s="5" t="s">
        <v>128</v>
      </c>
      <c r="F166" s="7">
        <v>0</v>
      </c>
      <c r="G166" s="7">
        <v>0</v>
      </c>
      <c r="H166" s="7">
        <v>0</v>
      </c>
      <c r="I166" s="7">
        <v>0</v>
      </c>
      <c r="J166" s="7">
        <v>0</v>
      </c>
      <c r="K166" s="7">
        <v>0</v>
      </c>
      <c r="L166" s="7">
        <v>0</v>
      </c>
      <c r="M166" s="7">
        <v>0</v>
      </c>
      <c r="N166" s="60"/>
      <c r="O166" s="60"/>
    </row>
    <row r="167" spans="1:15" ht="17.399999999999999" hidden="1" thickBot="1" x14ac:dyDescent="0.35">
      <c r="A167" s="303"/>
      <c r="B167" s="305"/>
      <c r="C167" s="340"/>
      <c r="D167" s="296" t="s">
        <v>38</v>
      </c>
      <c r="E167" s="5" t="s">
        <v>128</v>
      </c>
      <c r="F167" s="7">
        <v>0</v>
      </c>
      <c r="G167" s="7">
        <v>0</v>
      </c>
      <c r="H167" s="7">
        <v>0</v>
      </c>
      <c r="I167" s="7">
        <v>0</v>
      </c>
      <c r="J167" s="7">
        <v>0</v>
      </c>
      <c r="K167" s="7">
        <v>0</v>
      </c>
      <c r="L167" s="7">
        <v>0</v>
      </c>
      <c r="M167" s="7">
        <v>0</v>
      </c>
      <c r="N167" s="60"/>
      <c r="O167" s="60"/>
    </row>
    <row r="168" spans="1:15" ht="15.75" hidden="1" customHeight="1" thickBot="1" x14ac:dyDescent="0.35">
      <c r="A168" s="303"/>
      <c r="B168" s="305"/>
      <c r="C168" s="340"/>
      <c r="D168" s="294" t="s">
        <v>576</v>
      </c>
      <c r="E168" s="440" t="s">
        <v>128</v>
      </c>
      <c r="F168" s="419">
        <v>0</v>
      </c>
      <c r="G168" s="420"/>
      <c r="H168" s="419">
        <v>1</v>
      </c>
      <c r="I168" s="420"/>
      <c r="J168" s="419">
        <v>0</v>
      </c>
      <c r="K168" s="420"/>
      <c r="L168" s="419">
        <v>1</v>
      </c>
      <c r="M168" s="420"/>
      <c r="N168" s="438"/>
      <c r="O168" s="439"/>
    </row>
    <row r="169" spans="1:15" ht="17.399999999999999" hidden="1" thickBot="1" x14ac:dyDescent="0.35">
      <c r="A169" s="303"/>
      <c r="B169" s="305"/>
      <c r="C169" s="340"/>
      <c r="D169" s="295"/>
      <c r="E169" s="441"/>
      <c r="F169" s="7">
        <v>0</v>
      </c>
      <c r="G169" s="7">
        <v>0</v>
      </c>
      <c r="H169" s="7">
        <v>1</v>
      </c>
      <c r="I169" s="7">
        <v>0</v>
      </c>
      <c r="J169" s="7">
        <v>0</v>
      </c>
      <c r="K169" s="7">
        <v>0</v>
      </c>
      <c r="L169" s="7">
        <v>1</v>
      </c>
      <c r="M169" s="7">
        <v>0</v>
      </c>
      <c r="N169" s="60"/>
      <c r="O169" s="60"/>
    </row>
    <row r="170" spans="1:15" ht="17.399999999999999" hidden="1" thickBot="1" x14ac:dyDescent="0.35">
      <c r="A170" s="303"/>
      <c r="B170" s="305"/>
      <c r="C170" s="340"/>
      <c r="D170" s="297" t="s">
        <v>36</v>
      </c>
      <c r="E170" s="28" t="s">
        <v>128</v>
      </c>
      <c r="F170" s="7">
        <v>0</v>
      </c>
      <c r="G170" s="7">
        <v>0</v>
      </c>
      <c r="H170" s="7">
        <v>1</v>
      </c>
      <c r="I170" s="7">
        <v>0</v>
      </c>
      <c r="J170" s="7">
        <v>0</v>
      </c>
      <c r="K170" s="7">
        <v>0</v>
      </c>
      <c r="L170" s="7">
        <v>1</v>
      </c>
      <c r="M170" s="7">
        <v>0</v>
      </c>
      <c r="N170" s="60"/>
      <c r="O170" s="60"/>
    </row>
    <row r="171" spans="1:15" ht="17.399999999999999" hidden="1" thickBot="1" x14ac:dyDescent="0.35">
      <c r="A171" s="303"/>
      <c r="B171" s="305"/>
      <c r="C171" s="340"/>
      <c r="D171" s="297" t="s">
        <v>37</v>
      </c>
      <c r="E171" s="28" t="s">
        <v>128</v>
      </c>
      <c r="F171" s="7">
        <v>0</v>
      </c>
      <c r="G171" s="7">
        <v>0</v>
      </c>
      <c r="H171" s="7">
        <v>0</v>
      </c>
      <c r="I171" s="7">
        <v>0</v>
      </c>
      <c r="J171" s="7">
        <v>0</v>
      </c>
      <c r="K171" s="7">
        <v>0</v>
      </c>
      <c r="L171" s="7">
        <v>0</v>
      </c>
      <c r="M171" s="7">
        <v>0</v>
      </c>
      <c r="N171" s="60"/>
      <c r="O171" s="60"/>
    </row>
    <row r="172" spans="1:15" ht="17.399999999999999" hidden="1" thickBot="1" x14ac:dyDescent="0.35">
      <c r="A172" s="303"/>
      <c r="B172" s="305"/>
      <c r="C172" s="340"/>
      <c r="D172" s="297" t="s">
        <v>38</v>
      </c>
      <c r="E172" s="28" t="s">
        <v>128</v>
      </c>
      <c r="F172" s="7">
        <v>0</v>
      </c>
      <c r="G172" s="7">
        <v>0</v>
      </c>
      <c r="H172" s="7">
        <v>0</v>
      </c>
      <c r="I172" s="7">
        <v>0</v>
      </c>
      <c r="J172" s="7">
        <v>0</v>
      </c>
      <c r="K172" s="7">
        <v>0</v>
      </c>
      <c r="L172" s="7">
        <v>0</v>
      </c>
      <c r="M172" s="7">
        <v>0</v>
      </c>
      <c r="N172" s="60"/>
      <c r="O172" s="60"/>
    </row>
    <row r="173" spans="1:15" ht="15.6" hidden="1" thickBot="1" x14ac:dyDescent="0.35">
      <c r="A173" s="303"/>
      <c r="B173" s="305"/>
      <c r="C173" s="340"/>
      <c r="D173" s="342" t="s">
        <v>129</v>
      </c>
      <c r="E173" s="343"/>
      <c r="F173" s="343"/>
      <c r="G173" s="343"/>
      <c r="H173" s="343"/>
      <c r="I173" s="343"/>
      <c r="J173" s="343"/>
      <c r="K173" s="343"/>
      <c r="L173" s="343"/>
      <c r="M173" s="343"/>
      <c r="N173" s="343"/>
      <c r="O173" s="344"/>
    </row>
    <row r="174" spans="1:15" ht="17.399999999999999" hidden="1" thickBot="1" x14ac:dyDescent="0.35">
      <c r="A174" s="303"/>
      <c r="B174" s="305"/>
      <c r="C174" s="340"/>
      <c r="D174" s="294" t="s">
        <v>127</v>
      </c>
      <c r="E174" s="361" t="s">
        <v>128</v>
      </c>
      <c r="F174" s="421">
        <v>6</v>
      </c>
      <c r="G174" s="422"/>
      <c r="H174" s="421">
        <v>1</v>
      </c>
      <c r="I174" s="422"/>
      <c r="J174" s="421">
        <v>4</v>
      </c>
      <c r="K174" s="422"/>
      <c r="L174" s="421">
        <v>4</v>
      </c>
      <c r="M174" s="422"/>
      <c r="N174" s="442"/>
      <c r="O174" s="443"/>
    </row>
    <row r="175" spans="1:15" ht="17.399999999999999" hidden="1" thickBot="1" x14ac:dyDescent="0.35">
      <c r="A175" s="303"/>
      <c r="B175" s="305"/>
      <c r="C175" s="340"/>
      <c r="D175" s="295"/>
      <c r="E175" s="363"/>
      <c r="F175" s="6">
        <v>8</v>
      </c>
      <c r="G175" s="6">
        <v>0</v>
      </c>
      <c r="H175" s="6">
        <v>1</v>
      </c>
      <c r="I175" s="6">
        <v>0</v>
      </c>
      <c r="J175" s="6">
        <v>13</v>
      </c>
      <c r="K175" s="6">
        <v>0</v>
      </c>
      <c r="L175" s="6">
        <v>4</v>
      </c>
      <c r="M175" s="6">
        <v>0</v>
      </c>
      <c r="N175" s="60"/>
      <c r="O175" s="60"/>
    </row>
    <row r="176" spans="1:15" ht="17.399999999999999" hidden="1" thickBot="1" x14ac:dyDescent="0.35">
      <c r="A176" s="303"/>
      <c r="B176" s="305"/>
      <c r="C176" s="340"/>
      <c r="D176" s="296" t="s">
        <v>36</v>
      </c>
      <c r="E176" s="12" t="s">
        <v>128</v>
      </c>
      <c r="F176" s="6">
        <v>8</v>
      </c>
      <c r="G176" s="6">
        <v>0</v>
      </c>
      <c r="H176" s="6">
        <v>1</v>
      </c>
      <c r="I176" s="6">
        <v>0</v>
      </c>
      <c r="J176" s="6">
        <v>13</v>
      </c>
      <c r="K176" s="6">
        <v>0</v>
      </c>
      <c r="L176" s="6">
        <v>4</v>
      </c>
      <c r="M176" s="6">
        <v>0</v>
      </c>
      <c r="N176" s="60"/>
      <c r="O176" s="60"/>
    </row>
    <row r="177" spans="1:15" ht="17.399999999999999" hidden="1" thickBot="1" x14ac:dyDescent="0.35">
      <c r="A177" s="303"/>
      <c r="B177" s="305"/>
      <c r="C177" s="340"/>
      <c r="D177" s="296" t="s">
        <v>37</v>
      </c>
      <c r="E177" s="12" t="s">
        <v>128</v>
      </c>
      <c r="F177" s="6">
        <v>0</v>
      </c>
      <c r="G177" s="6">
        <v>0</v>
      </c>
      <c r="H177" s="6">
        <v>0</v>
      </c>
      <c r="I177" s="6">
        <v>0</v>
      </c>
      <c r="J177" s="6">
        <v>0</v>
      </c>
      <c r="K177" s="6">
        <v>0</v>
      </c>
      <c r="L177" s="6">
        <v>0</v>
      </c>
      <c r="M177" s="6">
        <v>0</v>
      </c>
      <c r="N177" s="60"/>
      <c r="O177" s="60"/>
    </row>
    <row r="178" spans="1:15" ht="17.399999999999999" hidden="1" thickBot="1" x14ac:dyDescent="0.35">
      <c r="A178" s="303"/>
      <c r="B178" s="305"/>
      <c r="C178" s="340"/>
      <c r="D178" s="296" t="s">
        <v>38</v>
      </c>
      <c r="E178" s="12" t="s">
        <v>128</v>
      </c>
      <c r="F178" s="6">
        <v>0</v>
      </c>
      <c r="G178" s="6">
        <v>0</v>
      </c>
      <c r="H178" s="6">
        <v>0</v>
      </c>
      <c r="I178" s="6">
        <v>0</v>
      </c>
      <c r="J178" s="6">
        <v>0</v>
      </c>
      <c r="K178" s="6">
        <v>0</v>
      </c>
      <c r="L178" s="6">
        <v>0</v>
      </c>
      <c r="M178" s="6">
        <v>0</v>
      </c>
      <c r="N178" s="60"/>
      <c r="O178" s="60"/>
    </row>
    <row r="179" spans="1:15" ht="15.75" hidden="1" customHeight="1" thickBot="1" x14ac:dyDescent="0.35">
      <c r="A179" s="303"/>
      <c r="B179" s="305"/>
      <c r="C179" s="340"/>
      <c r="D179" s="294" t="s">
        <v>576</v>
      </c>
      <c r="E179" s="361" t="s">
        <v>128</v>
      </c>
      <c r="F179" s="421">
        <v>10</v>
      </c>
      <c r="G179" s="422"/>
      <c r="H179" s="421">
        <v>16</v>
      </c>
      <c r="I179" s="422"/>
      <c r="J179" s="421">
        <v>18</v>
      </c>
      <c r="K179" s="422"/>
      <c r="L179" s="449">
        <v>7</v>
      </c>
      <c r="M179" s="450"/>
      <c r="N179" s="442"/>
      <c r="O179" s="443"/>
    </row>
    <row r="180" spans="1:15" ht="17.399999999999999" hidden="1" thickBot="1" x14ac:dyDescent="0.35">
      <c r="A180" s="303"/>
      <c r="B180" s="305"/>
      <c r="C180" s="340"/>
      <c r="D180" s="295"/>
      <c r="E180" s="363"/>
      <c r="F180" s="6">
        <v>6</v>
      </c>
      <c r="G180" s="6">
        <v>1</v>
      </c>
      <c r="H180" s="6">
        <v>16</v>
      </c>
      <c r="I180" s="6">
        <v>0</v>
      </c>
      <c r="J180" s="6">
        <v>17</v>
      </c>
      <c r="K180" s="6">
        <v>1</v>
      </c>
      <c r="L180" s="6">
        <v>7</v>
      </c>
      <c r="M180" s="6">
        <v>0</v>
      </c>
      <c r="N180" s="60"/>
      <c r="O180" s="60"/>
    </row>
    <row r="181" spans="1:15" ht="17.399999999999999" hidden="1" thickBot="1" x14ac:dyDescent="0.35">
      <c r="A181" s="303"/>
      <c r="B181" s="305"/>
      <c r="C181" s="340"/>
      <c r="D181" s="296" t="s">
        <v>36</v>
      </c>
      <c r="E181" s="12" t="s">
        <v>128</v>
      </c>
      <c r="F181" s="6">
        <v>6</v>
      </c>
      <c r="G181" s="6">
        <v>1</v>
      </c>
      <c r="H181" s="6">
        <v>16</v>
      </c>
      <c r="I181" s="6">
        <v>0</v>
      </c>
      <c r="J181" s="6">
        <v>17</v>
      </c>
      <c r="K181" s="6">
        <v>1</v>
      </c>
      <c r="L181" s="6">
        <v>7</v>
      </c>
      <c r="M181" s="6">
        <v>0</v>
      </c>
      <c r="N181" s="60"/>
      <c r="O181" s="60"/>
    </row>
    <row r="182" spans="1:15" ht="17.399999999999999" hidden="1" thickBot="1" x14ac:dyDescent="0.35">
      <c r="A182" s="303"/>
      <c r="B182" s="305"/>
      <c r="C182" s="340"/>
      <c r="D182" s="296" t="s">
        <v>37</v>
      </c>
      <c r="E182" s="12" t="s">
        <v>128</v>
      </c>
      <c r="F182" s="6">
        <v>0</v>
      </c>
      <c r="G182" s="6">
        <v>0</v>
      </c>
      <c r="H182" s="6">
        <v>0</v>
      </c>
      <c r="I182" s="6">
        <v>0</v>
      </c>
      <c r="J182" s="6">
        <v>0</v>
      </c>
      <c r="K182" s="6">
        <v>0</v>
      </c>
      <c r="L182" s="6">
        <v>0</v>
      </c>
      <c r="M182" s="6">
        <v>0</v>
      </c>
      <c r="N182" s="60"/>
      <c r="O182" s="60"/>
    </row>
    <row r="183" spans="1:15" ht="17.399999999999999" hidden="1" thickBot="1" x14ac:dyDescent="0.35">
      <c r="A183" s="303"/>
      <c r="B183" s="305"/>
      <c r="C183" s="340"/>
      <c r="D183" s="296" t="s">
        <v>38</v>
      </c>
      <c r="E183" s="12" t="s">
        <v>128</v>
      </c>
      <c r="F183" s="6">
        <v>0</v>
      </c>
      <c r="G183" s="6">
        <v>0</v>
      </c>
      <c r="H183" s="6">
        <v>0</v>
      </c>
      <c r="I183" s="6">
        <v>0</v>
      </c>
      <c r="J183" s="6">
        <v>0</v>
      </c>
      <c r="K183" s="6">
        <v>0</v>
      </c>
      <c r="L183" s="6">
        <v>0</v>
      </c>
      <c r="M183" s="6">
        <v>0</v>
      </c>
      <c r="N183" s="60"/>
      <c r="O183" s="60"/>
    </row>
    <row r="184" spans="1:15" ht="17.399999999999999" hidden="1" thickBot="1" x14ac:dyDescent="0.35">
      <c r="A184" s="303"/>
      <c r="B184" s="305"/>
      <c r="C184" s="340"/>
      <c r="D184" s="342" t="s">
        <v>466</v>
      </c>
      <c r="E184" s="343"/>
      <c r="F184" s="343"/>
      <c r="G184" s="343"/>
      <c r="H184" s="343"/>
      <c r="I184" s="343"/>
      <c r="J184" s="343"/>
      <c r="K184" s="343"/>
      <c r="L184" s="343"/>
      <c r="M184" s="343"/>
      <c r="N184" s="343"/>
      <c r="O184" s="344"/>
    </row>
    <row r="185" spans="1:15" ht="17.399999999999999" hidden="1" thickBot="1" x14ac:dyDescent="0.35">
      <c r="A185" s="303"/>
      <c r="B185" s="305"/>
      <c r="C185" s="340"/>
      <c r="D185" s="294" t="s">
        <v>127</v>
      </c>
      <c r="E185" s="440" t="s">
        <v>130</v>
      </c>
      <c r="F185" s="419">
        <v>0.35</v>
      </c>
      <c r="G185" s="420"/>
      <c r="H185" s="419">
        <v>0.11</v>
      </c>
      <c r="I185" s="420"/>
      <c r="J185" s="419">
        <v>0.63</v>
      </c>
      <c r="K185" s="420"/>
      <c r="L185" s="419">
        <v>0.37</v>
      </c>
      <c r="M185" s="420"/>
      <c r="N185" s="438"/>
      <c r="O185" s="439"/>
    </row>
    <row r="186" spans="1:15" ht="17.399999999999999" hidden="1" thickBot="1" x14ac:dyDescent="0.35">
      <c r="A186" s="303"/>
      <c r="B186" s="305"/>
      <c r="C186" s="340"/>
      <c r="D186" s="295"/>
      <c r="E186" s="441"/>
      <c r="F186" s="67">
        <v>0.35</v>
      </c>
      <c r="G186" s="7" t="s">
        <v>450</v>
      </c>
      <c r="H186" s="67">
        <v>0.11</v>
      </c>
      <c r="I186" s="7" t="s">
        <v>450</v>
      </c>
      <c r="J186" s="67">
        <v>0.63</v>
      </c>
      <c r="K186" s="7" t="s">
        <v>450</v>
      </c>
      <c r="L186" s="67">
        <v>0.37</v>
      </c>
      <c r="M186" s="7">
        <v>0</v>
      </c>
      <c r="N186" s="60"/>
      <c r="O186" s="60"/>
    </row>
    <row r="187" spans="1:15" ht="17.399999999999999" hidden="1" thickBot="1" x14ac:dyDescent="0.35">
      <c r="A187" s="303"/>
      <c r="B187" s="305"/>
      <c r="C187" s="340"/>
      <c r="D187" s="298" t="s">
        <v>36</v>
      </c>
      <c r="E187" s="30" t="s">
        <v>130</v>
      </c>
      <c r="F187" s="7">
        <v>0.35</v>
      </c>
      <c r="G187" s="7" t="s">
        <v>450</v>
      </c>
      <c r="H187" s="7">
        <v>0.11</v>
      </c>
      <c r="I187" s="7" t="s">
        <v>450</v>
      </c>
      <c r="J187" s="7">
        <v>0.63</v>
      </c>
      <c r="K187" s="7" t="s">
        <v>450</v>
      </c>
      <c r="L187" s="7">
        <v>0.37</v>
      </c>
      <c r="M187" s="7">
        <v>0</v>
      </c>
      <c r="N187" s="60"/>
      <c r="O187" s="60"/>
    </row>
    <row r="188" spans="1:15" ht="17.399999999999999" hidden="1" thickBot="1" x14ac:dyDescent="0.35">
      <c r="A188" s="303"/>
      <c r="B188" s="305"/>
      <c r="C188" s="340"/>
      <c r="D188" s="297" t="s">
        <v>37</v>
      </c>
      <c r="E188" s="28" t="s">
        <v>130</v>
      </c>
      <c r="F188" s="7" t="s">
        <v>450</v>
      </c>
      <c r="G188" s="7" t="s">
        <v>450</v>
      </c>
      <c r="H188" s="7" t="s">
        <v>450</v>
      </c>
      <c r="I188" s="7" t="s">
        <v>450</v>
      </c>
      <c r="J188" s="7" t="s">
        <v>450</v>
      </c>
      <c r="K188" s="7" t="s">
        <v>450</v>
      </c>
      <c r="L188" s="7">
        <v>0</v>
      </c>
      <c r="M188" s="7">
        <v>0</v>
      </c>
      <c r="N188" s="60"/>
      <c r="O188" s="60"/>
    </row>
    <row r="189" spans="1:15" ht="17.399999999999999" hidden="1" thickBot="1" x14ac:dyDescent="0.35">
      <c r="A189" s="303"/>
      <c r="B189" s="305"/>
      <c r="C189" s="340"/>
      <c r="D189" s="297" t="s">
        <v>38</v>
      </c>
      <c r="E189" s="28" t="s">
        <v>130</v>
      </c>
      <c r="F189" s="7" t="s">
        <v>450</v>
      </c>
      <c r="G189" s="7" t="s">
        <v>450</v>
      </c>
      <c r="H189" s="7" t="s">
        <v>450</v>
      </c>
      <c r="I189" s="7" t="s">
        <v>450</v>
      </c>
      <c r="J189" s="7" t="s">
        <v>450</v>
      </c>
      <c r="K189" s="7" t="s">
        <v>450</v>
      </c>
      <c r="L189" s="7">
        <v>0</v>
      </c>
      <c r="M189" s="7">
        <v>0</v>
      </c>
      <c r="N189" s="60"/>
      <c r="O189" s="60"/>
    </row>
    <row r="190" spans="1:15" ht="15.75" hidden="1" customHeight="1" thickBot="1" x14ac:dyDescent="0.35">
      <c r="A190" s="303"/>
      <c r="B190" s="305"/>
      <c r="C190" s="340"/>
      <c r="D190" s="294" t="s">
        <v>576</v>
      </c>
      <c r="E190" s="440" t="s">
        <v>130</v>
      </c>
      <c r="F190" s="419">
        <v>0.54</v>
      </c>
      <c r="G190" s="420"/>
      <c r="H190" s="444">
        <v>0.46</v>
      </c>
      <c r="I190" s="445"/>
      <c r="J190" s="444">
        <v>0.83</v>
      </c>
      <c r="K190" s="445"/>
      <c r="L190" s="419">
        <v>0.36</v>
      </c>
      <c r="M190" s="420"/>
      <c r="N190" s="438"/>
      <c r="O190" s="439"/>
    </row>
    <row r="191" spans="1:15" ht="17.399999999999999" hidden="1" thickBot="1" x14ac:dyDescent="0.35">
      <c r="A191" s="303"/>
      <c r="B191" s="305"/>
      <c r="C191" s="340"/>
      <c r="D191" s="295"/>
      <c r="E191" s="441"/>
      <c r="F191" s="67">
        <v>0.54</v>
      </c>
      <c r="G191" s="7" t="s">
        <v>450</v>
      </c>
      <c r="H191" s="67">
        <v>0.46</v>
      </c>
      <c r="I191" s="7" t="s">
        <v>450</v>
      </c>
      <c r="J191" s="67">
        <v>0.83</v>
      </c>
      <c r="K191" s="7" t="s">
        <v>450</v>
      </c>
      <c r="L191" s="67">
        <v>0.36</v>
      </c>
      <c r="M191" s="7">
        <v>0</v>
      </c>
      <c r="N191" s="60"/>
      <c r="O191" s="60"/>
    </row>
    <row r="192" spans="1:15" ht="17.399999999999999" hidden="1" thickBot="1" x14ac:dyDescent="0.35">
      <c r="A192" s="303"/>
      <c r="B192" s="305"/>
      <c r="C192" s="340"/>
      <c r="D192" s="298" t="s">
        <v>36</v>
      </c>
      <c r="E192" s="30" t="s">
        <v>130</v>
      </c>
      <c r="F192" s="67">
        <v>0.54</v>
      </c>
      <c r="G192" s="7" t="s">
        <v>450</v>
      </c>
      <c r="H192" s="67">
        <v>0.46</v>
      </c>
      <c r="I192" s="7" t="s">
        <v>450</v>
      </c>
      <c r="J192" s="67">
        <v>0.83</v>
      </c>
      <c r="K192" s="7" t="s">
        <v>450</v>
      </c>
      <c r="L192" s="67">
        <v>0.36</v>
      </c>
      <c r="M192" s="7">
        <v>0</v>
      </c>
      <c r="N192" s="60"/>
      <c r="O192" s="60"/>
    </row>
    <row r="193" spans="1:15" ht="17.399999999999999" hidden="1" thickBot="1" x14ac:dyDescent="0.35">
      <c r="A193" s="303"/>
      <c r="B193" s="305"/>
      <c r="C193" s="340"/>
      <c r="D193" s="299" t="s">
        <v>37</v>
      </c>
      <c r="E193" s="33" t="s">
        <v>130</v>
      </c>
      <c r="F193" s="67" t="s">
        <v>450</v>
      </c>
      <c r="G193" s="7" t="s">
        <v>450</v>
      </c>
      <c r="H193" s="67" t="s">
        <v>450</v>
      </c>
      <c r="I193" s="7" t="s">
        <v>450</v>
      </c>
      <c r="J193" s="67" t="s">
        <v>450</v>
      </c>
      <c r="K193" s="7" t="s">
        <v>450</v>
      </c>
      <c r="L193" s="67">
        <v>0</v>
      </c>
      <c r="M193" s="7">
        <v>0</v>
      </c>
      <c r="N193" s="60"/>
      <c r="O193" s="60"/>
    </row>
    <row r="194" spans="1:15" ht="17.399999999999999" hidden="1" thickBot="1" x14ac:dyDescent="0.35">
      <c r="A194" s="303"/>
      <c r="B194" s="305"/>
      <c r="C194" s="340"/>
      <c r="D194" s="296" t="s">
        <v>38</v>
      </c>
      <c r="E194" s="5" t="s">
        <v>130</v>
      </c>
      <c r="F194" s="68" t="s">
        <v>450</v>
      </c>
      <c r="G194" s="260" t="s">
        <v>450</v>
      </c>
      <c r="H194" s="260" t="s">
        <v>450</v>
      </c>
      <c r="I194" s="260" t="s">
        <v>450</v>
      </c>
      <c r="J194" s="260" t="s">
        <v>450</v>
      </c>
      <c r="K194" s="260" t="s">
        <v>450</v>
      </c>
      <c r="L194" s="260">
        <v>0</v>
      </c>
      <c r="M194" s="260">
        <v>0</v>
      </c>
      <c r="N194" s="60"/>
      <c r="O194" s="60"/>
    </row>
    <row r="195" spans="1:15" ht="15.6" hidden="1" thickBot="1" x14ac:dyDescent="0.35">
      <c r="A195" s="303"/>
      <c r="B195" s="305"/>
      <c r="C195" s="340"/>
      <c r="D195" s="342" t="s">
        <v>131</v>
      </c>
      <c r="E195" s="343"/>
      <c r="F195" s="343"/>
      <c r="G195" s="343"/>
      <c r="H195" s="343"/>
      <c r="I195" s="343"/>
      <c r="J195" s="343"/>
      <c r="K195" s="343"/>
      <c r="L195" s="343"/>
      <c r="M195" s="343"/>
      <c r="N195" s="343"/>
      <c r="O195" s="344"/>
    </row>
    <row r="196" spans="1:15" ht="17.399999999999999" hidden="1" thickBot="1" x14ac:dyDescent="0.35">
      <c r="A196" s="303"/>
      <c r="B196" s="305"/>
      <c r="C196" s="340"/>
      <c r="D196" s="300" t="s">
        <v>127</v>
      </c>
      <c r="E196" s="5" t="s">
        <v>130</v>
      </c>
      <c r="F196" s="419">
        <v>0.13</v>
      </c>
      <c r="G196" s="420"/>
      <c r="H196" s="419">
        <v>0</v>
      </c>
      <c r="I196" s="420"/>
      <c r="J196" s="419">
        <v>0.06</v>
      </c>
      <c r="K196" s="420"/>
      <c r="L196" s="419">
        <v>0.11</v>
      </c>
      <c r="M196" s="420"/>
      <c r="N196" s="438"/>
      <c r="O196" s="439"/>
    </row>
    <row r="197" spans="1:15" ht="17.399999999999999" hidden="1" thickBot="1" x14ac:dyDescent="0.35">
      <c r="A197" s="303"/>
      <c r="B197" s="305"/>
      <c r="C197" s="340"/>
      <c r="D197" s="300" t="s">
        <v>132</v>
      </c>
      <c r="E197" s="5" t="s">
        <v>133</v>
      </c>
      <c r="F197" s="419">
        <v>100</v>
      </c>
      <c r="G197" s="420"/>
      <c r="H197" s="419">
        <v>100</v>
      </c>
      <c r="I197" s="420"/>
      <c r="J197" s="419">
        <v>100</v>
      </c>
      <c r="K197" s="420"/>
      <c r="L197" s="419">
        <v>100</v>
      </c>
      <c r="M197" s="420"/>
      <c r="N197" s="438"/>
      <c r="O197" s="439"/>
    </row>
    <row r="198" spans="1:15" ht="19.8" hidden="1" thickBot="1" x14ac:dyDescent="0.35">
      <c r="A198" s="303"/>
      <c r="B198" s="305"/>
      <c r="C198" s="340"/>
      <c r="D198" s="300" t="s">
        <v>576</v>
      </c>
      <c r="E198" s="5" t="s">
        <v>130</v>
      </c>
      <c r="F198" s="419">
        <v>0.21</v>
      </c>
      <c r="G198" s="420"/>
      <c r="H198" s="419">
        <v>0.12</v>
      </c>
      <c r="I198" s="420"/>
      <c r="J198" s="419">
        <v>0.38</v>
      </c>
      <c r="K198" s="420"/>
      <c r="L198" s="419">
        <v>0.13</v>
      </c>
      <c r="M198" s="420"/>
      <c r="N198" s="438"/>
      <c r="O198" s="439"/>
    </row>
    <row r="199" spans="1:15" ht="17.399999999999999" hidden="1" thickBot="1" x14ac:dyDescent="0.35">
      <c r="A199" s="303"/>
      <c r="B199" s="305"/>
      <c r="C199" s="340"/>
      <c r="D199" s="300" t="s">
        <v>132</v>
      </c>
      <c r="E199" s="5" t="s">
        <v>133</v>
      </c>
      <c r="F199" s="419">
        <v>100</v>
      </c>
      <c r="G199" s="420"/>
      <c r="H199" s="419">
        <v>100</v>
      </c>
      <c r="I199" s="420"/>
      <c r="J199" s="419">
        <v>100</v>
      </c>
      <c r="K199" s="420"/>
      <c r="L199" s="419">
        <v>100</v>
      </c>
      <c r="M199" s="420"/>
      <c r="N199" s="438"/>
      <c r="O199" s="439"/>
    </row>
    <row r="200" spans="1:15" ht="17.399999999999999" hidden="1" thickBot="1" x14ac:dyDescent="0.35">
      <c r="A200" s="303"/>
      <c r="B200" s="305"/>
      <c r="C200" s="340"/>
      <c r="D200" s="342" t="s">
        <v>468</v>
      </c>
      <c r="E200" s="343"/>
      <c r="F200" s="343"/>
      <c r="G200" s="343"/>
      <c r="H200" s="343"/>
      <c r="I200" s="343"/>
      <c r="J200" s="343"/>
      <c r="K200" s="343"/>
      <c r="L200" s="343"/>
      <c r="M200" s="343"/>
      <c r="N200" s="343"/>
      <c r="O200" s="344"/>
    </row>
    <row r="201" spans="1:15" ht="17.399999999999999" hidden="1" thickBot="1" x14ac:dyDescent="0.35">
      <c r="A201" s="303"/>
      <c r="B201" s="305"/>
      <c r="C201" s="340"/>
      <c r="D201" s="294" t="s">
        <v>127</v>
      </c>
      <c r="E201" s="440" t="s">
        <v>130</v>
      </c>
      <c r="F201" s="419">
        <v>0</v>
      </c>
      <c r="G201" s="420"/>
      <c r="H201" s="419">
        <v>0</v>
      </c>
      <c r="I201" s="420"/>
      <c r="J201" s="419">
        <v>0</v>
      </c>
      <c r="K201" s="420"/>
      <c r="L201" s="419">
        <v>0</v>
      </c>
      <c r="M201" s="420"/>
      <c r="N201" s="438"/>
      <c r="O201" s="439"/>
    </row>
    <row r="202" spans="1:15" ht="17.399999999999999" hidden="1" thickBot="1" x14ac:dyDescent="0.35">
      <c r="A202" s="303"/>
      <c r="B202" s="305"/>
      <c r="C202" s="340"/>
      <c r="D202" s="295"/>
      <c r="E202" s="441"/>
      <c r="F202" s="67">
        <v>0</v>
      </c>
      <c r="G202" s="7">
        <v>0</v>
      </c>
      <c r="H202" s="67">
        <v>0</v>
      </c>
      <c r="I202" s="7">
        <v>0</v>
      </c>
      <c r="J202" s="67">
        <v>0</v>
      </c>
      <c r="K202" s="7">
        <v>0</v>
      </c>
      <c r="L202" s="67">
        <v>0</v>
      </c>
      <c r="M202" s="7">
        <v>0</v>
      </c>
      <c r="N202" s="60"/>
      <c r="O202" s="60"/>
    </row>
    <row r="203" spans="1:15" ht="17.399999999999999" hidden="1" thickBot="1" x14ac:dyDescent="0.35">
      <c r="A203" s="303"/>
      <c r="B203" s="305"/>
      <c r="C203" s="340"/>
      <c r="D203" s="297" t="s">
        <v>36</v>
      </c>
      <c r="E203" s="28" t="s">
        <v>130</v>
      </c>
      <c r="F203" s="67">
        <v>0</v>
      </c>
      <c r="G203" s="7">
        <v>0</v>
      </c>
      <c r="H203" s="67">
        <v>0</v>
      </c>
      <c r="I203" s="7">
        <v>0</v>
      </c>
      <c r="J203" s="67">
        <v>0</v>
      </c>
      <c r="K203" s="7">
        <v>0</v>
      </c>
      <c r="L203" s="67">
        <v>0</v>
      </c>
      <c r="M203" s="7">
        <v>0</v>
      </c>
      <c r="N203" s="60"/>
      <c r="O203" s="60"/>
    </row>
    <row r="204" spans="1:15" ht="17.399999999999999" hidden="1" thickBot="1" x14ac:dyDescent="0.35">
      <c r="A204" s="303"/>
      <c r="B204" s="305"/>
      <c r="C204" s="340"/>
      <c r="D204" s="297" t="s">
        <v>37</v>
      </c>
      <c r="E204" s="28" t="s">
        <v>130</v>
      </c>
      <c r="F204" s="67">
        <v>0</v>
      </c>
      <c r="G204" s="7">
        <v>0</v>
      </c>
      <c r="H204" s="67">
        <v>0</v>
      </c>
      <c r="I204" s="7">
        <v>0</v>
      </c>
      <c r="J204" s="67">
        <v>0</v>
      </c>
      <c r="K204" s="7">
        <v>0</v>
      </c>
      <c r="L204" s="67">
        <v>0</v>
      </c>
      <c r="M204" s="7">
        <v>0</v>
      </c>
      <c r="N204" s="60"/>
      <c r="O204" s="60"/>
    </row>
    <row r="205" spans="1:15" ht="17.399999999999999" hidden="1" thickBot="1" x14ac:dyDescent="0.35">
      <c r="A205" s="303"/>
      <c r="B205" s="305"/>
      <c r="C205" s="340"/>
      <c r="D205" s="297" t="s">
        <v>38</v>
      </c>
      <c r="E205" s="28" t="s">
        <v>130</v>
      </c>
      <c r="F205" s="67">
        <v>0</v>
      </c>
      <c r="G205" s="7">
        <v>0</v>
      </c>
      <c r="H205" s="67">
        <v>0</v>
      </c>
      <c r="I205" s="7">
        <v>0</v>
      </c>
      <c r="J205" s="67">
        <v>0</v>
      </c>
      <c r="K205" s="7">
        <v>0</v>
      </c>
      <c r="L205" s="67">
        <v>0</v>
      </c>
      <c r="M205" s="7">
        <v>0</v>
      </c>
      <c r="N205" s="60"/>
      <c r="O205" s="60"/>
    </row>
    <row r="206" spans="1:15" ht="17.399999999999999" hidden="1" thickBot="1" x14ac:dyDescent="0.35">
      <c r="A206" s="303"/>
      <c r="B206" s="305"/>
      <c r="C206" s="340"/>
      <c r="D206" s="301" t="s">
        <v>134</v>
      </c>
      <c r="E206" s="28" t="s">
        <v>133</v>
      </c>
      <c r="F206" s="419">
        <v>100</v>
      </c>
      <c r="G206" s="420"/>
      <c r="H206" s="419">
        <v>100</v>
      </c>
      <c r="I206" s="420"/>
      <c r="J206" s="419">
        <v>100</v>
      </c>
      <c r="K206" s="420"/>
      <c r="L206" s="419">
        <v>100</v>
      </c>
      <c r="M206" s="420"/>
      <c r="N206" s="438"/>
      <c r="O206" s="439"/>
    </row>
    <row r="207" spans="1:15" ht="19.8" hidden="1" thickBot="1" x14ac:dyDescent="0.35">
      <c r="A207" s="303"/>
      <c r="B207" s="305"/>
      <c r="C207" s="340"/>
      <c r="D207" s="301" t="s">
        <v>576</v>
      </c>
      <c r="E207" s="28" t="s">
        <v>130</v>
      </c>
      <c r="F207" s="419">
        <v>0</v>
      </c>
      <c r="G207" s="420"/>
      <c r="H207" s="419">
        <v>0</v>
      </c>
      <c r="I207" s="420"/>
      <c r="J207" s="419">
        <v>0</v>
      </c>
      <c r="K207" s="420"/>
      <c r="L207" s="419">
        <v>0</v>
      </c>
      <c r="M207" s="420"/>
      <c r="N207" s="438"/>
      <c r="O207" s="439"/>
    </row>
    <row r="208" spans="1:15" ht="15.6" hidden="1" thickBot="1" x14ac:dyDescent="0.35">
      <c r="A208" s="303"/>
      <c r="B208" s="305"/>
      <c r="C208" s="340"/>
      <c r="D208" s="342" t="s">
        <v>135</v>
      </c>
      <c r="E208" s="343"/>
      <c r="F208" s="343"/>
      <c r="G208" s="343"/>
      <c r="H208" s="343"/>
      <c r="I208" s="343"/>
      <c r="J208" s="343"/>
      <c r="K208" s="343"/>
      <c r="L208" s="343"/>
      <c r="M208" s="343"/>
      <c r="N208" s="343"/>
      <c r="O208" s="344"/>
    </row>
    <row r="209" spans="1:15" ht="17.399999999999999" hidden="1" thickBot="1" x14ac:dyDescent="0.35">
      <c r="A209" s="303"/>
      <c r="B209" s="305"/>
      <c r="C209" s="340"/>
      <c r="D209" s="301" t="s">
        <v>127</v>
      </c>
      <c r="E209" s="28" t="s">
        <v>128</v>
      </c>
      <c r="F209" s="421">
        <v>0</v>
      </c>
      <c r="G209" s="422"/>
      <c r="H209" s="421">
        <v>0</v>
      </c>
      <c r="I209" s="422"/>
      <c r="J209" s="421">
        <v>0</v>
      </c>
      <c r="K209" s="422"/>
      <c r="L209" s="421">
        <v>1</v>
      </c>
      <c r="M209" s="422"/>
      <c r="N209" s="442"/>
      <c r="O209" s="443"/>
    </row>
    <row r="210" spans="1:15" ht="17.399999999999999" hidden="1" thickBot="1" x14ac:dyDescent="0.35">
      <c r="A210" s="303"/>
      <c r="B210" s="305"/>
      <c r="C210" s="340"/>
      <c r="D210" s="297" t="s">
        <v>36</v>
      </c>
      <c r="E210" s="28" t="s">
        <v>128</v>
      </c>
      <c r="F210" s="6">
        <v>0</v>
      </c>
      <c r="G210" s="6">
        <v>0</v>
      </c>
      <c r="H210" s="6">
        <v>0</v>
      </c>
      <c r="I210" s="6">
        <v>0</v>
      </c>
      <c r="J210" s="6">
        <v>0</v>
      </c>
      <c r="K210" s="6">
        <v>0</v>
      </c>
      <c r="L210" s="6">
        <v>1</v>
      </c>
      <c r="M210" s="6">
        <v>1</v>
      </c>
      <c r="N210" s="60"/>
      <c r="O210" s="60"/>
    </row>
    <row r="211" spans="1:15" ht="17.399999999999999" hidden="1" thickBot="1" x14ac:dyDescent="0.35">
      <c r="A211" s="303"/>
      <c r="B211" s="305"/>
      <c r="C211" s="340"/>
      <c r="D211" s="297" t="s">
        <v>37</v>
      </c>
      <c r="E211" s="28" t="s">
        <v>128</v>
      </c>
      <c r="F211" s="6">
        <v>0</v>
      </c>
      <c r="G211" s="6">
        <v>0</v>
      </c>
      <c r="H211" s="6">
        <v>0</v>
      </c>
      <c r="I211" s="6">
        <v>0</v>
      </c>
      <c r="J211" s="6">
        <v>0</v>
      </c>
      <c r="K211" s="6">
        <v>0</v>
      </c>
      <c r="L211" s="6">
        <v>1</v>
      </c>
      <c r="M211" s="6">
        <v>1</v>
      </c>
      <c r="N211" s="60"/>
      <c r="O211" s="60"/>
    </row>
    <row r="212" spans="1:15" ht="17.399999999999999" hidden="1" thickBot="1" x14ac:dyDescent="0.35">
      <c r="A212" s="303"/>
      <c r="B212" s="305"/>
      <c r="C212" s="340"/>
      <c r="D212" s="297" t="s">
        <v>38</v>
      </c>
      <c r="E212" s="28" t="s">
        <v>128</v>
      </c>
      <c r="F212" s="6">
        <v>0</v>
      </c>
      <c r="G212" s="6">
        <v>0</v>
      </c>
      <c r="H212" s="6">
        <v>0</v>
      </c>
      <c r="I212" s="6">
        <v>0</v>
      </c>
      <c r="J212" s="6">
        <v>0</v>
      </c>
      <c r="K212" s="6">
        <v>0</v>
      </c>
      <c r="L212" s="6">
        <v>1</v>
      </c>
      <c r="M212" s="6">
        <v>1</v>
      </c>
      <c r="N212" s="60"/>
      <c r="O212" s="60"/>
    </row>
    <row r="213" spans="1:15" ht="19.8" hidden="1" thickBot="1" x14ac:dyDescent="0.35">
      <c r="A213" s="303"/>
      <c r="B213" s="305"/>
      <c r="C213" s="340"/>
      <c r="D213" s="301" t="s">
        <v>577</v>
      </c>
      <c r="E213" s="28" t="s">
        <v>128</v>
      </c>
      <c r="F213" s="421">
        <v>4</v>
      </c>
      <c r="G213" s="422"/>
      <c r="H213" s="421">
        <v>4</v>
      </c>
      <c r="I213" s="422"/>
      <c r="J213" s="421">
        <v>4</v>
      </c>
      <c r="K213" s="422"/>
      <c r="L213" s="421">
        <v>3</v>
      </c>
      <c r="M213" s="422"/>
      <c r="N213" s="438"/>
      <c r="O213" s="439"/>
    </row>
    <row r="214" spans="1:15" ht="15.6" hidden="1" thickBot="1" x14ac:dyDescent="0.35">
      <c r="A214" s="303"/>
      <c r="B214" s="305"/>
      <c r="C214" s="340"/>
      <c r="D214" s="342" t="s">
        <v>136</v>
      </c>
      <c r="E214" s="343"/>
      <c r="F214" s="343"/>
      <c r="G214" s="343"/>
      <c r="H214" s="343"/>
      <c r="I214" s="343"/>
      <c r="J214" s="343"/>
      <c r="K214" s="343"/>
      <c r="L214" s="343"/>
      <c r="M214" s="343"/>
      <c r="N214" s="343"/>
      <c r="O214" s="344"/>
    </row>
    <row r="215" spans="1:15" ht="17.399999999999999" hidden="1" thickBot="1" x14ac:dyDescent="0.35">
      <c r="A215" s="303"/>
      <c r="B215" s="305"/>
      <c r="C215" s="340"/>
      <c r="D215" s="294" t="s">
        <v>127</v>
      </c>
      <c r="E215" s="440" t="s">
        <v>130</v>
      </c>
      <c r="F215" s="419">
        <v>0</v>
      </c>
      <c r="G215" s="420"/>
      <c r="H215" s="419">
        <v>0</v>
      </c>
      <c r="I215" s="420"/>
      <c r="J215" s="419">
        <v>0</v>
      </c>
      <c r="K215" s="420"/>
      <c r="L215" s="419">
        <v>0.27</v>
      </c>
      <c r="M215" s="420"/>
      <c r="N215" s="438"/>
      <c r="O215" s="439"/>
    </row>
    <row r="216" spans="1:15" ht="17.399999999999999" hidden="1" thickBot="1" x14ac:dyDescent="0.35">
      <c r="A216" s="303"/>
      <c r="B216" s="305"/>
      <c r="C216" s="340"/>
      <c r="D216" s="295"/>
      <c r="E216" s="441"/>
      <c r="F216" s="7">
        <v>0</v>
      </c>
      <c r="G216" s="7" t="s">
        <v>450</v>
      </c>
      <c r="H216" s="7">
        <v>0</v>
      </c>
      <c r="I216" s="7" t="s">
        <v>450</v>
      </c>
      <c r="J216" s="7">
        <v>0</v>
      </c>
      <c r="K216" s="7" t="s">
        <v>450</v>
      </c>
      <c r="L216" s="7">
        <v>0.27</v>
      </c>
      <c r="M216" s="7" t="s">
        <v>450</v>
      </c>
      <c r="N216" s="60"/>
      <c r="O216" s="60"/>
    </row>
    <row r="217" spans="1:15" ht="17.399999999999999" hidden="1" thickBot="1" x14ac:dyDescent="0.35">
      <c r="A217" s="303"/>
      <c r="B217" s="305"/>
      <c r="C217" s="340"/>
      <c r="D217" s="300" t="s">
        <v>36</v>
      </c>
      <c r="E217" s="5" t="s">
        <v>130</v>
      </c>
      <c r="F217" s="67">
        <v>0</v>
      </c>
      <c r="G217" s="7" t="s">
        <v>450</v>
      </c>
      <c r="H217" s="67">
        <v>0</v>
      </c>
      <c r="I217" s="7" t="s">
        <v>450</v>
      </c>
      <c r="J217" s="67">
        <v>0</v>
      </c>
      <c r="K217" s="7" t="s">
        <v>450</v>
      </c>
      <c r="L217" s="67">
        <v>0.27</v>
      </c>
      <c r="M217" s="7" t="s">
        <v>450</v>
      </c>
      <c r="N217" s="60"/>
      <c r="O217" s="60"/>
    </row>
    <row r="218" spans="1:15" ht="17.399999999999999" hidden="1" thickBot="1" x14ac:dyDescent="0.35">
      <c r="A218" s="303"/>
      <c r="B218" s="305"/>
      <c r="C218" s="340"/>
      <c r="D218" s="300" t="s">
        <v>37</v>
      </c>
      <c r="E218" s="5" t="s">
        <v>130</v>
      </c>
      <c r="F218" s="67" t="s">
        <v>450</v>
      </c>
      <c r="G218" s="7" t="s">
        <v>450</v>
      </c>
      <c r="H218" s="67" t="s">
        <v>450</v>
      </c>
      <c r="I218" s="7" t="s">
        <v>450</v>
      </c>
      <c r="J218" s="67" t="s">
        <v>450</v>
      </c>
      <c r="K218" s="7" t="s">
        <v>450</v>
      </c>
      <c r="L218" s="67" t="s">
        <v>450</v>
      </c>
      <c r="M218" s="7" t="s">
        <v>450</v>
      </c>
      <c r="N218" s="60"/>
      <c r="O218" s="60"/>
    </row>
    <row r="219" spans="1:15" ht="17.399999999999999" hidden="1" thickBot="1" x14ac:dyDescent="0.35">
      <c r="A219" s="303"/>
      <c r="B219" s="305"/>
      <c r="C219" s="340"/>
      <c r="D219" s="300" t="s">
        <v>38</v>
      </c>
      <c r="E219" s="5" t="s">
        <v>130</v>
      </c>
      <c r="F219" s="67" t="s">
        <v>450</v>
      </c>
      <c r="G219" s="7" t="s">
        <v>450</v>
      </c>
      <c r="H219" s="67" t="s">
        <v>450</v>
      </c>
      <c r="I219" s="7" t="s">
        <v>450</v>
      </c>
      <c r="J219" s="67" t="s">
        <v>450</v>
      </c>
      <c r="K219" s="7" t="s">
        <v>450</v>
      </c>
      <c r="L219" s="67" t="s">
        <v>450</v>
      </c>
      <c r="M219" s="7" t="s">
        <v>450</v>
      </c>
      <c r="N219" s="60"/>
      <c r="O219" s="60"/>
    </row>
    <row r="220" spans="1:15" ht="19.8" hidden="1" thickBot="1" x14ac:dyDescent="0.35">
      <c r="A220" s="303"/>
      <c r="B220" s="305"/>
      <c r="C220" s="340"/>
      <c r="D220" s="300" t="s">
        <v>576</v>
      </c>
      <c r="E220" s="5" t="s">
        <v>130</v>
      </c>
      <c r="F220" s="419">
        <v>4.3499999999999996</v>
      </c>
      <c r="G220" s="420"/>
      <c r="H220" s="419">
        <v>5.0599999999999996</v>
      </c>
      <c r="I220" s="420"/>
      <c r="J220" s="419">
        <v>2.99</v>
      </c>
      <c r="K220" s="420"/>
      <c r="L220" s="421">
        <v>6.48</v>
      </c>
      <c r="M220" s="422"/>
      <c r="N220" s="438"/>
      <c r="O220" s="439"/>
    </row>
    <row r="221" spans="1:15" ht="15.6" hidden="1" thickBot="1" x14ac:dyDescent="0.35">
      <c r="A221" s="303"/>
      <c r="B221" s="305"/>
      <c r="C221" s="340"/>
      <c r="D221" s="342" t="s">
        <v>137</v>
      </c>
      <c r="E221" s="343"/>
      <c r="F221" s="343"/>
      <c r="G221" s="343"/>
      <c r="H221" s="343"/>
      <c r="I221" s="343"/>
      <c r="J221" s="343"/>
      <c r="K221" s="343"/>
      <c r="L221" s="343"/>
      <c r="M221" s="343"/>
      <c r="N221" s="343"/>
      <c r="O221" s="344"/>
    </row>
    <row r="222" spans="1:15" ht="17.399999999999999" hidden="1" thickBot="1" x14ac:dyDescent="0.35">
      <c r="A222" s="303"/>
      <c r="B222" s="305"/>
      <c r="C222" s="340"/>
      <c r="D222" s="294" t="s">
        <v>127</v>
      </c>
      <c r="E222" s="440" t="s">
        <v>130</v>
      </c>
      <c r="F222" s="421" t="s">
        <v>452</v>
      </c>
      <c r="G222" s="422"/>
      <c r="H222" s="421" t="s">
        <v>452</v>
      </c>
      <c r="I222" s="422"/>
      <c r="J222" s="421" t="s">
        <v>452</v>
      </c>
      <c r="K222" s="422"/>
      <c r="L222" s="421" t="s">
        <v>452</v>
      </c>
      <c r="M222" s="422"/>
      <c r="N222" s="438"/>
      <c r="O222" s="439"/>
    </row>
    <row r="223" spans="1:15" ht="17.399999999999999" hidden="1" thickBot="1" x14ac:dyDescent="0.35">
      <c r="A223" s="303"/>
      <c r="B223" s="305"/>
      <c r="C223" s="340"/>
      <c r="D223" s="295"/>
      <c r="E223" s="441"/>
      <c r="F223" s="6" t="s">
        <v>450</v>
      </c>
      <c r="G223" s="6" t="s">
        <v>450</v>
      </c>
      <c r="H223" s="6" t="s">
        <v>450</v>
      </c>
      <c r="I223" s="6" t="s">
        <v>450</v>
      </c>
      <c r="J223" s="6" t="s">
        <v>450</v>
      </c>
      <c r="K223" s="6" t="s">
        <v>450</v>
      </c>
      <c r="L223" s="6" t="s">
        <v>450</v>
      </c>
      <c r="M223" s="6" t="s">
        <v>450</v>
      </c>
      <c r="N223" s="60"/>
      <c r="O223" s="60"/>
    </row>
    <row r="224" spans="1:15" ht="17.399999999999999" hidden="1" thickBot="1" x14ac:dyDescent="0.35">
      <c r="A224" s="303"/>
      <c r="B224" s="305"/>
      <c r="C224" s="340"/>
      <c r="D224" s="296" t="s">
        <v>36</v>
      </c>
      <c r="E224" s="5" t="s">
        <v>130</v>
      </c>
      <c r="F224" s="6" t="s">
        <v>450</v>
      </c>
      <c r="G224" s="6" t="s">
        <v>450</v>
      </c>
      <c r="H224" s="6" t="s">
        <v>450</v>
      </c>
      <c r="I224" s="6" t="s">
        <v>450</v>
      </c>
      <c r="J224" s="6" t="s">
        <v>450</v>
      </c>
      <c r="K224" s="6" t="s">
        <v>450</v>
      </c>
      <c r="L224" s="6" t="s">
        <v>450</v>
      </c>
      <c r="M224" s="6" t="s">
        <v>450</v>
      </c>
      <c r="N224" s="60"/>
      <c r="O224" s="60"/>
    </row>
    <row r="225" spans="1:15" ht="17.399999999999999" hidden="1" thickBot="1" x14ac:dyDescent="0.35">
      <c r="A225" s="303"/>
      <c r="B225" s="305"/>
      <c r="C225" s="340"/>
      <c r="D225" s="296" t="s">
        <v>37</v>
      </c>
      <c r="E225" s="5" t="s">
        <v>130</v>
      </c>
      <c r="F225" s="6" t="s">
        <v>450</v>
      </c>
      <c r="G225" s="6" t="s">
        <v>450</v>
      </c>
      <c r="H225" s="6" t="s">
        <v>450</v>
      </c>
      <c r="I225" s="6" t="s">
        <v>450</v>
      </c>
      <c r="J225" s="6" t="s">
        <v>450</v>
      </c>
      <c r="K225" s="6" t="s">
        <v>450</v>
      </c>
      <c r="L225" s="6" t="s">
        <v>450</v>
      </c>
      <c r="M225" s="6" t="s">
        <v>450</v>
      </c>
      <c r="N225" s="60"/>
      <c r="O225" s="60"/>
    </row>
    <row r="226" spans="1:15" ht="17.399999999999999" hidden="1" thickBot="1" x14ac:dyDescent="0.35">
      <c r="A226" s="303"/>
      <c r="B226" s="305"/>
      <c r="C226" s="341"/>
      <c r="D226" s="296" t="s">
        <v>38</v>
      </c>
      <c r="E226" s="5" t="s">
        <v>130</v>
      </c>
      <c r="F226" s="6" t="s">
        <v>450</v>
      </c>
      <c r="G226" s="6" t="s">
        <v>450</v>
      </c>
      <c r="H226" s="6" t="s">
        <v>450</v>
      </c>
      <c r="I226" s="6" t="s">
        <v>450</v>
      </c>
      <c r="J226" s="6" t="s">
        <v>450</v>
      </c>
      <c r="K226" s="6" t="s">
        <v>450</v>
      </c>
      <c r="L226" s="6" t="s">
        <v>450</v>
      </c>
      <c r="M226" s="6" t="s">
        <v>450</v>
      </c>
      <c r="N226" s="60"/>
      <c r="O226" s="60"/>
    </row>
    <row r="227" spans="1:15" ht="15.6" hidden="1" thickBot="1" x14ac:dyDescent="0.35">
      <c r="A227" s="303"/>
      <c r="B227" s="305"/>
      <c r="C227" s="364" t="s">
        <v>138</v>
      </c>
      <c r="D227" s="365"/>
      <c r="E227" s="365"/>
      <c r="F227" s="365"/>
      <c r="G227" s="365"/>
      <c r="H227" s="365"/>
      <c r="I227" s="365"/>
      <c r="J227" s="365"/>
      <c r="K227" s="365"/>
      <c r="L227" s="365"/>
      <c r="M227" s="365"/>
      <c r="N227" s="365"/>
      <c r="O227" s="366"/>
    </row>
    <row r="228" spans="1:15" ht="15.6" hidden="1" thickBot="1" x14ac:dyDescent="0.35">
      <c r="A228" s="303"/>
      <c r="B228" s="305"/>
      <c r="C228" s="400"/>
      <c r="D228" s="342" t="s">
        <v>139</v>
      </c>
      <c r="E228" s="343"/>
      <c r="F228" s="343"/>
      <c r="G228" s="343"/>
      <c r="H228" s="343"/>
      <c r="I228" s="343"/>
      <c r="J228" s="343"/>
      <c r="K228" s="343"/>
      <c r="L228" s="343"/>
      <c r="M228" s="343"/>
      <c r="N228" s="343"/>
      <c r="O228" s="344"/>
    </row>
    <row r="229" spans="1:15" ht="17.399999999999999" hidden="1" thickBot="1" x14ac:dyDescent="0.35">
      <c r="A229" s="303"/>
      <c r="B229" s="305"/>
      <c r="C229" s="401"/>
      <c r="D229" s="300" t="s">
        <v>140</v>
      </c>
      <c r="E229" s="5" t="s">
        <v>116</v>
      </c>
      <c r="F229" s="419">
        <v>2</v>
      </c>
      <c r="G229" s="420"/>
      <c r="H229" s="419">
        <v>2</v>
      </c>
      <c r="I229" s="420"/>
      <c r="J229" s="419">
        <v>4</v>
      </c>
      <c r="K229" s="420"/>
      <c r="L229" s="421">
        <v>1</v>
      </c>
      <c r="M229" s="422"/>
      <c r="N229" s="438">
        <v>0</v>
      </c>
      <c r="O229" s="439"/>
    </row>
    <row r="230" spans="1:15" x14ac:dyDescent="0.3">
      <c r="C230" s="35"/>
      <c r="E230" s="35"/>
      <c r="F230" s="35"/>
      <c r="G230" s="35"/>
      <c r="H230" s="35"/>
      <c r="I230" s="35"/>
      <c r="J230" s="35"/>
      <c r="K230" s="35"/>
      <c r="L230" s="35"/>
      <c r="M230" s="35"/>
      <c r="N230" s="35"/>
      <c r="O230" s="35"/>
    </row>
    <row r="231" spans="1:15" ht="16.8" x14ac:dyDescent="0.3">
      <c r="C231" s="119" t="s">
        <v>470</v>
      </c>
      <c r="E231" s="35"/>
      <c r="F231" s="35"/>
      <c r="G231" s="35"/>
      <c r="H231" s="35"/>
      <c r="I231" s="35"/>
      <c r="J231" s="35"/>
      <c r="K231" s="35"/>
      <c r="L231" s="35"/>
      <c r="M231" s="35"/>
      <c r="N231" s="35"/>
      <c r="O231" s="35"/>
    </row>
    <row r="232" spans="1:15" ht="16.2" x14ac:dyDescent="0.45">
      <c r="C232" s="117" t="s">
        <v>433</v>
      </c>
      <c r="E232" s="35"/>
      <c r="F232" s="35"/>
      <c r="G232" s="35"/>
      <c r="H232" s="35"/>
      <c r="I232" s="35"/>
      <c r="J232" s="35"/>
      <c r="K232" s="35"/>
      <c r="L232" s="35"/>
      <c r="M232" s="35"/>
      <c r="N232" s="35"/>
      <c r="O232" s="35"/>
    </row>
    <row r="233" spans="1:15" ht="16.8" x14ac:dyDescent="0.3">
      <c r="C233" s="119" t="s">
        <v>492</v>
      </c>
      <c r="E233" s="35"/>
      <c r="F233" s="35"/>
      <c r="G233" s="35"/>
      <c r="H233" s="35"/>
      <c r="I233" s="35"/>
      <c r="J233" s="35"/>
      <c r="K233" s="35"/>
      <c r="L233" s="35"/>
      <c r="M233" s="35"/>
      <c r="N233" s="35"/>
      <c r="O233" s="35"/>
    </row>
    <row r="234" spans="1:15" ht="16.8" x14ac:dyDescent="0.3">
      <c r="C234" s="119" t="s">
        <v>493</v>
      </c>
      <c r="E234" s="35"/>
      <c r="F234" s="35"/>
      <c r="G234" s="35"/>
      <c r="H234" s="35"/>
      <c r="I234" s="35"/>
      <c r="J234" s="35"/>
      <c r="K234" s="35"/>
      <c r="L234" s="35"/>
      <c r="M234" s="35"/>
      <c r="N234" s="35"/>
      <c r="O234" s="35"/>
    </row>
    <row r="235" spans="1:15" ht="16.8" x14ac:dyDescent="0.3">
      <c r="C235" s="119" t="s">
        <v>494</v>
      </c>
      <c r="E235" s="35"/>
      <c r="F235" s="35"/>
      <c r="G235" s="35"/>
      <c r="H235" s="35"/>
      <c r="I235" s="35"/>
      <c r="J235" s="35"/>
      <c r="K235" s="35"/>
      <c r="L235" s="35"/>
      <c r="M235" s="35"/>
      <c r="N235" s="35"/>
      <c r="O235" s="35"/>
    </row>
    <row r="236" spans="1:15" ht="16.8" x14ac:dyDescent="0.3">
      <c r="C236" s="119" t="s">
        <v>495</v>
      </c>
      <c r="E236" s="35"/>
      <c r="F236" s="35"/>
      <c r="G236" s="35"/>
      <c r="H236" s="35"/>
      <c r="I236" s="35"/>
      <c r="J236" s="35"/>
      <c r="K236" s="35"/>
      <c r="L236" s="35"/>
      <c r="M236" s="35"/>
      <c r="N236" s="35"/>
      <c r="O236" s="35"/>
    </row>
    <row r="237" spans="1:15" ht="16.8" x14ac:dyDescent="0.3">
      <c r="C237" s="119" t="s">
        <v>496</v>
      </c>
      <c r="E237" s="35"/>
      <c r="F237" s="35"/>
      <c r="G237" s="35"/>
      <c r="H237" s="35"/>
      <c r="I237" s="35"/>
      <c r="J237" s="35"/>
      <c r="K237" s="35"/>
      <c r="L237" s="35"/>
      <c r="M237" s="35"/>
      <c r="N237" s="35"/>
      <c r="O237" s="35"/>
    </row>
    <row r="238" spans="1:15" ht="16.8" x14ac:dyDescent="0.3">
      <c r="C238" s="119" t="s">
        <v>497</v>
      </c>
      <c r="E238" s="35"/>
      <c r="F238" s="35"/>
      <c r="G238" s="35"/>
      <c r="H238" s="35"/>
      <c r="I238" s="35"/>
      <c r="J238" s="35"/>
      <c r="K238" s="35"/>
      <c r="L238" s="35"/>
      <c r="M238" s="35"/>
      <c r="N238" s="35"/>
      <c r="O238" s="35"/>
    </row>
    <row r="239" spans="1:15" ht="16.2" x14ac:dyDescent="0.45">
      <c r="C239" s="118" t="s">
        <v>432</v>
      </c>
      <c r="E239" s="35"/>
      <c r="F239" s="35"/>
      <c r="G239" s="35"/>
      <c r="H239" s="35"/>
      <c r="I239" s="35"/>
      <c r="J239" s="35"/>
      <c r="K239" s="35"/>
      <c r="L239" s="35"/>
      <c r="M239" s="35"/>
      <c r="N239" s="35"/>
      <c r="O239" s="35"/>
    </row>
    <row r="240" spans="1:15" ht="16.8" x14ac:dyDescent="0.5">
      <c r="C240" s="93" t="s">
        <v>498</v>
      </c>
      <c r="E240" s="35"/>
      <c r="F240" s="35"/>
      <c r="G240" s="35"/>
      <c r="H240" s="35"/>
      <c r="I240" s="35"/>
      <c r="J240" s="35"/>
      <c r="K240" s="35"/>
      <c r="L240" s="35"/>
      <c r="M240" s="35"/>
      <c r="N240" s="35"/>
      <c r="O240" s="35"/>
    </row>
    <row r="241" spans="3:15" ht="16.8" x14ac:dyDescent="0.5">
      <c r="C241" s="93" t="s">
        <v>499</v>
      </c>
      <c r="E241" s="35"/>
      <c r="F241" s="35"/>
      <c r="G241" s="35"/>
      <c r="H241" s="35"/>
      <c r="I241" s="35"/>
      <c r="J241" s="35"/>
      <c r="K241" s="35"/>
      <c r="L241" s="35"/>
      <c r="M241" s="35"/>
      <c r="N241" s="35"/>
      <c r="O241" s="35"/>
    </row>
    <row r="242" spans="3:15" ht="16.8" x14ac:dyDescent="0.5">
      <c r="C242" s="93" t="s">
        <v>500</v>
      </c>
      <c r="E242" s="35"/>
      <c r="F242" s="35"/>
      <c r="G242" s="35"/>
      <c r="H242" s="35"/>
      <c r="I242" s="35"/>
      <c r="J242" s="35"/>
      <c r="K242" s="35"/>
      <c r="L242" s="35"/>
      <c r="M242" s="35"/>
      <c r="N242" s="35"/>
      <c r="O242" s="35"/>
    </row>
    <row r="243" spans="3:15" x14ac:dyDescent="0.3">
      <c r="E243" s="35"/>
      <c r="F243" s="35"/>
      <c r="G243" s="35"/>
      <c r="H243" s="35"/>
      <c r="I243" s="35"/>
      <c r="J243" s="35"/>
      <c r="K243" s="35"/>
      <c r="L243" s="35"/>
      <c r="M243" s="35"/>
      <c r="N243" s="35"/>
      <c r="O243" s="35"/>
    </row>
    <row r="244" spans="3:15" x14ac:dyDescent="0.3">
      <c r="C244" s="35"/>
      <c r="E244" s="35"/>
      <c r="F244" s="35"/>
      <c r="G244" s="35"/>
      <c r="H244" s="35"/>
      <c r="I244" s="35"/>
      <c r="J244" s="35"/>
      <c r="K244" s="35"/>
      <c r="L244" s="35"/>
      <c r="M244" s="35"/>
      <c r="N244" s="35"/>
      <c r="O244" s="35"/>
    </row>
    <row r="245" spans="3:15" x14ac:dyDescent="0.3">
      <c r="C245" s="35"/>
      <c r="E245" s="35"/>
      <c r="F245" s="35"/>
      <c r="G245" s="35"/>
      <c r="H245" s="35"/>
      <c r="I245" s="35"/>
      <c r="J245" s="35"/>
      <c r="K245" s="35"/>
      <c r="L245" s="35"/>
      <c r="M245" s="35"/>
      <c r="N245" s="35"/>
      <c r="O245" s="35"/>
    </row>
    <row r="246" spans="3:15" x14ac:dyDescent="0.3">
      <c r="C246" s="35"/>
      <c r="E246" s="35"/>
      <c r="F246" s="35"/>
      <c r="G246" s="35"/>
      <c r="H246" s="35"/>
      <c r="I246" s="35"/>
      <c r="J246" s="35"/>
      <c r="K246" s="35"/>
      <c r="L246" s="35"/>
      <c r="M246" s="35"/>
      <c r="N246" s="35"/>
      <c r="O246" s="35"/>
    </row>
    <row r="247" spans="3:15" x14ac:dyDescent="0.3">
      <c r="C247" s="35"/>
      <c r="E247" s="35"/>
      <c r="F247" s="35"/>
      <c r="G247" s="35"/>
      <c r="H247" s="35"/>
      <c r="I247" s="35"/>
      <c r="J247" s="35"/>
      <c r="K247" s="35"/>
      <c r="L247" s="35"/>
      <c r="M247" s="35"/>
      <c r="N247" s="35"/>
      <c r="O247" s="35"/>
    </row>
    <row r="248" spans="3:15" x14ac:dyDescent="0.3">
      <c r="C248" s="35"/>
      <c r="E248" s="35"/>
      <c r="F248" s="35"/>
      <c r="G248" s="35"/>
      <c r="H248" s="35"/>
      <c r="I248" s="35"/>
      <c r="J248" s="35"/>
      <c r="K248" s="35"/>
      <c r="L248" s="35"/>
      <c r="M248" s="35"/>
      <c r="N248" s="35"/>
      <c r="O248" s="35"/>
    </row>
    <row r="249" spans="3:15" x14ac:dyDescent="0.3">
      <c r="C249" s="35"/>
      <c r="E249" s="35"/>
      <c r="F249" s="35"/>
      <c r="G249" s="35"/>
      <c r="H249" s="35"/>
      <c r="I249" s="35"/>
      <c r="J249" s="35"/>
      <c r="K249" s="35"/>
      <c r="L249" s="35"/>
      <c r="M249" s="35"/>
      <c r="N249" s="35"/>
      <c r="O249" s="35"/>
    </row>
    <row r="250" spans="3:15" x14ac:dyDescent="0.3">
      <c r="C250" s="35"/>
      <c r="E250" s="35"/>
      <c r="F250" s="35"/>
      <c r="G250" s="35"/>
      <c r="H250" s="35"/>
      <c r="I250" s="35"/>
      <c r="J250" s="35"/>
      <c r="K250" s="35"/>
      <c r="L250" s="35"/>
      <c r="M250" s="35"/>
      <c r="N250" s="35"/>
      <c r="O250" s="35"/>
    </row>
    <row r="251" spans="3:15" x14ac:dyDescent="0.3">
      <c r="C251" s="35"/>
      <c r="E251" s="35"/>
      <c r="F251" s="35"/>
      <c r="G251" s="35"/>
      <c r="H251" s="35"/>
      <c r="I251" s="35"/>
      <c r="J251" s="35"/>
      <c r="K251" s="35"/>
      <c r="L251" s="35"/>
      <c r="M251" s="35"/>
      <c r="N251" s="35"/>
      <c r="O251" s="35"/>
    </row>
    <row r="252" spans="3:15" x14ac:dyDescent="0.3">
      <c r="C252" s="35"/>
      <c r="E252" s="35"/>
      <c r="F252" s="35"/>
      <c r="G252" s="35"/>
      <c r="H252" s="35"/>
      <c r="I252" s="35"/>
      <c r="J252" s="35"/>
      <c r="K252" s="35"/>
      <c r="L252" s="35"/>
      <c r="M252" s="35"/>
      <c r="N252" s="35"/>
      <c r="O252" s="35"/>
    </row>
    <row r="253" spans="3:15" x14ac:dyDescent="0.3">
      <c r="C253" s="35"/>
      <c r="E253" s="35"/>
      <c r="F253" s="35"/>
      <c r="G253" s="35"/>
      <c r="H253" s="35"/>
      <c r="I253" s="35"/>
      <c r="J253" s="35"/>
      <c r="K253" s="35"/>
      <c r="L253" s="35"/>
      <c r="M253" s="35"/>
      <c r="N253" s="35"/>
      <c r="O253" s="35"/>
    </row>
    <row r="254" spans="3:15" x14ac:dyDescent="0.3">
      <c r="C254" s="35"/>
      <c r="E254" s="35"/>
      <c r="F254" s="35"/>
      <c r="G254" s="35"/>
      <c r="H254" s="35"/>
      <c r="I254" s="35"/>
      <c r="J254" s="35"/>
      <c r="K254" s="35"/>
      <c r="L254" s="35"/>
      <c r="M254" s="35"/>
      <c r="N254" s="35"/>
      <c r="O254" s="35"/>
    </row>
    <row r="255" spans="3:15" x14ac:dyDescent="0.3">
      <c r="C255" s="35"/>
      <c r="E255" s="35"/>
      <c r="F255" s="35"/>
      <c r="G255" s="35"/>
      <c r="H255" s="35"/>
      <c r="I255" s="35"/>
      <c r="J255" s="35"/>
      <c r="K255" s="35"/>
      <c r="L255" s="35"/>
      <c r="M255" s="35"/>
      <c r="N255" s="35"/>
      <c r="O255" s="35"/>
    </row>
    <row r="256" spans="3:15" x14ac:dyDescent="0.3">
      <c r="C256" s="35"/>
      <c r="E256" s="35"/>
      <c r="F256" s="35"/>
      <c r="G256" s="35"/>
      <c r="H256" s="35"/>
      <c r="I256" s="35"/>
      <c r="J256" s="35"/>
      <c r="K256" s="35"/>
      <c r="L256" s="35"/>
      <c r="M256" s="35"/>
      <c r="N256" s="35"/>
      <c r="O256" s="35"/>
    </row>
    <row r="257" spans="3:15" x14ac:dyDescent="0.3">
      <c r="C257" s="35"/>
      <c r="E257" s="35"/>
      <c r="F257" s="35"/>
      <c r="G257" s="35"/>
      <c r="H257" s="35"/>
      <c r="I257" s="35"/>
      <c r="J257" s="35"/>
      <c r="K257" s="35"/>
      <c r="L257" s="35"/>
      <c r="M257" s="35"/>
      <c r="N257" s="35"/>
      <c r="O257" s="35"/>
    </row>
    <row r="258" spans="3:15" x14ac:dyDescent="0.3">
      <c r="C258" s="35"/>
      <c r="E258" s="35"/>
      <c r="F258" s="35"/>
      <c r="G258" s="35"/>
      <c r="H258" s="35"/>
      <c r="I258" s="35"/>
      <c r="J258" s="35"/>
      <c r="K258" s="35"/>
      <c r="L258" s="35"/>
      <c r="M258" s="35"/>
      <c r="N258" s="35"/>
      <c r="O258" s="35"/>
    </row>
    <row r="259" spans="3:15" x14ac:dyDescent="0.3">
      <c r="C259" s="35"/>
      <c r="E259" s="35"/>
      <c r="F259" s="35"/>
      <c r="G259" s="35"/>
      <c r="H259" s="35"/>
      <c r="I259" s="35"/>
      <c r="J259" s="35"/>
      <c r="K259" s="35"/>
      <c r="L259" s="35"/>
      <c r="M259" s="35"/>
      <c r="N259" s="35"/>
      <c r="O259" s="35"/>
    </row>
    <row r="260" spans="3:15" x14ac:dyDescent="0.3">
      <c r="C260" s="35"/>
      <c r="E260" s="35"/>
      <c r="F260" s="35"/>
      <c r="G260" s="35"/>
      <c r="H260" s="35"/>
      <c r="I260" s="35"/>
      <c r="J260" s="35"/>
      <c r="K260" s="35"/>
      <c r="L260" s="35"/>
      <c r="M260" s="35"/>
      <c r="N260" s="35"/>
      <c r="O260" s="35"/>
    </row>
    <row r="261" spans="3:15" x14ac:dyDescent="0.3">
      <c r="C261" s="35"/>
      <c r="E261" s="35"/>
      <c r="F261" s="35"/>
      <c r="G261" s="35"/>
      <c r="H261" s="35"/>
      <c r="I261" s="35"/>
      <c r="J261" s="35"/>
      <c r="K261" s="35"/>
      <c r="L261" s="35"/>
      <c r="M261" s="35"/>
      <c r="N261" s="35"/>
      <c r="O261" s="35"/>
    </row>
    <row r="262" spans="3:15" x14ac:dyDescent="0.3">
      <c r="C262" s="35"/>
      <c r="E262" s="35"/>
      <c r="F262" s="35"/>
      <c r="G262" s="35"/>
      <c r="H262" s="35"/>
      <c r="I262" s="35"/>
      <c r="J262" s="35"/>
      <c r="K262" s="35"/>
      <c r="L262" s="35"/>
      <c r="M262" s="35"/>
      <c r="N262" s="35"/>
      <c r="O262" s="35"/>
    </row>
    <row r="263" spans="3:15" x14ac:dyDescent="0.3">
      <c r="C263" s="35"/>
      <c r="E263" s="35"/>
      <c r="F263" s="35"/>
      <c r="G263" s="35"/>
      <c r="H263" s="35"/>
      <c r="I263" s="35"/>
      <c r="J263" s="35"/>
      <c r="K263" s="35"/>
      <c r="L263" s="35"/>
      <c r="M263" s="35"/>
      <c r="N263" s="35"/>
      <c r="O263" s="35"/>
    </row>
    <row r="264" spans="3:15" x14ac:dyDescent="0.3">
      <c r="C264" s="35"/>
      <c r="E264" s="35"/>
      <c r="F264" s="35"/>
      <c r="G264" s="35"/>
      <c r="H264" s="35"/>
      <c r="I264" s="35"/>
      <c r="J264" s="35"/>
      <c r="K264" s="35"/>
      <c r="L264" s="35"/>
      <c r="M264" s="35"/>
      <c r="N264" s="35"/>
      <c r="O264" s="35"/>
    </row>
    <row r="265" spans="3:15" x14ac:dyDescent="0.3">
      <c r="C265" s="35"/>
      <c r="E265" s="35"/>
      <c r="F265" s="35"/>
      <c r="G265" s="35"/>
      <c r="H265" s="35"/>
      <c r="I265" s="35"/>
      <c r="J265" s="35"/>
      <c r="K265" s="35"/>
      <c r="L265" s="35"/>
      <c r="M265" s="35"/>
      <c r="N265" s="35"/>
      <c r="O265" s="35"/>
    </row>
    <row r="266" spans="3:15" x14ac:dyDescent="0.3">
      <c r="C266" s="35"/>
      <c r="E266" s="35"/>
      <c r="F266" s="35"/>
      <c r="G266" s="35"/>
      <c r="H266" s="35"/>
      <c r="I266" s="35"/>
      <c r="J266" s="35"/>
      <c r="K266" s="35"/>
      <c r="L266" s="35"/>
      <c r="M266" s="35"/>
      <c r="N266" s="35"/>
      <c r="O266" s="35"/>
    </row>
    <row r="267" spans="3:15" x14ac:dyDescent="0.3">
      <c r="C267" s="35"/>
      <c r="E267" s="35"/>
      <c r="F267" s="35"/>
      <c r="G267" s="35"/>
      <c r="H267" s="35"/>
      <c r="I267" s="35"/>
      <c r="J267" s="35"/>
      <c r="K267" s="35"/>
      <c r="L267" s="35"/>
      <c r="M267" s="35"/>
      <c r="N267" s="35"/>
      <c r="O267" s="35"/>
    </row>
    <row r="268" spans="3:15" x14ac:dyDescent="0.3">
      <c r="C268" s="35"/>
      <c r="E268" s="35"/>
      <c r="F268" s="35"/>
      <c r="G268" s="35"/>
      <c r="H268" s="35"/>
      <c r="I268" s="35"/>
      <c r="J268" s="35"/>
      <c r="K268" s="35"/>
      <c r="L268" s="35"/>
      <c r="M268" s="35"/>
      <c r="N268" s="35"/>
      <c r="O268" s="35"/>
    </row>
    <row r="269" spans="3:15" x14ac:dyDescent="0.3">
      <c r="C269" s="35"/>
      <c r="E269" s="35"/>
      <c r="F269" s="35"/>
      <c r="G269" s="35"/>
      <c r="H269" s="35"/>
      <c r="I269" s="35"/>
      <c r="J269" s="35"/>
      <c r="K269" s="35"/>
      <c r="L269" s="35"/>
      <c r="M269" s="35"/>
      <c r="N269" s="35"/>
      <c r="O269" s="35"/>
    </row>
    <row r="270" spans="3:15" x14ac:dyDescent="0.3">
      <c r="C270" s="35"/>
      <c r="E270" s="35"/>
      <c r="F270" s="35"/>
      <c r="G270" s="35"/>
      <c r="H270" s="35"/>
      <c r="I270" s="35"/>
      <c r="J270" s="35"/>
      <c r="K270" s="35"/>
      <c r="L270" s="35"/>
      <c r="M270" s="35"/>
      <c r="N270" s="35"/>
      <c r="O270" s="35"/>
    </row>
    <row r="271" spans="3:15" x14ac:dyDescent="0.3">
      <c r="C271" s="35"/>
      <c r="E271" s="35"/>
      <c r="F271" s="35"/>
      <c r="G271" s="35"/>
      <c r="H271" s="35"/>
      <c r="I271" s="35"/>
      <c r="J271" s="35"/>
      <c r="K271" s="35"/>
      <c r="L271" s="35"/>
      <c r="M271" s="35"/>
      <c r="N271" s="35"/>
      <c r="O271" s="35"/>
    </row>
    <row r="272" spans="3:15" x14ac:dyDescent="0.3">
      <c r="C272" s="35"/>
      <c r="E272" s="35"/>
      <c r="F272" s="35"/>
      <c r="G272" s="35"/>
      <c r="H272" s="35"/>
      <c r="I272" s="35"/>
      <c r="J272" s="35"/>
      <c r="K272" s="35"/>
      <c r="L272" s="35"/>
      <c r="M272" s="35"/>
      <c r="N272" s="35"/>
      <c r="O272" s="35"/>
    </row>
    <row r="273" spans="3:15" x14ac:dyDescent="0.3">
      <c r="C273" s="35"/>
      <c r="E273" s="35"/>
      <c r="F273" s="35"/>
      <c r="G273" s="35"/>
      <c r="H273" s="35"/>
      <c r="I273" s="35"/>
      <c r="J273" s="35"/>
      <c r="K273" s="35"/>
      <c r="L273" s="35"/>
      <c r="M273" s="35"/>
      <c r="N273" s="35"/>
      <c r="O273" s="35"/>
    </row>
    <row r="274" spans="3:15" x14ac:dyDescent="0.3">
      <c r="C274" s="35"/>
      <c r="E274" s="35"/>
      <c r="F274" s="35"/>
      <c r="G274" s="35"/>
      <c r="H274" s="35"/>
      <c r="I274" s="35"/>
      <c r="J274" s="35"/>
      <c r="K274" s="35"/>
      <c r="L274" s="35"/>
      <c r="M274" s="35"/>
      <c r="N274" s="35"/>
      <c r="O274" s="35"/>
    </row>
    <row r="275" spans="3:15" x14ac:dyDescent="0.3">
      <c r="C275" s="35"/>
      <c r="E275" s="35"/>
      <c r="F275" s="35"/>
      <c r="G275" s="35"/>
      <c r="H275" s="35"/>
      <c r="I275" s="35"/>
      <c r="J275" s="35"/>
      <c r="K275" s="35"/>
      <c r="L275" s="35"/>
      <c r="M275" s="35"/>
      <c r="N275" s="35"/>
      <c r="O275" s="35"/>
    </row>
    <row r="276" spans="3:15" x14ac:dyDescent="0.3">
      <c r="C276" s="35"/>
      <c r="E276" s="35"/>
      <c r="F276" s="35"/>
      <c r="G276" s="35"/>
      <c r="H276" s="35"/>
      <c r="I276" s="35"/>
      <c r="J276" s="35"/>
      <c r="K276" s="35"/>
      <c r="L276" s="35"/>
      <c r="M276" s="35"/>
      <c r="N276" s="35"/>
      <c r="O276" s="35"/>
    </row>
    <row r="277" spans="3:15" x14ac:dyDescent="0.3">
      <c r="C277" s="35"/>
      <c r="E277" s="35"/>
      <c r="F277" s="35"/>
      <c r="G277" s="35"/>
      <c r="H277" s="35"/>
      <c r="I277" s="35"/>
      <c r="J277" s="35"/>
      <c r="K277" s="35"/>
      <c r="L277" s="35"/>
      <c r="M277" s="35"/>
      <c r="N277" s="35"/>
      <c r="O277" s="35"/>
    </row>
    <row r="278" spans="3:15" x14ac:dyDescent="0.3">
      <c r="C278" s="35"/>
      <c r="E278" s="35"/>
      <c r="F278" s="35"/>
      <c r="G278" s="35"/>
      <c r="H278" s="35"/>
      <c r="I278" s="35"/>
      <c r="J278" s="35"/>
      <c r="K278" s="35"/>
      <c r="L278" s="35"/>
      <c r="M278" s="35"/>
      <c r="N278" s="35"/>
      <c r="O278" s="35"/>
    </row>
    <row r="279" spans="3:15" x14ac:dyDescent="0.3">
      <c r="C279" s="35"/>
      <c r="E279" s="35"/>
      <c r="F279" s="35"/>
      <c r="G279" s="35"/>
      <c r="H279" s="35"/>
      <c r="I279" s="35"/>
      <c r="J279" s="35"/>
      <c r="K279" s="35"/>
      <c r="L279" s="35"/>
      <c r="M279" s="35"/>
      <c r="N279" s="35"/>
      <c r="O279" s="35"/>
    </row>
    <row r="280" spans="3:15" x14ac:dyDescent="0.3">
      <c r="C280" s="35"/>
      <c r="E280" s="35"/>
      <c r="F280" s="35"/>
      <c r="G280" s="35"/>
      <c r="H280" s="35"/>
      <c r="I280" s="35"/>
      <c r="J280" s="35"/>
      <c r="K280" s="35"/>
      <c r="L280" s="35"/>
      <c r="M280" s="35"/>
      <c r="N280" s="35"/>
      <c r="O280" s="35"/>
    </row>
    <row r="281" spans="3:15" x14ac:dyDescent="0.3">
      <c r="C281" s="35"/>
      <c r="E281" s="35"/>
      <c r="F281" s="35"/>
      <c r="G281" s="35"/>
      <c r="H281" s="35"/>
      <c r="I281" s="35"/>
      <c r="J281" s="35"/>
      <c r="K281" s="35"/>
      <c r="L281" s="35"/>
      <c r="M281" s="35"/>
      <c r="N281" s="35"/>
      <c r="O281" s="35"/>
    </row>
    <row r="282" spans="3:15" x14ac:dyDescent="0.3">
      <c r="C282" s="35"/>
      <c r="E282" s="35"/>
      <c r="F282" s="35"/>
      <c r="G282" s="35"/>
      <c r="H282" s="35"/>
      <c r="I282" s="35"/>
      <c r="J282" s="35"/>
      <c r="K282" s="35"/>
      <c r="L282" s="35"/>
      <c r="M282" s="35"/>
      <c r="N282" s="35"/>
      <c r="O282" s="35"/>
    </row>
    <row r="283" spans="3:15" x14ac:dyDescent="0.3">
      <c r="C283" s="35"/>
      <c r="E283" s="35"/>
      <c r="F283" s="35"/>
      <c r="G283" s="35"/>
      <c r="H283" s="35"/>
      <c r="I283" s="35"/>
      <c r="J283" s="35"/>
      <c r="K283" s="35"/>
      <c r="L283" s="35"/>
      <c r="M283" s="35"/>
      <c r="N283" s="35"/>
      <c r="O283" s="35"/>
    </row>
    <row r="284" spans="3:15" x14ac:dyDescent="0.3">
      <c r="C284" s="35"/>
      <c r="E284" s="35"/>
      <c r="F284" s="35"/>
      <c r="G284" s="35"/>
      <c r="H284" s="35"/>
      <c r="I284" s="35"/>
      <c r="J284" s="35"/>
      <c r="K284" s="35"/>
      <c r="L284" s="35"/>
      <c r="M284" s="35"/>
      <c r="N284" s="35"/>
      <c r="O284" s="35"/>
    </row>
  </sheetData>
  <mergeCells count="390">
    <mergeCell ref="C1:O1"/>
    <mergeCell ref="C2:O2"/>
    <mergeCell ref="C3:O3"/>
    <mergeCell ref="C4:C6"/>
    <mergeCell ref="D4:D6"/>
    <mergeCell ref="E4:E6"/>
    <mergeCell ref="F4:O4"/>
    <mergeCell ref="F5:G5"/>
    <mergeCell ref="H5:I5"/>
    <mergeCell ref="J5:K5"/>
    <mergeCell ref="L5:M5"/>
    <mergeCell ref="N5:O5"/>
    <mergeCell ref="D7:O7"/>
    <mergeCell ref="C8:C9"/>
    <mergeCell ref="D8:D9"/>
    <mergeCell ref="F8:G8"/>
    <mergeCell ref="H8:I8"/>
    <mergeCell ref="J8:K8"/>
    <mergeCell ref="L8:M8"/>
    <mergeCell ref="N8:O8"/>
    <mergeCell ref="F12:G12"/>
    <mergeCell ref="H12:I12"/>
    <mergeCell ref="J12:K12"/>
    <mergeCell ref="L12:M12"/>
    <mergeCell ref="N12:O12"/>
    <mergeCell ref="F10:G10"/>
    <mergeCell ref="H10:I10"/>
    <mergeCell ref="J10:K10"/>
    <mergeCell ref="L10:M10"/>
    <mergeCell ref="N10:O10"/>
    <mergeCell ref="C20:C35"/>
    <mergeCell ref="D20:O20"/>
    <mergeCell ref="D33:O33"/>
    <mergeCell ref="C36:C53"/>
    <mergeCell ref="D36:O36"/>
    <mergeCell ref="D43:O43"/>
    <mergeCell ref="F14:G14"/>
    <mergeCell ref="H14:I14"/>
    <mergeCell ref="J14:K14"/>
    <mergeCell ref="N14:O14"/>
    <mergeCell ref="C16:C19"/>
    <mergeCell ref="D16:O16"/>
    <mergeCell ref="J74:K74"/>
    <mergeCell ref="L74:M74"/>
    <mergeCell ref="N74:O74"/>
    <mergeCell ref="D59:O59"/>
    <mergeCell ref="D66:O66"/>
    <mergeCell ref="J55:K55"/>
    <mergeCell ref="L55:M55"/>
    <mergeCell ref="N55:O55"/>
    <mergeCell ref="E57:E58"/>
    <mergeCell ref="F57:G57"/>
    <mergeCell ref="H57:I57"/>
    <mergeCell ref="J57:K57"/>
    <mergeCell ref="L57:M57"/>
    <mergeCell ref="N57:O57"/>
    <mergeCell ref="E55:E56"/>
    <mergeCell ref="F55:G55"/>
    <mergeCell ref="H55:I55"/>
    <mergeCell ref="E76:E77"/>
    <mergeCell ref="F76:G76"/>
    <mergeCell ref="H76:I76"/>
    <mergeCell ref="L76:M76"/>
    <mergeCell ref="N76:O76"/>
    <mergeCell ref="C78:C81"/>
    <mergeCell ref="E78:E79"/>
    <mergeCell ref="F78:G78"/>
    <mergeCell ref="H78:I78"/>
    <mergeCell ref="C54:C77"/>
    <mergeCell ref="D54:O54"/>
    <mergeCell ref="J78:K78"/>
    <mergeCell ref="L78:M78"/>
    <mergeCell ref="N78:O78"/>
    <mergeCell ref="E80:E81"/>
    <mergeCell ref="F80:G80"/>
    <mergeCell ref="H80:I80"/>
    <mergeCell ref="J80:K80"/>
    <mergeCell ref="L80:M80"/>
    <mergeCell ref="N80:O80"/>
    <mergeCell ref="D73:O73"/>
    <mergeCell ref="E74:E75"/>
    <mergeCell ref="F74:G74"/>
    <mergeCell ref="H74:I74"/>
    <mergeCell ref="F96:G96"/>
    <mergeCell ref="H96:I96"/>
    <mergeCell ref="J96:K96"/>
    <mergeCell ref="L96:M96"/>
    <mergeCell ref="N96:O96"/>
    <mergeCell ref="C97:C102"/>
    <mergeCell ref="D97:O97"/>
    <mergeCell ref="C82:C95"/>
    <mergeCell ref="D82:O82"/>
    <mergeCell ref="D89:O89"/>
    <mergeCell ref="C103:C108"/>
    <mergeCell ref="D103:O103"/>
    <mergeCell ref="D104:D105"/>
    <mergeCell ref="E104:E105"/>
    <mergeCell ref="F104:G104"/>
    <mergeCell ref="H104:I104"/>
    <mergeCell ref="J104:K104"/>
    <mergeCell ref="L104:M104"/>
    <mergeCell ref="N104:O104"/>
    <mergeCell ref="F106:G106"/>
    <mergeCell ref="H106:I106"/>
    <mergeCell ref="J106:K106"/>
    <mergeCell ref="L106:M106"/>
    <mergeCell ref="N106:O106"/>
    <mergeCell ref="F107:G107"/>
    <mergeCell ref="H107:I107"/>
    <mergeCell ref="J107:K107"/>
    <mergeCell ref="L107:M107"/>
    <mergeCell ref="N107:O107"/>
    <mergeCell ref="C109:C113"/>
    <mergeCell ref="C114:C119"/>
    <mergeCell ref="F114:G114"/>
    <mergeCell ref="H114:I114"/>
    <mergeCell ref="J114:K114"/>
    <mergeCell ref="L114:M114"/>
    <mergeCell ref="F116:G116"/>
    <mergeCell ref="H116:I116"/>
    <mergeCell ref="J116:K116"/>
    <mergeCell ref="L116:M116"/>
    <mergeCell ref="F118:G118"/>
    <mergeCell ref="H118:I118"/>
    <mergeCell ref="J118:K118"/>
    <mergeCell ref="L118:M118"/>
    <mergeCell ref="N116:O116"/>
    <mergeCell ref="F117:G117"/>
    <mergeCell ref="H117:I117"/>
    <mergeCell ref="J117:K117"/>
    <mergeCell ref="L117:M117"/>
    <mergeCell ref="N117:O117"/>
    <mergeCell ref="N114:O114"/>
    <mergeCell ref="F115:G115"/>
    <mergeCell ref="H115:I115"/>
    <mergeCell ref="J115:K115"/>
    <mergeCell ref="L115:M115"/>
    <mergeCell ref="N115:O115"/>
    <mergeCell ref="N118:O118"/>
    <mergeCell ref="F119:G119"/>
    <mergeCell ref="H119:I119"/>
    <mergeCell ref="J119:K119"/>
    <mergeCell ref="L119:M119"/>
    <mergeCell ref="N119:O119"/>
    <mergeCell ref="L122:M122"/>
    <mergeCell ref="N122:O122"/>
    <mergeCell ref="F123:G123"/>
    <mergeCell ref="H123:I123"/>
    <mergeCell ref="J123:K123"/>
    <mergeCell ref="L123:M123"/>
    <mergeCell ref="N123:O123"/>
    <mergeCell ref="C120:C123"/>
    <mergeCell ref="D120:O120"/>
    <mergeCell ref="F121:G121"/>
    <mergeCell ref="H121:I121"/>
    <mergeCell ref="J121:K121"/>
    <mergeCell ref="L121:M121"/>
    <mergeCell ref="N121:O121"/>
    <mergeCell ref="F122:G122"/>
    <mergeCell ref="H122:I122"/>
    <mergeCell ref="J122:K122"/>
    <mergeCell ref="J128:K128"/>
    <mergeCell ref="L128:M128"/>
    <mergeCell ref="N128:O128"/>
    <mergeCell ref="C130:C138"/>
    <mergeCell ref="D130:O130"/>
    <mergeCell ref="L124:M124"/>
    <mergeCell ref="N124:O124"/>
    <mergeCell ref="E126:E127"/>
    <mergeCell ref="F126:G126"/>
    <mergeCell ref="H126:I126"/>
    <mergeCell ref="J126:K126"/>
    <mergeCell ref="L126:M126"/>
    <mergeCell ref="N126:O126"/>
    <mergeCell ref="C124:C129"/>
    <mergeCell ref="E124:E125"/>
    <mergeCell ref="F124:G124"/>
    <mergeCell ref="H124:I124"/>
    <mergeCell ref="J124:K124"/>
    <mergeCell ref="E128:E129"/>
    <mergeCell ref="F128:G128"/>
    <mergeCell ref="H128:I128"/>
    <mergeCell ref="J141:K141"/>
    <mergeCell ref="L141:M141"/>
    <mergeCell ref="N141:O141"/>
    <mergeCell ref="F142:G142"/>
    <mergeCell ref="H142:I142"/>
    <mergeCell ref="J142:K142"/>
    <mergeCell ref="L142:M142"/>
    <mergeCell ref="N142:O142"/>
    <mergeCell ref="F143:G143"/>
    <mergeCell ref="F141:G141"/>
    <mergeCell ref="H141:I141"/>
    <mergeCell ref="H143:I143"/>
    <mergeCell ref="J143:K143"/>
    <mergeCell ref="L143:M143"/>
    <mergeCell ref="N143:O143"/>
    <mergeCell ref="L144:M144"/>
    <mergeCell ref="N144:O144"/>
    <mergeCell ref="N146:O146"/>
    <mergeCell ref="F147:G147"/>
    <mergeCell ref="H147:I147"/>
    <mergeCell ref="J147:K147"/>
    <mergeCell ref="L147:M147"/>
    <mergeCell ref="N147:O147"/>
    <mergeCell ref="F145:G145"/>
    <mergeCell ref="H145:I145"/>
    <mergeCell ref="J145:K145"/>
    <mergeCell ref="L145:M145"/>
    <mergeCell ref="N145:O145"/>
    <mergeCell ref="F146:G146"/>
    <mergeCell ref="H146:I146"/>
    <mergeCell ref="J146:K146"/>
    <mergeCell ref="L146:M146"/>
    <mergeCell ref="L156:M156"/>
    <mergeCell ref="N156:O156"/>
    <mergeCell ref="F150:G150"/>
    <mergeCell ref="H150:I150"/>
    <mergeCell ref="J150:K150"/>
    <mergeCell ref="L150:M150"/>
    <mergeCell ref="N150:O150"/>
    <mergeCell ref="F151:G151"/>
    <mergeCell ref="H151:I151"/>
    <mergeCell ref="J151:K151"/>
    <mergeCell ref="L151:M151"/>
    <mergeCell ref="N151:O151"/>
    <mergeCell ref="C139:C151"/>
    <mergeCell ref="D139:O139"/>
    <mergeCell ref="F140:G140"/>
    <mergeCell ref="H140:I140"/>
    <mergeCell ref="J140:K140"/>
    <mergeCell ref="L140:M140"/>
    <mergeCell ref="N140:O140"/>
    <mergeCell ref="H155:I155"/>
    <mergeCell ref="J155:K155"/>
    <mergeCell ref="L155:M155"/>
    <mergeCell ref="N155:O155"/>
    <mergeCell ref="F148:G148"/>
    <mergeCell ref="H148:I148"/>
    <mergeCell ref="J148:K148"/>
    <mergeCell ref="L148:M148"/>
    <mergeCell ref="N148:O148"/>
    <mergeCell ref="F149:G149"/>
    <mergeCell ref="H149:I149"/>
    <mergeCell ref="J149:K149"/>
    <mergeCell ref="L149:M149"/>
    <mergeCell ref="N149:O149"/>
    <mergeCell ref="F144:G144"/>
    <mergeCell ref="H144:I144"/>
    <mergeCell ref="J144:K144"/>
    <mergeCell ref="C160:O160"/>
    <mergeCell ref="F161:G161"/>
    <mergeCell ref="H161:I161"/>
    <mergeCell ref="J161:K161"/>
    <mergeCell ref="L161:M161"/>
    <mergeCell ref="N161:O161"/>
    <mergeCell ref="F157:G157"/>
    <mergeCell ref="H157:I157"/>
    <mergeCell ref="J157:K157"/>
    <mergeCell ref="L157:M157"/>
    <mergeCell ref="N157:O157"/>
    <mergeCell ref="C158:C159"/>
    <mergeCell ref="D158:O158"/>
    <mergeCell ref="C153:C157"/>
    <mergeCell ref="D153:O153"/>
    <mergeCell ref="F154:G154"/>
    <mergeCell ref="H154:I154"/>
    <mergeCell ref="J154:K154"/>
    <mergeCell ref="L154:M154"/>
    <mergeCell ref="N154:O154"/>
    <mergeCell ref="F155:G155"/>
    <mergeCell ref="F156:G156"/>
    <mergeCell ref="H156:I156"/>
    <mergeCell ref="J156:K156"/>
    <mergeCell ref="D173:O173"/>
    <mergeCell ref="E174:E175"/>
    <mergeCell ref="F174:G174"/>
    <mergeCell ref="H174:I174"/>
    <mergeCell ref="J174:K174"/>
    <mergeCell ref="L174:M174"/>
    <mergeCell ref="N174:O174"/>
    <mergeCell ref="E168:E169"/>
    <mergeCell ref="F168:G168"/>
    <mergeCell ref="H168:I168"/>
    <mergeCell ref="J168:K168"/>
    <mergeCell ref="L168:M168"/>
    <mergeCell ref="N168:O168"/>
    <mergeCell ref="N179:O179"/>
    <mergeCell ref="D184:O184"/>
    <mergeCell ref="E185:E186"/>
    <mergeCell ref="F185:G185"/>
    <mergeCell ref="H185:I185"/>
    <mergeCell ref="J185:K185"/>
    <mergeCell ref="L185:M185"/>
    <mergeCell ref="N185:O185"/>
    <mergeCell ref="E179:E180"/>
    <mergeCell ref="F179:G179"/>
    <mergeCell ref="H179:I179"/>
    <mergeCell ref="J179:K179"/>
    <mergeCell ref="L179:M179"/>
    <mergeCell ref="N190:O190"/>
    <mergeCell ref="D195:O195"/>
    <mergeCell ref="F196:G196"/>
    <mergeCell ref="H196:I196"/>
    <mergeCell ref="J196:K196"/>
    <mergeCell ref="L196:M196"/>
    <mergeCell ref="N196:O196"/>
    <mergeCell ref="E190:E191"/>
    <mergeCell ref="F190:G190"/>
    <mergeCell ref="H190:I190"/>
    <mergeCell ref="J190:K190"/>
    <mergeCell ref="L190:M190"/>
    <mergeCell ref="F199:G199"/>
    <mergeCell ref="H199:I199"/>
    <mergeCell ref="J199:K199"/>
    <mergeCell ref="L199:M199"/>
    <mergeCell ref="N199:O199"/>
    <mergeCell ref="D200:O200"/>
    <mergeCell ref="F197:G197"/>
    <mergeCell ref="H197:I197"/>
    <mergeCell ref="J197:K197"/>
    <mergeCell ref="L197:M197"/>
    <mergeCell ref="N197:O197"/>
    <mergeCell ref="F198:G198"/>
    <mergeCell ref="H198:I198"/>
    <mergeCell ref="J198:K198"/>
    <mergeCell ref="L198:M198"/>
    <mergeCell ref="N198:O198"/>
    <mergeCell ref="F207:G207"/>
    <mergeCell ref="H207:I207"/>
    <mergeCell ref="J207:K207"/>
    <mergeCell ref="L207:M207"/>
    <mergeCell ref="N207:O207"/>
    <mergeCell ref="D208:O208"/>
    <mergeCell ref="N201:O201"/>
    <mergeCell ref="F206:G206"/>
    <mergeCell ref="H206:I206"/>
    <mergeCell ref="J206:K206"/>
    <mergeCell ref="L206:M206"/>
    <mergeCell ref="N206:O206"/>
    <mergeCell ref="E201:E202"/>
    <mergeCell ref="F201:G201"/>
    <mergeCell ref="H201:I201"/>
    <mergeCell ref="J201:K201"/>
    <mergeCell ref="L201:M201"/>
    <mergeCell ref="F209:G209"/>
    <mergeCell ref="H209:I209"/>
    <mergeCell ref="J209:K209"/>
    <mergeCell ref="L209:M209"/>
    <mergeCell ref="N209:O209"/>
    <mergeCell ref="F213:G213"/>
    <mergeCell ref="H213:I213"/>
    <mergeCell ref="J213:K213"/>
    <mergeCell ref="L213:M213"/>
    <mergeCell ref="N213:O213"/>
    <mergeCell ref="J220:K220"/>
    <mergeCell ref="L220:M220"/>
    <mergeCell ref="N220:O220"/>
    <mergeCell ref="D221:O221"/>
    <mergeCell ref="D214:O214"/>
    <mergeCell ref="E215:E216"/>
    <mergeCell ref="F215:G215"/>
    <mergeCell ref="H215:I215"/>
    <mergeCell ref="J215:K215"/>
    <mergeCell ref="L215:M215"/>
    <mergeCell ref="N215:O215"/>
    <mergeCell ref="N222:O222"/>
    <mergeCell ref="C227:O227"/>
    <mergeCell ref="C228:C229"/>
    <mergeCell ref="D228:O228"/>
    <mergeCell ref="F229:G229"/>
    <mergeCell ref="H229:I229"/>
    <mergeCell ref="J229:K229"/>
    <mergeCell ref="L229:M229"/>
    <mergeCell ref="N229:O229"/>
    <mergeCell ref="E222:E223"/>
    <mergeCell ref="F222:G222"/>
    <mergeCell ref="H222:I222"/>
    <mergeCell ref="J222:K222"/>
    <mergeCell ref="L222:M222"/>
    <mergeCell ref="C162:C226"/>
    <mergeCell ref="D162:O162"/>
    <mergeCell ref="E163:E164"/>
    <mergeCell ref="F163:G163"/>
    <mergeCell ref="H163:I163"/>
    <mergeCell ref="J163:K163"/>
    <mergeCell ref="L163:M163"/>
    <mergeCell ref="N163:O163"/>
    <mergeCell ref="F220:G220"/>
    <mergeCell ref="H220:I220"/>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41"/>
  <sheetViews>
    <sheetView topLeftCell="A49" zoomScaleNormal="100" workbookViewId="0">
      <selection activeCell="D79" sqref="D79"/>
    </sheetView>
  </sheetViews>
  <sheetFormatPr defaultRowHeight="14.4" x14ac:dyDescent="0.3"/>
  <cols>
    <col min="1" max="1" width="30.44140625" customWidth="1"/>
    <col min="2" max="2" width="100.109375" customWidth="1"/>
  </cols>
  <sheetData>
    <row r="1" spans="1:2" x14ac:dyDescent="0.3">
      <c r="A1" s="306" t="s">
        <v>1210</v>
      </c>
    </row>
    <row r="4" spans="1:2" x14ac:dyDescent="0.3">
      <c r="A4" t="s">
        <v>583</v>
      </c>
    </row>
    <row r="5" spans="1:2" x14ac:dyDescent="0.3">
      <c r="B5" t="s">
        <v>584</v>
      </c>
    </row>
    <row r="6" spans="1:2" x14ac:dyDescent="0.3">
      <c r="B6" t="s">
        <v>585</v>
      </c>
    </row>
    <row r="7" spans="1:2" x14ac:dyDescent="0.3">
      <c r="B7" t="s">
        <v>586</v>
      </c>
    </row>
    <row r="8" spans="1:2" x14ac:dyDescent="0.3">
      <c r="B8" t="s">
        <v>587</v>
      </c>
    </row>
    <row r="9" spans="1:2" x14ac:dyDescent="0.3">
      <c r="A9" t="s">
        <v>588</v>
      </c>
    </row>
    <row r="10" spans="1:2" x14ac:dyDescent="0.3">
      <c r="B10" t="s">
        <v>589</v>
      </c>
    </row>
    <row r="11" spans="1:2" x14ac:dyDescent="0.3">
      <c r="B11" t="s">
        <v>590</v>
      </c>
    </row>
    <row r="12" spans="1:2" x14ac:dyDescent="0.3">
      <c r="B12" t="s">
        <v>591</v>
      </c>
    </row>
    <row r="13" spans="1:2" x14ac:dyDescent="0.3">
      <c r="B13" t="s">
        <v>592</v>
      </c>
    </row>
    <row r="14" spans="1:2" x14ac:dyDescent="0.3">
      <c r="A14" t="s">
        <v>593</v>
      </c>
    </row>
    <row r="15" spans="1:2" x14ac:dyDescent="0.3">
      <c r="B15" t="s">
        <v>594</v>
      </c>
    </row>
    <row r="16" spans="1:2" x14ac:dyDescent="0.3">
      <c r="B16" t="s">
        <v>595</v>
      </c>
    </row>
    <row r="17" spans="1:2" x14ac:dyDescent="0.3">
      <c r="B17" t="s">
        <v>596</v>
      </c>
    </row>
    <row r="18" spans="1:2" x14ac:dyDescent="0.3">
      <c r="B18" t="s">
        <v>597</v>
      </c>
    </row>
    <row r="19" spans="1:2" x14ac:dyDescent="0.3">
      <c r="A19" t="s">
        <v>1209</v>
      </c>
    </row>
    <row r="20" spans="1:2" x14ac:dyDescent="0.3">
      <c r="B20" t="s">
        <v>598</v>
      </c>
    </row>
    <row r="21" spans="1:2" x14ac:dyDescent="0.3">
      <c r="B21" t="s">
        <v>599</v>
      </c>
    </row>
    <row r="22" spans="1:2" x14ac:dyDescent="0.3">
      <c r="B22" t="s">
        <v>600</v>
      </c>
    </row>
    <row r="23" spans="1:2" x14ac:dyDescent="0.3">
      <c r="B23" t="s">
        <v>601</v>
      </c>
    </row>
    <row r="24" spans="1:2" x14ac:dyDescent="0.3">
      <c r="B24" t="s">
        <v>602</v>
      </c>
    </row>
    <row r="25" spans="1:2" x14ac:dyDescent="0.3">
      <c r="A25" t="s">
        <v>1208</v>
      </c>
    </row>
    <row r="26" spans="1:2" x14ac:dyDescent="0.3">
      <c r="B26" t="s">
        <v>603</v>
      </c>
    </row>
    <row r="27" spans="1:2" x14ac:dyDescent="0.3">
      <c r="B27" t="s">
        <v>604</v>
      </c>
    </row>
    <row r="28" spans="1:2" x14ac:dyDescent="0.3">
      <c r="B28" t="s">
        <v>605</v>
      </c>
    </row>
    <row r="29" spans="1:2" x14ac:dyDescent="0.3">
      <c r="B29" t="s">
        <v>606</v>
      </c>
    </row>
    <row r="30" spans="1:2" x14ac:dyDescent="0.3">
      <c r="A30" t="s">
        <v>607</v>
      </c>
    </row>
    <row r="31" spans="1:2" x14ac:dyDescent="0.3">
      <c r="B31" t="s">
        <v>608</v>
      </c>
    </row>
    <row r="32" spans="1:2" x14ac:dyDescent="0.3">
      <c r="B32" t="s">
        <v>609</v>
      </c>
    </row>
    <row r="33" spans="1:2" x14ac:dyDescent="0.3">
      <c r="B33" t="s">
        <v>610</v>
      </c>
    </row>
    <row r="34" spans="1:2" x14ac:dyDescent="0.3">
      <c r="B34" t="s">
        <v>611</v>
      </c>
    </row>
    <row r="35" spans="1:2" x14ac:dyDescent="0.3">
      <c r="B35" t="s">
        <v>612</v>
      </c>
    </row>
    <row r="36" spans="1:2" x14ac:dyDescent="0.3">
      <c r="B36" t="s">
        <v>613</v>
      </c>
    </row>
    <row r="37" spans="1:2" x14ac:dyDescent="0.3">
      <c r="B37" t="s">
        <v>614</v>
      </c>
    </row>
    <row r="38" spans="1:2" x14ac:dyDescent="0.3">
      <c r="A38" t="s">
        <v>615</v>
      </c>
    </row>
    <row r="39" spans="1:2" x14ac:dyDescent="0.3">
      <c r="B39" t="s">
        <v>616</v>
      </c>
    </row>
    <row r="40" spans="1:2" x14ac:dyDescent="0.3">
      <c r="B40" t="s">
        <v>617</v>
      </c>
    </row>
    <row r="41" spans="1:2" x14ac:dyDescent="0.3">
      <c r="A41" t="s">
        <v>618</v>
      </c>
    </row>
    <row r="42" spans="1:2" x14ac:dyDescent="0.3">
      <c r="B42" t="s">
        <v>619</v>
      </c>
    </row>
    <row r="43" spans="1:2" x14ac:dyDescent="0.3">
      <c r="B43" t="s">
        <v>620</v>
      </c>
    </row>
    <row r="44" spans="1:2" x14ac:dyDescent="0.3">
      <c r="A44" t="s">
        <v>621</v>
      </c>
    </row>
    <row r="45" spans="1:2" x14ac:dyDescent="0.3">
      <c r="B45" t="s">
        <v>622</v>
      </c>
    </row>
    <row r="46" spans="1:2" x14ac:dyDescent="0.3">
      <c r="A46" t="s">
        <v>623</v>
      </c>
    </row>
    <row r="47" spans="1:2" x14ac:dyDescent="0.3">
      <c r="B47" t="s">
        <v>624</v>
      </c>
    </row>
    <row r="48" spans="1:2" x14ac:dyDescent="0.3">
      <c r="B48" t="s">
        <v>625</v>
      </c>
    </row>
    <row r="49" spans="1:2" x14ac:dyDescent="0.3">
      <c r="B49" t="s">
        <v>626</v>
      </c>
    </row>
    <row r="50" spans="1:2" x14ac:dyDescent="0.3">
      <c r="A50" t="s">
        <v>627</v>
      </c>
    </row>
    <row r="51" spans="1:2" x14ac:dyDescent="0.3">
      <c r="B51" t="s">
        <v>628</v>
      </c>
    </row>
    <row r="52" spans="1:2" x14ac:dyDescent="0.3">
      <c r="B52" t="s">
        <v>629</v>
      </c>
    </row>
    <row r="53" spans="1:2" x14ac:dyDescent="0.3">
      <c r="A53" t="s">
        <v>630</v>
      </c>
    </row>
    <row r="54" spans="1:2" x14ac:dyDescent="0.3">
      <c r="B54" t="s">
        <v>631</v>
      </c>
    </row>
    <row r="55" spans="1:2" x14ac:dyDescent="0.3">
      <c r="B55" t="s">
        <v>632</v>
      </c>
    </row>
    <row r="56" spans="1:2" x14ac:dyDescent="0.3">
      <c r="B56" t="s">
        <v>633</v>
      </c>
    </row>
    <row r="57" spans="1:2" x14ac:dyDescent="0.3">
      <c r="B57" t="s">
        <v>634</v>
      </c>
    </row>
    <row r="58" spans="1:2" x14ac:dyDescent="0.3">
      <c r="A58" t="s">
        <v>635</v>
      </c>
    </row>
    <row r="59" spans="1:2" x14ac:dyDescent="0.3">
      <c r="B59" t="s">
        <v>636</v>
      </c>
    </row>
    <row r="60" spans="1:2" x14ac:dyDescent="0.3">
      <c r="A60" t="s">
        <v>637</v>
      </c>
    </row>
    <row r="61" spans="1:2" x14ac:dyDescent="0.3">
      <c r="B61" t="s">
        <v>638</v>
      </c>
    </row>
    <row r="62" spans="1:2" x14ac:dyDescent="0.3">
      <c r="B62" t="s">
        <v>639</v>
      </c>
    </row>
    <row r="63" spans="1:2" x14ac:dyDescent="0.3">
      <c r="A63" t="s">
        <v>640</v>
      </c>
    </row>
    <row r="64" spans="1:2" x14ac:dyDescent="0.3">
      <c r="B64" t="s">
        <v>641</v>
      </c>
    </row>
    <row r="65" spans="1:2" x14ac:dyDescent="0.3">
      <c r="B65" t="s">
        <v>642</v>
      </c>
    </row>
    <row r="66" spans="1:2" x14ac:dyDescent="0.3">
      <c r="B66" t="s">
        <v>643</v>
      </c>
    </row>
    <row r="67" spans="1:2" x14ac:dyDescent="0.3">
      <c r="B67" t="s">
        <v>644</v>
      </c>
    </row>
    <row r="68" spans="1:2" x14ac:dyDescent="0.3">
      <c r="A68" t="s">
        <v>645</v>
      </c>
    </row>
    <row r="69" spans="1:2" x14ac:dyDescent="0.3">
      <c r="B69" t="s">
        <v>646</v>
      </c>
    </row>
    <row r="70" spans="1:2" x14ac:dyDescent="0.3">
      <c r="B70" t="s">
        <v>647</v>
      </c>
    </row>
    <row r="71" spans="1:2" x14ac:dyDescent="0.3">
      <c r="B71" t="s">
        <v>648</v>
      </c>
    </row>
    <row r="72" spans="1:2" x14ac:dyDescent="0.3">
      <c r="B72" t="s">
        <v>649</v>
      </c>
    </row>
    <row r="73" spans="1:2" x14ac:dyDescent="0.3">
      <c r="A73" t="s">
        <v>650</v>
      </c>
    </row>
    <row r="74" spans="1:2" x14ac:dyDescent="0.3">
      <c r="B74" t="s">
        <v>651</v>
      </c>
    </row>
    <row r="75" spans="1:2" x14ac:dyDescent="0.3">
      <c r="B75" t="s">
        <v>652</v>
      </c>
    </row>
    <row r="76" spans="1:2" x14ac:dyDescent="0.3">
      <c r="B76" t="s">
        <v>653</v>
      </c>
    </row>
    <row r="77" spans="1:2" x14ac:dyDescent="0.3">
      <c r="B77" t="s">
        <v>654</v>
      </c>
    </row>
    <row r="78" spans="1:2" x14ac:dyDescent="0.3">
      <c r="B78" t="s">
        <v>655</v>
      </c>
    </row>
    <row r="79" spans="1:2" x14ac:dyDescent="0.3">
      <c r="B79" t="s">
        <v>656</v>
      </c>
    </row>
    <row r="80" spans="1:2" x14ac:dyDescent="0.3">
      <c r="B80" t="s">
        <v>657</v>
      </c>
    </row>
    <row r="81" spans="1:2" x14ac:dyDescent="0.3">
      <c r="B81" t="s">
        <v>658</v>
      </c>
    </row>
    <row r="82" spans="1:2" x14ac:dyDescent="0.3">
      <c r="B82" t="s">
        <v>659</v>
      </c>
    </row>
    <row r="83" spans="1:2" x14ac:dyDescent="0.3">
      <c r="A83" t="s">
        <v>660</v>
      </c>
    </row>
    <row r="84" spans="1:2" x14ac:dyDescent="0.3">
      <c r="B84" t="s">
        <v>661</v>
      </c>
    </row>
    <row r="85" spans="1:2" x14ac:dyDescent="0.3">
      <c r="B85" t="s">
        <v>662</v>
      </c>
    </row>
    <row r="86" spans="1:2" x14ac:dyDescent="0.3">
      <c r="A86" t="s">
        <v>663</v>
      </c>
    </row>
    <row r="87" spans="1:2" x14ac:dyDescent="0.3">
      <c r="B87" t="s">
        <v>664</v>
      </c>
    </row>
    <row r="88" spans="1:2" x14ac:dyDescent="0.3">
      <c r="B88" t="s">
        <v>665</v>
      </c>
    </row>
    <row r="89" spans="1:2" x14ac:dyDescent="0.3">
      <c r="B89" t="s">
        <v>666</v>
      </c>
    </row>
    <row r="90" spans="1:2" x14ac:dyDescent="0.3">
      <c r="B90" t="s">
        <v>667</v>
      </c>
    </row>
    <row r="91" spans="1:2" x14ac:dyDescent="0.3">
      <c r="A91" t="s">
        <v>668</v>
      </c>
    </row>
    <row r="92" spans="1:2" x14ac:dyDescent="0.3">
      <c r="B92" t="s">
        <v>669</v>
      </c>
    </row>
    <row r="93" spans="1:2" x14ac:dyDescent="0.3">
      <c r="B93" t="s">
        <v>670</v>
      </c>
    </row>
    <row r="94" spans="1:2" x14ac:dyDescent="0.3">
      <c r="B94" t="s">
        <v>671</v>
      </c>
    </row>
    <row r="95" spans="1:2" x14ac:dyDescent="0.3">
      <c r="B95" t="s">
        <v>672</v>
      </c>
    </row>
    <row r="96" spans="1:2" x14ac:dyDescent="0.3">
      <c r="B96" t="s">
        <v>673</v>
      </c>
    </row>
    <row r="97" spans="1:2" x14ac:dyDescent="0.3">
      <c r="B97" t="s">
        <v>674</v>
      </c>
    </row>
    <row r="98" spans="1:2" x14ac:dyDescent="0.3">
      <c r="B98" t="s">
        <v>675</v>
      </c>
    </row>
    <row r="99" spans="1:2" x14ac:dyDescent="0.3">
      <c r="B99" t="s">
        <v>676</v>
      </c>
    </row>
    <row r="100" spans="1:2" x14ac:dyDescent="0.3">
      <c r="B100" t="s">
        <v>677</v>
      </c>
    </row>
    <row r="101" spans="1:2" x14ac:dyDescent="0.3">
      <c r="A101" t="s">
        <v>678</v>
      </c>
    </row>
    <row r="102" spans="1:2" x14ac:dyDescent="0.3">
      <c r="B102" t="s">
        <v>679</v>
      </c>
    </row>
    <row r="103" spans="1:2" x14ac:dyDescent="0.3">
      <c r="B103" t="s">
        <v>680</v>
      </c>
    </row>
    <row r="104" spans="1:2" x14ac:dyDescent="0.3">
      <c r="A104" t="s">
        <v>681</v>
      </c>
    </row>
    <row r="105" spans="1:2" x14ac:dyDescent="0.3">
      <c r="B105" t="s">
        <v>682</v>
      </c>
    </row>
    <row r="106" spans="1:2" x14ac:dyDescent="0.3">
      <c r="B106" t="s">
        <v>683</v>
      </c>
    </row>
    <row r="107" spans="1:2" x14ac:dyDescent="0.3">
      <c r="B107" t="s">
        <v>684</v>
      </c>
    </row>
    <row r="108" spans="1:2" x14ac:dyDescent="0.3">
      <c r="A108" t="s">
        <v>685</v>
      </c>
    </row>
    <row r="109" spans="1:2" x14ac:dyDescent="0.3">
      <c r="B109" t="s">
        <v>686</v>
      </c>
    </row>
    <row r="110" spans="1:2" x14ac:dyDescent="0.3">
      <c r="B110" t="s">
        <v>687</v>
      </c>
    </row>
    <row r="111" spans="1:2" x14ac:dyDescent="0.3">
      <c r="A111" t="s">
        <v>688</v>
      </c>
    </row>
    <row r="112" spans="1:2" x14ac:dyDescent="0.3">
      <c r="B112" t="s">
        <v>689</v>
      </c>
    </row>
    <row r="113" spans="1:2" x14ac:dyDescent="0.3">
      <c r="B113" t="s">
        <v>690</v>
      </c>
    </row>
    <row r="114" spans="1:2" x14ac:dyDescent="0.3">
      <c r="B114" t="s">
        <v>691</v>
      </c>
    </row>
    <row r="115" spans="1:2" x14ac:dyDescent="0.3">
      <c r="B115" t="s">
        <v>692</v>
      </c>
    </row>
    <row r="116" spans="1:2" x14ac:dyDescent="0.3">
      <c r="B116" t="s">
        <v>693</v>
      </c>
    </row>
    <row r="117" spans="1:2" x14ac:dyDescent="0.3">
      <c r="A117" t="s">
        <v>694</v>
      </c>
    </row>
    <row r="118" spans="1:2" x14ac:dyDescent="0.3">
      <c r="B118" t="s">
        <v>695</v>
      </c>
    </row>
    <row r="119" spans="1:2" x14ac:dyDescent="0.3">
      <c r="A119" t="s">
        <v>696</v>
      </c>
    </row>
    <row r="120" spans="1:2" x14ac:dyDescent="0.3">
      <c r="B120" t="s">
        <v>697</v>
      </c>
    </row>
    <row r="121" spans="1:2" x14ac:dyDescent="0.3">
      <c r="B121" t="s">
        <v>698</v>
      </c>
    </row>
    <row r="122" spans="1:2" x14ac:dyDescent="0.3">
      <c r="B122" t="s">
        <v>699</v>
      </c>
    </row>
    <row r="123" spans="1:2" x14ac:dyDescent="0.3">
      <c r="B123" t="s">
        <v>700</v>
      </c>
    </row>
    <row r="124" spans="1:2" x14ac:dyDescent="0.3">
      <c r="B124" t="s">
        <v>701</v>
      </c>
    </row>
    <row r="125" spans="1:2" x14ac:dyDescent="0.3">
      <c r="B125" t="s">
        <v>702</v>
      </c>
    </row>
    <row r="126" spans="1:2" x14ac:dyDescent="0.3">
      <c r="B126" t="s">
        <v>703</v>
      </c>
    </row>
    <row r="127" spans="1:2" x14ac:dyDescent="0.3">
      <c r="B127" t="s">
        <v>704</v>
      </c>
    </row>
    <row r="128" spans="1:2" x14ac:dyDescent="0.3">
      <c r="A128" t="s">
        <v>639</v>
      </c>
    </row>
    <row r="129" spans="1:2" x14ac:dyDescent="0.3">
      <c r="B129" t="s">
        <v>705</v>
      </c>
    </row>
    <row r="130" spans="1:2" x14ac:dyDescent="0.3">
      <c r="B130" t="s">
        <v>706</v>
      </c>
    </row>
    <row r="131" spans="1:2" x14ac:dyDescent="0.3">
      <c r="B131" t="s">
        <v>707</v>
      </c>
    </row>
    <row r="132" spans="1:2" x14ac:dyDescent="0.3">
      <c r="B132" t="s">
        <v>708</v>
      </c>
    </row>
    <row r="133" spans="1:2" x14ac:dyDescent="0.3">
      <c r="B133" t="s">
        <v>709</v>
      </c>
    </row>
    <row r="134" spans="1:2" x14ac:dyDescent="0.3">
      <c r="B134" t="s">
        <v>710</v>
      </c>
    </row>
    <row r="135" spans="1:2" x14ac:dyDescent="0.3">
      <c r="A135" t="s">
        <v>711</v>
      </c>
    </row>
    <row r="136" spans="1:2" x14ac:dyDescent="0.3">
      <c r="B136" t="s">
        <v>712</v>
      </c>
    </row>
    <row r="137" spans="1:2" x14ac:dyDescent="0.3">
      <c r="A137" t="s">
        <v>713</v>
      </c>
    </row>
    <row r="138" spans="1:2" x14ac:dyDescent="0.3">
      <c r="B138" t="s">
        <v>714</v>
      </c>
    </row>
    <row r="139" spans="1:2" x14ac:dyDescent="0.3">
      <c r="B139" t="s">
        <v>715</v>
      </c>
    </row>
    <row r="140" spans="1:2" x14ac:dyDescent="0.3">
      <c r="B140" t="s">
        <v>716</v>
      </c>
    </row>
    <row r="141" spans="1:2" x14ac:dyDescent="0.3">
      <c r="B141" t="s">
        <v>717</v>
      </c>
    </row>
    <row r="142" spans="1:2" x14ac:dyDescent="0.3">
      <c r="A142" t="s">
        <v>718</v>
      </c>
    </row>
    <row r="143" spans="1:2" x14ac:dyDescent="0.3">
      <c r="B143" t="s">
        <v>719</v>
      </c>
    </row>
    <row r="144" spans="1:2" x14ac:dyDescent="0.3">
      <c r="B144" t="s">
        <v>720</v>
      </c>
    </row>
    <row r="145" spans="1:2" x14ac:dyDescent="0.3">
      <c r="B145" t="s">
        <v>721</v>
      </c>
    </row>
    <row r="146" spans="1:2" x14ac:dyDescent="0.3">
      <c r="A146" t="s">
        <v>722</v>
      </c>
    </row>
    <row r="147" spans="1:2" x14ac:dyDescent="0.3">
      <c r="B147" t="s">
        <v>723</v>
      </c>
    </row>
    <row r="148" spans="1:2" x14ac:dyDescent="0.3">
      <c r="B148" t="s">
        <v>724</v>
      </c>
    </row>
    <row r="149" spans="1:2" x14ac:dyDescent="0.3">
      <c r="B149" t="s">
        <v>725</v>
      </c>
    </row>
    <row r="150" spans="1:2" x14ac:dyDescent="0.3">
      <c r="B150" t="s">
        <v>726</v>
      </c>
    </row>
    <row r="151" spans="1:2" x14ac:dyDescent="0.3">
      <c r="B151" t="s">
        <v>727</v>
      </c>
    </row>
    <row r="152" spans="1:2" x14ac:dyDescent="0.3">
      <c r="A152" t="s">
        <v>728</v>
      </c>
    </row>
    <row r="153" spans="1:2" x14ac:dyDescent="0.3">
      <c r="B153" t="s">
        <v>729</v>
      </c>
    </row>
    <row r="154" spans="1:2" x14ac:dyDescent="0.3">
      <c r="B154" t="s">
        <v>730</v>
      </c>
    </row>
    <row r="155" spans="1:2" x14ac:dyDescent="0.3">
      <c r="B155" t="s">
        <v>731</v>
      </c>
    </row>
    <row r="156" spans="1:2" x14ac:dyDescent="0.3">
      <c r="B156" t="s">
        <v>732</v>
      </c>
    </row>
    <row r="157" spans="1:2" x14ac:dyDescent="0.3">
      <c r="B157" t="s">
        <v>733</v>
      </c>
    </row>
    <row r="158" spans="1:2" x14ac:dyDescent="0.3">
      <c r="B158" t="s">
        <v>734</v>
      </c>
    </row>
    <row r="159" spans="1:2" x14ac:dyDescent="0.3">
      <c r="A159" t="s">
        <v>735</v>
      </c>
    </row>
    <row r="160" spans="1:2" x14ac:dyDescent="0.3">
      <c r="B160" t="s">
        <v>736</v>
      </c>
    </row>
    <row r="161" spans="1:2" x14ac:dyDescent="0.3">
      <c r="B161" t="s">
        <v>737</v>
      </c>
    </row>
    <row r="162" spans="1:2" x14ac:dyDescent="0.3">
      <c r="A162" t="s">
        <v>738</v>
      </c>
    </row>
    <row r="163" spans="1:2" x14ac:dyDescent="0.3">
      <c r="B163" t="s">
        <v>580</v>
      </c>
    </row>
    <row r="164" spans="1:2" x14ac:dyDescent="0.3">
      <c r="B164" t="s">
        <v>581</v>
      </c>
    </row>
    <row r="165" spans="1:2" x14ac:dyDescent="0.3">
      <c r="B165" t="s">
        <v>739</v>
      </c>
    </row>
    <row r="166" spans="1:2" x14ac:dyDescent="0.3">
      <c r="A166" t="s">
        <v>740</v>
      </c>
    </row>
    <row r="167" spans="1:2" x14ac:dyDescent="0.3">
      <c r="B167" t="s">
        <v>741</v>
      </c>
    </row>
    <row r="168" spans="1:2" x14ac:dyDescent="0.3">
      <c r="A168" t="s">
        <v>742</v>
      </c>
    </row>
    <row r="169" spans="1:2" x14ac:dyDescent="0.3">
      <c r="B169" t="s">
        <v>743</v>
      </c>
    </row>
    <row r="170" spans="1:2" x14ac:dyDescent="0.3">
      <c r="B170" t="s">
        <v>744</v>
      </c>
    </row>
    <row r="171" spans="1:2" x14ac:dyDescent="0.3">
      <c r="B171" t="s">
        <v>745</v>
      </c>
    </row>
    <row r="172" spans="1:2" x14ac:dyDescent="0.3">
      <c r="B172" t="s">
        <v>746</v>
      </c>
    </row>
    <row r="173" spans="1:2" x14ac:dyDescent="0.3">
      <c r="B173" t="s">
        <v>747</v>
      </c>
    </row>
    <row r="174" spans="1:2" x14ac:dyDescent="0.3">
      <c r="B174" t="s">
        <v>748</v>
      </c>
    </row>
    <row r="175" spans="1:2" x14ac:dyDescent="0.3">
      <c r="B175" t="s">
        <v>749</v>
      </c>
    </row>
    <row r="176" spans="1:2" x14ac:dyDescent="0.3">
      <c r="B176" t="s">
        <v>750</v>
      </c>
    </row>
    <row r="177" spans="1:2" x14ac:dyDescent="0.3">
      <c r="A177" t="s">
        <v>751</v>
      </c>
    </row>
    <row r="178" spans="1:2" x14ac:dyDescent="0.3">
      <c r="B178" t="s">
        <v>752</v>
      </c>
    </row>
    <row r="179" spans="1:2" x14ac:dyDescent="0.3">
      <c r="B179" t="s">
        <v>753</v>
      </c>
    </row>
    <row r="180" spans="1:2" x14ac:dyDescent="0.3">
      <c r="B180" t="s">
        <v>754</v>
      </c>
    </row>
    <row r="181" spans="1:2" x14ac:dyDescent="0.3">
      <c r="B181" t="s">
        <v>755</v>
      </c>
    </row>
    <row r="182" spans="1:2" x14ac:dyDescent="0.3">
      <c r="B182" t="s">
        <v>756</v>
      </c>
    </row>
    <row r="183" spans="1:2" x14ac:dyDescent="0.3">
      <c r="A183" t="s">
        <v>757</v>
      </c>
    </row>
    <row r="184" spans="1:2" x14ac:dyDescent="0.3">
      <c r="B184" t="s">
        <v>758</v>
      </c>
    </row>
    <row r="185" spans="1:2" x14ac:dyDescent="0.3">
      <c r="B185" t="s">
        <v>759</v>
      </c>
    </row>
    <row r="186" spans="1:2" x14ac:dyDescent="0.3">
      <c r="A186" t="s">
        <v>760</v>
      </c>
    </row>
    <row r="187" spans="1:2" x14ac:dyDescent="0.3">
      <c r="B187" t="s">
        <v>761</v>
      </c>
    </row>
    <row r="188" spans="1:2" x14ac:dyDescent="0.3">
      <c r="B188" t="s">
        <v>762</v>
      </c>
    </row>
    <row r="189" spans="1:2" x14ac:dyDescent="0.3">
      <c r="B189" t="s">
        <v>763</v>
      </c>
    </row>
    <row r="190" spans="1:2" x14ac:dyDescent="0.3">
      <c r="A190" t="s">
        <v>764</v>
      </c>
    </row>
    <row r="191" spans="1:2" x14ac:dyDescent="0.3">
      <c r="B191" t="s">
        <v>765</v>
      </c>
    </row>
    <row r="192" spans="1:2" x14ac:dyDescent="0.3">
      <c r="B192" t="s">
        <v>766</v>
      </c>
    </row>
    <row r="193" spans="1:2" x14ac:dyDescent="0.3">
      <c r="A193" t="s">
        <v>767</v>
      </c>
    </row>
    <row r="194" spans="1:2" x14ac:dyDescent="0.3">
      <c r="B194" t="s">
        <v>768</v>
      </c>
    </row>
    <row r="195" spans="1:2" x14ac:dyDescent="0.3">
      <c r="B195" t="s">
        <v>769</v>
      </c>
    </row>
    <row r="196" spans="1:2" x14ac:dyDescent="0.3">
      <c r="B196" t="s">
        <v>770</v>
      </c>
    </row>
    <row r="197" spans="1:2" x14ac:dyDescent="0.3">
      <c r="B197" t="s">
        <v>771</v>
      </c>
    </row>
    <row r="198" spans="1:2" x14ac:dyDescent="0.3">
      <c r="B198" t="s">
        <v>772</v>
      </c>
    </row>
    <row r="199" spans="1:2" x14ac:dyDescent="0.3">
      <c r="B199" t="s">
        <v>773</v>
      </c>
    </row>
    <row r="200" spans="1:2" x14ac:dyDescent="0.3">
      <c r="B200" t="s">
        <v>774</v>
      </c>
    </row>
    <row r="201" spans="1:2" x14ac:dyDescent="0.3">
      <c r="B201" t="s">
        <v>775</v>
      </c>
    </row>
    <row r="202" spans="1:2" x14ac:dyDescent="0.3">
      <c r="A202" t="s">
        <v>776</v>
      </c>
    </row>
    <row r="203" spans="1:2" x14ac:dyDescent="0.3">
      <c r="B203" t="s">
        <v>777</v>
      </c>
    </row>
    <row r="204" spans="1:2" x14ac:dyDescent="0.3">
      <c r="B204" t="s">
        <v>778</v>
      </c>
    </row>
    <row r="205" spans="1:2" x14ac:dyDescent="0.3">
      <c r="B205" t="s">
        <v>779</v>
      </c>
    </row>
    <row r="206" spans="1:2" x14ac:dyDescent="0.3">
      <c r="B206" t="s">
        <v>780</v>
      </c>
    </row>
    <row r="207" spans="1:2" x14ac:dyDescent="0.3">
      <c r="A207" t="s">
        <v>781</v>
      </c>
    </row>
    <row r="208" spans="1:2" x14ac:dyDescent="0.3">
      <c r="B208" t="s">
        <v>782</v>
      </c>
    </row>
    <row r="209" spans="1:2" x14ac:dyDescent="0.3">
      <c r="B209" t="s">
        <v>783</v>
      </c>
    </row>
    <row r="210" spans="1:2" x14ac:dyDescent="0.3">
      <c r="B210" t="s">
        <v>784</v>
      </c>
    </row>
    <row r="211" spans="1:2" x14ac:dyDescent="0.3">
      <c r="B211" t="s">
        <v>785</v>
      </c>
    </row>
    <row r="212" spans="1:2" x14ac:dyDescent="0.3">
      <c r="A212" t="s">
        <v>786</v>
      </c>
    </row>
    <row r="213" spans="1:2" x14ac:dyDescent="0.3">
      <c r="B213" t="s">
        <v>787</v>
      </c>
    </row>
    <row r="214" spans="1:2" x14ac:dyDescent="0.3">
      <c r="B214" t="s">
        <v>788</v>
      </c>
    </row>
    <row r="215" spans="1:2" x14ac:dyDescent="0.3">
      <c r="B215" t="s">
        <v>789</v>
      </c>
    </row>
    <row r="216" spans="1:2" x14ac:dyDescent="0.3">
      <c r="B216" t="s">
        <v>790</v>
      </c>
    </row>
    <row r="217" spans="1:2" x14ac:dyDescent="0.3">
      <c r="B217" t="s">
        <v>791</v>
      </c>
    </row>
    <row r="218" spans="1:2" x14ac:dyDescent="0.3">
      <c r="B218" t="s">
        <v>792</v>
      </c>
    </row>
    <row r="219" spans="1:2" x14ac:dyDescent="0.3">
      <c r="B219" t="s">
        <v>793</v>
      </c>
    </row>
    <row r="220" spans="1:2" x14ac:dyDescent="0.3">
      <c r="B220" t="s">
        <v>794</v>
      </c>
    </row>
    <row r="221" spans="1:2" x14ac:dyDescent="0.3">
      <c r="B221" t="s">
        <v>795</v>
      </c>
    </row>
    <row r="222" spans="1:2" x14ac:dyDescent="0.3">
      <c r="A222" t="s">
        <v>796</v>
      </c>
    </row>
    <row r="223" spans="1:2" x14ac:dyDescent="0.3">
      <c r="B223" t="s">
        <v>797</v>
      </c>
    </row>
    <row r="224" spans="1:2" x14ac:dyDescent="0.3">
      <c r="B224" t="s">
        <v>798</v>
      </c>
    </row>
    <row r="225" spans="1:2" x14ac:dyDescent="0.3">
      <c r="B225" t="s">
        <v>799</v>
      </c>
    </row>
    <row r="226" spans="1:2" x14ac:dyDescent="0.3">
      <c r="B226" t="s">
        <v>800</v>
      </c>
    </row>
    <row r="227" spans="1:2" x14ac:dyDescent="0.3">
      <c r="A227" t="s">
        <v>801</v>
      </c>
    </row>
    <row r="228" spans="1:2" x14ac:dyDescent="0.3">
      <c r="B228" t="s">
        <v>802</v>
      </c>
    </row>
    <row r="229" spans="1:2" x14ac:dyDescent="0.3">
      <c r="B229" t="s">
        <v>803</v>
      </c>
    </row>
    <row r="230" spans="1:2" x14ac:dyDescent="0.3">
      <c r="A230" t="s">
        <v>804</v>
      </c>
    </row>
    <row r="231" spans="1:2" x14ac:dyDescent="0.3">
      <c r="B231" t="s">
        <v>805</v>
      </c>
    </row>
    <row r="232" spans="1:2" x14ac:dyDescent="0.3">
      <c r="A232" t="s">
        <v>642</v>
      </c>
    </row>
    <row r="233" spans="1:2" x14ac:dyDescent="0.3">
      <c r="B233" t="s">
        <v>806</v>
      </c>
    </row>
    <row r="234" spans="1:2" x14ac:dyDescent="0.3">
      <c r="B234" t="s">
        <v>807</v>
      </c>
    </row>
    <row r="235" spans="1:2" x14ac:dyDescent="0.3">
      <c r="B235" t="s">
        <v>808</v>
      </c>
    </row>
    <row r="236" spans="1:2" x14ac:dyDescent="0.3">
      <c r="A236" t="s">
        <v>809</v>
      </c>
    </row>
    <row r="237" spans="1:2" x14ac:dyDescent="0.3">
      <c r="B237" t="s">
        <v>810</v>
      </c>
    </row>
    <row r="238" spans="1:2" x14ac:dyDescent="0.3">
      <c r="B238" t="s">
        <v>811</v>
      </c>
    </row>
    <row r="239" spans="1:2" x14ac:dyDescent="0.3">
      <c r="A239" t="s">
        <v>812</v>
      </c>
    </row>
    <row r="240" spans="1:2" x14ac:dyDescent="0.3">
      <c r="B240" t="s">
        <v>813</v>
      </c>
    </row>
    <row r="241" spans="1:2" x14ac:dyDescent="0.3">
      <c r="A241" t="s">
        <v>814</v>
      </c>
    </row>
    <row r="242" spans="1:2" x14ac:dyDescent="0.3">
      <c r="B242" t="s">
        <v>815</v>
      </c>
    </row>
    <row r="243" spans="1:2" x14ac:dyDescent="0.3">
      <c r="A243" t="s">
        <v>816</v>
      </c>
    </row>
    <row r="244" spans="1:2" x14ac:dyDescent="0.3">
      <c r="B244" t="s">
        <v>817</v>
      </c>
    </row>
    <row r="245" spans="1:2" x14ac:dyDescent="0.3">
      <c r="B245" t="s">
        <v>818</v>
      </c>
    </row>
    <row r="246" spans="1:2" x14ac:dyDescent="0.3">
      <c r="B246" t="s">
        <v>819</v>
      </c>
    </row>
    <row r="247" spans="1:2" x14ac:dyDescent="0.3">
      <c r="B247" t="s">
        <v>820</v>
      </c>
    </row>
    <row r="248" spans="1:2" x14ac:dyDescent="0.3">
      <c r="B248" t="s">
        <v>821</v>
      </c>
    </row>
    <row r="249" spans="1:2" x14ac:dyDescent="0.3">
      <c r="B249" t="s">
        <v>822</v>
      </c>
    </row>
    <row r="250" spans="1:2" x14ac:dyDescent="0.3">
      <c r="B250" t="s">
        <v>823</v>
      </c>
    </row>
    <row r="251" spans="1:2" x14ac:dyDescent="0.3">
      <c r="A251" t="s">
        <v>824</v>
      </c>
    </row>
    <row r="252" spans="1:2" x14ac:dyDescent="0.3">
      <c r="B252" t="s">
        <v>825</v>
      </c>
    </row>
    <row r="253" spans="1:2" x14ac:dyDescent="0.3">
      <c r="B253" t="s">
        <v>826</v>
      </c>
    </row>
    <row r="254" spans="1:2" x14ac:dyDescent="0.3">
      <c r="A254" t="s">
        <v>827</v>
      </c>
    </row>
    <row r="255" spans="1:2" x14ac:dyDescent="0.3">
      <c r="B255" t="s">
        <v>828</v>
      </c>
    </row>
    <row r="256" spans="1:2" x14ac:dyDescent="0.3">
      <c r="B256" t="s">
        <v>829</v>
      </c>
    </row>
    <row r="257" spans="1:2" x14ac:dyDescent="0.3">
      <c r="A257" t="s">
        <v>830</v>
      </c>
    </row>
    <row r="258" spans="1:2" x14ac:dyDescent="0.3">
      <c r="B258" t="s">
        <v>831</v>
      </c>
    </row>
    <row r="259" spans="1:2" x14ac:dyDescent="0.3">
      <c r="A259" t="s">
        <v>832</v>
      </c>
    </row>
    <row r="260" spans="1:2" x14ac:dyDescent="0.3">
      <c r="B260" t="s">
        <v>833</v>
      </c>
    </row>
    <row r="261" spans="1:2" x14ac:dyDescent="0.3">
      <c r="B261" t="s">
        <v>834</v>
      </c>
    </row>
    <row r="262" spans="1:2" x14ac:dyDescent="0.3">
      <c r="B262" t="s">
        <v>835</v>
      </c>
    </row>
    <row r="263" spans="1:2" x14ac:dyDescent="0.3">
      <c r="B263" t="s">
        <v>836</v>
      </c>
    </row>
    <row r="264" spans="1:2" x14ac:dyDescent="0.3">
      <c r="B264" t="s">
        <v>837</v>
      </c>
    </row>
    <row r="265" spans="1:2" x14ac:dyDescent="0.3">
      <c r="B265" t="s">
        <v>838</v>
      </c>
    </row>
    <row r="266" spans="1:2" x14ac:dyDescent="0.3">
      <c r="B266" t="s">
        <v>839</v>
      </c>
    </row>
    <row r="267" spans="1:2" x14ac:dyDescent="0.3">
      <c r="B267" t="s">
        <v>840</v>
      </c>
    </row>
    <row r="268" spans="1:2" x14ac:dyDescent="0.3">
      <c r="B268" t="s">
        <v>841</v>
      </c>
    </row>
    <row r="269" spans="1:2" x14ac:dyDescent="0.3">
      <c r="A269" t="s">
        <v>842</v>
      </c>
    </row>
    <row r="270" spans="1:2" x14ac:dyDescent="0.3">
      <c r="B270" t="s">
        <v>843</v>
      </c>
    </row>
    <row r="271" spans="1:2" x14ac:dyDescent="0.3">
      <c r="B271" t="s">
        <v>844</v>
      </c>
    </row>
    <row r="272" spans="1:2" x14ac:dyDescent="0.3">
      <c r="B272" t="s">
        <v>845</v>
      </c>
    </row>
    <row r="273" spans="1:2" x14ac:dyDescent="0.3">
      <c r="A273" t="s">
        <v>846</v>
      </c>
    </row>
    <row r="274" spans="1:2" x14ac:dyDescent="0.3">
      <c r="B274" t="s">
        <v>847</v>
      </c>
    </row>
    <row r="275" spans="1:2" x14ac:dyDescent="0.3">
      <c r="B275" t="s">
        <v>848</v>
      </c>
    </row>
    <row r="276" spans="1:2" x14ac:dyDescent="0.3">
      <c r="B276" t="s">
        <v>849</v>
      </c>
    </row>
    <row r="277" spans="1:2" x14ac:dyDescent="0.3">
      <c r="B277" t="s">
        <v>850</v>
      </c>
    </row>
    <row r="278" spans="1:2" x14ac:dyDescent="0.3">
      <c r="B278" t="s">
        <v>851</v>
      </c>
    </row>
    <row r="279" spans="1:2" x14ac:dyDescent="0.3">
      <c r="B279" t="s">
        <v>852</v>
      </c>
    </row>
    <row r="280" spans="1:2" x14ac:dyDescent="0.3">
      <c r="B280" t="s">
        <v>853</v>
      </c>
    </row>
    <row r="281" spans="1:2" x14ac:dyDescent="0.3">
      <c r="B281" t="s">
        <v>854</v>
      </c>
    </row>
    <row r="282" spans="1:2" x14ac:dyDescent="0.3">
      <c r="B282" t="s">
        <v>855</v>
      </c>
    </row>
    <row r="283" spans="1:2" x14ac:dyDescent="0.3">
      <c r="B283" t="s">
        <v>856</v>
      </c>
    </row>
    <row r="284" spans="1:2" x14ac:dyDescent="0.3">
      <c r="B284" t="s">
        <v>857</v>
      </c>
    </row>
    <row r="285" spans="1:2" x14ac:dyDescent="0.3">
      <c r="A285" t="s">
        <v>858</v>
      </c>
    </row>
    <row r="286" spans="1:2" x14ac:dyDescent="0.3">
      <c r="B286" t="s">
        <v>859</v>
      </c>
    </row>
    <row r="287" spans="1:2" x14ac:dyDescent="0.3">
      <c r="B287" t="s">
        <v>860</v>
      </c>
    </row>
    <row r="288" spans="1:2" x14ac:dyDescent="0.3">
      <c r="B288" t="s">
        <v>861</v>
      </c>
    </row>
    <row r="289" spans="1:2" x14ac:dyDescent="0.3">
      <c r="A289" t="s">
        <v>862</v>
      </c>
    </row>
    <row r="290" spans="1:2" x14ac:dyDescent="0.3">
      <c r="B290" t="s">
        <v>863</v>
      </c>
    </row>
    <row r="291" spans="1:2" x14ac:dyDescent="0.3">
      <c r="B291" t="s">
        <v>864</v>
      </c>
    </row>
    <row r="292" spans="1:2" x14ac:dyDescent="0.3">
      <c r="B292" t="s">
        <v>865</v>
      </c>
    </row>
    <row r="293" spans="1:2" x14ac:dyDescent="0.3">
      <c r="A293" t="s">
        <v>866</v>
      </c>
    </row>
    <row r="294" spans="1:2" x14ac:dyDescent="0.3">
      <c r="B294" t="s">
        <v>867</v>
      </c>
    </row>
    <row r="295" spans="1:2" x14ac:dyDescent="0.3">
      <c r="A295" t="s">
        <v>868</v>
      </c>
    </row>
    <row r="296" spans="1:2" x14ac:dyDescent="0.3">
      <c r="B296" t="s">
        <v>869</v>
      </c>
    </row>
    <row r="297" spans="1:2" x14ac:dyDescent="0.3">
      <c r="B297" t="s">
        <v>870</v>
      </c>
    </row>
    <row r="298" spans="1:2" x14ac:dyDescent="0.3">
      <c r="B298" t="s">
        <v>592</v>
      </c>
    </row>
    <row r="299" spans="1:2" x14ac:dyDescent="0.3">
      <c r="A299" t="s">
        <v>871</v>
      </c>
    </row>
    <row r="300" spans="1:2" x14ac:dyDescent="0.3">
      <c r="B300" t="s">
        <v>872</v>
      </c>
    </row>
    <row r="301" spans="1:2" x14ac:dyDescent="0.3">
      <c r="B301" t="s">
        <v>873</v>
      </c>
    </row>
    <row r="302" spans="1:2" x14ac:dyDescent="0.3">
      <c r="B302" t="s">
        <v>874</v>
      </c>
    </row>
    <row r="303" spans="1:2" x14ac:dyDescent="0.3">
      <c r="B303" t="s">
        <v>875</v>
      </c>
    </row>
    <row r="304" spans="1:2" x14ac:dyDescent="0.3">
      <c r="A304" t="s">
        <v>876</v>
      </c>
    </row>
    <row r="305" spans="1:2" x14ac:dyDescent="0.3">
      <c r="B305" t="s">
        <v>877</v>
      </c>
    </row>
    <row r="306" spans="1:2" x14ac:dyDescent="0.3">
      <c r="B306" t="s">
        <v>878</v>
      </c>
    </row>
    <row r="307" spans="1:2" x14ac:dyDescent="0.3">
      <c r="B307" t="s">
        <v>879</v>
      </c>
    </row>
    <row r="308" spans="1:2" x14ac:dyDescent="0.3">
      <c r="A308" t="s">
        <v>880</v>
      </c>
    </row>
    <row r="309" spans="1:2" x14ac:dyDescent="0.3">
      <c r="B309" t="s">
        <v>881</v>
      </c>
    </row>
    <row r="310" spans="1:2" x14ac:dyDescent="0.3">
      <c r="B310" t="s">
        <v>882</v>
      </c>
    </row>
    <row r="311" spans="1:2" x14ac:dyDescent="0.3">
      <c r="B311" t="s">
        <v>883</v>
      </c>
    </row>
    <row r="312" spans="1:2" x14ac:dyDescent="0.3">
      <c r="B312" t="s">
        <v>884</v>
      </c>
    </row>
    <row r="313" spans="1:2" x14ac:dyDescent="0.3">
      <c r="B313" t="s">
        <v>885</v>
      </c>
    </row>
    <row r="314" spans="1:2" x14ac:dyDescent="0.3">
      <c r="A314" t="s">
        <v>886</v>
      </c>
    </row>
    <row r="315" spans="1:2" x14ac:dyDescent="0.3">
      <c r="B315" t="s">
        <v>887</v>
      </c>
    </row>
    <row r="316" spans="1:2" x14ac:dyDescent="0.3">
      <c r="B316" t="s">
        <v>888</v>
      </c>
    </row>
    <row r="317" spans="1:2" x14ac:dyDescent="0.3">
      <c r="B317" t="s">
        <v>889</v>
      </c>
    </row>
    <row r="318" spans="1:2" x14ac:dyDescent="0.3">
      <c r="A318" t="s">
        <v>890</v>
      </c>
    </row>
    <row r="319" spans="1:2" x14ac:dyDescent="0.3">
      <c r="B319" t="s">
        <v>891</v>
      </c>
    </row>
    <row r="320" spans="1:2" x14ac:dyDescent="0.3">
      <c r="B320" t="s">
        <v>892</v>
      </c>
    </row>
    <row r="321" spans="1:2" x14ac:dyDescent="0.3">
      <c r="B321" t="s">
        <v>893</v>
      </c>
    </row>
    <row r="322" spans="1:2" x14ac:dyDescent="0.3">
      <c r="B322" t="s">
        <v>894</v>
      </c>
    </row>
    <row r="323" spans="1:2" x14ac:dyDescent="0.3">
      <c r="B323" t="s">
        <v>592</v>
      </c>
    </row>
    <row r="324" spans="1:2" x14ac:dyDescent="0.3">
      <c r="A324" t="s">
        <v>895</v>
      </c>
    </row>
    <row r="325" spans="1:2" x14ac:dyDescent="0.3">
      <c r="B325" t="s">
        <v>896</v>
      </c>
    </row>
    <row r="326" spans="1:2" x14ac:dyDescent="0.3">
      <c r="B326" t="s">
        <v>897</v>
      </c>
    </row>
    <row r="327" spans="1:2" x14ac:dyDescent="0.3">
      <c r="B327" t="s">
        <v>898</v>
      </c>
    </row>
    <row r="328" spans="1:2" x14ac:dyDescent="0.3">
      <c r="A328" t="s">
        <v>899</v>
      </c>
    </row>
    <row r="329" spans="1:2" x14ac:dyDescent="0.3">
      <c r="B329" t="s">
        <v>900</v>
      </c>
    </row>
    <row r="330" spans="1:2" x14ac:dyDescent="0.3">
      <c r="B330" t="s">
        <v>901</v>
      </c>
    </row>
    <row r="331" spans="1:2" x14ac:dyDescent="0.3">
      <c r="B331" t="s">
        <v>902</v>
      </c>
    </row>
    <row r="332" spans="1:2" x14ac:dyDescent="0.3">
      <c r="B332" t="s">
        <v>903</v>
      </c>
    </row>
    <row r="333" spans="1:2" x14ac:dyDescent="0.3">
      <c r="A333" t="s">
        <v>904</v>
      </c>
    </row>
    <row r="334" spans="1:2" x14ac:dyDescent="0.3">
      <c r="B334" t="s">
        <v>905</v>
      </c>
    </row>
    <row r="335" spans="1:2" x14ac:dyDescent="0.3">
      <c r="B335" t="s">
        <v>906</v>
      </c>
    </row>
    <row r="336" spans="1:2" x14ac:dyDescent="0.3">
      <c r="B336" t="s">
        <v>907</v>
      </c>
    </row>
    <row r="337" spans="1:2" x14ac:dyDescent="0.3">
      <c r="B337" t="s">
        <v>908</v>
      </c>
    </row>
    <row r="338" spans="1:2" x14ac:dyDescent="0.3">
      <c r="B338" t="s">
        <v>909</v>
      </c>
    </row>
    <row r="339" spans="1:2" x14ac:dyDescent="0.3">
      <c r="B339" t="s">
        <v>910</v>
      </c>
    </row>
    <row r="340" spans="1:2" x14ac:dyDescent="0.3">
      <c r="B340" t="s">
        <v>911</v>
      </c>
    </row>
    <row r="341" spans="1:2" x14ac:dyDescent="0.3">
      <c r="B341" t="s">
        <v>912</v>
      </c>
    </row>
    <row r="342" spans="1:2" x14ac:dyDescent="0.3">
      <c r="A342" t="s">
        <v>913</v>
      </c>
    </row>
    <row r="343" spans="1:2" x14ac:dyDescent="0.3">
      <c r="B343" t="s">
        <v>914</v>
      </c>
    </row>
    <row r="344" spans="1:2" x14ac:dyDescent="0.3">
      <c r="B344" t="s">
        <v>915</v>
      </c>
    </row>
    <row r="345" spans="1:2" x14ac:dyDescent="0.3">
      <c r="B345" t="s">
        <v>916</v>
      </c>
    </row>
    <row r="346" spans="1:2" x14ac:dyDescent="0.3">
      <c r="B346" t="s">
        <v>917</v>
      </c>
    </row>
    <row r="347" spans="1:2" x14ac:dyDescent="0.3">
      <c r="B347" t="s">
        <v>918</v>
      </c>
    </row>
    <row r="348" spans="1:2" x14ac:dyDescent="0.3">
      <c r="B348" t="s">
        <v>919</v>
      </c>
    </row>
    <row r="349" spans="1:2" x14ac:dyDescent="0.3">
      <c r="A349" t="s">
        <v>920</v>
      </c>
    </row>
    <row r="350" spans="1:2" x14ac:dyDescent="0.3">
      <c r="B350" t="s">
        <v>921</v>
      </c>
    </row>
    <row r="351" spans="1:2" x14ac:dyDescent="0.3">
      <c r="B351" t="s">
        <v>922</v>
      </c>
    </row>
    <row r="352" spans="1:2" x14ac:dyDescent="0.3">
      <c r="A352" t="s">
        <v>923</v>
      </c>
    </row>
    <row r="353" spans="1:2" x14ac:dyDescent="0.3">
      <c r="B353" t="s">
        <v>924</v>
      </c>
    </row>
    <row r="354" spans="1:2" x14ac:dyDescent="0.3">
      <c r="B354" t="s">
        <v>925</v>
      </c>
    </row>
    <row r="355" spans="1:2" x14ac:dyDescent="0.3">
      <c r="B355" t="s">
        <v>926</v>
      </c>
    </row>
    <row r="356" spans="1:2" x14ac:dyDescent="0.3">
      <c r="A356" t="s">
        <v>927</v>
      </c>
    </row>
    <row r="357" spans="1:2" x14ac:dyDescent="0.3">
      <c r="B357" t="s">
        <v>928</v>
      </c>
    </row>
    <row r="358" spans="1:2" x14ac:dyDescent="0.3">
      <c r="B358" t="s">
        <v>929</v>
      </c>
    </row>
    <row r="359" spans="1:2" x14ac:dyDescent="0.3">
      <c r="B359" t="s">
        <v>930</v>
      </c>
    </row>
    <row r="360" spans="1:2" x14ac:dyDescent="0.3">
      <c r="B360" t="s">
        <v>931</v>
      </c>
    </row>
    <row r="361" spans="1:2" x14ac:dyDescent="0.3">
      <c r="A361" t="s">
        <v>1207</v>
      </c>
    </row>
    <row r="362" spans="1:2" x14ac:dyDescent="0.3">
      <c r="B362" t="s">
        <v>932</v>
      </c>
    </row>
    <row r="363" spans="1:2" x14ac:dyDescent="0.3">
      <c r="B363" t="s">
        <v>933</v>
      </c>
    </row>
    <row r="364" spans="1:2" x14ac:dyDescent="0.3">
      <c r="B364" t="s">
        <v>934</v>
      </c>
    </row>
    <row r="365" spans="1:2" x14ac:dyDescent="0.3">
      <c r="B365" t="s">
        <v>935</v>
      </c>
    </row>
    <row r="366" spans="1:2" x14ac:dyDescent="0.3">
      <c r="B366" t="s">
        <v>936</v>
      </c>
    </row>
    <row r="367" spans="1:2" x14ac:dyDescent="0.3">
      <c r="A367" t="s">
        <v>937</v>
      </c>
    </row>
    <row r="368" spans="1:2" x14ac:dyDescent="0.3">
      <c r="B368" t="s">
        <v>938</v>
      </c>
    </row>
    <row r="369" spans="1:2" x14ac:dyDescent="0.3">
      <c r="B369" t="s">
        <v>939</v>
      </c>
    </row>
    <row r="370" spans="1:2" x14ac:dyDescent="0.3">
      <c r="A370" t="s">
        <v>940</v>
      </c>
    </row>
    <row r="371" spans="1:2" x14ac:dyDescent="0.3">
      <c r="B371" t="s">
        <v>941</v>
      </c>
    </row>
    <row r="372" spans="1:2" x14ac:dyDescent="0.3">
      <c r="B372" t="s">
        <v>942</v>
      </c>
    </row>
    <row r="373" spans="1:2" x14ac:dyDescent="0.3">
      <c r="B373" t="s">
        <v>943</v>
      </c>
    </row>
    <row r="374" spans="1:2" x14ac:dyDescent="0.3">
      <c r="B374" t="s">
        <v>944</v>
      </c>
    </row>
    <row r="375" spans="1:2" x14ac:dyDescent="0.3">
      <c r="B375" t="s">
        <v>945</v>
      </c>
    </row>
    <row r="376" spans="1:2" x14ac:dyDescent="0.3">
      <c r="A376" t="s">
        <v>946</v>
      </c>
    </row>
    <row r="377" spans="1:2" x14ac:dyDescent="0.3">
      <c r="B377" t="s">
        <v>947</v>
      </c>
    </row>
    <row r="378" spans="1:2" x14ac:dyDescent="0.3">
      <c r="A378" t="s">
        <v>948</v>
      </c>
    </row>
    <row r="379" spans="1:2" x14ac:dyDescent="0.3">
      <c r="B379" t="s">
        <v>949</v>
      </c>
    </row>
    <row r="380" spans="1:2" x14ac:dyDescent="0.3">
      <c r="B380" t="s">
        <v>950</v>
      </c>
    </row>
    <row r="381" spans="1:2" x14ac:dyDescent="0.3">
      <c r="B381" t="s">
        <v>951</v>
      </c>
    </row>
    <row r="382" spans="1:2" x14ac:dyDescent="0.3">
      <c r="B382" t="s">
        <v>952</v>
      </c>
    </row>
    <row r="383" spans="1:2" x14ac:dyDescent="0.3">
      <c r="B383" t="s">
        <v>953</v>
      </c>
    </row>
    <row r="384" spans="1:2" x14ac:dyDescent="0.3">
      <c r="B384" t="s">
        <v>954</v>
      </c>
    </row>
    <row r="385" spans="1:2" x14ac:dyDescent="0.3">
      <c r="B385" t="s">
        <v>955</v>
      </c>
    </row>
    <row r="386" spans="1:2" x14ac:dyDescent="0.3">
      <c r="A386" t="s">
        <v>956</v>
      </c>
    </row>
    <row r="387" spans="1:2" x14ac:dyDescent="0.3">
      <c r="B387" t="s">
        <v>957</v>
      </c>
    </row>
    <row r="388" spans="1:2" x14ac:dyDescent="0.3">
      <c r="A388" t="s">
        <v>958</v>
      </c>
    </row>
    <row r="389" spans="1:2" x14ac:dyDescent="0.3">
      <c r="B389" t="s">
        <v>959</v>
      </c>
    </row>
    <row r="390" spans="1:2" x14ac:dyDescent="0.3">
      <c r="B390" t="s">
        <v>960</v>
      </c>
    </row>
    <row r="391" spans="1:2" x14ac:dyDescent="0.3">
      <c r="A391" t="s">
        <v>961</v>
      </c>
    </row>
    <row r="392" spans="1:2" x14ac:dyDescent="0.3">
      <c r="B392" t="s">
        <v>962</v>
      </c>
    </row>
    <row r="393" spans="1:2" x14ac:dyDescent="0.3">
      <c r="B393" t="s">
        <v>963</v>
      </c>
    </row>
    <row r="394" spans="1:2" x14ac:dyDescent="0.3">
      <c r="A394" t="s">
        <v>964</v>
      </c>
    </row>
    <row r="395" spans="1:2" x14ac:dyDescent="0.3">
      <c r="B395" t="s">
        <v>965</v>
      </c>
    </row>
    <row r="396" spans="1:2" x14ac:dyDescent="0.3">
      <c r="A396" t="s">
        <v>966</v>
      </c>
    </row>
    <row r="397" spans="1:2" x14ac:dyDescent="0.3">
      <c r="B397" t="s">
        <v>967</v>
      </c>
    </row>
    <row r="398" spans="1:2" x14ac:dyDescent="0.3">
      <c r="B398" t="s">
        <v>968</v>
      </c>
    </row>
    <row r="399" spans="1:2" x14ac:dyDescent="0.3">
      <c r="B399" t="s">
        <v>969</v>
      </c>
    </row>
    <row r="400" spans="1:2" x14ac:dyDescent="0.3">
      <c r="B400" t="s">
        <v>970</v>
      </c>
    </row>
    <row r="401" spans="1:2" x14ac:dyDescent="0.3">
      <c r="B401" t="s">
        <v>971</v>
      </c>
    </row>
    <row r="402" spans="1:2" x14ac:dyDescent="0.3">
      <c r="B402" t="s">
        <v>972</v>
      </c>
    </row>
    <row r="403" spans="1:2" x14ac:dyDescent="0.3">
      <c r="B403" t="s">
        <v>973</v>
      </c>
    </row>
    <row r="404" spans="1:2" x14ac:dyDescent="0.3">
      <c r="A404" t="s">
        <v>974</v>
      </c>
    </row>
    <row r="405" spans="1:2" x14ac:dyDescent="0.3">
      <c r="B405" t="s">
        <v>975</v>
      </c>
    </row>
    <row r="406" spans="1:2" x14ac:dyDescent="0.3">
      <c r="B406" t="s">
        <v>976</v>
      </c>
    </row>
    <row r="407" spans="1:2" x14ac:dyDescent="0.3">
      <c r="A407" t="s">
        <v>977</v>
      </c>
    </row>
    <row r="408" spans="1:2" x14ac:dyDescent="0.3">
      <c r="B408" t="s">
        <v>978</v>
      </c>
    </row>
    <row r="409" spans="1:2" x14ac:dyDescent="0.3">
      <c r="B409" t="s">
        <v>979</v>
      </c>
    </row>
    <row r="410" spans="1:2" x14ac:dyDescent="0.3">
      <c r="B410" t="s">
        <v>980</v>
      </c>
    </row>
    <row r="411" spans="1:2" x14ac:dyDescent="0.3">
      <c r="B411" t="s">
        <v>981</v>
      </c>
    </row>
    <row r="412" spans="1:2" x14ac:dyDescent="0.3">
      <c r="B412" t="s">
        <v>982</v>
      </c>
    </row>
    <row r="413" spans="1:2" x14ac:dyDescent="0.3">
      <c r="A413" t="s">
        <v>983</v>
      </c>
    </row>
    <row r="414" spans="1:2" x14ac:dyDescent="0.3">
      <c r="B414" t="s">
        <v>984</v>
      </c>
    </row>
    <row r="415" spans="1:2" x14ac:dyDescent="0.3">
      <c r="B415" t="s">
        <v>985</v>
      </c>
    </row>
    <row r="416" spans="1:2" x14ac:dyDescent="0.3">
      <c r="B416" t="s">
        <v>986</v>
      </c>
    </row>
    <row r="417" spans="1:2" x14ac:dyDescent="0.3">
      <c r="B417" t="s">
        <v>987</v>
      </c>
    </row>
    <row r="418" spans="1:2" x14ac:dyDescent="0.3">
      <c r="A418" t="s">
        <v>988</v>
      </c>
    </row>
    <row r="419" spans="1:2" x14ac:dyDescent="0.3">
      <c r="B419" t="s">
        <v>989</v>
      </c>
    </row>
    <row r="420" spans="1:2" x14ac:dyDescent="0.3">
      <c r="B420" t="s">
        <v>990</v>
      </c>
    </row>
    <row r="421" spans="1:2" x14ac:dyDescent="0.3">
      <c r="B421" t="s">
        <v>991</v>
      </c>
    </row>
    <row r="422" spans="1:2" x14ac:dyDescent="0.3">
      <c r="B422" t="s">
        <v>992</v>
      </c>
    </row>
    <row r="423" spans="1:2" x14ac:dyDescent="0.3">
      <c r="A423" t="s">
        <v>993</v>
      </c>
    </row>
    <row r="424" spans="1:2" x14ac:dyDescent="0.3">
      <c r="B424" t="s">
        <v>994</v>
      </c>
    </row>
    <row r="425" spans="1:2" x14ac:dyDescent="0.3">
      <c r="B425" t="s">
        <v>995</v>
      </c>
    </row>
    <row r="426" spans="1:2" x14ac:dyDescent="0.3">
      <c r="B426" t="s">
        <v>996</v>
      </c>
    </row>
    <row r="427" spans="1:2" x14ac:dyDescent="0.3">
      <c r="A427" t="s">
        <v>997</v>
      </c>
    </row>
    <row r="428" spans="1:2" x14ac:dyDescent="0.3">
      <c r="B428" t="s">
        <v>998</v>
      </c>
    </row>
    <row r="429" spans="1:2" x14ac:dyDescent="0.3">
      <c r="B429" t="s">
        <v>999</v>
      </c>
    </row>
    <row r="430" spans="1:2" x14ac:dyDescent="0.3">
      <c r="B430" t="s">
        <v>1000</v>
      </c>
    </row>
    <row r="431" spans="1:2" x14ac:dyDescent="0.3">
      <c r="B431" t="s">
        <v>1001</v>
      </c>
    </row>
    <row r="432" spans="1:2" x14ac:dyDescent="0.3">
      <c r="B432" t="s">
        <v>1002</v>
      </c>
    </row>
    <row r="433" spans="1:2" x14ac:dyDescent="0.3">
      <c r="B433" t="s">
        <v>1003</v>
      </c>
    </row>
    <row r="434" spans="1:2" x14ac:dyDescent="0.3">
      <c r="B434" t="s">
        <v>1004</v>
      </c>
    </row>
    <row r="435" spans="1:2" x14ac:dyDescent="0.3">
      <c r="B435" t="s">
        <v>1005</v>
      </c>
    </row>
    <row r="436" spans="1:2" x14ac:dyDescent="0.3">
      <c r="B436" t="s">
        <v>1006</v>
      </c>
    </row>
    <row r="437" spans="1:2" x14ac:dyDescent="0.3">
      <c r="B437" t="s">
        <v>1007</v>
      </c>
    </row>
    <row r="438" spans="1:2" x14ac:dyDescent="0.3">
      <c r="B438" t="s">
        <v>1008</v>
      </c>
    </row>
    <row r="439" spans="1:2" x14ac:dyDescent="0.3">
      <c r="B439" t="s">
        <v>1009</v>
      </c>
    </row>
    <row r="440" spans="1:2" x14ac:dyDescent="0.3">
      <c r="B440" t="s">
        <v>1010</v>
      </c>
    </row>
    <row r="441" spans="1:2" x14ac:dyDescent="0.3">
      <c r="B441" t="s">
        <v>1011</v>
      </c>
    </row>
    <row r="442" spans="1:2" x14ac:dyDescent="0.3">
      <c r="B442" t="s">
        <v>1012</v>
      </c>
    </row>
    <row r="443" spans="1:2" x14ac:dyDescent="0.3">
      <c r="A443" t="s">
        <v>929</v>
      </c>
    </row>
    <row r="444" spans="1:2" x14ac:dyDescent="0.3">
      <c r="B444" t="s">
        <v>1013</v>
      </c>
    </row>
    <row r="445" spans="1:2" x14ac:dyDescent="0.3">
      <c r="B445" t="s">
        <v>1014</v>
      </c>
    </row>
    <row r="446" spans="1:2" x14ac:dyDescent="0.3">
      <c r="B446" t="s">
        <v>1015</v>
      </c>
    </row>
    <row r="447" spans="1:2" x14ac:dyDescent="0.3">
      <c r="A447" t="s">
        <v>1016</v>
      </c>
    </row>
    <row r="448" spans="1:2" x14ac:dyDescent="0.3">
      <c r="B448" t="s">
        <v>1017</v>
      </c>
    </row>
    <row r="449" spans="1:2" x14ac:dyDescent="0.3">
      <c r="B449" t="s">
        <v>1018</v>
      </c>
    </row>
    <row r="450" spans="1:2" x14ac:dyDescent="0.3">
      <c r="A450" t="s">
        <v>1019</v>
      </c>
    </row>
    <row r="451" spans="1:2" x14ac:dyDescent="0.3">
      <c r="B451" t="s">
        <v>1020</v>
      </c>
    </row>
    <row r="452" spans="1:2" x14ac:dyDescent="0.3">
      <c r="A452" t="s">
        <v>1021</v>
      </c>
    </row>
    <row r="453" spans="1:2" x14ac:dyDescent="0.3">
      <c r="B453" t="s">
        <v>1022</v>
      </c>
    </row>
    <row r="454" spans="1:2" x14ac:dyDescent="0.3">
      <c r="B454" t="s">
        <v>1023</v>
      </c>
    </row>
    <row r="455" spans="1:2" x14ac:dyDescent="0.3">
      <c r="B455" t="s">
        <v>1024</v>
      </c>
    </row>
    <row r="456" spans="1:2" x14ac:dyDescent="0.3">
      <c r="B456" t="s">
        <v>1025</v>
      </c>
    </row>
    <row r="457" spans="1:2" x14ac:dyDescent="0.3">
      <c r="B457" t="s">
        <v>1026</v>
      </c>
    </row>
    <row r="458" spans="1:2" x14ac:dyDescent="0.3">
      <c r="B458" t="s">
        <v>1027</v>
      </c>
    </row>
    <row r="459" spans="1:2" x14ac:dyDescent="0.3">
      <c r="B459" t="s">
        <v>1028</v>
      </c>
    </row>
    <row r="460" spans="1:2" x14ac:dyDescent="0.3">
      <c r="A460" t="s">
        <v>1029</v>
      </c>
    </row>
    <row r="461" spans="1:2" x14ac:dyDescent="0.3">
      <c r="B461" t="s">
        <v>1030</v>
      </c>
    </row>
    <row r="462" spans="1:2" x14ac:dyDescent="0.3">
      <c r="B462" t="s">
        <v>1031</v>
      </c>
    </row>
    <row r="463" spans="1:2" x14ac:dyDescent="0.3">
      <c r="B463" t="s">
        <v>1032</v>
      </c>
    </row>
    <row r="464" spans="1:2" x14ac:dyDescent="0.3">
      <c r="A464" t="s">
        <v>1033</v>
      </c>
    </row>
    <row r="465" spans="1:2" x14ac:dyDescent="0.3">
      <c r="B465" t="s">
        <v>1034</v>
      </c>
    </row>
    <row r="466" spans="1:2" x14ac:dyDescent="0.3">
      <c r="B466" t="s">
        <v>1035</v>
      </c>
    </row>
    <row r="467" spans="1:2" x14ac:dyDescent="0.3">
      <c r="A467" t="s">
        <v>1036</v>
      </c>
    </row>
    <row r="468" spans="1:2" x14ac:dyDescent="0.3">
      <c r="B468" t="s">
        <v>1037</v>
      </c>
    </row>
    <row r="469" spans="1:2" x14ac:dyDescent="0.3">
      <c r="B469" t="s">
        <v>1038</v>
      </c>
    </row>
    <row r="470" spans="1:2" x14ac:dyDescent="0.3">
      <c r="B470" t="s">
        <v>1039</v>
      </c>
    </row>
    <row r="471" spans="1:2" x14ac:dyDescent="0.3">
      <c r="A471" t="s">
        <v>1040</v>
      </c>
    </row>
    <row r="472" spans="1:2" x14ac:dyDescent="0.3">
      <c r="B472" t="s">
        <v>1041</v>
      </c>
    </row>
    <row r="473" spans="1:2" x14ac:dyDescent="0.3">
      <c r="B473" t="s">
        <v>1042</v>
      </c>
    </row>
    <row r="474" spans="1:2" x14ac:dyDescent="0.3">
      <c r="B474" t="s">
        <v>1043</v>
      </c>
    </row>
    <row r="475" spans="1:2" x14ac:dyDescent="0.3">
      <c r="B475" t="s">
        <v>1044</v>
      </c>
    </row>
    <row r="476" spans="1:2" x14ac:dyDescent="0.3">
      <c r="B476" t="s">
        <v>1045</v>
      </c>
    </row>
    <row r="477" spans="1:2" x14ac:dyDescent="0.3">
      <c r="A477" t="s">
        <v>1046</v>
      </c>
    </row>
    <row r="478" spans="1:2" x14ac:dyDescent="0.3">
      <c r="B478" t="s">
        <v>1047</v>
      </c>
    </row>
    <row r="479" spans="1:2" x14ac:dyDescent="0.3">
      <c r="A479" t="s">
        <v>1048</v>
      </c>
    </row>
    <row r="480" spans="1:2" x14ac:dyDescent="0.3">
      <c r="B480" t="s">
        <v>1049</v>
      </c>
    </row>
    <row r="481" spans="1:2" x14ac:dyDescent="0.3">
      <c r="B481" t="s">
        <v>1050</v>
      </c>
    </row>
    <row r="482" spans="1:2" x14ac:dyDescent="0.3">
      <c r="B482" t="s">
        <v>1051</v>
      </c>
    </row>
    <row r="483" spans="1:2" x14ac:dyDescent="0.3">
      <c r="A483" t="s">
        <v>1052</v>
      </c>
    </row>
    <row r="484" spans="1:2" x14ac:dyDescent="0.3">
      <c r="B484" t="s">
        <v>1053</v>
      </c>
    </row>
    <row r="485" spans="1:2" x14ac:dyDescent="0.3">
      <c r="B485" t="s">
        <v>1054</v>
      </c>
    </row>
    <row r="486" spans="1:2" x14ac:dyDescent="0.3">
      <c r="B486" t="s">
        <v>1055</v>
      </c>
    </row>
    <row r="487" spans="1:2" x14ac:dyDescent="0.3">
      <c r="A487" t="s">
        <v>1056</v>
      </c>
    </row>
    <row r="488" spans="1:2" x14ac:dyDescent="0.3">
      <c r="B488" t="s">
        <v>1057</v>
      </c>
    </row>
    <row r="489" spans="1:2" x14ac:dyDescent="0.3">
      <c r="B489" t="s">
        <v>1058</v>
      </c>
    </row>
    <row r="490" spans="1:2" x14ac:dyDescent="0.3">
      <c r="B490" t="s">
        <v>1059</v>
      </c>
    </row>
    <row r="491" spans="1:2" x14ac:dyDescent="0.3">
      <c r="B491" t="s">
        <v>1060</v>
      </c>
    </row>
    <row r="492" spans="1:2" x14ac:dyDescent="0.3">
      <c r="B492" t="s">
        <v>1061</v>
      </c>
    </row>
    <row r="493" spans="1:2" x14ac:dyDescent="0.3">
      <c r="B493" t="s">
        <v>1062</v>
      </c>
    </row>
    <row r="494" spans="1:2" x14ac:dyDescent="0.3">
      <c r="B494" t="s">
        <v>1063</v>
      </c>
    </row>
    <row r="495" spans="1:2" x14ac:dyDescent="0.3">
      <c r="B495" t="s">
        <v>1064</v>
      </c>
    </row>
    <row r="496" spans="1:2" x14ac:dyDescent="0.3">
      <c r="B496" t="s">
        <v>1065</v>
      </c>
    </row>
    <row r="497" spans="1:2" x14ac:dyDescent="0.3">
      <c r="A497" t="s">
        <v>1066</v>
      </c>
    </row>
    <row r="498" spans="1:2" x14ac:dyDescent="0.3">
      <c r="B498" t="s">
        <v>1067</v>
      </c>
    </row>
    <row r="499" spans="1:2" x14ac:dyDescent="0.3">
      <c r="B499" t="s">
        <v>1068</v>
      </c>
    </row>
    <row r="500" spans="1:2" x14ac:dyDescent="0.3">
      <c r="B500" t="s">
        <v>1069</v>
      </c>
    </row>
    <row r="501" spans="1:2" x14ac:dyDescent="0.3">
      <c r="B501" t="s">
        <v>1070</v>
      </c>
    </row>
    <row r="502" spans="1:2" x14ac:dyDescent="0.3">
      <c r="A502" t="s">
        <v>1071</v>
      </c>
    </row>
    <row r="503" spans="1:2" x14ac:dyDescent="0.3">
      <c r="B503" t="s">
        <v>1072</v>
      </c>
    </row>
    <row r="504" spans="1:2" x14ac:dyDescent="0.3">
      <c r="B504" t="s">
        <v>1073</v>
      </c>
    </row>
    <row r="505" spans="1:2" x14ac:dyDescent="0.3">
      <c r="A505" t="s">
        <v>1074</v>
      </c>
    </row>
    <row r="506" spans="1:2" x14ac:dyDescent="0.3">
      <c r="B506" t="s">
        <v>1075</v>
      </c>
    </row>
    <row r="507" spans="1:2" x14ac:dyDescent="0.3">
      <c r="B507" t="s">
        <v>1076</v>
      </c>
    </row>
    <row r="508" spans="1:2" x14ac:dyDescent="0.3">
      <c r="A508" t="s">
        <v>1077</v>
      </c>
    </row>
    <row r="509" spans="1:2" x14ac:dyDescent="0.3">
      <c r="B509" t="s">
        <v>1078</v>
      </c>
    </row>
    <row r="510" spans="1:2" x14ac:dyDescent="0.3">
      <c r="B510" t="s">
        <v>1079</v>
      </c>
    </row>
    <row r="511" spans="1:2" x14ac:dyDescent="0.3">
      <c r="B511" t="s">
        <v>1080</v>
      </c>
    </row>
    <row r="512" spans="1:2" x14ac:dyDescent="0.3">
      <c r="B512" t="s">
        <v>1081</v>
      </c>
    </row>
    <row r="513" spans="1:2" x14ac:dyDescent="0.3">
      <c r="B513" t="s">
        <v>1082</v>
      </c>
    </row>
    <row r="514" spans="1:2" x14ac:dyDescent="0.3">
      <c r="B514" t="s">
        <v>1083</v>
      </c>
    </row>
    <row r="515" spans="1:2" x14ac:dyDescent="0.3">
      <c r="B515" t="s">
        <v>1084</v>
      </c>
    </row>
    <row r="516" spans="1:2" x14ac:dyDescent="0.3">
      <c r="B516" t="s">
        <v>1085</v>
      </c>
    </row>
    <row r="517" spans="1:2" x14ac:dyDescent="0.3">
      <c r="B517" t="s">
        <v>1086</v>
      </c>
    </row>
    <row r="518" spans="1:2" x14ac:dyDescent="0.3">
      <c r="A518" t="s">
        <v>1087</v>
      </c>
    </row>
    <row r="519" spans="1:2" x14ac:dyDescent="0.3">
      <c r="B519" t="s">
        <v>1088</v>
      </c>
    </row>
    <row r="520" spans="1:2" x14ac:dyDescent="0.3">
      <c r="B520" t="s">
        <v>1089</v>
      </c>
    </row>
    <row r="521" spans="1:2" x14ac:dyDescent="0.3">
      <c r="B521" t="s">
        <v>1090</v>
      </c>
    </row>
    <row r="522" spans="1:2" x14ac:dyDescent="0.3">
      <c r="B522" t="s">
        <v>1091</v>
      </c>
    </row>
    <row r="523" spans="1:2" x14ac:dyDescent="0.3">
      <c r="A523" t="s">
        <v>1092</v>
      </c>
    </row>
    <row r="524" spans="1:2" x14ac:dyDescent="0.3">
      <c r="B524" t="s">
        <v>1093</v>
      </c>
    </row>
    <row r="525" spans="1:2" x14ac:dyDescent="0.3">
      <c r="B525" t="s">
        <v>1094</v>
      </c>
    </row>
    <row r="526" spans="1:2" x14ac:dyDescent="0.3">
      <c r="B526" t="s">
        <v>1095</v>
      </c>
    </row>
    <row r="527" spans="1:2" x14ac:dyDescent="0.3">
      <c r="A527" t="s">
        <v>1096</v>
      </c>
    </row>
    <row r="528" spans="1:2" x14ac:dyDescent="0.3">
      <c r="B528" t="s">
        <v>1097</v>
      </c>
    </row>
    <row r="529" spans="2:2" x14ac:dyDescent="0.3">
      <c r="B529" t="s">
        <v>1098</v>
      </c>
    </row>
    <row r="530" spans="2:2" x14ac:dyDescent="0.3">
      <c r="B530" t="s">
        <v>1099</v>
      </c>
    </row>
    <row r="531" spans="2:2" x14ac:dyDescent="0.3">
      <c r="B531" t="s">
        <v>1100</v>
      </c>
    </row>
    <row r="532" spans="2:2" x14ac:dyDescent="0.3">
      <c r="B532" t="s">
        <v>1101</v>
      </c>
    </row>
    <row r="533" spans="2:2" x14ac:dyDescent="0.3">
      <c r="B533" t="s">
        <v>1102</v>
      </c>
    </row>
    <row r="534" spans="2:2" x14ac:dyDescent="0.3">
      <c r="B534" t="s">
        <v>1103</v>
      </c>
    </row>
    <row r="535" spans="2:2" x14ac:dyDescent="0.3">
      <c r="B535" t="s">
        <v>1104</v>
      </c>
    </row>
    <row r="536" spans="2:2" x14ac:dyDescent="0.3">
      <c r="B536" t="s">
        <v>1105</v>
      </c>
    </row>
    <row r="537" spans="2:2" x14ac:dyDescent="0.3">
      <c r="B537" t="s">
        <v>1106</v>
      </c>
    </row>
    <row r="538" spans="2:2" x14ac:dyDescent="0.3">
      <c r="B538" t="s">
        <v>1107</v>
      </c>
    </row>
    <row r="539" spans="2:2" x14ac:dyDescent="0.3">
      <c r="B539" t="s">
        <v>1108</v>
      </c>
    </row>
    <row r="540" spans="2:2" x14ac:dyDescent="0.3">
      <c r="B540" t="s">
        <v>1109</v>
      </c>
    </row>
    <row r="541" spans="2:2" x14ac:dyDescent="0.3">
      <c r="B541" t="s">
        <v>1110</v>
      </c>
    </row>
    <row r="542" spans="2:2" x14ac:dyDescent="0.3">
      <c r="B542" t="s">
        <v>1111</v>
      </c>
    </row>
    <row r="543" spans="2:2" x14ac:dyDescent="0.3">
      <c r="B543" t="s">
        <v>1112</v>
      </c>
    </row>
    <row r="544" spans="2:2" x14ac:dyDescent="0.3">
      <c r="B544" t="s">
        <v>1113</v>
      </c>
    </row>
    <row r="545" spans="1:2" x14ac:dyDescent="0.3">
      <c r="B545" t="s">
        <v>1114</v>
      </c>
    </row>
    <row r="546" spans="1:2" x14ac:dyDescent="0.3">
      <c r="B546" t="s">
        <v>1115</v>
      </c>
    </row>
    <row r="547" spans="1:2" x14ac:dyDescent="0.3">
      <c r="B547" t="s">
        <v>1116</v>
      </c>
    </row>
    <row r="548" spans="1:2" x14ac:dyDescent="0.3">
      <c r="B548" t="s">
        <v>1117</v>
      </c>
    </row>
    <row r="549" spans="1:2" x14ac:dyDescent="0.3">
      <c r="B549" t="s">
        <v>1118</v>
      </c>
    </row>
    <row r="550" spans="1:2" x14ac:dyDescent="0.3">
      <c r="B550" t="s">
        <v>1119</v>
      </c>
    </row>
    <row r="551" spans="1:2" x14ac:dyDescent="0.3">
      <c r="B551" t="s">
        <v>1120</v>
      </c>
    </row>
    <row r="552" spans="1:2" x14ac:dyDescent="0.3">
      <c r="B552" t="s">
        <v>1121</v>
      </c>
    </row>
    <row r="553" spans="1:2" x14ac:dyDescent="0.3">
      <c r="B553" t="s">
        <v>1122</v>
      </c>
    </row>
    <row r="554" spans="1:2" x14ac:dyDescent="0.3">
      <c r="B554" t="s">
        <v>1123</v>
      </c>
    </row>
    <row r="555" spans="1:2" x14ac:dyDescent="0.3">
      <c r="B555" t="s">
        <v>1124</v>
      </c>
    </row>
    <row r="556" spans="1:2" x14ac:dyDescent="0.3">
      <c r="B556" t="s">
        <v>1125</v>
      </c>
    </row>
    <row r="557" spans="1:2" x14ac:dyDescent="0.3">
      <c r="B557" t="s">
        <v>1126</v>
      </c>
    </row>
    <row r="558" spans="1:2" x14ac:dyDescent="0.3">
      <c r="B558" t="s">
        <v>1127</v>
      </c>
    </row>
    <row r="559" spans="1:2" x14ac:dyDescent="0.3">
      <c r="A559" t="s">
        <v>1128</v>
      </c>
    </row>
    <row r="560" spans="1:2" x14ac:dyDescent="0.3">
      <c r="B560" t="s">
        <v>1129</v>
      </c>
    </row>
    <row r="561" spans="1:2" x14ac:dyDescent="0.3">
      <c r="B561" t="s">
        <v>1130</v>
      </c>
    </row>
    <row r="562" spans="1:2" x14ac:dyDescent="0.3">
      <c r="A562" t="s">
        <v>1131</v>
      </c>
    </row>
    <row r="563" spans="1:2" x14ac:dyDescent="0.3">
      <c r="B563" t="s">
        <v>1132</v>
      </c>
    </row>
    <row r="564" spans="1:2" x14ac:dyDescent="0.3">
      <c r="A564" t="s">
        <v>1133</v>
      </c>
    </row>
    <row r="565" spans="1:2" x14ac:dyDescent="0.3">
      <c r="B565" t="s">
        <v>1134</v>
      </c>
    </row>
    <row r="566" spans="1:2" x14ac:dyDescent="0.3">
      <c r="B566" t="s">
        <v>1135</v>
      </c>
    </row>
    <row r="567" spans="1:2" x14ac:dyDescent="0.3">
      <c r="B567" t="s">
        <v>1136</v>
      </c>
    </row>
    <row r="568" spans="1:2" x14ac:dyDescent="0.3">
      <c r="B568" t="s">
        <v>1137</v>
      </c>
    </row>
    <row r="569" spans="1:2" x14ac:dyDescent="0.3">
      <c r="B569" t="s">
        <v>1138</v>
      </c>
    </row>
    <row r="570" spans="1:2" x14ac:dyDescent="0.3">
      <c r="B570" t="s">
        <v>1139</v>
      </c>
    </row>
    <row r="571" spans="1:2" x14ac:dyDescent="0.3">
      <c r="B571" t="s">
        <v>1140</v>
      </c>
    </row>
    <row r="572" spans="1:2" x14ac:dyDescent="0.3">
      <c r="A572" t="s">
        <v>1141</v>
      </c>
    </row>
    <row r="573" spans="1:2" x14ac:dyDescent="0.3">
      <c r="B573" t="s">
        <v>1142</v>
      </c>
    </row>
    <row r="574" spans="1:2" x14ac:dyDescent="0.3">
      <c r="B574" t="s">
        <v>1143</v>
      </c>
    </row>
    <row r="575" spans="1:2" x14ac:dyDescent="0.3">
      <c r="B575" t="s">
        <v>1144</v>
      </c>
    </row>
    <row r="576" spans="1:2" x14ac:dyDescent="0.3">
      <c r="B576" t="s">
        <v>1145</v>
      </c>
    </row>
    <row r="577" spans="1:2" x14ac:dyDescent="0.3">
      <c r="B577" t="s">
        <v>1146</v>
      </c>
    </row>
    <row r="578" spans="1:2" x14ac:dyDescent="0.3">
      <c r="A578" t="s">
        <v>1147</v>
      </c>
    </row>
    <row r="579" spans="1:2" x14ac:dyDescent="0.3">
      <c r="B579" t="s">
        <v>1148</v>
      </c>
    </row>
    <row r="580" spans="1:2" x14ac:dyDescent="0.3">
      <c r="B580" t="s">
        <v>1149</v>
      </c>
    </row>
    <row r="581" spans="1:2" x14ac:dyDescent="0.3">
      <c r="B581" t="s">
        <v>1150</v>
      </c>
    </row>
    <row r="582" spans="1:2" x14ac:dyDescent="0.3">
      <c r="B582" t="s">
        <v>909</v>
      </c>
    </row>
    <row r="583" spans="1:2" x14ac:dyDescent="0.3">
      <c r="B583" t="s">
        <v>910</v>
      </c>
    </row>
    <row r="584" spans="1:2" x14ac:dyDescent="0.3">
      <c r="A584" t="s">
        <v>1151</v>
      </c>
    </row>
    <row r="585" spans="1:2" x14ac:dyDescent="0.3">
      <c r="B585" t="s">
        <v>1152</v>
      </c>
    </row>
    <row r="586" spans="1:2" x14ac:dyDescent="0.3">
      <c r="B586" t="s">
        <v>1153</v>
      </c>
    </row>
    <row r="587" spans="1:2" x14ac:dyDescent="0.3">
      <c r="B587" t="s">
        <v>1154</v>
      </c>
    </row>
    <row r="588" spans="1:2" x14ac:dyDescent="0.3">
      <c r="A588" t="s">
        <v>1155</v>
      </c>
    </row>
    <row r="589" spans="1:2" x14ac:dyDescent="0.3">
      <c r="B589" t="s">
        <v>1156</v>
      </c>
    </row>
    <row r="590" spans="1:2" x14ac:dyDescent="0.3">
      <c r="B590" t="s">
        <v>1157</v>
      </c>
    </row>
    <row r="591" spans="1:2" x14ac:dyDescent="0.3">
      <c r="B591" t="s">
        <v>1158</v>
      </c>
    </row>
    <row r="592" spans="1:2" x14ac:dyDescent="0.3">
      <c r="B592" t="s">
        <v>1159</v>
      </c>
    </row>
    <row r="593" spans="1:2" x14ac:dyDescent="0.3">
      <c r="A593" t="s">
        <v>1160</v>
      </c>
    </row>
    <row r="594" spans="1:2" x14ac:dyDescent="0.3">
      <c r="B594" t="s">
        <v>1161</v>
      </c>
    </row>
    <row r="595" spans="1:2" x14ac:dyDescent="0.3">
      <c r="B595" t="s">
        <v>1162</v>
      </c>
    </row>
    <row r="596" spans="1:2" x14ac:dyDescent="0.3">
      <c r="B596" t="s">
        <v>1163</v>
      </c>
    </row>
    <row r="597" spans="1:2" x14ac:dyDescent="0.3">
      <c r="A597" t="s">
        <v>1164</v>
      </c>
    </row>
    <row r="598" spans="1:2" x14ac:dyDescent="0.3">
      <c r="B598" t="s">
        <v>1165</v>
      </c>
    </row>
    <row r="599" spans="1:2" x14ac:dyDescent="0.3">
      <c r="B599" t="s">
        <v>1166</v>
      </c>
    </row>
    <row r="600" spans="1:2" x14ac:dyDescent="0.3">
      <c r="B600" t="s">
        <v>1167</v>
      </c>
    </row>
    <row r="601" spans="1:2" x14ac:dyDescent="0.3">
      <c r="B601" t="s">
        <v>1168</v>
      </c>
    </row>
    <row r="602" spans="1:2" x14ac:dyDescent="0.3">
      <c r="A602" t="s">
        <v>1169</v>
      </c>
    </row>
    <row r="603" spans="1:2" x14ac:dyDescent="0.3">
      <c r="B603" t="s">
        <v>1170</v>
      </c>
    </row>
    <row r="604" spans="1:2" x14ac:dyDescent="0.3">
      <c r="B604" t="s">
        <v>1171</v>
      </c>
    </row>
    <row r="605" spans="1:2" x14ac:dyDescent="0.3">
      <c r="B605" t="s">
        <v>1172</v>
      </c>
    </row>
    <row r="606" spans="1:2" x14ac:dyDescent="0.3">
      <c r="B606" t="s">
        <v>1173</v>
      </c>
    </row>
    <row r="607" spans="1:2" x14ac:dyDescent="0.3">
      <c r="B607" t="s">
        <v>1174</v>
      </c>
    </row>
    <row r="608" spans="1:2" x14ac:dyDescent="0.3">
      <c r="B608" t="s">
        <v>1175</v>
      </c>
    </row>
    <row r="609" spans="1:2" x14ac:dyDescent="0.3">
      <c r="B609" t="s">
        <v>1176</v>
      </c>
    </row>
    <row r="610" spans="1:2" x14ac:dyDescent="0.3">
      <c r="B610" t="s">
        <v>1177</v>
      </c>
    </row>
    <row r="611" spans="1:2" x14ac:dyDescent="0.3">
      <c r="A611" t="s">
        <v>1178</v>
      </c>
    </row>
    <row r="612" spans="1:2" x14ac:dyDescent="0.3">
      <c r="B612" t="s">
        <v>1179</v>
      </c>
    </row>
    <row r="613" spans="1:2" x14ac:dyDescent="0.3">
      <c r="B613" t="s">
        <v>1180</v>
      </c>
    </row>
    <row r="614" spans="1:2" x14ac:dyDescent="0.3">
      <c r="B614" t="s">
        <v>1181</v>
      </c>
    </row>
    <row r="615" spans="1:2" x14ac:dyDescent="0.3">
      <c r="B615" t="s">
        <v>1182</v>
      </c>
    </row>
    <row r="616" spans="1:2" x14ac:dyDescent="0.3">
      <c r="B616" t="s">
        <v>1183</v>
      </c>
    </row>
    <row r="617" spans="1:2" x14ac:dyDescent="0.3">
      <c r="B617" t="s">
        <v>1184</v>
      </c>
    </row>
    <row r="618" spans="1:2" x14ac:dyDescent="0.3">
      <c r="B618" t="s">
        <v>1185</v>
      </c>
    </row>
    <row r="619" spans="1:2" x14ac:dyDescent="0.3">
      <c r="A619" t="s">
        <v>1186</v>
      </c>
    </row>
    <row r="620" spans="1:2" x14ac:dyDescent="0.3">
      <c r="B620" t="s">
        <v>1187</v>
      </c>
    </row>
    <row r="621" spans="1:2" x14ac:dyDescent="0.3">
      <c r="B621" t="s">
        <v>1188</v>
      </c>
    </row>
    <row r="622" spans="1:2" x14ac:dyDescent="0.3">
      <c r="B622" t="s">
        <v>1189</v>
      </c>
    </row>
    <row r="623" spans="1:2" x14ac:dyDescent="0.3">
      <c r="A623" t="s">
        <v>1190</v>
      </c>
    </row>
    <row r="624" spans="1:2" x14ac:dyDescent="0.3">
      <c r="B624" t="s">
        <v>1191</v>
      </c>
    </row>
    <row r="625" spans="1:2" x14ac:dyDescent="0.3">
      <c r="B625" t="s">
        <v>1192</v>
      </c>
    </row>
    <row r="626" spans="1:2" x14ac:dyDescent="0.3">
      <c r="B626" t="s">
        <v>1193</v>
      </c>
    </row>
    <row r="627" spans="1:2" x14ac:dyDescent="0.3">
      <c r="B627" t="s">
        <v>1194</v>
      </c>
    </row>
    <row r="628" spans="1:2" x14ac:dyDescent="0.3">
      <c r="B628" t="s">
        <v>1195</v>
      </c>
    </row>
    <row r="629" spans="1:2" x14ac:dyDescent="0.3">
      <c r="A629" t="s">
        <v>582</v>
      </c>
    </row>
    <row r="630" spans="1:2" x14ac:dyDescent="0.3">
      <c r="B630" t="s">
        <v>1196</v>
      </c>
    </row>
    <row r="631" spans="1:2" x14ac:dyDescent="0.3">
      <c r="B631" t="s">
        <v>1197</v>
      </c>
    </row>
    <row r="632" spans="1:2" x14ac:dyDescent="0.3">
      <c r="B632" t="s">
        <v>1198</v>
      </c>
    </row>
    <row r="633" spans="1:2" x14ac:dyDescent="0.3">
      <c r="B633" t="s">
        <v>1199</v>
      </c>
    </row>
    <row r="634" spans="1:2" x14ac:dyDescent="0.3">
      <c r="B634" t="s">
        <v>1200</v>
      </c>
    </row>
    <row r="635" spans="1:2" x14ac:dyDescent="0.3">
      <c r="B635" t="s">
        <v>1201</v>
      </c>
    </row>
    <row r="636" spans="1:2" x14ac:dyDescent="0.3">
      <c r="A636" t="s">
        <v>1202</v>
      </c>
    </row>
    <row r="637" spans="1:2" x14ac:dyDescent="0.3">
      <c r="B637" t="s">
        <v>1203</v>
      </c>
    </row>
    <row r="638" spans="1:2" x14ac:dyDescent="0.3">
      <c r="B638" t="s">
        <v>1204</v>
      </c>
    </row>
    <row r="639" spans="1:2" x14ac:dyDescent="0.3">
      <c r="B639" t="s">
        <v>1205</v>
      </c>
    </row>
    <row r="640" spans="1:2" x14ac:dyDescent="0.3">
      <c r="B640" t="s">
        <v>1206</v>
      </c>
    </row>
    <row r="641" spans="2:2" x14ac:dyDescent="0.3">
      <c r="B641" t="s">
        <v>931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workbookViewId="0">
      <selection activeCell="A11" sqref="A11"/>
    </sheetView>
  </sheetViews>
  <sheetFormatPr defaultRowHeight="14.4" x14ac:dyDescent="0.3"/>
  <cols>
    <col min="1" max="1" width="24.6640625" customWidth="1"/>
    <col min="2" max="2" width="11.33203125" bestFit="1" customWidth="1"/>
  </cols>
  <sheetData>
    <row r="1" spans="1:8" ht="18" x14ac:dyDescent="0.35">
      <c r="A1" s="257" t="s">
        <v>560</v>
      </c>
      <c r="H1" t="s">
        <v>554</v>
      </c>
    </row>
    <row r="2" spans="1:8" x14ac:dyDescent="0.3">
      <c r="H2">
        <f>SUM('Human Capital'!O7:O155)</f>
        <v>55</v>
      </c>
    </row>
    <row r="3" spans="1:8" x14ac:dyDescent="0.3">
      <c r="B3" t="s">
        <v>555</v>
      </c>
      <c r="C3" t="s">
        <v>556</v>
      </c>
    </row>
    <row r="4" spans="1:8" x14ac:dyDescent="0.3">
      <c r="A4" t="s">
        <v>557</v>
      </c>
      <c r="B4">
        <f>0.5*$H$2</f>
        <v>27.5</v>
      </c>
      <c r="C4">
        <f>0.5*$H$2</f>
        <v>27.5</v>
      </c>
    </row>
    <row r="5" spans="1:8" x14ac:dyDescent="0.3">
      <c r="A5" t="s">
        <v>558</v>
      </c>
      <c r="B5">
        <v>14000</v>
      </c>
      <c r="C5">
        <v>8500</v>
      </c>
    </row>
    <row r="6" spans="1:8" x14ac:dyDescent="0.3">
      <c r="A6" t="s">
        <v>559</v>
      </c>
      <c r="B6" s="163">
        <f>SUMPRODUCT(B4:C4,B5:C5)</f>
        <v>618750</v>
      </c>
    </row>
    <row r="9" spans="1:8" x14ac:dyDescent="0.3">
      <c r="B9" s="163"/>
    </row>
    <row r="10" spans="1:8" x14ac:dyDescent="0.3">
      <c r="A10" s="256" t="s">
        <v>561</v>
      </c>
    </row>
  </sheetData>
  <customSheetViews>
    <customSheetView guid="{E48541B2-1469-43C3-94C8-E3765E9ECA5D}" showPageBreaks="1" state="hidden">
      <selection activeCell="A11" sqref="A11"/>
      <pageMargins left="0.7" right="0.7" top="0.75" bottom="0.75" header="0.3" footer="0.3"/>
      <pageSetup orientation="portrait" r:id="rId1"/>
    </customSheetView>
    <customSheetView guid="{278223DB-C861-4B05-ACBC-CD6D6CC0EE90}">
      <selection sqref="A1:A1048576"/>
      <pageMargins left="0.7" right="0.7" top="0.75" bottom="0.75" header="0.3" footer="0.3"/>
    </customSheetView>
    <customSheetView guid="{F1E964C3-8775-4144-85E6-187232271130}" state="hidden">
      <selection activeCell="A11" sqref="A11"/>
      <pageMargins left="0.7" right="0.7" top="0.75" bottom="0.75" header="0.3" footer="0.3"/>
      <pageSetup orientation="portrait" r:id="rId2"/>
    </customSheetView>
  </customSheetView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35"/>
  <sheetViews>
    <sheetView workbookViewId="0">
      <selection activeCell="S6" sqref="S6"/>
    </sheetView>
  </sheetViews>
  <sheetFormatPr defaultRowHeight="14.4" x14ac:dyDescent="0.3"/>
  <sheetData>
    <row r="2" spans="1:13" s="236" customFormat="1" ht="52.2" x14ac:dyDescent="0.3">
      <c r="A2" s="232" t="s">
        <v>1</v>
      </c>
      <c r="B2" s="232" t="s">
        <v>532</v>
      </c>
      <c r="C2" s="233" t="s">
        <v>2</v>
      </c>
      <c r="D2" s="233" t="s">
        <v>3</v>
      </c>
      <c r="E2" s="234" t="s">
        <v>4</v>
      </c>
      <c r="F2"/>
      <c r="G2"/>
      <c r="H2"/>
      <c r="I2"/>
      <c r="J2"/>
      <c r="K2"/>
      <c r="L2"/>
      <c r="M2" s="235"/>
    </row>
    <row r="3" spans="1:13" s="238" customFormat="1" ht="18.600000000000001" x14ac:dyDescent="0.3">
      <c r="A3"/>
      <c r="B3"/>
      <c r="C3"/>
      <c r="D3"/>
      <c r="E3" s="234">
        <v>2012</v>
      </c>
      <c r="F3"/>
      <c r="G3" s="234">
        <v>2013</v>
      </c>
      <c r="H3"/>
      <c r="I3" s="234">
        <v>2014</v>
      </c>
      <c r="J3"/>
      <c r="K3" s="234">
        <v>2015</v>
      </c>
      <c r="L3"/>
      <c r="M3" s="237"/>
    </row>
    <row r="4" spans="1:13" s="238" customFormat="1" ht="18.600000000000001" x14ac:dyDescent="0.3">
      <c r="A4"/>
      <c r="B4"/>
      <c r="C4"/>
      <c r="D4"/>
      <c r="E4" s="239" t="s">
        <v>27</v>
      </c>
      <c r="F4" s="239" t="s">
        <v>28</v>
      </c>
      <c r="G4" s="239" t="s">
        <v>27</v>
      </c>
      <c r="H4" s="240" t="s">
        <v>28</v>
      </c>
      <c r="I4" s="239" t="s">
        <v>27</v>
      </c>
      <c r="J4" s="240" t="s">
        <v>28</v>
      </c>
      <c r="K4" s="239" t="s">
        <v>27</v>
      </c>
      <c r="L4" s="240" t="s">
        <v>28</v>
      </c>
      <c r="M4" s="237"/>
    </row>
    <row r="5" spans="1:13" s="187" customFormat="1" ht="69.599999999999994" x14ac:dyDescent="0.55000000000000004">
      <c r="A5" s="181" t="s">
        <v>508</v>
      </c>
      <c r="B5" s="182" t="s">
        <v>61</v>
      </c>
      <c r="C5" s="183" t="s">
        <v>509</v>
      </c>
      <c r="D5" s="184"/>
      <c r="E5" s="185"/>
      <c r="F5" s="185"/>
      <c r="G5" s="185"/>
      <c r="H5" s="185"/>
      <c r="I5" s="185"/>
      <c r="J5" s="185"/>
      <c r="K5" s="185"/>
      <c r="L5" s="185"/>
      <c r="M5" s="186"/>
    </row>
    <row r="6" spans="1:13" s="187" customFormat="1" ht="37.200000000000003" x14ac:dyDescent="0.55000000000000004">
      <c r="A6" s="188"/>
      <c r="B6" s="189"/>
      <c r="C6" s="190" t="s">
        <v>510</v>
      </c>
      <c r="D6" s="191" t="s">
        <v>72</v>
      </c>
      <c r="E6" s="192"/>
      <c r="F6" s="192"/>
      <c r="G6" s="192"/>
      <c r="H6" s="192"/>
      <c r="I6" s="192"/>
      <c r="J6" s="192"/>
      <c r="K6" s="192"/>
      <c r="L6" s="192"/>
      <c r="M6" s="193"/>
    </row>
    <row r="7" spans="1:13" s="187" customFormat="1" ht="18.600000000000001" x14ac:dyDescent="0.55000000000000004">
      <c r="A7" s="188"/>
      <c r="B7" s="189"/>
      <c r="C7" s="190" t="s">
        <v>511</v>
      </c>
      <c r="D7" s="191" t="s">
        <v>72</v>
      </c>
      <c r="E7" s="192"/>
      <c r="F7" s="192"/>
      <c r="G7" s="192"/>
      <c r="H7" s="192"/>
      <c r="I7" s="192"/>
      <c r="J7" s="192"/>
      <c r="K7" s="192"/>
      <c r="L7" s="192"/>
      <c r="M7" s="193"/>
    </row>
    <row r="8" spans="1:13" s="187" customFormat="1" ht="55.8" x14ac:dyDescent="0.55000000000000004">
      <c r="A8" s="188"/>
      <c r="B8" s="189"/>
      <c r="C8" s="190" t="s">
        <v>512</v>
      </c>
      <c r="D8" s="191" t="s">
        <v>72</v>
      </c>
      <c r="E8" s="192"/>
      <c r="F8" s="192"/>
      <c r="G8" s="192"/>
      <c r="H8" s="192"/>
      <c r="I8" s="192"/>
      <c r="J8" s="192"/>
      <c r="K8" s="192"/>
      <c r="L8" s="192"/>
      <c r="M8" s="193"/>
    </row>
    <row r="9" spans="1:13" s="187" customFormat="1" ht="18.600000000000001" x14ac:dyDescent="0.55000000000000004">
      <c r="A9" s="188"/>
      <c r="B9" s="189"/>
      <c r="C9" s="190" t="s">
        <v>513</v>
      </c>
      <c r="D9" s="191" t="s">
        <v>72</v>
      </c>
      <c r="E9" s="192"/>
      <c r="F9" s="192"/>
      <c r="G9" s="192"/>
      <c r="H9" s="192"/>
      <c r="I9" s="192"/>
      <c r="J9" s="192"/>
      <c r="K9" s="192"/>
      <c r="L9" s="192"/>
      <c r="M9" s="193"/>
    </row>
    <row r="10" spans="1:13" s="187" customFormat="1" ht="18.600000000000001" x14ac:dyDescent="0.55000000000000004">
      <c r="A10" s="194"/>
      <c r="B10" s="195"/>
      <c r="C10" s="190" t="s">
        <v>514</v>
      </c>
      <c r="D10" s="191" t="s">
        <v>72</v>
      </c>
      <c r="E10" s="192"/>
      <c r="F10" s="192"/>
      <c r="G10" s="192"/>
      <c r="H10" s="192"/>
      <c r="I10" s="192"/>
      <c r="J10" s="192"/>
      <c r="K10" s="196"/>
      <c r="L10" s="196"/>
      <c r="M10" s="193"/>
    </row>
    <row r="11" spans="1:13" s="187" customFormat="1" ht="18.600000000000001" x14ac:dyDescent="0.55000000000000004">
      <c r="A11" s="197" t="s">
        <v>515</v>
      </c>
      <c r="B11" s="198" t="s">
        <v>61</v>
      </c>
      <c r="C11" s="199" t="s">
        <v>516</v>
      </c>
      <c r="D11" s="200"/>
      <c r="E11" s="201"/>
      <c r="F11" s="201"/>
      <c r="G11" s="201"/>
      <c r="H11" s="202"/>
      <c r="I11" s="202"/>
      <c r="J11" s="202"/>
      <c r="K11" s="202"/>
      <c r="L11" s="203"/>
      <c r="M11" s="193"/>
    </row>
    <row r="12" spans="1:13" s="187" customFormat="1" ht="18.600000000000001" x14ac:dyDescent="0.55000000000000004">
      <c r="A12" s="204"/>
      <c r="B12" s="189"/>
      <c r="C12" s="205" t="s">
        <v>517</v>
      </c>
      <c r="D12" s="191" t="s">
        <v>72</v>
      </c>
      <c r="E12" s="192"/>
      <c r="F12" s="192"/>
      <c r="G12" s="206"/>
      <c r="H12" s="206"/>
      <c r="I12" s="206"/>
      <c r="J12" s="206"/>
      <c r="K12" s="192"/>
      <c r="L12" s="192"/>
      <c r="M12" s="193"/>
    </row>
    <row r="13" spans="1:13" s="187" customFormat="1" ht="18.600000000000001" x14ac:dyDescent="0.55000000000000004">
      <c r="A13" s="204"/>
      <c r="B13" s="189"/>
      <c r="C13"/>
      <c r="D13" s="191" t="s">
        <v>15</v>
      </c>
      <c r="E13" s="192"/>
      <c r="F13" s="192"/>
      <c r="G13" s="192"/>
      <c r="H13" s="192"/>
      <c r="I13" s="192"/>
      <c r="J13" s="192"/>
      <c r="K13" s="192"/>
      <c r="L13" s="192"/>
      <c r="M13" s="193"/>
    </row>
    <row r="14" spans="1:13" s="187" customFormat="1" ht="55.8" x14ac:dyDescent="0.55000000000000004">
      <c r="A14" s="204"/>
      <c r="B14" s="189"/>
      <c r="C14" s="205" t="s">
        <v>518</v>
      </c>
      <c r="D14" s="191" t="s">
        <v>72</v>
      </c>
      <c r="E14" s="192"/>
      <c r="F14" s="192"/>
      <c r="G14" s="206"/>
      <c r="H14" s="206"/>
      <c r="I14" s="206"/>
      <c r="J14" s="206"/>
      <c r="K14" s="192"/>
      <c r="L14" s="192"/>
      <c r="M14" s="193"/>
    </row>
    <row r="15" spans="1:13" s="187" customFormat="1" ht="18.600000000000001" x14ac:dyDescent="0.55000000000000004">
      <c r="A15" s="204"/>
      <c r="B15" s="189"/>
      <c r="C15"/>
      <c r="D15" s="191" t="s">
        <v>15</v>
      </c>
      <c r="E15" s="192"/>
      <c r="F15" s="192"/>
      <c r="G15" s="192"/>
      <c r="H15" s="192"/>
      <c r="I15" s="192"/>
      <c r="J15" s="192"/>
      <c r="K15" s="192"/>
      <c r="L15" s="192"/>
      <c r="M15" s="193"/>
    </row>
    <row r="16" spans="1:13" s="187" customFormat="1" ht="18.600000000000001" x14ac:dyDescent="0.55000000000000004">
      <c r="A16" s="204"/>
      <c r="B16" s="189"/>
      <c r="C16" s="205" t="s">
        <v>513</v>
      </c>
      <c r="D16" s="191" t="s">
        <v>72</v>
      </c>
      <c r="E16" s="192"/>
      <c r="F16" s="192"/>
      <c r="G16" s="206"/>
      <c r="H16" s="206"/>
      <c r="I16" s="206"/>
      <c r="J16" s="206"/>
      <c r="K16" s="192"/>
      <c r="L16" s="192"/>
      <c r="M16" s="193"/>
    </row>
    <row r="17" spans="1:13" s="187" customFormat="1" ht="18.600000000000001" x14ac:dyDescent="0.55000000000000004">
      <c r="A17" s="204"/>
      <c r="B17" s="189"/>
      <c r="C17"/>
      <c r="D17" s="191" t="s">
        <v>15</v>
      </c>
      <c r="E17" s="192"/>
      <c r="F17" s="192"/>
      <c r="G17" s="192"/>
      <c r="H17" s="192"/>
      <c r="I17" s="192"/>
      <c r="J17" s="192"/>
      <c r="K17" s="192"/>
      <c r="L17" s="192"/>
      <c r="M17" s="193"/>
    </row>
    <row r="18" spans="1:13" s="187" customFormat="1" ht="55.8" x14ac:dyDescent="0.55000000000000004">
      <c r="A18" s="204"/>
      <c r="B18" s="189"/>
      <c r="C18" s="205" t="s">
        <v>51</v>
      </c>
      <c r="D18" s="191" t="s">
        <v>72</v>
      </c>
      <c r="E18" s="192"/>
      <c r="F18" s="192"/>
      <c r="G18" s="206"/>
      <c r="H18" s="206"/>
      <c r="I18" s="206"/>
      <c r="J18" s="206"/>
      <c r="K18" s="192"/>
      <c r="L18" s="192"/>
      <c r="M18" s="193"/>
    </row>
    <row r="19" spans="1:13" s="187" customFormat="1" ht="18.600000000000001" x14ac:dyDescent="0.55000000000000004">
      <c r="A19" s="204"/>
      <c r="B19" s="189"/>
      <c r="C19"/>
      <c r="D19" s="191" t="s">
        <v>15</v>
      </c>
      <c r="E19" s="192"/>
      <c r="F19" s="192"/>
      <c r="G19" s="192"/>
      <c r="H19" s="192"/>
      <c r="I19" s="192"/>
      <c r="J19" s="192"/>
      <c r="K19" s="192"/>
      <c r="L19" s="192"/>
      <c r="M19" s="193"/>
    </row>
    <row r="20" spans="1:13" s="187" customFormat="1" ht="87" x14ac:dyDescent="0.55000000000000004">
      <c r="A20" s="207" t="s">
        <v>508</v>
      </c>
      <c r="B20" s="208" t="s">
        <v>519</v>
      </c>
      <c r="C20" s="209" t="s">
        <v>100</v>
      </c>
      <c r="D20" s="210"/>
      <c r="E20" s="202"/>
      <c r="F20" s="202"/>
      <c r="G20" s="202"/>
      <c r="H20" s="202"/>
      <c r="I20" s="202"/>
      <c r="J20" s="202"/>
      <c r="K20" s="202"/>
      <c r="L20" s="203"/>
      <c r="M20" s="186"/>
    </row>
    <row r="21" spans="1:13" s="187" customFormat="1" ht="37.200000000000003" x14ac:dyDescent="0.55000000000000004">
      <c r="A21" s="204"/>
      <c r="B21" s="211"/>
      <c r="C21" s="212" t="s">
        <v>101</v>
      </c>
      <c r="D21" s="213" t="s">
        <v>72</v>
      </c>
      <c r="E21" s="214"/>
      <c r="F21"/>
      <c r="G21" s="214"/>
      <c r="H21"/>
      <c r="I21" s="214"/>
      <c r="J21"/>
      <c r="K21" s="214"/>
      <c r="L21"/>
      <c r="M21" s="193"/>
    </row>
    <row r="22" spans="1:13" s="187" customFormat="1" ht="18.600000000000001" x14ac:dyDescent="0.55000000000000004">
      <c r="A22" s="204"/>
      <c r="B22" s="211"/>
      <c r="C22"/>
      <c r="D22" s="215" t="s">
        <v>15</v>
      </c>
      <c r="E22" s="214"/>
      <c r="F22"/>
      <c r="G22" s="214"/>
      <c r="H22"/>
      <c r="I22" s="216"/>
      <c r="J22"/>
      <c r="K22" s="214"/>
      <c r="L22"/>
      <c r="M22" s="193"/>
    </row>
    <row r="23" spans="1:13" s="187" customFormat="1" ht="74.400000000000006" x14ac:dyDescent="0.55000000000000004">
      <c r="A23" s="204"/>
      <c r="B23" s="211"/>
      <c r="C23" s="212" t="s">
        <v>104</v>
      </c>
      <c r="D23" s="213" t="s">
        <v>72</v>
      </c>
      <c r="E23" s="214"/>
      <c r="F23"/>
      <c r="G23" s="214"/>
      <c r="H23"/>
      <c r="I23" s="214"/>
      <c r="J23"/>
      <c r="K23" s="214"/>
      <c r="L23"/>
      <c r="M23" s="193"/>
    </row>
    <row r="24" spans="1:13" s="187" customFormat="1" ht="18.600000000000001" x14ac:dyDescent="0.55000000000000004">
      <c r="A24" s="204"/>
      <c r="B24" s="211"/>
      <c r="C24"/>
      <c r="D24" s="215" t="s">
        <v>15</v>
      </c>
      <c r="E24" s="214"/>
      <c r="F24"/>
      <c r="G24" s="217"/>
      <c r="H24"/>
      <c r="I24" s="216"/>
      <c r="J24"/>
      <c r="K24" s="214"/>
      <c r="L24"/>
      <c r="M24" s="193"/>
    </row>
    <row r="25" spans="1:13" s="187" customFormat="1" ht="74.400000000000006" x14ac:dyDescent="0.55000000000000004">
      <c r="A25" s="204"/>
      <c r="B25" s="211"/>
      <c r="C25" s="212" t="s">
        <v>520</v>
      </c>
      <c r="D25" s="213" t="s">
        <v>72</v>
      </c>
      <c r="E25" s="214"/>
      <c r="F25"/>
      <c r="G25" s="214"/>
      <c r="H25"/>
      <c r="I25" s="214"/>
      <c r="J25"/>
      <c r="K25" s="214"/>
      <c r="L25"/>
      <c r="M25" s="193"/>
    </row>
    <row r="26" spans="1:13" s="187" customFormat="1" ht="18.600000000000001" x14ac:dyDescent="0.55000000000000004">
      <c r="A26" s="204"/>
      <c r="B26" s="211"/>
      <c r="C26"/>
      <c r="D26" s="215" t="s">
        <v>15</v>
      </c>
      <c r="E26" s="214"/>
      <c r="F26"/>
      <c r="G26" s="214"/>
      <c r="H26"/>
      <c r="I26" s="216"/>
      <c r="J26"/>
      <c r="K26" s="214"/>
      <c r="L26"/>
      <c r="M26" s="193"/>
    </row>
    <row r="27" spans="1:13" s="187" customFormat="1" ht="111.6" x14ac:dyDescent="0.55000000000000004">
      <c r="A27" s="218" t="s">
        <v>61</v>
      </c>
      <c r="B27" s="208" t="s">
        <v>521</v>
      </c>
      <c r="C27" s="219" t="s">
        <v>110</v>
      </c>
      <c r="D27" s="213" t="s">
        <v>72</v>
      </c>
      <c r="E27" s="220"/>
      <c r="F27"/>
      <c r="G27" s="221"/>
      <c r="H27"/>
      <c r="I27" s="221"/>
      <c r="J27"/>
      <c r="K27" s="214"/>
      <c r="L27"/>
      <c r="M27" s="222"/>
    </row>
    <row r="28" spans="1:13" s="187" customFormat="1" ht="18.600000000000001" x14ac:dyDescent="0.55000000000000004">
      <c r="A28"/>
      <c r="B28"/>
      <c r="C28"/>
      <c r="D28" s="223" t="s">
        <v>15</v>
      </c>
      <c r="E28" s="220"/>
      <c r="F28"/>
      <c r="G28" s="221"/>
      <c r="H28"/>
      <c r="I28" s="221"/>
      <c r="J28"/>
      <c r="K28" s="214"/>
      <c r="L28"/>
      <c r="M28" s="222"/>
    </row>
    <row r="29" spans="1:13" s="187" customFormat="1" ht="55.8" x14ac:dyDescent="0.55000000000000004">
      <c r="A29" s="224" t="s">
        <v>522</v>
      </c>
      <c r="B29" s="225" t="s">
        <v>523</v>
      </c>
      <c r="C29" s="226" t="s">
        <v>524</v>
      </c>
      <c r="D29" s="213" t="s">
        <v>113</v>
      </c>
      <c r="E29" s="214"/>
      <c r="F29"/>
      <c r="G29" s="214"/>
      <c r="H29"/>
      <c r="I29" s="214"/>
      <c r="J29"/>
      <c r="K29" s="227"/>
      <c r="L29"/>
      <c r="M29" s="193"/>
    </row>
    <row r="30" spans="1:13" s="187" customFormat="1" ht="87" x14ac:dyDescent="0.55000000000000004">
      <c r="A30" s="181" t="s">
        <v>525</v>
      </c>
      <c r="B30" s="208" t="s">
        <v>526</v>
      </c>
      <c r="C30" s="228" t="s">
        <v>527</v>
      </c>
      <c r="D30"/>
      <c r="E30" s="201"/>
      <c r="F30" s="201"/>
      <c r="G30" s="201"/>
      <c r="H30" s="202"/>
      <c r="I30" s="202"/>
      <c r="J30" s="202"/>
      <c r="K30" s="202"/>
      <c r="L30" s="203"/>
      <c r="M30" s="186"/>
    </row>
    <row r="31" spans="1:13" s="187" customFormat="1" ht="93" x14ac:dyDescent="0.55000000000000004">
      <c r="A31"/>
      <c r="B31"/>
      <c r="C31" s="219" t="s">
        <v>121</v>
      </c>
      <c r="D31" s="229" t="s">
        <v>31</v>
      </c>
      <c r="E31" s="230"/>
      <c r="F31" s="230"/>
      <c r="G31" s="230"/>
      <c r="H31" s="230"/>
      <c r="I31" s="230"/>
      <c r="J31" s="230"/>
      <c r="K31" s="230"/>
      <c r="L31" s="230"/>
      <c r="M31" s="193"/>
    </row>
    <row r="32" spans="1:13" s="187" customFormat="1" ht="18.600000000000001" x14ac:dyDescent="0.55000000000000004">
      <c r="A32"/>
      <c r="B32"/>
      <c r="C32"/>
      <c r="D32" s="229" t="s">
        <v>15</v>
      </c>
      <c r="E32" s="230"/>
      <c r="F32" s="230"/>
      <c r="G32" s="230"/>
      <c r="H32" s="230"/>
      <c r="I32" s="230"/>
      <c r="J32" s="230"/>
      <c r="K32" s="230"/>
      <c r="L32" s="230"/>
      <c r="M32" s="193"/>
    </row>
    <row r="33" spans="1:13" s="187" customFormat="1" ht="148.80000000000001" x14ac:dyDescent="0.55000000000000004">
      <c r="A33"/>
      <c r="B33"/>
      <c r="C33" s="226" t="s">
        <v>528</v>
      </c>
      <c r="D33" s="229" t="s">
        <v>128</v>
      </c>
      <c r="E33" s="214"/>
      <c r="F33"/>
      <c r="G33" s="214"/>
      <c r="H33"/>
      <c r="I33" s="214"/>
      <c r="J33"/>
      <c r="K33" s="231"/>
      <c r="L33"/>
      <c r="M33" s="193"/>
    </row>
    <row r="34" spans="1:13" s="187" customFormat="1" ht="37.200000000000003" x14ac:dyDescent="0.55000000000000004">
      <c r="A34" s="181" t="s">
        <v>525</v>
      </c>
      <c r="B34" s="208" t="s">
        <v>529</v>
      </c>
      <c r="C34" s="226" t="s">
        <v>530</v>
      </c>
      <c r="D34" s="229" t="s">
        <v>128</v>
      </c>
      <c r="E34" s="214"/>
      <c r="F34"/>
      <c r="G34" s="214"/>
      <c r="H34"/>
      <c r="I34" s="214"/>
      <c r="J34"/>
      <c r="K34" s="231"/>
      <c r="L34"/>
      <c r="M34" s="193"/>
    </row>
    <row r="35" spans="1:13" s="187" customFormat="1" ht="148.80000000000001" x14ac:dyDescent="0.55000000000000004">
      <c r="A35"/>
      <c r="B35"/>
      <c r="C35" s="226" t="s">
        <v>531</v>
      </c>
      <c r="D35" s="229" t="s">
        <v>128</v>
      </c>
      <c r="E35" s="214"/>
      <c r="F35"/>
      <c r="G35" s="214"/>
      <c r="H35"/>
      <c r="I35" s="214"/>
      <c r="J35"/>
      <c r="K35" s="231"/>
      <c r="L35"/>
      <c r="M35" s="193"/>
    </row>
  </sheetData>
  <customSheetViews>
    <customSheetView guid="{E48541B2-1469-43C3-94C8-E3765E9ECA5D}" showPageBreaks="1" state="hidden">
      <selection activeCell="S6" sqref="S6"/>
      <pageMargins left="0.7" right="0.7" top="0.75" bottom="0.75" header="0.3" footer="0.3"/>
      <pageSetup orientation="portrait" r:id="rId1"/>
    </customSheetView>
    <customSheetView guid="{278223DB-C861-4B05-ACBC-CD6D6CC0EE90}"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Financial Capital</vt:lpstr>
      <vt:lpstr>Manufacture Capital</vt:lpstr>
      <vt:lpstr>Social &amp; Relationship Capital</vt:lpstr>
      <vt:lpstr>Human Capital</vt:lpstr>
      <vt:lpstr>Natural Capital</vt:lpstr>
      <vt:lpstr>Human Capital (input)</vt:lpstr>
      <vt:lpstr>glossary-GRI</vt:lpstr>
      <vt:lpstr>Estimate</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Pakit Kanchana</dc:creator>
  <cp:lastModifiedBy>APICHA SEEKOMEN</cp:lastModifiedBy>
  <dcterms:created xsi:type="dcterms:W3CDTF">2006-09-16T00:00:00Z</dcterms:created>
  <dcterms:modified xsi:type="dcterms:W3CDTF">2020-02-13T04:30:53Z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revisit-GC Sustainabilitty Performance Data 2018_as of 15 May 2019.xlsx</vt:lpwstr>
  </property>
</Properties>
</file>