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6.xml" ContentType="application/vnd.openxmlformats-officedocument.spreadsheetml.revisionLog+xml"/>
  <Override PartName="/xl/revisions/revisionLog2.xml" ContentType="application/vnd.openxmlformats-officedocument.spreadsheetml.revisionLog+xml"/>
  <Override PartName="/xl/revisions/revisionLog5.xml" ContentType="application/vnd.openxmlformats-officedocument.spreadsheetml.revisionLog+xml"/>
  <Override PartName="/xl/revisions/revisionLog1.xml" ContentType="application/vnd.openxmlformats-officedocument.spreadsheetml.revisionLog+xml"/>
  <Override PartName="/xl/revisions/revisionLog8.xml" ContentType="application/vnd.openxmlformats-officedocument.spreadsheetml.revisionLog+xml"/>
  <Override PartName="/xl/revisions/revisionLog4.xml" ContentType="application/vnd.openxmlformats-officedocument.spreadsheetml.revisionLog+xml"/>
  <Override PartName="/xl/revisions/revisionLog7.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D:\My Project\HR_CSR\Document\"/>
    </mc:Choice>
  </mc:AlternateContent>
  <xr:revisionPtr revIDLastSave="0" documentId="13_ncr:81_{7C519662-B03A-4002-9992-66C94ACA1817}" xr6:coauthVersionLast="43" xr6:coauthVersionMax="43" xr10:uidLastSave="{00000000-0000-0000-0000-000000000000}"/>
  <bookViews>
    <workbookView xWindow="-108" yWindow="-108" windowWidth="23256" windowHeight="12576" firstSheet="1" activeTab="4" xr2:uid="{00000000-000D-0000-FFFF-FFFF00000000}"/>
  </bookViews>
  <sheets>
    <sheet name="Financial Capital" sheetId="1" r:id="rId1"/>
    <sheet name="Manufacture Capital" sheetId="2" r:id="rId2"/>
    <sheet name="Social &amp; Relationship Capital" sheetId="4" r:id="rId3"/>
    <sheet name="Natural Capital" sheetId="5"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81029"/>
  <customWorkbookViews>
    <customWorkbookView name="PJ - Personal View" guid="{B8A4C34F-0FF3-45CB-A458-8F7267866128}"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76" i="3" l="1"/>
  <c r="G76" i="3"/>
  <c r="L77" i="3"/>
  <c r="K77" i="3"/>
  <c r="J77" i="3"/>
  <c r="I77" i="3"/>
  <c r="G77" i="3"/>
  <c r="H77" i="3"/>
  <c r="G72" i="3"/>
  <c r="J72" i="3"/>
  <c r="K73" i="3"/>
  <c r="L73" i="3"/>
  <c r="J73" i="3"/>
  <c r="I73" i="3"/>
  <c r="H73" i="3"/>
  <c r="G73" i="3"/>
  <c r="K72" i="3"/>
  <c r="M74" i="3" l="1"/>
  <c r="M70" i="3" l="1"/>
  <c r="H173" i="4" l="1"/>
  <c r="M103" i="3" l="1"/>
  <c r="K76" i="3" l="1"/>
  <c r="J7" i="1" l="1"/>
  <c r="K7" i="1"/>
  <c r="L7" i="1"/>
  <c r="I7" i="1"/>
  <c r="E113" i="3" l="1"/>
  <c r="E114" i="3" s="1"/>
  <c r="G113" i="3"/>
  <c r="G114" i="3" s="1"/>
  <c r="I113" i="3"/>
  <c r="I114" i="3" s="1"/>
  <c r="K113" i="3"/>
  <c r="K114" i="3" s="1"/>
  <c r="M113" i="3" l="1"/>
  <c r="H44" i="4" l="1"/>
  <c r="H144" i="4" l="1"/>
  <c r="G144" i="4"/>
  <c r="G139" i="4"/>
  <c r="H139" i="4"/>
  <c r="G134" i="4"/>
  <c r="H134" i="4"/>
  <c r="G87" i="4"/>
  <c r="G85" i="4"/>
  <c r="G83" i="4"/>
  <c r="H87" i="4"/>
  <c r="H85" i="4"/>
  <c r="H83" i="4"/>
  <c r="H78" i="4"/>
  <c r="N105" i="3" l="1"/>
  <c r="M105" i="3"/>
  <c r="M110" i="3" l="1"/>
  <c r="E16" i="1" l="1"/>
  <c r="F16" i="1"/>
  <c r="G16" i="1"/>
  <c r="D16" i="1"/>
  <c r="H169" i="4" l="1"/>
  <c r="H167" i="4"/>
  <c r="H15" i="1" s="1"/>
  <c r="H16" i="1" s="1"/>
  <c r="H165" i="4"/>
  <c r="H164" i="4" l="1"/>
  <c r="H170" i="4" s="1"/>
  <c r="H166" i="4"/>
  <c r="H34" i="4"/>
  <c r="H30" i="4"/>
  <c r="H26" i="4"/>
  <c r="H22" i="4"/>
  <c r="H168" i="4" l="1"/>
  <c r="M150" i="3"/>
  <c r="M147" i="3" s="1"/>
  <c r="M145" i="3" l="1"/>
  <c r="M143" i="3"/>
  <c r="M141" i="3"/>
  <c r="M139" i="3"/>
  <c r="M112" i="3" l="1"/>
  <c r="M111" i="3"/>
  <c r="M114" i="3" s="1"/>
  <c r="M98" i="3"/>
  <c r="N98" i="3"/>
  <c r="M72" i="3"/>
  <c r="N68" i="3"/>
  <c r="M51" i="3"/>
  <c r="M53" i="3" s="1"/>
  <c r="N48" i="3"/>
  <c r="M35" i="3"/>
  <c r="M25" i="3"/>
  <c r="N25" i="3"/>
  <c r="N21" i="3"/>
  <c r="M21" i="3"/>
  <c r="M14" i="3"/>
  <c r="M12" i="3"/>
  <c r="M10" i="3"/>
  <c r="M8" i="3"/>
  <c r="M84" i="3" l="1"/>
  <c r="N77" i="3"/>
  <c r="M77" i="3"/>
  <c r="M76" i="3"/>
  <c r="M102" i="3"/>
  <c r="M80" i="3"/>
  <c r="N40" i="3"/>
  <c r="N59" i="3"/>
  <c r="M44" i="3"/>
  <c r="N64" i="3"/>
  <c r="N87" i="3"/>
  <c r="M89" i="3"/>
  <c r="M40" i="3"/>
  <c r="M48" i="3"/>
  <c r="M59" i="3"/>
  <c r="M68" i="3"/>
  <c r="M100" i="3"/>
  <c r="M137" i="3"/>
  <c r="M115" i="3"/>
  <c r="N35" i="3"/>
  <c r="N44" i="3"/>
  <c r="N54" i="3"/>
  <c r="M64" i="3"/>
  <c r="N73" i="3"/>
  <c r="N82" i="3"/>
  <c r="N91" i="3"/>
  <c r="N33" i="3"/>
  <c r="N37" i="3"/>
  <c r="N42" i="3"/>
  <c r="N46" i="3"/>
  <c r="M54" i="3"/>
  <c r="N57" i="3"/>
  <c r="N61" i="3"/>
  <c r="N66" i="3"/>
  <c r="M73" i="3"/>
  <c r="M82" i="3"/>
  <c r="M87" i="3"/>
  <c r="M91" i="3"/>
  <c r="M33" i="3"/>
  <c r="M37" i="3"/>
  <c r="M42" i="3"/>
  <c r="M46" i="3"/>
  <c r="M57" i="3"/>
  <c r="M61" i="3"/>
  <c r="M66" i="3"/>
  <c r="N80" i="3"/>
  <c r="N84" i="3"/>
  <c r="N89" i="3"/>
  <c r="K150" i="3"/>
  <c r="I150" i="3"/>
  <c r="G150" i="3"/>
  <c r="E15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M120" authorId="0" guid="{88259093-4ECE-4572-94F6-E4E723EC2397}" shapeId="0" xr:uid="{00000000-0006-0000-0200-000001000000}">
      <text>
        <r>
          <rPr>
            <sz val="9"/>
            <color indexed="81"/>
            <rFont val="Tahoma"/>
            <family val="2"/>
          </rPr>
          <t>Mercer score (GC+PPCL+GCS+GLYTOL+GCTC)</t>
        </r>
      </text>
    </comment>
  </commentList>
</comments>
</file>

<file path=xl/sharedStrings.xml><?xml version="1.0" encoding="utf-8"?>
<sst xmlns="http://schemas.openxmlformats.org/spreadsheetml/2006/main" count="1432" uniqueCount="554">
  <si>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</si>
  <si>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</si>
  <si>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</si>
  <si>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</si>
  <si>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</si>
  <si>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</si>
  <si>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</si>
  <si>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</si>
  <si>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</si>
  <si>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</si>
  <si>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</si>
  <si>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</si>
  <si>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</si>
  <si>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</si>
  <si>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</si>
  <si>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</si>
  <si>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</si>
  <si>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</si>
  <si>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</si>
  <si>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</si>
  <si>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</si>
  <si>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</si>
  <si>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</si>
  <si>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</si>
  <si>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</si>
  <si>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</si>
  <si>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</si>
  <si>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</si>
  <si>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</si>
  <si>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</si>
  <si>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102-8</t>
  </si>
  <si>
    <t>Person</t>
  </si>
  <si>
    <t>102-7,</t>
  </si>
  <si>
    <t>405-1</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</si>
  <si>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</si>
  <si>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</si>
  <si>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</si>
  <si>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</si>
  <si>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</si>
  <si>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</si>
  <si>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</si>
  <si>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</si>
  <si>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</si>
  <si>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</si>
  <si>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</si>
  <si>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</si>
  <si>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</si>
  <si>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</si>
  <si>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</si>
  <si>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</si>
  <si>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</si>
  <si>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</si>
  <si>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401-1</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</si>
  <si>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</si>
  <si>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</si>
  <si>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</si>
  <si>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</si>
  <si>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</si>
  <si>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</si>
  <si>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</si>
  <si>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</si>
  <si>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</si>
  <si>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</si>
  <si>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</si>
  <si>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</si>
  <si>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</si>
  <si>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</si>
  <si>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</si>
  <si>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</si>
  <si>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401-3</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</si>
  <si>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</si>
  <si>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</si>
  <si>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</si>
  <si>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</si>
  <si>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</si>
  <si>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</si>
  <si>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</si>
  <si>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</si>
  <si>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</si>
  <si>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</si>
  <si>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</si>
  <si>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</si>
  <si>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</si>
  <si>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</si>
  <si>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404-1</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</si>
  <si>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</si>
  <si>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</si>
  <si>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</si>
  <si>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</si>
  <si>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</si>
  <si>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</si>
  <si>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</si>
  <si>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</si>
  <si>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</si>
  <si>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</si>
  <si>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</si>
  <si>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</si>
  <si>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</si>
  <si>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404-3</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</si>
  <si>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</si>
  <si>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</si>
  <si>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</si>
  <si>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</si>
  <si>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</si>
  <si>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</si>
  <si>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</si>
  <si>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</si>
  <si>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</si>
  <si>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</si>
  <si>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</si>
  <si>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</si>
  <si>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405-2</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</si>
  <si>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</si>
  <si>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</si>
  <si>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</si>
  <si>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</si>
  <si>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</si>
  <si>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</si>
  <si>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</si>
  <si>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</si>
  <si>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</si>
  <si>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</si>
  <si>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Health and Safety</t>
  </si>
  <si>
    <t>403-1</t>
  </si>
  <si>
    <t>Percentage of workers whose work, or workplace, is controlled by the organization, that are represented by formal joint management-worker health and safety committees</t>
  </si>
  <si>
    <t>403-2</t>
  </si>
  <si>
    <t>Work-related Fatalities</t>
  </si>
  <si>
    <t>Employee</t>
  </si>
  <si>
    <t>Case</t>
  </si>
  <si>
    <t>Total Recordable Injuries Case</t>
  </si>
  <si>
    <t>Case/1 Million Manhours</t>
  </si>
  <si>
    <t>Lost-Time Injuries Frequency Rate (LTIFR)</t>
  </si>
  <si>
    <t>Data Coverage</t>
  </si>
  <si>
    <t>% of revenue</t>
  </si>
  <si>
    <t>Data coverage</t>
  </si>
  <si>
    <t>Lost Workday Case (LWC)</t>
  </si>
  <si>
    <t>Lost Day Rate (LDR)</t>
  </si>
  <si>
    <t>Absentee Rate</t>
  </si>
  <si>
    <t>Occupational Health and Safety</t>
  </si>
  <si>
    <t>Process Safety Events - Tier 1</t>
  </si>
  <si>
    <t>Number of process safety events – Tier 1 Million hours worked</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</si>
  <si>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</si>
  <si>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</si>
  <si>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</si>
  <si>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</si>
  <si>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</si>
  <si>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</si>
  <si>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</si>
  <si>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</si>
  <si>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</si>
  <si>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</si>
  <si>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</si>
  <si>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</si>
  <si>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</si>
  <si>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</si>
  <si>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</si>
  <si>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</si>
  <si>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</si>
  <si>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</si>
  <si>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</si>
  <si>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</si>
  <si>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</si>
  <si>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</si>
  <si>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</si>
  <si>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</si>
  <si>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</si>
  <si>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</si>
  <si>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</si>
  <si>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</si>
  <si>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</si>
  <si>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</si>
  <si>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</si>
  <si>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</si>
  <si>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</si>
  <si>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</si>
  <si>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</si>
  <si>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</si>
  <si>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</si>
  <si>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</si>
  <si>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</si>
  <si>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</si>
  <si>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</si>
  <si>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</si>
  <si>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</si>
  <si>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</si>
  <si>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</si>
  <si>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</si>
  <si>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</si>
  <si>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</si>
  <si>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</si>
  <si>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</si>
  <si>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</si>
  <si>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</si>
  <si>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</si>
  <si>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</si>
  <si>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</si>
  <si>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</si>
  <si>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</si>
  <si>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</si>
  <si>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</si>
  <si>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</si>
  <si>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</si>
  <si>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</si>
  <si>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</si>
  <si>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</si>
  <si>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</si>
  <si>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</si>
  <si>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</si>
  <si>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</si>
  <si>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</si>
  <si>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</si>
  <si>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</si>
  <si>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</si>
  <si>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</si>
  <si>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</si>
  <si>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</si>
  <si>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</si>
  <si>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</si>
  <si>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</si>
  <si>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</si>
  <si>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</si>
  <si>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</si>
  <si>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</si>
  <si>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</si>
  <si>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</si>
  <si>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</si>
  <si>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</si>
  <si>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</si>
  <si>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</si>
  <si>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</si>
  <si>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</si>
  <si>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</si>
  <si>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</si>
  <si>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</si>
  <si>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</si>
  <si>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</si>
  <si>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</si>
  <si>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</si>
  <si>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</si>
  <si>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</si>
  <si>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</si>
  <si>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</si>
  <si>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</si>
  <si>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</si>
  <si>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</si>
  <si>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</si>
  <si>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</si>
  <si>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</si>
  <si>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</si>
  <si>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</si>
  <si>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</si>
  <si>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</si>
  <si>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</si>
  <si>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</si>
  <si>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</si>
  <si>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</si>
  <si>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</si>
  <si>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</si>
  <si>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</si>
  <si>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</si>
  <si>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</si>
  <si>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</si>
  <si>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</si>
  <si>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</si>
  <si>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</si>
  <si>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</si>
  <si>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</si>
  <si>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</si>
  <si>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</si>
  <si>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</si>
  <si>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</si>
  <si>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</si>
  <si>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</si>
  <si>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</si>
  <si>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</si>
  <si>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</si>
  <si>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</si>
  <si>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</si>
  <si>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</si>
  <si>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</si>
  <si>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</si>
  <si>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</si>
  <si>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</si>
  <si>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</si>
  <si>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</si>
  <si>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</si>
  <si>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</si>
  <si>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</si>
  <si>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</si>
  <si>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</si>
  <si>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</si>
  <si>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</si>
  <si>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</si>
  <si>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</si>
  <si>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</si>
  <si>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</si>
  <si>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</si>
  <si>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</si>
  <si>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</si>
  <si>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</si>
  <si>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</si>
  <si>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</si>
  <si>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</si>
  <si>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</si>
  <si>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</si>
  <si>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</si>
  <si>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</si>
  <si>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</si>
  <si>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</si>
  <si>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</si>
  <si>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</si>
  <si>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</si>
  <si>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</si>
  <si>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</si>
  <si>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</si>
  <si>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</si>
  <si>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</si>
  <si>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</si>
  <si>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</si>
  <si>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</si>
  <si>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</si>
  <si>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</si>
  <si>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</si>
  <si>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</si>
  <si>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</si>
  <si>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</si>
  <si>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</si>
  <si>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</si>
  <si>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</si>
  <si>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</si>
  <si>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</si>
  <si>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</si>
  <si>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</si>
  <si>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</si>
  <si>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</si>
  <si>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</si>
  <si>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</si>
  <si>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</si>
  <si>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</si>
  <si>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</si>
  <si>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</si>
  <si>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</si>
  <si>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</si>
  <si>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</si>
  <si>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</si>
  <si>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</si>
  <si>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</si>
  <si>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</si>
  <si>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</si>
  <si>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</si>
  <si>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</si>
  <si>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</si>
  <si>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</si>
  <si>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</si>
  <si>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</si>
  <si>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</si>
  <si>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</si>
  <si>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</si>
  <si>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</si>
  <si>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</si>
  <si>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</si>
  <si>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</si>
  <si>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</si>
  <si>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</si>
  <si>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</si>
  <si>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</si>
  <si>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</si>
  <si>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</si>
  <si>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</si>
  <si>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</si>
  <si>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</si>
  <si>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</si>
  <si>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</si>
  <si>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</si>
  <si>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</si>
  <si>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</si>
  <si>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</si>
  <si>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</si>
  <si>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</si>
  <si>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</si>
  <si>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</si>
  <si>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</si>
  <si>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</si>
  <si>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</si>
  <si>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</si>
  <si>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</si>
  <si>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</si>
  <si>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</si>
  <si>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</si>
  <si>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</si>
  <si>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</si>
  <si>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</si>
  <si>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</si>
  <si>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</si>
  <si>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</si>
  <si>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</si>
  <si>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</si>
  <si>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</si>
  <si>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</si>
  <si>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</si>
  <si>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</si>
  <si>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</si>
  <si>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</si>
  <si>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</si>
  <si>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</si>
  <si>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</si>
  <si>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</si>
  <si>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</si>
  <si>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</si>
  <si>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</si>
  <si>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</si>
  <si>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</si>
  <si>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</si>
  <si>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</si>
  <si>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</si>
  <si>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</si>
  <si>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</si>
  <si>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</si>
  <si>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</si>
  <si>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</si>
  <si>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</si>
  <si>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</si>
  <si>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</si>
  <si>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</si>
  <si>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</si>
  <si>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</si>
  <si>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</si>
  <si>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</si>
  <si>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</si>
  <si>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</si>
  <si>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</si>
  <si>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</si>
  <si>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t>OHS</t>
  </si>
  <si>
    <t>HR</t>
  </si>
  <si>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</si>
  <si>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</si>
  <si>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</si>
  <si>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</si>
  <si>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</si>
  <si>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</si>
  <si>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</si>
  <si>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</si>
  <si>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</si>
  <si>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</si>
  <si>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</si>
  <si>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</si>
  <si>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</si>
  <si>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</si>
  <si>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</si>
  <si>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</si>
  <si>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</si>
  <si>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 xml:space="preserve"> NA</t>
  </si>
  <si>
    <t xml:space="preserve">NA </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</si>
  <si>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</si>
  <si>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</si>
  <si>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</si>
  <si>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</si>
  <si>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</si>
  <si>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</si>
  <si>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</si>
  <si>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</si>
  <si>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</si>
  <si>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</si>
  <si>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On contract (Temporary contract)</t>
    </r>
    <r>
      <rPr>
        <vertAlign val="superscript"/>
        <sz val="10"/>
        <color rgb="FF000000"/>
        <rFont val="Cordia New"/>
        <family val="2"/>
      </rPr>
      <t>[5]</t>
    </r>
  </si>
  <si>
    <r>
      <t>Contractor</t>
    </r>
    <r>
      <rPr>
        <vertAlign val="superscript"/>
        <sz val="10"/>
        <color rgb="FF000000"/>
        <rFont val="Cordia New"/>
        <family val="2"/>
      </rPr>
      <t>[7]</t>
    </r>
  </si>
  <si>
    <r>
      <t>Unclassified</t>
    </r>
    <r>
      <rPr>
        <vertAlign val="superscript"/>
        <sz val="10"/>
        <color rgb="FF000000"/>
        <rFont val="Cordia New"/>
        <family val="2"/>
      </rPr>
      <t>[6]</t>
    </r>
  </si>
  <si>
    <r>
      <t>Contractor</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</si>
  <si>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</si>
  <si>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</si>
  <si>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</si>
  <si>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</si>
  <si>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</si>
  <si>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</si>
  <si>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</si>
  <si>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</si>
  <si>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</si>
  <si>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</si>
  <si>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</si>
  <si>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</si>
  <si>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</si>
  <si>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</si>
  <si>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</si>
  <si>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</si>
  <si>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</si>
  <si>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</si>
  <si>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</si>
  <si>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</si>
  <si>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</si>
  <si>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</si>
  <si>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</si>
  <si>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t>[1] Total worker is total employee including contractor and other persons working for GC.</t>
  </si>
  <si>
    <t>[2] Total employee is total workforce for GC.</t>
  </si>
  <si>
    <t>[3] Worker (exclude employee) refers to significant workers that are contractors.</t>
  </si>
  <si>
    <t>[4] Permanent contractor is a permanent employment contract is a contract with an employee for full-time or part-time work for an indeterminate period.</t>
  </si>
  <si>
    <t>[5] Temporary contract is of limited duration and terminated by a specific event, including the end of a project or work phase or return of replaced personnel.</t>
  </si>
  <si>
    <t>[6] Unclassified means employees who serve the Company on contract as advisors, experts and specialists.</t>
  </si>
  <si>
    <t>[7] Worker (exclude employee) refers to significant workers that are contractors</t>
  </si>
  <si>
    <t>[8] Injury types include medical treatment, restricted work and loss time cases.</t>
  </si>
  <si>
    <t>[9] Occupation Disease Rate refers to Occupational Illness Frequency Rate (OIFR)</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</si>
  <si>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</si>
  <si>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</si>
  <si>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</si>
  <si>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</si>
  <si>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</si>
  <si>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djsi</t>
  </si>
  <si>
    <t>3.4.3</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</si>
  <si>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</si>
  <si>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</si>
  <si>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</si>
  <si>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</si>
  <si>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</si>
  <si>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</si>
  <si>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</si>
  <si>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</si>
  <si>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</si>
  <si>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</si>
  <si>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</si>
  <si>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</si>
  <si>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</si>
  <si>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</si>
  <si>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</si>
  <si>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</si>
  <si>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</si>
  <si>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</si>
  <si>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</si>
  <si>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</si>
  <si>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</si>
  <si>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</si>
  <si>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</si>
  <si>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</si>
  <si>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</si>
  <si>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t>3.3.2</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</si>
  <si>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</si>
  <si>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</si>
  <si>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</si>
  <si>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</si>
  <si>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3.3.4</t>
  </si>
  <si>
    <t>3.3.5</t>
  </si>
  <si>
    <t>a) Total Revenue</t>
  </si>
  <si>
    <t>b) Total Operating expenses</t>
  </si>
  <si>
    <t>c) Total employee-related expense (Salaries+Benefits)</t>
  </si>
  <si>
    <t>Resulting HC ROI    :   (a - (b-c)) / c</t>
  </si>
  <si>
    <t>3.4.1</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</si>
  <si>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</si>
  <si>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</si>
  <si>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</si>
  <si>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</si>
  <si>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t>3.2.1</t>
  </si>
  <si>
    <t>3.2.2</t>
  </si>
  <si>
    <t>1.1.4</t>
  </si>
  <si>
    <r>
      <t>Injuries Rate (IR)</t>
    </r>
    <r>
      <rPr>
        <b/>
        <vertAlign val="superscript"/>
        <sz val="10"/>
        <rFont val="Cordia New"/>
        <family val="2"/>
      </rPr>
      <t>[8]</t>
    </r>
  </si>
  <si>
    <r>
      <t>Occupational Diseases Rate (ODR)</t>
    </r>
    <r>
      <rPr>
        <b/>
        <vertAlign val="superscript"/>
        <sz val="10"/>
        <rFont val="Cordia New"/>
        <family val="2"/>
      </rPr>
      <t>[9]</t>
    </r>
  </si>
  <si>
    <t>และ ข้อมูลเหล่านี้มีที่มาที่ไปอย่างไร ใช้ทำอะไรครับ</t>
  </si>
  <si>
    <t>ช่องที่ระบายสีตัวหนังสือไว้ใน Tab C  อยากให้แปลความหมาย หมายถึงอะไร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</si>
</sst>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_ ;\-#,##0\ "/>
    <numFmt numFmtId="166" formatCode="_-* #,##0.0_-;\-* #,##0.0_-;_-* &quot;-&quot;??_-;_-@_-"/>
    <numFmt numFmtId="167" formatCode="0.0"/>
    <numFmt numFmtId="168" formatCode="_(* #,##0_);_(* \(#,##0\);_(* &quot;-&quot;??_);_(@_)"/>
  </numFmts>
  <fonts count="44" x14ac:knownFonts="1">
    <font>
      <sz val="11"/>
      <color theme="1"/>
      <name val="Calibri"/>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Calibri"/>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Calibri"/>
      <family val="2"/>
      <scheme val="minor"/>
    </font>
    <font>
      <b/>
      <sz val="10"/>
      <color rgb="FF000000"/>
      <name val="Cordia New"/>
      <family val="2"/>
    </font>
    <font>
      <u/>
      <sz val="10"/>
      <color rgb="FF000000"/>
      <name val="Cordia New"/>
      <family val="2"/>
    </font>
    <font>
      <vertAlign val="subscript"/>
      <sz val="10"/>
      <color rgb="FF000000"/>
      <name val="Cordia New"/>
      <family val="2"/>
    </font>
    <font>
      <sz val="9"/>
      <color rgb="FF000000"/>
      <name val="Cordia New"/>
      <family val="2"/>
    </font>
    <font>
      <sz val="11"/>
      <color theme="1"/>
      <name val="Calibri"/>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u/>
      <sz val="10"/>
      <color theme="1"/>
      <name val="Cordia New"/>
      <family val="2"/>
    </font>
    <font>
      <sz val="11"/>
      <name val="Cordia New"/>
      <family val="2"/>
    </font>
    <font>
      <sz val="9"/>
      <color indexed="81"/>
      <name val="Tahoma"/>
      <family val="2"/>
    </font>
    <font>
      <b/>
      <sz val="9"/>
      <color indexed="81"/>
      <name val="Tahoma"/>
      <family val="2"/>
    </font>
    <font>
      <sz val="8"/>
      <color theme="1"/>
      <name val="Calibri"/>
      <family val="2"/>
      <scheme val="minor"/>
    </font>
    <font>
      <sz val="10"/>
      <color rgb="FF0000FF"/>
      <name val="Cordia New"/>
      <family val="2"/>
    </font>
    <font>
      <sz val="10"/>
      <color theme="9" tint="-0.499984740745262"/>
      <name val="Cordia New"/>
      <family val="2"/>
    </font>
    <font>
      <b/>
      <sz val="16"/>
      <color rgb="FFFFFF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
      <b/>
      <sz val="10"/>
      <color theme="9" tint="-0.499984740745262"/>
      <name val="Cordia New"/>
      <family val="2"/>
    </font>
    <font>
      <b/>
      <sz val="10"/>
      <name val="Cordia New"/>
      <family val="2"/>
    </font>
    <font>
      <b/>
      <vertAlign val="superscript"/>
      <sz val="10"/>
      <name val="Cordia New"/>
      <family val="2"/>
    </font>
    <font>
      <b/>
      <sz val="10"/>
      <color theme="5" tint="-0.249977111117893"/>
      <name val="Cordia New"/>
      <family val="2"/>
    </font>
    <font>
      <sz val="10"/>
      <color rgb="FFC00000"/>
      <name val="Cordia New"/>
      <family val="2"/>
    </font>
    <font>
      <b/>
      <sz val="10"/>
      <color rgb="FFC00000"/>
      <name val="Cordia New"/>
      <family val="2"/>
    </font>
  </fonts>
  <fills count="22">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7" fillId="0" borderId="0" applyFont="0" applyFill="0" applyBorder="0" applyAlignment="0" applyProtection="0"/>
  </cellStyleXfs>
  <cellXfs count="473">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9" xfId="0" applyFont="1" applyBorder="1" applyAlignment="1">
      <alignment horizontal="right"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11" fillId="0" borderId="8" xfId="0" applyFont="1" applyBorder="1" applyAlignment="1">
      <alignment vertical="top" wrapText="1"/>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12" fillId="0" borderId="12" xfId="0" applyFont="1" applyBorder="1" applyAlignment="1">
      <alignment vertical="top" wrapText="1"/>
    </xf>
    <xf numFmtId="0" fontId="12" fillId="0" borderId="8" xfId="0" applyFont="1" applyBorder="1" applyAlignment="1">
      <alignment vertical="top"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0" xfId="0" applyFont="1" applyBorder="1" applyAlignment="1">
      <alignment horizontal="left" vertical="center" indent="1"/>
    </xf>
    <xf numFmtId="0" fontId="7" fillId="0" borderId="4" xfId="0" applyFont="1" applyBorder="1" applyAlignment="1">
      <alignment horizontal="left" vertical="center" indent="1"/>
    </xf>
    <xf numFmtId="0" fontId="7" fillId="5" borderId="4" xfId="0" applyFont="1" applyFill="1" applyBorder="1" applyAlignment="1">
      <alignment horizontal="center" vertical="center" wrapText="1"/>
    </xf>
    <xf numFmtId="0" fontId="7" fillId="0" borderId="6" xfId="0" applyFont="1" applyBorder="1" applyAlignment="1">
      <alignment horizontal="left" vertical="center" indent="1"/>
    </xf>
    <xf numFmtId="0" fontId="7" fillId="5" borderId="6" xfId="0" applyFont="1" applyFill="1" applyBorder="1" applyAlignment="1">
      <alignment horizontal="center" vertical="center" wrapText="1"/>
    </xf>
    <xf numFmtId="0" fontId="7" fillId="5" borderId="9" xfId="0" applyFont="1" applyFill="1" applyBorder="1" applyAlignment="1">
      <alignment horizontal="right" vertical="center" wrapText="1"/>
    </xf>
    <xf numFmtId="0" fontId="7" fillId="0" borderId="9" xfId="0" applyFont="1" applyBorder="1" applyAlignment="1">
      <alignment horizontal="left" vertical="center" indent="1"/>
    </xf>
    <xf numFmtId="0" fontId="7" fillId="5" borderId="9" xfId="0" applyFont="1" applyFill="1" applyBorder="1" applyAlignment="1">
      <alignment horizontal="center" vertical="center" wrapText="1"/>
    </xf>
    <xf numFmtId="0" fontId="7" fillId="0" borderId="4" xfId="0" applyFont="1" applyBorder="1" applyAlignment="1">
      <alignment vertical="center"/>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5" borderId="8" xfId="0" applyFont="1" applyFill="1" applyBorder="1" applyAlignment="1">
      <alignment horizontal="right" vertical="center" wrapText="1"/>
    </xf>
    <xf numFmtId="0" fontId="7" fillId="5" borderId="7" xfId="0"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6"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6"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6" fillId="0" borderId="9" xfId="0" applyFont="1" applyBorder="1" applyAlignment="1">
      <alignment horizontal="right" vertical="center" wrapText="1"/>
    </xf>
    <xf numFmtId="0" fontId="16" fillId="5" borderId="9" xfId="0" applyFont="1" applyFill="1" applyBorder="1" applyAlignment="1">
      <alignment horizontal="right" vertical="center" wrapText="1"/>
    </xf>
    <xf numFmtId="0" fontId="16" fillId="5" borderId="10" xfId="0" applyFont="1" applyFill="1" applyBorder="1" applyAlignment="1">
      <alignment horizontal="right" vertical="center" wrapText="1"/>
    </xf>
    <xf numFmtId="3" fontId="16"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6"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8"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64" fontId="7" fillId="0" borderId="10" xfId="2" applyNumberFormat="1" applyFont="1" applyFill="1" applyBorder="1" applyAlignment="1">
      <alignment horizontal="right" vertical="center" wrapText="1"/>
    </xf>
    <xf numFmtId="164" fontId="7" fillId="0" borderId="9" xfId="2" applyNumberFormat="1" applyFont="1" applyFill="1" applyBorder="1" applyAlignment="1">
      <alignment horizontal="right" vertical="center" wrapText="1"/>
    </xf>
    <xf numFmtId="0" fontId="7" fillId="0" borderId="9" xfId="0" applyFont="1" applyFill="1" applyBorder="1" applyAlignment="1">
      <alignment horizontal="right" vertical="center" wrapText="1"/>
    </xf>
    <xf numFmtId="0" fontId="7" fillId="0" borderId="10" xfId="0" applyFont="1" applyBorder="1" applyAlignment="1">
      <alignment horizontal="left" vertical="center" wrapText="1" indent="2"/>
    </xf>
    <xf numFmtId="164" fontId="7" fillId="0" borderId="10" xfId="0" applyNumberFormat="1" applyFont="1" applyFill="1" applyBorder="1" applyAlignment="1">
      <alignment horizontal="right" vertical="center" wrapText="1"/>
    </xf>
    <xf numFmtId="165" fontId="7" fillId="0" borderId="10" xfId="2" applyNumberFormat="1" applyFont="1" applyFill="1" applyBorder="1" applyAlignment="1">
      <alignment horizontal="right" vertical="center" wrapText="1"/>
    </xf>
    <xf numFmtId="165" fontId="7" fillId="0" borderId="9" xfId="2" applyNumberFormat="1" applyFont="1" applyFill="1" applyBorder="1" applyAlignment="1">
      <alignment horizontal="right" vertical="center" wrapText="1"/>
    </xf>
    <xf numFmtId="165" fontId="5" fillId="0" borderId="10" xfId="2" applyNumberFormat="1" applyFont="1" applyFill="1" applyBorder="1" applyAlignment="1">
      <alignment horizontal="right" vertical="center" wrapText="1"/>
    </xf>
    <xf numFmtId="165" fontId="5" fillId="0" borderId="9"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1" fontId="7" fillId="0" borderId="10" xfId="2" applyNumberFormat="1" applyFont="1" applyFill="1" applyBorder="1" applyAlignment="1">
      <alignment horizontal="right" vertical="center" wrapText="1"/>
    </xf>
    <xf numFmtId="1" fontId="7" fillId="0" borderId="9" xfId="2" applyNumberFormat="1" applyFont="1" applyFill="1" applyBorder="1" applyAlignment="1">
      <alignment horizontal="right" vertical="center" wrapText="1"/>
    </xf>
    <xf numFmtId="43" fontId="7" fillId="14" borderId="10" xfId="0" applyNumberFormat="1"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2" fontId="5" fillId="14" borderId="10" xfId="0" applyNumberFormat="1" applyFont="1" applyFill="1" applyBorder="1" applyAlignment="1">
      <alignment horizontal="right" vertical="center" wrapText="1"/>
    </xf>
    <xf numFmtId="164" fontId="5" fillId="0" borderId="10" xfId="2" applyNumberFormat="1" applyFont="1" applyFill="1" applyBorder="1" applyAlignment="1">
      <alignment horizontal="right" vertical="center" wrapText="1"/>
    </xf>
    <xf numFmtId="164" fontId="5" fillId="0" borderId="9" xfId="2"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2" fontId="7" fillId="14" borderId="10" xfId="2" applyNumberFormat="1" applyFont="1" applyFill="1" applyBorder="1" applyAlignment="1">
      <alignment horizontal="right" vertical="center" wrapText="1"/>
    </xf>
    <xf numFmtId="0" fontId="7" fillId="14" borderId="10" xfId="0" applyFont="1" applyFill="1" applyBorder="1" applyAlignment="1">
      <alignment vertical="center" wrapText="1"/>
    </xf>
    <xf numFmtId="0" fontId="19" fillId="0" borderId="10" xfId="0" applyFont="1" applyBorder="1" applyAlignment="1">
      <alignment horizontal="right" vertical="center" wrapText="1"/>
    </xf>
    <xf numFmtId="0" fontId="22" fillId="0" borderId="0" xfId="0" applyFont="1"/>
    <xf numFmtId="0" fontId="22" fillId="0" borderId="0" xfId="0" applyFont="1" applyBorder="1"/>
    <xf numFmtId="0" fontId="18" fillId="0" borderId="0" xfId="0" applyFont="1" applyAlignment="1">
      <alignment vertical="center"/>
    </xf>
    <xf numFmtId="4" fontId="7" fillId="0" borderId="10" xfId="0" applyNumberFormat="1" applyFont="1" applyFill="1" applyBorder="1" applyAlignment="1">
      <alignment horizontal="right" vertical="center" wrapText="1"/>
    </xf>
    <xf numFmtId="0" fontId="23" fillId="0" borderId="0" xfId="1" applyFont="1" applyAlignment="1">
      <alignment vertical="center"/>
    </xf>
    <xf numFmtId="0" fontId="7" fillId="0" borderId="9" xfId="0" applyFont="1" applyFill="1" applyBorder="1" applyAlignment="1">
      <alignment horizontal="right" vertical="center" wrapText="1"/>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20"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6"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9"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164" fontId="7" fillId="15" borderId="10" xfId="2" applyNumberFormat="1" applyFont="1" applyFill="1" applyBorder="1" applyAlignment="1">
      <alignment horizontal="right" vertical="center" wrapText="1"/>
    </xf>
    <xf numFmtId="164" fontId="19" fillId="0" borderId="10" xfId="2" applyNumberFormat="1" applyFont="1" applyFill="1" applyBorder="1" applyAlignment="1">
      <alignment horizontal="right" vertical="center" wrapText="1"/>
    </xf>
    <xf numFmtId="164" fontId="19" fillId="0" borderId="9" xfId="2" applyNumberFormat="1" applyFont="1" applyFill="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3" fontId="5" fillId="0" borderId="10" xfId="0" applyNumberFormat="1" applyFont="1" applyFill="1" applyBorder="1" applyAlignment="1">
      <alignment horizontal="right" vertical="center" wrapText="1"/>
    </xf>
    <xf numFmtId="3" fontId="7" fillId="0" borderId="9" xfId="0" applyNumberFormat="1" applyFont="1" applyFill="1" applyBorder="1" applyAlignment="1">
      <alignment horizontal="right" vertical="center" wrapText="1"/>
    </xf>
    <xf numFmtId="1" fontId="7" fillId="14" borderId="10" xfId="0" applyNumberFormat="1" applyFont="1" applyFill="1" applyBorder="1" applyAlignment="1">
      <alignment horizontal="right" vertical="center" wrapText="1"/>
    </xf>
    <xf numFmtId="164" fontId="7" fillId="15" borderId="7" xfId="2" applyNumberFormat="1" applyFont="1" applyFill="1" applyBorder="1" applyAlignment="1">
      <alignment horizontal="right" vertical="center" wrapText="1"/>
    </xf>
    <xf numFmtId="43" fontId="0" fillId="0" borderId="0" xfId="2" applyFont="1"/>
    <xf numFmtId="164" fontId="20" fillId="14" borderId="10" xfId="0" applyNumberFormat="1" applyFont="1" applyFill="1" applyBorder="1" applyAlignment="1">
      <alignment horizontal="right" vertical="center" wrapText="1"/>
    </xf>
    <xf numFmtId="0" fontId="20" fillId="0" borderId="9" xfId="0" applyFont="1" applyFill="1" applyBorder="1" applyAlignment="1">
      <alignment horizontal="right" vertical="center" wrapText="1"/>
    </xf>
    <xf numFmtId="43" fontId="7" fillId="0" borderId="10" xfId="2" applyFont="1" applyBorder="1" applyAlignment="1">
      <alignment horizontal="right" vertical="center" wrapText="1"/>
    </xf>
    <xf numFmtId="0" fontId="20" fillId="0" borderId="10" xfId="0" applyFont="1" applyBorder="1" applyAlignment="1">
      <alignment horizontal="right" vertical="center" wrapText="1"/>
    </xf>
    <xf numFmtId="164" fontId="20" fillId="0" borderId="10" xfId="2" applyNumberFormat="1" applyFont="1" applyFill="1" applyBorder="1" applyAlignment="1">
      <alignment horizontal="right" vertical="center" wrapText="1"/>
    </xf>
    <xf numFmtId="0" fontId="20" fillId="0" borderId="10" xfId="0" applyFont="1" applyFill="1" applyBorder="1" applyAlignment="1">
      <alignment horizontal="right" vertical="center" wrapText="1"/>
    </xf>
    <xf numFmtId="166" fontId="20"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3"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64"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64" fontId="7" fillId="0" borderId="0" xfId="0" applyNumberFormat="1" applyFont="1" applyBorder="1" applyAlignment="1">
      <alignment horizontal="center" vertical="center" wrapText="1"/>
    </xf>
    <xf numFmtId="164" fontId="0" fillId="0" borderId="0" xfId="0" applyNumberFormat="1"/>
    <xf numFmtId="164" fontId="0" fillId="0" borderId="0" xfId="2" applyNumberFormat="1" applyFont="1"/>
    <xf numFmtId="164" fontId="20" fillId="0" borderId="9" xfId="2" applyNumberFormat="1" applyFont="1" applyFill="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164" fontId="27" fillId="0" borderId="10" xfId="0" applyNumberFormat="1" applyFont="1" applyFill="1" applyBorder="1" applyAlignment="1">
      <alignment horizontal="right" vertical="center" wrapText="1"/>
    </xf>
    <xf numFmtId="43" fontId="27" fillId="14" borderId="10" xfId="0" applyNumberFormat="1" applyFont="1" applyFill="1" applyBorder="1" applyAlignment="1">
      <alignment horizontal="right" vertical="center" wrapText="1"/>
    </xf>
    <xf numFmtId="2" fontId="27" fillId="14" borderId="10" xfId="0" applyNumberFormat="1" applyFont="1" applyFill="1" applyBorder="1" applyAlignment="1">
      <alignment horizontal="right" vertical="center" wrapText="1"/>
    </xf>
    <xf numFmtId="43" fontId="27" fillId="14" borderId="10" xfId="2" applyFont="1" applyFill="1" applyBorder="1" applyAlignment="1">
      <alignment horizontal="right" vertical="center" wrapText="1"/>
    </xf>
    <xf numFmtId="2" fontId="27" fillId="14" borderId="10" xfId="2" applyNumberFormat="1" applyFont="1" applyFill="1" applyBorder="1" applyAlignment="1">
      <alignment horizontal="right" vertical="center" wrapText="1"/>
    </xf>
    <xf numFmtId="164" fontId="27" fillId="14" borderId="10" xfId="0" applyNumberFormat="1" applyFont="1" applyFill="1" applyBorder="1" applyAlignment="1">
      <alignment horizontal="right" vertical="center" wrapText="1"/>
    </xf>
    <xf numFmtId="0" fontId="26" fillId="0" borderId="0" xfId="0" applyFont="1"/>
    <xf numFmtId="0" fontId="30" fillId="18" borderId="34" xfId="0" applyFont="1" applyFill="1" applyBorder="1" applyAlignment="1">
      <alignment horizontal="center" vertical="top" wrapText="1"/>
    </xf>
    <xf numFmtId="0" fontId="30" fillId="0" borderId="34" xfId="0" applyFont="1" applyBorder="1" applyAlignment="1">
      <alignment horizontal="center" vertical="top" wrapText="1"/>
    </xf>
    <xf numFmtId="0" fontId="31" fillId="19" borderId="35" xfId="0" applyFont="1" applyFill="1" applyBorder="1" applyAlignment="1">
      <alignment horizontal="left" vertical="center" wrapText="1"/>
    </xf>
    <xf numFmtId="0" fontId="32" fillId="19" borderId="35" xfId="0" applyFont="1" applyFill="1" applyBorder="1" applyAlignment="1">
      <alignment horizontal="center" vertical="center" wrapText="1"/>
    </xf>
    <xf numFmtId="0" fontId="32" fillId="19" borderId="35" xfId="0" applyFont="1" applyFill="1" applyBorder="1" applyAlignment="1">
      <alignment horizontal="right" vertical="center" wrapText="1"/>
    </xf>
    <xf numFmtId="0" fontId="32" fillId="0" borderId="0" xfId="0" applyFont="1" applyFill="1"/>
    <xf numFmtId="0" fontId="30" fillId="0" borderId="0" xfId="0" applyFont="1"/>
    <xf numFmtId="0" fontId="30" fillId="18" borderId="36" xfId="0" applyFont="1" applyFill="1" applyBorder="1" applyAlignment="1">
      <alignment horizontal="center" vertical="top" wrapText="1"/>
    </xf>
    <xf numFmtId="0" fontId="30" fillId="0" borderId="36" xfId="0" applyFont="1" applyBorder="1" applyAlignment="1">
      <alignment horizontal="center" vertical="top" wrapText="1"/>
    </xf>
    <xf numFmtId="0" fontId="30" fillId="0" borderId="35" xfId="0" quotePrefix="1" applyFont="1" applyBorder="1" applyAlignment="1">
      <alignment horizontal="left" vertical="top" wrapText="1"/>
    </xf>
    <xf numFmtId="0" fontId="30" fillId="0" borderId="35" xfId="0" applyFont="1" applyBorder="1" applyAlignment="1">
      <alignment horizontal="center" vertical="center" wrapText="1"/>
    </xf>
    <xf numFmtId="0" fontId="30" fillId="0" borderId="35" xfId="0" applyFont="1" applyFill="1" applyBorder="1" applyAlignment="1">
      <alignment horizontal="right" vertical="center" wrapText="1"/>
    </xf>
    <xf numFmtId="0" fontId="30" fillId="0" borderId="0" xfId="0" applyFont="1" applyFill="1"/>
    <xf numFmtId="0" fontId="30" fillId="18" borderId="37" xfId="0" applyFont="1" applyFill="1" applyBorder="1" applyAlignment="1">
      <alignment horizontal="center" vertical="top" wrapText="1"/>
    </xf>
    <xf numFmtId="0" fontId="30" fillId="0" borderId="37" xfId="0" applyFont="1" applyBorder="1" applyAlignment="1">
      <alignment horizontal="center" vertical="top" wrapText="1"/>
    </xf>
    <xf numFmtId="3" fontId="30" fillId="0" borderId="35" xfId="0" applyNumberFormat="1" applyFont="1" applyFill="1" applyBorder="1" applyAlignment="1">
      <alignment horizontal="right" vertical="center" wrapText="1"/>
    </xf>
    <xf numFmtId="0" fontId="33" fillId="18" borderId="36" xfId="1" applyFont="1" applyFill="1" applyBorder="1" applyAlignment="1">
      <alignment horizontal="center" vertical="top" wrapText="1"/>
    </xf>
    <xf numFmtId="0" fontId="30" fillId="0" borderId="38" xfId="0" applyFont="1" applyBorder="1" applyAlignment="1">
      <alignment horizontal="center" vertical="top" wrapText="1"/>
    </xf>
    <xf numFmtId="0" fontId="31" fillId="19" borderId="38" xfId="0" applyFont="1" applyFill="1" applyBorder="1" applyAlignment="1">
      <alignment vertical="center"/>
    </xf>
    <xf numFmtId="0" fontId="32" fillId="19" borderId="0" xfId="0" applyFont="1" applyFill="1" applyBorder="1" applyAlignment="1">
      <alignment horizontal="center" vertical="center" wrapText="1"/>
    </xf>
    <xf numFmtId="0" fontId="32" fillId="19" borderId="0" xfId="0" applyFont="1" applyFill="1" applyBorder="1" applyAlignment="1">
      <alignment horizontal="right" vertical="center" wrapText="1"/>
    </xf>
    <xf numFmtId="0" fontId="32" fillId="19" borderId="39" xfId="0" applyFont="1" applyFill="1" applyBorder="1" applyAlignment="1">
      <alignment horizontal="right" vertical="center" wrapText="1"/>
    </xf>
    <xf numFmtId="0" fontId="32" fillId="19" borderId="40" xfId="0" applyFont="1" applyFill="1" applyBorder="1" applyAlignment="1">
      <alignment horizontal="right" vertical="center" wrapText="1"/>
    </xf>
    <xf numFmtId="0" fontId="30" fillId="18" borderId="38" xfId="0" applyFont="1" applyFill="1" applyBorder="1" applyAlignment="1">
      <alignment horizontal="center" vertical="top" wrapText="1"/>
    </xf>
    <xf numFmtId="0" fontId="30" fillId="0" borderId="34" xfId="0" quotePrefix="1" applyFont="1" applyBorder="1" applyAlignment="1">
      <alignment horizontal="left" vertical="top" wrapText="1"/>
    </xf>
    <xf numFmtId="168" fontId="30" fillId="0" borderId="35" xfId="2" applyNumberFormat="1" applyFont="1" applyFill="1" applyBorder="1" applyAlignment="1">
      <alignment horizontal="right" vertical="center" wrapText="1"/>
    </xf>
    <xf numFmtId="0" fontId="30" fillId="18" borderId="41" xfId="0" applyFont="1" applyFill="1" applyBorder="1" applyAlignment="1">
      <alignment horizontal="center" vertical="top" wrapText="1"/>
    </xf>
    <xf numFmtId="0" fontId="30" fillId="12" borderId="34" xfId="0" applyFont="1" applyFill="1" applyBorder="1" applyAlignment="1">
      <alignment horizontal="center" vertical="top" wrapText="1"/>
    </xf>
    <xf numFmtId="0" fontId="31" fillId="19" borderId="42" xfId="0" applyFont="1" applyFill="1" applyBorder="1" applyAlignment="1">
      <alignment horizontal="left" vertical="center" wrapText="1"/>
    </xf>
    <xf numFmtId="0" fontId="31" fillId="19" borderId="39" xfId="0" applyFont="1" applyFill="1" applyBorder="1" applyAlignment="1">
      <alignment horizontal="center" vertical="center" wrapText="1"/>
    </xf>
    <xf numFmtId="0" fontId="30" fillId="12" borderId="36" xfId="0" applyFont="1" applyFill="1" applyBorder="1" applyAlignment="1">
      <alignment vertical="top" wrapText="1"/>
    </xf>
    <xf numFmtId="0" fontId="30" fillId="20" borderId="34" xfId="0" applyFont="1" applyFill="1" applyBorder="1" applyAlignment="1">
      <alignment horizontal="left" vertical="top" wrapText="1"/>
    </xf>
    <xf numFmtId="0" fontId="34" fillId="20" borderId="35" xfId="0" applyFont="1" applyFill="1" applyBorder="1" applyAlignment="1">
      <alignment horizontal="center" vertical="center" wrapText="1"/>
    </xf>
    <xf numFmtId="0" fontId="35" fillId="20" borderId="42" xfId="0" applyFont="1" applyFill="1" applyBorder="1" applyAlignment="1">
      <alignment horizontal="right" vertical="center" wrapText="1"/>
    </xf>
    <xf numFmtId="0" fontId="30" fillId="20" borderId="35" xfId="0" applyFont="1" applyFill="1" applyBorder="1" applyAlignment="1">
      <alignment horizontal="center" vertical="center" wrapText="1"/>
    </xf>
    <xf numFmtId="0" fontId="30" fillId="20" borderId="42" xfId="0" applyFont="1" applyFill="1" applyBorder="1" applyAlignment="1">
      <alignment horizontal="right" vertical="center" wrapText="1"/>
    </xf>
    <xf numFmtId="0" fontId="30" fillId="20" borderId="42" xfId="0" applyFont="1" applyFill="1" applyBorder="1" applyAlignment="1">
      <alignment horizontal="right"/>
    </xf>
    <xf numFmtId="0" fontId="30" fillId="18" borderId="34" xfId="0" quotePrefix="1" applyFont="1" applyFill="1" applyBorder="1" applyAlignment="1">
      <alignment horizontal="center" vertical="center"/>
    </xf>
    <xf numFmtId="0" fontId="30" fillId="20" borderId="34" xfId="0" quotePrefix="1" applyFont="1" applyFill="1" applyBorder="1" applyAlignment="1">
      <alignment horizontal="left" vertical="top" wrapText="1"/>
    </xf>
    <xf numFmtId="0" fontId="36" fillId="20" borderId="35" xfId="0" applyFont="1" applyFill="1" applyBorder="1" applyAlignment="1">
      <alignment horizontal="right" vertical="center" wrapText="1"/>
    </xf>
    <xf numFmtId="0" fontId="36" fillId="20" borderId="42" xfId="0" applyFont="1" applyFill="1" applyBorder="1" applyAlignment="1">
      <alignment horizontal="right" vertical="center" wrapText="1"/>
    </xf>
    <xf numFmtId="0" fontId="30" fillId="0" borderId="35" xfId="0" applyFont="1" applyBorder="1"/>
    <xf numFmtId="0" fontId="34" fillId="20" borderId="34" xfId="0" applyFont="1" applyFill="1" applyBorder="1" applyAlignment="1">
      <alignment horizontal="center" vertical="center" wrapText="1"/>
    </xf>
    <xf numFmtId="0" fontId="30" fillId="18" borderId="35" xfId="0" applyFont="1" applyFill="1" applyBorder="1" applyAlignment="1">
      <alignment horizontal="center" vertical="top" wrapText="1"/>
    </xf>
    <xf numFmtId="0" fontId="30" fillId="12" borderId="37" xfId="0" quotePrefix="1" applyFont="1" applyFill="1" applyBorder="1" applyAlignment="1">
      <alignment horizontal="center" vertical="top" wrapText="1"/>
    </xf>
    <xf numFmtId="0" fontId="30" fillId="20" borderId="35" xfId="0" quotePrefix="1" applyFont="1" applyFill="1" applyBorder="1" applyAlignment="1">
      <alignment horizontal="left" vertical="top" wrapText="1"/>
    </xf>
    <xf numFmtId="0" fontId="30" fillId="20" borderId="42" xfId="0" applyFont="1" applyFill="1" applyBorder="1" applyAlignment="1">
      <alignment horizontal="center" vertical="center" wrapText="1"/>
    </xf>
    <xf numFmtId="0" fontId="31" fillId="19" borderId="41" xfId="0" applyFont="1" applyFill="1" applyBorder="1" applyAlignment="1">
      <alignment horizontal="left" vertical="center" wrapText="1"/>
    </xf>
    <xf numFmtId="0" fontId="30" fillId="20" borderId="43" xfId="0" applyFont="1" applyFill="1" applyBorder="1" applyAlignment="1">
      <alignment horizontal="center" vertical="center" wrapText="1"/>
    </xf>
    <xf numFmtId="3" fontId="30" fillId="20" borderId="35" xfId="0" applyNumberFormat="1" applyFont="1" applyFill="1" applyBorder="1" applyAlignment="1">
      <alignment horizontal="right" vertical="center" wrapText="1"/>
    </xf>
    <xf numFmtId="0" fontId="35" fillId="20" borderId="42" xfId="0" applyFont="1" applyFill="1" applyBorder="1" applyAlignment="1">
      <alignment horizontal="center" vertical="center" wrapText="1"/>
    </xf>
    <xf numFmtId="0" fontId="31" fillId="21" borderId="34" xfId="0" applyFont="1" applyFill="1" applyBorder="1" applyAlignment="1">
      <alignment horizontal="center" vertical="center" wrapText="1"/>
    </xf>
    <xf numFmtId="0" fontId="31" fillId="21" borderId="34" xfId="0" applyFont="1" applyFill="1" applyBorder="1" applyAlignment="1">
      <alignment horizontal="center" vertical="center"/>
    </xf>
    <xf numFmtId="0" fontId="31" fillId="21" borderId="4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6" fillId="0" borderId="0" xfId="0" applyFont="1" applyFill="1" applyAlignment="1">
      <alignment horizontal="center" vertical="center"/>
    </xf>
    <xf numFmtId="0" fontId="31" fillId="0" borderId="0" xfId="0" applyFont="1" applyFill="1" applyBorder="1" applyAlignment="1">
      <alignment horizontal="center" vertical="center" wrapText="1"/>
    </xf>
    <xf numFmtId="0" fontId="36" fillId="0" borderId="0" xfId="0" applyFont="1" applyFill="1" applyAlignment="1">
      <alignment vertical="top"/>
    </xf>
    <xf numFmtId="0" fontId="31" fillId="21" borderId="35" xfId="0" applyFont="1" applyFill="1" applyBorder="1" applyAlignment="1">
      <alignment horizontal="center" vertical="center" wrapText="1"/>
    </xf>
    <xf numFmtId="0" fontId="31" fillId="21" borderId="35" xfId="0" applyFont="1" applyFill="1" applyBorder="1" applyAlignment="1">
      <alignment vertical="center" wrapText="1"/>
    </xf>
    <xf numFmtId="0" fontId="26" fillId="18" borderId="0" xfId="0" applyFont="1" applyFill="1"/>
    <xf numFmtId="3" fontId="27" fillId="14" borderId="10" xfId="0" applyNumberFormat="1" applyFont="1" applyFill="1" applyBorder="1" applyAlignment="1">
      <alignment horizontal="right" vertical="center" wrapText="1"/>
    </xf>
    <xf numFmtId="43" fontId="27" fillId="0" borderId="10" xfId="0" applyNumberFormat="1" applyFont="1" applyFill="1" applyBorder="1" applyAlignment="1">
      <alignment horizontal="right" vertical="center" wrapText="1"/>
    </xf>
    <xf numFmtId="167" fontId="37" fillId="0" borderId="10" xfId="0" applyNumberFormat="1" applyFont="1" applyFill="1" applyBorder="1" applyAlignment="1">
      <alignment horizontal="right" vertical="center" wrapText="1"/>
    </xf>
    <xf numFmtId="166" fontId="27" fillId="14" borderId="10" xfId="2" applyNumberFormat="1" applyFont="1" applyFill="1" applyBorder="1" applyAlignment="1">
      <alignment horizontal="right" vertical="center" wrapText="1"/>
    </xf>
    <xf numFmtId="0" fontId="27" fillId="14" borderId="10" xfId="0" applyFont="1" applyFill="1" applyBorder="1" applyAlignment="1">
      <alignment horizontal="right" vertical="center" wrapText="1"/>
    </xf>
    <xf numFmtId="43" fontId="27" fillId="0" borderId="10" xfId="2" applyFont="1" applyFill="1" applyBorder="1" applyAlignment="1">
      <alignment horizontal="righ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1" fillId="7" borderId="5" xfId="0" applyFont="1" applyFill="1" applyBorder="1" applyAlignment="1">
      <alignment vertical="center" wrapText="1"/>
    </xf>
    <xf numFmtId="0" fontId="1" fillId="7" borderId="0" xfId="0" applyFont="1" applyFill="1" applyBorder="1" applyAlignment="1">
      <alignment vertical="center" wrapText="1"/>
    </xf>
    <xf numFmtId="0" fontId="1" fillId="7" borderId="6" xfId="0" applyFont="1" applyFill="1" applyBorder="1" applyAlignment="1">
      <alignment vertical="center" wrapText="1"/>
    </xf>
    <xf numFmtId="0" fontId="2" fillId="7" borderId="5" xfId="0" applyFont="1" applyFill="1" applyBorder="1" applyAlignment="1">
      <alignment vertical="center" wrapText="1"/>
    </xf>
    <xf numFmtId="0" fontId="2" fillId="7" borderId="0" xfId="0" applyFont="1" applyFill="1" applyBorder="1" applyAlignment="1">
      <alignment vertical="center" wrapText="1"/>
    </xf>
    <xf numFmtId="0" fontId="2" fillId="7" borderId="6" xfId="0" applyFont="1" applyFill="1" applyBorder="1" applyAlignment="1">
      <alignment vertical="center" wrapText="1"/>
    </xf>
    <xf numFmtId="0" fontId="3" fillId="7" borderId="14" xfId="0" applyFont="1" applyFill="1" applyBorder="1" applyAlignment="1">
      <alignment vertical="center" wrapText="1"/>
    </xf>
    <xf numFmtId="0" fontId="3" fillId="7" borderId="13" xfId="0" applyFont="1" applyFill="1" applyBorder="1" applyAlignment="1">
      <alignment vertical="center" wrapText="1"/>
    </xf>
    <xf numFmtId="0" fontId="3" fillId="7" borderId="10" xfId="0" applyFont="1" applyFill="1" applyBorder="1" applyAlignment="1">
      <alignment vertical="center" wrapText="1"/>
    </xf>
    <xf numFmtId="0" fontId="8" fillId="3" borderId="12" xfId="0" applyFont="1" applyFill="1" applyBorder="1" applyAlignment="1">
      <alignment horizontal="center"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164" fontId="27" fillId="0" borderId="15" xfId="2" applyNumberFormat="1" applyFont="1" applyFill="1" applyBorder="1" applyAlignment="1">
      <alignment horizontal="right" vertical="center" wrapText="1"/>
    </xf>
    <xf numFmtId="164" fontId="27" fillId="0" borderId="9" xfId="2" applyNumberFormat="1"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2" fontId="27" fillId="14" borderId="15" xfId="0" applyNumberFormat="1" applyFont="1" applyFill="1" applyBorder="1" applyAlignment="1">
      <alignment horizontal="right" vertical="center" wrapText="1"/>
    </xf>
    <xf numFmtId="2" fontId="27" fillId="14" borderId="9" xfId="0" applyNumberFormat="1" applyFont="1" applyFill="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43" fontId="7" fillId="14" borderId="15" xfId="0" applyNumberFormat="1" applyFont="1" applyFill="1" applyBorder="1" applyAlignment="1">
      <alignment vertical="center" wrapText="1"/>
    </xf>
    <xf numFmtId="0" fontId="7" fillId="14" borderId="9" xfId="0" applyFont="1" applyFill="1" applyBorder="1" applyAlignment="1">
      <alignment vertical="center" wrapText="1"/>
    </xf>
    <xf numFmtId="43" fontId="27" fillId="14" borderId="15" xfId="2" applyFont="1" applyFill="1" applyBorder="1" applyAlignment="1">
      <alignment vertical="center" wrapText="1"/>
    </xf>
    <xf numFmtId="43" fontId="27" fillId="14" borderId="9" xfId="2" applyFont="1" applyFill="1" applyBorder="1" applyAlignment="1">
      <alignment vertical="center" wrapText="1"/>
    </xf>
    <xf numFmtId="0" fontId="7" fillId="0" borderId="12" xfId="0" applyFont="1" applyBorder="1" applyAlignment="1">
      <alignment vertical="center" wrapText="1"/>
    </xf>
    <xf numFmtId="164" fontId="20" fillId="0" borderId="15" xfId="2" applyNumberFormat="1" applyFont="1" applyBorder="1" applyAlignment="1">
      <alignment horizontal="right" vertical="center" wrapText="1"/>
    </xf>
    <xf numFmtId="164" fontId="20" fillId="0" borderId="9" xfId="2" applyNumberFormat="1"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3" fontId="27" fillId="0" borderId="15" xfId="2" applyFont="1" applyFill="1" applyBorder="1" applyAlignment="1">
      <alignment horizontal="right" vertical="center" wrapText="1"/>
    </xf>
    <xf numFmtId="43" fontId="27" fillId="0" borderId="9" xfId="2" applyFont="1" applyFill="1" applyBorder="1" applyAlignment="1">
      <alignment horizontal="right" vertical="center" wrapText="1"/>
    </xf>
    <xf numFmtId="43" fontId="7" fillId="16" borderId="15" xfId="2" applyFont="1" applyFill="1" applyBorder="1" applyAlignment="1">
      <alignment horizontal="right" vertical="center" wrapText="1"/>
    </xf>
    <xf numFmtId="43" fontId="7" fillId="16" borderId="9" xfId="2" applyFont="1" applyFill="1" applyBorder="1" applyAlignment="1">
      <alignment horizontal="right" vertical="center" wrapText="1"/>
    </xf>
    <xf numFmtId="0" fontId="7" fillId="0" borderId="15" xfId="0" applyFont="1" applyFill="1" applyBorder="1" applyAlignment="1">
      <alignment horizontal="right" vertical="center" wrapText="1"/>
    </xf>
    <xf numFmtId="0" fontId="7" fillId="0" borderId="9" xfId="0" applyFont="1" applyFill="1" applyBorder="1" applyAlignment="1">
      <alignment horizontal="right"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8" xfId="0" applyFont="1" applyBorder="1" applyAlignment="1">
      <alignment horizontal="center" vertical="center" wrapText="1"/>
    </xf>
    <xf numFmtId="164" fontId="7" fillId="0" borderId="15" xfId="2" applyNumberFormat="1" applyFont="1" applyFill="1" applyBorder="1" applyAlignment="1">
      <alignment horizontal="right" vertical="center" wrapText="1"/>
    </xf>
    <xf numFmtId="164" fontId="7" fillId="0" borderId="9" xfId="2" applyNumberFormat="1" applyFont="1" applyFill="1" applyBorder="1" applyAlignment="1">
      <alignment horizontal="right" vertical="center" wrapText="1"/>
    </xf>
    <xf numFmtId="43" fontId="7" fillId="14" borderId="15" xfId="2" applyFont="1" applyFill="1" applyBorder="1" applyAlignment="1">
      <alignment horizontal="right" vertical="center" wrapText="1"/>
    </xf>
    <xf numFmtId="43" fontId="7" fillId="14" borderId="9" xfId="2" applyFont="1" applyFill="1" applyBorder="1" applyAlignment="1">
      <alignment horizontal="right" vertical="center" wrapText="1"/>
    </xf>
    <xf numFmtId="43" fontId="27" fillId="14" borderId="15" xfId="2" applyFont="1" applyFill="1" applyBorder="1" applyAlignment="1">
      <alignment horizontal="right" vertical="center" wrapText="1"/>
    </xf>
    <xf numFmtId="43" fontId="27" fillId="14" borderId="9" xfId="2" applyFont="1" applyFill="1" applyBorder="1" applyAlignment="1">
      <alignment horizontal="right" vertical="center" wrapText="1"/>
    </xf>
    <xf numFmtId="0" fontId="19" fillId="0" borderId="15" xfId="0" applyFont="1" applyFill="1" applyBorder="1" applyAlignment="1">
      <alignment horizontal="right" vertical="center" wrapText="1"/>
    </xf>
    <xf numFmtId="0" fontId="19" fillId="0" borderId="9" xfId="0" applyFont="1" applyFill="1" applyBorder="1" applyAlignment="1">
      <alignment horizontal="right" vertical="center" wrapText="1"/>
    </xf>
    <xf numFmtId="0" fontId="27" fillId="0" borderId="15" xfId="0" applyFont="1" applyFill="1" applyBorder="1" applyAlignment="1">
      <alignment horizontal="right" vertical="center" wrapText="1"/>
    </xf>
    <xf numFmtId="0" fontId="27" fillId="0" borderId="9" xfId="0" applyFont="1" applyFill="1" applyBorder="1" applyAlignment="1">
      <alignment horizontal="right" vertical="center" wrapText="1"/>
    </xf>
    <xf numFmtId="0" fontId="29" fillId="17" borderId="15" xfId="0" applyFont="1" applyFill="1" applyBorder="1" applyAlignment="1">
      <alignment vertical="center"/>
    </xf>
    <xf numFmtId="0" fontId="29" fillId="17" borderId="11" xfId="0" applyFont="1" applyFill="1" applyBorder="1" applyAlignment="1">
      <alignment vertical="center"/>
    </xf>
    <xf numFmtId="0" fontId="29" fillId="17" borderId="9" xfId="0" applyFont="1" applyFill="1" applyBorder="1" applyAlignment="1">
      <alignment vertical="center"/>
    </xf>
    <xf numFmtId="0" fontId="7" fillId="12" borderId="15" xfId="0" applyFont="1" applyFill="1" applyBorder="1" applyAlignment="1">
      <alignment horizontal="right" vertical="center" wrapText="1"/>
    </xf>
    <xf numFmtId="0" fontId="7" fillId="12" borderId="9" xfId="0" applyFont="1" applyFill="1" applyBorder="1" applyAlignment="1">
      <alignment horizontal="right" vertical="center" wrapText="1"/>
    </xf>
    <xf numFmtId="0" fontId="7" fillId="5" borderId="1"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13" fillId="0" borderId="15" xfId="0" applyFont="1" applyBorder="1" applyAlignment="1">
      <alignment horizontal="right" vertical="center" wrapText="1"/>
    </xf>
    <xf numFmtId="0" fontId="13" fillId="0" borderId="9" xfId="0" applyFont="1" applyBorder="1" applyAlignment="1">
      <alignment horizontal="right" vertical="center" wrapText="1"/>
    </xf>
    <xf numFmtId="0" fontId="13" fillId="12" borderId="15" xfId="0" applyFont="1" applyFill="1" applyBorder="1" applyAlignment="1">
      <alignment horizontal="right" vertical="center" wrapText="1"/>
    </xf>
    <xf numFmtId="0" fontId="13" fillId="12" borderId="9" xfId="0"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38" fillId="4" borderId="15" xfId="0" applyFont="1" applyFill="1" applyBorder="1" applyAlignment="1">
      <alignment vertical="center"/>
    </xf>
    <xf numFmtId="0" fontId="38" fillId="4" borderId="11" xfId="0" applyFont="1" applyFill="1" applyBorder="1" applyAlignment="1">
      <alignment vertical="center"/>
    </xf>
    <xf numFmtId="0" fontId="38" fillId="4" borderId="9" xfId="0" applyFont="1" applyFill="1" applyBorder="1" applyAlignment="1">
      <alignment vertical="center"/>
    </xf>
    <xf numFmtId="0" fontId="38" fillId="4" borderId="15" xfId="0" applyFont="1" applyFill="1" applyBorder="1" applyAlignment="1">
      <alignment vertical="center" wrapText="1"/>
    </xf>
    <xf numFmtId="0" fontId="38" fillId="4" borderId="11" xfId="0" applyFont="1" applyFill="1" applyBorder="1" applyAlignment="1">
      <alignment vertical="center" wrapText="1"/>
    </xf>
    <xf numFmtId="0" fontId="38" fillId="4" borderId="9" xfId="0" applyFont="1" applyFill="1" applyBorder="1" applyAlignment="1">
      <alignment vertical="center" wrapText="1"/>
    </xf>
    <xf numFmtId="0" fontId="28" fillId="0" borderId="10" xfId="0" applyFont="1" applyBorder="1" applyAlignment="1">
      <alignment vertical="center" wrapText="1"/>
    </xf>
    <xf numFmtId="0" fontId="28" fillId="0" borderId="1" xfId="0" applyFont="1" applyBorder="1" applyAlignment="1">
      <alignment vertical="center" wrapText="1"/>
    </xf>
    <xf numFmtId="0" fontId="28" fillId="0" borderId="8" xfId="0" applyFont="1" applyBorder="1" applyAlignment="1">
      <alignment vertical="center" wrapText="1"/>
    </xf>
    <xf numFmtId="0" fontId="28" fillId="0" borderId="16" xfId="0" applyFont="1" applyBorder="1" applyAlignment="1">
      <alignment vertical="center" wrapText="1"/>
    </xf>
    <xf numFmtId="0" fontId="39" fillId="4" borderId="15" xfId="0" applyFont="1" applyFill="1" applyBorder="1" applyAlignment="1">
      <alignment vertical="center"/>
    </xf>
    <xf numFmtId="0" fontId="39" fillId="4" borderId="11" xfId="0" applyFont="1" applyFill="1" applyBorder="1" applyAlignment="1">
      <alignment vertical="center"/>
    </xf>
    <xf numFmtId="0" fontId="39" fillId="4" borderId="9" xfId="0" applyFont="1" applyFill="1" applyBorder="1" applyAlignment="1">
      <alignment vertical="center"/>
    </xf>
    <xf numFmtId="0" fontId="20" fillId="0" borderId="10" xfId="0" applyFont="1" applyBorder="1" applyAlignment="1">
      <alignment vertical="center"/>
    </xf>
    <xf numFmtId="0" fontId="41" fillId="4" borderId="15" xfId="0" applyFont="1" applyFill="1" applyBorder="1" applyAlignment="1">
      <alignment vertical="center"/>
    </xf>
    <xf numFmtId="0" fontId="41" fillId="4" borderId="11" xfId="0" applyFont="1" applyFill="1" applyBorder="1" applyAlignment="1">
      <alignment vertical="center"/>
    </xf>
    <xf numFmtId="0" fontId="41" fillId="4" borderId="9" xfId="0" applyFont="1" applyFill="1" applyBorder="1" applyAlignment="1">
      <alignment vertical="center"/>
    </xf>
    <xf numFmtId="0" fontId="42" fillId="0" borderId="1" xfId="0" applyFont="1" applyBorder="1" applyAlignment="1">
      <alignment vertical="center" wrapText="1"/>
    </xf>
    <xf numFmtId="0" fontId="42" fillId="0" borderId="8" xfId="0" applyFont="1" applyBorder="1" applyAlignment="1">
      <alignment vertical="center" wrapText="1"/>
    </xf>
    <xf numFmtId="0" fontId="42" fillId="0" borderId="10" xfId="0" applyFont="1" applyBorder="1" applyAlignment="1">
      <alignment vertical="center" wrapText="1"/>
    </xf>
    <xf numFmtId="0" fontId="42" fillId="0" borderId="10" xfId="0" applyFont="1" applyBorder="1" applyAlignment="1">
      <alignment horizontal="center" vertical="center" wrapText="1"/>
    </xf>
    <xf numFmtId="3" fontId="42" fillId="0" borderId="15" xfId="0" applyNumberFormat="1" applyFont="1" applyBorder="1" applyAlignment="1">
      <alignment horizontal="right" vertical="center" wrapText="1"/>
    </xf>
    <xf numFmtId="3" fontId="42" fillId="0" borderId="9" xfId="0" applyNumberFormat="1" applyFont="1" applyBorder="1" applyAlignment="1">
      <alignment horizontal="right" vertical="center" wrapText="1"/>
    </xf>
    <xf numFmtId="3" fontId="42" fillId="5" borderId="15" xfId="0" applyNumberFormat="1" applyFont="1" applyFill="1" applyBorder="1" applyAlignment="1">
      <alignment horizontal="right" vertical="center" wrapText="1"/>
    </xf>
    <xf numFmtId="3" fontId="42" fillId="5" borderId="9" xfId="0" applyNumberFormat="1" applyFont="1" applyFill="1" applyBorder="1" applyAlignment="1">
      <alignment horizontal="right" vertical="center" wrapText="1"/>
    </xf>
    <xf numFmtId="164" fontId="42" fillId="0" borderId="15" xfId="2" applyNumberFormat="1" applyFont="1" applyFill="1" applyBorder="1" applyAlignment="1">
      <alignment horizontal="right" vertical="center" wrapText="1"/>
    </xf>
    <xf numFmtId="164" fontId="42" fillId="0" borderId="9" xfId="2" applyNumberFormat="1" applyFont="1" applyFill="1" applyBorder="1" applyAlignment="1">
      <alignment horizontal="right" vertical="center" wrapText="1"/>
    </xf>
    <xf numFmtId="4" fontId="42" fillId="0" borderId="15" xfId="0" applyNumberFormat="1" applyFont="1" applyBorder="1" applyAlignment="1">
      <alignment horizontal="right" vertical="center" wrapText="1"/>
    </xf>
    <xf numFmtId="4" fontId="42" fillId="0" borderId="9" xfId="0" applyNumberFormat="1" applyFont="1" applyBorder="1" applyAlignment="1">
      <alignment horizontal="right" vertical="center" wrapText="1"/>
    </xf>
    <xf numFmtId="4" fontId="42" fillId="5" borderId="15" xfId="0" applyNumberFormat="1" applyFont="1" applyFill="1" applyBorder="1" applyAlignment="1">
      <alignment horizontal="right" vertical="center" wrapText="1"/>
    </xf>
    <xf numFmtId="4" fontId="42" fillId="5" borderId="9" xfId="0" applyNumberFormat="1" applyFont="1" applyFill="1" applyBorder="1" applyAlignment="1">
      <alignment horizontal="right" vertical="center" wrapText="1"/>
    </xf>
    <xf numFmtId="0" fontId="42" fillId="14" borderId="10" xfId="0" applyFont="1" applyFill="1" applyBorder="1" applyAlignment="1">
      <alignment vertical="center" wrapText="1"/>
    </xf>
    <xf numFmtId="0" fontId="42" fillId="14" borderId="10" xfId="0" applyFont="1" applyFill="1" applyBorder="1" applyAlignment="1">
      <alignment horizontal="center" vertical="center" wrapText="1"/>
    </xf>
    <xf numFmtId="43" fontId="42" fillId="14" borderId="15" xfId="0" applyNumberFormat="1" applyFont="1" applyFill="1" applyBorder="1" applyAlignment="1">
      <alignment horizontal="right" vertical="center" wrapText="1"/>
    </xf>
    <xf numFmtId="43" fontId="42" fillId="14" borderId="9" xfId="0" applyNumberFormat="1" applyFont="1" applyFill="1" applyBorder="1" applyAlignment="1">
      <alignment horizontal="right" vertical="center" wrapText="1"/>
    </xf>
    <xf numFmtId="43" fontId="42" fillId="14" borderId="15" xfId="2" applyNumberFormat="1" applyFont="1" applyFill="1" applyBorder="1" applyAlignment="1">
      <alignment horizontal="right" vertical="center" wrapText="1"/>
    </xf>
    <xf numFmtId="43" fontId="42" fillId="14" borderId="9" xfId="2" applyNumberFormat="1" applyFont="1" applyFill="1" applyBorder="1" applyAlignment="1">
      <alignment horizontal="right" vertical="center" wrapText="1"/>
    </xf>
    <xf numFmtId="0" fontId="43" fillId="4" borderId="15" xfId="0" applyFont="1" applyFill="1" applyBorder="1" applyAlignment="1">
      <alignment vertical="center" wrapText="1"/>
    </xf>
    <xf numFmtId="0" fontId="43" fillId="4" borderId="11" xfId="0" applyFont="1" applyFill="1" applyBorder="1" applyAlignment="1">
      <alignment vertical="center" wrapText="1"/>
    </xf>
    <xf numFmtId="0" fontId="43" fillId="4" borderId="9" xfId="0" applyFont="1" applyFill="1" applyBorder="1" applyAlignment="1">
      <alignment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4" Type="http://schemas.openxmlformats.org/officeDocument/2006/relationships/revisionLog" Target="revisionLog9.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561B0FB9-0188-4797-86B0-7A4BD86F5D27}" diskRevisions="1" revisionId="672" version="9">
  <header guid="{561B0FB9-0188-4797-86B0-7A4BD86F5D27}" dateTime="2019-06-20T17:08:36" maxSheetId="7" userName="PJ" r:id="rId54">
    <sheetIdMap count="6">
      <sheetId val="1"/>
      <sheetId val="2"/>
      <sheetId val="4"/>
      <sheetId val="5"/>
      <sheetId val="3"/>
      <sheetId val="6"/>
    </sheetIdMap>
  </header>
</header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4:N154 C155" start="0" length="2147483647">
    <dxf>
      <font>
        <color rgb="FFC00000"/>
      </font>
    </dxf>
  </rfmt>
  <rfmt sheetId="3" sqref="C92" start="0" length="2147483647">
    <dxf>
      <font>
        <color rgb="FFC00000"/>
      </font>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4.4" x14ac:dyDescent="0.3"/>
  <cols>
    <col min="2" max="2" width="34.5546875" customWidth="1"/>
    <col min="9" max="12" width="10.44140625" bestFit="1" customWidth="1"/>
  </cols>
  <sheetData>
    <row r="1" spans="1:12" ht="17.399999999999999" x14ac:dyDescent="0.3">
      <c r="A1" s="259"/>
      <c r="B1" s="260"/>
      <c r="C1" s="260"/>
      <c r="D1" s="260"/>
      <c r="E1" s="260"/>
      <c r="F1" s="260"/>
      <c r="G1" s="260"/>
      <c r="H1" s="261"/>
    </row>
    <row r="2" spans="1:12" ht="21" customHeight="1" x14ac:dyDescent="0.3">
      <c r="A2" s="262" t="s">
        <v>0</v>
      </c>
      <c r="B2" s="263"/>
      <c r="C2" s="263"/>
      <c r="D2" s="263"/>
      <c r="E2" s="263"/>
      <c r="F2" s="263"/>
      <c r="G2" s="263"/>
      <c r="H2" s="264"/>
    </row>
    <row r="3" spans="1:12" ht="18" thickBot="1" x14ac:dyDescent="0.35">
      <c r="A3" s="265"/>
      <c r="B3" s="266"/>
      <c r="C3" s="266"/>
      <c r="D3" s="266"/>
      <c r="E3" s="266"/>
      <c r="F3" s="266"/>
      <c r="G3" s="266"/>
      <c r="H3" s="267"/>
    </row>
    <row r="4" spans="1:12" ht="15" customHeight="1" thickBot="1" x14ac:dyDescent="0.35">
      <c r="A4" s="268" t="s">
        <v>1</v>
      </c>
      <c r="B4" s="270" t="s">
        <v>2</v>
      </c>
      <c r="C4" s="270" t="s">
        <v>3</v>
      </c>
      <c r="D4" s="256" t="s">
        <v>4</v>
      </c>
      <c r="E4" s="257"/>
      <c r="F4" s="257"/>
      <c r="G4" s="257"/>
      <c r="H4" s="258"/>
    </row>
    <row r="5" spans="1:12" ht="15.6" thickBot="1" x14ac:dyDescent="0.35">
      <c r="A5" s="269"/>
      <c r="B5" s="271"/>
      <c r="C5" s="271"/>
      <c r="D5" s="43">
        <v>2014</v>
      </c>
      <c r="E5" s="3">
        <v>2015</v>
      </c>
      <c r="F5" s="3">
        <v>2016</v>
      </c>
      <c r="G5" s="3">
        <v>2017</v>
      </c>
      <c r="H5" s="3">
        <v>2018</v>
      </c>
    </row>
    <row r="6" spans="1:12" ht="16.8" thickBot="1" x14ac:dyDescent="0.5">
      <c r="A6" s="250" t="s">
        <v>5</v>
      </c>
      <c r="B6" s="13" t="s">
        <v>6</v>
      </c>
      <c r="C6" s="14"/>
      <c r="D6" s="14"/>
      <c r="E6" s="14"/>
      <c r="F6" s="14"/>
      <c r="G6" s="14"/>
      <c r="H6" s="15"/>
      <c r="I6" s="169" t="s">
        <v>502</v>
      </c>
      <c r="J6" s="169">
        <v>32.700000000000003</v>
      </c>
      <c r="K6" s="168" t="s">
        <v>503</v>
      </c>
    </row>
    <row r="7" spans="1:12" ht="16.2" thickBot="1" x14ac:dyDescent="0.35">
      <c r="A7" s="251"/>
      <c r="B7" s="4" t="s">
        <v>7</v>
      </c>
      <c r="C7" s="5" t="s">
        <v>8</v>
      </c>
      <c r="D7" s="57">
        <v>574010</v>
      </c>
      <c r="E7" s="57">
        <v>403440</v>
      </c>
      <c r="F7" s="58">
        <v>352185</v>
      </c>
      <c r="G7" s="57">
        <v>436745</v>
      </c>
      <c r="H7" s="57">
        <v>515449</v>
      </c>
      <c r="I7" s="170">
        <f>D7*10^6/$J$6</f>
        <v>17553822629.969418</v>
      </c>
      <c r="J7" s="170">
        <f t="shared" ref="J7:L7" si="0">E7*10^6/$J$6</f>
        <v>12337614678.899082</v>
      </c>
      <c r="K7" s="170">
        <f t="shared" si="0"/>
        <v>10770183486.238531</v>
      </c>
      <c r="L7" s="170">
        <f t="shared" si="0"/>
        <v>13356116207.951069</v>
      </c>
    </row>
    <row r="8" spans="1:12" ht="16.2" thickBot="1" x14ac:dyDescent="0.35">
      <c r="A8" s="251"/>
      <c r="B8" s="4" t="s">
        <v>9</v>
      </c>
      <c r="C8" s="5" t="s">
        <v>8</v>
      </c>
      <c r="D8" s="57">
        <v>554695.09</v>
      </c>
      <c r="E8" s="57">
        <v>403440.23</v>
      </c>
      <c r="F8" s="58">
        <v>355524.19</v>
      </c>
      <c r="G8" s="57">
        <v>439920.75</v>
      </c>
      <c r="H8" s="122">
        <v>518654.74</v>
      </c>
    </row>
    <row r="9" spans="1:12" ht="33.6" thickBot="1" x14ac:dyDescent="0.35">
      <c r="A9" s="251"/>
      <c r="B9" s="8" t="s">
        <v>454</v>
      </c>
      <c r="C9" s="5" t="s">
        <v>8</v>
      </c>
      <c r="D9" s="57">
        <v>555690.18000000005</v>
      </c>
      <c r="E9" s="57">
        <v>404652.53</v>
      </c>
      <c r="F9" s="58">
        <v>356376.61</v>
      </c>
      <c r="G9" s="57">
        <v>440866.44</v>
      </c>
      <c r="H9" s="122">
        <v>520232.05</v>
      </c>
      <c r="K9" s="136"/>
    </row>
    <row r="10" spans="1:12" ht="15.6" thickBot="1" x14ac:dyDescent="0.35">
      <c r="A10" s="251"/>
      <c r="B10" s="253" t="s">
        <v>10</v>
      </c>
      <c r="C10" s="254"/>
      <c r="D10" s="254"/>
      <c r="E10" s="254"/>
      <c r="F10" s="254"/>
      <c r="G10" s="254"/>
      <c r="H10" s="255"/>
      <c r="J10" s="136"/>
    </row>
    <row r="11" spans="1:12" ht="18" thickBot="1" x14ac:dyDescent="0.35">
      <c r="A11" s="251"/>
      <c r="B11" s="4" t="s">
        <v>455</v>
      </c>
      <c r="C11" s="5" t="s">
        <v>8</v>
      </c>
      <c r="D11" s="62">
        <v>13110</v>
      </c>
      <c r="E11" s="62">
        <v>12190</v>
      </c>
      <c r="F11" s="63">
        <v>12213</v>
      </c>
      <c r="G11" s="64">
        <v>13744</v>
      </c>
      <c r="H11" s="147">
        <v>14595</v>
      </c>
    </row>
    <row r="12" spans="1:12" ht="18" thickBot="1" x14ac:dyDescent="0.35">
      <c r="A12" s="251"/>
      <c r="B12" s="4" t="s">
        <v>456</v>
      </c>
      <c r="C12" s="5" t="s">
        <v>8</v>
      </c>
      <c r="D12" s="62">
        <v>537869.80000000005</v>
      </c>
      <c r="E12" s="62">
        <v>377591.53</v>
      </c>
      <c r="F12" s="63">
        <v>324650.90000000002</v>
      </c>
      <c r="G12" s="62">
        <v>396468</v>
      </c>
      <c r="H12" s="163">
        <v>480881</v>
      </c>
    </row>
    <row r="13" spans="1:12" ht="18" thickBot="1" x14ac:dyDescent="0.5">
      <c r="A13" s="251"/>
      <c r="B13" s="4" t="s">
        <v>457</v>
      </c>
      <c r="C13" s="5" t="s">
        <v>8</v>
      </c>
      <c r="D13" s="62">
        <v>559.36</v>
      </c>
      <c r="E13" s="62">
        <v>1984.09</v>
      </c>
      <c r="F13" s="63">
        <v>3025.09</v>
      </c>
      <c r="G13" s="62">
        <v>4169</v>
      </c>
      <c r="H13" s="164">
        <v>2985.95</v>
      </c>
    </row>
    <row r="14" spans="1:12" ht="18" thickBot="1" x14ac:dyDescent="0.35">
      <c r="A14" s="251"/>
      <c r="B14" s="4" t="s">
        <v>458</v>
      </c>
      <c r="C14" s="5" t="s">
        <v>8</v>
      </c>
      <c r="D14" s="62">
        <v>20241.650000000001</v>
      </c>
      <c r="E14" s="62">
        <v>16922.48</v>
      </c>
      <c r="F14" s="63">
        <v>15326.12</v>
      </c>
      <c r="G14" s="63">
        <v>20302.189999999999</v>
      </c>
      <c r="H14" s="162"/>
    </row>
    <row r="15" spans="1:12" ht="16.2" thickBot="1" x14ac:dyDescent="0.35">
      <c r="A15" s="251"/>
      <c r="B15" s="4" t="s">
        <v>11</v>
      </c>
      <c r="C15" s="5" t="s">
        <v>8</v>
      </c>
      <c r="D15" s="62">
        <v>307.5</v>
      </c>
      <c r="E15" s="62">
        <v>50.35</v>
      </c>
      <c r="F15" s="63">
        <v>47.62</v>
      </c>
      <c r="G15" s="62">
        <v>259.48</v>
      </c>
      <c r="H15" s="147">
        <f>'Social &amp; Relationship Capital'!H167</f>
        <v>164.10800953999998</v>
      </c>
    </row>
    <row r="16" spans="1:12" ht="16.2" thickBot="1" x14ac:dyDescent="0.35">
      <c r="A16" s="252"/>
      <c r="B16" s="138" t="s">
        <v>12</v>
      </c>
      <c r="C16" s="105" t="s">
        <v>8</v>
      </c>
      <c r="D16" s="131">
        <f>D9-SUM(D11:D15)</f>
        <v>-16398.130000000005</v>
      </c>
      <c r="E16" s="131">
        <f t="shared" ref="E16:G16" si="1">E9-SUM(E11:E15)</f>
        <v>-4085.9199999999837</v>
      </c>
      <c r="F16" s="131">
        <f t="shared" si="1"/>
        <v>1113.8799999999464</v>
      </c>
      <c r="G16" s="131">
        <f t="shared" si="1"/>
        <v>5923.7700000000186</v>
      </c>
      <c r="H16" s="131">
        <f>H9-SUM(H11:H15)</f>
        <v>21605.991990459966</v>
      </c>
      <c r="I16" s="136"/>
    </row>
    <row r="17" spans="1:8" ht="16.2" thickBot="1" x14ac:dyDescent="0.35">
      <c r="A17" s="9" t="s">
        <v>13</v>
      </c>
      <c r="B17" s="4" t="s">
        <v>14</v>
      </c>
      <c r="C17" s="5" t="s">
        <v>15</v>
      </c>
      <c r="D17" s="6">
        <v>98.21</v>
      </c>
      <c r="E17" s="6">
        <v>98.12</v>
      </c>
      <c r="F17" s="7">
        <v>71.849999999999994</v>
      </c>
      <c r="G17" s="6">
        <v>75</v>
      </c>
      <c r="H17" s="139"/>
    </row>
    <row r="18" spans="1:8" x14ac:dyDescent="0.3">
      <c r="A18" s="1"/>
    </row>
    <row r="19" spans="1:8" ht="16.8" x14ac:dyDescent="0.3">
      <c r="A19" s="121" t="s">
        <v>468</v>
      </c>
      <c r="D19" s="137"/>
      <c r="E19" s="137"/>
      <c r="F19" s="137"/>
      <c r="G19" s="137"/>
    </row>
    <row r="20" spans="1:8" ht="16.8" x14ac:dyDescent="0.3">
      <c r="A20" s="121" t="s">
        <v>484</v>
      </c>
    </row>
    <row r="21" spans="1:8" ht="16.8" x14ac:dyDescent="0.3">
      <c r="A21" s="121" t="s">
        <v>485</v>
      </c>
    </row>
    <row r="22" spans="1:8" ht="16.8" x14ac:dyDescent="0.3">
      <c r="A22" s="121" t="s">
        <v>486</v>
      </c>
    </row>
    <row r="23" spans="1:8" ht="16.8" x14ac:dyDescent="0.3">
      <c r="A23" s="121" t="s">
        <v>487</v>
      </c>
    </row>
    <row r="24" spans="1:8" ht="16.8" x14ac:dyDescent="0.3">
      <c r="A24" s="121" t="s">
        <v>488</v>
      </c>
    </row>
    <row r="25" spans="1:8" ht="16.8" x14ac:dyDescent="0.3">
      <c r="A25" s="121" t="s">
        <v>489</v>
      </c>
    </row>
  </sheetData>
  <customSheetViews>
    <customSheetView guid="{B8A4C34F-0FF3-45CB-A458-8F7267866128}"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zoomScale="130" zoomScaleNormal="130" workbookViewId="0">
      <selection activeCell="D7" sqref="D7:F13"/>
    </sheetView>
  </sheetViews>
  <sheetFormatPr defaultRowHeight="14.4" x14ac:dyDescent="0.3"/>
  <cols>
    <col min="2" max="2" width="34.5546875" customWidth="1"/>
  </cols>
  <sheetData>
    <row r="1" spans="1:8" ht="17.399999999999999" x14ac:dyDescent="0.3">
      <c r="A1" s="278"/>
      <c r="B1" s="279"/>
      <c r="C1" s="279"/>
      <c r="D1" s="279"/>
      <c r="E1" s="279"/>
      <c r="F1" s="279"/>
      <c r="G1" s="279"/>
      <c r="H1" s="280"/>
    </row>
    <row r="2" spans="1:8" ht="20.399999999999999" x14ac:dyDescent="0.3">
      <c r="A2" s="281" t="s">
        <v>16</v>
      </c>
      <c r="B2" s="282"/>
      <c r="C2" s="282"/>
      <c r="D2" s="282"/>
      <c r="E2" s="282"/>
      <c r="F2" s="282"/>
      <c r="G2" s="282"/>
      <c r="H2" s="283"/>
    </row>
    <row r="3" spans="1:8" ht="18" thickBot="1" x14ac:dyDescent="0.35">
      <c r="A3" s="284"/>
      <c r="B3" s="285"/>
      <c r="C3" s="285"/>
      <c r="D3" s="285"/>
      <c r="E3" s="285"/>
      <c r="F3" s="285"/>
      <c r="G3" s="285"/>
      <c r="H3" s="286"/>
    </row>
    <row r="4" spans="1:8" ht="15" customHeight="1" thickBot="1" x14ac:dyDescent="0.35">
      <c r="A4" s="270" t="s">
        <v>1</v>
      </c>
      <c r="B4" s="268" t="s">
        <v>2</v>
      </c>
      <c r="C4" s="268" t="s">
        <v>3</v>
      </c>
      <c r="D4" s="256" t="s">
        <v>4</v>
      </c>
      <c r="E4" s="257"/>
      <c r="F4" s="257"/>
      <c r="G4" s="257"/>
      <c r="H4" s="258"/>
    </row>
    <row r="5" spans="1:8" ht="15.6" thickBot="1" x14ac:dyDescent="0.35">
      <c r="A5" s="271"/>
      <c r="B5" s="269"/>
      <c r="C5" s="269"/>
      <c r="D5" s="43">
        <v>2014</v>
      </c>
      <c r="E5" s="3">
        <v>2015</v>
      </c>
      <c r="F5" s="3">
        <v>2016</v>
      </c>
      <c r="G5" s="3">
        <v>2017</v>
      </c>
      <c r="H5" s="3">
        <v>2018</v>
      </c>
    </row>
    <row r="6" spans="1:8" ht="15.6" thickBot="1" x14ac:dyDescent="0.35">
      <c r="A6" s="272"/>
      <c r="B6" s="275" t="s">
        <v>17</v>
      </c>
      <c r="C6" s="276"/>
      <c r="D6" s="276"/>
      <c r="E6" s="276"/>
      <c r="F6" s="276"/>
      <c r="G6" s="276"/>
      <c r="H6" s="277"/>
    </row>
    <row r="7" spans="1:8" ht="16.2" thickBot="1" x14ac:dyDescent="0.35">
      <c r="A7" s="273"/>
      <c r="B7" s="8" t="s">
        <v>18</v>
      </c>
      <c r="C7" s="10" t="s">
        <v>8</v>
      </c>
      <c r="D7" s="61"/>
      <c r="E7" s="61"/>
      <c r="F7" s="61"/>
      <c r="G7" s="61">
        <v>2368</v>
      </c>
      <c r="H7" s="73"/>
    </row>
    <row r="8" spans="1:8" ht="16.2" thickBot="1" x14ac:dyDescent="0.35">
      <c r="A8" s="273"/>
      <c r="B8" s="8" t="s">
        <v>19</v>
      </c>
      <c r="C8" s="12" t="s">
        <v>8</v>
      </c>
      <c r="D8" s="62"/>
      <c r="E8" s="62"/>
      <c r="F8" s="62"/>
      <c r="G8" s="62">
        <v>1950</v>
      </c>
      <c r="H8" s="60"/>
    </row>
    <row r="9" spans="1:8" ht="16.2" thickBot="1" x14ac:dyDescent="0.35">
      <c r="A9" s="273"/>
      <c r="B9" s="8" t="s">
        <v>20</v>
      </c>
      <c r="C9" s="12" t="s">
        <v>8</v>
      </c>
      <c r="D9" s="6"/>
      <c r="E9" s="6"/>
      <c r="F9" s="6"/>
      <c r="G9" s="6">
        <v>418</v>
      </c>
      <c r="H9" s="60"/>
    </row>
    <row r="10" spans="1:8" ht="16.2" thickBot="1" x14ac:dyDescent="0.35">
      <c r="A10" s="273"/>
      <c r="B10" s="8" t="s">
        <v>21</v>
      </c>
      <c r="C10" s="12" t="s">
        <v>8</v>
      </c>
      <c r="D10" s="6"/>
      <c r="E10" s="6"/>
      <c r="F10" s="6"/>
      <c r="G10" s="6">
        <v>373</v>
      </c>
      <c r="H10" s="60"/>
    </row>
    <row r="11" spans="1:8" ht="16.2" thickBot="1" x14ac:dyDescent="0.35">
      <c r="A11" s="273"/>
      <c r="B11" s="8" t="s">
        <v>22</v>
      </c>
      <c r="C11" s="12" t="s">
        <v>8</v>
      </c>
      <c r="D11" s="6"/>
      <c r="E11" s="6"/>
      <c r="F11" s="6"/>
      <c r="G11" s="6">
        <v>45</v>
      </c>
      <c r="H11" s="60"/>
    </row>
    <row r="12" spans="1:8" ht="16.2" thickBot="1" x14ac:dyDescent="0.35">
      <c r="A12" s="273"/>
      <c r="B12" s="8" t="s">
        <v>23</v>
      </c>
      <c r="C12" s="12" t="s">
        <v>8</v>
      </c>
      <c r="D12" s="6"/>
      <c r="E12" s="6"/>
      <c r="F12" s="6"/>
      <c r="G12" s="62">
        <v>1453</v>
      </c>
      <c r="H12" s="60"/>
    </row>
    <row r="13" spans="1:8" ht="31.8" thickBot="1" x14ac:dyDescent="0.35">
      <c r="A13" s="274"/>
      <c r="B13" s="8" t="s">
        <v>24</v>
      </c>
      <c r="C13" s="12" t="s">
        <v>25</v>
      </c>
      <c r="D13" s="6"/>
      <c r="E13" s="6"/>
      <c r="F13" s="6"/>
      <c r="G13" s="6">
        <v>100</v>
      </c>
      <c r="H13" s="60"/>
    </row>
    <row r="15" spans="1:8" ht="15.6" x14ac:dyDescent="0.3">
      <c r="A15" s="2"/>
    </row>
  </sheetData>
  <customSheetViews>
    <customSheetView guid="{B8A4C34F-0FF3-45CB-A458-8F7267866128}" scale="13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51" activePane="bottomRight" state="frozen"/>
      <selection pane="topRight" activeCell="D1" sqref="D1"/>
      <selection pane="bottomLeft" activeCell="A6" sqref="A6"/>
      <selection pane="bottomRight" activeCell="D189" sqref="D189"/>
    </sheetView>
  </sheetViews>
  <sheetFormatPr defaultRowHeight="14.4" x14ac:dyDescent="0.3"/>
  <cols>
    <col min="2" max="2" width="56" customWidth="1"/>
    <col min="3" max="3" width="15.5546875" customWidth="1"/>
    <col min="4" max="7" width="9" customWidth="1"/>
    <col min="8" max="8" width="9.88671875" bestFit="1" customWidth="1"/>
    <col min="10" max="10" width="14.109375" bestFit="1" customWidth="1"/>
    <col min="11" max="11" width="14" bestFit="1" customWidth="1"/>
    <col min="12" max="13" width="9.44140625" bestFit="1" customWidth="1"/>
  </cols>
  <sheetData>
    <row r="1" spans="1:8" ht="17.399999999999999" x14ac:dyDescent="0.3">
      <c r="A1" s="287"/>
      <c r="B1" s="288"/>
      <c r="C1" s="288"/>
      <c r="D1" s="288"/>
      <c r="E1" s="288"/>
      <c r="F1" s="288"/>
      <c r="G1" s="288"/>
      <c r="H1" s="289"/>
    </row>
    <row r="2" spans="1:8" ht="20.399999999999999" x14ac:dyDescent="0.3">
      <c r="A2" s="290" t="s">
        <v>141</v>
      </c>
      <c r="B2" s="291"/>
      <c r="C2" s="291"/>
      <c r="D2" s="291"/>
      <c r="E2" s="291"/>
      <c r="F2" s="291"/>
      <c r="G2" s="291"/>
      <c r="H2" s="292"/>
    </row>
    <row r="3" spans="1:8" ht="21" thickBot="1" x14ac:dyDescent="0.35">
      <c r="A3" s="293"/>
      <c r="B3" s="294"/>
      <c r="C3" s="294"/>
      <c r="D3" s="294"/>
      <c r="E3" s="294"/>
      <c r="F3" s="294"/>
      <c r="G3" s="294"/>
      <c r="H3" s="295"/>
    </row>
    <row r="4" spans="1:8" ht="15.6" thickBot="1" x14ac:dyDescent="0.35">
      <c r="A4" s="268" t="s">
        <v>1</v>
      </c>
      <c r="B4" s="270" t="s">
        <v>2</v>
      </c>
      <c r="C4" s="270" t="s">
        <v>3</v>
      </c>
      <c r="D4" s="256" t="s">
        <v>4</v>
      </c>
      <c r="E4" s="257"/>
      <c r="F4" s="257"/>
      <c r="G4" s="257"/>
      <c r="H4" s="258"/>
    </row>
    <row r="5" spans="1:8" ht="15.6" thickBot="1" x14ac:dyDescent="0.35">
      <c r="A5" s="269"/>
      <c r="B5" s="271"/>
      <c r="C5" s="271"/>
      <c r="D5" s="43">
        <v>2014</v>
      </c>
      <c r="E5" s="3">
        <v>2015</v>
      </c>
      <c r="F5" s="3">
        <v>2016</v>
      </c>
      <c r="G5" s="3">
        <v>2017</v>
      </c>
      <c r="H5" s="3">
        <v>2018</v>
      </c>
    </row>
    <row r="6" spans="1:8" ht="15.6" thickBot="1" x14ac:dyDescent="0.35">
      <c r="A6" s="44" t="s">
        <v>142</v>
      </c>
      <c r="B6" s="45"/>
      <c r="C6" s="45"/>
      <c r="D6" s="45"/>
      <c r="E6" s="45"/>
      <c r="F6" s="45"/>
      <c r="G6" s="45"/>
      <c r="H6" s="46"/>
    </row>
    <row r="7" spans="1:8" ht="15.6" thickBot="1" x14ac:dyDescent="0.35">
      <c r="A7" s="250" t="s">
        <v>61</v>
      </c>
      <c r="B7" s="296" t="s">
        <v>143</v>
      </c>
      <c r="C7" s="297"/>
      <c r="D7" s="297"/>
      <c r="E7" s="297"/>
      <c r="F7" s="297"/>
      <c r="G7" s="297"/>
      <c r="H7" s="298"/>
    </row>
    <row r="8" spans="1:8" ht="16.2" thickBot="1" x14ac:dyDescent="0.35">
      <c r="A8" s="251"/>
      <c r="B8" s="36" t="s">
        <v>144</v>
      </c>
      <c r="C8" s="37" t="s">
        <v>145</v>
      </c>
      <c r="D8" s="48">
        <v>3</v>
      </c>
      <c r="E8" s="22"/>
      <c r="F8" s="22"/>
      <c r="G8" s="6">
        <v>6</v>
      </c>
      <c r="H8" s="94">
        <v>7</v>
      </c>
    </row>
    <row r="9" spans="1:8" ht="15.6" thickBot="1" x14ac:dyDescent="0.35">
      <c r="A9" s="251"/>
      <c r="B9" s="296" t="s">
        <v>146</v>
      </c>
      <c r="C9" s="297"/>
      <c r="D9" s="297"/>
      <c r="E9" s="297"/>
      <c r="F9" s="297"/>
      <c r="G9" s="297"/>
      <c r="H9" s="298"/>
    </row>
    <row r="10" spans="1:8" ht="31.8" thickBot="1" x14ac:dyDescent="0.35">
      <c r="A10" s="251"/>
      <c r="B10" s="36" t="s">
        <v>147</v>
      </c>
      <c r="C10" s="37" t="s">
        <v>116</v>
      </c>
      <c r="D10" s="48" t="s">
        <v>450</v>
      </c>
      <c r="E10" s="22"/>
      <c r="F10" s="22"/>
      <c r="G10" s="6">
        <v>14</v>
      </c>
      <c r="H10" s="94">
        <v>14</v>
      </c>
    </row>
    <row r="11" spans="1:8" ht="15.6" thickBot="1" x14ac:dyDescent="0.35">
      <c r="A11" s="251"/>
      <c r="B11" s="296" t="s">
        <v>148</v>
      </c>
      <c r="C11" s="297"/>
      <c r="D11" s="297"/>
      <c r="E11" s="297"/>
      <c r="F11" s="297"/>
      <c r="G11" s="297"/>
      <c r="H11" s="298"/>
    </row>
    <row r="12" spans="1:8" ht="31.8" thickBot="1" x14ac:dyDescent="0.35">
      <c r="A12" s="251"/>
      <c r="B12" s="36" t="s">
        <v>149</v>
      </c>
      <c r="C12" s="37" t="s">
        <v>150</v>
      </c>
      <c r="D12" s="48" t="s">
        <v>450</v>
      </c>
      <c r="E12" s="142"/>
      <c r="F12" s="142"/>
      <c r="G12" s="155">
        <v>96</v>
      </c>
      <c r="H12" s="125">
        <v>96.3</v>
      </c>
    </row>
    <row r="13" spans="1:8" ht="16.2" thickBot="1" x14ac:dyDescent="0.35">
      <c r="A13" s="251"/>
      <c r="B13" s="36" t="s">
        <v>151</v>
      </c>
      <c r="C13" s="37" t="s">
        <v>15</v>
      </c>
      <c r="D13" s="48" t="s">
        <v>450</v>
      </c>
      <c r="E13" s="22"/>
      <c r="F13" s="22"/>
      <c r="G13" s="6">
        <v>80</v>
      </c>
      <c r="H13" s="94">
        <v>80</v>
      </c>
    </row>
    <row r="14" spans="1:8" ht="16.2" thickBot="1" x14ac:dyDescent="0.35">
      <c r="A14" s="251"/>
      <c r="B14" s="36" t="s">
        <v>152</v>
      </c>
      <c r="C14" s="37" t="s">
        <v>116</v>
      </c>
      <c r="D14" s="48" t="s">
        <v>450</v>
      </c>
      <c r="E14" s="22"/>
      <c r="F14" s="22"/>
      <c r="G14" s="6">
        <v>14</v>
      </c>
      <c r="H14" s="140"/>
    </row>
    <row r="15" spans="1:8" ht="16.2" thickBot="1" x14ac:dyDescent="0.35">
      <c r="A15" s="251"/>
      <c r="B15" s="36" t="s">
        <v>153</v>
      </c>
      <c r="C15" s="37" t="s">
        <v>116</v>
      </c>
      <c r="D15" s="48" t="s">
        <v>450</v>
      </c>
      <c r="E15" s="22"/>
      <c r="F15" s="22"/>
      <c r="G15" s="6">
        <v>4</v>
      </c>
      <c r="H15" s="94">
        <v>4</v>
      </c>
    </row>
    <row r="16" spans="1:8" ht="15.6" thickBot="1" x14ac:dyDescent="0.35">
      <c r="A16" s="251"/>
      <c r="B16" s="296" t="s">
        <v>154</v>
      </c>
      <c r="C16" s="297"/>
      <c r="D16" s="297"/>
      <c r="E16" s="297"/>
      <c r="F16" s="297"/>
      <c r="G16" s="297"/>
      <c r="H16" s="298"/>
    </row>
    <row r="17" spans="1:9" ht="16.2" thickBot="1" x14ac:dyDescent="0.35">
      <c r="A17" s="251"/>
      <c r="B17" s="36" t="s">
        <v>155</v>
      </c>
      <c r="C17" s="37" t="s">
        <v>145</v>
      </c>
      <c r="D17" s="48" t="s">
        <v>450</v>
      </c>
      <c r="E17" s="22"/>
      <c r="F17" s="22"/>
      <c r="G17" s="6">
        <v>3</v>
      </c>
      <c r="H17" s="94">
        <v>3</v>
      </c>
    </row>
    <row r="18" spans="1:9" ht="15.6" thickBot="1" x14ac:dyDescent="0.35">
      <c r="A18" s="251"/>
      <c r="B18" s="296" t="s">
        <v>156</v>
      </c>
      <c r="C18" s="297"/>
      <c r="D18" s="297"/>
      <c r="E18" s="297"/>
      <c r="F18" s="297"/>
      <c r="G18" s="297"/>
      <c r="H18" s="298"/>
    </row>
    <row r="19" spans="1:9" ht="16.2" thickBot="1" x14ac:dyDescent="0.35">
      <c r="A19" s="251"/>
      <c r="B19" s="36" t="s">
        <v>157</v>
      </c>
      <c r="C19" s="37" t="s">
        <v>145</v>
      </c>
      <c r="D19" s="48" t="s">
        <v>450</v>
      </c>
      <c r="E19" s="22"/>
      <c r="F19" s="22"/>
      <c r="G19" s="22">
        <v>4</v>
      </c>
      <c r="H19" s="156">
        <v>4</v>
      </c>
    </row>
    <row r="20" spans="1:9" ht="16.2" thickBot="1" x14ac:dyDescent="0.35">
      <c r="A20" s="251"/>
      <c r="B20" s="36" t="s">
        <v>158</v>
      </c>
      <c r="C20" s="37" t="s">
        <v>145</v>
      </c>
      <c r="D20" s="48" t="s">
        <v>450</v>
      </c>
      <c r="E20" s="22"/>
      <c r="F20" s="22"/>
      <c r="G20" s="22">
        <v>4</v>
      </c>
      <c r="H20" s="156">
        <v>4</v>
      </c>
    </row>
    <row r="21" spans="1:9" ht="15.6" thickBot="1" x14ac:dyDescent="0.35">
      <c r="A21" s="251"/>
      <c r="B21" s="296" t="s">
        <v>159</v>
      </c>
      <c r="C21" s="297"/>
      <c r="D21" s="297"/>
      <c r="E21" s="297"/>
      <c r="F21" s="297"/>
      <c r="G21" s="297"/>
      <c r="H21" s="298"/>
    </row>
    <row r="22" spans="1:9" ht="16.2" thickBot="1" x14ac:dyDescent="0.35">
      <c r="A22" s="251"/>
      <c r="B22" s="127" t="s">
        <v>160</v>
      </c>
      <c r="C22" s="128" t="s">
        <v>81</v>
      </c>
      <c r="D22" s="132" t="s">
        <v>450</v>
      </c>
      <c r="E22" s="133"/>
      <c r="F22" s="133"/>
      <c r="G22" s="131"/>
      <c r="H22" s="244">
        <f>SUM(H23:H25)</f>
        <v>6</v>
      </c>
      <c r="I22" s="126"/>
    </row>
    <row r="23" spans="1:9" ht="16.2" thickBot="1" x14ac:dyDescent="0.35">
      <c r="A23" s="251"/>
      <c r="B23" s="36" t="s">
        <v>161</v>
      </c>
      <c r="C23" s="37" t="s">
        <v>81</v>
      </c>
      <c r="D23" s="48" t="s">
        <v>450</v>
      </c>
      <c r="E23" s="64"/>
      <c r="F23" s="64"/>
      <c r="G23" s="62"/>
      <c r="H23" s="62">
        <v>1</v>
      </c>
    </row>
    <row r="24" spans="1:9" ht="16.2" thickBot="1" x14ac:dyDescent="0.35">
      <c r="A24" s="251"/>
      <c r="B24" s="36" t="s">
        <v>162</v>
      </c>
      <c r="C24" s="37" t="s">
        <v>81</v>
      </c>
      <c r="D24" s="48" t="s">
        <v>450</v>
      </c>
      <c r="E24" s="64"/>
      <c r="F24" s="64"/>
      <c r="G24" s="62"/>
      <c r="H24" s="62">
        <v>2</v>
      </c>
    </row>
    <row r="25" spans="1:9" ht="16.2" thickBot="1" x14ac:dyDescent="0.35">
      <c r="A25" s="251"/>
      <c r="B25" s="36" t="s">
        <v>163</v>
      </c>
      <c r="C25" s="37" t="s">
        <v>81</v>
      </c>
      <c r="D25" s="48" t="s">
        <v>450</v>
      </c>
      <c r="E25" s="64"/>
      <c r="F25" s="64"/>
      <c r="G25" s="62"/>
      <c r="H25" s="62">
        <v>3</v>
      </c>
    </row>
    <row r="26" spans="1:9" ht="16.2" thickBot="1" x14ac:dyDescent="0.35">
      <c r="A26" s="251"/>
      <c r="B26" s="127" t="s">
        <v>164</v>
      </c>
      <c r="C26" s="128" t="s">
        <v>81</v>
      </c>
      <c r="D26" s="129" t="s">
        <v>450</v>
      </c>
      <c r="E26" s="131"/>
      <c r="F26" s="131"/>
      <c r="G26" s="131"/>
      <c r="H26" s="244">
        <f>SUM(H27:H29)</f>
        <v>9</v>
      </c>
    </row>
    <row r="27" spans="1:9" ht="16.2" thickBot="1" x14ac:dyDescent="0.35">
      <c r="A27" s="251"/>
      <c r="B27" s="36" t="s">
        <v>165</v>
      </c>
      <c r="C27" s="37" t="s">
        <v>81</v>
      </c>
      <c r="D27" s="48" t="s">
        <v>450</v>
      </c>
      <c r="E27" s="62"/>
      <c r="F27" s="62"/>
      <c r="G27" s="62"/>
      <c r="H27" s="62">
        <v>2</v>
      </c>
    </row>
    <row r="28" spans="1:9" ht="16.2" thickBot="1" x14ac:dyDescent="0.35">
      <c r="A28" s="251"/>
      <c r="B28" s="36" t="s">
        <v>166</v>
      </c>
      <c r="C28" s="37" t="s">
        <v>81</v>
      </c>
      <c r="D28" s="48" t="s">
        <v>450</v>
      </c>
      <c r="E28" s="62"/>
      <c r="F28" s="62"/>
      <c r="G28" s="62"/>
      <c r="H28" s="62">
        <v>3</v>
      </c>
    </row>
    <row r="29" spans="1:9" ht="16.2" thickBot="1" x14ac:dyDescent="0.35">
      <c r="A29" s="251"/>
      <c r="B29" s="36" t="s">
        <v>167</v>
      </c>
      <c r="C29" s="37" t="s">
        <v>81</v>
      </c>
      <c r="D29" s="48" t="s">
        <v>450</v>
      </c>
      <c r="E29" s="64"/>
      <c r="F29" s="62"/>
      <c r="G29" s="62"/>
      <c r="H29" s="62">
        <v>4</v>
      </c>
    </row>
    <row r="30" spans="1:9" ht="16.2" thickBot="1" x14ac:dyDescent="0.35">
      <c r="A30" s="251"/>
      <c r="B30" s="127" t="s">
        <v>168</v>
      </c>
      <c r="C30" s="128" t="s">
        <v>81</v>
      </c>
      <c r="D30" s="129" t="s">
        <v>450</v>
      </c>
      <c r="E30" s="130"/>
      <c r="F30" s="131"/>
      <c r="G30" s="131"/>
      <c r="H30" s="244">
        <f>SUM(H31:H33)</f>
        <v>18</v>
      </c>
    </row>
    <row r="31" spans="1:9" ht="16.2" thickBot="1" x14ac:dyDescent="0.35">
      <c r="A31" s="251"/>
      <c r="B31" s="36" t="s">
        <v>169</v>
      </c>
      <c r="C31" s="37" t="s">
        <v>81</v>
      </c>
      <c r="D31" s="48" t="s">
        <v>450</v>
      </c>
      <c r="E31" s="62"/>
      <c r="F31" s="62"/>
      <c r="G31" s="62"/>
      <c r="H31" s="62">
        <v>5</v>
      </c>
    </row>
    <row r="32" spans="1:9" ht="16.2" thickBot="1" x14ac:dyDescent="0.35">
      <c r="A32" s="251"/>
      <c r="B32" s="36" t="s">
        <v>170</v>
      </c>
      <c r="C32" s="37" t="s">
        <v>81</v>
      </c>
      <c r="D32" s="48" t="s">
        <v>450</v>
      </c>
      <c r="E32" s="62"/>
      <c r="F32" s="62"/>
      <c r="G32" s="62"/>
      <c r="H32" s="62">
        <v>6</v>
      </c>
    </row>
    <row r="33" spans="1:9" ht="16.2" thickBot="1" x14ac:dyDescent="0.35">
      <c r="A33" s="251"/>
      <c r="B33" s="36" t="s">
        <v>171</v>
      </c>
      <c r="C33" s="37" t="s">
        <v>81</v>
      </c>
      <c r="D33" s="48" t="s">
        <v>450</v>
      </c>
      <c r="E33" s="62"/>
      <c r="F33" s="62"/>
      <c r="G33" s="62"/>
      <c r="H33" s="62">
        <v>7</v>
      </c>
    </row>
    <row r="34" spans="1:9" ht="16.2" thickBot="1" x14ac:dyDescent="0.35">
      <c r="A34" s="251"/>
      <c r="B34" s="127" t="s">
        <v>172</v>
      </c>
      <c r="C34" s="128" t="s">
        <v>81</v>
      </c>
      <c r="D34" s="129" t="s">
        <v>450</v>
      </c>
      <c r="E34" s="131"/>
      <c r="F34" s="131"/>
      <c r="G34" s="131"/>
      <c r="H34" s="244">
        <f>SUM(H35:H37)</f>
        <v>27</v>
      </c>
    </row>
    <row r="35" spans="1:9" ht="16.2" thickBot="1" x14ac:dyDescent="0.35">
      <c r="A35" s="251"/>
      <c r="B35" s="36" t="s">
        <v>173</v>
      </c>
      <c r="C35" s="37" t="s">
        <v>81</v>
      </c>
      <c r="D35" s="48" t="s">
        <v>450</v>
      </c>
      <c r="E35" s="62"/>
      <c r="F35" s="62"/>
      <c r="G35" s="62"/>
      <c r="H35" s="62">
        <v>8</v>
      </c>
    </row>
    <row r="36" spans="1:9" ht="16.2" thickBot="1" x14ac:dyDescent="0.35">
      <c r="A36" s="251"/>
      <c r="B36" s="36" t="s">
        <v>174</v>
      </c>
      <c r="C36" s="37" t="s">
        <v>81</v>
      </c>
      <c r="D36" s="48" t="s">
        <v>450</v>
      </c>
      <c r="E36" s="62"/>
      <c r="F36" s="62"/>
      <c r="G36" s="62"/>
      <c r="H36" s="62">
        <v>9</v>
      </c>
    </row>
    <row r="37" spans="1:9" ht="16.2" thickBot="1" x14ac:dyDescent="0.35">
      <c r="A37" s="251"/>
      <c r="B37" s="36" t="s">
        <v>175</v>
      </c>
      <c r="C37" s="37" t="s">
        <v>81</v>
      </c>
      <c r="D37" s="48" t="s">
        <v>450</v>
      </c>
      <c r="E37" s="62"/>
      <c r="F37" s="62"/>
      <c r="G37" s="62"/>
      <c r="H37" s="62">
        <v>10</v>
      </c>
    </row>
    <row r="38" spans="1:9" ht="15.6" thickBot="1" x14ac:dyDescent="0.35">
      <c r="A38" s="251"/>
      <c r="B38" s="296" t="s">
        <v>176</v>
      </c>
      <c r="C38" s="297"/>
      <c r="D38" s="297"/>
      <c r="E38" s="297"/>
      <c r="F38" s="297"/>
      <c r="G38" s="297"/>
      <c r="H38" s="298"/>
    </row>
    <row r="39" spans="1:9" ht="16.2" thickBot="1" x14ac:dyDescent="0.35">
      <c r="A39" s="251"/>
      <c r="B39" s="36" t="s">
        <v>177</v>
      </c>
      <c r="C39" s="37" t="s">
        <v>81</v>
      </c>
      <c r="D39" s="48" t="s">
        <v>450</v>
      </c>
      <c r="E39" s="64"/>
      <c r="F39" s="64"/>
      <c r="G39" s="64"/>
      <c r="H39" s="64">
        <v>50</v>
      </c>
    </row>
    <row r="40" spans="1:9" ht="16.2" thickBot="1" x14ac:dyDescent="0.35">
      <c r="A40" s="251"/>
      <c r="B40" s="36" t="s">
        <v>178</v>
      </c>
      <c r="C40" s="37" t="s">
        <v>81</v>
      </c>
      <c r="D40" s="76" t="s">
        <v>450</v>
      </c>
      <c r="E40" s="79"/>
      <c r="F40" s="79"/>
      <c r="G40" s="78"/>
      <c r="H40" s="64">
        <v>60</v>
      </c>
      <c r="I40" s="152"/>
    </row>
    <row r="41" spans="1:9" ht="16.2" thickBot="1" x14ac:dyDescent="0.35">
      <c r="A41" s="251"/>
      <c r="B41" s="36" t="s">
        <v>179</v>
      </c>
      <c r="C41" s="37" t="s">
        <v>113</v>
      </c>
      <c r="D41" s="76" t="s">
        <v>450</v>
      </c>
      <c r="E41" s="77"/>
      <c r="F41" s="77"/>
      <c r="G41" s="75"/>
      <c r="H41" s="64">
        <v>15</v>
      </c>
    </row>
    <row r="42" spans="1:9" ht="16.2" thickBot="1" x14ac:dyDescent="0.35">
      <c r="A42" s="251"/>
      <c r="B42" s="36" t="s">
        <v>180</v>
      </c>
      <c r="C42" s="37" t="s">
        <v>113</v>
      </c>
      <c r="D42" s="76" t="s">
        <v>450</v>
      </c>
      <c r="E42" s="77"/>
      <c r="F42" s="77"/>
      <c r="G42" s="75"/>
      <c r="H42" s="64">
        <v>12</v>
      </c>
    </row>
    <row r="43" spans="1:9" ht="15.6" thickBot="1" x14ac:dyDescent="0.35">
      <c r="A43" s="251"/>
      <c r="B43" s="296" t="s">
        <v>181</v>
      </c>
      <c r="C43" s="297"/>
      <c r="D43" s="297"/>
      <c r="E43" s="297"/>
      <c r="F43" s="297"/>
      <c r="G43" s="297"/>
      <c r="H43" s="298"/>
    </row>
    <row r="44" spans="1:9" ht="31.8" thickBot="1" x14ac:dyDescent="0.35">
      <c r="A44" s="252"/>
      <c r="B44" s="36" t="s">
        <v>182</v>
      </c>
      <c r="C44" s="37" t="s">
        <v>183</v>
      </c>
      <c r="D44" s="48"/>
      <c r="E44" s="22"/>
      <c r="F44" s="22"/>
      <c r="G44" s="6"/>
      <c r="H44" s="245">
        <f>(60000*71.25)/H23</f>
        <v>4275000</v>
      </c>
    </row>
    <row r="45" spans="1:9" ht="15.6" thickBot="1" x14ac:dyDescent="0.35">
      <c r="A45" s="301" t="s">
        <v>184</v>
      </c>
      <c r="B45" s="302"/>
      <c r="C45" s="302"/>
      <c r="D45" s="302"/>
      <c r="E45" s="302"/>
      <c r="F45" s="302"/>
      <c r="G45" s="302"/>
      <c r="H45" s="303"/>
    </row>
    <row r="46" spans="1:9" ht="15.6" thickBot="1" x14ac:dyDescent="0.35">
      <c r="A46" s="304" t="s">
        <v>185</v>
      </c>
      <c r="B46" s="306" t="s">
        <v>186</v>
      </c>
      <c r="C46" s="307"/>
      <c r="D46" s="307"/>
      <c r="E46" s="307"/>
      <c r="F46" s="307"/>
      <c r="G46" s="307"/>
      <c r="H46" s="308"/>
    </row>
    <row r="47" spans="1:9" ht="16.2" thickBot="1" x14ac:dyDescent="0.35">
      <c r="A47" s="251"/>
      <c r="B47" s="309" t="s">
        <v>187</v>
      </c>
      <c r="C47" s="5" t="s">
        <v>31</v>
      </c>
      <c r="D47" s="6"/>
      <c r="E47" s="6"/>
      <c r="F47" s="7"/>
      <c r="G47" s="6">
        <v>21</v>
      </c>
      <c r="H47" s="95">
        <v>26</v>
      </c>
    </row>
    <row r="48" spans="1:9" ht="31.8" thickBot="1" x14ac:dyDescent="0.35">
      <c r="A48" s="251"/>
      <c r="B48" s="310"/>
      <c r="C48" s="5" t="s">
        <v>188</v>
      </c>
      <c r="D48" s="6"/>
      <c r="E48" s="6"/>
      <c r="F48" s="7"/>
      <c r="G48" s="6">
        <v>100</v>
      </c>
      <c r="H48" s="95">
        <v>100</v>
      </c>
    </row>
    <row r="49" spans="1:8" ht="16.2" thickBot="1" x14ac:dyDescent="0.35">
      <c r="A49" s="251"/>
      <c r="B49" s="311" t="s">
        <v>424</v>
      </c>
      <c r="C49" s="312"/>
      <c r="D49" s="312"/>
      <c r="E49" s="312"/>
      <c r="F49" s="312"/>
      <c r="G49" s="312"/>
      <c r="H49" s="313"/>
    </row>
    <row r="50" spans="1:8" ht="16.2" thickBot="1" x14ac:dyDescent="0.35">
      <c r="A50" s="251"/>
      <c r="B50" s="299" t="s">
        <v>36</v>
      </c>
      <c r="C50" s="5" t="s">
        <v>31</v>
      </c>
      <c r="D50" s="6">
        <v>8</v>
      </c>
      <c r="E50" s="6">
        <v>9</v>
      </c>
      <c r="F50" s="7">
        <v>10</v>
      </c>
      <c r="G50" s="6">
        <v>10</v>
      </c>
      <c r="H50" s="95">
        <v>13</v>
      </c>
    </row>
    <row r="51" spans="1:8" ht="31.8" thickBot="1" x14ac:dyDescent="0.35">
      <c r="A51" s="251"/>
      <c r="B51" s="300"/>
      <c r="C51" s="5" t="s">
        <v>188</v>
      </c>
      <c r="D51" s="6"/>
      <c r="E51" s="6"/>
      <c r="F51" s="7"/>
      <c r="G51" s="6">
        <v>100</v>
      </c>
      <c r="H51" s="95">
        <v>100</v>
      </c>
    </row>
    <row r="52" spans="1:8" ht="16.2" thickBot="1" x14ac:dyDescent="0.35">
      <c r="A52" s="251"/>
      <c r="B52" s="299" t="s">
        <v>37</v>
      </c>
      <c r="C52" s="5" t="s">
        <v>31</v>
      </c>
      <c r="D52" s="6"/>
      <c r="E52" s="6"/>
      <c r="F52" s="7"/>
      <c r="G52" s="6">
        <v>11</v>
      </c>
      <c r="H52" s="95">
        <v>12</v>
      </c>
    </row>
    <row r="53" spans="1:8" ht="31.8" thickBot="1" x14ac:dyDescent="0.35">
      <c r="A53" s="251"/>
      <c r="B53" s="300"/>
      <c r="C53" s="5" t="s">
        <v>188</v>
      </c>
      <c r="D53" s="6"/>
      <c r="E53" s="6"/>
      <c r="F53" s="7"/>
      <c r="G53" s="6">
        <v>100</v>
      </c>
      <c r="H53" s="95">
        <v>100</v>
      </c>
    </row>
    <row r="54" spans="1:8" ht="16.2" thickBot="1" x14ac:dyDescent="0.35">
      <c r="A54" s="251"/>
      <c r="B54" s="299" t="s">
        <v>38</v>
      </c>
      <c r="C54" s="5" t="s">
        <v>31</v>
      </c>
      <c r="D54" s="6">
        <v>0</v>
      </c>
      <c r="E54" s="6"/>
      <c r="F54" s="7"/>
      <c r="G54" s="6">
        <v>0</v>
      </c>
      <c r="H54" s="95">
        <v>1</v>
      </c>
    </row>
    <row r="55" spans="1:8" ht="31.8" thickBot="1" x14ac:dyDescent="0.35">
      <c r="A55" s="251"/>
      <c r="B55" s="300"/>
      <c r="C55" s="5" t="s">
        <v>188</v>
      </c>
      <c r="D55" s="6">
        <v>0</v>
      </c>
      <c r="E55" s="6"/>
      <c r="F55" s="6"/>
      <c r="G55" s="6">
        <v>0</v>
      </c>
      <c r="H55" s="95">
        <v>100</v>
      </c>
    </row>
    <row r="56" spans="1:8" ht="16.2" thickBot="1" x14ac:dyDescent="0.35">
      <c r="A56" s="251"/>
      <c r="B56" s="309" t="s">
        <v>189</v>
      </c>
      <c r="C56" s="5" t="s">
        <v>31</v>
      </c>
      <c r="D56" s="62">
        <v>5489</v>
      </c>
      <c r="E56" s="62"/>
      <c r="F56" s="63"/>
      <c r="G56" s="62">
        <v>6241</v>
      </c>
      <c r="H56" s="134">
        <v>6427</v>
      </c>
    </row>
    <row r="57" spans="1:8" ht="16.2" thickBot="1" x14ac:dyDescent="0.35">
      <c r="A57" s="251"/>
      <c r="B57" s="310"/>
      <c r="C57" s="5" t="s">
        <v>15</v>
      </c>
      <c r="D57" s="6">
        <v>100</v>
      </c>
      <c r="E57" s="6"/>
      <c r="F57" s="7"/>
      <c r="G57" s="6">
        <v>100</v>
      </c>
      <c r="H57" s="6">
        <v>100</v>
      </c>
    </row>
    <row r="58" spans="1:8" ht="16.2" thickBot="1" x14ac:dyDescent="0.35">
      <c r="A58" s="251"/>
      <c r="B58" s="311" t="s">
        <v>425</v>
      </c>
      <c r="C58" s="312"/>
      <c r="D58" s="312"/>
      <c r="E58" s="312"/>
      <c r="F58" s="312"/>
      <c r="G58" s="312"/>
      <c r="H58" s="313"/>
    </row>
    <row r="59" spans="1:8" ht="16.2" thickBot="1" x14ac:dyDescent="0.35">
      <c r="A59" s="251"/>
      <c r="B59" s="299" t="s">
        <v>190</v>
      </c>
      <c r="C59" s="5" t="s">
        <v>31</v>
      </c>
      <c r="D59" s="6"/>
      <c r="E59" s="6">
        <v>10</v>
      </c>
      <c r="F59" s="7">
        <v>25</v>
      </c>
      <c r="G59" s="6">
        <v>25</v>
      </c>
      <c r="H59" s="6">
        <v>26</v>
      </c>
    </row>
    <row r="60" spans="1:8" ht="16.2" thickBot="1" x14ac:dyDescent="0.35">
      <c r="A60" s="251"/>
      <c r="B60" s="300"/>
      <c r="C60" s="146" t="s">
        <v>191</v>
      </c>
      <c r="D60" s="96"/>
      <c r="E60" s="96"/>
      <c r="F60" s="96"/>
      <c r="G60" s="96">
        <v>100</v>
      </c>
      <c r="H60" s="96">
        <v>100</v>
      </c>
    </row>
    <row r="61" spans="1:8" ht="16.2" thickBot="1" x14ac:dyDescent="0.35">
      <c r="A61" s="251"/>
      <c r="B61" s="299" t="s">
        <v>192</v>
      </c>
      <c r="C61" s="5" t="s">
        <v>31</v>
      </c>
      <c r="D61" s="6"/>
      <c r="E61" s="6"/>
      <c r="F61" s="7"/>
      <c r="G61" s="6">
        <v>97</v>
      </c>
      <c r="H61" s="6">
        <v>558</v>
      </c>
    </row>
    <row r="62" spans="1:8" ht="16.2" thickBot="1" x14ac:dyDescent="0.35">
      <c r="A62" s="251"/>
      <c r="B62" s="300"/>
      <c r="C62" s="146" t="s">
        <v>191</v>
      </c>
      <c r="D62" s="96"/>
      <c r="E62" s="96"/>
      <c r="F62" s="96"/>
      <c r="G62" s="96">
        <v>100</v>
      </c>
      <c r="H62" s="96">
        <v>100</v>
      </c>
    </row>
    <row r="63" spans="1:8" ht="16.2" thickBot="1" x14ac:dyDescent="0.35">
      <c r="A63" s="251"/>
      <c r="B63" s="299" t="s">
        <v>193</v>
      </c>
      <c r="C63" s="5" t="s">
        <v>31</v>
      </c>
      <c r="D63" s="62"/>
      <c r="E63" s="62"/>
      <c r="F63" s="63"/>
      <c r="G63" s="62">
        <v>6119</v>
      </c>
      <c r="H63" s="6">
        <v>5843</v>
      </c>
    </row>
    <row r="64" spans="1:8" ht="16.2" thickBot="1" x14ac:dyDescent="0.35">
      <c r="A64" s="251"/>
      <c r="B64" s="300"/>
      <c r="C64" s="146" t="s">
        <v>191</v>
      </c>
      <c r="D64" s="96"/>
      <c r="E64" s="96"/>
      <c r="F64" s="96"/>
      <c r="G64" s="96">
        <v>100</v>
      </c>
      <c r="H64" s="96">
        <v>100</v>
      </c>
    </row>
    <row r="65" spans="1:8" ht="16.2" thickBot="1" x14ac:dyDescent="0.35">
      <c r="A65" s="251"/>
      <c r="B65" s="311" t="s">
        <v>426</v>
      </c>
      <c r="C65" s="312"/>
      <c r="D65" s="312"/>
      <c r="E65" s="312"/>
      <c r="F65" s="312"/>
      <c r="G65" s="312"/>
      <c r="H65" s="313"/>
    </row>
    <row r="66" spans="1:8" ht="16.2" thickBot="1" x14ac:dyDescent="0.35">
      <c r="A66" s="251"/>
      <c r="B66" s="299" t="s">
        <v>36</v>
      </c>
      <c r="C66" s="5" t="s">
        <v>31</v>
      </c>
      <c r="D66" s="62"/>
      <c r="E66" s="62"/>
      <c r="F66" s="63"/>
      <c r="G66" s="62">
        <v>5534</v>
      </c>
      <c r="H66" s="157">
        <v>5767</v>
      </c>
    </row>
    <row r="67" spans="1:8" ht="16.2" thickBot="1" x14ac:dyDescent="0.35">
      <c r="A67" s="251"/>
      <c r="B67" s="300"/>
      <c r="C67" s="5" t="s">
        <v>191</v>
      </c>
      <c r="D67" s="6"/>
      <c r="E67" s="6"/>
      <c r="F67" s="7"/>
      <c r="G67" s="6">
        <v>100</v>
      </c>
      <c r="H67" s="6">
        <v>100</v>
      </c>
    </row>
    <row r="68" spans="1:8" ht="16.2" thickBot="1" x14ac:dyDescent="0.35">
      <c r="A68" s="251"/>
      <c r="B68" s="299" t="s">
        <v>37</v>
      </c>
      <c r="C68" s="5" t="s">
        <v>31</v>
      </c>
      <c r="D68" s="6"/>
      <c r="E68" s="6"/>
      <c r="F68" s="7"/>
      <c r="G68" s="6">
        <v>673</v>
      </c>
      <c r="H68" s="158">
        <v>647</v>
      </c>
    </row>
    <row r="69" spans="1:8" ht="16.2" thickBot="1" x14ac:dyDescent="0.35">
      <c r="A69" s="251"/>
      <c r="B69" s="300"/>
      <c r="C69" s="5" t="s">
        <v>191</v>
      </c>
      <c r="D69" s="6"/>
      <c r="E69" s="6"/>
      <c r="F69" s="7"/>
      <c r="G69" s="6">
        <v>100</v>
      </c>
      <c r="H69" s="6">
        <v>100</v>
      </c>
    </row>
    <row r="70" spans="1:8" ht="16.2" thickBot="1" x14ac:dyDescent="0.35">
      <c r="A70" s="251"/>
      <c r="B70" s="299" t="s">
        <v>38</v>
      </c>
      <c r="C70" s="5" t="s">
        <v>31</v>
      </c>
      <c r="D70" s="6"/>
      <c r="E70" s="6"/>
      <c r="F70" s="7"/>
      <c r="G70" s="6">
        <v>34</v>
      </c>
      <c r="H70" s="158">
        <v>13</v>
      </c>
    </row>
    <row r="71" spans="1:8" ht="16.2" thickBot="1" x14ac:dyDescent="0.35">
      <c r="A71" s="251"/>
      <c r="B71" s="300"/>
      <c r="C71" s="5" t="s">
        <v>191</v>
      </c>
      <c r="D71" s="6"/>
      <c r="E71" s="6"/>
      <c r="F71" s="7"/>
      <c r="G71" s="6">
        <v>100</v>
      </c>
      <c r="H71" s="6">
        <v>100</v>
      </c>
    </row>
    <row r="72" spans="1:8" ht="16.2" thickBot="1" x14ac:dyDescent="0.35">
      <c r="A72" s="251"/>
      <c r="B72" s="309" t="s">
        <v>194</v>
      </c>
      <c r="C72" s="5" t="s">
        <v>31</v>
      </c>
      <c r="D72" s="6"/>
      <c r="E72" s="6"/>
      <c r="F72" s="7"/>
      <c r="G72" s="6">
        <v>374</v>
      </c>
      <c r="H72" s="95">
        <v>374</v>
      </c>
    </row>
    <row r="73" spans="1:8" ht="16.2" thickBot="1" x14ac:dyDescent="0.35">
      <c r="A73" s="251"/>
      <c r="B73" s="310"/>
      <c r="C73" s="5" t="s">
        <v>15</v>
      </c>
      <c r="D73" s="6"/>
      <c r="E73" s="6"/>
      <c r="F73" s="7"/>
      <c r="G73" s="6">
        <v>100</v>
      </c>
      <c r="H73" s="6">
        <v>100</v>
      </c>
    </row>
    <row r="74" spans="1:8" ht="16.2" thickBot="1" x14ac:dyDescent="0.35">
      <c r="A74" s="251"/>
      <c r="B74" s="311" t="s">
        <v>427</v>
      </c>
      <c r="C74" s="312"/>
      <c r="D74" s="312"/>
      <c r="E74" s="312"/>
      <c r="F74" s="312"/>
      <c r="G74" s="312"/>
      <c r="H74" s="313"/>
    </row>
    <row r="75" spans="1:8" ht="16.2" thickBot="1" x14ac:dyDescent="0.35">
      <c r="A75" s="251"/>
      <c r="B75" s="299" t="s">
        <v>195</v>
      </c>
      <c r="C75" s="5" t="s">
        <v>31</v>
      </c>
      <c r="D75" s="6"/>
      <c r="E75" s="6"/>
      <c r="F75" s="7"/>
      <c r="G75" s="6">
        <v>351</v>
      </c>
      <c r="H75" s="158">
        <v>374</v>
      </c>
    </row>
    <row r="76" spans="1:8" ht="16.2" thickBot="1" x14ac:dyDescent="0.35">
      <c r="A76" s="251"/>
      <c r="B76" s="300"/>
      <c r="C76" s="5" t="s">
        <v>196</v>
      </c>
      <c r="D76" s="6"/>
      <c r="E76" s="6"/>
      <c r="F76" s="7"/>
      <c r="G76" s="6">
        <v>93.9</v>
      </c>
      <c r="H76" s="158">
        <v>100</v>
      </c>
    </row>
    <row r="77" spans="1:8" ht="16.2" thickBot="1" x14ac:dyDescent="0.35">
      <c r="A77" s="251"/>
      <c r="B77" s="299" t="s">
        <v>197</v>
      </c>
      <c r="C77" s="5" t="s">
        <v>31</v>
      </c>
      <c r="D77" s="6"/>
      <c r="E77" s="6"/>
      <c r="F77" s="7"/>
      <c r="G77" s="6">
        <v>17</v>
      </c>
      <c r="H77" s="158">
        <v>17</v>
      </c>
    </row>
    <row r="78" spans="1:8" ht="16.2" thickBot="1" x14ac:dyDescent="0.35">
      <c r="A78" s="251"/>
      <c r="B78" s="300"/>
      <c r="C78" s="5" t="s">
        <v>196</v>
      </c>
      <c r="D78" s="6"/>
      <c r="E78" s="6"/>
      <c r="F78" s="7"/>
      <c r="G78" s="6">
        <v>4.5</v>
      </c>
      <c r="H78" s="246">
        <f>15/20</f>
        <v>0.75</v>
      </c>
    </row>
    <row r="79" spans="1:8" ht="16.2" thickBot="1" x14ac:dyDescent="0.35">
      <c r="A79" s="251"/>
      <c r="B79" s="299" t="s">
        <v>198</v>
      </c>
      <c r="C79" s="5" t="s">
        <v>31</v>
      </c>
      <c r="D79" s="6"/>
      <c r="E79" s="6"/>
      <c r="F79" s="7"/>
      <c r="G79" s="6">
        <v>6</v>
      </c>
      <c r="H79" s="158">
        <v>6</v>
      </c>
    </row>
    <row r="80" spans="1:8" ht="16.2" thickBot="1" x14ac:dyDescent="0.35">
      <c r="A80" s="251"/>
      <c r="B80" s="300"/>
      <c r="C80" s="5" t="s">
        <v>196</v>
      </c>
      <c r="D80" s="6"/>
      <c r="E80" s="6"/>
      <c r="F80" s="7"/>
      <c r="G80" s="6">
        <v>1.6</v>
      </c>
      <c r="H80" s="158">
        <v>1.6</v>
      </c>
    </row>
    <row r="81" spans="1:8" ht="16.2" thickBot="1" x14ac:dyDescent="0.35">
      <c r="A81" s="251"/>
      <c r="B81" s="311" t="s">
        <v>428</v>
      </c>
      <c r="C81" s="312"/>
      <c r="D81" s="312"/>
      <c r="E81" s="312"/>
      <c r="F81" s="312"/>
      <c r="G81" s="312"/>
      <c r="H81" s="313"/>
    </row>
    <row r="82" spans="1:8" ht="16.2" thickBot="1" x14ac:dyDescent="0.35">
      <c r="A82" s="251"/>
      <c r="B82" s="299" t="s">
        <v>36</v>
      </c>
      <c r="C82" s="5" t="s">
        <v>31</v>
      </c>
      <c r="D82" s="6" t="s">
        <v>450</v>
      </c>
      <c r="E82" s="6"/>
      <c r="F82" s="7"/>
      <c r="G82" s="6">
        <v>80</v>
      </c>
      <c r="H82" s="157">
        <v>80</v>
      </c>
    </row>
    <row r="83" spans="1:8" ht="16.2" thickBot="1" x14ac:dyDescent="0.35">
      <c r="A83" s="251"/>
      <c r="B83" s="300"/>
      <c r="C83" s="105" t="s">
        <v>196</v>
      </c>
      <c r="D83" s="106"/>
      <c r="E83" s="106"/>
      <c r="F83" s="106"/>
      <c r="G83" s="159">
        <f>G82/G$75*100</f>
        <v>22.792022792022792</v>
      </c>
      <c r="H83" s="247">
        <f>H82/H$75*100</f>
        <v>21.390374331550802</v>
      </c>
    </row>
    <row r="84" spans="1:8" ht="16.2" thickBot="1" x14ac:dyDescent="0.35">
      <c r="A84" s="251"/>
      <c r="B84" s="299" t="s">
        <v>37</v>
      </c>
      <c r="C84" s="5" t="s">
        <v>31</v>
      </c>
      <c r="D84" s="6"/>
      <c r="E84" s="6"/>
      <c r="F84" s="7"/>
      <c r="G84" s="6">
        <v>172</v>
      </c>
      <c r="H84" s="157">
        <v>172</v>
      </c>
    </row>
    <row r="85" spans="1:8" ht="16.2" thickBot="1" x14ac:dyDescent="0.35">
      <c r="A85" s="251"/>
      <c r="B85" s="300"/>
      <c r="C85" s="105" t="s">
        <v>196</v>
      </c>
      <c r="D85" s="106"/>
      <c r="E85" s="106"/>
      <c r="F85" s="106"/>
      <c r="G85" s="159">
        <f>G84/G$75*100</f>
        <v>49.002849002849004</v>
      </c>
      <c r="H85" s="247">
        <f>H84/H$75*100</f>
        <v>45.989304812834227</v>
      </c>
    </row>
    <row r="86" spans="1:8" ht="16.2" thickBot="1" x14ac:dyDescent="0.35">
      <c r="A86" s="251"/>
      <c r="B86" s="299" t="s">
        <v>38</v>
      </c>
      <c r="C86" s="5" t="s">
        <v>31</v>
      </c>
      <c r="D86" s="6"/>
      <c r="E86" s="6"/>
      <c r="F86" s="7"/>
      <c r="G86" s="6">
        <v>122</v>
      </c>
      <c r="H86" s="157">
        <v>122</v>
      </c>
    </row>
    <row r="87" spans="1:8" ht="16.2" thickBot="1" x14ac:dyDescent="0.35">
      <c r="A87" s="251"/>
      <c r="B87" s="300"/>
      <c r="C87" s="105" t="s">
        <v>196</v>
      </c>
      <c r="D87" s="106"/>
      <c r="E87" s="106"/>
      <c r="F87" s="106"/>
      <c r="G87" s="159">
        <f>G86/G$75*100</f>
        <v>34.757834757834758</v>
      </c>
      <c r="H87" s="247">
        <f>H86/H$75*100</f>
        <v>32.620320855614978</v>
      </c>
    </row>
    <row r="88" spans="1:8" ht="16.2" thickBot="1" x14ac:dyDescent="0.35">
      <c r="A88" s="251"/>
      <c r="B88" s="309" t="s">
        <v>199</v>
      </c>
      <c r="C88" s="5" t="s">
        <v>31</v>
      </c>
      <c r="D88" s="6"/>
      <c r="E88" s="6"/>
      <c r="F88" s="7"/>
      <c r="G88" s="6">
        <v>20</v>
      </c>
      <c r="H88" s="157">
        <v>20</v>
      </c>
    </row>
    <row r="89" spans="1:8" ht="16.2" thickBot="1" x14ac:dyDescent="0.35">
      <c r="A89" s="251"/>
      <c r="B89" s="310"/>
      <c r="C89" s="5" t="s">
        <v>15</v>
      </c>
      <c r="D89" s="6"/>
      <c r="E89" s="6"/>
      <c r="F89" s="7"/>
      <c r="G89" s="6">
        <v>100</v>
      </c>
      <c r="H89" s="158">
        <v>100</v>
      </c>
    </row>
    <row r="90" spans="1:8" ht="16.2" thickBot="1" x14ac:dyDescent="0.35">
      <c r="A90" s="251"/>
      <c r="B90" s="311" t="s">
        <v>429</v>
      </c>
      <c r="C90" s="312"/>
      <c r="D90" s="312"/>
      <c r="E90" s="312"/>
      <c r="F90" s="312"/>
      <c r="G90" s="312"/>
      <c r="H90" s="313"/>
    </row>
    <row r="91" spans="1:8" ht="16.2" thickBot="1" x14ac:dyDescent="0.35">
      <c r="A91" s="251"/>
      <c r="B91" s="299" t="s">
        <v>36</v>
      </c>
      <c r="C91" s="5" t="s">
        <v>31</v>
      </c>
      <c r="D91" s="6"/>
      <c r="E91" s="6"/>
      <c r="F91" s="7"/>
      <c r="G91" s="6">
        <v>11</v>
      </c>
      <c r="H91" s="6">
        <v>13</v>
      </c>
    </row>
    <row r="92" spans="1:8" ht="31.8" thickBot="1" x14ac:dyDescent="0.35">
      <c r="A92" s="251"/>
      <c r="B92" s="300"/>
      <c r="C92" s="5" t="s">
        <v>188</v>
      </c>
      <c r="D92" s="6"/>
      <c r="E92" s="6"/>
      <c r="F92" s="7"/>
      <c r="G92" s="6">
        <v>100</v>
      </c>
      <c r="H92" s="6">
        <v>100</v>
      </c>
    </row>
    <row r="93" spans="1:8" ht="16.2" thickBot="1" x14ac:dyDescent="0.35">
      <c r="A93" s="251"/>
      <c r="B93" s="299" t="s">
        <v>37</v>
      </c>
      <c r="C93" s="5" t="s">
        <v>31</v>
      </c>
      <c r="D93" s="6"/>
      <c r="E93" s="6"/>
      <c r="F93" s="7"/>
      <c r="G93" s="6">
        <v>14</v>
      </c>
      <c r="H93" s="6">
        <v>12</v>
      </c>
    </row>
    <row r="94" spans="1:8" ht="31.8" thickBot="1" x14ac:dyDescent="0.35">
      <c r="A94" s="251"/>
      <c r="B94" s="300"/>
      <c r="C94" s="5" t="s">
        <v>188</v>
      </c>
      <c r="D94" s="6"/>
      <c r="E94" s="6"/>
      <c r="F94" s="7"/>
      <c r="G94" s="6">
        <v>100</v>
      </c>
      <c r="H94" s="6">
        <v>100</v>
      </c>
    </row>
    <row r="95" spans="1:8" ht="16.2" thickBot="1" x14ac:dyDescent="0.35">
      <c r="A95" s="251"/>
      <c r="B95" s="299" t="s">
        <v>38</v>
      </c>
      <c r="C95" s="5" t="s">
        <v>31</v>
      </c>
      <c r="D95" s="6"/>
      <c r="E95" s="6"/>
      <c r="F95" s="7"/>
      <c r="G95" s="6">
        <v>0</v>
      </c>
      <c r="H95" s="6">
        <v>1</v>
      </c>
    </row>
    <row r="96" spans="1:8" ht="31.8" thickBot="1" x14ac:dyDescent="0.35">
      <c r="A96" s="251"/>
      <c r="B96" s="300"/>
      <c r="C96" s="5" t="s">
        <v>188</v>
      </c>
      <c r="D96" s="6"/>
      <c r="E96" s="6"/>
      <c r="F96" s="7"/>
      <c r="G96" s="6">
        <v>0</v>
      </c>
      <c r="H96" s="6">
        <v>199</v>
      </c>
    </row>
    <row r="97" spans="1:8" ht="16.2" thickBot="1" x14ac:dyDescent="0.35">
      <c r="A97" s="251"/>
      <c r="B97" s="309" t="s">
        <v>200</v>
      </c>
      <c r="C97" s="5" t="s">
        <v>31</v>
      </c>
      <c r="D97" s="6">
        <v>813</v>
      </c>
      <c r="E97" s="6"/>
      <c r="F97" s="7"/>
      <c r="G97" s="6">
        <v>471</v>
      </c>
      <c r="H97" s="141"/>
    </row>
    <row r="98" spans="1:8" ht="16.2" thickBot="1" x14ac:dyDescent="0.35">
      <c r="A98" s="251"/>
      <c r="B98" s="310"/>
      <c r="C98" s="5" t="s">
        <v>15</v>
      </c>
      <c r="D98" s="6">
        <v>14.8</v>
      </c>
      <c r="E98" s="6"/>
      <c r="F98" s="7"/>
      <c r="G98" s="6">
        <v>13.45</v>
      </c>
      <c r="H98" s="141"/>
    </row>
    <row r="99" spans="1:8" ht="16.2" thickBot="1" x14ac:dyDescent="0.35">
      <c r="A99" s="251"/>
      <c r="B99" s="311" t="s">
        <v>430</v>
      </c>
      <c r="C99" s="312"/>
      <c r="D99" s="312"/>
      <c r="E99" s="312"/>
      <c r="F99" s="312"/>
      <c r="G99" s="312"/>
      <c r="H99" s="313"/>
    </row>
    <row r="100" spans="1:8" ht="16.2" thickBot="1" x14ac:dyDescent="0.35">
      <c r="A100" s="251"/>
      <c r="B100" s="299" t="s">
        <v>190</v>
      </c>
      <c r="C100" s="5" t="s">
        <v>31</v>
      </c>
      <c r="D100" s="7"/>
      <c r="E100" s="7"/>
      <c r="F100" s="7"/>
      <c r="G100" s="7">
        <v>25</v>
      </c>
      <c r="H100" s="95">
        <v>26</v>
      </c>
    </row>
    <row r="101" spans="1:8" ht="16.2" thickBot="1" x14ac:dyDescent="0.35">
      <c r="A101" s="251"/>
      <c r="B101" s="300"/>
      <c r="C101" s="5" t="s">
        <v>201</v>
      </c>
      <c r="D101" s="89"/>
      <c r="E101" s="89"/>
      <c r="F101" s="7"/>
      <c r="G101" s="7">
        <v>100</v>
      </c>
      <c r="H101" s="95">
        <v>100</v>
      </c>
    </row>
    <row r="102" spans="1:8" ht="16.2" thickBot="1" x14ac:dyDescent="0.35">
      <c r="A102" s="251"/>
      <c r="B102" s="299" t="s">
        <v>192</v>
      </c>
      <c r="C102" s="5" t="s">
        <v>31</v>
      </c>
      <c r="D102" s="7"/>
      <c r="E102" s="7"/>
      <c r="F102" s="7"/>
      <c r="G102" s="7">
        <v>102</v>
      </c>
      <c r="H102" s="95">
        <v>298</v>
      </c>
    </row>
    <row r="103" spans="1:8" ht="31.8" thickBot="1" x14ac:dyDescent="0.35">
      <c r="A103" s="251"/>
      <c r="B103" s="300"/>
      <c r="C103" s="5" t="s">
        <v>202</v>
      </c>
      <c r="D103" s="89"/>
      <c r="E103" s="89"/>
      <c r="F103" s="89"/>
      <c r="G103" s="7">
        <v>30</v>
      </c>
      <c r="H103" s="95">
        <v>83</v>
      </c>
    </row>
    <row r="104" spans="1:8" ht="16.2" thickBot="1" x14ac:dyDescent="0.35">
      <c r="A104" s="251"/>
      <c r="B104" s="299" t="s">
        <v>193</v>
      </c>
      <c r="C104" s="5" t="s">
        <v>31</v>
      </c>
      <c r="D104" s="7"/>
      <c r="E104" s="7"/>
      <c r="F104" s="7"/>
      <c r="G104" s="7">
        <v>344</v>
      </c>
      <c r="H104" s="96">
        <v>1288</v>
      </c>
    </row>
    <row r="105" spans="1:8" ht="31.8" thickBot="1" x14ac:dyDescent="0.35">
      <c r="A105" s="251"/>
      <c r="B105" s="300"/>
      <c r="C105" s="5" t="s">
        <v>203</v>
      </c>
      <c r="D105" s="7"/>
      <c r="E105" s="7"/>
      <c r="F105" s="7"/>
      <c r="G105" s="7">
        <v>9.8000000000000007</v>
      </c>
      <c r="H105" s="95">
        <v>25</v>
      </c>
    </row>
    <row r="106" spans="1:8" ht="16.2" thickBot="1" x14ac:dyDescent="0.35">
      <c r="A106" s="251"/>
      <c r="B106" s="311" t="s">
        <v>431</v>
      </c>
      <c r="C106" s="312"/>
      <c r="D106" s="312"/>
      <c r="E106" s="312"/>
      <c r="F106" s="312"/>
      <c r="G106" s="312"/>
      <c r="H106" s="313"/>
    </row>
    <row r="107" spans="1:8" ht="16.2" thickBot="1" x14ac:dyDescent="0.35">
      <c r="A107" s="251"/>
      <c r="B107" s="299" t="s">
        <v>36</v>
      </c>
      <c r="C107" s="5" t="s">
        <v>31</v>
      </c>
      <c r="D107" s="7"/>
      <c r="E107" s="7"/>
      <c r="F107" s="7"/>
      <c r="G107" s="7">
        <v>303</v>
      </c>
      <c r="H107" s="95">
        <v>603</v>
      </c>
    </row>
    <row r="108" spans="1:8" ht="16.2" thickBot="1" x14ac:dyDescent="0.35">
      <c r="A108" s="251"/>
      <c r="B108" s="300"/>
      <c r="C108" s="5" t="s">
        <v>204</v>
      </c>
      <c r="D108" s="7"/>
      <c r="E108" s="7"/>
      <c r="F108" s="7"/>
      <c r="G108" s="7">
        <v>9.6</v>
      </c>
      <c r="H108" s="139"/>
    </row>
    <row r="109" spans="1:8" ht="16.2" thickBot="1" x14ac:dyDescent="0.35">
      <c r="A109" s="251"/>
      <c r="B109" s="299" t="s">
        <v>37</v>
      </c>
      <c r="C109" s="5" t="s">
        <v>31</v>
      </c>
      <c r="D109" s="7"/>
      <c r="E109" s="7"/>
      <c r="F109" s="7"/>
      <c r="G109" s="7">
        <v>41</v>
      </c>
      <c r="H109" s="95">
        <v>218</v>
      </c>
    </row>
    <row r="110" spans="1:8" ht="16.2" thickBot="1" x14ac:dyDescent="0.35">
      <c r="A110" s="251"/>
      <c r="B110" s="300"/>
      <c r="C110" s="5" t="s">
        <v>205</v>
      </c>
      <c r="D110" s="7"/>
      <c r="E110" s="7"/>
      <c r="F110" s="7"/>
      <c r="G110" s="7">
        <v>11.71</v>
      </c>
      <c r="H110" s="139"/>
    </row>
    <row r="111" spans="1:8" ht="16.2" thickBot="1" x14ac:dyDescent="0.35">
      <c r="A111" s="251"/>
      <c r="B111" s="299" t="s">
        <v>38</v>
      </c>
      <c r="C111" s="5" t="s">
        <v>31</v>
      </c>
      <c r="D111" s="7"/>
      <c r="E111" s="7"/>
      <c r="F111" s="7"/>
      <c r="G111" s="7">
        <v>0</v>
      </c>
      <c r="H111" s="95">
        <v>0</v>
      </c>
    </row>
    <row r="112" spans="1:8" ht="31.8" thickBot="1" x14ac:dyDescent="0.35">
      <c r="A112" s="251"/>
      <c r="B112" s="300"/>
      <c r="C112" s="5" t="s">
        <v>206</v>
      </c>
      <c r="D112" s="7"/>
      <c r="E112" s="7"/>
      <c r="F112" s="7"/>
      <c r="G112" s="7">
        <v>0</v>
      </c>
      <c r="H112" s="95">
        <v>0</v>
      </c>
    </row>
    <row r="113" spans="1:8" ht="15.6" thickBot="1" x14ac:dyDescent="0.35">
      <c r="A113" s="251"/>
      <c r="B113" s="296" t="s">
        <v>207</v>
      </c>
      <c r="C113" s="297"/>
      <c r="D113" s="297"/>
      <c r="E113" s="297"/>
      <c r="F113" s="297"/>
      <c r="G113" s="297"/>
      <c r="H113" s="298"/>
    </row>
    <row r="114" spans="1:8" ht="16.2" thickBot="1" x14ac:dyDescent="0.35">
      <c r="A114" s="251"/>
      <c r="B114" s="311" t="s">
        <v>208</v>
      </c>
      <c r="C114" s="312"/>
      <c r="D114" s="312"/>
      <c r="E114" s="312"/>
      <c r="F114" s="312"/>
      <c r="G114" s="312"/>
      <c r="H114" s="313"/>
    </row>
    <row r="115" spans="1:8" ht="16.2" thickBot="1" x14ac:dyDescent="0.35">
      <c r="A115" s="251"/>
      <c r="B115" s="21" t="s">
        <v>209</v>
      </c>
      <c r="C115" s="10" t="s">
        <v>56</v>
      </c>
      <c r="D115" s="7" t="s">
        <v>450</v>
      </c>
      <c r="E115" s="7"/>
      <c r="F115" s="7"/>
      <c r="G115" s="7">
        <v>100</v>
      </c>
      <c r="H115" s="95">
        <v>100</v>
      </c>
    </row>
    <row r="116" spans="1:8" ht="47.4" thickBot="1" x14ac:dyDescent="0.35">
      <c r="A116" s="251"/>
      <c r="B116" s="21" t="s">
        <v>195</v>
      </c>
      <c r="C116" s="12" t="s">
        <v>210</v>
      </c>
      <c r="D116" s="7"/>
      <c r="E116" s="7"/>
      <c r="F116" s="7"/>
      <c r="G116" s="7">
        <v>100</v>
      </c>
      <c r="H116" s="95">
        <v>100</v>
      </c>
    </row>
    <row r="117" spans="1:8" ht="16.2" thickBot="1" x14ac:dyDescent="0.35">
      <c r="A117" s="251"/>
      <c r="B117" s="21" t="s">
        <v>197</v>
      </c>
      <c r="C117" s="12" t="s">
        <v>211</v>
      </c>
      <c r="D117" s="7"/>
      <c r="E117" s="7"/>
      <c r="F117" s="7"/>
      <c r="G117" s="7">
        <v>82</v>
      </c>
      <c r="H117" s="95">
        <v>79</v>
      </c>
    </row>
    <row r="118" spans="1:8" ht="16.2" thickBot="1" x14ac:dyDescent="0.35">
      <c r="A118" s="251"/>
      <c r="B118" s="21" t="s">
        <v>198</v>
      </c>
      <c r="C118" s="12" t="s">
        <v>212</v>
      </c>
      <c r="D118" s="7"/>
      <c r="E118" s="7"/>
      <c r="F118" s="7"/>
      <c r="G118" s="7">
        <v>85</v>
      </c>
      <c r="H118" s="95">
        <v>75</v>
      </c>
    </row>
    <row r="119" spans="1:8" ht="16.2" thickBot="1" x14ac:dyDescent="0.35">
      <c r="A119" s="251"/>
      <c r="B119" s="311" t="s">
        <v>213</v>
      </c>
      <c r="C119" s="312"/>
      <c r="D119" s="312"/>
      <c r="E119" s="312"/>
      <c r="F119" s="312"/>
      <c r="G119" s="312"/>
      <c r="H119" s="313"/>
    </row>
    <row r="120" spans="1:8" ht="16.2" thickBot="1" x14ac:dyDescent="0.35">
      <c r="A120" s="251"/>
      <c r="B120" s="21" t="s">
        <v>209</v>
      </c>
      <c r="C120" s="5" t="s">
        <v>56</v>
      </c>
      <c r="D120" s="7"/>
      <c r="E120" s="7"/>
      <c r="F120" s="7"/>
      <c r="G120" s="7">
        <v>100</v>
      </c>
      <c r="H120" s="95">
        <v>100</v>
      </c>
    </row>
    <row r="121" spans="1:8" ht="47.4" thickBot="1" x14ac:dyDescent="0.35">
      <c r="A121" s="251"/>
      <c r="B121" s="21" t="s">
        <v>195</v>
      </c>
      <c r="C121" s="5" t="s">
        <v>210</v>
      </c>
      <c r="D121" s="7"/>
      <c r="E121" s="7"/>
      <c r="F121" s="7"/>
      <c r="G121" s="7">
        <v>100</v>
      </c>
      <c r="H121" s="95">
        <v>100</v>
      </c>
    </row>
    <row r="122" spans="1:8" ht="16.2" thickBot="1" x14ac:dyDescent="0.35">
      <c r="A122" s="251"/>
      <c r="B122" s="21" t="s">
        <v>197</v>
      </c>
      <c r="C122" s="5" t="s">
        <v>211</v>
      </c>
      <c r="D122" s="7" t="s">
        <v>450</v>
      </c>
      <c r="E122" s="7"/>
      <c r="F122" s="7"/>
      <c r="G122" s="7">
        <v>82</v>
      </c>
      <c r="H122" s="95">
        <v>79</v>
      </c>
    </row>
    <row r="123" spans="1:8" ht="16.2" thickBot="1" x14ac:dyDescent="0.35">
      <c r="A123" s="251"/>
      <c r="B123" s="21" t="s">
        <v>198</v>
      </c>
      <c r="C123" s="5" t="s">
        <v>212</v>
      </c>
      <c r="D123" s="7" t="s">
        <v>450</v>
      </c>
      <c r="E123" s="7"/>
      <c r="F123" s="7"/>
      <c r="G123" s="7">
        <v>85</v>
      </c>
      <c r="H123" s="95">
        <v>75</v>
      </c>
    </row>
    <row r="124" spans="1:8" ht="16.2" thickBot="1" x14ac:dyDescent="0.35">
      <c r="A124" s="251"/>
      <c r="B124" s="311" t="s">
        <v>214</v>
      </c>
      <c r="C124" s="312"/>
      <c r="D124" s="312"/>
      <c r="E124" s="312"/>
      <c r="F124" s="312"/>
      <c r="G124" s="312"/>
      <c r="H124" s="313"/>
    </row>
    <row r="125" spans="1:8" ht="16.2" thickBot="1" x14ac:dyDescent="0.35">
      <c r="A125" s="251"/>
      <c r="B125" s="21" t="s">
        <v>209</v>
      </c>
      <c r="C125" s="5" t="s">
        <v>56</v>
      </c>
      <c r="D125" s="7"/>
      <c r="E125" s="7"/>
      <c r="F125" s="7"/>
      <c r="G125" s="7">
        <v>100</v>
      </c>
      <c r="H125" s="95">
        <v>100</v>
      </c>
    </row>
    <row r="126" spans="1:8" ht="47.4" thickBot="1" x14ac:dyDescent="0.35">
      <c r="A126" s="251"/>
      <c r="B126" s="21" t="s">
        <v>195</v>
      </c>
      <c r="C126" s="5" t="s">
        <v>210</v>
      </c>
      <c r="D126" s="7"/>
      <c r="E126" s="7"/>
      <c r="F126" s="7"/>
      <c r="G126" s="7">
        <v>100</v>
      </c>
      <c r="H126" s="95">
        <v>50</v>
      </c>
    </row>
    <row r="127" spans="1:8" ht="16.2" thickBot="1" x14ac:dyDescent="0.35">
      <c r="A127" s="251"/>
      <c r="B127" s="21" t="s">
        <v>197</v>
      </c>
      <c r="C127" s="5" t="s">
        <v>211</v>
      </c>
      <c r="D127" s="7"/>
      <c r="E127" s="7"/>
      <c r="F127" s="7"/>
      <c r="G127" s="7">
        <v>60</v>
      </c>
      <c r="H127" s="95">
        <v>85</v>
      </c>
    </row>
    <row r="128" spans="1:8" ht="16.2" thickBot="1" x14ac:dyDescent="0.35">
      <c r="A128" s="305"/>
      <c r="B128" s="21" t="s">
        <v>198</v>
      </c>
      <c r="C128" s="5" t="s">
        <v>212</v>
      </c>
      <c r="D128" s="7"/>
      <c r="E128" s="7"/>
      <c r="F128" s="7"/>
      <c r="G128" s="7" t="s">
        <v>450</v>
      </c>
      <c r="H128" s="141" t="s">
        <v>450</v>
      </c>
    </row>
    <row r="129" spans="1:8" ht="15.6" thickBot="1" x14ac:dyDescent="0.35">
      <c r="A129" s="314" t="s">
        <v>215</v>
      </c>
      <c r="B129" s="317" t="s">
        <v>216</v>
      </c>
      <c r="C129" s="297"/>
      <c r="D129" s="297"/>
      <c r="E129" s="297"/>
      <c r="F129" s="297"/>
      <c r="G129" s="297"/>
      <c r="H129" s="298"/>
    </row>
    <row r="130" spans="1:8" ht="16.2" thickBot="1" x14ac:dyDescent="0.35">
      <c r="A130" s="315"/>
      <c r="B130" s="318" t="s">
        <v>217</v>
      </c>
      <c r="C130" s="5" t="s">
        <v>218</v>
      </c>
      <c r="D130" s="7">
        <v>0</v>
      </c>
      <c r="E130" s="7"/>
      <c r="F130" s="7"/>
      <c r="G130" s="7">
        <v>0</v>
      </c>
      <c r="H130" s="95">
        <v>0</v>
      </c>
    </row>
    <row r="131" spans="1:8" ht="16.2" thickBot="1" x14ac:dyDescent="0.35">
      <c r="A131" s="315"/>
      <c r="B131" s="319"/>
      <c r="C131" s="5" t="s">
        <v>219</v>
      </c>
      <c r="D131" s="7"/>
      <c r="E131" s="7"/>
      <c r="F131" s="7"/>
      <c r="G131" s="7">
        <v>0</v>
      </c>
      <c r="H131" s="95">
        <v>0</v>
      </c>
    </row>
    <row r="132" spans="1:8" ht="16.2" thickBot="1" x14ac:dyDescent="0.35">
      <c r="A132" s="316"/>
      <c r="B132" s="8" t="s">
        <v>220</v>
      </c>
      <c r="C132" s="5" t="s">
        <v>219</v>
      </c>
      <c r="D132" s="7"/>
      <c r="E132" s="7"/>
      <c r="F132" s="7"/>
      <c r="G132" s="7">
        <v>0</v>
      </c>
      <c r="H132" s="95">
        <v>0</v>
      </c>
    </row>
    <row r="133" spans="1:8" ht="15.6" thickBot="1" x14ac:dyDescent="0.35">
      <c r="A133" s="322" t="s">
        <v>221</v>
      </c>
      <c r="B133" s="317" t="s">
        <v>222</v>
      </c>
      <c r="C133" s="297"/>
      <c r="D133" s="297"/>
      <c r="E133" s="297"/>
      <c r="F133" s="297"/>
      <c r="G133" s="297"/>
      <c r="H133" s="298"/>
    </row>
    <row r="134" spans="1:8" ht="16.2" thickBot="1" x14ac:dyDescent="0.35">
      <c r="A134" s="273"/>
      <c r="B134" s="38" t="s">
        <v>223</v>
      </c>
      <c r="C134" s="160" t="s">
        <v>128</v>
      </c>
      <c r="D134" s="106"/>
      <c r="E134" s="106"/>
      <c r="F134" s="106"/>
      <c r="G134" s="106">
        <f t="shared" ref="G134" si="0">SUM(G135:G138)</f>
        <v>10</v>
      </c>
      <c r="H134" s="248">
        <f>SUM(H135:H138)</f>
        <v>5</v>
      </c>
    </row>
    <row r="135" spans="1:8" ht="16.2" thickBot="1" x14ac:dyDescent="0.35">
      <c r="A135" s="273"/>
      <c r="B135" s="40" t="s">
        <v>224</v>
      </c>
      <c r="C135" s="39" t="s">
        <v>128</v>
      </c>
      <c r="D135" s="80"/>
      <c r="E135" s="6"/>
      <c r="F135" s="7"/>
      <c r="G135" s="6">
        <v>5</v>
      </c>
      <c r="H135" s="95">
        <v>1</v>
      </c>
    </row>
    <row r="136" spans="1:8" ht="16.2" thickBot="1" x14ac:dyDescent="0.35">
      <c r="A136" s="273"/>
      <c r="B136" s="21" t="s">
        <v>225</v>
      </c>
      <c r="C136" s="5" t="s">
        <v>128</v>
      </c>
      <c r="D136" s="6"/>
      <c r="E136" s="6"/>
      <c r="F136" s="7"/>
      <c r="G136" s="6">
        <v>2</v>
      </c>
      <c r="H136" s="95">
        <v>1</v>
      </c>
    </row>
    <row r="137" spans="1:8" ht="16.2" thickBot="1" x14ac:dyDescent="0.35">
      <c r="A137" s="273"/>
      <c r="B137" s="21" t="s">
        <v>226</v>
      </c>
      <c r="C137" s="5" t="s">
        <v>128</v>
      </c>
      <c r="D137" s="6"/>
      <c r="E137" s="6"/>
      <c r="F137" s="7"/>
      <c r="G137" s="6">
        <v>3</v>
      </c>
      <c r="H137" s="95">
        <v>3</v>
      </c>
    </row>
    <row r="138" spans="1:8" ht="16.2" thickBot="1" x14ac:dyDescent="0.35">
      <c r="A138" s="273"/>
      <c r="B138" s="21" t="s">
        <v>227</v>
      </c>
      <c r="C138" s="5" t="s">
        <v>128</v>
      </c>
      <c r="D138" s="6"/>
      <c r="E138" s="6"/>
      <c r="F138" s="7"/>
      <c r="G138" s="6">
        <v>0</v>
      </c>
      <c r="H138" s="95">
        <v>0</v>
      </c>
    </row>
    <row r="139" spans="1:8" ht="16.2" thickBot="1" x14ac:dyDescent="0.35">
      <c r="A139" s="273"/>
      <c r="B139" s="8" t="s">
        <v>228</v>
      </c>
      <c r="C139" s="5" t="s">
        <v>128</v>
      </c>
      <c r="D139" s="106"/>
      <c r="E139" s="106"/>
      <c r="F139" s="106"/>
      <c r="G139" s="106">
        <f t="shared" ref="G139" si="1">SUM(G140:G143)</f>
        <v>3</v>
      </c>
      <c r="H139" s="248">
        <f>SUM(H140:H143)</f>
        <v>5</v>
      </c>
    </row>
    <row r="140" spans="1:8" ht="16.2" thickBot="1" x14ac:dyDescent="0.35">
      <c r="A140" s="273"/>
      <c r="B140" s="21" t="s">
        <v>224</v>
      </c>
      <c r="C140" s="5" t="s">
        <v>128</v>
      </c>
      <c r="D140" s="6"/>
      <c r="E140" s="6"/>
      <c r="F140" s="7"/>
      <c r="G140" s="6">
        <v>3</v>
      </c>
      <c r="H140" s="95">
        <v>1</v>
      </c>
    </row>
    <row r="141" spans="1:8" ht="16.2" thickBot="1" x14ac:dyDescent="0.35">
      <c r="A141" s="273"/>
      <c r="B141" s="21" t="s">
        <v>225</v>
      </c>
      <c r="C141" s="5" t="s">
        <v>128</v>
      </c>
      <c r="D141" s="6"/>
      <c r="E141" s="6"/>
      <c r="F141" s="7"/>
      <c r="G141" s="6">
        <v>0</v>
      </c>
      <c r="H141" s="95">
        <v>1</v>
      </c>
    </row>
    <row r="142" spans="1:8" ht="16.2" thickBot="1" x14ac:dyDescent="0.35">
      <c r="A142" s="273"/>
      <c r="B142" s="21" t="s">
        <v>226</v>
      </c>
      <c r="C142" s="5" t="s">
        <v>128</v>
      </c>
      <c r="D142" s="6"/>
      <c r="E142" s="6"/>
      <c r="F142" s="7"/>
      <c r="G142" s="6">
        <v>0</v>
      </c>
      <c r="H142" s="95">
        <v>3</v>
      </c>
    </row>
    <row r="143" spans="1:8" ht="16.2" thickBot="1" x14ac:dyDescent="0.35">
      <c r="A143" s="273"/>
      <c r="B143" s="21" t="s">
        <v>229</v>
      </c>
      <c r="C143" s="5" t="s">
        <v>128</v>
      </c>
      <c r="D143" s="6"/>
      <c r="E143" s="6"/>
      <c r="F143" s="7"/>
      <c r="G143" s="6">
        <v>0</v>
      </c>
      <c r="H143" s="95">
        <v>0</v>
      </c>
    </row>
    <row r="144" spans="1:8" ht="16.2" thickBot="1" x14ac:dyDescent="0.35">
      <c r="A144" s="273"/>
      <c r="B144" s="8" t="s">
        <v>230</v>
      </c>
      <c r="C144" s="5" t="s">
        <v>128</v>
      </c>
      <c r="D144" s="106"/>
      <c r="E144" s="106"/>
      <c r="F144" s="106"/>
      <c r="G144" s="106">
        <f t="shared" ref="G144" si="2">SUM(G145:G148)</f>
        <v>5</v>
      </c>
      <c r="H144" s="248">
        <f>SUM(H145:H148)</f>
        <v>4</v>
      </c>
    </row>
    <row r="145" spans="1:8" ht="16.2" thickBot="1" x14ac:dyDescent="0.35">
      <c r="A145" s="273"/>
      <c r="B145" s="21" t="s">
        <v>224</v>
      </c>
      <c r="C145" s="5" t="s">
        <v>128</v>
      </c>
      <c r="D145" s="6"/>
      <c r="E145" s="6"/>
      <c r="F145" s="7"/>
      <c r="G145" s="6">
        <v>2</v>
      </c>
      <c r="H145" s="95">
        <v>1</v>
      </c>
    </row>
    <row r="146" spans="1:8" ht="16.2" thickBot="1" x14ac:dyDescent="0.35">
      <c r="A146" s="273"/>
      <c r="B146" s="21" t="s">
        <v>225</v>
      </c>
      <c r="C146" s="5" t="s">
        <v>128</v>
      </c>
      <c r="D146" s="6"/>
      <c r="E146" s="6"/>
      <c r="F146" s="7"/>
      <c r="G146" s="6">
        <v>0</v>
      </c>
      <c r="H146" s="95">
        <v>0</v>
      </c>
    </row>
    <row r="147" spans="1:8" ht="16.2" thickBot="1" x14ac:dyDescent="0.35">
      <c r="A147" s="273"/>
      <c r="B147" s="21" t="s">
        <v>226</v>
      </c>
      <c r="C147" s="5" t="s">
        <v>128</v>
      </c>
      <c r="D147" s="6"/>
      <c r="E147" s="6"/>
      <c r="F147" s="7"/>
      <c r="G147" s="6">
        <v>3</v>
      </c>
      <c r="H147" s="95">
        <v>3</v>
      </c>
    </row>
    <row r="148" spans="1:8" ht="16.2" thickBot="1" x14ac:dyDescent="0.35">
      <c r="A148" s="323"/>
      <c r="B148" s="21" t="s">
        <v>229</v>
      </c>
      <c r="C148" s="5" t="s">
        <v>128</v>
      </c>
      <c r="D148" s="6"/>
      <c r="E148" s="6"/>
      <c r="F148" s="7"/>
      <c r="G148" s="6">
        <v>0</v>
      </c>
      <c r="H148" s="95">
        <v>0</v>
      </c>
    </row>
    <row r="149" spans="1:8" ht="15.6" thickBot="1" x14ac:dyDescent="0.35">
      <c r="A149" s="322" t="s">
        <v>231</v>
      </c>
      <c r="B149" s="296" t="s">
        <v>232</v>
      </c>
      <c r="C149" s="297"/>
      <c r="D149" s="297"/>
      <c r="E149" s="297"/>
      <c r="F149" s="297"/>
      <c r="G149" s="297"/>
      <c r="H149" s="298"/>
    </row>
    <row r="150" spans="1:8" ht="16.2" thickBot="1" x14ac:dyDescent="0.35">
      <c r="A150" s="273"/>
      <c r="B150" s="36" t="s">
        <v>233</v>
      </c>
      <c r="C150" s="5" t="s">
        <v>128</v>
      </c>
      <c r="D150" s="6"/>
      <c r="E150" s="6"/>
      <c r="F150" s="7"/>
      <c r="G150" s="6">
        <v>0</v>
      </c>
      <c r="H150" s="95">
        <v>0</v>
      </c>
    </row>
    <row r="151" spans="1:8" ht="16.2" thickBot="1" x14ac:dyDescent="0.35">
      <c r="A151" s="273"/>
      <c r="B151" s="36" t="s">
        <v>234</v>
      </c>
      <c r="C151" s="5" t="s">
        <v>81</v>
      </c>
      <c r="D151" s="6"/>
      <c r="E151" s="6"/>
      <c r="F151" s="7"/>
      <c r="G151" s="6">
        <v>0</v>
      </c>
      <c r="H151" s="95">
        <v>0</v>
      </c>
    </row>
    <row r="152" spans="1:8" ht="16.2" thickBot="1" x14ac:dyDescent="0.35">
      <c r="A152" s="273"/>
      <c r="B152" s="324" t="s">
        <v>235</v>
      </c>
      <c r="C152" s="325"/>
      <c r="D152" s="325"/>
      <c r="E152" s="325"/>
      <c r="F152" s="325"/>
      <c r="G152" s="325"/>
      <c r="H152" s="326"/>
    </row>
    <row r="153" spans="1:8" ht="16.2" thickBot="1" x14ac:dyDescent="0.35">
      <c r="A153" s="273"/>
      <c r="B153" s="41" t="s">
        <v>236</v>
      </c>
      <c r="C153" s="5" t="s">
        <v>128</v>
      </c>
      <c r="D153" s="6"/>
      <c r="E153" s="6"/>
      <c r="F153" s="7"/>
      <c r="G153" s="6">
        <v>0</v>
      </c>
      <c r="H153" s="6">
        <v>0</v>
      </c>
    </row>
    <row r="154" spans="1:8" ht="16.2" thickBot="1" x14ac:dyDescent="0.35">
      <c r="A154" s="273"/>
      <c r="B154" s="41" t="s">
        <v>237</v>
      </c>
      <c r="C154" s="5" t="s">
        <v>81</v>
      </c>
      <c r="D154" s="6"/>
      <c r="E154" s="6"/>
      <c r="F154" s="7"/>
      <c r="G154" s="6">
        <v>0</v>
      </c>
      <c r="H154" s="6">
        <v>0</v>
      </c>
    </row>
    <row r="155" spans="1:8" ht="16.2" thickBot="1" x14ac:dyDescent="0.35">
      <c r="A155" s="273"/>
      <c r="B155" s="324" t="s">
        <v>238</v>
      </c>
      <c r="C155" s="325"/>
      <c r="D155" s="325"/>
      <c r="E155" s="325"/>
      <c r="F155" s="325"/>
      <c r="G155" s="325"/>
      <c r="H155" s="326"/>
    </row>
    <row r="156" spans="1:8" ht="16.2" thickBot="1" x14ac:dyDescent="0.35">
      <c r="A156" s="273"/>
      <c r="B156" s="41" t="s">
        <v>236</v>
      </c>
      <c r="C156" s="5" t="s">
        <v>128</v>
      </c>
      <c r="D156" s="6"/>
      <c r="E156" s="6"/>
      <c r="F156" s="7"/>
      <c r="G156" s="6">
        <v>0</v>
      </c>
      <c r="H156" s="6">
        <v>0</v>
      </c>
    </row>
    <row r="157" spans="1:8" ht="16.2" thickBot="1" x14ac:dyDescent="0.35">
      <c r="A157" s="273"/>
      <c r="B157" s="324" t="s">
        <v>239</v>
      </c>
      <c r="C157" s="325"/>
      <c r="D157" s="325"/>
      <c r="E157" s="325"/>
      <c r="F157" s="325"/>
      <c r="G157" s="325"/>
      <c r="H157" s="326"/>
    </row>
    <row r="158" spans="1:8" ht="16.2" thickBot="1" x14ac:dyDescent="0.35">
      <c r="A158" s="274"/>
      <c r="B158" s="41" t="s">
        <v>236</v>
      </c>
      <c r="C158" s="5" t="s">
        <v>128</v>
      </c>
      <c r="D158" s="6"/>
      <c r="E158" s="6"/>
      <c r="F158" s="7"/>
      <c r="G158" s="6">
        <v>0</v>
      </c>
      <c r="H158" s="6">
        <v>0</v>
      </c>
    </row>
    <row r="159" spans="1:8" ht="16.2" thickBot="1" x14ac:dyDescent="0.35">
      <c r="A159" s="9"/>
      <c r="B159" s="296" t="s">
        <v>240</v>
      </c>
      <c r="C159" s="297"/>
      <c r="D159" s="297"/>
      <c r="E159" s="297"/>
      <c r="F159" s="297"/>
      <c r="G159" s="297"/>
      <c r="H159" s="298"/>
    </row>
    <row r="160" spans="1:8" ht="16.2" thickBot="1" x14ac:dyDescent="0.35">
      <c r="A160" s="9" t="s">
        <v>241</v>
      </c>
      <c r="B160" s="8" t="s">
        <v>500</v>
      </c>
      <c r="C160" s="5" t="s">
        <v>501</v>
      </c>
      <c r="D160" s="81"/>
      <c r="E160" s="81"/>
      <c r="F160" s="81"/>
      <c r="G160" s="17">
        <v>100</v>
      </c>
      <c r="H160" s="139"/>
    </row>
    <row r="161" spans="1:13" ht="16.2" thickBot="1" x14ac:dyDescent="0.35">
      <c r="A161" s="9" t="s">
        <v>242</v>
      </c>
      <c r="B161" s="8" t="s">
        <v>499</v>
      </c>
      <c r="C161" s="5" t="s">
        <v>501</v>
      </c>
      <c r="D161" s="42"/>
      <c r="E161" s="42"/>
      <c r="F161" s="42"/>
      <c r="G161" s="6">
        <v>3</v>
      </c>
      <c r="H161" s="139"/>
    </row>
    <row r="162" spans="1:13" ht="15.6" thickBot="1" x14ac:dyDescent="0.35">
      <c r="A162" s="327" t="s">
        <v>243</v>
      </c>
      <c r="B162" s="328"/>
      <c r="C162" s="328"/>
      <c r="D162" s="328"/>
      <c r="E162" s="328"/>
      <c r="F162" s="328"/>
      <c r="G162" s="328"/>
      <c r="H162" s="329"/>
    </row>
    <row r="163" spans="1:13" ht="15.6" thickBot="1" x14ac:dyDescent="0.35">
      <c r="A163" s="250" t="s">
        <v>61</v>
      </c>
      <c r="B163" s="327" t="s">
        <v>244</v>
      </c>
      <c r="C163" s="328"/>
      <c r="D163" s="328"/>
      <c r="E163" s="328"/>
      <c r="F163" s="328"/>
      <c r="G163" s="328"/>
      <c r="H163" s="329"/>
    </row>
    <row r="164" spans="1:13" ht="16.2" thickBot="1" x14ac:dyDescent="0.35">
      <c r="A164" s="251"/>
      <c r="B164" s="4" t="s">
        <v>245</v>
      </c>
      <c r="C164" s="5" t="s">
        <v>8</v>
      </c>
      <c r="D164" s="6"/>
      <c r="E164" s="22"/>
      <c r="F164" s="23"/>
      <c r="G164" s="22"/>
      <c r="H164" s="245">
        <f>H165+H167+H169</f>
        <v>197.60509071999996</v>
      </c>
    </row>
    <row r="165" spans="1:13" ht="16.2" thickBot="1" x14ac:dyDescent="0.35">
      <c r="A165" s="251"/>
      <c r="B165" s="299" t="s">
        <v>246</v>
      </c>
      <c r="C165" s="5" t="s">
        <v>8</v>
      </c>
      <c r="D165" s="6"/>
      <c r="E165" s="22"/>
      <c r="F165" s="22"/>
      <c r="G165" s="22"/>
      <c r="H165" s="249">
        <f>33209043.8/10^6</f>
        <v>33.209043800000003</v>
      </c>
    </row>
    <row r="166" spans="1:13" ht="16.2" thickBot="1" x14ac:dyDescent="0.35">
      <c r="A166" s="251"/>
      <c r="B166" s="300"/>
      <c r="C166" s="5" t="s">
        <v>247</v>
      </c>
      <c r="D166" s="6"/>
      <c r="E166" s="22"/>
      <c r="F166" s="22"/>
      <c r="G166" s="6"/>
      <c r="H166" s="249">
        <f>H165/$H$164*100</f>
        <v>16.805763292331445</v>
      </c>
    </row>
    <row r="167" spans="1:13" ht="16.2" thickBot="1" x14ac:dyDescent="0.35">
      <c r="A167" s="251"/>
      <c r="B167" s="299" t="s">
        <v>11</v>
      </c>
      <c r="C167" s="5" t="s">
        <v>8</v>
      </c>
      <c r="D167" s="6"/>
      <c r="E167" s="6"/>
      <c r="F167" s="6"/>
      <c r="G167" s="22"/>
      <c r="H167" s="249">
        <f>164108009.54/10^6</f>
        <v>164.10800953999998</v>
      </c>
    </row>
    <row r="168" spans="1:13" ht="16.2" thickBot="1" x14ac:dyDescent="0.35">
      <c r="A168" s="251"/>
      <c r="B168" s="300"/>
      <c r="C168" s="5" t="s">
        <v>247</v>
      </c>
      <c r="D168" s="6"/>
      <c r="E168" s="6"/>
      <c r="F168" s="6"/>
      <c r="G168" s="6"/>
      <c r="H168" s="249">
        <f>H167/$H$164*100</f>
        <v>83.048472558096051</v>
      </c>
    </row>
    <row r="169" spans="1:13" ht="16.2" thickBot="1" x14ac:dyDescent="0.35">
      <c r="A169" s="251"/>
      <c r="B169" s="299" t="s">
        <v>248</v>
      </c>
      <c r="C169" s="5" t="s">
        <v>8</v>
      </c>
      <c r="D169" s="6"/>
      <c r="E169" s="22"/>
      <c r="F169" s="22"/>
      <c r="G169" s="22"/>
      <c r="H169" s="249">
        <f>288037.38/10^6</f>
        <v>0.28803738000000001</v>
      </c>
    </row>
    <row r="170" spans="1:13" ht="16.2" thickBot="1" x14ac:dyDescent="0.35">
      <c r="A170" s="251"/>
      <c r="B170" s="300"/>
      <c r="C170" s="5" t="s">
        <v>247</v>
      </c>
      <c r="D170" s="6"/>
      <c r="E170" s="22"/>
      <c r="F170" s="22"/>
      <c r="G170" s="6"/>
      <c r="H170" s="249">
        <f>H169/$H$164*100</f>
        <v>0.14576414957251263</v>
      </c>
    </row>
    <row r="171" spans="1:13" ht="15.6" thickBot="1" x14ac:dyDescent="0.35">
      <c r="A171" s="251"/>
      <c r="B171" s="296" t="s">
        <v>249</v>
      </c>
      <c r="C171" s="297"/>
      <c r="D171" s="297"/>
      <c r="E171" s="297"/>
      <c r="F171" s="297"/>
      <c r="G171" s="297"/>
      <c r="H171" s="298"/>
    </row>
    <row r="172" spans="1:13" ht="16.2" thickBot="1" x14ac:dyDescent="0.35">
      <c r="A172" s="251"/>
      <c r="B172" s="8" t="s">
        <v>250</v>
      </c>
      <c r="C172" s="5" t="s">
        <v>8</v>
      </c>
      <c r="D172" s="6"/>
      <c r="E172" s="22"/>
      <c r="F172" s="22"/>
      <c r="G172" s="22"/>
      <c r="H172" s="94">
        <v>43.76</v>
      </c>
    </row>
    <row r="173" spans="1:13" ht="16.2" thickBot="1" x14ac:dyDescent="0.35">
      <c r="A173" s="251"/>
      <c r="B173" s="320" t="s">
        <v>251</v>
      </c>
      <c r="C173" s="5" t="s">
        <v>8</v>
      </c>
      <c r="D173" s="6"/>
      <c r="E173" s="22"/>
      <c r="F173" s="22"/>
      <c r="G173" s="22"/>
      <c r="H173" s="245">
        <f>(H174*(80400/(20*8)))/1000000</f>
        <v>16.242307499999999</v>
      </c>
      <c r="I173" s="165"/>
      <c r="L173" s="165"/>
      <c r="M173" s="165"/>
    </row>
    <row r="174" spans="1:13" ht="16.2" thickBot="1" x14ac:dyDescent="0.35">
      <c r="A174" s="251"/>
      <c r="B174" s="321"/>
      <c r="C174" s="5" t="s">
        <v>252</v>
      </c>
      <c r="D174" s="62"/>
      <c r="E174" s="64"/>
      <c r="F174" s="64"/>
      <c r="G174" s="62"/>
      <c r="H174" s="62">
        <v>32323</v>
      </c>
    </row>
    <row r="175" spans="1:13" ht="16.2" thickBot="1" x14ac:dyDescent="0.35">
      <c r="A175" s="251"/>
      <c r="B175" s="4" t="s">
        <v>253</v>
      </c>
      <c r="C175" s="5" t="s">
        <v>8</v>
      </c>
      <c r="D175" s="6"/>
      <c r="E175" s="6"/>
      <c r="F175" s="6"/>
      <c r="G175" s="22"/>
      <c r="H175" s="94">
        <v>180.97</v>
      </c>
    </row>
    <row r="176" spans="1:13" ht="16.2" thickBot="1" x14ac:dyDescent="0.35">
      <c r="A176" s="252"/>
      <c r="B176" s="4" t="s">
        <v>254</v>
      </c>
      <c r="C176" s="5" t="s">
        <v>8</v>
      </c>
      <c r="D176" s="6"/>
      <c r="E176" s="6"/>
      <c r="F176" s="6"/>
      <c r="G176" s="6"/>
      <c r="H176" s="94">
        <v>14.89</v>
      </c>
      <c r="K176" s="165"/>
      <c r="M176" s="165"/>
    </row>
    <row r="177" spans="1:13" ht="15.6" thickBot="1" x14ac:dyDescent="0.35">
      <c r="A177" s="250" t="s">
        <v>255</v>
      </c>
      <c r="B177" s="327" t="s">
        <v>256</v>
      </c>
      <c r="C177" s="328"/>
      <c r="D177" s="328"/>
      <c r="E177" s="328"/>
      <c r="F177" s="328"/>
      <c r="G177" s="328"/>
      <c r="H177" s="329"/>
    </row>
    <row r="178" spans="1:13" ht="31.8" thickBot="1" x14ac:dyDescent="0.35">
      <c r="A178" s="251"/>
      <c r="B178" s="8" t="s">
        <v>257</v>
      </c>
      <c r="C178" s="5" t="s">
        <v>15</v>
      </c>
      <c r="D178" s="6">
        <v>100</v>
      </c>
      <c r="E178" s="6"/>
      <c r="F178" s="6"/>
      <c r="G178" s="6">
        <v>100</v>
      </c>
      <c r="H178" s="6">
        <v>100</v>
      </c>
      <c r="K178" s="166"/>
      <c r="L178" s="167"/>
      <c r="M178" s="166"/>
    </row>
    <row r="179" spans="1:13" ht="16.2" thickBot="1" x14ac:dyDescent="0.35">
      <c r="A179" s="251"/>
      <c r="B179" s="4" t="s">
        <v>258</v>
      </c>
      <c r="C179" s="5" t="s">
        <v>15</v>
      </c>
      <c r="D179" s="6" t="s">
        <v>450</v>
      </c>
      <c r="E179" s="6"/>
      <c r="F179" s="135"/>
      <c r="G179" s="135">
        <v>86.2</v>
      </c>
      <c r="H179" s="95">
        <v>89.24</v>
      </c>
      <c r="K179" s="165"/>
      <c r="M179" s="165"/>
    </row>
    <row r="180" spans="1:13" ht="16.2" thickBot="1" x14ac:dyDescent="0.35">
      <c r="A180" s="251"/>
      <c r="B180" s="4" t="s">
        <v>259</v>
      </c>
      <c r="C180" s="5" t="s">
        <v>15</v>
      </c>
      <c r="D180" s="6" t="s">
        <v>450</v>
      </c>
      <c r="E180" s="6"/>
      <c r="F180" s="6"/>
      <c r="G180" s="6" t="s">
        <v>453</v>
      </c>
      <c r="H180" s="6" t="s">
        <v>453</v>
      </c>
    </row>
    <row r="181" spans="1:13" ht="16.2" thickBot="1" x14ac:dyDescent="0.35">
      <c r="A181" s="252"/>
      <c r="B181" s="4" t="s">
        <v>260</v>
      </c>
      <c r="C181" s="5" t="s">
        <v>15</v>
      </c>
      <c r="D181" s="6" t="s">
        <v>450</v>
      </c>
      <c r="E181" s="6"/>
      <c r="F181" s="6"/>
      <c r="G181" s="6" t="s">
        <v>453</v>
      </c>
      <c r="H181" s="6" t="s">
        <v>453</v>
      </c>
    </row>
    <row r="182" spans="1:13" ht="15.6" thickBot="1" x14ac:dyDescent="0.35">
      <c r="A182" s="327" t="s">
        <v>261</v>
      </c>
      <c r="B182" s="328"/>
      <c r="C182" s="328"/>
      <c r="D182" s="328"/>
      <c r="E182" s="328"/>
      <c r="F182" s="328"/>
      <c r="G182" s="328"/>
      <c r="H182" s="329"/>
    </row>
    <row r="183" spans="1:13" ht="15.6" thickBot="1" x14ac:dyDescent="0.35">
      <c r="A183" s="250" t="s">
        <v>61</v>
      </c>
      <c r="B183" s="327" t="s">
        <v>262</v>
      </c>
      <c r="C183" s="328"/>
      <c r="D183" s="328"/>
      <c r="E183" s="328"/>
      <c r="F183" s="328"/>
      <c r="G183" s="328"/>
      <c r="H183" s="329"/>
    </row>
    <row r="184" spans="1:13" ht="18" thickBot="1" x14ac:dyDescent="0.35">
      <c r="A184" s="252"/>
      <c r="B184" s="4" t="s">
        <v>467</v>
      </c>
      <c r="C184" s="5" t="s">
        <v>263</v>
      </c>
      <c r="D184" s="75"/>
      <c r="E184" s="75"/>
      <c r="F184" s="75"/>
      <c r="G184" s="75">
        <v>100</v>
      </c>
      <c r="H184" s="75">
        <v>100</v>
      </c>
    </row>
    <row r="185" spans="1:13" ht="15.6" thickBot="1" x14ac:dyDescent="0.35">
      <c r="A185" s="327" t="s">
        <v>264</v>
      </c>
      <c r="B185" s="328"/>
      <c r="C185" s="328"/>
      <c r="D185" s="328"/>
      <c r="E185" s="328"/>
      <c r="F185" s="328"/>
      <c r="G185" s="328"/>
      <c r="H185" s="329"/>
    </row>
    <row r="186" spans="1:13" ht="16.2" thickBot="1" x14ac:dyDescent="0.35">
      <c r="A186" s="250" t="s">
        <v>61</v>
      </c>
      <c r="B186" s="4" t="s">
        <v>265</v>
      </c>
      <c r="C186" s="5" t="s">
        <v>15</v>
      </c>
      <c r="D186" s="6">
        <v>84.6</v>
      </c>
      <c r="E186" s="6"/>
      <c r="F186" s="6"/>
      <c r="G186" s="6">
        <v>89.1</v>
      </c>
      <c r="H186" s="94">
        <v>92</v>
      </c>
    </row>
    <row r="187" spans="1:13" ht="16.2" thickBot="1" x14ac:dyDescent="0.35">
      <c r="A187" s="251"/>
      <c r="B187" s="4" t="s">
        <v>134</v>
      </c>
      <c r="C187" s="5" t="s">
        <v>266</v>
      </c>
      <c r="D187" s="6">
        <v>100</v>
      </c>
      <c r="E187" s="6"/>
      <c r="F187" s="6"/>
      <c r="G187" s="6">
        <v>100</v>
      </c>
      <c r="H187" s="95">
        <v>100</v>
      </c>
    </row>
    <row r="188" spans="1:13" ht="16.2" thickBot="1" x14ac:dyDescent="0.35">
      <c r="A188" s="251"/>
      <c r="B188" s="4" t="s">
        <v>267</v>
      </c>
      <c r="C188" s="5" t="s">
        <v>15</v>
      </c>
      <c r="D188" s="6" t="s">
        <v>450</v>
      </c>
      <c r="E188" s="6"/>
      <c r="F188" s="6"/>
      <c r="G188" s="6">
        <v>88.6</v>
      </c>
      <c r="H188" s="95">
        <v>90</v>
      </c>
    </row>
    <row r="189" spans="1:13" ht="16.2" thickBot="1" x14ac:dyDescent="0.35">
      <c r="A189" s="251"/>
      <c r="B189" s="4" t="s">
        <v>268</v>
      </c>
      <c r="C189" s="5" t="s">
        <v>269</v>
      </c>
      <c r="D189" s="6" t="s">
        <v>450</v>
      </c>
      <c r="E189" s="6"/>
      <c r="F189" s="6"/>
      <c r="G189" s="6" t="s">
        <v>450</v>
      </c>
      <c r="H189" s="95">
        <v>100</v>
      </c>
    </row>
    <row r="190" spans="1:13" ht="16.2" thickBot="1" x14ac:dyDescent="0.35">
      <c r="A190" s="252"/>
      <c r="B190" s="4" t="s">
        <v>270</v>
      </c>
      <c r="C190" s="5" t="s">
        <v>269</v>
      </c>
      <c r="D190" s="6" t="s">
        <v>450</v>
      </c>
      <c r="E190" s="6"/>
      <c r="F190" s="6"/>
      <c r="G190" s="6" t="s">
        <v>450</v>
      </c>
      <c r="H190" s="95">
        <v>100</v>
      </c>
    </row>
    <row r="192" spans="1:13" ht="16.8" x14ac:dyDescent="0.3">
      <c r="A192" s="121" t="s">
        <v>468</v>
      </c>
    </row>
    <row r="193" spans="1:1" ht="16.8" x14ac:dyDescent="0.3">
      <c r="A193" s="123" t="s">
        <v>470</v>
      </c>
    </row>
  </sheetData>
  <customSheetViews>
    <customSheetView guid="{B8A4C34F-0FF3-45CB-A458-8F7267866128}" scale="130">
      <pane xSplit="3" ySplit="5" topLeftCell="D151" activePane="bottomRight" state="frozen"/>
      <selection pane="bottomRight" activeCell="D189" sqref="D189"/>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75" activePane="bottomRight" state="frozen"/>
      <selection pane="topRight" activeCell="D1" sqref="D1"/>
      <selection pane="bottomLeft" activeCell="A6" sqref="A6"/>
      <selection pane="bottomRight" activeCell="F152" sqref="F152"/>
    </sheetView>
  </sheetViews>
  <sheetFormatPr defaultRowHeight="14.4" x14ac:dyDescent="0.3"/>
  <cols>
    <col min="2" max="2" width="34.5546875" customWidth="1"/>
  </cols>
  <sheetData>
    <row r="1" spans="1:8" ht="17.399999999999999" x14ac:dyDescent="0.3">
      <c r="A1" s="330"/>
      <c r="B1" s="331"/>
      <c r="C1" s="331"/>
      <c r="D1" s="331"/>
      <c r="E1" s="331"/>
      <c r="F1" s="331"/>
      <c r="G1" s="331"/>
      <c r="H1" s="332"/>
    </row>
    <row r="2" spans="1:8" ht="20.399999999999999" x14ac:dyDescent="0.3">
      <c r="A2" s="333" t="s">
        <v>271</v>
      </c>
      <c r="B2" s="334"/>
      <c r="C2" s="334"/>
      <c r="D2" s="334"/>
      <c r="E2" s="334"/>
      <c r="F2" s="334"/>
      <c r="G2" s="334"/>
      <c r="H2" s="335"/>
    </row>
    <row r="3" spans="1:8" ht="18" thickBot="1" x14ac:dyDescent="0.35">
      <c r="A3" s="336"/>
      <c r="B3" s="337"/>
      <c r="C3" s="337"/>
      <c r="D3" s="337"/>
      <c r="E3" s="337"/>
      <c r="F3" s="337"/>
      <c r="G3" s="337"/>
      <c r="H3" s="338"/>
    </row>
    <row r="4" spans="1:8" ht="15" customHeight="1" thickBot="1" x14ac:dyDescent="0.35">
      <c r="A4" s="270" t="s">
        <v>1</v>
      </c>
      <c r="B4" s="268" t="s">
        <v>2</v>
      </c>
      <c r="C4" s="268" t="s">
        <v>3</v>
      </c>
      <c r="D4" s="256" t="s">
        <v>4</v>
      </c>
      <c r="E4" s="257"/>
      <c r="F4" s="257"/>
      <c r="G4" s="257"/>
      <c r="H4" s="258"/>
    </row>
    <row r="5" spans="1:8" ht="15.6" thickBot="1" x14ac:dyDescent="0.35">
      <c r="A5" s="271"/>
      <c r="B5" s="269"/>
      <c r="C5" s="269"/>
      <c r="D5" s="43">
        <v>2014</v>
      </c>
      <c r="E5" s="3">
        <v>2015</v>
      </c>
      <c r="F5" s="3">
        <v>2016</v>
      </c>
      <c r="G5" s="3">
        <v>2017</v>
      </c>
      <c r="H5" s="3">
        <v>2018</v>
      </c>
    </row>
    <row r="6" spans="1:8" ht="15.6" thickBot="1" x14ac:dyDescent="0.35">
      <c r="A6" s="250" t="s">
        <v>272</v>
      </c>
      <c r="B6" s="54" t="s">
        <v>273</v>
      </c>
      <c r="C6" s="55"/>
      <c r="D6" s="55"/>
      <c r="E6" s="55"/>
      <c r="F6" s="55"/>
      <c r="G6" s="55"/>
      <c r="H6" s="56"/>
    </row>
    <row r="7" spans="1:8" ht="16.2" thickBot="1" x14ac:dyDescent="0.35">
      <c r="A7" s="251"/>
      <c r="B7" s="8" t="s">
        <v>274</v>
      </c>
      <c r="C7" s="10" t="s">
        <v>275</v>
      </c>
      <c r="D7" s="69">
        <v>19.170000000000002</v>
      </c>
      <c r="E7" s="69">
        <v>21.46</v>
      </c>
      <c r="F7" s="70">
        <v>19.68</v>
      </c>
      <c r="G7" s="69">
        <v>22.46</v>
      </c>
      <c r="H7" s="73"/>
    </row>
    <row r="8" spans="1:8" ht="16.2" thickBot="1" x14ac:dyDescent="0.35">
      <c r="A8" s="251"/>
      <c r="B8" s="8" t="s">
        <v>276</v>
      </c>
      <c r="C8" s="12" t="s">
        <v>275</v>
      </c>
      <c r="D8" s="6">
        <v>18.78</v>
      </c>
      <c r="E8" s="6">
        <v>21.07</v>
      </c>
      <c r="F8" s="7">
        <v>19.27</v>
      </c>
      <c r="G8" s="6">
        <v>22.04</v>
      </c>
      <c r="H8" s="60"/>
    </row>
    <row r="9" spans="1:8" ht="16.2" thickBot="1" x14ac:dyDescent="0.35">
      <c r="A9" s="252"/>
      <c r="B9" s="8" t="s">
        <v>277</v>
      </c>
      <c r="C9" s="12" t="s">
        <v>275</v>
      </c>
      <c r="D9" s="6">
        <v>0.39</v>
      </c>
      <c r="E9" s="6">
        <v>0.39</v>
      </c>
      <c r="F9" s="7">
        <v>0.41</v>
      </c>
      <c r="G9" s="6">
        <v>0.42</v>
      </c>
      <c r="H9" s="60"/>
    </row>
    <row r="10" spans="1:8" ht="16.2" thickBot="1" x14ac:dyDescent="0.35">
      <c r="A10" s="24" t="s">
        <v>278</v>
      </c>
      <c r="B10" s="8" t="s">
        <v>279</v>
      </c>
      <c r="C10" s="12" t="s">
        <v>15</v>
      </c>
      <c r="D10" s="6">
        <v>12.62</v>
      </c>
      <c r="E10" s="6">
        <v>12.64</v>
      </c>
      <c r="F10" s="7">
        <v>15.75</v>
      </c>
      <c r="G10" s="6">
        <v>10.74</v>
      </c>
      <c r="H10" s="60"/>
    </row>
    <row r="11" spans="1:8" ht="15.6" thickBot="1" x14ac:dyDescent="0.35">
      <c r="A11" s="272" t="s">
        <v>280</v>
      </c>
      <c r="B11" s="339" t="s">
        <v>281</v>
      </c>
      <c r="C11" s="340"/>
      <c r="D11" s="340"/>
      <c r="E11" s="340"/>
      <c r="F11" s="340"/>
      <c r="G11" s="340"/>
      <c r="H11" s="341"/>
    </row>
    <row r="12" spans="1:8" ht="16.2" thickBot="1" x14ac:dyDescent="0.35">
      <c r="A12" s="273"/>
      <c r="B12" s="8" t="s">
        <v>282</v>
      </c>
      <c r="C12" s="12" t="s">
        <v>283</v>
      </c>
      <c r="D12" s="62">
        <v>35930829</v>
      </c>
      <c r="E12" s="62">
        <v>32015137</v>
      </c>
      <c r="F12" s="63">
        <v>33323759</v>
      </c>
      <c r="G12" s="62">
        <v>36150620</v>
      </c>
      <c r="H12" s="60"/>
    </row>
    <row r="13" spans="1:8" ht="16.2" thickBot="1" x14ac:dyDescent="0.35">
      <c r="A13" s="273"/>
      <c r="B13" s="41" t="s">
        <v>284</v>
      </c>
      <c r="C13" s="12" t="s">
        <v>283</v>
      </c>
      <c r="D13" s="62">
        <v>9094839</v>
      </c>
      <c r="E13" s="62">
        <v>8998411</v>
      </c>
      <c r="F13" s="63">
        <v>9860065</v>
      </c>
      <c r="G13" s="62">
        <v>11029603</v>
      </c>
      <c r="H13" s="60"/>
    </row>
    <row r="14" spans="1:8" ht="16.2" thickBot="1" x14ac:dyDescent="0.35">
      <c r="A14" s="273"/>
      <c r="B14" s="41" t="s">
        <v>285</v>
      </c>
      <c r="C14" s="12" t="s">
        <v>283</v>
      </c>
      <c r="D14" s="62">
        <v>314224</v>
      </c>
      <c r="E14" s="62">
        <v>776387</v>
      </c>
      <c r="F14" s="63">
        <v>800503</v>
      </c>
      <c r="G14" s="62">
        <v>589773</v>
      </c>
      <c r="H14" s="60"/>
    </row>
    <row r="15" spans="1:8" ht="16.2" thickBot="1" x14ac:dyDescent="0.35">
      <c r="A15" s="273"/>
      <c r="B15" s="41" t="s">
        <v>286</v>
      </c>
      <c r="C15" s="12" t="s">
        <v>283</v>
      </c>
      <c r="D15" s="6">
        <v>0</v>
      </c>
      <c r="E15" s="6">
        <v>140</v>
      </c>
      <c r="F15" s="7">
        <v>329</v>
      </c>
      <c r="G15" s="6">
        <v>225</v>
      </c>
      <c r="H15" s="60"/>
    </row>
    <row r="16" spans="1:8" ht="16.2" thickBot="1" x14ac:dyDescent="0.35">
      <c r="A16" s="273"/>
      <c r="B16" s="41" t="s">
        <v>287</v>
      </c>
      <c r="C16" s="12" t="s">
        <v>283</v>
      </c>
      <c r="D16" s="62">
        <v>179509</v>
      </c>
      <c r="E16" s="62">
        <v>93822</v>
      </c>
      <c r="F16" s="63">
        <v>46463</v>
      </c>
      <c r="G16" s="62">
        <v>3941</v>
      </c>
      <c r="H16" s="60"/>
    </row>
    <row r="17" spans="1:8" ht="16.2" thickBot="1" x14ac:dyDescent="0.35">
      <c r="A17" s="273"/>
      <c r="B17" s="41" t="s">
        <v>288</v>
      </c>
      <c r="C17" s="12" t="s">
        <v>283</v>
      </c>
      <c r="D17" s="62">
        <v>4250</v>
      </c>
      <c r="E17" s="62">
        <v>5225</v>
      </c>
      <c r="F17" s="63">
        <v>5225</v>
      </c>
      <c r="G17" s="62">
        <v>5594</v>
      </c>
      <c r="H17" s="60"/>
    </row>
    <row r="18" spans="1:8" ht="16.2" thickBot="1" x14ac:dyDescent="0.35">
      <c r="A18" s="273"/>
      <c r="B18" s="41" t="s">
        <v>289</v>
      </c>
      <c r="C18" s="12" t="s">
        <v>283</v>
      </c>
      <c r="D18" s="6">
        <v>683</v>
      </c>
      <c r="E18" s="6">
        <v>463</v>
      </c>
      <c r="F18" s="7">
        <v>463</v>
      </c>
      <c r="G18" s="62">
        <v>2540</v>
      </c>
      <c r="H18" s="60"/>
    </row>
    <row r="19" spans="1:8" ht="16.2" thickBot="1" x14ac:dyDescent="0.35">
      <c r="A19" s="273"/>
      <c r="B19" s="41" t="s">
        <v>290</v>
      </c>
      <c r="C19" s="12" t="s">
        <v>283</v>
      </c>
      <c r="D19" s="62">
        <v>39422</v>
      </c>
      <c r="E19" s="62">
        <v>290839</v>
      </c>
      <c r="F19" s="63">
        <v>279836</v>
      </c>
      <c r="G19" s="62">
        <v>164327</v>
      </c>
      <c r="H19" s="60"/>
    </row>
    <row r="20" spans="1:8" ht="16.2" thickBot="1" x14ac:dyDescent="0.35">
      <c r="A20" s="273"/>
      <c r="B20" s="41" t="s">
        <v>291</v>
      </c>
      <c r="C20" s="12" t="s">
        <v>283</v>
      </c>
      <c r="D20" s="62">
        <v>19485344</v>
      </c>
      <c r="E20" s="62">
        <v>17927883</v>
      </c>
      <c r="F20" s="63">
        <v>18243470</v>
      </c>
      <c r="G20" s="62">
        <v>19309773</v>
      </c>
      <c r="H20" s="60"/>
    </row>
    <row r="21" spans="1:8" ht="16.2" thickBot="1" x14ac:dyDescent="0.35">
      <c r="A21" s="273"/>
      <c r="B21" s="41" t="s">
        <v>292</v>
      </c>
      <c r="C21" s="12" t="s">
        <v>283</v>
      </c>
      <c r="D21" s="62">
        <v>2370919</v>
      </c>
      <c r="E21" s="62">
        <v>1430090</v>
      </c>
      <c r="F21" s="63">
        <v>1933071</v>
      </c>
      <c r="G21" s="62">
        <v>2268162</v>
      </c>
      <c r="H21" s="60"/>
    </row>
    <row r="22" spans="1:8" ht="16.2" thickBot="1" x14ac:dyDescent="0.35">
      <c r="A22" s="273"/>
      <c r="B22" s="41" t="s">
        <v>293</v>
      </c>
      <c r="C22" s="12" t="s">
        <v>283</v>
      </c>
      <c r="D22" s="62">
        <v>5969426</v>
      </c>
      <c r="E22" s="62">
        <v>4277202</v>
      </c>
      <c r="F22" s="63">
        <v>7060698</v>
      </c>
      <c r="G22" s="62">
        <v>7800262</v>
      </c>
      <c r="H22" s="60"/>
    </row>
    <row r="23" spans="1:8" ht="16.2" thickBot="1" x14ac:dyDescent="0.35">
      <c r="A23" s="273"/>
      <c r="B23" s="41" t="s">
        <v>294</v>
      </c>
      <c r="C23" s="12" t="s">
        <v>283</v>
      </c>
      <c r="D23" s="6" t="s">
        <v>450</v>
      </c>
      <c r="E23" s="6" t="s">
        <v>450</v>
      </c>
      <c r="F23" s="6" t="s">
        <v>450</v>
      </c>
      <c r="G23" s="6" t="s">
        <v>450</v>
      </c>
      <c r="H23" s="60"/>
    </row>
    <row r="24" spans="1:8" ht="16.2" thickBot="1" x14ac:dyDescent="0.35">
      <c r="A24" s="273"/>
      <c r="B24" s="41" t="s">
        <v>295</v>
      </c>
      <c r="C24" s="12" t="s">
        <v>283</v>
      </c>
      <c r="D24" s="6" t="s">
        <v>450</v>
      </c>
      <c r="E24" s="6" t="s">
        <v>450</v>
      </c>
      <c r="F24" s="6" t="s">
        <v>450</v>
      </c>
      <c r="G24" s="6" t="s">
        <v>450</v>
      </c>
      <c r="H24" s="60"/>
    </row>
    <row r="25" spans="1:8" ht="31.8" thickBot="1" x14ac:dyDescent="0.35">
      <c r="A25" s="273"/>
      <c r="B25" s="41" t="s">
        <v>296</v>
      </c>
      <c r="C25" s="12" t="s">
        <v>283</v>
      </c>
      <c r="D25" s="62">
        <v>29118272</v>
      </c>
      <c r="E25" s="62">
        <v>28093170</v>
      </c>
      <c r="F25" s="63">
        <v>29236355</v>
      </c>
      <c r="G25" s="62">
        <v>31105777</v>
      </c>
      <c r="H25" s="60"/>
    </row>
    <row r="26" spans="1:8" ht="31.8" thickBot="1" x14ac:dyDescent="0.35">
      <c r="A26" s="273"/>
      <c r="B26" s="41" t="s">
        <v>297</v>
      </c>
      <c r="C26" s="12" t="s">
        <v>283</v>
      </c>
      <c r="D26" s="62">
        <v>8340345</v>
      </c>
      <c r="E26" s="62">
        <v>5707292</v>
      </c>
      <c r="F26" s="63">
        <v>8993769</v>
      </c>
      <c r="G26" s="62">
        <v>10068423</v>
      </c>
      <c r="H26" s="60"/>
    </row>
    <row r="27" spans="1:8" ht="16.2" thickBot="1" x14ac:dyDescent="0.35">
      <c r="A27" s="273"/>
      <c r="B27" s="41" t="s">
        <v>298</v>
      </c>
      <c r="C27" s="12" t="s">
        <v>283</v>
      </c>
      <c r="D27" s="62">
        <v>2370919</v>
      </c>
      <c r="E27" s="62">
        <v>1430090</v>
      </c>
      <c r="F27" s="63">
        <v>1933071</v>
      </c>
      <c r="G27" s="62">
        <v>2268162</v>
      </c>
      <c r="H27" s="60"/>
    </row>
    <row r="28" spans="1:8" ht="31.8" thickBot="1" x14ac:dyDescent="0.35">
      <c r="A28" s="273"/>
      <c r="B28" s="41" t="s">
        <v>299</v>
      </c>
      <c r="C28" s="12" t="s">
        <v>283</v>
      </c>
      <c r="D28" s="62">
        <v>5969426</v>
      </c>
      <c r="E28" s="62">
        <v>4277202</v>
      </c>
      <c r="F28" s="63">
        <v>7060698</v>
      </c>
      <c r="G28" s="62">
        <v>7800262</v>
      </c>
      <c r="H28" s="60"/>
    </row>
    <row r="29" spans="1:8" ht="31.8" thickBot="1" x14ac:dyDescent="0.35">
      <c r="A29" s="273"/>
      <c r="B29" s="8" t="s">
        <v>300</v>
      </c>
      <c r="C29" s="12" t="s">
        <v>283</v>
      </c>
      <c r="D29" s="62">
        <v>1527788</v>
      </c>
      <c r="E29" s="62">
        <v>1785325</v>
      </c>
      <c r="F29" s="63">
        <v>4906364</v>
      </c>
      <c r="G29" s="62">
        <v>5023580</v>
      </c>
      <c r="H29" s="60"/>
    </row>
    <row r="30" spans="1:8" ht="16.2" thickBot="1" x14ac:dyDescent="0.35">
      <c r="A30" s="273"/>
      <c r="B30" s="47" t="s">
        <v>301</v>
      </c>
      <c r="C30" s="12" t="s">
        <v>283</v>
      </c>
      <c r="D30" s="62">
        <v>1025761</v>
      </c>
      <c r="E30" s="62">
        <v>1366941</v>
      </c>
      <c r="F30" s="63">
        <v>1870397</v>
      </c>
      <c r="G30" s="62">
        <v>2041649</v>
      </c>
      <c r="H30" s="60"/>
    </row>
    <row r="31" spans="1:8" ht="16.2" thickBot="1" x14ac:dyDescent="0.35">
      <c r="A31" s="273"/>
      <c r="B31" s="47" t="s">
        <v>302</v>
      </c>
      <c r="C31" s="12" t="s">
        <v>283</v>
      </c>
      <c r="D31" s="62">
        <v>502027</v>
      </c>
      <c r="E31" s="62">
        <v>418384</v>
      </c>
      <c r="F31" s="63">
        <v>3035968</v>
      </c>
      <c r="G31" s="62">
        <v>2981931</v>
      </c>
      <c r="H31" s="60"/>
    </row>
    <row r="32" spans="1:8" ht="16.2" thickBot="1" x14ac:dyDescent="0.35">
      <c r="A32" s="273"/>
      <c r="B32" s="47" t="s">
        <v>303</v>
      </c>
      <c r="C32" s="12" t="s">
        <v>283</v>
      </c>
      <c r="D32" s="6" t="s">
        <v>450</v>
      </c>
      <c r="E32" s="6" t="s">
        <v>450</v>
      </c>
      <c r="F32" s="7" t="s">
        <v>450</v>
      </c>
      <c r="G32" s="6" t="s">
        <v>450</v>
      </c>
      <c r="H32" s="60"/>
    </row>
    <row r="33" spans="1:8" ht="16.2" thickBot="1" x14ac:dyDescent="0.35">
      <c r="A33" s="273"/>
      <c r="B33" s="47" t="s">
        <v>304</v>
      </c>
      <c r="C33" s="12" t="s">
        <v>283</v>
      </c>
      <c r="D33" s="6" t="s">
        <v>450</v>
      </c>
      <c r="E33" s="6" t="s">
        <v>450</v>
      </c>
      <c r="F33" s="7" t="s">
        <v>450</v>
      </c>
      <c r="G33" s="6" t="s">
        <v>450</v>
      </c>
      <c r="H33" s="60"/>
    </row>
    <row r="34" spans="1:8" ht="31.8" thickBot="1" x14ac:dyDescent="0.35">
      <c r="A34" s="273"/>
      <c r="B34" s="36" t="s">
        <v>305</v>
      </c>
      <c r="C34" s="12" t="s">
        <v>283</v>
      </c>
      <c r="D34" s="22">
        <v>7.0000000000000007E-2</v>
      </c>
      <c r="E34" s="22">
        <v>7.0000000000000007E-2</v>
      </c>
      <c r="F34" s="23">
        <v>16.399999999999999</v>
      </c>
      <c r="G34" s="22">
        <v>43.58</v>
      </c>
      <c r="H34" s="65"/>
    </row>
    <row r="35" spans="1:8" ht="16.2" thickBot="1" x14ac:dyDescent="0.35">
      <c r="A35" s="273"/>
      <c r="B35" s="36" t="s">
        <v>306</v>
      </c>
      <c r="C35" s="12" t="s">
        <v>283</v>
      </c>
      <c r="D35" s="22">
        <v>0.03</v>
      </c>
      <c r="E35" s="22">
        <v>0.03</v>
      </c>
      <c r="F35" s="23">
        <v>16.36</v>
      </c>
      <c r="G35" s="22">
        <v>43.54</v>
      </c>
      <c r="H35" s="65"/>
    </row>
    <row r="36" spans="1:8" ht="16.2" thickBot="1" x14ac:dyDescent="0.35">
      <c r="A36" s="273"/>
      <c r="B36" s="36" t="s">
        <v>307</v>
      </c>
      <c r="C36" s="12" t="s">
        <v>283</v>
      </c>
      <c r="D36" s="22">
        <v>0.04</v>
      </c>
      <c r="E36" s="22">
        <v>0.04</v>
      </c>
      <c r="F36" s="23">
        <v>0.04</v>
      </c>
      <c r="G36" s="22">
        <v>0.04</v>
      </c>
      <c r="H36" s="65"/>
    </row>
    <row r="37" spans="1:8" ht="16.2" thickBot="1" x14ac:dyDescent="0.35">
      <c r="A37" s="273"/>
      <c r="B37" s="8" t="s">
        <v>308</v>
      </c>
      <c r="C37" s="12" t="s">
        <v>283</v>
      </c>
      <c r="D37" s="64">
        <v>35930829</v>
      </c>
      <c r="E37" s="64">
        <v>32015137</v>
      </c>
      <c r="F37" s="66">
        <v>33323759</v>
      </c>
      <c r="G37" s="64">
        <v>36150620</v>
      </c>
      <c r="H37" s="65"/>
    </row>
    <row r="38" spans="1:8" ht="16.2" thickBot="1" x14ac:dyDescent="0.35">
      <c r="A38" s="273"/>
      <c r="B38" s="8" t="s">
        <v>309</v>
      </c>
      <c r="C38" s="12" t="s">
        <v>8</v>
      </c>
      <c r="D38" s="59">
        <v>34331</v>
      </c>
      <c r="E38" s="59">
        <v>33137</v>
      </c>
      <c r="F38" s="88">
        <v>34669</v>
      </c>
      <c r="G38" s="59">
        <v>34915</v>
      </c>
      <c r="H38" s="65"/>
    </row>
    <row r="39" spans="1:8" ht="16.2" thickBot="1" x14ac:dyDescent="0.35">
      <c r="A39" s="273"/>
      <c r="B39" s="8" t="s">
        <v>310</v>
      </c>
      <c r="C39" s="12" t="s">
        <v>133</v>
      </c>
      <c r="D39" s="22">
        <v>100</v>
      </c>
      <c r="E39" s="22">
        <v>100</v>
      </c>
      <c r="F39" s="23">
        <v>100</v>
      </c>
      <c r="G39" s="6">
        <v>100</v>
      </c>
      <c r="H39" s="60"/>
    </row>
    <row r="40" spans="1:8" ht="16.2" thickBot="1" x14ac:dyDescent="0.35">
      <c r="A40" s="274"/>
      <c r="B40" s="8" t="s">
        <v>311</v>
      </c>
      <c r="C40" s="12" t="s">
        <v>283</v>
      </c>
      <c r="D40" s="89"/>
      <c r="E40" s="89"/>
      <c r="F40" s="89"/>
      <c r="G40" s="62">
        <v>37008457</v>
      </c>
      <c r="H40" s="60"/>
    </row>
    <row r="41" spans="1:8" ht="16.2" thickBot="1" x14ac:dyDescent="0.35">
      <c r="A41" s="24" t="s">
        <v>312</v>
      </c>
      <c r="B41" s="8" t="s">
        <v>313</v>
      </c>
      <c r="C41" s="12" t="s">
        <v>283</v>
      </c>
      <c r="D41" s="22" t="s">
        <v>450</v>
      </c>
      <c r="E41" s="64">
        <v>4207</v>
      </c>
      <c r="F41" s="66">
        <v>3927</v>
      </c>
      <c r="G41" s="64">
        <v>3303</v>
      </c>
      <c r="H41" s="65"/>
    </row>
    <row r="42" spans="1:8" ht="31.8" thickBot="1" x14ac:dyDescent="0.35">
      <c r="A42" s="24" t="s">
        <v>314</v>
      </c>
      <c r="B42" s="8" t="s">
        <v>471</v>
      </c>
      <c r="C42" s="12" t="s">
        <v>315</v>
      </c>
      <c r="D42" s="22">
        <v>5.76</v>
      </c>
      <c r="E42" s="22">
        <v>5.07</v>
      </c>
      <c r="F42" s="23">
        <v>5.8</v>
      </c>
      <c r="G42" s="6">
        <v>5.67</v>
      </c>
      <c r="H42" s="60"/>
    </row>
    <row r="43" spans="1:8" ht="31.8" thickBot="1" x14ac:dyDescent="0.35">
      <c r="A43" s="272" t="s">
        <v>316</v>
      </c>
      <c r="B43" s="8" t="s">
        <v>317</v>
      </c>
      <c r="C43" s="12" t="s">
        <v>283</v>
      </c>
      <c r="D43" s="64">
        <v>284003</v>
      </c>
      <c r="E43" s="64">
        <v>475138</v>
      </c>
      <c r="F43" s="66">
        <v>301414</v>
      </c>
      <c r="G43" s="64">
        <v>387756</v>
      </c>
      <c r="H43" s="60"/>
    </row>
    <row r="44" spans="1:8" ht="16.2" thickBot="1" x14ac:dyDescent="0.35">
      <c r="A44" s="273"/>
      <c r="B44" s="47" t="s">
        <v>318</v>
      </c>
      <c r="C44" s="12" t="s">
        <v>283</v>
      </c>
      <c r="D44" s="64">
        <v>82191</v>
      </c>
      <c r="E44" s="64">
        <v>199870</v>
      </c>
      <c r="F44" s="66">
        <v>167570</v>
      </c>
      <c r="G44" s="64">
        <v>208068</v>
      </c>
      <c r="H44" s="60"/>
    </row>
    <row r="45" spans="1:8" ht="31.8" thickBot="1" x14ac:dyDescent="0.35">
      <c r="A45" s="273"/>
      <c r="B45" s="8" t="s">
        <v>319</v>
      </c>
      <c r="C45" s="12" t="s">
        <v>283</v>
      </c>
      <c r="D45" s="64">
        <v>201813</v>
      </c>
      <c r="E45" s="64">
        <v>275268</v>
      </c>
      <c r="F45" s="66">
        <v>133844</v>
      </c>
      <c r="G45" s="64">
        <v>179687</v>
      </c>
      <c r="H45" s="60"/>
    </row>
    <row r="46" spans="1:8" ht="16.2" thickBot="1" x14ac:dyDescent="0.35">
      <c r="A46" s="273"/>
      <c r="B46" s="47" t="s">
        <v>320</v>
      </c>
      <c r="C46" s="12" t="s">
        <v>283</v>
      </c>
      <c r="D46" s="64">
        <v>59195</v>
      </c>
      <c r="E46" s="64">
        <v>77177</v>
      </c>
      <c r="F46" s="66">
        <v>51590</v>
      </c>
      <c r="G46" s="64">
        <v>28536</v>
      </c>
      <c r="H46" s="60"/>
    </row>
    <row r="47" spans="1:8" ht="16.2" thickBot="1" x14ac:dyDescent="0.35">
      <c r="A47" s="274"/>
      <c r="B47" s="47" t="s">
        <v>321</v>
      </c>
      <c r="C47" s="12" t="s">
        <v>283</v>
      </c>
      <c r="D47" s="64">
        <v>142618</v>
      </c>
      <c r="E47" s="64">
        <v>198091</v>
      </c>
      <c r="F47" s="66">
        <v>82253</v>
      </c>
      <c r="G47" s="64">
        <v>151151</v>
      </c>
      <c r="H47" s="60"/>
    </row>
    <row r="48" spans="1:8" ht="15.6" thickBot="1" x14ac:dyDescent="0.35">
      <c r="A48" s="272" t="s">
        <v>322</v>
      </c>
      <c r="B48" s="339" t="s">
        <v>472</v>
      </c>
      <c r="C48" s="340"/>
      <c r="D48" s="340"/>
      <c r="E48" s="340"/>
      <c r="F48" s="340"/>
      <c r="G48" s="340"/>
      <c r="H48" s="341"/>
    </row>
    <row r="49" spans="1:8" ht="31.8" thickBot="1" x14ac:dyDescent="0.35">
      <c r="A49" s="273"/>
      <c r="B49" s="8" t="s">
        <v>473</v>
      </c>
      <c r="C49" s="12" t="s">
        <v>434</v>
      </c>
      <c r="D49" s="77">
        <v>5.57</v>
      </c>
      <c r="E49" s="77">
        <v>5.42</v>
      </c>
      <c r="F49" s="86">
        <v>5.55</v>
      </c>
      <c r="G49" s="77">
        <v>5.89</v>
      </c>
      <c r="H49" s="65"/>
    </row>
    <row r="50" spans="1:8" ht="16.2" thickBot="1" x14ac:dyDescent="0.35">
      <c r="A50" s="273"/>
      <c r="B50" s="8" t="s">
        <v>310</v>
      </c>
      <c r="C50" s="12" t="s">
        <v>133</v>
      </c>
      <c r="D50" s="75">
        <v>100</v>
      </c>
      <c r="E50" s="75">
        <v>100</v>
      </c>
      <c r="F50" s="86">
        <v>100</v>
      </c>
      <c r="G50" s="75">
        <v>100</v>
      </c>
      <c r="H50" s="60"/>
    </row>
    <row r="51" spans="1:8" ht="31.8" thickBot="1" x14ac:dyDescent="0.35">
      <c r="A51" s="273"/>
      <c r="B51" s="8" t="s">
        <v>323</v>
      </c>
      <c r="C51" s="12" t="s">
        <v>434</v>
      </c>
      <c r="D51" s="90"/>
      <c r="E51" s="90"/>
      <c r="F51" s="87"/>
      <c r="G51" s="75">
        <v>5.91</v>
      </c>
      <c r="H51" s="60"/>
    </row>
    <row r="52" spans="1:8" ht="33.6" thickBot="1" x14ac:dyDescent="0.35">
      <c r="A52" s="273"/>
      <c r="B52" s="8" t="s">
        <v>474</v>
      </c>
      <c r="C52" s="12" t="s">
        <v>434</v>
      </c>
      <c r="D52" s="77">
        <v>1.83</v>
      </c>
      <c r="E52" s="77">
        <v>1.78</v>
      </c>
      <c r="F52" s="86">
        <v>1.88</v>
      </c>
      <c r="G52" s="77">
        <v>1.9</v>
      </c>
      <c r="H52" s="65"/>
    </row>
    <row r="53" spans="1:8" ht="16.2" thickBot="1" x14ac:dyDescent="0.35">
      <c r="A53" s="273"/>
      <c r="B53" s="8" t="s">
        <v>310</v>
      </c>
      <c r="C53" s="12" t="s">
        <v>133</v>
      </c>
      <c r="D53" s="75">
        <v>100</v>
      </c>
      <c r="E53" s="75">
        <v>100</v>
      </c>
      <c r="F53" s="86">
        <v>100</v>
      </c>
      <c r="G53" s="75">
        <v>100</v>
      </c>
      <c r="H53" s="60"/>
    </row>
    <row r="54" spans="1:8" ht="31.8" thickBot="1" x14ac:dyDescent="0.35">
      <c r="A54" s="274"/>
      <c r="B54" s="8" t="s">
        <v>324</v>
      </c>
      <c r="C54" s="12" t="s">
        <v>434</v>
      </c>
      <c r="D54" s="90"/>
      <c r="E54" s="90"/>
      <c r="F54" s="87"/>
      <c r="G54" s="75">
        <v>1.99</v>
      </c>
      <c r="H54" s="60"/>
    </row>
    <row r="55" spans="1:8" ht="31.8" thickBot="1" x14ac:dyDescent="0.35">
      <c r="A55" s="272" t="s">
        <v>325</v>
      </c>
      <c r="B55" s="8" t="s">
        <v>326</v>
      </c>
      <c r="C55" s="12" t="s">
        <v>434</v>
      </c>
      <c r="D55" s="75">
        <v>1.82</v>
      </c>
      <c r="E55" s="75">
        <v>1.77</v>
      </c>
      <c r="F55" s="84">
        <v>1.87</v>
      </c>
      <c r="G55" s="75">
        <v>1.89</v>
      </c>
      <c r="H55" s="60"/>
    </row>
    <row r="56" spans="1:8" ht="31.8" thickBot="1" x14ac:dyDescent="0.35">
      <c r="A56" s="274"/>
      <c r="B56" s="8" t="s">
        <v>327</v>
      </c>
      <c r="C56" s="12" t="s">
        <v>434</v>
      </c>
      <c r="D56" s="75">
        <v>7.0000000000000001E-3</v>
      </c>
      <c r="E56" s="75">
        <v>7.0000000000000001E-3</v>
      </c>
      <c r="F56" s="84">
        <v>5.0000000000000001E-3</v>
      </c>
      <c r="G56" s="75">
        <v>5.0000000000000001E-3</v>
      </c>
      <c r="H56" s="60"/>
    </row>
    <row r="57" spans="1:8" ht="31.8" thickBot="1" x14ac:dyDescent="0.35">
      <c r="A57" s="24" t="s">
        <v>328</v>
      </c>
      <c r="B57" s="8" t="s">
        <v>475</v>
      </c>
      <c r="C57" s="12" t="s">
        <v>434</v>
      </c>
      <c r="D57" s="75">
        <v>3.96</v>
      </c>
      <c r="E57" s="75">
        <v>3.25</v>
      </c>
      <c r="F57" s="84">
        <v>10.67</v>
      </c>
      <c r="G57" s="75">
        <v>11.17</v>
      </c>
      <c r="H57" s="65"/>
    </row>
    <row r="58" spans="1:8" ht="63" thickBot="1" x14ac:dyDescent="0.35">
      <c r="A58" s="24" t="s">
        <v>329</v>
      </c>
      <c r="B58" s="8" t="s">
        <v>476</v>
      </c>
      <c r="C58" s="12" t="s">
        <v>435</v>
      </c>
      <c r="D58" s="75">
        <v>0.33</v>
      </c>
      <c r="E58" s="75">
        <v>0.32</v>
      </c>
      <c r="F58" s="84">
        <v>0.36</v>
      </c>
      <c r="G58" s="75">
        <v>0.34</v>
      </c>
      <c r="H58" s="60"/>
    </row>
    <row r="59" spans="1:8" ht="31.8" thickBot="1" x14ac:dyDescent="0.35">
      <c r="A59" s="24" t="s">
        <v>330</v>
      </c>
      <c r="B59" s="8" t="s">
        <v>436</v>
      </c>
      <c r="C59" s="12" t="s">
        <v>437</v>
      </c>
      <c r="D59" s="78">
        <v>98853</v>
      </c>
      <c r="E59" s="78">
        <v>109793</v>
      </c>
      <c r="F59" s="85">
        <v>68930</v>
      </c>
      <c r="G59" s="78">
        <v>111383</v>
      </c>
      <c r="H59" s="65"/>
    </row>
    <row r="60" spans="1:8" ht="31.8" thickBot="1" x14ac:dyDescent="0.35">
      <c r="A60" s="272" t="s">
        <v>61</v>
      </c>
      <c r="B60" s="8" t="s">
        <v>331</v>
      </c>
      <c r="C60" s="12" t="s">
        <v>437</v>
      </c>
      <c r="D60" s="78">
        <v>78000</v>
      </c>
      <c r="E60" s="78">
        <v>78000</v>
      </c>
      <c r="F60" s="85">
        <v>78000</v>
      </c>
      <c r="G60" s="78">
        <v>78000</v>
      </c>
      <c r="H60" s="60"/>
    </row>
    <row r="61" spans="1:8" ht="27.75" customHeight="1" thickBot="1" x14ac:dyDescent="0.35">
      <c r="A61" s="273"/>
      <c r="B61" s="72" t="s">
        <v>332</v>
      </c>
      <c r="C61" s="72" t="s">
        <v>437</v>
      </c>
      <c r="D61" s="78">
        <v>78000</v>
      </c>
      <c r="E61" s="78">
        <v>78000</v>
      </c>
      <c r="F61" s="85">
        <v>78000</v>
      </c>
      <c r="G61" s="78">
        <v>78000</v>
      </c>
      <c r="H61" s="92"/>
    </row>
    <row r="62" spans="1:8" ht="15.6" thickBot="1" x14ac:dyDescent="0.35">
      <c r="A62" s="272" t="s">
        <v>333</v>
      </c>
      <c r="B62" s="339" t="s">
        <v>334</v>
      </c>
      <c r="C62" s="340"/>
      <c r="D62" s="340"/>
      <c r="E62" s="340"/>
      <c r="F62" s="340"/>
      <c r="G62" s="340"/>
      <c r="H62" s="341"/>
    </row>
    <row r="63" spans="1:8" ht="16.2" thickBot="1" x14ac:dyDescent="0.35">
      <c r="A63" s="273"/>
      <c r="B63" s="8" t="s">
        <v>335</v>
      </c>
      <c r="C63" s="12" t="s">
        <v>336</v>
      </c>
      <c r="D63" s="62">
        <v>1595</v>
      </c>
      <c r="E63" s="62">
        <v>1543</v>
      </c>
      <c r="F63" s="63">
        <v>1413</v>
      </c>
      <c r="G63" s="62">
        <v>1130</v>
      </c>
      <c r="H63" s="60"/>
    </row>
    <row r="64" spans="1:8" ht="16.2" thickBot="1" x14ac:dyDescent="0.35">
      <c r="A64" s="273"/>
      <c r="B64" s="8" t="s">
        <v>310</v>
      </c>
      <c r="C64" s="12" t="s">
        <v>133</v>
      </c>
      <c r="D64" s="6">
        <v>100</v>
      </c>
      <c r="E64" s="6">
        <v>100</v>
      </c>
      <c r="F64" s="7">
        <v>100</v>
      </c>
      <c r="G64" s="6">
        <v>100</v>
      </c>
      <c r="H64" s="60"/>
    </row>
    <row r="65" spans="1:8" ht="16.2" thickBot="1" x14ac:dyDescent="0.35">
      <c r="A65" s="273"/>
      <c r="B65" s="8" t="s">
        <v>337</v>
      </c>
      <c r="C65" s="12" t="s">
        <v>336</v>
      </c>
      <c r="D65" s="91"/>
      <c r="E65" s="91"/>
      <c r="F65" s="91"/>
      <c r="G65" s="62">
        <v>1413</v>
      </c>
      <c r="H65" s="60"/>
    </row>
    <row r="66" spans="1:8" ht="47.4" thickBot="1" x14ac:dyDescent="0.35">
      <c r="A66" s="273"/>
      <c r="B66" s="8" t="s">
        <v>338</v>
      </c>
      <c r="C66" s="12" t="s">
        <v>339</v>
      </c>
      <c r="D66" s="6">
        <v>71.040000000000006</v>
      </c>
      <c r="E66" s="6">
        <v>67.87</v>
      </c>
      <c r="F66" s="7">
        <v>96.6</v>
      </c>
      <c r="G66" s="6">
        <v>49.22</v>
      </c>
      <c r="H66" s="60"/>
    </row>
    <row r="67" spans="1:8" ht="16.2" thickBot="1" x14ac:dyDescent="0.35">
      <c r="A67" s="273"/>
      <c r="B67" s="8" t="s">
        <v>438</v>
      </c>
      <c r="C67" s="12" t="s">
        <v>439</v>
      </c>
      <c r="D67" s="62">
        <v>3613</v>
      </c>
      <c r="E67" s="62">
        <v>3606</v>
      </c>
      <c r="F67" s="63">
        <v>3632</v>
      </c>
      <c r="G67" s="62">
        <v>3361</v>
      </c>
      <c r="H67" s="60"/>
    </row>
    <row r="68" spans="1:8" ht="16.2" thickBot="1" x14ac:dyDescent="0.35">
      <c r="A68" s="273"/>
      <c r="B68" s="8" t="s">
        <v>310</v>
      </c>
      <c r="C68" s="12" t="s">
        <v>133</v>
      </c>
      <c r="D68" s="6">
        <v>100</v>
      </c>
      <c r="E68" s="6">
        <v>100</v>
      </c>
      <c r="F68" s="7">
        <v>100</v>
      </c>
      <c r="G68" s="6">
        <v>100</v>
      </c>
      <c r="H68" s="60"/>
    </row>
    <row r="69" spans="1:8" ht="16.2" thickBot="1" x14ac:dyDescent="0.35">
      <c r="A69" s="273"/>
      <c r="B69" s="8" t="s">
        <v>440</v>
      </c>
      <c r="C69" s="12" t="s">
        <v>439</v>
      </c>
      <c r="D69" s="91"/>
      <c r="E69" s="91"/>
      <c r="F69" s="91"/>
      <c r="G69" s="6">
        <v>3.617</v>
      </c>
      <c r="H69" s="60"/>
    </row>
    <row r="70" spans="1:8" ht="47.4" thickBot="1" x14ac:dyDescent="0.35">
      <c r="A70" s="273"/>
      <c r="B70" s="8" t="s">
        <v>441</v>
      </c>
      <c r="C70" s="12" t="s">
        <v>340</v>
      </c>
      <c r="D70" s="6">
        <v>161.91999999999999</v>
      </c>
      <c r="E70" s="6">
        <v>158.61000000000001</v>
      </c>
      <c r="F70" s="7">
        <v>175.66</v>
      </c>
      <c r="G70" s="6">
        <v>146.41</v>
      </c>
      <c r="H70" s="60"/>
    </row>
    <row r="71" spans="1:8" ht="16.2" thickBot="1" x14ac:dyDescent="0.35">
      <c r="A71" s="273"/>
      <c r="B71" s="8" t="s">
        <v>442</v>
      </c>
      <c r="C71" s="12" t="s">
        <v>341</v>
      </c>
      <c r="D71" s="6">
        <v>968</v>
      </c>
      <c r="E71" s="6">
        <v>913</v>
      </c>
      <c r="F71" s="63">
        <v>1515</v>
      </c>
      <c r="G71" s="6">
        <v>408</v>
      </c>
      <c r="H71" s="60"/>
    </row>
    <row r="72" spans="1:8" ht="16.2" thickBot="1" x14ac:dyDescent="0.35">
      <c r="A72" s="273"/>
      <c r="B72" s="8" t="s">
        <v>310</v>
      </c>
      <c r="C72" s="12" t="s">
        <v>133</v>
      </c>
      <c r="D72" s="6">
        <v>100</v>
      </c>
      <c r="E72" s="6">
        <v>100</v>
      </c>
      <c r="F72" s="7">
        <v>100</v>
      </c>
      <c r="G72" s="6">
        <v>100</v>
      </c>
      <c r="H72" s="60"/>
    </row>
    <row r="73" spans="1:8" ht="16.2" thickBot="1" x14ac:dyDescent="0.35">
      <c r="A73" s="273"/>
      <c r="B73" s="8" t="s">
        <v>443</v>
      </c>
      <c r="C73" s="12" t="s">
        <v>341</v>
      </c>
      <c r="D73" s="91"/>
      <c r="E73" s="91"/>
      <c r="F73" s="91"/>
      <c r="G73" s="6">
        <v>941</v>
      </c>
      <c r="H73" s="60"/>
    </row>
    <row r="74" spans="1:8" ht="47.4" thickBot="1" x14ac:dyDescent="0.35">
      <c r="A74" s="273"/>
      <c r="B74" s="8" t="s">
        <v>444</v>
      </c>
      <c r="C74" s="12" t="s">
        <v>445</v>
      </c>
      <c r="D74" s="6">
        <v>43.11</v>
      </c>
      <c r="E74" s="6">
        <v>40.159999999999997</v>
      </c>
      <c r="F74" s="7">
        <v>73.3</v>
      </c>
      <c r="G74" s="6">
        <v>17.79</v>
      </c>
      <c r="H74" s="60"/>
    </row>
    <row r="75" spans="1:8" ht="16.2" thickBot="1" x14ac:dyDescent="0.35">
      <c r="A75" s="273"/>
      <c r="B75" s="8" t="s">
        <v>342</v>
      </c>
      <c r="C75" s="12" t="s">
        <v>343</v>
      </c>
      <c r="D75" s="6">
        <v>24</v>
      </c>
      <c r="E75" s="6">
        <v>3</v>
      </c>
      <c r="F75" s="7">
        <v>70</v>
      </c>
      <c r="G75" s="6">
        <v>25</v>
      </c>
      <c r="H75" s="60"/>
    </row>
    <row r="76" spans="1:8" ht="47.4" thickBot="1" x14ac:dyDescent="0.35">
      <c r="A76" s="274"/>
      <c r="B76" s="8" t="s">
        <v>344</v>
      </c>
      <c r="C76" s="12" t="s">
        <v>345</v>
      </c>
      <c r="D76" s="6">
        <v>1.25</v>
      </c>
      <c r="E76" s="6">
        <v>0.14000000000000001</v>
      </c>
      <c r="F76" s="7">
        <v>4.0599999999999996</v>
      </c>
      <c r="G76" s="6">
        <v>1.08</v>
      </c>
      <c r="H76" s="60"/>
    </row>
    <row r="77" spans="1:8" ht="15" x14ac:dyDescent="0.3">
      <c r="A77" s="250" t="s">
        <v>346</v>
      </c>
      <c r="B77" s="342" t="s">
        <v>347</v>
      </c>
      <c r="C77" s="343"/>
      <c r="D77" s="343"/>
      <c r="E77" s="343"/>
      <c r="F77" s="343"/>
      <c r="G77" s="343"/>
      <c r="H77" s="344"/>
    </row>
    <row r="78" spans="1:8" ht="18" thickBot="1" x14ac:dyDescent="0.35">
      <c r="A78" s="251"/>
      <c r="B78" s="8" t="s">
        <v>348</v>
      </c>
      <c r="C78" s="12" t="s">
        <v>446</v>
      </c>
      <c r="D78" s="6">
        <v>38.61</v>
      </c>
      <c r="E78" s="6">
        <v>35.57</v>
      </c>
      <c r="F78" s="7">
        <v>41.98</v>
      </c>
      <c r="G78" s="6">
        <v>42.04</v>
      </c>
      <c r="H78" s="60"/>
    </row>
    <row r="79" spans="1:8" ht="18" thickBot="1" x14ac:dyDescent="0.35">
      <c r="A79" s="251"/>
      <c r="B79" s="41" t="s">
        <v>349</v>
      </c>
      <c r="C79" s="12" t="s">
        <v>446</v>
      </c>
      <c r="D79" s="22">
        <v>13.15</v>
      </c>
      <c r="E79" s="22">
        <v>13.74</v>
      </c>
      <c r="F79" s="23">
        <v>13.33</v>
      </c>
      <c r="G79" s="6">
        <v>13.72</v>
      </c>
      <c r="H79" s="60"/>
    </row>
    <row r="80" spans="1:8" ht="18" thickBot="1" x14ac:dyDescent="0.35">
      <c r="A80" s="251"/>
      <c r="B80" s="41" t="s">
        <v>350</v>
      </c>
      <c r="C80" s="12" t="s">
        <v>446</v>
      </c>
      <c r="D80" s="22">
        <v>5.52</v>
      </c>
      <c r="E80" s="22">
        <v>8.14</v>
      </c>
      <c r="F80" s="23">
        <v>9.73</v>
      </c>
      <c r="G80" s="6">
        <v>7.97</v>
      </c>
      <c r="H80" s="60"/>
    </row>
    <row r="81" spans="1:8" ht="18" thickBot="1" x14ac:dyDescent="0.35">
      <c r="A81" s="251"/>
      <c r="B81" s="41" t="s">
        <v>351</v>
      </c>
      <c r="C81" s="12" t="s">
        <v>446</v>
      </c>
      <c r="D81" s="22">
        <v>0</v>
      </c>
      <c r="E81" s="22">
        <v>0</v>
      </c>
      <c r="F81" s="23">
        <v>0</v>
      </c>
      <c r="G81" s="6">
        <v>0</v>
      </c>
      <c r="H81" s="60"/>
    </row>
    <row r="82" spans="1:8" ht="18" thickBot="1" x14ac:dyDescent="0.35">
      <c r="A82" s="251"/>
      <c r="B82" s="41" t="s">
        <v>352</v>
      </c>
      <c r="C82" s="12" t="s">
        <v>446</v>
      </c>
      <c r="D82" s="22">
        <v>19.93</v>
      </c>
      <c r="E82" s="22">
        <v>18.57</v>
      </c>
      <c r="F82" s="23">
        <v>18.920000000000002</v>
      </c>
      <c r="G82" s="6">
        <v>20.36</v>
      </c>
      <c r="H82" s="60"/>
    </row>
    <row r="83" spans="1:8" ht="18" thickBot="1" x14ac:dyDescent="0.35">
      <c r="A83" s="251"/>
      <c r="B83" s="41" t="s">
        <v>353</v>
      </c>
      <c r="C83" s="12" t="s">
        <v>446</v>
      </c>
      <c r="D83" s="22">
        <v>0</v>
      </c>
      <c r="E83" s="22">
        <v>0</v>
      </c>
      <c r="F83" s="23">
        <v>0</v>
      </c>
      <c r="G83" s="6">
        <v>0</v>
      </c>
      <c r="H83" s="60"/>
    </row>
    <row r="84" spans="1:8" ht="18" thickBot="1" x14ac:dyDescent="0.35">
      <c r="A84" s="251"/>
      <c r="B84" s="41" t="s">
        <v>354</v>
      </c>
      <c r="C84" s="12" t="s">
        <v>446</v>
      </c>
      <c r="D84" s="22">
        <v>0</v>
      </c>
      <c r="E84" s="22">
        <v>0</v>
      </c>
      <c r="F84" s="23">
        <v>0</v>
      </c>
      <c r="G84" s="6">
        <v>0</v>
      </c>
      <c r="H84" s="60"/>
    </row>
    <row r="85" spans="1:8" ht="18" thickBot="1" x14ac:dyDescent="0.35">
      <c r="A85" s="251"/>
      <c r="B85" s="41" t="s">
        <v>355</v>
      </c>
      <c r="C85" s="12" t="s">
        <v>446</v>
      </c>
      <c r="D85" s="22">
        <v>0</v>
      </c>
      <c r="E85" s="22">
        <v>0</v>
      </c>
      <c r="F85" s="23">
        <v>0</v>
      </c>
      <c r="G85" s="6">
        <v>0</v>
      </c>
      <c r="H85" s="60"/>
    </row>
    <row r="86" spans="1:8" ht="31.8" thickBot="1" x14ac:dyDescent="0.35">
      <c r="A86" s="251"/>
      <c r="B86" s="41" t="s">
        <v>356</v>
      </c>
      <c r="C86" s="12" t="s">
        <v>446</v>
      </c>
      <c r="D86" s="22">
        <v>0</v>
      </c>
      <c r="E86" s="22">
        <v>0</v>
      </c>
      <c r="F86" s="23">
        <v>0</v>
      </c>
      <c r="G86" s="6">
        <v>0</v>
      </c>
      <c r="H86" s="60"/>
    </row>
    <row r="87" spans="1:8" ht="33.6" thickBot="1" x14ac:dyDescent="0.35">
      <c r="A87" s="252"/>
      <c r="B87" s="8" t="s">
        <v>357</v>
      </c>
      <c r="C87" s="12" t="s">
        <v>447</v>
      </c>
      <c r="D87" s="22">
        <v>1.72</v>
      </c>
      <c r="E87" s="22">
        <v>1.78</v>
      </c>
      <c r="F87" s="22">
        <v>2.0299999999999998</v>
      </c>
      <c r="G87" s="6">
        <v>1.83</v>
      </c>
      <c r="H87" s="60"/>
    </row>
    <row r="88" spans="1:8" ht="18" thickBot="1" x14ac:dyDescent="0.35">
      <c r="A88" s="272" t="s">
        <v>358</v>
      </c>
      <c r="B88" s="49" t="s">
        <v>359</v>
      </c>
      <c r="C88" s="12" t="s">
        <v>446</v>
      </c>
      <c r="D88" s="6">
        <v>33.08</v>
      </c>
      <c r="E88" s="6">
        <v>32.31</v>
      </c>
      <c r="F88" s="7">
        <v>32.25</v>
      </c>
      <c r="G88" s="6">
        <v>34.08</v>
      </c>
      <c r="H88" s="60"/>
    </row>
    <row r="89" spans="1:8" ht="31.8" thickBot="1" x14ac:dyDescent="0.35">
      <c r="A89" s="273"/>
      <c r="B89" s="50" t="s">
        <v>310</v>
      </c>
      <c r="C89" s="12" t="s">
        <v>360</v>
      </c>
      <c r="D89" s="6">
        <v>100</v>
      </c>
      <c r="E89" s="6">
        <v>100</v>
      </c>
      <c r="F89" s="7">
        <v>100</v>
      </c>
      <c r="G89" s="6">
        <v>100</v>
      </c>
      <c r="H89" s="60"/>
    </row>
    <row r="90" spans="1:8" ht="18" thickBot="1" x14ac:dyDescent="0.35">
      <c r="A90" s="273"/>
      <c r="B90" s="50" t="s">
        <v>361</v>
      </c>
      <c r="C90" s="12" t="s">
        <v>446</v>
      </c>
      <c r="D90" s="89"/>
      <c r="E90" s="89"/>
      <c r="F90" s="89"/>
      <c r="G90" s="6">
        <v>34.799999999999997</v>
      </c>
      <c r="H90" s="60"/>
    </row>
    <row r="91" spans="1:8" ht="47.4" thickBot="1" x14ac:dyDescent="0.35">
      <c r="A91" s="273"/>
      <c r="B91" s="309" t="s">
        <v>362</v>
      </c>
      <c r="C91" s="12" t="s">
        <v>363</v>
      </c>
      <c r="D91" s="22">
        <v>6.31</v>
      </c>
      <c r="E91" s="22">
        <v>7.13</v>
      </c>
      <c r="F91" s="23">
        <v>5.91</v>
      </c>
      <c r="G91" s="6">
        <v>18.3</v>
      </c>
      <c r="H91" s="60"/>
    </row>
    <row r="92" spans="1:8" ht="18" thickBot="1" x14ac:dyDescent="0.35">
      <c r="A92" s="274"/>
      <c r="B92" s="310"/>
      <c r="C92" s="12" t="s">
        <v>446</v>
      </c>
      <c r="D92" s="6">
        <v>2.4300000000000002</v>
      </c>
      <c r="E92" s="6">
        <v>2.88</v>
      </c>
      <c r="F92" s="7">
        <v>2.48</v>
      </c>
      <c r="G92" s="6">
        <v>7.69</v>
      </c>
      <c r="H92" s="60"/>
    </row>
    <row r="93" spans="1:8" ht="15.6" thickBot="1" x14ac:dyDescent="0.35">
      <c r="A93" s="250" t="s">
        <v>364</v>
      </c>
      <c r="B93" s="339" t="s">
        <v>477</v>
      </c>
      <c r="C93" s="340"/>
      <c r="D93" s="340"/>
      <c r="E93" s="340"/>
      <c r="F93" s="340"/>
      <c r="G93" s="340"/>
      <c r="H93" s="341"/>
    </row>
    <row r="94" spans="1:8" ht="18" thickBot="1" x14ac:dyDescent="0.35">
      <c r="A94" s="251"/>
      <c r="B94" s="8" t="s">
        <v>365</v>
      </c>
      <c r="C94" s="10" t="s">
        <v>446</v>
      </c>
      <c r="D94" s="69">
        <v>4.92</v>
      </c>
      <c r="E94" s="69">
        <v>4.6500000000000004</v>
      </c>
      <c r="F94" s="70">
        <v>4.53</v>
      </c>
      <c r="G94" s="69">
        <v>4.88</v>
      </c>
      <c r="H94" s="73"/>
    </row>
    <row r="95" spans="1:8" ht="16.2" thickBot="1" x14ac:dyDescent="0.35">
      <c r="A95" s="251"/>
      <c r="B95" s="41" t="s">
        <v>366</v>
      </c>
      <c r="C95" s="12" t="s">
        <v>343</v>
      </c>
      <c r="D95" s="6">
        <v>11</v>
      </c>
      <c r="E95" s="6">
        <v>10</v>
      </c>
      <c r="F95" s="7">
        <v>10</v>
      </c>
      <c r="G95" s="6">
        <v>11.22</v>
      </c>
      <c r="H95" s="60"/>
    </row>
    <row r="96" spans="1:8" ht="16.2" thickBot="1" x14ac:dyDescent="0.35">
      <c r="A96" s="251"/>
      <c r="B96" s="41" t="s">
        <v>367</v>
      </c>
      <c r="C96" s="12" t="s">
        <v>343</v>
      </c>
      <c r="D96" s="6">
        <v>237</v>
      </c>
      <c r="E96" s="6">
        <v>227</v>
      </c>
      <c r="F96" s="7">
        <v>216</v>
      </c>
      <c r="G96" s="6">
        <v>200.19</v>
      </c>
      <c r="H96" s="60"/>
    </row>
    <row r="97" spans="1:8" ht="16.2" thickBot="1" x14ac:dyDescent="0.35">
      <c r="A97" s="251"/>
      <c r="B97" s="47" t="s">
        <v>368</v>
      </c>
      <c r="C97" s="12" t="s">
        <v>343</v>
      </c>
      <c r="D97" s="6">
        <v>40</v>
      </c>
      <c r="E97" s="6">
        <v>37</v>
      </c>
      <c r="F97" s="7">
        <v>38</v>
      </c>
      <c r="G97" s="6">
        <v>32.299999999999997</v>
      </c>
      <c r="H97" s="60"/>
    </row>
    <row r="98" spans="1:8" ht="16.2" thickBot="1" x14ac:dyDescent="0.35">
      <c r="A98" s="251"/>
      <c r="B98" s="47" t="s">
        <v>369</v>
      </c>
      <c r="C98" s="12" t="s">
        <v>343</v>
      </c>
      <c r="D98" s="6">
        <v>2</v>
      </c>
      <c r="E98" s="6">
        <v>2</v>
      </c>
      <c r="F98" s="7">
        <v>2</v>
      </c>
      <c r="G98" s="6">
        <v>3.28</v>
      </c>
      <c r="H98" s="60"/>
    </row>
    <row r="99" spans="1:8" ht="18" thickBot="1" x14ac:dyDescent="0.35">
      <c r="A99" s="251"/>
      <c r="B99" s="8" t="s">
        <v>370</v>
      </c>
      <c r="C99" s="12" t="s">
        <v>446</v>
      </c>
      <c r="D99" s="6">
        <v>3.59</v>
      </c>
      <c r="E99" s="6">
        <v>2.8</v>
      </c>
      <c r="F99" s="7">
        <v>3.5</v>
      </c>
      <c r="G99" s="6">
        <v>2.04</v>
      </c>
      <c r="H99" s="60"/>
    </row>
    <row r="100" spans="1:8" ht="16.2" thickBot="1" x14ac:dyDescent="0.35">
      <c r="A100" s="251"/>
      <c r="B100" s="41" t="s">
        <v>366</v>
      </c>
      <c r="C100" s="12" t="s">
        <v>343</v>
      </c>
      <c r="D100" s="6">
        <v>61</v>
      </c>
      <c r="E100" s="6">
        <v>44</v>
      </c>
      <c r="F100" s="7">
        <v>39.68</v>
      </c>
      <c r="G100" s="6">
        <v>53.67</v>
      </c>
      <c r="H100" s="60"/>
    </row>
    <row r="101" spans="1:8" ht="16.2" thickBot="1" x14ac:dyDescent="0.35">
      <c r="A101" s="251"/>
      <c r="B101" s="41" t="s">
        <v>367</v>
      </c>
      <c r="C101" s="12" t="s">
        <v>343</v>
      </c>
      <c r="D101" s="6">
        <v>251</v>
      </c>
      <c r="E101" s="6">
        <v>168</v>
      </c>
      <c r="F101" s="7">
        <v>229.19</v>
      </c>
      <c r="G101" s="6">
        <v>177.67</v>
      </c>
      <c r="H101" s="60"/>
    </row>
    <row r="102" spans="1:8" ht="16.2" thickBot="1" x14ac:dyDescent="0.35">
      <c r="A102" s="251"/>
      <c r="B102" s="41" t="s">
        <v>368</v>
      </c>
      <c r="C102" s="12" t="s">
        <v>343</v>
      </c>
      <c r="D102" s="6">
        <v>45</v>
      </c>
      <c r="E102" s="6">
        <v>29</v>
      </c>
      <c r="F102" s="7">
        <v>56.49</v>
      </c>
      <c r="G102" s="6">
        <v>28.64</v>
      </c>
      <c r="H102" s="60"/>
    </row>
    <row r="103" spans="1:8" ht="16.2" thickBot="1" x14ac:dyDescent="0.35">
      <c r="A103" s="252"/>
      <c r="B103" s="41" t="s">
        <v>369</v>
      </c>
      <c r="C103" s="12" t="s">
        <v>343</v>
      </c>
      <c r="D103" s="6">
        <v>13</v>
      </c>
      <c r="E103" s="6">
        <v>12</v>
      </c>
      <c r="F103" s="7">
        <v>8.23</v>
      </c>
      <c r="G103" s="6">
        <v>14.62</v>
      </c>
      <c r="H103" s="60"/>
    </row>
    <row r="104" spans="1:8" ht="31.8" thickBot="1" x14ac:dyDescent="0.35">
      <c r="A104" s="272" t="s">
        <v>61</v>
      </c>
      <c r="B104" s="8" t="s">
        <v>356</v>
      </c>
      <c r="C104" s="12" t="s">
        <v>446</v>
      </c>
      <c r="D104" s="6">
        <v>3.03</v>
      </c>
      <c r="E104" s="6">
        <v>4.9800000000000004</v>
      </c>
      <c r="F104" s="7">
        <v>6.14</v>
      </c>
      <c r="G104" s="6">
        <v>4.93</v>
      </c>
      <c r="H104" s="60"/>
    </row>
    <row r="105" spans="1:8" ht="16.2" thickBot="1" x14ac:dyDescent="0.35">
      <c r="A105" s="273"/>
      <c r="B105" s="8" t="s">
        <v>371</v>
      </c>
      <c r="C105" s="12" t="s">
        <v>343</v>
      </c>
      <c r="D105" s="6">
        <v>488</v>
      </c>
      <c r="E105" s="6">
        <v>395</v>
      </c>
      <c r="F105" s="7">
        <v>446</v>
      </c>
      <c r="G105" s="6">
        <v>378</v>
      </c>
      <c r="H105" s="60"/>
    </row>
    <row r="106" spans="1:8" ht="16.2" thickBot="1" x14ac:dyDescent="0.35">
      <c r="A106" s="273"/>
      <c r="B106" s="8" t="s">
        <v>310</v>
      </c>
      <c r="C106" s="12" t="s">
        <v>133</v>
      </c>
      <c r="D106" s="6">
        <v>100</v>
      </c>
      <c r="E106" s="6">
        <v>100</v>
      </c>
      <c r="F106" s="7">
        <v>100</v>
      </c>
      <c r="G106" s="6">
        <v>100</v>
      </c>
      <c r="H106" s="60"/>
    </row>
    <row r="107" spans="1:8" ht="16.2" thickBot="1" x14ac:dyDescent="0.35">
      <c r="A107" s="274"/>
      <c r="B107" s="8" t="s">
        <v>372</v>
      </c>
      <c r="C107" s="12" t="s">
        <v>373</v>
      </c>
      <c r="D107" s="91"/>
      <c r="E107" s="91"/>
      <c r="F107" s="91"/>
      <c r="G107" s="22">
        <v>443</v>
      </c>
      <c r="H107" s="60"/>
    </row>
    <row r="108" spans="1:8" ht="15.6" thickBot="1" x14ac:dyDescent="0.35">
      <c r="A108" s="51"/>
      <c r="B108" s="342" t="s">
        <v>374</v>
      </c>
      <c r="C108" s="343"/>
      <c r="D108" s="343"/>
      <c r="E108" s="343"/>
      <c r="F108" s="343"/>
      <c r="G108" s="343"/>
      <c r="H108" s="344"/>
    </row>
    <row r="109" spans="1:8" ht="16.2" thickBot="1" x14ac:dyDescent="0.35">
      <c r="A109" s="272" t="s">
        <v>61</v>
      </c>
      <c r="B109" s="8" t="s">
        <v>375</v>
      </c>
      <c r="C109" s="12" t="s">
        <v>343</v>
      </c>
      <c r="D109" s="62">
        <v>2384</v>
      </c>
      <c r="E109" s="62">
        <v>3070</v>
      </c>
      <c r="F109" s="63">
        <v>2264</v>
      </c>
      <c r="G109" s="62">
        <v>2244</v>
      </c>
      <c r="H109" s="60"/>
    </row>
    <row r="110" spans="1:8" ht="16.2" thickBot="1" x14ac:dyDescent="0.35">
      <c r="A110" s="273"/>
      <c r="B110" s="8" t="s">
        <v>134</v>
      </c>
      <c r="C110" s="12" t="s">
        <v>133</v>
      </c>
      <c r="D110" s="6">
        <v>100</v>
      </c>
      <c r="E110" s="6">
        <v>100</v>
      </c>
      <c r="F110" s="7">
        <v>100</v>
      </c>
      <c r="G110" s="6">
        <v>100</v>
      </c>
      <c r="H110" s="60"/>
    </row>
    <row r="111" spans="1:8" ht="16.2" thickBot="1" x14ac:dyDescent="0.35">
      <c r="A111" s="274"/>
      <c r="B111" s="8" t="s">
        <v>376</v>
      </c>
      <c r="C111" s="12" t="s">
        <v>343</v>
      </c>
      <c r="D111" s="91"/>
      <c r="E111" s="91"/>
      <c r="F111" s="91"/>
      <c r="G111" s="64">
        <v>2421</v>
      </c>
      <c r="H111" s="60"/>
    </row>
    <row r="112" spans="1:8" ht="33.6" thickBot="1" x14ac:dyDescent="0.35">
      <c r="A112" s="18" t="s">
        <v>377</v>
      </c>
      <c r="B112" s="8" t="s">
        <v>478</v>
      </c>
      <c r="C112" s="12" t="s">
        <v>343</v>
      </c>
      <c r="D112" s="62">
        <v>27104</v>
      </c>
      <c r="E112" s="62">
        <v>25505</v>
      </c>
      <c r="F112" s="63">
        <v>39720</v>
      </c>
      <c r="G112" s="62">
        <v>38715</v>
      </c>
      <c r="H112" s="60"/>
    </row>
    <row r="113" spans="1:8" ht="16.2" thickBot="1" x14ac:dyDescent="0.35">
      <c r="A113" s="52"/>
      <c r="B113" s="53" t="s">
        <v>310</v>
      </c>
      <c r="C113" s="12" t="s">
        <v>133</v>
      </c>
      <c r="D113" s="6">
        <v>100</v>
      </c>
      <c r="E113" s="6">
        <v>100</v>
      </c>
      <c r="F113" s="7">
        <v>100</v>
      </c>
      <c r="G113" s="6">
        <v>100</v>
      </c>
      <c r="H113" s="60"/>
    </row>
    <row r="114" spans="1:8" ht="16.2" thickBot="1" x14ac:dyDescent="0.35">
      <c r="A114" s="52"/>
      <c r="B114" s="53" t="s">
        <v>378</v>
      </c>
      <c r="C114" s="12" t="s">
        <v>343</v>
      </c>
      <c r="D114" s="91"/>
      <c r="E114" s="91"/>
      <c r="F114" s="91"/>
      <c r="G114" s="64">
        <v>40009</v>
      </c>
      <c r="H114" s="60"/>
    </row>
    <row r="115" spans="1:8" ht="16.2" thickBot="1" x14ac:dyDescent="0.35">
      <c r="A115" s="52"/>
      <c r="B115" s="8" t="s">
        <v>379</v>
      </c>
      <c r="C115" s="12" t="s">
        <v>343</v>
      </c>
      <c r="D115" s="57">
        <v>27104</v>
      </c>
      <c r="E115" s="57">
        <v>25505</v>
      </c>
      <c r="F115" s="58">
        <v>39719.83</v>
      </c>
      <c r="G115" s="57">
        <v>38714.550000000003</v>
      </c>
      <c r="H115" s="60"/>
    </row>
    <row r="116" spans="1:8" ht="16.2" thickBot="1" x14ac:dyDescent="0.35">
      <c r="A116" s="52"/>
      <c r="B116" s="41" t="s">
        <v>380</v>
      </c>
      <c r="C116" s="12" t="s">
        <v>343</v>
      </c>
      <c r="D116" s="6">
        <v>24</v>
      </c>
      <c r="E116" s="6">
        <v>137</v>
      </c>
      <c r="F116" s="7">
        <v>138.09</v>
      </c>
      <c r="G116" s="6">
        <v>118.39</v>
      </c>
      <c r="H116" s="60"/>
    </row>
    <row r="117" spans="1:8" ht="16.2" thickBot="1" x14ac:dyDescent="0.35">
      <c r="A117" s="52"/>
      <c r="B117" s="41" t="s">
        <v>381</v>
      </c>
      <c r="C117" s="12" t="s">
        <v>343</v>
      </c>
      <c r="D117" s="57">
        <v>22734</v>
      </c>
      <c r="E117" s="57">
        <v>16985</v>
      </c>
      <c r="F117" s="58">
        <v>8499.61</v>
      </c>
      <c r="G117" s="57">
        <v>5734.08</v>
      </c>
      <c r="H117" s="60"/>
    </row>
    <row r="118" spans="1:8" ht="16.2" thickBot="1" x14ac:dyDescent="0.35">
      <c r="A118" s="52"/>
      <c r="B118" s="41" t="s">
        <v>382</v>
      </c>
      <c r="C118" s="12" t="s">
        <v>343</v>
      </c>
      <c r="D118" s="6">
        <v>192</v>
      </c>
      <c r="E118" s="6">
        <v>189</v>
      </c>
      <c r="F118" s="58">
        <v>10612.15</v>
      </c>
      <c r="G118" s="57">
        <v>13202.04</v>
      </c>
      <c r="H118" s="60"/>
    </row>
    <row r="119" spans="1:8" ht="16.2" thickBot="1" x14ac:dyDescent="0.35">
      <c r="A119" s="52"/>
      <c r="B119" s="41" t="s">
        <v>383</v>
      </c>
      <c r="C119" s="12" t="s">
        <v>343</v>
      </c>
      <c r="D119" s="6">
        <v>56</v>
      </c>
      <c r="E119" s="6">
        <v>0</v>
      </c>
      <c r="F119" s="7">
        <v>0</v>
      </c>
      <c r="G119" s="6">
        <v>0.64</v>
      </c>
      <c r="H119" s="60"/>
    </row>
    <row r="120" spans="1:8" ht="16.2" thickBot="1" x14ac:dyDescent="0.35">
      <c r="A120" s="52"/>
      <c r="B120" s="41" t="s">
        <v>384</v>
      </c>
      <c r="C120" s="12" t="s">
        <v>343</v>
      </c>
      <c r="D120" s="57">
        <v>3851</v>
      </c>
      <c r="E120" s="57">
        <v>6894</v>
      </c>
      <c r="F120" s="58">
        <v>7286.55</v>
      </c>
      <c r="G120" s="57">
        <v>15166.06</v>
      </c>
      <c r="H120" s="60"/>
    </row>
    <row r="121" spans="1:8" ht="16.2" thickBot="1" x14ac:dyDescent="0.35">
      <c r="A121" s="52"/>
      <c r="B121" s="41" t="s">
        <v>385</v>
      </c>
      <c r="C121" s="12" t="s">
        <v>343</v>
      </c>
      <c r="D121" s="6">
        <v>0</v>
      </c>
      <c r="E121" s="6">
        <v>0</v>
      </c>
      <c r="F121" s="7">
        <v>0</v>
      </c>
      <c r="G121" s="6">
        <v>0</v>
      </c>
      <c r="H121" s="60"/>
    </row>
    <row r="122" spans="1:8" ht="16.2" thickBot="1" x14ac:dyDescent="0.35">
      <c r="A122" s="52"/>
      <c r="B122" s="41" t="s">
        <v>386</v>
      </c>
      <c r="C122" s="12" t="s">
        <v>343</v>
      </c>
      <c r="D122" s="6">
        <v>247</v>
      </c>
      <c r="E122" s="57">
        <v>1300</v>
      </c>
      <c r="F122" s="58">
        <v>7931.59</v>
      </c>
      <c r="G122" s="57">
        <v>4493.34</v>
      </c>
      <c r="H122" s="60"/>
    </row>
    <row r="123" spans="1:8" ht="18" thickBot="1" x14ac:dyDescent="0.35">
      <c r="A123" s="52"/>
      <c r="B123" s="8" t="s">
        <v>479</v>
      </c>
      <c r="C123" s="12" t="s">
        <v>343</v>
      </c>
      <c r="D123" s="57">
        <v>5949</v>
      </c>
      <c r="E123" s="57">
        <v>4489</v>
      </c>
      <c r="F123" s="58">
        <v>5290.41</v>
      </c>
      <c r="G123" s="57">
        <v>8589.59</v>
      </c>
      <c r="H123" s="60"/>
    </row>
    <row r="124" spans="1:8" ht="16.2" thickBot="1" x14ac:dyDescent="0.35">
      <c r="A124" s="52"/>
      <c r="B124" s="41" t="s">
        <v>380</v>
      </c>
      <c r="C124" s="12" t="s">
        <v>343</v>
      </c>
      <c r="D124" s="6">
        <v>0</v>
      </c>
      <c r="E124" s="6">
        <v>15</v>
      </c>
      <c r="F124" s="7">
        <v>0</v>
      </c>
      <c r="G124" s="6">
        <v>83.67</v>
      </c>
      <c r="H124" s="60"/>
    </row>
    <row r="125" spans="1:8" ht="16.2" thickBot="1" x14ac:dyDescent="0.35">
      <c r="A125" s="52"/>
      <c r="B125" s="41" t="s">
        <v>381</v>
      </c>
      <c r="C125" s="12" t="s">
        <v>343</v>
      </c>
      <c r="D125" s="57">
        <v>1592</v>
      </c>
      <c r="E125" s="57">
        <v>1057</v>
      </c>
      <c r="F125" s="58">
        <v>2884.79</v>
      </c>
      <c r="G125" s="57">
        <v>2283.64</v>
      </c>
      <c r="H125" s="60"/>
    </row>
    <row r="126" spans="1:8" ht="16.2" thickBot="1" x14ac:dyDescent="0.35">
      <c r="A126" s="52"/>
      <c r="B126" s="41" t="s">
        <v>382</v>
      </c>
      <c r="C126" s="12" t="s">
        <v>343</v>
      </c>
      <c r="D126" s="6">
        <v>233</v>
      </c>
      <c r="E126" s="6">
        <v>183</v>
      </c>
      <c r="F126" s="7">
        <v>332.59</v>
      </c>
      <c r="G126" s="6">
        <v>367.77</v>
      </c>
      <c r="H126" s="60"/>
    </row>
    <row r="127" spans="1:8" ht="16.2" thickBot="1" x14ac:dyDescent="0.35">
      <c r="A127" s="52"/>
      <c r="B127" s="41" t="s">
        <v>383</v>
      </c>
      <c r="C127" s="12" t="s">
        <v>343</v>
      </c>
      <c r="D127" s="6">
        <v>78</v>
      </c>
      <c r="E127" s="6">
        <v>0</v>
      </c>
      <c r="F127" s="7">
        <v>0</v>
      </c>
      <c r="G127" s="6">
        <v>0</v>
      </c>
      <c r="H127" s="60"/>
    </row>
    <row r="128" spans="1:8" ht="16.2" thickBot="1" x14ac:dyDescent="0.35">
      <c r="A128" s="52"/>
      <c r="B128" s="41" t="s">
        <v>384</v>
      </c>
      <c r="C128" s="12" t="s">
        <v>343</v>
      </c>
      <c r="D128" s="6">
        <v>58</v>
      </c>
      <c r="E128" s="6">
        <v>853</v>
      </c>
      <c r="F128" s="7">
        <v>409.62</v>
      </c>
      <c r="G128" s="6">
        <v>882.68</v>
      </c>
      <c r="H128" s="60"/>
    </row>
    <row r="129" spans="1:8" ht="16.2" thickBot="1" x14ac:dyDescent="0.35">
      <c r="A129" s="52"/>
      <c r="B129" s="41" t="s">
        <v>385</v>
      </c>
      <c r="C129" s="12" t="s">
        <v>343</v>
      </c>
      <c r="D129" s="6">
        <v>0</v>
      </c>
      <c r="E129" s="6">
        <v>0</v>
      </c>
      <c r="F129" s="7">
        <v>0</v>
      </c>
      <c r="G129" s="6">
        <v>0</v>
      </c>
      <c r="H129" s="60"/>
    </row>
    <row r="130" spans="1:8" ht="16.2" thickBot="1" x14ac:dyDescent="0.35">
      <c r="A130" s="52"/>
      <c r="B130" s="41" t="s">
        <v>387</v>
      </c>
      <c r="C130" s="12" t="s">
        <v>343</v>
      </c>
      <c r="D130" s="57">
        <v>3988</v>
      </c>
      <c r="E130" s="57">
        <v>2381</v>
      </c>
      <c r="F130" s="58">
        <v>1663.41</v>
      </c>
      <c r="G130" s="57">
        <v>3342</v>
      </c>
      <c r="H130" s="60"/>
    </row>
    <row r="131" spans="1:8" ht="18" thickBot="1" x14ac:dyDescent="0.35">
      <c r="A131" s="52"/>
      <c r="B131" s="8" t="s">
        <v>480</v>
      </c>
      <c r="C131" s="12" t="s">
        <v>343</v>
      </c>
      <c r="D131" s="57">
        <v>7324</v>
      </c>
      <c r="E131" s="57">
        <v>10105</v>
      </c>
      <c r="F131" s="7">
        <v>417.92</v>
      </c>
      <c r="G131" s="57">
        <v>9057.1</v>
      </c>
      <c r="H131" s="60"/>
    </row>
    <row r="132" spans="1:8" ht="16.2" thickBot="1" x14ac:dyDescent="0.35">
      <c r="A132" s="52"/>
      <c r="B132" s="8" t="s">
        <v>388</v>
      </c>
      <c r="C132" s="12" t="s">
        <v>343</v>
      </c>
      <c r="D132" s="57">
        <v>2248</v>
      </c>
      <c r="E132" s="57">
        <v>2217</v>
      </c>
      <c r="F132" s="58">
        <v>1854.87</v>
      </c>
      <c r="G132" s="57">
        <v>1361.29</v>
      </c>
      <c r="H132" s="60"/>
    </row>
    <row r="133" spans="1:8" ht="15.6" thickBot="1" x14ac:dyDescent="0.35">
      <c r="A133" s="250" t="s">
        <v>389</v>
      </c>
      <c r="B133" s="339" t="s">
        <v>390</v>
      </c>
      <c r="C133" s="340"/>
      <c r="D133" s="340"/>
      <c r="E133" s="340"/>
      <c r="F133" s="340"/>
      <c r="G133" s="340"/>
      <c r="H133" s="341"/>
    </row>
    <row r="134" spans="1:8" ht="16.2" thickBot="1" x14ac:dyDescent="0.35">
      <c r="A134" s="251"/>
      <c r="B134" s="309" t="s">
        <v>391</v>
      </c>
      <c r="C134" s="10" t="s">
        <v>128</v>
      </c>
      <c r="D134" s="69">
        <v>0</v>
      </c>
      <c r="E134" s="69">
        <v>0</v>
      </c>
      <c r="F134" s="70">
        <v>2</v>
      </c>
      <c r="G134" s="69">
        <v>4</v>
      </c>
      <c r="H134" s="73"/>
    </row>
    <row r="135" spans="1:8" ht="18" thickBot="1" x14ac:dyDescent="0.35">
      <c r="A135" s="251"/>
      <c r="B135" s="310"/>
      <c r="C135" s="12" t="s">
        <v>448</v>
      </c>
      <c r="D135" s="6">
        <v>0</v>
      </c>
      <c r="E135" s="6">
        <v>0</v>
      </c>
      <c r="F135" s="7">
        <v>0.06</v>
      </c>
      <c r="G135" s="6">
        <v>0.15</v>
      </c>
      <c r="H135" s="60"/>
    </row>
    <row r="136" spans="1:8" ht="16.2" thickBot="1" x14ac:dyDescent="0.35">
      <c r="A136" s="251"/>
      <c r="B136" s="309" t="s">
        <v>392</v>
      </c>
      <c r="C136" s="12" t="s">
        <v>128</v>
      </c>
      <c r="D136" s="6">
        <v>0</v>
      </c>
      <c r="E136" s="6">
        <v>0</v>
      </c>
      <c r="F136" s="7">
        <v>0</v>
      </c>
      <c r="G136" s="6">
        <v>0</v>
      </c>
      <c r="H136" s="60"/>
    </row>
    <row r="137" spans="1:8" ht="18" thickBot="1" x14ac:dyDescent="0.35">
      <c r="A137" s="251"/>
      <c r="B137" s="310"/>
      <c r="C137" s="12" t="s">
        <v>448</v>
      </c>
      <c r="D137" s="6">
        <v>0</v>
      </c>
      <c r="E137" s="6">
        <v>0</v>
      </c>
      <c r="F137" s="7">
        <v>0</v>
      </c>
      <c r="G137" s="6">
        <v>0</v>
      </c>
      <c r="H137" s="60"/>
    </row>
    <row r="138" spans="1:8" ht="16.2" thickBot="1" x14ac:dyDescent="0.35">
      <c r="A138" s="251"/>
      <c r="B138" s="309" t="s">
        <v>393</v>
      </c>
      <c r="C138" s="12" t="s">
        <v>128</v>
      </c>
      <c r="D138" s="6">
        <v>0</v>
      </c>
      <c r="E138" s="6">
        <v>0</v>
      </c>
      <c r="F138" s="7">
        <v>0</v>
      </c>
      <c r="G138" s="6">
        <v>1E-3</v>
      </c>
      <c r="H138" s="60"/>
    </row>
    <row r="139" spans="1:8" ht="18" thickBot="1" x14ac:dyDescent="0.35">
      <c r="A139" s="251"/>
      <c r="B139" s="310"/>
      <c r="C139" s="12" t="s">
        <v>448</v>
      </c>
      <c r="D139" s="6">
        <v>0</v>
      </c>
      <c r="E139" s="6">
        <v>0</v>
      </c>
      <c r="F139" s="7">
        <v>0</v>
      </c>
      <c r="G139" s="6">
        <v>0</v>
      </c>
      <c r="H139" s="60"/>
    </row>
    <row r="140" spans="1:8" ht="16.2" thickBot="1" x14ac:dyDescent="0.35">
      <c r="A140" s="251"/>
      <c r="B140" s="309" t="s">
        <v>394</v>
      </c>
      <c r="C140" s="12" t="s">
        <v>128</v>
      </c>
      <c r="D140" s="6">
        <v>0</v>
      </c>
      <c r="E140" s="6">
        <v>0</v>
      </c>
      <c r="F140" s="7">
        <v>18</v>
      </c>
      <c r="G140" s="6">
        <v>6</v>
      </c>
      <c r="H140" s="60"/>
    </row>
    <row r="141" spans="1:8" ht="18" thickBot="1" x14ac:dyDescent="0.35">
      <c r="A141" s="252"/>
      <c r="B141" s="310"/>
      <c r="C141" s="12" t="s">
        <v>448</v>
      </c>
      <c r="D141" s="6">
        <v>0</v>
      </c>
      <c r="E141" s="6">
        <v>0</v>
      </c>
      <c r="F141" s="7">
        <v>0.8</v>
      </c>
      <c r="G141" s="6">
        <v>0</v>
      </c>
      <c r="H141" s="60"/>
    </row>
    <row r="142" spans="1:8" ht="15.6" thickBot="1" x14ac:dyDescent="0.35">
      <c r="A142" s="309" t="s">
        <v>395</v>
      </c>
      <c r="B142" s="339" t="s">
        <v>396</v>
      </c>
      <c r="C142" s="340"/>
      <c r="D142" s="340"/>
      <c r="E142" s="340"/>
      <c r="F142" s="340"/>
      <c r="G142" s="340"/>
      <c r="H142" s="341"/>
    </row>
    <row r="143" spans="1:8" ht="18" thickBot="1" x14ac:dyDescent="0.35">
      <c r="A143" s="348"/>
      <c r="B143" s="8" t="s">
        <v>397</v>
      </c>
      <c r="C143" s="10" t="s">
        <v>446</v>
      </c>
      <c r="D143" s="69">
        <v>35.020000000000003</v>
      </c>
      <c r="E143" s="69">
        <v>18.579999999999998</v>
      </c>
      <c r="F143" s="70">
        <v>45.28</v>
      </c>
      <c r="G143" s="69">
        <v>77.89</v>
      </c>
      <c r="H143" s="60"/>
    </row>
    <row r="144" spans="1:8" ht="15.6" thickBot="1" x14ac:dyDescent="0.35">
      <c r="A144" s="349" t="s">
        <v>398</v>
      </c>
      <c r="B144" s="350"/>
      <c r="C144" s="350"/>
      <c r="D144" s="350"/>
      <c r="E144" s="350"/>
      <c r="F144" s="350"/>
      <c r="G144" s="350"/>
      <c r="H144" s="351"/>
    </row>
    <row r="145" spans="1:8" ht="15.75" customHeight="1" thickBot="1" x14ac:dyDescent="0.35">
      <c r="A145" s="322"/>
      <c r="B145" s="345" t="s">
        <v>399</v>
      </c>
      <c r="C145" s="346"/>
      <c r="D145" s="346"/>
      <c r="E145" s="346"/>
      <c r="F145" s="346"/>
      <c r="G145" s="346"/>
      <c r="H145" s="347"/>
    </row>
    <row r="146" spans="1:8" ht="31.8" thickBot="1" x14ac:dyDescent="0.35">
      <c r="A146" s="323"/>
      <c r="B146" s="8" t="s">
        <v>481</v>
      </c>
      <c r="C146" s="12" t="s">
        <v>263</v>
      </c>
      <c r="D146" s="69">
        <v>100</v>
      </c>
      <c r="E146" s="69">
        <v>100</v>
      </c>
      <c r="F146" s="70">
        <v>100</v>
      </c>
      <c r="G146" s="69">
        <v>100</v>
      </c>
      <c r="H146" s="60"/>
    </row>
    <row r="147" spans="1:8" ht="15.6" thickBot="1" x14ac:dyDescent="0.35">
      <c r="A147" s="349" t="s">
        <v>400</v>
      </c>
      <c r="B147" s="350"/>
      <c r="C147" s="350"/>
      <c r="D147" s="350"/>
      <c r="E147" s="350"/>
      <c r="F147" s="350"/>
      <c r="G147" s="350"/>
      <c r="H147" s="351"/>
    </row>
    <row r="148" spans="1:8" ht="15.6" thickBot="1" x14ac:dyDescent="0.35">
      <c r="A148" s="322" t="s">
        <v>61</v>
      </c>
      <c r="B148" s="345" t="s">
        <v>401</v>
      </c>
      <c r="C148" s="346"/>
      <c r="D148" s="346"/>
      <c r="E148" s="346"/>
      <c r="F148" s="346"/>
      <c r="G148" s="346"/>
      <c r="H148" s="347"/>
    </row>
    <row r="149" spans="1:8" ht="16.2" thickBot="1" x14ac:dyDescent="0.35">
      <c r="A149" s="323"/>
      <c r="B149" s="8" t="s">
        <v>402</v>
      </c>
      <c r="C149" s="10" t="s">
        <v>343</v>
      </c>
      <c r="D149" s="71">
        <v>22451871</v>
      </c>
      <c r="E149" s="71">
        <v>22734826</v>
      </c>
      <c r="F149" s="74">
        <v>20673974</v>
      </c>
      <c r="G149" s="71">
        <v>22955526</v>
      </c>
      <c r="H149" s="60"/>
    </row>
    <row r="150" spans="1:8" ht="15.6" thickBot="1" x14ac:dyDescent="0.35">
      <c r="A150" s="349" t="s">
        <v>403</v>
      </c>
      <c r="B150" s="350"/>
      <c r="C150" s="350"/>
      <c r="D150" s="350"/>
      <c r="E150" s="350"/>
      <c r="F150" s="350"/>
      <c r="G150" s="350"/>
      <c r="H150" s="351"/>
    </row>
    <row r="151" spans="1:8" ht="15.6" thickBot="1" x14ac:dyDescent="0.35">
      <c r="A151" s="322" t="s">
        <v>61</v>
      </c>
      <c r="B151" s="345" t="s">
        <v>404</v>
      </c>
      <c r="C151" s="346"/>
      <c r="D151" s="346"/>
      <c r="E151" s="346"/>
      <c r="F151" s="346"/>
      <c r="G151" s="346"/>
      <c r="H151" s="347"/>
    </row>
    <row r="152" spans="1:8" ht="31.8" thickBot="1" x14ac:dyDescent="0.35">
      <c r="A152" s="323"/>
      <c r="B152" s="8" t="s">
        <v>405</v>
      </c>
      <c r="C152" s="10" t="s">
        <v>406</v>
      </c>
      <c r="D152" s="69" t="s">
        <v>450</v>
      </c>
      <c r="E152" s="69">
        <v>1</v>
      </c>
      <c r="F152" s="70">
        <v>3</v>
      </c>
      <c r="G152" s="69">
        <v>4</v>
      </c>
      <c r="H152" s="60"/>
    </row>
    <row r="153" spans="1:8" ht="15.6" thickBot="1" x14ac:dyDescent="0.35">
      <c r="A153" s="349" t="s">
        <v>407</v>
      </c>
      <c r="B153" s="350"/>
      <c r="C153" s="350"/>
      <c r="D153" s="350"/>
      <c r="E153" s="350"/>
      <c r="F153" s="350"/>
      <c r="G153" s="350"/>
      <c r="H153" s="351"/>
    </row>
    <row r="154" spans="1:8" ht="15.6" thickBot="1" x14ac:dyDescent="0.35">
      <c r="A154" s="322" t="s">
        <v>61</v>
      </c>
      <c r="B154" s="345" t="s">
        <v>408</v>
      </c>
      <c r="C154" s="346"/>
      <c r="D154" s="346"/>
      <c r="E154" s="346"/>
      <c r="F154" s="346"/>
      <c r="G154" s="346"/>
      <c r="H154" s="347"/>
    </row>
    <row r="155" spans="1:8" ht="47.4" thickBot="1" x14ac:dyDescent="0.35">
      <c r="A155" s="273"/>
      <c r="B155" s="8" t="s">
        <v>409</v>
      </c>
      <c r="C155" s="10" t="s">
        <v>410</v>
      </c>
      <c r="D155" s="69" t="s">
        <v>450</v>
      </c>
      <c r="E155" s="69">
        <v>89</v>
      </c>
      <c r="F155" s="70">
        <v>84.83</v>
      </c>
      <c r="G155" s="69">
        <v>86.24</v>
      </c>
      <c r="H155" s="73"/>
    </row>
    <row r="156" spans="1:8" ht="47.4" thickBot="1" x14ac:dyDescent="0.35">
      <c r="A156" s="273"/>
      <c r="B156" s="8" t="s">
        <v>482</v>
      </c>
      <c r="C156" s="12" t="s">
        <v>410</v>
      </c>
      <c r="D156" s="82" t="s">
        <v>450</v>
      </c>
      <c r="E156" s="82">
        <v>1.08</v>
      </c>
      <c r="F156" s="83">
        <v>1.95</v>
      </c>
      <c r="G156" s="7">
        <v>97.51</v>
      </c>
      <c r="H156" s="60"/>
    </row>
    <row r="157" spans="1:8" ht="15.6" thickBot="1" x14ac:dyDescent="0.35">
      <c r="A157" s="273"/>
      <c r="B157" s="339" t="s">
        <v>411</v>
      </c>
      <c r="C157" s="340"/>
      <c r="D157" s="340"/>
      <c r="E157" s="340"/>
      <c r="F157" s="340"/>
      <c r="G157" s="340"/>
      <c r="H157" s="341"/>
    </row>
    <row r="158" spans="1:8" ht="16.2" thickBot="1" x14ac:dyDescent="0.35">
      <c r="A158" s="273"/>
      <c r="B158" s="8" t="s">
        <v>449</v>
      </c>
      <c r="C158" s="10" t="s">
        <v>8</v>
      </c>
      <c r="D158" s="69" t="s">
        <v>450</v>
      </c>
      <c r="E158" s="69">
        <v>593</v>
      </c>
      <c r="F158" s="70">
        <v>225</v>
      </c>
      <c r="G158" s="69">
        <v>816</v>
      </c>
      <c r="H158" s="73"/>
    </row>
    <row r="159" spans="1:8" ht="16.2" thickBot="1" x14ac:dyDescent="0.35">
      <c r="A159" s="274"/>
      <c r="B159" s="8" t="s">
        <v>412</v>
      </c>
      <c r="C159" s="12" t="s">
        <v>8</v>
      </c>
      <c r="D159" s="6" t="s">
        <v>450</v>
      </c>
      <c r="E159" s="6">
        <v>955</v>
      </c>
      <c r="F159" s="7">
        <v>319</v>
      </c>
      <c r="G159" s="6">
        <v>570</v>
      </c>
      <c r="H159" s="60"/>
    </row>
    <row r="161" spans="1:1" ht="16.8" x14ac:dyDescent="0.3">
      <c r="A161" s="121" t="s">
        <v>468</v>
      </c>
    </row>
    <row r="162" spans="1:1" ht="16.8" x14ac:dyDescent="0.3">
      <c r="A162" s="123" t="s">
        <v>413</v>
      </c>
    </row>
    <row r="163" spans="1:1" ht="16.8" x14ac:dyDescent="0.3">
      <c r="A163" s="123" t="s">
        <v>414</v>
      </c>
    </row>
    <row r="164" spans="1:1" ht="16.8" x14ac:dyDescent="0.3">
      <c r="A164" s="123" t="s">
        <v>415</v>
      </c>
    </row>
    <row r="165" spans="1:1" ht="16.8" x14ac:dyDescent="0.3">
      <c r="A165" s="123" t="s">
        <v>416</v>
      </c>
    </row>
    <row r="166" spans="1:1" ht="16.8" x14ac:dyDescent="0.3">
      <c r="A166" s="123" t="s">
        <v>417</v>
      </c>
    </row>
    <row r="167" spans="1:1" ht="16.8" x14ac:dyDescent="0.3">
      <c r="A167" s="123" t="s">
        <v>418</v>
      </c>
    </row>
    <row r="168" spans="1:1" ht="16.8" x14ac:dyDescent="0.3">
      <c r="A168" s="123" t="s">
        <v>419</v>
      </c>
    </row>
    <row r="169" spans="1:1" ht="16.8" x14ac:dyDescent="0.3">
      <c r="A169" s="123" t="s">
        <v>420</v>
      </c>
    </row>
    <row r="170" spans="1:1" ht="16.8" x14ac:dyDescent="0.3">
      <c r="A170" s="123" t="s">
        <v>421</v>
      </c>
    </row>
    <row r="171" spans="1:1" ht="16.8" x14ac:dyDescent="0.3">
      <c r="A171" s="123" t="s">
        <v>422</v>
      </c>
    </row>
    <row r="172" spans="1:1" ht="16.8" x14ac:dyDescent="0.3">
      <c r="A172" s="123" t="s">
        <v>423</v>
      </c>
    </row>
    <row r="173" spans="1:1" ht="16.8" x14ac:dyDescent="0.3">
      <c r="A173" s="123" t="s">
        <v>469</v>
      </c>
    </row>
    <row r="174" spans="1:1" ht="16.8" x14ac:dyDescent="0.5">
      <c r="A174" s="161" t="s">
        <v>483</v>
      </c>
    </row>
    <row r="175" spans="1:1" ht="16.8" x14ac:dyDescent="0.5">
      <c r="A175" s="93"/>
    </row>
  </sheetData>
  <customSheetViews>
    <customSheetView guid="{B8A4C34F-0FF3-45CB-A458-8F7267866128}" scale="130">
      <pane xSplit="3" ySplit="5" topLeftCell="D75"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Q280"/>
  <sheetViews>
    <sheetView tabSelected="1" zoomScale="140" zoomScaleNormal="140" workbookViewId="0">
      <pane xSplit="4" ySplit="7" topLeftCell="E8" activePane="bottomRight" state="frozen"/>
      <selection pane="topRight" activeCell="D1" sqref="D1"/>
      <selection pane="bottomLeft" activeCell="A8" sqref="A8"/>
      <selection pane="bottomRight" activeCell="C92" sqref="C92"/>
    </sheetView>
  </sheetViews>
  <sheetFormatPr defaultRowHeight="14.4" x14ac:dyDescent="0.3"/>
  <cols>
    <col min="1" max="1" width="4.109375" style="182" customWidth="1"/>
    <col min="3" max="3" width="39.6640625" customWidth="1"/>
    <col min="4" max="4" width="20.44140625" customWidth="1"/>
    <col min="5" max="12" width="9" customWidth="1"/>
    <col min="16" max="16" width="15.109375" bestFit="1" customWidth="1"/>
    <col min="17" max="17" width="12.44140625" bestFit="1" customWidth="1"/>
  </cols>
  <sheetData>
    <row r="1" spans="1:14" ht="6" customHeight="1" x14ac:dyDescent="0.3">
      <c r="B1" s="354"/>
      <c r="C1" s="355"/>
      <c r="D1" s="355"/>
      <c r="E1" s="355"/>
      <c r="F1" s="355"/>
      <c r="G1" s="355"/>
      <c r="H1" s="355"/>
      <c r="I1" s="355"/>
      <c r="J1" s="355"/>
      <c r="K1" s="355"/>
      <c r="L1" s="355"/>
      <c r="M1" s="355"/>
      <c r="N1" s="356"/>
    </row>
    <row r="2" spans="1:14" ht="20.399999999999999" x14ac:dyDescent="0.3">
      <c r="B2" s="357" t="s">
        <v>26</v>
      </c>
      <c r="C2" s="358"/>
      <c r="D2" s="358"/>
      <c r="E2" s="358"/>
      <c r="F2" s="358"/>
      <c r="G2" s="358"/>
      <c r="H2" s="358"/>
      <c r="I2" s="358"/>
      <c r="J2" s="358"/>
      <c r="K2" s="358"/>
      <c r="L2" s="358"/>
      <c r="M2" s="358"/>
      <c r="N2" s="359"/>
    </row>
    <row r="3" spans="1:14" ht="7.5" customHeight="1" thickBot="1" x14ac:dyDescent="0.35">
      <c r="B3" s="360"/>
      <c r="C3" s="361"/>
      <c r="D3" s="361"/>
      <c r="E3" s="361"/>
      <c r="F3" s="361"/>
      <c r="G3" s="361"/>
      <c r="H3" s="361"/>
      <c r="I3" s="361"/>
      <c r="J3" s="361"/>
      <c r="K3" s="361"/>
      <c r="L3" s="361"/>
      <c r="M3" s="361"/>
      <c r="N3" s="362"/>
    </row>
    <row r="4" spans="1:14" ht="15.6" thickBot="1" x14ac:dyDescent="0.35">
      <c r="B4" s="268" t="s">
        <v>1</v>
      </c>
      <c r="C4" s="270" t="s">
        <v>2</v>
      </c>
      <c r="D4" s="270" t="s">
        <v>3</v>
      </c>
      <c r="E4" s="428" t="s">
        <v>4</v>
      </c>
      <c r="F4" s="429"/>
      <c r="G4" s="429"/>
      <c r="H4" s="429"/>
      <c r="I4" s="429"/>
      <c r="J4" s="429"/>
      <c r="K4" s="429"/>
      <c r="L4" s="429"/>
      <c r="M4" s="429"/>
      <c r="N4" s="430"/>
    </row>
    <row r="5" spans="1:14" ht="15.6" thickBot="1" x14ac:dyDescent="0.35">
      <c r="A5" s="182" t="s">
        <v>504</v>
      </c>
      <c r="B5" s="363"/>
      <c r="C5" s="364"/>
      <c r="D5" s="364"/>
      <c r="E5" s="256">
        <v>2014</v>
      </c>
      <c r="F5" s="258"/>
      <c r="G5" s="256">
        <v>2015</v>
      </c>
      <c r="H5" s="258"/>
      <c r="I5" s="256">
        <v>2016</v>
      </c>
      <c r="J5" s="258"/>
      <c r="K5" s="256">
        <v>2017</v>
      </c>
      <c r="L5" s="258"/>
      <c r="M5" s="256">
        <v>2018</v>
      </c>
      <c r="N5" s="258"/>
    </row>
    <row r="6" spans="1:14" ht="15.6" thickBot="1" x14ac:dyDescent="0.35">
      <c r="B6" s="269"/>
      <c r="C6" s="271"/>
      <c r="D6" s="271"/>
      <c r="E6" s="3" t="s">
        <v>27</v>
      </c>
      <c r="F6" s="3" t="s">
        <v>28</v>
      </c>
      <c r="G6" s="3" t="s">
        <v>27</v>
      </c>
      <c r="H6" s="3" t="s">
        <v>28</v>
      </c>
      <c r="I6" s="3" t="s">
        <v>27</v>
      </c>
      <c r="J6" s="3" t="s">
        <v>28</v>
      </c>
      <c r="K6" s="3" t="s">
        <v>27</v>
      </c>
      <c r="L6" s="3" t="s">
        <v>28</v>
      </c>
      <c r="M6" s="3" t="s">
        <v>27</v>
      </c>
      <c r="N6" s="3" t="s">
        <v>28</v>
      </c>
    </row>
    <row r="7" spans="1:14" ht="15.6" thickBot="1" x14ac:dyDescent="0.35">
      <c r="B7" s="16"/>
      <c r="C7" s="275" t="s">
        <v>29</v>
      </c>
      <c r="D7" s="276"/>
      <c r="E7" s="276"/>
      <c r="F7" s="276"/>
      <c r="G7" s="276"/>
      <c r="H7" s="276"/>
      <c r="I7" s="276"/>
      <c r="J7" s="276"/>
      <c r="K7" s="276"/>
      <c r="L7" s="276"/>
      <c r="M7" s="276"/>
      <c r="N7" s="277"/>
    </row>
    <row r="8" spans="1:14" ht="16.2" thickBot="1" x14ac:dyDescent="0.35">
      <c r="B8" s="272" t="s">
        <v>30</v>
      </c>
      <c r="C8" s="365" t="s">
        <v>459</v>
      </c>
      <c r="D8" s="12" t="s">
        <v>31</v>
      </c>
      <c r="E8" s="367">
        <v>5489</v>
      </c>
      <c r="F8" s="368"/>
      <c r="G8" s="367">
        <v>5738</v>
      </c>
      <c r="H8" s="368"/>
      <c r="I8" s="369">
        <v>6289</v>
      </c>
      <c r="J8" s="370"/>
      <c r="K8" s="367">
        <v>6241</v>
      </c>
      <c r="L8" s="368"/>
      <c r="M8" s="371">
        <f>SUM(M9:N9)</f>
        <v>8716</v>
      </c>
      <c r="N8" s="372"/>
    </row>
    <row r="9" spans="1:14" ht="16.2" thickBot="1" x14ac:dyDescent="0.35">
      <c r="B9" s="274"/>
      <c r="C9" s="366"/>
      <c r="D9" s="12" t="s">
        <v>31</v>
      </c>
      <c r="E9" s="62">
        <v>4223</v>
      </c>
      <c r="F9" s="62">
        <v>1266</v>
      </c>
      <c r="G9" s="62">
        <v>4422</v>
      </c>
      <c r="H9" s="62">
        <v>1316</v>
      </c>
      <c r="I9" s="63">
        <v>4822</v>
      </c>
      <c r="J9" s="63">
        <v>1467</v>
      </c>
      <c r="K9" s="62">
        <v>4737</v>
      </c>
      <c r="L9" s="62">
        <v>1504</v>
      </c>
      <c r="M9" s="96">
        <v>6561</v>
      </c>
      <c r="N9" s="97">
        <v>2155</v>
      </c>
    </row>
    <row r="10" spans="1:14" ht="16.2" thickBot="1" x14ac:dyDescent="0.35">
      <c r="B10" s="18" t="s">
        <v>32</v>
      </c>
      <c r="C10" s="365" t="s">
        <v>460</v>
      </c>
      <c r="D10" s="12" t="s">
        <v>31</v>
      </c>
      <c r="E10" s="367">
        <v>5489</v>
      </c>
      <c r="F10" s="368"/>
      <c r="G10" s="367">
        <v>5738</v>
      </c>
      <c r="H10" s="368"/>
      <c r="I10" s="369">
        <v>6289</v>
      </c>
      <c r="J10" s="370"/>
      <c r="K10" s="367">
        <v>6241</v>
      </c>
      <c r="L10" s="368"/>
      <c r="M10" s="371">
        <f>SUM(M11:N11)</f>
        <v>7613</v>
      </c>
      <c r="N10" s="372"/>
    </row>
    <row r="11" spans="1:14" ht="16.2" thickBot="1" x14ac:dyDescent="0.35">
      <c r="B11" s="18" t="s">
        <v>33</v>
      </c>
      <c r="C11" s="366"/>
      <c r="D11" s="12" t="s">
        <v>31</v>
      </c>
      <c r="E11" s="62">
        <v>4223</v>
      </c>
      <c r="F11" s="62">
        <v>1266</v>
      </c>
      <c r="G11" s="62">
        <v>4422</v>
      </c>
      <c r="H11" s="62">
        <v>1316</v>
      </c>
      <c r="I11" s="63">
        <v>4822</v>
      </c>
      <c r="J11" s="63">
        <v>1467</v>
      </c>
      <c r="K11" s="62">
        <v>4737</v>
      </c>
      <c r="L11" s="62">
        <v>1504</v>
      </c>
      <c r="M11" s="96">
        <v>5683</v>
      </c>
      <c r="N11" s="97">
        <v>1930</v>
      </c>
    </row>
    <row r="12" spans="1:14" ht="16.2" thickBot="1" x14ac:dyDescent="0.35">
      <c r="B12" s="19"/>
      <c r="C12" s="365" t="s">
        <v>461</v>
      </c>
      <c r="D12" s="12" t="s">
        <v>31</v>
      </c>
      <c r="E12" s="373">
        <v>0</v>
      </c>
      <c r="F12" s="374"/>
      <c r="G12" s="373">
        <v>0</v>
      </c>
      <c r="H12" s="374"/>
      <c r="I12" s="352">
        <v>0</v>
      </c>
      <c r="J12" s="353"/>
      <c r="K12" s="373">
        <v>0</v>
      </c>
      <c r="L12" s="374"/>
      <c r="M12" s="371">
        <f>SUM(M13:N13)</f>
        <v>1081</v>
      </c>
      <c r="N12" s="372"/>
    </row>
    <row r="13" spans="1:14" ht="16.2" thickBot="1" x14ac:dyDescent="0.35">
      <c r="B13" s="19"/>
      <c r="C13" s="366"/>
      <c r="D13" s="12" t="s">
        <v>31</v>
      </c>
      <c r="E13" s="6">
        <v>0</v>
      </c>
      <c r="F13" s="6">
        <v>0</v>
      </c>
      <c r="G13" s="6">
        <v>0</v>
      </c>
      <c r="H13" s="6">
        <v>0</v>
      </c>
      <c r="I13" s="7">
        <v>0</v>
      </c>
      <c r="J13" s="7">
        <v>0</v>
      </c>
      <c r="K13" s="6">
        <v>0</v>
      </c>
      <c r="L13" s="6">
        <v>0</v>
      </c>
      <c r="M13" s="96">
        <v>874</v>
      </c>
      <c r="N13" s="97">
        <v>207</v>
      </c>
    </row>
    <row r="14" spans="1:14" ht="16.2" thickBot="1" x14ac:dyDescent="0.35">
      <c r="B14" s="19"/>
      <c r="C14" s="365" t="s">
        <v>34</v>
      </c>
      <c r="D14" s="12" t="s">
        <v>31</v>
      </c>
      <c r="E14" s="373">
        <v>0</v>
      </c>
      <c r="F14" s="374"/>
      <c r="G14" s="373">
        <v>0</v>
      </c>
      <c r="H14" s="374"/>
      <c r="I14" s="352">
        <v>0</v>
      </c>
      <c r="J14" s="353"/>
      <c r="K14" s="6">
        <v>0</v>
      </c>
      <c r="L14" s="6">
        <v>0</v>
      </c>
      <c r="M14" s="371">
        <f>SUM(M15:N15)</f>
        <v>22</v>
      </c>
      <c r="N14" s="372"/>
    </row>
    <row r="15" spans="1:14" ht="16.2" thickBot="1" x14ac:dyDescent="0.35">
      <c r="B15" s="20"/>
      <c r="C15" s="366"/>
      <c r="D15" s="12" t="s">
        <v>31</v>
      </c>
      <c r="E15" s="6">
        <v>0</v>
      </c>
      <c r="F15" s="6">
        <v>0</v>
      </c>
      <c r="G15" s="6">
        <v>0</v>
      </c>
      <c r="H15" s="6">
        <v>0</v>
      </c>
      <c r="I15" s="7">
        <v>0</v>
      </c>
      <c r="J15" s="7">
        <v>0</v>
      </c>
      <c r="K15" s="6">
        <v>0</v>
      </c>
      <c r="L15" s="6">
        <v>0</v>
      </c>
      <c r="M15" s="95">
        <v>3</v>
      </c>
      <c r="N15" s="98">
        <v>19</v>
      </c>
    </row>
    <row r="16" spans="1:14" ht="15.6" thickBot="1" x14ac:dyDescent="0.35">
      <c r="B16" s="272" t="s">
        <v>33</v>
      </c>
      <c r="C16" s="275" t="s">
        <v>35</v>
      </c>
      <c r="D16" s="276"/>
      <c r="E16" s="276"/>
      <c r="F16" s="276"/>
      <c r="G16" s="276"/>
      <c r="H16" s="276"/>
      <c r="I16" s="276"/>
      <c r="J16" s="276"/>
      <c r="K16" s="276"/>
      <c r="L16" s="276"/>
      <c r="M16" s="276"/>
      <c r="N16" s="277"/>
    </row>
    <row r="17" spans="2:14" ht="16.2" thickBot="1" x14ac:dyDescent="0.35">
      <c r="B17" s="273"/>
      <c r="C17" s="8" t="s">
        <v>36</v>
      </c>
      <c r="D17" s="12" t="s">
        <v>31</v>
      </c>
      <c r="E17" s="62">
        <v>4001</v>
      </c>
      <c r="F17" s="6">
        <v>885</v>
      </c>
      <c r="G17" s="62">
        <v>4185</v>
      </c>
      <c r="H17" s="6">
        <v>901</v>
      </c>
      <c r="I17" s="63">
        <v>4572</v>
      </c>
      <c r="J17" s="63">
        <v>1018</v>
      </c>
      <c r="K17" s="64">
        <v>4489</v>
      </c>
      <c r="L17" s="64">
        <v>1045</v>
      </c>
      <c r="M17" s="96">
        <v>5327</v>
      </c>
      <c r="N17" s="97">
        <v>1289</v>
      </c>
    </row>
    <row r="18" spans="2:14" ht="16.2" thickBot="1" x14ac:dyDescent="0.35">
      <c r="B18" s="273"/>
      <c r="C18" s="8" t="s">
        <v>37</v>
      </c>
      <c r="D18" s="12" t="s">
        <v>31</v>
      </c>
      <c r="E18" s="6">
        <v>222</v>
      </c>
      <c r="F18" s="6">
        <v>381</v>
      </c>
      <c r="G18" s="6">
        <v>225</v>
      </c>
      <c r="H18" s="6">
        <v>409</v>
      </c>
      <c r="I18" s="7">
        <v>231</v>
      </c>
      <c r="J18" s="7">
        <v>441</v>
      </c>
      <c r="K18" s="22">
        <v>222</v>
      </c>
      <c r="L18" s="22">
        <v>451</v>
      </c>
      <c r="M18" s="96">
        <v>346</v>
      </c>
      <c r="N18" s="97">
        <v>637</v>
      </c>
    </row>
    <row r="19" spans="2:14" ht="16.2" thickBot="1" x14ac:dyDescent="0.35">
      <c r="B19" s="274"/>
      <c r="C19" s="8" t="s">
        <v>38</v>
      </c>
      <c r="D19" s="12" t="s">
        <v>31</v>
      </c>
      <c r="E19" s="6">
        <v>0</v>
      </c>
      <c r="F19" s="6">
        <v>0</v>
      </c>
      <c r="G19" s="6">
        <v>12</v>
      </c>
      <c r="H19" s="6">
        <v>6</v>
      </c>
      <c r="I19" s="7">
        <v>19</v>
      </c>
      <c r="J19" s="7">
        <v>8</v>
      </c>
      <c r="K19" s="22">
        <v>26</v>
      </c>
      <c r="L19" s="22">
        <v>8</v>
      </c>
      <c r="M19" s="96">
        <v>10</v>
      </c>
      <c r="N19" s="97">
        <v>4</v>
      </c>
    </row>
    <row r="20" spans="2:14" ht="15.6" thickBot="1" x14ac:dyDescent="0.35">
      <c r="B20" s="272" t="s">
        <v>30</v>
      </c>
      <c r="C20" s="275" t="s">
        <v>39</v>
      </c>
      <c r="D20" s="276"/>
      <c r="E20" s="276"/>
      <c r="F20" s="276"/>
      <c r="G20" s="276"/>
      <c r="H20" s="276"/>
      <c r="I20" s="276"/>
      <c r="J20" s="276"/>
      <c r="K20" s="276"/>
      <c r="L20" s="276"/>
      <c r="M20" s="276"/>
      <c r="N20" s="277"/>
    </row>
    <row r="21" spans="2:14" ht="18" thickBot="1" x14ac:dyDescent="0.35">
      <c r="B21" s="273"/>
      <c r="C21" s="21" t="s">
        <v>462</v>
      </c>
      <c r="D21" s="12" t="s">
        <v>31</v>
      </c>
      <c r="E21" s="62">
        <v>3787</v>
      </c>
      <c r="F21" s="62">
        <v>1229</v>
      </c>
      <c r="G21" s="62">
        <v>3760</v>
      </c>
      <c r="H21" s="62">
        <v>1258</v>
      </c>
      <c r="I21" s="63">
        <v>4012</v>
      </c>
      <c r="J21" s="63">
        <v>1360</v>
      </c>
      <c r="K21" s="64">
        <v>3964</v>
      </c>
      <c r="L21" s="64">
        <v>1406</v>
      </c>
      <c r="M21" s="100">
        <f>SUM(M22:M24)</f>
        <v>4486</v>
      </c>
      <c r="N21" s="176">
        <f>SUM(N22:N24)</f>
        <v>1751</v>
      </c>
    </row>
    <row r="22" spans="2:14" ht="16.2" thickBot="1" x14ac:dyDescent="0.35">
      <c r="B22" s="273"/>
      <c r="C22" s="99" t="s">
        <v>36</v>
      </c>
      <c r="D22" s="12" t="s">
        <v>31</v>
      </c>
      <c r="E22" s="6" t="s">
        <v>450</v>
      </c>
      <c r="F22" s="6" t="s">
        <v>450</v>
      </c>
      <c r="G22" s="6" t="s">
        <v>450</v>
      </c>
      <c r="H22" s="6" t="s">
        <v>450</v>
      </c>
      <c r="I22" s="6" t="s">
        <v>450</v>
      </c>
      <c r="J22" s="6" t="s">
        <v>450</v>
      </c>
      <c r="K22" s="64">
        <v>3733</v>
      </c>
      <c r="L22" s="22">
        <v>951</v>
      </c>
      <c r="M22" s="96">
        <v>4130</v>
      </c>
      <c r="N22" s="97">
        <v>1110</v>
      </c>
    </row>
    <row r="23" spans="2:14" ht="16.2" thickBot="1" x14ac:dyDescent="0.35">
      <c r="B23" s="273"/>
      <c r="C23" s="99" t="s">
        <v>37</v>
      </c>
      <c r="D23" s="12" t="s">
        <v>31</v>
      </c>
      <c r="E23" s="6" t="s">
        <v>450</v>
      </c>
      <c r="F23" s="6" t="s">
        <v>450</v>
      </c>
      <c r="G23" s="6" t="s">
        <v>450</v>
      </c>
      <c r="H23" s="6" t="s">
        <v>450</v>
      </c>
      <c r="I23" s="6" t="s">
        <v>450</v>
      </c>
      <c r="J23" s="6" t="s">
        <v>450</v>
      </c>
      <c r="K23" s="22">
        <v>219</v>
      </c>
      <c r="L23" s="22">
        <v>448</v>
      </c>
      <c r="M23" s="96">
        <v>346</v>
      </c>
      <c r="N23" s="97">
        <v>637</v>
      </c>
    </row>
    <row r="24" spans="2:14" ht="16.2" thickBot="1" x14ac:dyDescent="0.35">
      <c r="B24" s="273"/>
      <c r="C24" s="99" t="s">
        <v>38</v>
      </c>
      <c r="D24" s="12" t="s">
        <v>31</v>
      </c>
      <c r="E24" s="6" t="s">
        <v>450</v>
      </c>
      <c r="F24" s="6" t="s">
        <v>450</v>
      </c>
      <c r="G24" s="6" t="s">
        <v>450</v>
      </c>
      <c r="H24" s="6" t="s">
        <v>450</v>
      </c>
      <c r="I24" s="6" t="s">
        <v>450</v>
      </c>
      <c r="J24" s="6" t="s">
        <v>450</v>
      </c>
      <c r="K24" s="22">
        <v>12</v>
      </c>
      <c r="L24" s="22">
        <v>7</v>
      </c>
      <c r="M24" s="96">
        <v>10</v>
      </c>
      <c r="N24" s="97">
        <v>4</v>
      </c>
    </row>
    <row r="25" spans="2:14" ht="18" thickBot="1" x14ac:dyDescent="0.35">
      <c r="B25" s="273"/>
      <c r="C25" s="21" t="s">
        <v>463</v>
      </c>
      <c r="D25" s="12" t="s">
        <v>31</v>
      </c>
      <c r="E25" s="6">
        <v>436</v>
      </c>
      <c r="F25" s="6">
        <v>37</v>
      </c>
      <c r="G25" s="6">
        <v>662</v>
      </c>
      <c r="H25" s="6">
        <v>58</v>
      </c>
      <c r="I25" s="6">
        <v>810</v>
      </c>
      <c r="J25" s="6">
        <v>107</v>
      </c>
      <c r="K25" s="22">
        <v>773</v>
      </c>
      <c r="L25" s="22">
        <v>98</v>
      </c>
      <c r="M25" s="100">
        <f>SUM(M26:M28)</f>
        <v>1197</v>
      </c>
      <c r="N25" s="176">
        <f>SUM(N26:N28)</f>
        <v>179</v>
      </c>
    </row>
    <row r="26" spans="2:14" ht="16.2" thickBot="1" x14ac:dyDescent="0.35">
      <c r="B26" s="273"/>
      <c r="C26" s="99" t="s">
        <v>36</v>
      </c>
      <c r="D26" s="12" t="s">
        <v>31</v>
      </c>
      <c r="E26" s="6" t="s">
        <v>450</v>
      </c>
      <c r="F26" s="6" t="s">
        <v>450</v>
      </c>
      <c r="G26" s="6" t="s">
        <v>450</v>
      </c>
      <c r="H26" s="6" t="s">
        <v>450</v>
      </c>
      <c r="I26" s="6" t="s">
        <v>450</v>
      </c>
      <c r="J26" s="6" t="s">
        <v>450</v>
      </c>
      <c r="K26" s="22">
        <v>758</v>
      </c>
      <c r="L26" s="22">
        <v>97</v>
      </c>
      <c r="M26" s="96">
        <v>1197</v>
      </c>
      <c r="N26" s="97">
        <v>179</v>
      </c>
    </row>
    <row r="27" spans="2:14" ht="16.2" thickBot="1" x14ac:dyDescent="0.35">
      <c r="B27" s="273"/>
      <c r="C27" s="99" t="s">
        <v>37</v>
      </c>
      <c r="D27" s="12" t="s">
        <v>31</v>
      </c>
      <c r="E27" s="6" t="s">
        <v>450</v>
      </c>
      <c r="F27" s="6" t="s">
        <v>450</v>
      </c>
      <c r="G27" s="6" t="s">
        <v>450</v>
      </c>
      <c r="H27" s="6" t="s">
        <v>450</v>
      </c>
      <c r="I27" s="6" t="s">
        <v>450</v>
      </c>
      <c r="J27" s="6" t="s">
        <v>450</v>
      </c>
      <c r="K27" s="22">
        <v>1</v>
      </c>
      <c r="L27" s="22">
        <v>0</v>
      </c>
      <c r="M27" s="101">
        <v>0</v>
      </c>
      <c r="N27" s="102">
        <v>0</v>
      </c>
    </row>
    <row r="28" spans="2:14" ht="16.2" thickBot="1" x14ac:dyDescent="0.35">
      <c r="B28" s="273"/>
      <c r="C28" s="99" t="s">
        <v>38</v>
      </c>
      <c r="D28" s="12" t="s">
        <v>31</v>
      </c>
      <c r="E28" s="6" t="s">
        <v>450</v>
      </c>
      <c r="F28" s="6" t="s">
        <v>450</v>
      </c>
      <c r="G28" s="6" t="s">
        <v>450</v>
      </c>
      <c r="H28" s="6" t="s">
        <v>450</v>
      </c>
      <c r="I28" s="6" t="s">
        <v>450</v>
      </c>
      <c r="J28" s="6" t="s">
        <v>451</v>
      </c>
      <c r="K28" s="22">
        <v>14</v>
      </c>
      <c r="L28" s="22">
        <v>1</v>
      </c>
      <c r="M28" s="101">
        <v>0</v>
      </c>
      <c r="N28" s="102">
        <v>0</v>
      </c>
    </row>
    <row r="29" spans="2:14" ht="15.6" thickBot="1" x14ac:dyDescent="0.35">
      <c r="B29" s="273"/>
      <c r="C29" s="275" t="s">
        <v>40</v>
      </c>
      <c r="D29" s="276"/>
      <c r="E29" s="276"/>
      <c r="F29" s="276"/>
      <c r="G29" s="276"/>
      <c r="H29" s="276"/>
      <c r="I29" s="276"/>
      <c r="J29" s="276"/>
      <c r="K29" s="276"/>
      <c r="L29" s="276"/>
      <c r="M29" s="276"/>
      <c r="N29" s="277"/>
    </row>
    <row r="30" spans="2:14" ht="16.2" thickBot="1" x14ac:dyDescent="0.35">
      <c r="B30" s="273"/>
      <c r="C30" s="8" t="s">
        <v>41</v>
      </c>
      <c r="D30" s="12" t="s">
        <v>31</v>
      </c>
      <c r="E30" s="62">
        <v>4223</v>
      </c>
      <c r="F30" s="62">
        <v>1266</v>
      </c>
      <c r="G30" s="62">
        <v>4422</v>
      </c>
      <c r="H30" s="62">
        <v>1316</v>
      </c>
      <c r="I30" s="63">
        <v>4822</v>
      </c>
      <c r="J30" s="63">
        <v>1467</v>
      </c>
      <c r="K30" s="62">
        <v>4737</v>
      </c>
      <c r="L30" s="62">
        <v>1504</v>
      </c>
      <c r="M30" s="103">
        <v>5683</v>
      </c>
      <c r="N30" s="104">
        <v>1930</v>
      </c>
    </row>
    <row r="31" spans="2:14" ht="16.2" thickBot="1" x14ac:dyDescent="0.35">
      <c r="B31" s="274"/>
      <c r="C31" s="8" t="s">
        <v>42</v>
      </c>
      <c r="D31" s="12" t="s">
        <v>31</v>
      </c>
      <c r="E31" s="6">
        <v>0</v>
      </c>
      <c r="F31" s="6">
        <v>0</v>
      </c>
      <c r="G31" s="6">
        <v>0</v>
      </c>
      <c r="H31" s="6">
        <v>0</v>
      </c>
      <c r="I31" s="7">
        <v>0</v>
      </c>
      <c r="J31" s="7">
        <v>0</v>
      </c>
      <c r="K31" s="6">
        <v>0</v>
      </c>
      <c r="L31" s="6">
        <v>0</v>
      </c>
      <c r="M31" s="101">
        <v>0</v>
      </c>
      <c r="N31" s="102">
        <v>0</v>
      </c>
    </row>
    <row r="32" spans="2:14" ht="15.6" thickBot="1" x14ac:dyDescent="0.35">
      <c r="B32" s="272" t="s">
        <v>33</v>
      </c>
      <c r="C32" s="275" t="s">
        <v>43</v>
      </c>
      <c r="D32" s="276"/>
      <c r="E32" s="276"/>
      <c r="F32" s="276"/>
      <c r="G32" s="276"/>
      <c r="H32" s="276"/>
      <c r="I32" s="276"/>
      <c r="J32" s="276"/>
      <c r="K32" s="276"/>
      <c r="L32" s="276"/>
      <c r="M32" s="276"/>
      <c r="N32" s="277"/>
    </row>
    <row r="33" spans="2:14" ht="16.2" thickBot="1" x14ac:dyDescent="0.35">
      <c r="B33" s="273"/>
      <c r="C33" s="309" t="s">
        <v>44</v>
      </c>
      <c r="D33" s="105" t="s">
        <v>15</v>
      </c>
      <c r="E33" s="106">
        <v>15.52</v>
      </c>
      <c r="F33" s="106">
        <v>6.1</v>
      </c>
      <c r="G33" s="106">
        <v>13.86</v>
      </c>
      <c r="H33" s="106">
        <v>5.32</v>
      </c>
      <c r="I33" s="106">
        <v>12.85</v>
      </c>
      <c r="J33" s="106">
        <v>4.37</v>
      </c>
      <c r="K33" s="107">
        <v>13.24</v>
      </c>
      <c r="L33" s="107">
        <v>4.3899999999999997</v>
      </c>
      <c r="M33" s="110">
        <f>M34/$M$10*100</f>
        <v>13.096019965847891</v>
      </c>
      <c r="N33" s="177">
        <f>N34/$M$10*100</f>
        <v>4.9914619729410221</v>
      </c>
    </row>
    <row r="34" spans="2:14" ht="16.2" thickBot="1" x14ac:dyDescent="0.35">
      <c r="B34" s="273"/>
      <c r="C34" s="310"/>
      <c r="D34" s="12" t="s">
        <v>31</v>
      </c>
      <c r="E34" s="6">
        <v>852</v>
      </c>
      <c r="F34" s="6">
        <v>335</v>
      </c>
      <c r="G34" s="6">
        <v>795</v>
      </c>
      <c r="H34" s="6">
        <v>305</v>
      </c>
      <c r="I34" s="7">
        <v>808</v>
      </c>
      <c r="J34" s="7">
        <v>275</v>
      </c>
      <c r="K34" s="22">
        <v>826</v>
      </c>
      <c r="L34" s="22">
        <v>274</v>
      </c>
      <c r="M34" s="103">
        <v>997</v>
      </c>
      <c r="N34" s="104">
        <v>380</v>
      </c>
    </row>
    <row r="35" spans="2:14" ht="16.2" thickBot="1" x14ac:dyDescent="0.35">
      <c r="B35" s="273"/>
      <c r="C35" s="309" t="s">
        <v>45</v>
      </c>
      <c r="D35" s="105" t="s">
        <v>15</v>
      </c>
      <c r="E35" s="106">
        <v>54.62</v>
      </c>
      <c r="F35" s="106">
        <v>15.61</v>
      </c>
      <c r="G35" s="106">
        <v>54.32</v>
      </c>
      <c r="H35" s="106">
        <v>15.67</v>
      </c>
      <c r="I35" s="106">
        <v>54.54</v>
      </c>
      <c r="J35" s="106">
        <v>16.809999999999999</v>
      </c>
      <c r="K35" s="107">
        <v>52.56</v>
      </c>
      <c r="L35" s="107">
        <v>17.260000000000002</v>
      </c>
      <c r="M35" s="110">
        <f>M36/$M$10*100</f>
        <v>51.320110337580452</v>
      </c>
      <c r="N35" s="177">
        <f>N36/$M$10*100</f>
        <v>17.745960856429789</v>
      </c>
    </row>
    <row r="36" spans="2:14" ht="16.2" thickBot="1" x14ac:dyDescent="0.35">
      <c r="B36" s="273"/>
      <c r="C36" s="310"/>
      <c r="D36" s="12" t="s">
        <v>31</v>
      </c>
      <c r="E36" s="62">
        <v>2998</v>
      </c>
      <c r="F36" s="6">
        <v>857</v>
      </c>
      <c r="G36" s="62">
        <v>3117</v>
      </c>
      <c r="H36" s="6">
        <v>899</v>
      </c>
      <c r="I36" s="63">
        <v>3430</v>
      </c>
      <c r="J36" s="63">
        <v>1057</v>
      </c>
      <c r="K36" s="64">
        <v>3280</v>
      </c>
      <c r="L36" s="64">
        <v>1077</v>
      </c>
      <c r="M36" s="103">
        <v>3907</v>
      </c>
      <c r="N36" s="104">
        <v>1351</v>
      </c>
    </row>
    <row r="37" spans="2:14" ht="16.2" thickBot="1" x14ac:dyDescent="0.35">
      <c r="B37" s="273"/>
      <c r="C37" s="309" t="s">
        <v>46</v>
      </c>
      <c r="D37" s="105" t="s">
        <v>15</v>
      </c>
      <c r="E37" s="106">
        <v>6.8</v>
      </c>
      <c r="F37" s="106">
        <v>1.35</v>
      </c>
      <c r="G37" s="106">
        <v>8.89</v>
      </c>
      <c r="H37" s="106">
        <v>1.95</v>
      </c>
      <c r="I37" s="106">
        <v>9.2899999999999991</v>
      </c>
      <c r="J37" s="106">
        <v>2.15</v>
      </c>
      <c r="K37" s="107">
        <v>10.06</v>
      </c>
      <c r="L37" s="107">
        <v>2.5</v>
      </c>
      <c r="M37" s="110">
        <f>M38/$M$10*100</f>
        <v>10.232497044529094</v>
      </c>
      <c r="N37" s="177">
        <f>N38/$M$10*100</f>
        <v>2.6139498226717457</v>
      </c>
    </row>
    <row r="38" spans="2:14" ht="16.2" thickBot="1" x14ac:dyDescent="0.35">
      <c r="B38" s="273"/>
      <c r="C38" s="310"/>
      <c r="D38" s="12" t="s">
        <v>31</v>
      </c>
      <c r="E38" s="6">
        <v>373</v>
      </c>
      <c r="F38" s="6">
        <v>74</v>
      </c>
      <c r="G38" s="6">
        <v>510</v>
      </c>
      <c r="H38" s="6">
        <v>112</v>
      </c>
      <c r="I38" s="7">
        <v>584</v>
      </c>
      <c r="J38" s="7">
        <v>135</v>
      </c>
      <c r="K38" s="22">
        <v>628</v>
      </c>
      <c r="L38" s="22">
        <v>156</v>
      </c>
      <c r="M38" s="103">
        <v>779</v>
      </c>
      <c r="N38" s="104">
        <v>199</v>
      </c>
    </row>
    <row r="39" spans="2:14" ht="15.6" thickBot="1" x14ac:dyDescent="0.35">
      <c r="B39" s="273"/>
      <c r="C39" s="275" t="s">
        <v>47</v>
      </c>
      <c r="D39" s="276"/>
      <c r="E39" s="276"/>
      <c r="F39" s="276"/>
      <c r="G39" s="276"/>
      <c r="H39" s="276"/>
      <c r="I39" s="276"/>
      <c r="J39" s="276"/>
      <c r="K39" s="276"/>
      <c r="L39" s="276"/>
      <c r="M39" s="276"/>
      <c r="N39" s="277"/>
    </row>
    <row r="40" spans="2:14" ht="16.2" thickBot="1" x14ac:dyDescent="0.35">
      <c r="B40" s="273"/>
      <c r="C40" s="309" t="s">
        <v>48</v>
      </c>
      <c r="D40" s="105" t="s">
        <v>15</v>
      </c>
      <c r="E40" s="106">
        <v>2.08</v>
      </c>
      <c r="F40" s="106">
        <v>0.49</v>
      </c>
      <c r="G40" s="106">
        <v>0.84</v>
      </c>
      <c r="H40" s="106">
        <v>0.12</v>
      </c>
      <c r="I40" s="107">
        <v>0.78</v>
      </c>
      <c r="J40" s="107">
        <v>0.17</v>
      </c>
      <c r="K40" s="107">
        <v>0.72</v>
      </c>
      <c r="L40" s="107">
        <v>0.13</v>
      </c>
      <c r="M40" s="110">
        <f>M41/$M$10*100</f>
        <v>0.90634441087613304</v>
      </c>
      <c r="N40" s="177">
        <f>N41/$M$10*100</f>
        <v>0.22330224615788782</v>
      </c>
    </row>
    <row r="41" spans="2:14" ht="16.2" thickBot="1" x14ac:dyDescent="0.35">
      <c r="B41" s="273"/>
      <c r="C41" s="310"/>
      <c r="D41" s="12" t="s">
        <v>31</v>
      </c>
      <c r="E41" s="6">
        <v>114</v>
      </c>
      <c r="F41" s="6">
        <v>27</v>
      </c>
      <c r="G41" s="6">
        <v>48</v>
      </c>
      <c r="H41" s="6">
        <v>7</v>
      </c>
      <c r="I41" s="23">
        <v>49</v>
      </c>
      <c r="J41" s="23">
        <v>11</v>
      </c>
      <c r="K41" s="22">
        <v>45</v>
      </c>
      <c r="L41" s="22">
        <v>8</v>
      </c>
      <c r="M41" s="103">
        <v>69</v>
      </c>
      <c r="N41" s="104">
        <v>17</v>
      </c>
    </row>
    <row r="42" spans="2:14" ht="16.2" thickBot="1" x14ac:dyDescent="0.35">
      <c r="B42" s="273"/>
      <c r="C42" s="309" t="s">
        <v>49</v>
      </c>
      <c r="D42" s="105" t="s">
        <v>15</v>
      </c>
      <c r="E42" s="106">
        <v>5.96</v>
      </c>
      <c r="F42" s="106">
        <v>1.84</v>
      </c>
      <c r="G42" s="106">
        <v>7.86</v>
      </c>
      <c r="H42" s="106">
        <v>2.6</v>
      </c>
      <c r="I42" s="107">
        <v>7.46</v>
      </c>
      <c r="J42" s="107">
        <v>2.67</v>
      </c>
      <c r="K42" s="107">
        <v>7.53</v>
      </c>
      <c r="L42" s="107">
        <v>2.79</v>
      </c>
      <c r="M42" s="110">
        <f>M43/$M$10*100</f>
        <v>7.1850781557861554</v>
      </c>
      <c r="N42" s="177">
        <f>N43/$M$10*100</f>
        <v>3.1787731511887558</v>
      </c>
    </row>
    <row r="43" spans="2:14" ht="16.2" thickBot="1" x14ac:dyDescent="0.35">
      <c r="B43" s="273"/>
      <c r="C43" s="310"/>
      <c r="D43" s="12" t="s">
        <v>31</v>
      </c>
      <c r="E43" s="6">
        <v>327</v>
      </c>
      <c r="F43" s="6">
        <v>101</v>
      </c>
      <c r="G43" s="6">
        <v>451</v>
      </c>
      <c r="H43" s="6">
        <v>149</v>
      </c>
      <c r="I43" s="23">
        <v>469</v>
      </c>
      <c r="J43" s="23">
        <v>168</v>
      </c>
      <c r="K43" s="22">
        <v>470</v>
      </c>
      <c r="L43" s="22">
        <v>174</v>
      </c>
      <c r="M43" s="103">
        <v>547</v>
      </c>
      <c r="N43" s="104">
        <v>242</v>
      </c>
    </row>
    <row r="44" spans="2:14" ht="16.2" thickBot="1" x14ac:dyDescent="0.35">
      <c r="B44" s="273"/>
      <c r="C44" s="309" t="s">
        <v>50</v>
      </c>
      <c r="D44" s="105" t="s">
        <v>15</v>
      </c>
      <c r="E44" s="106">
        <v>12.22</v>
      </c>
      <c r="F44" s="106">
        <v>4.6100000000000003</v>
      </c>
      <c r="G44" s="106">
        <v>14.97</v>
      </c>
      <c r="H44" s="106">
        <v>5.45</v>
      </c>
      <c r="I44" s="107">
        <v>12.4</v>
      </c>
      <c r="J44" s="107">
        <v>5.2</v>
      </c>
      <c r="K44" s="107">
        <v>12.77</v>
      </c>
      <c r="L44" s="107">
        <v>5.9</v>
      </c>
      <c r="M44" s="110">
        <f>M45/$M$10*100</f>
        <v>11.940102456324709</v>
      </c>
      <c r="N44" s="177">
        <f>N45/$M$10*100</f>
        <v>5.9503480887954812</v>
      </c>
    </row>
    <row r="45" spans="2:14" ht="16.2" thickBot="1" x14ac:dyDescent="0.35">
      <c r="B45" s="273"/>
      <c r="C45" s="310"/>
      <c r="D45" s="12" t="s">
        <v>31</v>
      </c>
      <c r="E45" s="6">
        <v>671</v>
      </c>
      <c r="F45" s="6">
        <v>253</v>
      </c>
      <c r="G45" s="6">
        <v>859</v>
      </c>
      <c r="H45" s="6">
        <v>313</v>
      </c>
      <c r="I45" s="23">
        <v>780</v>
      </c>
      <c r="J45" s="23">
        <v>327</v>
      </c>
      <c r="K45" s="22">
        <v>797</v>
      </c>
      <c r="L45" s="22">
        <v>368</v>
      </c>
      <c r="M45" s="103">
        <v>909</v>
      </c>
      <c r="N45" s="104">
        <v>453</v>
      </c>
    </row>
    <row r="46" spans="2:14" ht="16.2" thickBot="1" x14ac:dyDescent="0.35">
      <c r="B46" s="273"/>
      <c r="C46" s="309" t="s">
        <v>51</v>
      </c>
      <c r="D46" s="105" t="s">
        <v>15</v>
      </c>
      <c r="E46" s="106">
        <v>56.48</v>
      </c>
      <c r="F46" s="106">
        <v>16.100000000000001</v>
      </c>
      <c r="G46" s="106">
        <v>41.86</v>
      </c>
      <c r="H46" s="106">
        <v>13.75</v>
      </c>
      <c r="I46" s="107">
        <v>47.83</v>
      </c>
      <c r="J46" s="107">
        <v>14.39</v>
      </c>
      <c r="K46" s="107">
        <v>45.14</v>
      </c>
      <c r="L46" s="107">
        <v>13.73</v>
      </c>
      <c r="M46" s="110">
        <f>M47/$M$10*100</f>
        <v>41.100748719295943</v>
      </c>
      <c r="N46" s="177">
        <f>N47/$M$10*100</f>
        <v>13.752791278076973</v>
      </c>
    </row>
    <row r="47" spans="2:14" ht="16.2" thickBot="1" x14ac:dyDescent="0.35">
      <c r="B47" s="273"/>
      <c r="C47" s="310"/>
      <c r="D47" s="12" t="s">
        <v>31</v>
      </c>
      <c r="E47" s="62">
        <v>3100</v>
      </c>
      <c r="F47" s="6">
        <v>884</v>
      </c>
      <c r="G47" s="62">
        <v>2402</v>
      </c>
      <c r="H47" s="6">
        <v>789</v>
      </c>
      <c r="I47" s="66">
        <v>3008</v>
      </c>
      <c r="J47" s="23">
        <v>905</v>
      </c>
      <c r="K47" s="22">
        <v>2817</v>
      </c>
      <c r="L47" s="22">
        <v>857</v>
      </c>
      <c r="M47" s="103">
        <v>3129</v>
      </c>
      <c r="N47" s="104">
        <v>1047</v>
      </c>
    </row>
    <row r="48" spans="2:14" ht="16.2" thickBot="1" x14ac:dyDescent="0.35">
      <c r="B48" s="273"/>
      <c r="C48" s="309" t="s">
        <v>465</v>
      </c>
      <c r="D48" s="105" t="s">
        <v>15</v>
      </c>
      <c r="E48" s="107">
        <v>0.2</v>
      </c>
      <c r="F48" s="107">
        <v>0.02</v>
      </c>
      <c r="G48" s="107">
        <v>11.54</v>
      </c>
      <c r="H48" s="107">
        <v>1.01</v>
      </c>
      <c r="I48" s="107">
        <v>8.1999999999999993</v>
      </c>
      <c r="J48" s="107">
        <v>0.89</v>
      </c>
      <c r="K48" s="107">
        <v>9.74</v>
      </c>
      <c r="L48" s="107">
        <v>1.55</v>
      </c>
      <c r="M48" s="110">
        <f>M49/$M$10*100</f>
        <v>13.516353605674505</v>
      </c>
      <c r="N48" s="177">
        <f>N49/$M$10*100</f>
        <v>2.2461578878234598</v>
      </c>
    </row>
    <row r="49" spans="2:14" ht="16.2" thickBot="1" x14ac:dyDescent="0.35">
      <c r="B49" s="274"/>
      <c r="C49" s="310"/>
      <c r="D49" s="12" t="s">
        <v>31</v>
      </c>
      <c r="E49" s="22">
        <v>11</v>
      </c>
      <c r="F49" s="22">
        <v>1</v>
      </c>
      <c r="G49" s="22">
        <v>662</v>
      </c>
      <c r="H49" s="22">
        <v>58</v>
      </c>
      <c r="I49" s="23">
        <v>516</v>
      </c>
      <c r="J49" s="23">
        <v>56</v>
      </c>
      <c r="K49" s="22">
        <v>608</v>
      </c>
      <c r="L49" s="22">
        <v>97</v>
      </c>
      <c r="M49" s="103">
        <v>1029</v>
      </c>
      <c r="N49" s="104">
        <v>171</v>
      </c>
    </row>
    <row r="50" spans="2:14" ht="15.6" thickBot="1" x14ac:dyDescent="0.35">
      <c r="B50" s="272" t="s">
        <v>52</v>
      </c>
      <c r="C50" s="275" t="s">
        <v>53</v>
      </c>
      <c r="D50" s="276"/>
      <c r="E50" s="276"/>
      <c r="F50" s="276"/>
      <c r="G50" s="276"/>
      <c r="H50" s="276"/>
      <c r="I50" s="276"/>
      <c r="J50" s="276"/>
      <c r="K50" s="276"/>
      <c r="L50" s="276"/>
      <c r="M50" s="276"/>
      <c r="N50" s="277"/>
    </row>
    <row r="51" spans="2:14" ht="16.2" thickBot="1" x14ac:dyDescent="0.35">
      <c r="B51" s="273"/>
      <c r="C51" s="309" t="s">
        <v>54</v>
      </c>
      <c r="D51" s="272" t="s">
        <v>31</v>
      </c>
      <c r="E51" s="373">
        <v>578</v>
      </c>
      <c r="F51" s="374"/>
      <c r="G51" s="375">
        <v>528</v>
      </c>
      <c r="H51" s="376"/>
      <c r="I51" s="377">
        <v>366</v>
      </c>
      <c r="J51" s="378"/>
      <c r="K51" s="373">
        <v>473</v>
      </c>
      <c r="L51" s="374"/>
      <c r="M51" s="371">
        <f>SUM(M52:N52)</f>
        <v>1073</v>
      </c>
      <c r="N51" s="372"/>
    </row>
    <row r="52" spans="2:14" ht="16.2" thickBot="1" x14ac:dyDescent="0.35">
      <c r="B52" s="273"/>
      <c r="C52" s="310"/>
      <c r="D52" s="274"/>
      <c r="E52" s="6">
        <v>449</v>
      </c>
      <c r="F52" s="6">
        <v>129</v>
      </c>
      <c r="G52" s="6">
        <v>430</v>
      </c>
      <c r="H52" s="6">
        <v>98</v>
      </c>
      <c r="I52" s="7">
        <v>256</v>
      </c>
      <c r="J52" s="7">
        <v>110</v>
      </c>
      <c r="K52" s="6">
        <v>350</v>
      </c>
      <c r="L52" s="6">
        <v>123</v>
      </c>
      <c r="M52" s="96">
        <v>802</v>
      </c>
      <c r="N52" s="97">
        <v>271</v>
      </c>
    </row>
    <row r="53" spans="2:14" ht="16.2" thickBot="1" x14ac:dyDescent="0.35">
      <c r="B53" s="273"/>
      <c r="C53" s="309" t="s">
        <v>55</v>
      </c>
      <c r="D53" s="379" t="s">
        <v>56</v>
      </c>
      <c r="E53" s="381">
        <v>10.53</v>
      </c>
      <c r="F53" s="382"/>
      <c r="G53" s="381">
        <v>9.1999999999999993</v>
      </c>
      <c r="H53" s="382"/>
      <c r="I53" s="381">
        <v>5.82</v>
      </c>
      <c r="J53" s="382"/>
      <c r="K53" s="381">
        <v>7.58</v>
      </c>
      <c r="L53" s="382"/>
      <c r="M53" s="383">
        <f>M51/$M$10*100</f>
        <v>14.094312360436096</v>
      </c>
      <c r="N53" s="384"/>
    </row>
    <row r="54" spans="2:14" ht="16.2" thickBot="1" x14ac:dyDescent="0.35">
      <c r="B54" s="273"/>
      <c r="C54" s="310"/>
      <c r="D54" s="380"/>
      <c r="E54" s="106">
        <v>8.18</v>
      </c>
      <c r="F54" s="106">
        <v>2.35</v>
      </c>
      <c r="G54" s="106">
        <v>7.49</v>
      </c>
      <c r="H54" s="106">
        <v>1.71</v>
      </c>
      <c r="I54" s="106">
        <v>4.07</v>
      </c>
      <c r="J54" s="106">
        <v>1.75</v>
      </c>
      <c r="K54" s="106">
        <v>5.61</v>
      </c>
      <c r="L54" s="106">
        <v>1.97</v>
      </c>
      <c r="M54" s="111">
        <f>M52/$M$10*100</f>
        <v>10.534611848154473</v>
      </c>
      <c r="N54" s="178">
        <f>N52/$M$10*100</f>
        <v>3.5597005122816237</v>
      </c>
    </row>
    <row r="55" spans="2:14" ht="15.6" thickBot="1" x14ac:dyDescent="0.35">
      <c r="B55" s="273"/>
      <c r="C55" s="275" t="s">
        <v>57</v>
      </c>
      <c r="D55" s="276"/>
      <c r="E55" s="276"/>
      <c r="F55" s="276"/>
      <c r="G55" s="276"/>
      <c r="H55" s="276"/>
      <c r="I55" s="276"/>
      <c r="J55" s="276"/>
      <c r="K55" s="276"/>
      <c r="L55" s="276"/>
      <c r="M55" s="276"/>
      <c r="N55" s="277"/>
    </row>
    <row r="56" spans="2:14" ht="16.2" thickBot="1" x14ac:dyDescent="0.35">
      <c r="B56" s="273"/>
      <c r="C56" s="309" t="s">
        <v>36</v>
      </c>
      <c r="D56" s="12" t="s">
        <v>31</v>
      </c>
      <c r="E56" s="6">
        <v>434</v>
      </c>
      <c r="F56" s="6">
        <v>104</v>
      </c>
      <c r="G56" s="6">
        <v>417</v>
      </c>
      <c r="H56" s="6">
        <v>72</v>
      </c>
      <c r="I56" s="7">
        <v>240</v>
      </c>
      <c r="J56" s="7">
        <v>62</v>
      </c>
      <c r="K56" s="22">
        <v>322</v>
      </c>
      <c r="L56" s="22">
        <v>87</v>
      </c>
      <c r="M56" s="108">
        <v>756</v>
      </c>
      <c r="N56" s="109">
        <v>208</v>
      </c>
    </row>
    <row r="57" spans="2:14" ht="16.2" thickBot="1" x14ac:dyDescent="0.35">
      <c r="B57" s="273"/>
      <c r="C57" s="310"/>
      <c r="D57" s="105" t="s">
        <v>56</v>
      </c>
      <c r="E57" s="106">
        <v>7.91</v>
      </c>
      <c r="F57" s="106">
        <v>1.89</v>
      </c>
      <c r="G57" s="106">
        <v>7.27</v>
      </c>
      <c r="H57" s="106">
        <v>1.25</v>
      </c>
      <c r="I57" s="106">
        <v>4</v>
      </c>
      <c r="J57" s="106">
        <v>1</v>
      </c>
      <c r="K57" s="107">
        <v>5.16</v>
      </c>
      <c r="L57" s="107">
        <v>1.39</v>
      </c>
      <c r="M57" s="111">
        <f>M56/$M$10*100</f>
        <v>9.9303822409037181</v>
      </c>
      <c r="N57" s="178">
        <f>N56/$M$10*100</f>
        <v>2.7321686588729808</v>
      </c>
    </row>
    <row r="58" spans="2:14" ht="16.2" thickBot="1" x14ac:dyDescent="0.35">
      <c r="B58" s="273"/>
      <c r="C58" s="309" t="s">
        <v>37</v>
      </c>
      <c r="D58" s="12" t="s">
        <v>31</v>
      </c>
      <c r="E58" s="6">
        <v>15</v>
      </c>
      <c r="F58" s="6">
        <v>25</v>
      </c>
      <c r="G58" s="6">
        <v>13</v>
      </c>
      <c r="H58" s="6">
        <v>25</v>
      </c>
      <c r="I58" s="7">
        <v>16</v>
      </c>
      <c r="J58" s="7">
        <v>48</v>
      </c>
      <c r="K58" s="22">
        <v>14</v>
      </c>
      <c r="L58" s="22">
        <v>35</v>
      </c>
      <c r="M58" s="108">
        <v>45</v>
      </c>
      <c r="N58" s="109">
        <v>63</v>
      </c>
    </row>
    <row r="59" spans="2:14" ht="16.2" thickBot="1" x14ac:dyDescent="0.35">
      <c r="B59" s="273"/>
      <c r="C59" s="310"/>
      <c r="D59" s="105" t="s">
        <v>56</v>
      </c>
      <c r="E59" s="106">
        <v>0.27</v>
      </c>
      <c r="F59" s="106">
        <v>0.46</v>
      </c>
      <c r="G59" s="106">
        <v>0.23</v>
      </c>
      <c r="H59" s="106">
        <v>0.44</v>
      </c>
      <c r="I59" s="106">
        <v>0.25</v>
      </c>
      <c r="J59" s="106">
        <v>0.76</v>
      </c>
      <c r="K59" s="107">
        <v>0.22</v>
      </c>
      <c r="L59" s="107">
        <v>0.56000000000000005</v>
      </c>
      <c r="M59" s="111">
        <f>M58/$M$10*100</f>
        <v>0.59109418100617372</v>
      </c>
      <c r="N59" s="178">
        <f>N58/$M$10*100</f>
        <v>0.8275318534086431</v>
      </c>
    </row>
    <row r="60" spans="2:14" ht="16.2" thickBot="1" x14ac:dyDescent="0.35">
      <c r="B60" s="273"/>
      <c r="C60" s="309" t="s">
        <v>38</v>
      </c>
      <c r="D60" s="12" t="s">
        <v>31</v>
      </c>
      <c r="E60" s="6">
        <v>0</v>
      </c>
      <c r="F60" s="6">
        <v>0</v>
      </c>
      <c r="G60" s="6">
        <v>0</v>
      </c>
      <c r="H60" s="6">
        <v>1</v>
      </c>
      <c r="I60" s="7">
        <v>0</v>
      </c>
      <c r="J60" s="7">
        <v>0</v>
      </c>
      <c r="K60" s="22">
        <v>14</v>
      </c>
      <c r="L60" s="22">
        <v>1</v>
      </c>
      <c r="M60" s="108">
        <v>1</v>
      </c>
      <c r="N60" s="109">
        <v>0</v>
      </c>
    </row>
    <row r="61" spans="2:14" ht="16.2" thickBot="1" x14ac:dyDescent="0.35">
      <c r="B61" s="273"/>
      <c r="C61" s="310"/>
      <c r="D61" s="105" t="s">
        <v>56</v>
      </c>
      <c r="E61" s="111">
        <v>0</v>
      </c>
      <c r="F61" s="111">
        <v>0</v>
      </c>
      <c r="G61" s="111">
        <v>0</v>
      </c>
      <c r="H61" s="111">
        <v>0.02</v>
      </c>
      <c r="I61" s="111">
        <v>0</v>
      </c>
      <c r="J61" s="111">
        <v>0</v>
      </c>
      <c r="K61" s="112">
        <v>0.22</v>
      </c>
      <c r="L61" s="112">
        <v>0.02</v>
      </c>
      <c r="M61" s="111">
        <f>M60/$M$10*100</f>
        <v>1.3135426244581635E-2</v>
      </c>
      <c r="N61" s="178">
        <f>N60/$M$10*100</f>
        <v>0</v>
      </c>
    </row>
    <row r="62" spans="2:14" ht="15.6" thickBot="1" x14ac:dyDescent="0.35">
      <c r="B62" s="273"/>
      <c r="C62" s="275" t="s">
        <v>58</v>
      </c>
      <c r="D62" s="276"/>
      <c r="E62" s="276"/>
      <c r="F62" s="276"/>
      <c r="G62" s="276"/>
      <c r="H62" s="276"/>
      <c r="I62" s="276"/>
      <c r="J62" s="276"/>
      <c r="K62" s="276"/>
      <c r="L62" s="276"/>
      <c r="M62" s="276"/>
      <c r="N62" s="277"/>
    </row>
    <row r="63" spans="2:14" ht="16.2" thickBot="1" x14ac:dyDescent="0.35">
      <c r="B63" s="273"/>
      <c r="C63" s="309" t="s">
        <v>44</v>
      </c>
      <c r="D63" s="12" t="s">
        <v>31</v>
      </c>
      <c r="E63" s="22">
        <v>217</v>
      </c>
      <c r="F63" s="22">
        <v>76</v>
      </c>
      <c r="G63" s="22">
        <v>180</v>
      </c>
      <c r="H63" s="22">
        <v>61</v>
      </c>
      <c r="I63" s="23">
        <v>132</v>
      </c>
      <c r="J63" s="23">
        <v>64</v>
      </c>
      <c r="K63" s="22">
        <v>204</v>
      </c>
      <c r="L63" s="22">
        <v>77</v>
      </c>
      <c r="M63" s="113">
        <v>360</v>
      </c>
      <c r="N63" s="114">
        <v>154</v>
      </c>
    </row>
    <row r="64" spans="2:14" ht="16.2" thickBot="1" x14ac:dyDescent="0.35">
      <c r="B64" s="273"/>
      <c r="C64" s="310"/>
      <c r="D64" s="105" t="s">
        <v>56</v>
      </c>
      <c r="E64" s="107">
        <v>7.91</v>
      </c>
      <c r="F64" s="107">
        <v>1.89</v>
      </c>
      <c r="G64" s="107">
        <v>3.14</v>
      </c>
      <c r="H64" s="107">
        <v>1.06</v>
      </c>
      <c r="I64" s="107">
        <v>2</v>
      </c>
      <c r="J64" s="107">
        <v>1</v>
      </c>
      <c r="K64" s="107">
        <v>3.27</v>
      </c>
      <c r="L64" s="107">
        <v>1.23</v>
      </c>
      <c r="M64" s="111">
        <f>M63/$M$10*100</f>
        <v>4.7287534480493898</v>
      </c>
      <c r="N64" s="178">
        <f>N63/$M$10*100</f>
        <v>2.0228556416655721</v>
      </c>
    </row>
    <row r="65" spans="1:14" ht="16.2" thickBot="1" x14ac:dyDescent="0.35">
      <c r="B65" s="273"/>
      <c r="C65" s="309" t="s">
        <v>45</v>
      </c>
      <c r="D65" s="12" t="s">
        <v>31</v>
      </c>
      <c r="E65" s="22">
        <v>206</v>
      </c>
      <c r="F65" s="22">
        <v>52</v>
      </c>
      <c r="G65" s="22">
        <v>227</v>
      </c>
      <c r="H65" s="22">
        <v>36</v>
      </c>
      <c r="I65" s="23">
        <v>111</v>
      </c>
      <c r="J65" s="23">
        <v>44</v>
      </c>
      <c r="K65" s="22">
        <v>132</v>
      </c>
      <c r="L65" s="22">
        <v>44</v>
      </c>
      <c r="M65" s="113">
        <v>401</v>
      </c>
      <c r="N65" s="114">
        <v>113</v>
      </c>
    </row>
    <row r="66" spans="1:14" ht="16.2" thickBot="1" x14ac:dyDescent="0.35">
      <c r="B66" s="273"/>
      <c r="C66" s="310"/>
      <c r="D66" s="105" t="s">
        <v>56</v>
      </c>
      <c r="E66" s="107">
        <v>3.75</v>
      </c>
      <c r="F66" s="107">
        <v>0.95</v>
      </c>
      <c r="G66" s="107">
        <v>3.96</v>
      </c>
      <c r="H66" s="107">
        <v>0.63</v>
      </c>
      <c r="I66" s="107">
        <v>1.76</v>
      </c>
      <c r="J66" s="107">
        <v>0.7</v>
      </c>
      <c r="K66" s="107">
        <v>2.12</v>
      </c>
      <c r="L66" s="107">
        <v>0.71</v>
      </c>
      <c r="M66" s="111">
        <f>M65/$M$10*100</f>
        <v>5.2673059240772364</v>
      </c>
      <c r="N66" s="178">
        <f>N65/$M$10*100</f>
        <v>1.4843031656377248</v>
      </c>
    </row>
    <row r="67" spans="1:14" ht="16.2" thickBot="1" x14ac:dyDescent="0.35">
      <c r="B67" s="273"/>
      <c r="C67" s="309" t="s">
        <v>46</v>
      </c>
      <c r="D67" s="12" t="s">
        <v>31</v>
      </c>
      <c r="E67" s="22">
        <v>26</v>
      </c>
      <c r="F67" s="22">
        <v>1</v>
      </c>
      <c r="G67" s="22">
        <v>23</v>
      </c>
      <c r="H67" s="22">
        <v>1</v>
      </c>
      <c r="I67" s="23">
        <v>13</v>
      </c>
      <c r="J67" s="23">
        <v>2</v>
      </c>
      <c r="K67" s="22">
        <v>14</v>
      </c>
      <c r="L67" s="22">
        <v>2</v>
      </c>
      <c r="M67" s="113">
        <v>41</v>
      </c>
      <c r="N67" s="114">
        <v>4</v>
      </c>
    </row>
    <row r="68" spans="1:14" ht="16.2" thickBot="1" x14ac:dyDescent="0.35">
      <c r="B68" s="273"/>
      <c r="C68" s="310"/>
      <c r="D68" s="105" t="s">
        <v>56</v>
      </c>
      <c r="E68" s="107">
        <v>0.47</v>
      </c>
      <c r="F68" s="107">
        <v>0.02</v>
      </c>
      <c r="G68" s="107">
        <v>0.4</v>
      </c>
      <c r="H68" s="107">
        <v>0.02</v>
      </c>
      <c r="I68" s="107">
        <v>0.21</v>
      </c>
      <c r="J68" s="107">
        <v>0.03</v>
      </c>
      <c r="K68" s="107">
        <v>0.22</v>
      </c>
      <c r="L68" s="107">
        <v>0.03</v>
      </c>
      <c r="M68" s="111">
        <f>M67/$M$10*100</f>
        <v>0.53855247602784717</v>
      </c>
      <c r="N68" s="178">
        <f>N67/$M$10*100</f>
        <v>5.2541704978326539E-2</v>
      </c>
    </row>
    <row r="69" spans="1:14" ht="15.6" thickBot="1" x14ac:dyDescent="0.35">
      <c r="B69" s="273"/>
      <c r="C69" s="275" t="s">
        <v>59</v>
      </c>
      <c r="D69" s="276"/>
      <c r="E69" s="276"/>
      <c r="F69" s="276"/>
      <c r="G69" s="276"/>
      <c r="H69" s="276"/>
      <c r="I69" s="276"/>
      <c r="J69" s="276"/>
      <c r="K69" s="276"/>
      <c r="L69" s="276"/>
      <c r="M69" s="276"/>
      <c r="N69" s="277"/>
    </row>
    <row r="70" spans="1:14" ht="16.2" thickBot="1" x14ac:dyDescent="0.35">
      <c r="B70" s="273"/>
      <c r="C70" s="309" t="s">
        <v>60</v>
      </c>
      <c r="D70" s="272" t="s">
        <v>31</v>
      </c>
      <c r="E70" s="373">
        <v>179</v>
      </c>
      <c r="F70" s="374"/>
      <c r="G70" s="373">
        <v>184</v>
      </c>
      <c r="H70" s="374"/>
      <c r="I70" s="352">
        <v>165</v>
      </c>
      <c r="J70" s="353"/>
      <c r="K70" s="373">
        <v>275</v>
      </c>
      <c r="L70" s="374"/>
      <c r="M70" s="371">
        <f>SUM(M71:N71)</f>
        <v>523</v>
      </c>
      <c r="N70" s="372"/>
    </row>
    <row r="71" spans="1:14" ht="16.2" thickBot="1" x14ac:dyDescent="0.35">
      <c r="A71" s="182" t="s">
        <v>505</v>
      </c>
      <c r="B71" s="273"/>
      <c r="C71" s="391"/>
      <c r="D71" s="274"/>
      <c r="E71" s="6">
        <v>130</v>
      </c>
      <c r="F71" s="6">
        <v>49</v>
      </c>
      <c r="G71" s="6">
        <v>121</v>
      </c>
      <c r="H71" s="6">
        <v>63</v>
      </c>
      <c r="I71" s="7">
        <v>102</v>
      </c>
      <c r="J71" s="7">
        <v>63</v>
      </c>
      <c r="K71" s="6">
        <v>215</v>
      </c>
      <c r="L71" s="6">
        <v>60</v>
      </c>
      <c r="M71" s="157">
        <v>391</v>
      </c>
      <c r="N71" s="173">
        <v>132</v>
      </c>
    </row>
    <row r="72" spans="1:14" ht="16.2" thickBot="1" x14ac:dyDescent="0.35">
      <c r="B72" s="273"/>
      <c r="C72" s="391"/>
      <c r="D72" s="379" t="s">
        <v>56</v>
      </c>
      <c r="E72" s="431">
        <v>5.0599999999999996</v>
      </c>
      <c r="F72" s="432"/>
      <c r="G72" s="385">
        <f>G70/G$10*100</f>
        <v>3.2066922272568839</v>
      </c>
      <c r="H72" s="386"/>
      <c r="I72" s="174"/>
      <c r="J72" s="175">
        <f>I70/I$10*100</f>
        <v>2.6236285577993321</v>
      </c>
      <c r="K72" s="387">
        <f>K70/$K$10*100</f>
        <v>4.4063451369972766</v>
      </c>
      <c r="L72" s="388"/>
      <c r="M72" s="389">
        <f>M70/$M$10*100</f>
        <v>6.8698279259161961</v>
      </c>
      <c r="N72" s="390"/>
    </row>
    <row r="73" spans="1:14" ht="16.2" thickBot="1" x14ac:dyDescent="0.35">
      <c r="B73" s="274"/>
      <c r="C73" s="310"/>
      <c r="D73" s="380"/>
      <c r="E73" s="107">
        <v>2.37</v>
      </c>
      <c r="F73" s="107">
        <v>0.89</v>
      </c>
      <c r="G73" s="115">
        <f>G71/G$10*100</f>
        <v>2.108748692924364</v>
      </c>
      <c r="H73" s="115">
        <f>H71/G$10*100</f>
        <v>1.0979435343325201</v>
      </c>
      <c r="I73" s="115">
        <f>I71/I$10*100</f>
        <v>1.6218794720941325</v>
      </c>
      <c r="J73" s="115">
        <f>J71/I$10*100</f>
        <v>1.0017490857051996</v>
      </c>
      <c r="K73" s="115">
        <f>K71/K$10*100</f>
        <v>3.444960743470598</v>
      </c>
      <c r="L73" s="115">
        <f>L71/K$10*100</f>
        <v>0.96138439352667848</v>
      </c>
      <c r="M73" s="115">
        <f>M71/$M$10*100</f>
        <v>5.1359516616314203</v>
      </c>
      <c r="N73" s="179">
        <f>N71/$M$10*100</f>
        <v>1.7338762642847763</v>
      </c>
    </row>
    <row r="74" spans="1:14" ht="16.2" thickBot="1" x14ac:dyDescent="0.35">
      <c r="B74" s="272" t="s">
        <v>61</v>
      </c>
      <c r="C74" s="309" t="s">
        <v>62</v>
      </c>
      <c r="D74" s="272" t="s">
        <v>31</v>
      </c>
      <c r="E74" s="375">
        <v>179</v>
      </c>
      <c r="F74" s="376"/>
      <c r="G74" s="373">
        <v>184</v>
      </c>
      <c r="H74" s="374"/>
      <c r="I74" s="373">
        <v>165</v>
      </c>
      <c r="J74" s="374"/>
      <c r="K74" s="375">
        <v>226</v>
      </c>
      <c r="L74" s="376"/>
      <c r="M74" s="371">
        <f>SUM(M75:N75)</f>
        <v>451</v>
      </c>
      <c r="N74" s="372"/>
    </row>
    <row r="75" spans="1:14" ht="16.2" thickBot="1" x14ac:dyDescent="0.35">
      <c r="B75" s="273"/>
      <c r="C75" s="391"/>
      <c r="D75" s="274"/>
      <c r="E75" s="22">
        <v>130</v>
      </c>
      <c r="F75" s="22">
        <v>49</v>
      </c>
      <c r="G75" s="22">
        <v>121</v>
      </c>
      <c r="H75" s="22">
        <v>63</v>
      </c>
      <c r="I75" s="22">
        <v>102</v>
      </c>
      <c r="J75" s="22">
        <v>63</v>
      </c>
      <c r="K75" s="22">
        <v>173</v>
      </c>
      <c r="L75" s="22">
        <v>53</v>
      </c>
      <c r="M75" s="96">
        <v>347</v>
      </c>
      <c r="N75" s="97">
        <v>104</v>
      </c>
    </row>
    <row r="76" spans="1:14" ht="16.2" thickBot="1" x14ac:dyDescent="0.35">
      <c r="B76" s="273"/>
      <c r="C76" s="391"/>
      <c r="D76" s="379" t="s">
        <v>56</v>
      </c>
      <c r="E76" s="431">
        <v>5.0599999999999996</v>
      </c>
      <c r="F76" s="432"/>
      <c r="G76" s="385">
        <f>G74/G$10*100</f>
        <v>3.2066922272568839</v>
      </c>
      <c r="H76" s="386"/>
      <c r="I76" s="385">
        <f>I74/I$10*100</f>
        <v>2.6236285577993321</v>
      </c>
      <c r="J76" s="386"/>
      <c r="K76" s="385">
        <f>K74/$K$10*100</f>
        <v>3.6212145489504888</v>
      </c>
      <c r="L76" s="386"/>
      <c r="M76" s="389">
        <f>M74/$M$10*100</f>
        <v>5.9240772363063181</v>
      </c>
      <c r="N76" s="390"/>
    </row>
    <row r="77" spans="1:14" ht="16.2" thickBot="1" x14ac:dyDescent="0.35">
      <c r="B77" s="274"/>
      <c r="C77" s="310"/>
      <c r="D77" s="380"/>
      <c r="E77" s="107">
        <v>2.37</v>
      </c>
      <c r="F77" s="107">
        <v>0.89</v>
      </c>
      <c r="G77" s="115">
        <f>G75/G$10*100</f>
        <v>2.108748692924364</v>
      </c>
      <c r="H77" s="115">
        <f>H75/G$10*100</f>
        <v>1.0979435343325201</v>
      </c>
      <c r="I77" s="115">
        <f>I75/I$10*100</f>
        <v>1.6218794720941325</v>
      </c>
      <c r="J77" s="115">
        <f>J75/I$10*100</f>
        <v>1.0017490857051996</v>
      </c>
      <c r="K77" s="115">
        <f>K75/K$10*100</f>
        <v>2.771991668001923</v>
      </c>
      <c r="L77" s="115">
        <f>L75/K$10*100</f>
        <v>0.84922288094856602</v>
      </c>
      <c r="M77" s="115">
        <f>M75/M$10*100</f>
        <v>4.5579929068698277</v>
      </c>
      <c r="N77" s="179">
        <f>N75/M$10*100</f>
        <v>1.3660843294364904</v>
      </c>
    </row>
    <row r="78" spans="1:14" ht="15.6" thickBot="1" x14ac:dyDescent="0.35">
      <c r="B78" s="272" t="s">
        <v>52</v>
      </c>
      <c r="C78" s="275" t="s">
        <v>63</v>
      </c>
      <c r="D78" s="276"/>
      <c r="E78" s="276"/>
      <c r="F78" s="276"/>
      <c r="G78" s="276"/>
      <c r="H78" s="276"/>
      <c r="I78" s="276"/>
      <c r="J78" s="276"/>
      <c r="K78" s="276"/>
      <c r="L78" s="276"/>
      <c r="M78" s="276"/>
      <c r="N78" s="277"/>
    </row>
    <row r="79" spans="1:14" ht="16.2" thickBot="1" x14ac:dyDescent="0.35">
      <c r="B79" s="273"/>
      <c r="C79" s="309" t="s">
        <v>64</v>
      </c>
      <c r="D79" s="12" t="s">
        <v>31</v>
      </c>
      <c r="E79" s="6">
        <v>43</v>
      </c>
      <c r="F79" s="6">
        <v>29</v>
      </c>
      <c r="G79" s="6">
        <v>41</v>
      </c>
      <c r="H79" s="6">
        <v>18</v>
      </c>
      <c r="I79" s="7">
        <v>36</v>
      </c>
      <c r="J79" s="7">
        <v>22</v>
      </c>
      <c r="K79" s="22">
        <v>57</v>
      </c>
      <c r="L79" s="22">
        <v>24</v>
      </c>
      <c r="M79" s="96">
        <v>109</v>
      </c>
      <c r="N79" s="97">
        <v>39</v>
      </c>
    </row>
    <row r="80" spans="1:14" ht="16.2" thickBot="1" x14ac:dyDescent="0.35">
      <c r="B80" s="273"/>
      <c r="C80" s="310"/>
      <c r="D80" s="105" t="s">
        <v>56</v>
      </c>
      <c r="E80" s="106">
        <v>0.78</v>
      </c>
      <c r="F80" s="106">
        <v>0.53</v>
      </c>
      <c r="G80" s="106">
        <v>0.71</v>
      </c>
      <c r="H80" s="106">
        <v>0.31</v>
      </c>
      <c r="I80" s="106">
        <v>0.56999999999999995</v>
      </c>
      <c r="J80" s="106">
        <v>0.35</v>
      </c>
      <c r="K80" s="107">
        <v>0.91</v>
      </c>
      <c r="L80" s="107">
        <v>0.38</v>
      </c>
      <c r="M80" s="115">
        <f>M79/$M$10*100</f>
        <v>1.4317614606593985</v>
      </c>
      <c r="N80" s="179">
        <f>N79/$M$10*100</f>
        <v>0.51228162353868378</v>
      </c>
    </row>
    <row r="81" spans="1:14" ht="16.2" thickBot="1" x14ac:dyDescent="0.35">
      <c r="B81" s="273"/>
      <c r="C81" s="309" t="s">
        <v>45</v>
      </c>
      <c r="D81" s="12" t="s">
        <v>31</v>
      </c>
      <c r="E81" s="6">
        <v>76</v>
      </c>
      <c r="F81" s="6">
        <v>20</v>
      </c>
      <c r="G81" s="6">
        <v>57</v>
      </c>
      <c r="H81" s="6">
        <v>36</v>
      </c>
      <c r="I81" s="7">
        <v>62</v>
      </c>
      <c r="J81" s="7">
        <v>38</v>
      </c>
      <c r="K81" s="22">
        <v>118</v>
      </c>
      <c r="L81" s="22">
        <v>32</v>
      </c>
      <c r="M81" s="96">
        <v>225</v>
      </c>
      <c r="N81" s="97">
        <v>69</v>
      </c>
    </row>
    <row r="82" spans="1:14" ht="16.2" thickBot="1" x14ac:dyDescent="0.35">
      <c r="B82" s="273"/>
      <c r="C82" s="310"/>
      <c r="D82" s="105" t="s">
        <v>56</v>
      </c>
      <c r="E82" s="106">
        <v>1.38</v>
      </c>
      <c r="F82" s="106">
        <v>0.36</v>
      </c>
      <c r="G82" s="106">
        <v>0.99</v>
      </c>
      <c r="H82" s="106">
        <v>0.63</v>
      </c>
      <c r="I82" s="106">
        <v>0.99</v>
      </c>
      <c r="J82" s="106">
        <v>0.6</v>
      </c>
      <c r="K82" s="107">
        <v>1.89</v>
      </c>
      <c r="L82" s="107">
        <v>0.51</v>
      </c>
      <c r="M82" s="115">
        <f>M81/$M$10*100</f>
        <v>2.9554709050308681</v>
      </c>
      <c r="N82" s="179">
        <f>N81/$M$10*100</f>
        <v>0.90634441087613304</v>
      </c>
    </row>
    <row r="83" spans="1:14" ht="16.2" thickBot="1" x14ac:dyDescent="0.35">
      <c r="B83" s="273"/>
      <c r="C83" s="309" t="s">
        <v>65</v>
      </c>
      <c r="D83" s="12" t="s">
        <v>31</v>
      </c>
      <c r="E83" s="6">
        <v>11</v>
      </c>
      <c r="F83" s="6">
        <v>0</v>
      </c>
      <c r="G83" s="6">
        <v>23</v>
      </c>
      <c r="H83" s="6">
        <v>9</v>
      </c>
      <c r="I83" s="7">
        <v>4</v>
      </c>
      <c r="J83" s="7">
        <v>3</v>
      </c>
      <c r="K83" s="22">
        <v>40</v>
      </c>
      <c r="L83" s="22">
        <v>4</v>
      </c>
      <c r="M83" s="96">
        <v>25</v>
      </c>
      <c r="N83" s="97">
        <v>1</v>
      </c>
    </row>
    <row r="84" spans="1:14" ht="16.2" thickBot="1" x14ac:dyDescent="0.35">
      <c r="B84" s="273"/>
      <c r="C84" s="310"/>
      <c r="D84" s="105" t="s">
        <v>56</v>
      </c>
      <c r="E84" s="106">
        <v>0.2</v>
      </c>
      <c r="F84" s="106">
        <v>0</v>
      </c>
      <c r="G84" s="106">
        <v>0.44</v>
      </c>
      <c r="H84" s="106">
        <v>0.59</v>
      </c>
      <c r="I84" s="106">
        <v>0.06</v>
      </c>
      <c r="J84" s="106">
        <v>0.05</v>
      </c>
      <c r="K84" s="107">
        <v>0.64</v>
      </c>
      <c r="L84" s="107">
        <v>0.06</v>
      </c>
      <c r="M84" s="115">
        <f>M83/$M$10*100</f>
        <v>0.3283856561145409</v>
      </c>
      <c r="N84" s="179">
        <f>N83/$M$10*100</f>
        <v>1.3135426244581635E-2</v>
      </c>
    </row>
    <row r="85" spans="1:14" ht="15.6" thickBot="1" x14ac:dyDescent="0.35">
      <c r="B85" s="273"/>
      <c r="C85" s="275" t="s">
        <v>66</v>
      </c>
      <c r="D85" s="276"/>
      <c r="E85" s="276"/>
      <c r="F85" s="276"/>
      <c r="G85" s="276"/>
      <c r="H85" s="276"/>
      <c r="I85" s="276"/>
      <c r="J85" s="276"/>
      <c r="K85" s="276"/>
      <c r="L85" s="276"/>
      <c r="M85" s="276"/>
      <c r="N85" s="277"/>
    </row>
    <row r="86" spans="1:14" ht="16.2" thickBot="1" x14ac:dyDescent="0.35">
      <c r="B86" s="273"/>
      <c r="C86" s="309" t="s">
        <v>36</v>
      </c>
      <c r="D86" s="12" t="s">
        <v>31</v>
      </c>
      <c r="E86" s="6">
        <v>122</v>
      </c>
      <c r="F86" s="6">
        <v>31</v>
      </c>
      <c r="G86" s="6">
        <v>96</v>
      </c>
      <c r="H86" s="6">
        <v>29</v>
      </c>
      <c r="I86" s="7">
        <v>91</v>
      </c>
      <c r="J86" s="7">
        <v>36</v>
      </c>
      <c r="K86" s="22">
        <v>195</v>
      </c>
      <c r="L86" s="22">
        <v>34</v>
      </c>
      <c r="M86" s="96">
        <v>341</v>
      </c>
      <c r="N86" s="97">
        <v>79</v>
      </c>
    </row>
    <row r="87" spans="1:14" ht="16.2" thickBot="1" x14ac:dyDescent="0.35">
      <c r="B87" s="273"/>
      <c r="C87" s="310"/>
      <c r="D87" s="105" t="s">
        <v>56</v>
      </c>
      <c r="E87" s="106">
        <v>2.2200000000000002</v>
      </c>
      <c r="F87" s="106">
        <v>0.56000000000000005</v>
      </c>
      <c r="G87" s="106">
        <v>1.67</v>
      </c>
      <c r="H87" s="106">
        <v>0.51</v>
      </c>
      <c r="I87" s="106">
        <v>1</v>
      </c>
      <c r="J87" s="106">
        <v>1</v>
      </c>
      <c r="K87" s="107">
        <v>3.12</v>
      </c>
      <c r="L87" s="107">
        <v>0.54</v>
      </c>
      <c r="M87" s="115">
        <f>M86/$M$10*100</f>
        <v>4.4791803494023386</v>
      </c>
      <c r="N87" s="179">
        <f>N86/$M$10*100</f>
        <v>1.0376986733219493</v>
      </c>
    </row>
    <row r="88" spans="1:14" ht="16.2" thickBot="1" x14ac:dyDescent="0.35">
      <c r="B88" s="273"/>
      <c r="C88" s="309" t="s">
        <v>37</v>
      </c>
      <c r="D88" s="12" t="s">
        <v>31</v>
      </c>
      <c r="E88" s="6">
        <v>8</v>
      </c>
      <c r="F88" s="6">
        <v>18</v>
      </c>
      <c r="G88" s="6">
        <v>25</v>
      </c>
      <c r="H88" s="6">
        <v>34</v>
      </c>
      <c r="I88" s="7">
        <v>11</v>
      </c>
      <c r="J88" s="7">
        <v>27</v>
      </c>
      <c r="K88" s="22">
        <v>19</v>
      </c>
      <c r="L88" s="22">
        <v>26</v>
      </c>
      <c r="M88" s="96">
        <v>18</v>
      </c>
      <c r="N88" s="97">
        <v>30</v>
      </c>
    </row>
    <row r="89" spans="1:14" ht="16.2" thickBot="1" x14ac:dyDescent="0.35">
      <c r="B89" s="273"/>
      <c r="C89" s="310"/>
      <c r="D89" s="105" t="s">
        <v>56</v>
      </c>
      <c r="E89" s="106">
        <v>0.15</v>
      </c>
      <c r="F89" s="106">
        <v>0.33</v>
      </c>
      <c r="G89" s="106">
        <v>0.44</v>
      </c>
      <c r="H89" s="106">
        <v>0.59</v>
      </c>
      <c r="I89" s="106">
        <v>0.18</v>
      </c>
      <c r="J89" s="106">
        <v>0.43</v>
      </c>
      <c r="K89" s="107">
        <v>0.3</v>
      </c>
      <c r="L89" s="107">
        <v>0.42</v>
      </c>
      <c r="M89" s="115">
        <f>M88/$M$10*100</f>
        <v>0.23643767240246943</v>
      </c>
      <c r="N89" s="179">
        <f>N88/$M$10*100</f>
        <v>0.39406278733744909</v>
      </c>
    </row>
    <row r="90" spans="1:14" ht="16.2" thickBot="1" x14ac:dyDescent="0.35">
      <c r="B90" s="273"/>
      <c r="C90" s="309" t="s">
        <v>38</v>
      </c>
      <c r="D90" s="12" t="s">
        <v>31</v>
      </c>
      <c r="E90" s="6" t="s">
        <v>450</v>
      </c>
      <c r="F90" s="6" t="s">
        <v>450</v>
      </c>
      <c r="G90" s="6" t="s">
        <v>450</v>
      </c>
      <c r="H90" s="6" t="s">
        <v>450</v>
      </c>
      <c r="I90" s="7" t="s">
        <v>450</v>
      </c>
      <c r="J90" s="7" t="s">
        <v>450</v>
      </c>
      <c r="K90" s="22">
        <v>1</v>
      </c>
      <c r="L90" s="22">
        <v>0</v>
      </c>
      <c r="M90" s="108">
        <v>0</v>
      </c>
      <c r="N90" s="109">
        <v>0</v>
      </c>
    </row>
    <row r="91" spans="1:14" ht="16.2" thickBot="1" x14ac:dyDescent="0.35">
      <c r="B91" s="274"/>
      <c r="C91" s="310"/>
      <c r="D91" s="105" t="s">
        <v>56</v>
      </c>
      <c r="E91" s="106" t="s">
        <v>450</v>
      </c>
      <c r="F91" s="106" t="s">
        <v>450</v>
      </c>
      <c r="G91" s="106" t="s">
        <v>450</v>
      </c>
      <c r="H91" s="106" t="s">
        <v>450</v>
      </c>
      <c r="I91" s="106" t="s">
        <v>450</v>
      </c>
      <c r="J91" s="106" t="s">
        <v>450</v>
      </c>
      <c r="K91" s="107">
        <v>0.02</v>
      </c>
      <c r="L91" s="116">
        <v>0</v>
      </c>
      <c r="M91" s="116">
        <f>M90/$M$10*100</f>
        <v>0</v>
      </c>
      <c r="N91" s="180">
        <f>N90/$M$10*100</f>
        <v>0</v>
      </c>
    </row>
    <row r="92" spans="1:14" ht="16.2" thickBot="1" x14ac:dyDescent="0.35">
      <c r="A92" s="182" t="s">
        <v>505</v>
      </c>
      <c r="B92" s="24" t="s">
        <v>61</v>
      </c>
      <c r="C92" s="452" t="s">
        <v>67</v>
      </c>
      <c r="D92" s="12" t="s">
        <v>68</v>
      </c>
      <c r="E92" s="373" t="s">
        <v>450</v>
      </c>
      <c r="F92" s="374"/>
      <c r="G92" s="367">
        <v>25414</v>
      </c>
      <c r="H92" s="368"/>
      <c r="I92" s="369">
        <v>40000</v>
      </c>
      <c r="J92" s="370"/>
      <c r="K92" s="367">
        <v>50000</v>
      </c>
      <c r="L92" s="368"/>
      <c r="M92" s="392">
        <v>80400</v>
      </c>
      <c r="N92" s="393"/>
    </row>
    <row r="93" spans="1:14" ht="15.6" thickBot="1" x14ac:dyDescent="0.35">
      <c r="B93" s="272" t="s">
        <v>69</v>
      </c>
      <c r="C93" s="436" t="s">
        <v>70</v>
      </c>
      <c r="D93" s="437"/>
      <c r="E93" s="437"/>
      <c r="F93" s="437"/>
      <c r="G93" s="437"/>
      <c r="H93" s="437"/>
      <c r="I93" s="437"/>
      <c r="J93" s="437"/>
      <c r="K93" s="437"/>
      <c r="L93" s="437"/>
      <c r="M93" s="437"/>
      <c r="N93" s="438"/>
    </row>
    <row r="94" spans="1:14" ht="16.2" thickBot="1" x14ac:dyDescent="0.35">
      <c r="B94" s="273"/>
      <c r="C94" s="439" t="s">
        <v>71</v>
      </c>
      <c r="D94" s="12" t="s">
        <v>72</v>
      </c>
      <c r="E94" s="62">
        <v>4223</v>
      </c>
      <c r="F94" s="62">
        <v>1266</v>
      </c>
      <c r="G94" s="62">
        <v>4422</v>
      </c>
      <c r="H94" s="62">
        <v>1316</v>
      </c>
      <c r="I94" s="63">
        <v>4822</v>
      </c>
      <c r="J94" s="63">
        <v>1467</v>
      </c>
      <c r="K94" s="64">
        <v>4737</v>
      </c>
      <c r="L94" s="64">
        <v>1504</v>
      </c>
      <c r="M94" s="96">
        <v>5683</v>
      </c>
      <c r="N94" s="97">
        <v>1930</v>
      </c>
    </row>
    <row r="95" spans="1:14" ht="16.2" thickBot="1" x14ac:dyDescent="0.35">
      <c r="B95" s="273"/>
      <c r="C95" s="439" t="s">
        <v>73</v>
      </c>
      <c r="D95" s="12" t="s">
        <v>72</v>
      </c>
      <c r="E95" s="6">
        <v>0</v>
      </c>
      <c r="F95" s="6">
        <v>29</v>
      </c>
      <c r="G95" s="6">
        <v>92</v>
      </c>
      <c r="H95" s="6">
        <v>47</v>
      </c>
      <c r="I95" s="7">
        <v>127</v>
      </c>
      <c r="J95" s="7">
        <v>55</v>
      </c>
      <c r="K95" s="22">
        <v>112</v>
      </c>
      <c r="L95" s="22">
        <v>46</v>
      </c>
      <c r="M95" s="96">
        <v>123</v>
      </c>
      <c r="N95" s="97">
        <v>58</v>
      </c>
    </row>
    <row r="96" spans="1:14" ht="16.2" thickBot="1" x14ac:dyDescent="0.35">
      <c r="B96" s="273"/>
      <c r="C96" s="439" t="s">
        <v>74</v>
      </c>
      <c r="D96" s="12" t="s">
        <v>72</v>
      </c>
      <c r="E96" s="6">
        <v>0</v>
      </c>
      <c r="F96" s="6">
        <v>29</v>
      </c>
      <c r="G96" s="6">
        <v>92</v>
      </c>
      <c r="H96" s="6">
        <v>47</v>
      </c>
      <c r="I96" s="7">
        <v>127</v>
      </c>
      <c r="J96" s="7">
        <v>55</v>
      </c>
      <c r="K96" s="22">
        <v>112</v>
      </c>
      <c r="L96" s="22">
        <v>46</v>
      </c>
      <c r="M96" s="96">
        <v>123</v>
      </c>
      <c r="N96" s="97">
        <v>58</v>
      </c>
    </row>
    <row r="97" spans="1:17" ht="31.8" thickBot="1" x14ac:dyDescent="0.35">
      <c r="B97" s="273"/>
      <c r="C97" s="439" t="s">
        <v>75</v>
      </c>
      <c r="D97" s="12" t="s">
        <v>72</v>
      </c>
      <c r="E97" s="6">
        <v>0</v>
      </c>
      <c r="F97" s="6">
        <v>29</v>
      </c>
      <c r="G97" s="6">
        <v>92</v>
      </c>
      <c r="H97" s="6">
        <v>47</v>
      </c>
      <c r="I97" s="7">
        <v>127</v>
      </c>
      <c r="J97" s="7">
        <v>55</v>
      </c>
      <c r="K97" s="22">
        <v>112</v>
      </c>
      <c r="L97" s="22">
        <v>46</v>
      </c>
      <c r="M97" s="96">
        <v>116</v>
      </c>
      <c r="N97" s="97">
        <v>57</v>
      </c>
    </row>
    <row r="98" spans="1:17" ht="16.2" thickBot="1" x14ac:dyDescent="0.35">
      <c r="B98" s="274"/>
      <c r="C98" s="439" t="s">
        <v>76</v>
      </c>
      <c r="D98" s="105" t="s">
        <v>15</v>
      </c>
      <c r="E98" s="106">
        <v>0</v>
      </c>
      <c r="F98" s="106">
        <v>100</v>
      </c>
      <c r="G98" s="106">
        <v>100</v>
      </c>
      <c r="H98" s="106">
        <v>100</v>
      </c>
      <c r="I98" s="106">
        <v>100</v>
      </c>
      <c r="J98" s="106">
        <v>100</v>
      </c>
      <c r="K98" s="107">
        <v>100</v>
      </c>
      <c r="L98" s="107">
        <v>100</v>
      </c>
      <c r="M98" s="115">
        <f>M97/SUM(M95:N95)*100</f>
        <v>64.088397790055254</v>
      </c>
      <c r="N98" s="179">
        <f>N97/SUM(M95:N95)*100</f>
        <v>31.491712707182316</v>
      </c>
    </row>
    <row r="99" spans="1:17" ht="15.6" thickBot="1" x14ac:dyDescent="0.35">
      <c r="A99" s="182" t="s">
        <v>531</v>
      </c>
      <c r="B99" s="272" t="s">
        <v>61</v>
      </c>
      <c r="C99" s="436" t="s">
        <v>77</v>
      </c>
      <c r="D99" s="437"/>
      <c r="E99" s="437"/>
      <c r="F99" s="437"/>
      <c r="G99" s="437"/>
      <c r="H99" s="437"/>
      <c r="I99" s="437"/>
      <c r="J99" s="437"/>
      <c r="K99" s="437"/>
      <c r="L99" s="437"/>
      <c r="M99" s="437"/>
      <c r="N99" s="438"/>
    </row>
    <row r="100" spans="1:17" ht="16.2" thickBot="1" x14ac:dyDescent="0.35">
      <c r="B100" s="273"/>
      <c r="C100" s="440" t="s">
        <v>78</v>
      </c>
      <c r="D100" s="272" t="s">
        <v>79</v>
      </c>
      <c r="E100" s="373" t="s">
        <v>450</v>
      </c>
      <c r="F100" s="374"/>
      <c r="G100" s="394">
        <v>44</v>
      </c>
      <c r="H100" s="395"/>
      <c r="I100" s="396">
        <v>48.35</v>
      </c>
      <c r="J100" s="397"/>
      <c r="K100" s="394">
        <v>48.9</v>
      </c>
      <c r="L100" s="395"/>
      <c r="M100" s="398">
        <f>(35727.75+69556.5+53645.5+6178)/M10</f>
        <v>21.687606725338238</v>
      </c>
      <c r="N100" s="399"/>
    </row>
    <row r="101" spans="1:17" ht="16.2" thickBot="1" x14ac:dyDescent="0.35">
      <c r="B101" s="273"/>
      <c r="C101" s="441"/>
      <c r="D101" s="274"/>
      <c r="E101" s="6">
        <v>16.25</v>
      </c>
      <c r="F101" s="6">
        <v>0.82</v>
      </c>
      <c r="G101" s="6">
        <v>17.96</v>
      </c>
      <c r="H101" s="6">
        <v>34.28</v>
      </c>
      <c r="I101" s="7">
        <v>34.28</v>
      </c>
      <c r="J101" s="7">
        <v>10.53</v>
      </c>
      <c r="K101" s="135">
        <v>51.4</v>
      </c>
      <c r="L101" s="135">
        <v>41.9</v>
      </c>
      <c r="M101" s="151"/>
      <c r="N101" s="143"/>
    </row>
    <row r="102" spans="1:17" ht="16.2" thickBot="1" x14ac:dyDescent="0.35">
      <c r="B102" s="273"/>
      <c r="C102" s="439" t="s">
        <v>80</v>
      </c>
      <c r="D102" s="12" t="s">
        <v>81</v>
      </c>
      <c r="E102" s="373" t="s">
        <v>450</v>
      </c>
      <c r="F102" s="374"/>
      <c r="G102" s="367">
        <v>18220</v>
      </c>
      <c r="H102" s="368"/>
      <c r="I102" s="369">
        <v>22195</v>
      </c>
      <c r="J102" s="370"/>
      <c r="K102" s="367">
        <v>37319</v>
      </c>
      <c r="L102" s="368"/>
      <c r="M102" s="371">
        <f>329660880.59/M10</f>
        <v>43302.361827137785</v>
      </c>
      <c r="N102" s="372"/>
      <c r="P102" s="171"/>
      <c r="Q102" s="171"/>
    </row>
    <row r="103" spans="1:17" ht="16.2" thickBot="1" x14ac:dyDescent="0.35">
      <c r="B103" s="273"/>
      <c r="C103" s="439" t="s">
        <v>82</v>
      </c>
      <c r="D103" s="12" t="s">
        <v>15</v>
      </c>
      <c r="E103" s="373" t="s">
        <v>450</v>
      </c>
      <c r="F103" s="374"/>
      <c r="G103" s="373">
        <v>64</v>
      </c>
      <c r="H103" s="374"/>
      <c r="I103" s="352">
        <v>24</v>
      </c>
      <c r="J103" s="353"/>
      <c r="K103" s="373">
        <v>38</v>
      </c>
      <c r="L103" s="374"/>
      <c r="M103" s="371">
        <f>20/127*100</f>
        <v>15.748031496062993</v>
      </c>
      <c r="N103" s="372"/>
      <c r="P103" s="172"/>
      <c r="Q103" s="172"/>
    </row>
    <row r="104" spans="1:17" ht="16.2" thickBot="1" x14ac:dyDescent="0.35">
      <c r="B104" s="274"/>
      <c r="C104" s="439" t="s">
        <v>83</v>
      </c>
      <c r="D104" s="12" t="s">
        <v>8</v>
      </c>
      <c r="E104" s="6">
        <v>75</v>
      </c>
      <c r="F104" s="6">
        <v>37</v>
      </c>
      <c r="G104" s="6">
        <v>64</v>
      </c>
      <c r="H104" s="6">
        <v>23</v>
      </c>
      <c r="I104" s="7">
        <v>68</v>
      </c>
      <c r="J104" s="7">
        <v>24</v>
      </c>
      <c r="K104" s="6">
        <v>118</v>
      </c>
      <c r="L104" s="6">
        <v>43</v>
      </c>
      <c r="M104" s="96">
        <v>240</v>
      </c>
      <c r="N104" s="97">
        <v>89</v>
      </c>
    </row>
    <row r="105" spans="1:17" ht="16.2" thickBot="1" x14ac:dyDescent="0.35">
      <c r="B105" s="272" t="s">
        <v>84</v>
      </c>
      <c r="C105" s="117" t="s">
        <v>85</v>
      </c>
      <c r="D105" s="105" t="s">
        <v>86</v>
      </c>
      <c r="E105" s="106">
        <v>38</v>
      </c>
      <c r="F105" s="106">
        <v>26</v>
      </c>
      <c r="G105" s="106">
        <v>48</v>
      </c>
      <c r="H105" s="106">
        <v>37</v>
      </c>
      <c r="I105" s="106">
        <v>54</v>
      </c>
      <c r="J105" s="106">
        <v>40</v>
      </c>
      <c r="K105" s="150">
        <v>51</v>
      </c>
      <c r="L105" s="106">
        <v>42</v>
      </c>
      <c r="M105" s="153">
        <f>AVERAGE(M106:M109)</f>
        <v>35.207797619047618</v>
      </c>
      <c r="N105" s="181">
        <f>AVERAGE(N106:N109)</f>
        <v>27.923452380952384</v>
      </c>
    </row>
    <row r="106" spans="1:17" ht="16.2" thickBot="1" x14ac:dyDescent="0.35">
      <c r="B106" s="273"/>
      <c r="C106" s="21" t="s">
        <v>533</v>
      </c>
      <c r="D106" s="12" t="s">
        <v>86</v>
      </c>
      <c r="E106" s="22">
        <v>51</v>
      </c>
      <c r="F106" s="22">
        <v>69</v>
      </c>
      <c r="G106" s="22">
        <v>85</v>
      </c>
      <c r="H106" s="22">
        <v>49</v>
      </c>
      <c r="I106" s="23">
        <v>65</v>
      </c>
      <c r="J106" s="23">
        <v>55</v>
      </c>
      <c r="K106" s="6">
        <v>37</v>
      </c>
      <c r="L106" s="6">
        <v>40</v>
      </c>
      <c r="M106" s="144">
        <v>41.407142857142858</v>
      </c>
      <c r="N106" s="145">
        <v>35.614285714285714</v>
      </c>
    </row>
    <row r="107" spans="1:17" ht="16.2" thickBot="1" x14ac:dyDescent="0.35">
      <c r="B107" s="273"/>
      <c r="C107" s="21" t="s">
        <v>532</v>
      </c>
      <c r="D107" s="12" t="s">
        <v>86</v>
      </c>
      <c r="E107" s="22">
        <v>42</v>
      </c>
      <c r="F107" s="22">
        <v>33</v>
      </c>
      <c r="G107" s="22">
        <v>39</v>
      </c>
      <c r="H107" s="22">
        <v>35</v>
      </c>
      <c r="I107" s="23">
        <v>66</v>
      </c>
      <c r="J107" s="23">
        <v>51</v>
      </c>
      <c r="K107" s="6">
        <v>63</v>
      </c>
      <c r="L107" s="6">
        <v>63</v>
      </c>
      <c r="M107" s="144">
        <v>33.744285714285716</v>
      </c>
      <c r="N107" s="145">
        <v>28.307142857142857</v>
      </c>
    </row>
    <row r="108" spans="1:17" ht="16.2" thickBot="1" x14ac:dyDescent="0.35">
      <c r="B108" s="273"/>
      <c r="C108" s="21" t="s">
        <v>534</v>
      </c>
      <c r="D108" s="12" t="s">
        <v>86</v>
      </c>
      <c r="E108" s="22">
        <v>60</v>
      </c>
      <c r="F108" s="22">
        <v>48</v>
      </c>
      <c r="G108" s="22">
        <v>49</v>
      </c>
      <c r="H108" s="22">
        <v>45</v>
      </c>
      <c r="I108" s="23">
        <v>43</v>
      </c>
      <c r="J108" s="23">
        <v>44</v>
      </c>
      <c r="K108" s="6">
        <v>44</v>
      </c>
      <c r="L108" s="6">
        <v>39</v>
      </c>
      <c r="M108" s="144">
        <v>43.051428571428573</v>
      </c>
      <c r="N108" s="145">
        <v>28.355714285714289</v>
      </c>
    </row>
    <row r="109" spans="1:17" ht="16.2" thickBot="1" x14ac:dyDescent="0.35">
      <c r="B109" s="274"/>
      <c r="C109" s="21" t="s">
        <v>535</v>
      </c>
      <c r="D109" s="12" t="s">
        <v>86</v>
      </c>
      <c r="E109" s="22">
        <v>54</v>
      </c>
      <c r="F109" s="22">
        <v>42</v>
      </c>
      <c r="G109" s="22">
        <v>42</v>
      </c>
      <c r="H109" s="22">
        <v>29</v>
      </c>
      <c r="I109" s="23">
        <v>35</v>
      </c>
      <c r="J109" s="23">
        <v>36</v>
      </c>
      <c r="K109" s="6">
        <v>53</v>
      </c>
      <c r="L109" s="6">
        <v>39</v>
      </c>
      <c r="M109" s="144">
        <v>22.62833333333333</v>
      </c>
      <c r="N109" s="145">
        <v>19.416666666666668</v>
      </c>
    </row>
    <row r="110" spans="1:17" ht="31.8" thickBot="1" x14ac:dyDescent="0.35">
      <c r="A110" s="182" t="s">
        <v>536</v>
      </c>
      <c r="B110" s="272" t="s">
        <v>61</v>
      </c>
      <c r="C110" s="439" t="s">
        <v>87</v>
      </c>
      <c r="D110" s="12" t="s">
        <v>8</v>
      </c>
      <c r="E110" s="375">
        <v>71</v>
      </c>
      <c r="F110" s="376"/>
      <c r="G110" s="375">
        <v>124</v>
      </c>
      <c r="H110" s="376"/>
      <c r="I110" s="377">
        <v>293</v>
      </c>
      <c r="J110" s="378"/>
      <c r="K110" s="373">
        <v>250</v>
      </c>
      <c r="L110" s="374"/>
      <c r="M110" s="400">
        <f>3.62+64.87</f>
        <v>68.490000000000009</v>
      </c>
      <c r="N110" s="401"/>
    </row>
    <row r="111" spans="1:17" ht="16.2" thickBot="1" x14ac:dyDescent="0.35">
      <c r="A111" s="182" t="s">
        <v>537</v>
      </c>
      <c r="B111" s="273"/>
      <c r="C111" s="452" t="s">
        <v>538</v>
      </c>
      <c r="D111" s="453" t="s">
        <v>8</v>
      </c>
      <c r="E111" s="454">
        <v>574010</v>
      </c>
      <c r="F111" s="455"/>
      <c r="G111" s="454">
        <v>403440</v>
      </c>
      <c r="H111" s="455"/>
      <c r="I111" s="456">
        <v>352185</v>
      </c>
      <c r="J111" s="457"/>
      <c r="K111" s="454">
        <v>436745</v>
      </c>
      <c r="L111" s="455"/>
      <c r="M111" s="458">
        <f>'Financial Capital'!H7</f>
        <v>515449</v>
      </c>
      <c r="N111" s="459"/>
    </row>
    <row r="112" spans="1:17" ht="16.2" thickBot="1" x14ac:dyDescent="0.35">
      <c r="B112" s="273"/>
      <c r="C112" s="452" t="s">
        <v>539</v>
      </c>
      <c r="D112" s="453" t="s">
        <v>8</v>
      </c>
      <c r="E112" s="460">
        <v>537869.80000000005</v>
      </c>
      <c r="F112" s="461"/>
      <c r="G112" s="460">
        <v>377591.53</v>
      </c>
      <c r="H112" s="461"/>
      <c r="I112" s="462">
        <v>324650.90000000002</v>
      </c>
      <c r="J112" s="463"/>
      <c r="K112" s="460">
        <v>396468</v>
      </c>
      <c r="L112" s="461"/>
      <c r="M112" s="458">
        <f>'Financial Capital'!H12</f>
        <v>480881</v>
      </c>
      <c r="N112" s="459"/>
    </row>
    <row r="113" spans="1:14" ht="16.2" thickBot="1" x14ac:dyDescent="0.35">
      <c r="B113" s="273"/>
      <c r="C113" s="452" t="s">
        <v>540</v>
      </c>
      <c r="D113" s="453" t="s">
        <v>8</v>
      </c>
      <c r="E113" s="454">
        <f>'Financial Capital'!D11</f>
        <v>13110</v>
      </c>
      <c r="F113" s="455"/>
      <c r="G113" s="454">
        <f>'Financial Capital'!E11</f>
        <v>12190</v>
      </c>
      <c r="H113" s="455"/>
      <c r="I113" s="456">
        <f>'Financial Capital'!F11</f>
        <v>12213</v>
      </c>
      <c r="J113" s="457"/>
      <c r="K113" s="454">
        <f>'Financial Capital'!G11</f>
        <v>13744</v>
      </c>
      <c r="L113" s="455"/>
      <c r="M113" s="458">
        <f>'Financial Capital'!H11</f>
        <v>14595</v>
      </c>
      <c r="N113" s="459"/>
    </row>
    <row r="114" spans="1:14" ht="16.2" thickBot="1" x14ac:dyDescent="0.35">
      <c r="B114" s="273"/>
      <c r="C114" s="464" t="s">
        <v>541</v>
      </c>
      <c r="D114" s="465" t="s">
        <v>61</v>
      </c>
      <c r="E114" s="466">
        <f>(E111-(E112-E113))/E113</f>
        <v>3.7566895499618576</v>
      </c>
      <c r="F114" s="467"/>
      <c r="G114" s="466">
        <f>(G111-(G112-G113))/G113</f>
        <v>3.1204651353568478</v>
      </c>
      <c r="H114" s="467"/>
      <c r="I114" s="466">
        <f>(I111-(I112-I113))/I113</f>
        <v>3.2544911160239072</v>
      </c>
      <c r="J114" s="467"/>
      <c r="K114" s="466">
        <f>(K111-(K112-K113))/K113</f>
        <v>3.9305151338766007</v>
      </c>
      <c r="L114" s="467"/>
      <c r="M114" s="468">
        <f>(M111-(M112-M113))/M113</f>
        <v>3.3684823569715654</v>
      </c>
      <c r="N114" s="469"/>
    </row>
    <row r="115" spans="1:14" ht="16.2" thickBot="1" x14ac:dyDescent="0.35">
      <c r="B115" s="274"/>
      <c r="C115" s="452" t="s">
        <v>88</v>
      </c>
      <c r="D115" s="453" t="s">
        <v>31</v>
      </c>
      <c r="E115" s="454">
        <v>5489</v>
      </c>
      <c r="F115" s="455"/>
      <c r="G115" s="454">
        <v>5738</v>
      </c>
      <c r="H115" s="455"/>
      <c r="I115" s="456">
        <v>6289</v>
      </c>
      <c r="J115" s="457"/>
      <c r="K115" s="454">
        <v>6241</v>
      </c>
      <c r="L115" s="455"/>
      <c r="M115" s="458">
        <f>M10</f>
        <v>7613</v>
      </c>
      <c r="N115" s="459"/>
    </row>
    <row r="116" spans="1:14" ht="15.6" thickBot="1" x14ac:dyDescent="0.35">
      <c r="B116" s="272" t="s">
        <v>61</v>
      </c>
      <c r="C116" s="470" t="s">
        <v>89</v>
      </c>
      <c r="D116" s="471"/>
      <c r="E116" s="471"/>
      <c r="F116" s="471"/>
      <c r="G116" s="471"/>
      <c r="H116" s="471"/>
      <c r="I116" s="471"/>
      <c r="J116" s="471"/>
      <c r="K116" s="471"/>
      <c r="L116" s="471"/>
      <c r="M116" s="471"/>
      <c r="N116" s="472"/>
    </row>
    <row r="117" spans="1:14" ht="31.8" thickBot="1" x14ac:dyDescent="0.35">
      <c r="B117" s="273"/>
      <c r="C117" s="439" t="s">
        <v>90</v>
      </c>
      <c r="D117" s="12" t="s">
        <v>91</v>
      </c>
      <c r="E117" s="375" t="s">
        <v>450</v>
      </c>
      <c r="F117" s="376"/>
      <c r="G117" s="375">
        <v>100</v>
      </c>
      <c r="H117" s="376"/>
      <c r="I117" s="377">
        <v>100</v>
      </c>
      <c r="J117" s="378"/>
      <c r="K117" s="375">
        <v>100</v>
      </c>
      <c r="L117" s="376"/>
      <c r="M117" s="375">
        <v>100</v>
      </c>
      <c r="N117" s="376"/>
    </row>
    <row r="118" spans="1:14" ht="16.2" thickBot="1" x14ac:dyDescent="0.35">
      <c r="B118" s="273"/>
      <c r="C118" s="439" t="s">
        <v>92</v>
      </c>
      <c r="D118" s="12" t="s">
        <v>91</v>
      </c>
      <c r="E118" s="375" t="s">
        <v>450</v>
      </c>
      <c r="F118" s="376"/>
      <c r="G118" s="375">
        <v>100</v>
      </c>
      <c r="H118" s="376"/>
      <c r="I118" s="377">
        <v>100</v>
      </c>
      <c r="J118" s="378"/>
      <c r="K118" s="375">
        <v>100</v>
      </c>
      <c r="L118" s="376"/>
      <c r="M118" s="375">
        <v>100</v>
      </c>
      <c r="N118" s="376"/>
    </row>
    <row r="119" spans="1:14" ht="26.25" customHeight="1" thickBot="1" x14ac:dyDescent="0.35">
      <c r="B119" s="274"/>
      <c r="C119" s="439" t="s">
        <v>93</v>
      </c>
      <c r="D119" s="12" t="s">
        <v>91</v>
      </c>
      <c r="E119" s="375" t="s">
        <v>450</v>
      </c>
      <c r="F119" s="376"/>
      <c r="G119" s="375">
        <v>100</v>
      </c>
      <c r="H119" s="376"/>
      <c r="I119" s="377">
        <v>100</v>
      </c>
      <c r="J119" s="378"/>
      <c r="K119" s="375">
        <v>100</v>
      </c>
      <c r="L119" s="376"/>
      <c r="M119" s="375">
        <v>100</v>
      </c>
      <c r="N119" s="376"/>
    </row>
    <row r="120" spans="1:14" ht="16.2" thickBot="1" x14ac:dyDescent="0.35">
      <c r="A120" s="182" t="s">
        <v>542</v>
      </c>
      <c r="B120" s="272" t="s">
        <v>61</v>
      </c>
      <c r="C120" s="450" t="s">
        <v>94</v>
      </c>
      <c r="D120" s="272" t="s">
        <v>95</v>
      </c>
      <c r="E120" s="373">
        <v>84.82</v>
      </c>
      <c r="F120" s="374"/>
      <c r="G120" s="373">
        <v>85.76</v>
      </c>
      <c r="H120" s="374"/>
      <c r="I120" s="373">
        <v>87.52</v>
      </c>
      <c r="J120" s="374"/>
      <c r="K120" s="373">
        <v>88.17</v>
      </c>
      <c r="L120" s="374"/>
      <c r="M120" s="402">
        <v>88.65</v>
      </c>
      <c r="N120" s="403"/>
    </row>
    <row r="121" spans="1:14" ht="16.2" thickBot="1" x14ac:dyDescent="0.35">
      <c r="B121" s="273"/>
      <c r="C121" s="451"/>
      <c r="D121" s="274"/>
      <c r="E121" s="6" t="s">
        <v>450</v>
      </c>
      <c r="F121" s="6" t="s">
        <v>450</v>
      </c>
      <c r="G121" s="6" t="s">
        <v>450</v>
      </c>
      <c r="H121" s="6" t="s">
        <v>450</v>
      </c>
      <c r="I121" s="6" t="s">
        <v>450</v>
      </c>
      <c r="J121" s="6" t="s">
        <v>450</v>
      </c>
      <c r="K121" s="6" t="s">
        <v>450</v>
      </c>
      <c r="L121" s="6" t="s">
        <v>450</v>
      </c>
      <c r="M121" s="6">
        <v>90.05</v>
      </c>
      <c r="N121" s="6">
        <v>84.78</v>
      </c>
    </row>
    <row r="122" spans="1:14" ht="16.2" thickBot="1" x14ac:dyDescent="0.35">
      <c r="B122" s="273"/>
      <c r="C122" s="450" t="s">
        <v>96</v>
      </c>
      <c r="D122" s="272" t="s">
        <v>95</v>
      </c>
      <c r="E122" s="373" t="s">
        <v>450</v>
      </c>
      <c r="F122" s="374"/>
      <c r="G122" s="373" t="s">
        <v>450</v>
      </c>
      <c r="H122" s="374"/>
      <c r="I122" s="373">
        <v>80</v>
      </c>
      <c r="J122" s="374"/>
      <c r="K122" s="373">
        <v>80</v>
      </c>
      <c r="L122" s="374"/>
      <c r="M122" s="373">
        <v>85</v>
      </c>
      <c r="N122" s="374"/>
    </row>
    <row r="123" spans="1:14" ht="16.2" thickBot="1" x14ac:dyDescent="0.35">
      <c r="B123" s="273"/>
      <c r="C123" s="451"/>
      <c r="D123" s="274"/>
      <c r="E123" s="6" t="s">
        <v>450</v>
      </c>
      <c r="F123" s="6" t="s">
        <v>450</v>
      </c>
      <c r="G123" s="6" t="s">
        <v>450</v>
      </c>
      <c r="H123" s="6" t="s">
        <v>450</v>
      </c>
      <c r="I123" s="6" t="s">
        <v>450</v>
      </c>
      <c r="J123" s="6" t="s">
        <v>450</v>
      </c>
      <c r="K123" s="6" t="s">
        <v>450</v>
      </c>
      <c r="L123" s="6" t="s">
        <v>450</v>
      </c>
      <c r="M123" s="6" t="s">
        <v>450</v>
      </c>
      <c r="N123" s="6" t="s">
        <v>450</v>
      </c>
    </row>
    <row r="124" spans="1:14" ht="16.2" thickBot="1" x14ac:dyDescent="0.35">
      <c r="B124" s="273"/>
      <c r="C124" s="309" t="s">
        <v>97</v>
      </c>
      <c r="D124" s="272" t="s">
        <v>56</v>
      </c>
      <c r="E124" s="373">
        <v>95</v>
      </c>
      <c r="F124" s="374"/>
      <c r="G124" s="373">
        <v>97</v>
      </c>
      <c r="H124" s="374"/>
      <c r="I124" s="373">
        <v>99</v>
      </c>
      <c r="J124" s="374"/>
      <c r="K124" s="373">
        <v>99</v>
      </c>
      <c r="L124" s="374"/>
      <c r="M124" s="373">
        <v>99</v>
      </c>
      <c r="N124" s="374"/>
    </row>
    <row r="125" spans="1:14" ht="16.2" thickBot="1" x14ac:dyDescent="0.35">
      <c r="B125" s="274"/>
      <c r="C125" s="310"/>
      <c r="D125" s="274"/>
      <c r="E125" s="6" t="s">
        <v>450</v>
      </c>
      <c r="F125" s="6" t="s">
        <v>450</v>
      </c>
      <c r="G125" s="6" t="s">
        <v>450</v>
      </c>
      <c r="H125" s="6" t="s">
        <v>450</v>
      </c>
      <c r="I125" s="6" t="s">
        <v>450</v>
      </c>
      <c r="J125" s="6" t="s">
        <v>450</v>
      </c>
      <c r="K125" s="6" t="s">
        <v>450</v>
      </c>
      <c r="L125" s="6" t="s">
        <v>450</v>
      </c>
      <c r="M125" s="6" t="s">
        <v>450</v>
      </c>
      <c r="N125" s="6" t="s">
        <v>450</v>
      </c>
    </row>
    <row r="126" spans="1:14" ht="15.6" thickBot="1" x14ac:dyDescent="0.35">
      <c r="B126" s="404" t="s">
        <v>98</v>
      </c>
      <c r="C126" s="447" t="s">
        <v>99</v>
      </c>
      <c r="D126" s="448"/>
      <c r="E126" s="448"/>
      <c r="F126" s="448"/>
      <c r="G126" s="448"/>
      <c r="H126" s="448"/>
      <c r="I126" s="448"/>
      <c r="J126" s="448"/>
      <c r="K126" s="448"/>
      <c r="L126" s="448"/>
      <c r="M126" s="448"/>
      <c r="N126" s="449"/>
    </row>
    <row r="127" spans="1:14" ht="16.2" thickBot="1" x14ac:dyDescent="0.35">
      <c r="B127" s="405"/>
      <c r="C127" s="309" t="s">
        <v>543</v>
      </c>
      <c r="D127" s="146" t="s">
        <v>31</v>
      </c>
      <c r="E127" s="95">
        <v>122</v>
      </c>
      <c r="F127" s="95">
        <v>28</v>
      </c>
      <c r="G127" s="95">
        <v>48</v>
      </c>
      <c r="H127" s="95">
        <v>7</v>
      </c>
      <c r="I127" s="95">
        <v>42</v>
      </c>
      <c r="J127" s="95">
        <v>5</v>
      </c>
      <c r="K127" s="94">
        <v>45</v>
      </c>
      <c r="L127" s="94">
        <v>8</v>
      </c>
      <c r="M127" s="95">
        <v>69</v>
      </c>
      <c r="N127" s="124">
        <v>17</v>
      </c>
    </row>
    <row r="128" spans="1:14" ht="16.2" thickBot="1" x14ac:dyDescent="0.35">
      <c r="B128" s="405"/>
      <c r="C128" s="310"/>
      <c r="D128" s="146" t="s">
        <v>15</v>
      </c>
      <c r="E128" s="95">
        <v>100</v>
      </c>
      <c r="F128" s="95">
        <v>100</v>
      </c>
      <c r="G128" s="95">
        <v>100</v>
      </c>
      <c r="H128" s="95">
        <v>100</v>
      </c>
      <c r="I128" s="95">
        <v>100</v>
      </c>
      <c r="J128" s="95">
        <v>100</v>
      </c>
      <c r="K128" s="94">
        <v>100</v>
      </c>
      <c r="L128" s="94">
        <v>100</v>
      </c>
      <c r="M128" s="94">
        <v>100</v>
      </c>
      <c r="N128" s="94">
        <v>100</v>
      </c>
    </row>
    <row r="129" spans="1:14" ht="16.2" thickBot="1" x14ac:dyDescent="0.35">
      <c r="B129" s="405"/>
      <c r="C129" s="309" t="s">
        <v>544</v>
      </c>
      <c r="D129" s="146" t="s">
        <v>31</v>
      </c>
      <c r="E129" s="95">
        <v>336</v>
      </c>
      <c r="F129" s="95">
        <v>108</v>
      </c>
      <c r="G129" s="95">
        <v>451</v>
      </c>
      <c r="H129" s="95">
        <v>149</v>
      </c>
      <c r="I129" s="95">
        <v>469</v>
      </c>
      <c r="J129" s="95">
        <v>168</v>
      </c>
      <c r="K129" s="94">
        <v>470</v>
      </c>
      <c r="L129" s="94">
        <v>174</v>
      </c>
      <c r="M129" s="95">
        <v>547</v>
      </c>
      <c r="N129" s="124">
        <v>242</v>
      </c>
    </row>
    <row r="130" spans="1:14" ht="16.2" thickBot="1" x14ac:dyDescent="0.35">
      <c r="B130" s="405"/>
      <c r="C130" s="310"/>
      <c r="D130" s="146" t="s">
        <v>15</v>
      </c>
      <c r="E130" s="95">
        <v>100</v>
      </c>
      <c r="F130" s="95">
        <v>100</v>
      </c>
      <c r="G130" s="95">
        <v>100</v>
      </c>
      <c r="H130" s="95">
        <v>100</v>
      </c>
      <c r="I130" s="95">
        <v>100</v>
      </c>
      <c r="J130" s="95">
        <v>100</v>
      </c>
      <c r="K130" s="94">
        <v>100</v>
      </c>
      <c r="L130" s="94">
        <v>100</v>
      </c>
      <c r="M130" s="94">
        <v>100</v>
      </c>
      <c r="N130" s="94">
        <v>100</v>
      </c>
    </row>
    <row r="131" spans="1:14" ht="16.2" thickBot="1" x14ac:dyDescent="0.35">
      <c r="B131" s="405"/>
      <c r="C131" s="309" t="s">
        <v>545</v>
      </c>
      <c r="D131" s="146" t="s">
        <v>31</v>
      </c>
      <c r="E131" s="95">
        <v>696</v>
      </c>
      <c r="F131" s="95">
        <v>263</v>
      </c>
      <c r="G131" s="95">
        <v>859</v>
      </c>
      <c r="H131" s="95">
        <v>313</v>
      </c>
      <c r="I131" s="95">
        <v>780</v>
      </c>
      <c r="J131" s="95">
        <v>327</v>
      </c>
      <c r="K131" s="94">
        <v>797</v>
      </c>
      <c r="L131" s="94">
        <v>368</v>
      </c>
      <c r="M131" s="95">
        <v>909</v>
      </c>
      <c r="N131" s="124">
        <v>453</v>
      </c>
    </row>
    <row r="132" spans="1:14" ht="16.2" thickBot="1" x14ac:dyDescent="0.35">
      <c r="B132" s="405"/>
      <c r="C132" s="310"/>
      <c r="D132" s="146" t="s">
        <v>15</v>
      </c>
      <c r="E132" s="95">
        <v>100</v>
      </c>
      <c r="F132" s="95">
        <v>100</v>
      </c>
      <c r="G132" s="95">
        <v>100</v>
      </c>
      <c r="H132" s="95">
        <v>100</v>
      </c>
      <c r="I132" s="95">
        <v>100</v>
      </c>
      <c r="J132" s="95">
        <v>100</v>
      </c>
      <c r="K132" s="94">
        <v>100</v>
      </c>
      <c r="L132" s="94">
        <v>100</v>
      </c>
      <c r="M132" s="94">
        <v>100</v>
      </c>
      <c r="N132" s="94">
        <v>100</v>
      </c>
    </row>
    <row r="133" spans="1:14" ht="16.2" thickBot="1" x14ac:dyDescent="0.35">
      <c r="B133" s="405"/>
      <c r="C133" s="309" t="s">
        <v>546</v>
      </c>
      <c r="D133" s="146" t="s">
        <v>31</v>
      </c>
      <c r="E133" s="147">
        <v>2622</v>
      </c>
      <c r="F133" s="95">
        <v>829</v>
      </c>
      <c r="G133" s="147">
        <v>2402</v>
      </c>
      <c r="H133" s="95">
        <v>789</v>
      </c>
      <c r="I133" s="147">
        <v>3008</v>
      </c>
      <c r="J133" s="95">
        <v>905</v>
      </c>
      <c r="K133" s="148">
        <v>3425</v>
      </c>
      <c r="L133" s="94">
        <v>954</v>
      </c>
      <c r="M133" s="147">
        <v>4158</v>
      </c>
      <c r="N133" s="149">
        <v>1218</v>
      </c>
    </row>
    <row r="134" spans="1:14" ht="16.2" thickBot="1" x14ac:dyDescent="0.35">
      <c r="B134" s="406"/>
      <c r="C134" s="310"/>
      <c r="D134" s="146" t="s">
        <v>15</v>
      </c>
      <c r="E134" s="95">
        <v>100</v>
      </c>
      <c r="F134" s="95">
        <v>100</v>
      </c>
      <c r="G134" s="95">
        <v>100</v>
      </c>
      <c r="H134" s="95">
        <v>100</v>
      </c>
      <c r="I134" s="95">
        <v>100</v>
      </c>
      <c r="J134" s="95">
        <v>100</v>
      </c>
      <c r="K134" s="94">
        <v>100</v>
      </c>
      <c r="L134" s="94">
        <v>100</v>
      </c>
      <c r="M134" s="94">
        <v>100</v>
      </c>
      <c r="N134" s="94">
        <v>100</v>
      </c>
    </row>
    <row r="135" spans="1:14" ht="15.6" thickBot="1" x14ac:dyDescent="0.35">
      <c r="A135" s="243" t="s">
        <v>547</v>
      </c>
      <c r="B135" s="272" t="s">
        <v>61</v>
      </c>
      <c r="C135" s="436" t="s">
        <v>100</v>
      </c>
      <c r="D135" s="437"/>
      <c r="E135" s="437"/>
      <c r="F135" s="437"/>
      <c r="G135" s="437"/>
      <c r="H135" s="437"/>
      <c r="I135" s="437"/>
      <c r="J135" s="437"/>
      <c r="K135" s="437"/>
      <c r="L135" s="437"/>
      <c r="M135" s="437"/>
      <c r="N135" s="438"/>
    </row>
    <row r="136" spans="1:14" ht="16.2" thickBot="1" x14ac:dyDescent="0.35">
      <c r="A136" s="243"/>
      <c r="B136" s="273"/>
      <c r="C136" s="440" t="s">
        <v>101</v>
      </c>
      <c r="D136" s="10" t="s">
        <v>72</v>
      </c>
      <c r="E136" s="367">
        <v>1266</v>
      </c>
      <c r="F136" s="368"/>
      <c r="G136" s="367">
        <v>1316</v>
      </c>
      <c r="H136" s="368"/>
      <c r="I136" s="367">
        <v>1467</v>
      </c>
      <c r="J136" s="368"/>
      <c r="K136" s="367">
        <v>1504</v>
      </c>
      <c r="L136" s="368"/>
      <c r="M136" s="407">
        <v>1930</v>
      </c>
      <c r="N136" s="408"/>
    </row>
    <row r="137" spans="1:14" ht="16.2" thickBot="1" x14ac:dyDescent="0.35">
      <c r="A137" s="243"/>
      <c r="B137" s="273"/>
      <c r="C137" s="441"/>
      <c r="D137" s="105" t="s">
        <v>102</v>
      </c>
      <c r="E137" s="381">
        <v>23.06</v>
      </c>
      <c r="F137" s="382"/>
      <c r="G137" s="381">
        <v>22.94</v>
      </c>
      <c r="H137" s="382"/>
      <c r="I137" s="381">
        <v>23.33</v>
      </c>
      <c r="J137" s="382"/>
      <c r="K137" s="409">
        <v>24.1</v>
      </c>
      <c r="L137" s="410"/>
      <c r="M137" s="411">
        <f>M136/$M$10*100</f>
        <v>25.35137265204256</v>
      </c>
      <c r="N137" s="412"/>
    </row>
    <row r="138" spans="1:14" ht="16.2" thickBot="1" x14ac:dyDescent="0.35">
      <c r="A138" s="243"/>
      <c r="B138" s="273"/>
      <c r="C138" s="440" t="s">
        <v>103</v>
      </c>
      <c r="D138" s="12" t="s">
        <v>72</v>
      </c>
      <c r="E138" s="373" t="s">
        <v>450</v>
      </c>
      <c r="F138" s="374"/>
      <c r="G138" s="373" t="s">
        <v>450</v>
      </c>
      <c r="H138" s="374"/>
      <c r="I138" s="373" t="s">
        <v>450</v>
      </c>
      <c r="J138" s="374"/>
      <c r="K138" s="373">
        <v>182</v>
      </c>
      <c r="L138" s="374"/>
      <c r="M138" s="407">
        <v>259</v>
      </c>
      <c r="N138" s="408"/>
    </row>
    <row r="139" spans="1:14" ht="16.2" thickBot="1" x14ac:dyDescent="0.35">
      <c r="A139" s="243"/>
      <c r="B139" s="273"/>
      <c r="C139" s="441"/>
      <c r="D139" s="105" t="s">
        <v>102</v>
      </c>
      <c r="E139" s="381">
        <v>21.79</v>
      </c>
      <c r="F139" s="382"/>
      <c r="G139" s="381">
        <v>23.82</v>
      </c>
      <c r="H139" s="382"/>
      <c r="I139" s="381">
        <v>25.68</v>
      </c>
      <c r="J139" s="382"/>
      <c r="K139" s="381">
        <v>26.11</v>
      </c>
      <c r="L139" s="382"/>
      <c r="M139" s="411">
        <f>M138/SUM(M41:N41,M43:N43)*100</f>
        <v>29.599999999999998</v>
      </c>
      <c r="N139" s="412"/>
    </row>
    <row r="140" spans="1:14" ht="16.2" thickBot="1" x14ac:dyDescent="0.35">
      <c r="A140" s="243"/>
      <c r="B140" s="273"/>
      <c r="C140" s="440" t="s">
        <v>104</v>
      </c>
      <c r="D140" s="12" t="s">
        <v>72</v>
      </c>
      <c r="E140" s="373">
        <v>26</v>
      </c>
      <c r="F140" s="374"/>
      <c r="G140" s="373">
        <v>7</v>
      </c>
      <c r="H140" s="374"/>
      <c r="I140" s="373">
        <v>11</v>
      </c>
      <c r="J140" s="374"/>
      <c r="K140" s="373">
        <v>8</v>
      </c>
      <c r="L140" s="374"/>
      <c r="M140" s="402">
        <v>17</v>
      </c>
      <c r="N140" s="403"/>
    </row>
    <row r="141" spans="1:14" ht="16.2" thickBot="1" x14ac:dyDescent="0.35">
      <c r="A141" s="243"/>
      <c r="B141" s="273"/>
      <c r="C141" s="441"/>
      <c r="D141" s="105" t="s">
        <v>105</v>
      </c>
      <c r="E141" s="381">
        <v>20.64</v>
      </c>
      <c r="F141" s="382"/>
      <c r="G141" s="381">
        <v>12.73</v>
      </c>
      <c r="H141" s="382"/>
      <c r="I141" s="381">
        <v>18.329999999999998</v>
      </c>
      <c r="J141" s="382"/>
      <c r="K141" s="381">
        <v>0.13</v>
      </c>
      <c r="L141" s="382"/>
      <c r="M141" s="411">
        <f>M140/SUM($M$41:$N$41)*100</f>
        <v>19.767441860465116</v>
      </c>
      <c r="N141" s="412"/>
    </row>
    <row r="142" spans="1:14" ht="16.2" thickBot="1" x14ac:dyDescent="0.35">
      <c r="A142" s="243"/>
      <c r="B142" s="273"/>
      <c r="C142" s="440" t="s">
        <v>106</v>
      </c>
      <c r="D142" s="12" t="s">
        <v>72</v>
      </c>
      <c r="E142" s="373">
        <v>129</v>
      </c>
      <c r="F142" s="374"/>
      <c r="G142" s="373">
        <v>149</v>
      </c>
      <c r="H142" s="374"/>
      <c r="I142" s="373">
        <v>168</v>
      </c>
      <c r="J142" s="374"/>
      <c r="K142" s="373">
        <v>174</v>
      </c>
      <c r="L142" s="374"/>
      <c r="M142" s="402">
        <v>242</v>
      </c>
      <c r="N142" s="403"/>
    </row>
    <row r="143" spans="1:14" ht="31.8" thickBot="1" x14ac:dyDescent="0.35">
      <c r="A143" s="243"/>
      <c r="B143" s="273"/>
      <c r="C143" s="441"/>
      <c r="D143" s="105" t="s">
        <v>107</v>
      </c>
      <c r="E143" s="381">
        <v>22.99</v>
      </c>
      <c r="F143" s="382"/>
      <c r="G143" s="381">
        <v>24.83</v>
      </c>
      <c r="H143" s="382"/>
      <c r="I143" s="381">
        <v>26.37</v>
      </c>
      <c r="J143" s="382"/>
      <c r="K143" s="381">
        <v>2.8</v>
      </c>
      <c r="L143" s="382"/>
      <c r="M143" s="411">
        <f>M142/SUM($M$43:$N$43)*100</f>
        <v>30.671736375158424</v>
      </c>
      <c r="N143" s="412"/>
    </row>
    <row r="144" spans="1:14" ht="16.2" thickBot="1" x14ac:dyDescent="0.35">
      <c r="A144" s="243"/>
      <c r="B144" s="273"/>
      <c r="C144" s="440" t="s">
        <v>108</v>
      </c>
      <c r="D144" s="12" t="s">
        <v>31</v>
      </c>
      <c r="E144" s="373" t="s">
        <v>450</v>
      </c>
      <c r="F144" s="374"/>
      <c r="G144" s="373" t="s">
        <v>450</v>
      </c>
      <c r="H144" s="374"/>
      <c r="I144" s="373" t="s">
        <v>450</v>
      </c>
      <c r="J144" s="374"/>
      <c r="K144" s="373">
        <v>2</v>
      </c>
      <c r="L144" s="374"/>
      <c r="M144" s="402">
        <v>9</v>
      </c>
      <c r="N144" s="403"/>
    </row>
    <row r="145" spans="1:14" ht="31.8" thickBot="1" x14ac:dyDescent="0.35">
      <c r="A145" s="243"/>
      <c r="B145" s="273"/>
      <c r="C145" s="441"/>
      <c r="D145" s="105" t="s">
        <v>109</v>
      </c>
      <c r="E145" s="381" t="s">
        <v>450</v>
      </c>
      <c r="F145" s="382"/>
      <c r="G145" s="381" t="s">
        <v>450</v>
      </c>
      <c r="H145" s="382"/>
      <c r="I145" s="381">
        <v>10.9</v>
      </c>
      <c r="J145" s="382"/>
      <c r="K145" s="381">
        <v>12.5</v>
      </c>
      <c r="L145" s="382"/>
      <c r="M145" s="411">
        <f>M144/18*100</f>
        <v>50</v>
      </c>
      <c r="N145" s="412"/>
    </row>
    <row r="146" spans="1:14" ht="16.2" thickBot="1" x14ac:dyDescent="0.35">
      <c r="A146" s="243" t="s">
        <v>549</v>
      </c>
      <c r="B146" s="273"/>
      <c r="C146" s="440" t="s">
        <v>110</v>
      </c>
      <c r="D146" s="12" t="s">
        <v>72</v>
      </c>
      <c r="E146" s="373">
        <v>3</v>
      </c>
      <c r="F146" s="374"/>
      <c r="G146" s="373">
        <v>3</v>
      </c>
      <c r="H146" s="374"/>
      <c r="I146" s="373">
        <v>2</v>
      </c>
      <c r="J146" s="374"/>
      <c r="K146" s="373">
        <v>2</v>
      </c>
      <c r="L146" s="374"/>
      <c r="M146" s="402">
        <v>2</v>
      </c>
      <c r="N146" s="403"/>
    </row>
    <row r="147" spans="1:14" ht="16.2" thickBot="1" x14ac:dyDescent="0.35">
      <c r="A147" s="243"/>
      <c r="B147" s="323"/>
      <c r="C147" s="442"/>
      <c r="D147" s="105" t="s">
        <v>15</v>
      </c>
      <c r="E147" s="381">
        <v>20</v>
      </c>
      <c r="F147" s="382"/>
      <c r="G147" s="381">
        <v>20</v>
      </c>
      <c r="H147" s="382"/>
      <c r="I147" s="381">
        <v>13.33</v>
      </c>
      <c r="J147" s="382"/>
      <c r="K147" s="381">
        <v>13.33</v>
      </c>
      <c r="L147" s="382"/>
      <c r="M147" s="411">
        <f>M146/$M$150*100</f>
        <v>13.333333333333334</v>
      </c>
      <c r="N147" s="412"/>
    </row>
    <row r="148" spans="1:14" ht="16.2" thickBot="1" x14ac:dyDescent="0.35">
      <c r="A148" s="243" t="s">
        <v>548</v>
      </c>
      <c r="B148" s="25" t="s">
        <v>111</v>
      </c>
      <c r="C148" s="439" t="s">
        <v>112</v>
      </c>
      <c r="D148" s="12" t="s">
        <v>113</v>
      </c>
      <c r="E148" s="6">
        <v>1</v>
      </c>
      <c r="F148" s="6">
        <v>0.99</v>
      </c>
      <c r="G148" s="6">
        <v>1</v>
      </c>
      <c r="H148" s="6">
        <v>0.99</v>
      </c>
      <c r="I148" s="6">
        <v>1</v>
      </c>
      <c r="J148" s="6">
        <v>0.99</v>
      </c>
      <c r="K148" s="6">
        <v>1</v>
      </c>
      <c r="L148" s="6">
        <v>0.99</v>
      </c>
      <c r="M148" s="118">
        <v>1</v>
      </c>
      <c r="N148" s="118">
        <v>0.99</v>
      </c>
    </row>
    <row r="149" spans="1:14" ht="15.6" thickBot="1" x14ac:dyDescent="0.35">
      <c r="A149" s="243"/>
      <c r="B149" s="322" t="s">
        <v>61</v>
      </c>
      <c r="C149" s="436" t="s">
        <v>114</v>
      </c>
      <c r="D149" s="437"/>
      <c r="E149" s="437"/>
      <c r="F149" s="437"/>
      <c r="G149" s="437"/>
      <c r="H149" s="437"/>
      <c r="I149" s="437"/>
      <c r="J149" s="437"/>
      <c r="K149" s="437"/>
      <c r="L149" s="437"/>
      <c r="M149" s="437"/>
      <c r="N149" s="438"/>
    </row>
    <row r="150" spans="1:14" ht="16.2" thickBot="1" x14ac:dyDescent="0.35">
      <c r="A150" s="243"/>
      <c r="B150" s="273"/>
      <c r="C150" s="439" t="s">
        <v>115</v>
      </c>
      <c r="D150" s="10" t="s">
        <v>116</v>
      </c>
      <c r="E150" s="373">
        <f>SUM(E151:F153)</f>
        <v>15</v>
      </c>
      <c r="F150" s="374"/>
      <c r="G150" s="373">
        <f t="shared" ref="G150" si="0">SUM(G151:H153)</f>
        <v>15</v>
      </c>
      <c r="H150" s="374"/>
      <c r="I150" s="373">
        <f t="shared" ref="I150" si="1">SUM(I151:J153)</f>
        <v>15</v>
      </c>
      <c r="J150" s="374"/>
      <c r="K150" s="373">
        <f t="shared" ref="K150" si="2">SUM(K151:L153)</f>
        <v>15</v>
      </c>
      <c r="L150" s="374"/>
      <c r="M150" s="415">
        <f>SUM(M151:N153)</f>
        <v>15</v>
      </c>
      <c r="N150" s="416"/>
    </row>
    <row r="151" spans="1:14" ht="16.2" thickBot="1" x14ac:dyDescent="0.35">
      <c r="A151" s="243"/>
      <c r="B151" s="273"/>
      <c r="C151" s="439" t="s">
        <v>117</v>
      </c>
      <c r="D151" s="12" t="s">
        <v>116</v>
      </c>
      <c r="E151" s="373">
        <v>1</v>
      </c>
      <c r="F151" s="374"/>
      <c r="G151" s="373">
        <v>1</v>
      </c>
      <c r="H151" s="374"/>
      <c r="I151" s="373">
        <v>1</v>
      </c>
      <c r="J151" s="374"/>
      <c r="K151" s="373">
        <v>1</v>
      </c>
      <c r="L151" s="374"/>
      <c r="M151" s="413">
        <v>1</v>
      </c>
      <c r="N151" s="414"/>
    </row>
    <row r="152" spans="1:14" ht="16.2" thickBot="1" x14ac:dyDescent="0.35">
      <c r="A152" s="243"/>
      <c r="B152" s="273"/>
      <c r="C152" s="439" t="s">
        <v>118</v>
      </c>
      <c r="D152" s="12" t="s">
        <v>116</v>
      </c>
      <c r="E152" s="373">
        <v>5</v>
      </c>
      <c r="F152" s="374"/>
      <c r="G152" s="373">
        <v>5</v>
      </c>
      <c r="H152" s="374"/>
      <c r="I152" s="373">
        <v>5</v>
      </c>
      <c r="J152" s="374"/>
      <c r="K152" s="373">
        <v>5</v>
      </c>
      <c r="L152" s="374"/>
      <c r="M152" s="413">
        <v>5</v>
      </c>
      <c r="N152" s="414"/>
    </row>
    <row r="153" spans="1:14" ht="16.2" thickBot="1" x14ac:dyDescent="0.35">
      <c r="A153" s="243"/>
      <c r="B153" s="274"/>
      <c r="C153" s="439" t="s">
        <v>119</v>
      </c>
      <c r="D153" s="12" t="s">
        <v>116</v>
      </c>
      <c r="E153" s="373">
        <v>9</v>
      </c>
      <c r="F153" s="374"/>
      <c r="G153" s="373">
        <v>9</v>
      </c>
      <c r="H153" s="374"/>
      <c r="I153" s="373">
        <v>9</v>
      </c>
      <c r="J153" s="374"/>
      <c r="K153" s="373">
        <v>9</v>
      </c>
      <c r="L153" s="374"/>
      <c r="M153" s="413">
        <v>9</v>
      </c>
      <c r="N153" s="414"/>
    </row>
    <row r="154" spans="1:14" ht="15.6" thickBot="1" x14ac:dyDescent="0.35">
      <c r="A154" s="243"/>
      <c r="B154" s="272" t="s">
        <v>61</v>
      </c>
      <c r="C154" s="470" t="s">
        <v>120</v>
      </c>
      <c r="D154" s="471"/>
      <c r="E154" s="471"/>
      <c r="F154" s="471"/>
      <c r="G154" s="471"/>
      <c r="H154" s="471"/>
      <c r="I154" s="471"/>
      <c r="J154" s="471"/>
      <c r="K154" s="471"/>
      <c r="L154" s="471"/>
      <c r="M154" s="471"/>
      <c r="N154" s="472"/>
    </row>
    <row r="155" spans="1:14" ht="16.2" thickBot="1" x14ac:dyDescent="0.35">
      <c r="A155" s="243"/>
      <c r="B155" s="274"/>
      <c r="C155" s="452" t="s">
        <v>121</v>
      </c>
      <c r="D155" s="10" t="s">
        <v>15</v>
      </c>
      <c r="E155" s="11">
        <v>100</v>
      </c>
      <c r="F155" s="11">
        <v>100</v>
      </c>
      <c r="G155" s="11">
        <v>100</v>
      </c>
      <c r="H155" s="11">
        <v>100</v>
      </c>
      <c r="I155" s="11">
        <v>100</v>
      </c>
      <c r="J155" s="11">
        <v>100</v>
      </c>
      <c r="K155" s="11">
        <v>100</v>
      </c>
      <c r="L155" s="11">
        <v>100</v>
      </c>
      <c r="M155" s="154">
        <v>100</v>
      </c>
      <c r="N155" s="154">
        <v>100</v>
      </c>
    </row>
    <row r="156" spans="1:14" ht="24" thickBot="1" x14ac:dyDescent="0.35">
      <c r="B156" s="417" t="s">
        <v>122</v>
      </c>
      <c r="C156" s="418"/>
      <c r="D156" s="418"/>
      <c r="E156" s="418"/>
      <c r="F156" s="418"/>
      <c r="G156" s="418"/>
      <c r="H156" s="418"/>
      <c r="I156" s="418"/>
      <c r="J156" s="418"/>
      <c r="K156" s="418"/>
      <c r="L156" s="418"/>
      <c r="M156" s="418"/>
      <c r="N156" s="419"/>
    </row>
    <row r="157" spans="1:14" ht="47.4" thickBot="1" x14ac:dyDescent="0.35">
      <c r="B157" s="24" t="s">
        <v>123</v>
      </c>
      <c r="C157" s="8" t="s">
        <v>124</v>
      </c>
      <c r="D157" s="12" t="s">
        <v>15</v>
      </c>
      <c r="E157" s="373">
        <v>100</v>
      </c>
      <c r="F157" s="374"/>
      <c r="G157" s="373">
        <v>100</v>
      </c>
      <c r="H157" s="374"/>
      <c r="I157" s="373">
        <v>100</v>
      </c>
      <c r="J157" s="374"/>
      <c r="K157" s="373">
        <v>100</v>
      </c>
      <c r="L157" s="374"/>
      <c r="M157" s="420"/>
      <c r="N157" s="421"/>
    </row>
    <row r="158" spans="1:14" ht="15.6" thickBot="1" x14ac:dyDescent="0.35">
      <c r="B158" s="250" t="s">
        <v>125</v>
      </c>
      <c r="C158" s="443" t="s">
        <v>126</v>
      </c>
      <c r="D158" s="444"/>
      <c r="E158" s="444"/>
      <c r="F158" s="444"/>
      <c r="G158" s="444"/>
      <c r="H158" s="444"/>
      <c r="I158" s="444"/>
      <c r="J158" s="444"/>
      <c r="K158" s="444"/>
      <c r="L158" s="444"/>
      <c r="M158" s="444"/>
      <c r="N158" s="445"/>
    </row>
    <row r="159" spans="1:14" ht="16.2" thickBot="1" x14ac:dyDescent="0.35">
      <c r="B159" s="251"/>
      <c r="C159" s="320" t="s">
        <v>127</v>
      </c>
      <c r="D159" s="422" t="s">
        <v>128</v>
      </c>
      <c r="E159" s="352">
        <v>0</v>
      </c>
      <c r="F159" s="353"/>
      <c r="G159" s="352">
        <v>0</v>
      </c>
      <c r="H159" s="353"/>
      <c r="I159" s="352">
        <v>0</v>
      </c>
      <c r="J159" s="353"/>
      <c r="K159" s="352">
        <v>0</v>
      </c>
      <c r="L159" s="353"/>
      <c r="M159" s="420"/>
      <c r="N159" s="421"/>
    </row>
    <row r="160" spans="1:14" ht="16.2" thickBot="1" x14ac:dyDescent="0.35">
      <c r="B160" s="251"/>
      <c r="C160" s="321"/>
      <c r="D160" s="423"/>
      <c r="E160" s="7">
        <v>0</v>
      </c>
      <c r="F160" s="7">
        <v>0</v>
      </c>
      <c r="G160" s="7">
        <v>0</v>
      </c>
      <c r="H160" s="7">
        <v>0</v>
      </c>
      <c r="I160" s="7">
        <v>0</v>
      </c>
      <c r="J160" s="7">
        <v>0</v>
      </c>
      <c r="K160" s="7">
        <v>0</v>
      </c>
      <c r="L160" s="7">
        <v>0</v>
      </c>
      <c r="M160" s="60"/>
      <c r="N160" s="60"/>
    </row>
    <row r="161" spans="2:14" ht="16.2" thickBot="1" x14ac:dyDescent="0.35">
      <c r="B161" s="251"/>
      <c r="C161" s="26" t="s">
        <v>36</v>
      </c>
      <c r="D161" s="5" t="s">
        <v>128</v>
      </c>
      <c r="E161" s="7">
        <v>0</v>
      </c>
      <c r="F161" s="7">
        <v>0</v>
      </c>
      <c r="G161" s="7">
        <v>0</v>
      </c>
      <c r="H161" s="7">
        <v>0</v>
      </c>
      <c r="I161" s="7">
        <v>0</v>
      </c>
      <c r="J161" s="7">
        <v>0</v>
      </c>
      <c r="K161" s="7">
        <v>0</v>
      </c>
      <c r="L161" s="7">
        <v>0</v>
      </c>
      <c r="M161" s="60"/>
      <c r="N161" s="60"/>
    </row>
    <row r="162" spans="2:14" ht="16.2" thickBot="1" x14ac:dyDescent="0.35">
      <c r="B162" s="251"/>
      <c r="C162" s="26" t="s">
        <v>37</v>
      </c>
      <c r="D162" s="5" t="s">
        <v>128</v>
      </c>
      <c r="E162" s="7">
        <v>0</v>
      </c>
      <c r="F162" s="7">
        <v>0</v>
      </c>
      <c r="G162" s="7">
        <v>0</v>
      </c>
      <c r="H162" s="7">
        <v>0</v>
      </c>
      <c r="I162" s="7">
        <v>0</v>
      </c>
      <c r="J162" s="7">
        <v>0</v>
      </c>
      <c r="K162" s="7">
        <v>0</v>
      </c>
      <c r="L162" s="7">
        <v>0</v>
      </c>
      <c r="M162" s="60"/>
      <c r="N162" s="60"/>
    </row>
    <row r="163" spans="2:14" ht="16.2" thickBot="1" x14ac:dyDescent="0.35">
      <c r="B163" s="251"/>
      <c r="C163" s="26" t="s">
        <v>38</v>
      </c>
      <c r="D163" s="5" t="s">
        <v>128</v>
      </c>
      <c r="E163" s="7">
        <v>0</v>
      </c>
      <c r="F163" s="7">
        <v>0</v>
      </c>
      <c r="G163" s="7">
        <v>0</v>
      </c>
      <c r="H163" s="7">
        <v>0</v>
      </c>
      <c r="I163" s="7">
        <v>0</v>
      </c>
      <c r="J163" s="7">
        <v>0</v>
      </c>
      <c r="K163" s="7">
        <v>0</v>
      </c>
      <c r="L163" s="7">
        <v>0</v>
      </c>
      <c r="M163" s="60"/>
      <c r="N163" s="60"/>
    </row>
    <row r="164" spans="2:14" ht="16.2" thickBot="1" x14ac:dyDescent="0.35">
      <c r="B164" s="251"/>
      <c r="C164" s="320" t="s">
        <v>464</v>
      </c>
      <c r="D164" s="422" t="s">
        <v>128</v>
      </c>
      <c r="E164" s="352">
        <v>0</v>
      </c>
      <c r="F164" s="353"/>
      <c r="G164" s="352">
        <v>1</v>
      </c>
      <c r="H164" s="353"/>
      <c r="I164" s="352">
        <v>0</v>
      </c>
      <c r="J164" s="353"/>
      <c r="K164" s="352">
        <v>1</v>
      </c>
      <c r="L164" s="353"/>
      <c r="M164" s="420"/>
      <c r="N164" s="421"/>
    </row>
    <row r="165" spans="2:14" ht="16.2" thickBot="1" x14ac:dyDescent="0.35">
      <c r="B165" s="251"/>
      <c r="C165" s="321"/>
      <c r="D165" s="423"/>
      <c r="E165" s="7">
        <v>0</v>
      </c>
      <c r="F165" s="7">
        <v>0</v>
      </c>
      <c r="G165" s="7">
        <v>1</v>
      </c>
      <c r="H165" s="7">
        <v>0</v>
      </c>
      <c r="I165" s="7">
        <v>0</v>
      </c>
      <c r="J165" s="7">
        <v>0</v>
      </c>
      <c r="K165" s="7">
        <v>1</v>
      </c>
      <c r="L165" s="7">
        <v>0</v>
      </c>
      <c r="M165" s="60"/>
      <c r="N165" s="60"/>
    </row>
    <row r="166" spans="2:14" ht="16.2" thickBot="1" x14ac:dyDescent="0.35">
      <c r="B166" s="251"/>
      <c r="C166" s="27" t="s">
        <v>36</v>
      </c>
      <c r="D166" s="28" t="s">
        <v>128</v>
      </c>
      <c r="E166" s="7">
        <v>0</v>
      </c>
      <c r="F166" s="7">
        <v>0</v>
      </c>
      <c r="G166" s="7">
        <v>1</v>
      </c>
      <c r="H166" s="7">
        <v>0</v>
      </c>
      <c r="I166" s="7">
        <v>0</v>
      </c>
      <c r="J166" s="7">
        <v>0</v>
      </c>
      <c r="K166" s="7">
        <v>1</v>
      </c>
      <c r="L166" s="7">
        <v>0</v>
      </c>
      <c r="M166" s="60"/>
      <c r="N166" s="60"/>
    </row>
    <row r="167" spans="2:14" ht="16.2" thickBot="1" x14ac:dyDescent="0.35">
      <c r="B167" s="251"/>
      <c r="C167" s="27" t="s">
        <v>37</v>
      </c>
      <c r="D167" s="28" t="s">
        <v>128</v>
      </c>
      <c r="E167" s="7">
        <v>0</v>
      </c>
      <c r="F167" s="7">
        <v>0</v>
      </c>
      <c r="G167" s="7">
        <v>0</v>
      </c>
      <c r="H167" s="7">
        <v>0</v>
      </c>
      <c r="I167" s="7">
        <v>0</v>
      </c>
      <c r="J167" s="7">
        <v>0</v>
      </c>
      <c r="K167" s="7">
        <v>0</v>
      </c>
      <c r="L167" s="7">
        <v>0</v>
      </c>
      <c r="M167" s="60"/>
      <c r="N167" s="60"/>
    </row>
    <row r="168" spans="2:14" ht="16.2" thickBot="1" x14ac:dyDescent="0.35">
      <c r="B168" s="251"/>
      <c r="C168" s="27" t="s">
        <v>38</v>
      </c>
      <c r="D168" s="28" t="s">
        <v>128</v>
      </c>
      <c r="E168" s="7">
        <v>0</v>
      </c>
      <c r="F168" s="7">
        <v>0</v>
      </c>
      <c r="G168" s="7">
        <v>0</v>
      </c>
      <c r="H168" s="7">
        <v>0</v>
      </c>
      <c r="I168" s="7">
        <v>0</v>
      </c>
      <c r="J168" s="7">
        <v>0</v>
      </c>
      <c r="K168" s="7">
        <v>0</v>
      </c>
      <c r="L168" s="7">
        <v>0</v>
      </c>
      <c r="M168" s="60"/>
      <c r="N168" s="60"/>
    </row>
    <row r="169" spans="2:14" ht="15.6" thickBot="1" x14ac:dyDescent="0.35">
      <c r="B169" s="251"/>
      <c r="C169" s="443" t="s">
        <v>129</v>
      </c>
      <c r="D169" s="444"/>
      <c r="E169" s="444"/>
      <c r="F169" s="444"/>
      <c r="G169" s="444"/>
      <c r="H169" s="444"/>
      <c r="I169" s="444"/>
      <c r="J169" s="444"/>
      <c r="K169" s="444"/>
      <c r="L169" s="444"/>
      <c r="M169" s="444"/>
      <c r="N169" s="445"/>
    </row>
    <row r="170" spans="2:14" ht="16.2" thickBot="1" x14ac:dyDescent="0.35">
      <c r="B170" s="251"/>
      <c r="C170" s="320" t="s">
        <v>127</v>
      </c>
      <c r="D170" s="272" t="s">
        <v>128</v>
      </c>
      <c r="E170" s="373">
        <v>6</v>
      </c>
      <c r="F170" s="374"/>
      <c r="G170" s="373">
        <v>1</v>
      </c>
      <c r="H170" s="374"/>
      <c r="I170" s="373">
        <v>4</v>
      </c>
      <c r="J170" s="374"/>
      <c r="K170" s="373">
        <v>4</v>
      </c>
      <c r="L170" s="374"/>
      <c r="M170" s="426"/>
      <c r="N170" s="427"/>
    </row>
    <row r="171" spans="2:14" ht="16.2" thickBot="1" x14ac:dyDescent="0.35">
      <c r="B171" s="251"/>
      <c r="C171" s="321"/>
      <c r="D171" s="274"/>
      <c r="E171" s="6">
        <v>8</v>
      </c>
      <c r="F171" s="6">
        <v>0</v>
      </c>
      <c r="G171" s="6">
        <v>1</v>
      </c>
      <c r="H171" s="6">
        <v>0</v>
      </c>
      <c r="I171" s="6">
        <v>13</v>
      </c>
      <c r="J171" s="6">
        <v>0</v>
      </c>
      <c r="K171" s="6">
        <v>4</v>
      </c>
      <c r="L171" s="6">
        <v>0</v>
      </c>
      <c r="M171" s="60"/>
      <c r="N171" s="60"/>
    </row>
    <row r="172" spans="2:14" ht="16.2" thickBot="1" x14ac:dyDescent="0.35">
      <c r="B172" s="251"/>
      <c r="C172" s="26" t="s">
        <v>36</v>
      </c>
      <c r="D172" s="12" t="s">
        <v>128</v>
      </c>
      <c r="E172" s="6">
        <v>8</v>
      </c>
      <c r="F172" s="6">
        <v>0</v>
      </c>
      <c r="G172" s="6">
        <v>1</v>
      </c>
      <c r="H172" s="6">
        <v>0</v>
      </c>
      <c r="I172" s="6">
        <v>13</v>
      </c>
      <c r="J172" s="6">
        <v>0</v>
      </c>
      <c r="K172" s="6">
        <v>4</v>
      </c>
      <c r="L172" s="6">
        <v>0</v>
      </c>
      <c r="M172" s="60"/>
      <c r="N172" s="60"/>
    </row>
    <row r="173" spans="2:14" ht="16.2" thickBot="1" x14ac:dyDescent="0.35">
      <c r="B173" s="251"/>
      <c r="C173" s="26" t="s">
        <v>37</v>
      </c>
      <c r="D173" s="12" t="s">
        <v>128</v>
      </c>
      <c r="E173" s="6">
        <v>0</v>
      </c>
      <c r="F173" s="6">
        <v>0</v>
      </c>
      <c r="G173" s="6">
        <v>0</v>
      </c>
      <c r="H173" s="6">
        <v>0</v>
      </c>
      <c r="I173" s="6">
        <v>0</v>
      </c>
      <c r="J173" s="6">
        <v>0</v>
      </c>
      <c r="K173" s="6">
        <v>0</v>
      </c>
      <c r="L173" s="6">
        <v>0</v>
      </c>
      <c r="M173" s="60"/>
      <c r="N173" s="60"/>
    </row>
    <row r="174" spans="2:14" ht="16.2" thickBot="1" x14ac:dyDescent="0.35">
      <c r="B174" s="251"/>
      <c r="C174" s="26" t="s">
        <v>38</v>
      </c>
      <c r="D174" s="12" t="s">
        <v>128</v>
      </c>
      <c r="E174" s="6">
        <v>0</v>
      </c>
      <c r="F174" s="6">
        <v>0</v>
      </c>
      <c r="G174" s="6">
        <v>0</v>
      </c>
      <c r="H174" s="6">
        <v>0</v>
      </c>
      <c r="I174" s="6">
        <v>0</v>
      </c>
      <c r="J174" s="6">
        <v>0</v>
      </c>
      <c r="K174" s="6">
        <v>0</v>
      </c>
      <c r="L174" s="6">
        <v>0</v>
      </c>
      <c r="M174" s="60"/>
      <c r="N174" s="60"/>
    </row>
    <row r="175" spans="2:14" ht="16.2" thickBot="1" x14ac:dyDescent="0.35">
      <c r="B175" s="251"/>
      <c r="C175" s="320" t="s">
        <v>464</v>
      </c>
      <c r="D175" s="272" t="s">
        <v>128</v>
      </c>
      <c r="E175" s="373">
        <v>10</v>
      </c>
      <c r="F175" s="374"/>
      <c r="G175" s="373">
        <v>16</v>
      </c>
      <c r="H175" s="374"/>
      <c r="I175" s="373">
        <v>18</v>
      </c>
      <c r="J175" s="374"/>
      <c r="K175" s="424">
        <v>7</v>
      </c>
      <c r="L175" s="425"/>
      <c r="M175" s="426"/>
      <c r="N175" s="427"/>
    </row>
    <row r="176" spans="2:14" ht="16.2" thickBot="1" x14ac:dyDescent="0.35">
      <c r="B176" s="251"/>
      <c r="C176" s="321"/>
      <c r="D176" s="274"/>
      <c r="E176" s="6">
        <v>6</v>
      </c>
      <c r="F176" s="6">
        <v>1</v>
      </c>
      <c r="G176" s="6">
        <v>16</v>
      </c>
      <c r="H176" s="6">
        <v>0</v>
      </c>
      <c r="I176" s="6">
        <v>17</v>
      </c>
      <c r="J176" s="6">
        <v>1</v>
      </c>
      <c r="K176" s="6">
        <v>7</v>
      </c>
      <c r="L176" s="6">
        <v>0</v>
      </c>
      <c r="M176" s="60"/>
      <c r="N176" s="60"/>
    </row>
    <row r="177" spans="2:14" ht="16.2" thickBot="1" x14ac:dyDescent="0.35">
      <c r="B177" s="251"/>
      <c r="C177" s="26" t="s">
        <v>36</v>
      </c>
      <c r="D177" s="12" t="s">
        <v>128</v>
      </c>
      <c r="E177" s="6">
        <v>6</v>
      </c>
      <c r="F177" s="6">
        <v>1</v>
      </c>
      <c r="G177" s="6">
        <v>16</v>
      </c>
      <c r="H177" s="6">
        <v>0</v>
      </c>
      <c r="I177" s="6">
        <v>17</v>
      </c>
      <c r="J177" s="6">
        <v>1</v>
      </c>
      <c r="K177" s="6">
        <v>7</v>
      </c>
      <c r="L177" s="6">
        <v>0</v>
      </c>
      <c r="M177" s="60"/>
      <c r="N177" s="60"/>
    </row>
    <row r="178" spans="2:14" ht="16.2" thickBot="1" x14ac:dyDescent="0.35">
      <c r="B178" s="251"/>
      <c r="C178" s="26" t="s">
        <v>37</v>
      </c>
      <c r="D178" s="12" t="s">
        <v>128</v>
      </c>
      <c r="E178" s="6">
        <v>0</v>
      </c>
      <c r="F178" s="6">
        <v>0</v>
      </c>
      <c r="G178" s="6">
        <v>0</v>
      </c>
      <c r="H178" s="6">
        <v>0</v>
      </c>
      <c r="I178" s="6">
        <v>0</v>
      </c>
      <c r="J178" s="6">
        <v>0</v>
      </c>
      <c r="K178" s="6">
        <v>0</v>
      </c>
      <c r="L178" s="6">
        <v>0</v>
      </c>
      <c r="M178" s="60"/>
      <c r="N178" s="60"/>
    </row>
    <row r="179" spans="2:14" ht="16.2" thickBot="1" x14ac:dyDescent="0.35">
      <c r="B179" s="251"/>
      <c r="C179" s="26" t="s">
        <v>38</v>
      </c>
      <c r="D179" s="12" t="s">
        <v>128</v>
      </c>
      <c r="E179" s="6">
        <v>0</v>
      </c>
      <c r="F179" s="6">
        <v>0</v>
      </c>
      <c r="G179" s="6">
        <v>0</v>
      </c>
      <c r="H179" s="6">
        <v>0</v>
      </c>
      <c r="I179" s="6">
        <v>0</v>
      </c>
      <c r="J179" s="6">
        <v>0</v>
      </c>
      <c r="K179" s="6">
        <v>0</v>
      </c>
      <c r="L179" s="6">
        <v>0</v>
      </c>
      <c r="M179" s="60"/>
      <c r="N179" s="60"/>
    </row>
    <row r="180" spans="2:14" ht="17.399999999999999" thickBot="1" x14ac:dyDescent="0.35">
      <c r="B180" s="251"/>
      <c r="C180" s="443" t="s">
        <v>550</v>
      </c>
      <c r="D180" s="444"/>
      <c r="E180" s="444"/>
      <c r="F180" s="444"/>
      <c r="G180" s="444"/>
      <c r="H180" s="444"/>
      <c r="I180" s="444"/>
      <c r="J180" s="444"/>
      <c r="K180" s="444"/>
      <c r="L180" s="444"/>
      <c r="M180" s="444"/>
      <c r="N180" s="445"/>
    </row>
    <row r="181" spans="2:14" ht="16.2" thickBot="1" x14ac:dyDescent="0.35">
      <c r="B181" s="251"/>
      <c r="C181" s="320" t="s">
        <v>127</v>
      </c>
      <c r="D181" s="422" t="s">
        <v>130</v>
      </c>
      <c r="E181" s="352">
        <v>0.35</v>
      </c>
      <c r="F181" s="353"/>
      <c r="G181" s="352">
        <v>0.11</v>
      </c>
      <c r="H181" s="353"/>
      <c r="I181" s="352">
        <v>0.63</v>
      </c>
      <c r="J181" s="353"/>
      <c r="K181" s="352">
        <v>0.37</v>
      </c>
      <c r="L181" s="353"/>
      <c r="M181" s="420"/>
      <c r="N181" s="421"/>
    </row>
    <row r="182" spans="2:14" ht="16.2" thickBot="1" x14ac:dyDescent="0.35">
      <c r="B182" s="251"/>
      <c r="C182" s="321"/>
      <c r="D182" s="423"/>
      <c r="E182" s="67">
        <v>0.35</v>
      </c>
      <c r="F182" s="7" t="s">
        <v>450</v>
      </c>
      <c r="G182" s="67">
        <v>0.11</v>
      </c>
      <c r="H182" s="7" t="s">
        <v>450</v>
      </c>
      <c r="I182" s="67">
        <v>0.63</v>
      </c>
      <c r="J182" s="7" t="s">
        <v>450</v>
      </c>
      <c r="K182" s="67">
        <v>0.37</v>
      </c>
      <c r="L182" s="7">
        <v>0</v>
      </c>
      <c r="M182" s="60"/>
      <c r="N182" s="60"/>
    </row>
    <row r="183" spans="2:14" ht="16.2" thickBot="1" x14ac:dyDescent="0.35">
      <c r="B183" s="251"/>
      <c r="C183" s="29" t="s">
        <v>36</v>
      </c>
      <c r="D183" s="30" t="s">
        <v>130</v>
      </c>
      <c r="E183" s="7">
        <v>0.35</v>
      </c>
      <c r="F183" s="7" t="s">
        <v>450</v>
      </c>
      <c r="G183" s="7">
        <v>0.11</v>
      </c>
      <c r="H183" s="7" t="s">
        <v>450</v>
      </c>
      <c r="I183" s="7">
        <v>0.63</v>
      </c>
      <c r="J183" s="7" t="s">
        <v>450</v>
      </c>
      <c r="K183" s="7">
        <v>0.37</v>
      </c>
      <c r="L183" s="7">
        <v>0</v>
      </c>
      <c r="M183" s="60"/>
      <c r="N183" s="60"/>
    </row>
    <row r="184" spans="2:14" ht="16.2" thickBot="1" x14ac:dyDescent="0.35">
      <c r="B184" s="251"/>
      <c r="C184" s="27" t="s">
        <v>37</v>
      </c>
      <c r="D184" s="28" t="s">
        <v>130</v>
      </c>
      <c r="E184" s="7" t="s">
        <v>450</v>
      </c>
      <c r="F184" s="7" t="s">
        <v>450</v>
      </c>
      <c r="G184" s="7" t="s">
        <v>450</v>
      </c>
      <c r="H184" s="7" t="s">
        <v>450</v>
      </c>
      <c r="I184" s="7" t="s">
        <v>450</v>
      </c>
      <c r="J184" s="7" t="s">
        <v>450</v>
      </c>
      <c r="K184" s="7">
        <v>0</v>
      </c>
      <c r="L184" s="7">
        <v>0</v>
      </c>
      <c r="M184" s="60"/>
      <c r="N184" s="60"/>
    </row>
    <row r="185" spans="2:14" ht="16.2" thickBot="1" x14ac:dyDescent="0.35">
      <c r="B185" s="251"/>
      <c r="C185" s="27" t="s">
        <v>38</v>
      </c>
      <c r="D185" s="28" t="s">
        <v>130</v>
      </c>
      <c r="E185" s="7" t="s">
        <v>450</v>
      </c>
      <c r="F185" s="7" t="s">
        <v>450</v>
      </c>
      <c r="G185" s="7" t="s">
        <v>450</v>
      </c>
      <c r="H185" s="7" t="s">
        <v>450</v>
      </c>
      <c r="I185" s="7" t="s">
        <v>450</v>
      </c>
      <c r="J185" s="7" t="s">
        <v>450</v>
      </c>
      <c r="K185" s="7">
        <v>0</v>
      </c>
      <c r="L185" s="7">
        <v>0</v>
      </c>
      <c r="M185" s="60"/>
      <c r="N185" s="60"/>
    </row>
    <row r="186" spans="2:14" ht="16.2" thickBot="1" x14ac:dyDescent="0.35">
      <c r="B186" s="251"/>
      <c r="C186" s="320" t="s">
        <v>464</v>
      </c>
      <c r="D186" s="422" t="s">
        <v>130</v>
      </c>
      <c r="E186" s="352">
        <v>0.54</v>
      </c>
      <c r="F186" s="353"/>
      <c r="G186" s="377">
        <v>0.46</v>
      </c>
      <c r="H186" s="378"/>
      <c r="I186" s="377">
        <v>0.83</v>
      </c>
      <c r="J186" s="378"/>
      <c r="K186" s="352">
        <v>0.36</v>
      </c>
      <c r="L186" s="353"/>
      <c r="M186" s="420"/>
      <c r="N186" s="421"/>
    </row>
    <row r="187" spans="2:14" ht="16.2" thickBot="1" x14ac:dyDescent="0.35">
      <c r="B187" s="251"/>
      <c r="C187" s="321"/>
      <c r="D187" s="423"/>
      <c r="E187" s="67">
        <v>0.54</v>
      </c>
      <c r="F187" s="7" t="s">
        <v>450</v>
      </c>
      <c r="G187" s="67">
        <v>0.46</v>
      </c>
      <c r="H187" s="7" t="s">
        <v>450</v>
      </c>
      <c r="I187" s="67">
        <v>0.83</v>
      </c>
      <c r="J187" s="7" t="s">
        <v>450</v>
      </c>
      <c r="K187" s="67">
        <v>0.36</v>
      </c>
      <c r="L187" s="7">
        <v>0</v>
      </c>
      <c r="M187" s="60"/>
      <c r="N187" s="60"/>
    </row>
    <row r="188" spans="2:14" ht="16.2" thickBot="1" x14ac:dyDescent="0.35">
      <c r="B188" s="251"/>
      <c r="C188" s="29" t="s">
        <v>36</v>
      </c>
      <c r="D188" s="30" t="s">
        <v>130</v>
      </c>
      <c r="E188" s="67">
        <v>0.54</v>
      </c>
      <c r="F188" s="7" t="s">
        <v>450</v>
      </c>
      <c r="G188" s="67">
        <v>0.46</v>
      </c>
      <c r="H188" s="7" t="s">
        <v>450</v>
      </c>
      <c r="I188" s="67">
        <v>0.83</v>
      </c>
      <c r="J188" s="7" t="s">
        <v>450</v>
      </c>
      <c r="K188" s="67">
        <v>0.36</v>
      </c>
      <c r="L188" s="7">
        <v>0</v>
      </c>
      <c r="M188" s="60"/>
      <c r="N188" s="60"/>
    </row>
    <row r="189" spans="2:14" ht="16.2" thickBot="1" x14ac:dyDescent="0.35">
      <c r="B189" s="251"/>
      <c r="C189" s="32" t="s">
        <v>37</v>
      </c>
      <c r="D189" s="33" t="s">
        <v>130</v>
      </c>
      <c r="E189" s="67" t="s">
        <v>450</v>
      </c>
      <c r="F189" s="7" t="s">
        <v>450</v>
      </c>
      <c r="G189" s="67" t="s">
        <v>450</v>
      </c>
      <c r="H189" s="7" t="s">
        <v>450</v>
      </c>
      <c r="I189" s="67" t="s">
        <v>450</v>
      </c>
      <c r="J189" s="7" t="s">
        <v>450</v>
      </c>
      <c r="K189" s="67">
        <v>0</v>
      </c>
      <c r="L189" s="7">
        <v>0</v>
      </c>
      <c r="M189" s="60"/>
      <c r="N189" s="60"/>
    </row>
    <row r="190" spans="2:14" ht="16.2" thickBot="1" x14ac:dyDescent="0.35">
      <c r="B190" s="251"/>
      <c r="C190" s="26" t="s">
        <v>38</v>
      </c>
      <c r="D190" s="5" t="s">
        <v>130</v>
      </c>
      <c r="E190" s="68" t="s">
        <v>450</v>
      </c>
      <c r="F190" s="31" t="s">
        <v>450</v>
      </c>
      <c r="G190" s="31" t="s">
        <v>450</v>
      </c>
      <c r="H190" s="31" t="s">
        <v>450</v>
      </c>
      <c r="I190" s="31" t="s">
        <v>450</v>
      </c>
      <c r="J190" s="31" t="s">
        <v>450</v>
      </c>
      <c r="K190" s="31">
        <v>0</v>
      </c>
      <c r="L190" s="31">
        <v>0</v>
      </c>
      <c r="M190" s="60"/>
      <c r="N190" s="60"/>
    </row>
    <row r="191" spans="2:14" ht="15.6" thickBot="1" x14ac:dyDescent="0.35">
      <c r="B191" s="251"/>
      <c r="C191" s="443" t="s">
        <v>131</v>
      </c>
      <c r="D191" s="444"/>
      <c r="E191" s="444"/>
      <c r="F191" s="444"/>
      <c r="G191" s="444"/>
      <c r="H191" s="444"/>
      <c r="I191" s="444"/>
      <c r="J191" s="444"/>
      <c r="K191" s="444"/>
      <c r="L191" s="444"/>
      <c r="M191" s="444"/>
      <c r="N191" s="445"/>
    </row>
    <row r="192" spans="2:14" ht="16.2" thickBot="1" x14ac:dyDescent="0.35">
      <c r="B192" s="251"/>
      <c r="C192" s="4" t="s">
        <v>127</v>
      </c>
      <c r="D192" s="5" t="s">
        <v>130</v>
      </c>
      <c r="E192" s="352">
        <v>0.13</v>
      </c>
      <c r="F192" s="353"/>
      <c r="G192" s="352">
        <v>0</v>
      </c>
      <c r="H192" s="353"/>
      <c r="I192" s="352">
        <v>0.06</v>
      </c>
      <c r="J192" s="353"/>
      <c r="K192" s="352">
        <v>0.11</v>
      </c>
      <c r="L192" s="353"/>
      <c r="M192" s="420"/>
      <c r="N192" s="421"/>
    </row>
    <row r="193" spans="2:14" ht="16.2" thickBot="1" x14ac:dyDescent="0.35">
      <c r="B193" s="251"/>
      <c r="C193" s="4" t="s">
        <v>132</v>
      </c>
      <c r="D193" s="5" t="s">
        <v>133</v>
      </c>
      <c r="E193" s="352">
        <v>100</v>
      </c>
      <c r="F193" s="353"/>
      <c r="G193" s="352">
        <v>100</v>
      </c>
      <c r="H193" s="353"/>
      <c r="I193" s="352">
        <v>100</v>
      </c>
      <c r="J193" s="353"/>
      <c r="K193" s="352">
        <v>100</v>
      </c>
      <c r="L193" s="353"/>
      <c r="M193" s="420"/>
      <c r="N193" s="421"/>
    </row>
    <row r="194" spans="2:14" ht="18" thickBot="1" x14ac:dyDescent="0.35">
      <c r="B194" s="251"/>
      <c r="C194" s="4" t="s">
        <v>464</v>
      </c>
      <c r="D194" s="5" t="s">
        <v>130</v>
      </c>
      <c r="E194" s="352">
        <v>0.21</v>
      </c>
      <c r="F194" s="353"/>
      <c r="G194" s="352">
        <v>0.12</v>
      </c>
      <c r="H194" s="353"/>
      <c r="I194" s="352">
        <v>0.38</v>
      </c>
      <c r="J194" s="353"/>
      <c r="K194" s="352">
        <v>0.13</v>
      </c>
      <c r="L194" s="353"/>
      <c r="M194" s="420"/>
      <c r="N194" s="421"/>
    </row>
    <row r="195" spans="2:14" ht="16.2" thickBot="1" x14ac:dyDescent="0.35">
      <c r="B195" s="251"/>
      <c r="C195" s="4" t="s">
        <v>132</v>
      </c>
      <c r="D195" s="5" t="s">
        <v>133</v>
      </c>
      <c r="E195" s="352">
        <v>100</v>
      </c>
      <c r="F195" s="353"/>
      <c r="G195" s="352">
        <v>100</v>
      </c>
      <c r="H195" s="353"/>
      <c r="I195" s="352">
        <v>100</v>
      </c>
      <c r="J195" s="353"/>
      <c r="K195" s="352">
        <v>100</v>
      </c>
      <c r="L195" s="353"/>
      <c r="M195" s="420"/>
      <c r="N195" s="421"/>
    </row>
    <row r="196" spans="2:14" ht="17.399999999999999" thickBot="1" x14ac:dyDescent="0.35">
      <c r="B196" s="251"/>
      <c r="C196" s="443" t="s">
        <v>551</v>
      </c>
      <c r="D196" s="444"/>
      <c r="E196" s="444"/>
      <c r="F196" s="444"/>
      <c r="G196" s="444"/>
      <c r="H196" s="444"/>
      <c r="I196" s="444"/>
      <c r="J196" s="444"/>
      <c r="K196" s="444"/>
      <c r="L196" s="444"/>
      <c r="M196" s="444"/>
      <c r="N196" s="445"/>
    </row>
    <row r="197" spans="2:14" ht="16.2" thickBot="1" x14ac:dyDescent="0.35">
      <c r="B197" s="251"/>
      <c r="C197" s="320" t="s">
        <v>127</v>
      </c>
      <c r="D197" s="422" t="s">
        <v>130</v>
      </c>
      <c r="E197" s="352">
        <v>0</v>
      </c>
      <c r="F197" s="353"/>
      <c r="G197" s="352">
        <v>0</v>
      </c>
      <c r="H197" s="353"/>
      <c r="I197" s="352">
        <v>0</v>
      </c>
      <c r="J197" s="353"/>
      <c r="K197" s="352">
        <v>0</v>
      </c>
      <c r="L197" s="353"/>
      <c r="M197" s="420"/>
      <c r="N197" s="421"/>
    </row>
    <row r="198" spans="2:14" ht="16.2" thickBot="1" x14ac:dyDescent="0.35">
      <c r="B198" s="251"/>
      <c r="C198" s="321"/>
      <c r="D198" s="423"/>
      <c r="E198" s="67">
        <v>0</v>
      </c>
      <c r="F198" s="7">
        <v>0</v>
      </c>
      <c r="G198" s="67">
        <v>0</v>
      </c>
      <c r="H198" s="7">
        <v>0</v>
      </c>
      <c r="I198" s="67">
        <v>0</v>
      </c>
      <c r="J198" s="7">
        <v>0</v>
      </c>
      <c r="K198" s="67">
        <v>0</v>
      </c>
      <c r="L198" s="7">
        <v>0</v>
      </c>
      <c r="M198" s="60"/>
      <c r="N198" s="60"/>
    </row>
    <row r="199" spans="2:14" ht="16.2" thickBot="1" x14ac:dyDescent="0.35">
      <c r="B199" s="251"/>
      <c r="C199" s="27" t="s">
        <v>36</v>
      </c>
      <c r="D199" s="28" t="s">
        <v>130</v>
      </c>
      <c r="E199" s="67">
        <v>0</v>
      </c>
      <c r="F199" s="7">
        <v>0</v>
      </c>
      <c r="G199" s="67">
        <v>0</v>
      </c>
      <c r="H199" s="7">
        <v>0</v>
      </c>
      <c r="I199" s="67">
        <v>0</v>
      </c>
      <c r="J199" s="7">
        <v>0</v>
      </c>
      <c r="K199" s="67">
        <v>0</v>
      </c>
      <c r="L199" s="7">
        <v>0</v>
      </c>
      <c r="M199" s="60"/>
      <c r="N199" s="60"/>
    </row>
    <row r="200" spans="2:14" ht="16.2" thickBot="1" x14ac:dyDescent="0.35">
      <c r="B200" s="251"/>
      <c r="C200" s="27" t="s">
        <v>37</v>
      </c>
      <c r="D200" s="28" t="s">
        <v>130</v>
      </c>
      <c r="E200" s="67">
        <v>0</v>
      </c>
      <c r="F200" s="7">
        <v>0</v>
      </c>
      <c r="G200" s="67">
        <v>0</v>
      </c>
      <c r="H200" s="7">
        <v>0</v>
      </c>
      <c r="I200" s="67">
        <v>0</v>
      </c>
      <c r="J200" s="7">
        <v>0</v>
      </c>
      <c r="K200" s="67">
        <v>0</v>
      </c>
      <c r="L200" s="7">
        <v>0</v>
      </c>
      <c r="M200" s="60"/>
      <c r="N200" s="60"/>
    </row>
    <row r="201" spans="2:14" ht="16.2" thickBot="1" x14ac:dyDescent="0.35">
      <c r="B201" s="251"/>
      <c r="C201" s="27" t="s">
        <v>38</v>
      </c>
      <c r="D201" s="28" t="s">
        <v>130</v>
      </c>
      <c r="E201" s="67">
        <v>0</v>
      </c>
      <c r="F201" s="7">
        <v>0</v>
      </c>
      <c r="G201" s="67">
        <v>0</v>
      </c>
      <c r="H201" s="7">
        <v>0</v>
      </c>
      <c r="I201" s="67">
        <v>0</v>
      </c>
      <c r="J201" s="7">
        <v>0</v>
      </c>
      <c r="K201" s="67">
        <v>0</v>
      </c>
      <c r="L201" s="7">
        <v>0</v>
      </c>
      <c r="M201" s="60"/>
      <c r="N201" s="60"/>
    </row>
    <row r="202" spans="2:14" ht="16.2" thickBot="1" x14ac:dyDescent="0.35">
      <c r="B202" s="251"/>
      <c r="C202" s="34" t="s">
        <v>134</v>
      </c>
      <c r="D202" s="28" t="s">
        <v>133</v>
      </c>
      <c r="E202" s="352">
        <v>100</v>
      </c>
      <c r="F202" s="353"/>
      <c r="G202" s="352">
        <v>100</v>
      </c>
      <c r="H202" s="353"/>
      <c r="I202" s="352">
        <v>100</v>
      </c>
      <c r="J202" s="353"/>
      <c r="K202" s="352">
        <v>100</v>
      </c>
      <c r="L202" s="353"/>
      <c r="M202" s="420"/>
      <c r="N202" s="421"/>
    </row>
    <row r="203" spans="2:14" ht="18" thickBot="1" x14ac:dyDescent="0.35">
      <c r="B203" s="251"/>
      <c r="C203" s="34" t="s">
        <v>464</v>
      </c>
      <c r="D203" s="28" t="s">
        <v>130</v>
      </c>
      <c r="E203" s="352">
        <v>0</v>
      </c>
      <c r="F203" s="353"/>
      <c r="G203" s="352">
        <v>0</v>
      </c>
      <c r="H203" s="353"/>
      <c r="I203" s="352">
        <v>0</v>
      </c>
      <c r="J203" s="353"/>
      <c r="K203" s="352">
        <v>0</v>
      </c>
      <c r="L203" s="353"/>
      <c r="M203" s="420"/>
      <c r="N203" s="421"/>
    </row>
    <row r="204" spans="2:14" ht="15.6" thickBot="1" x14ac:dyDescent="0.35">
      <c r="B204" s="251"/>
      <c r="C204" s="443" t="s">
        <v>135</v>
      </c>
      <c r="D204" s="444"/>
      <c r="E204" s="444"/>
      <c r="F204" s="444"/>
      <c r="G204" s="444"/>
      <c r="H204" s="444"/>
      <c r="I204" s="444"/>
      <c r="J204" s="444"/>
      <c r="K204" s="444"/>
      <c r="L204" s="444"/>
      <c r="M204" s="444"/>
      <c r="N204" s="445"/>
    </row>
    <row r="205" spans="2:14" ht="16.2" thickBot="1" x14ac:dyDescent="0.35">
      <c r="B205" s="251"/>
      <c r="C205" s="34" t="s">
        <v>127</v>
      </c>
      <c r="D205" s="28" t="s">
        <v>128</v>
      </c>
      <c r="E205" s="373">
        <v>0</v>
      </c>
      <c r="F205" s="374"/>
      <c r="G205" s="373">
        <v>0</v>
      </c>
      <c r="H205" s="374"/>
      <c r="I205" s="373">
        <v>0</v>
      </c>
      <c r="J205" s="374"/>
      <c r="K205" s="373">
        <v>1</v>
      </c>
      <c r="L205" s="374"/>
      <c r="M205" s="426"/>
      <c r="N205" s="427"/>
    </row>
    <row r="206" spans="2:14" ht="16.2" thickBot="1" x14ac:dyDescent="0.35">
      <c r="B206" s="251"/>
      <c r="C206" s="27" t="s">
        <v>36</v>
      </c>
      <c r="D206" s="28" t="s">
        <v>128</v>
      </c>
      <c r="E206" s="6">
        <v>0</v>
      </c>
      <c r="F206" s="6">
        <v>0</v>
      </c>
      <c r="G206" s="6">
        <v>0</v>
      </c>
      <c r="H206" s="6">
        <v>0</v>
      </c>
      <c r="I206" s="6">
        <v>0</v>
      </c>
      <c r="J206" s="6">
        <v>0</v>
      </c>
      <c r="K206" s="6">
        <v>1</v>
      </c>
      <c r="L206" s="6">
        <v>1</v>
      </c>
      <c r="M206" s="60"/>
      <c r="N206" s="60"/>
    </row>
    <row r="207" spans="2:14" ht="16.2" thickBot="1" x14ac:dyDescent="0.35">
      <c r="B207" s="251"/>
      <c r="C207" s="27" t="s">
        <v>37</v>
      </c>
      <c r="D207" s="28" t="s">
        <v>128</v>
      </c>
      <c r="E207" s="6">
        <v>0</v>
      </c>
      <c r="F207" s="6">
        <v>0</v>
      </c>
      <c r="G207" s="6">
        <v>0</v>
      </c>
      <c r="H207" s="6">
        <v>0</v>
      </c>
      <c r="I207" s="6">
        <v>0</v>
      </c>
      <c r="J207" s="6">
        <v>0</v>
      </c>
      <c r="K207" s="6">
        <v>1</v>
      </c>
      <c r="L207" s="6">
        <v>1</v>
      </c>
      <c r="M207" s="60"/>
      <c r="N207" s="60"/>
    </row>
    <row r="208" spans="2:14" ht="16.2" thickBot="1" x14ac:dyDescent="0.35">
      <c r="B208" s="251"/>
      <c r="C208" s="27" t="s">
        <v>38</v>
      </c>
      <c r="D208" s="28" t="s">
        <v>128</v>
      </c>
      <c r="E208" s="6">
        <v>0</v>
      </c>
      <c r="F208" s="6">
        <v>0</v>
      </c>
      <c r="G208" s="6">
        <v>0</v>
      </c>
      <c r="H208" s="6">
        <v>0</v>
      </c>
      <c r="I208" s="6">
        <v>0</v>
      </c>
      <c r="J208" s="6">
        <v>0</v>
      </c>
      <c r="K208" s="6">
        <v>1</v>
      </c>
      <c r="L208" s="6">
        <v>1</v>
      </c>
      <c r="M208" s="60"/>
      <c r="N208" s="60"/>
    </row>
    <row r="209" spans="2:14" ht="18" thickBot="1" x14ac:dyDescent="0.35">
      <c r="B209" s="251"/>
      <c r="C209" s="34" t="s">
        <v>466</v>
      </c>
      <c r="D209" s="28" t="s">
        <v>128</v>
      </c>
      <c r="E209" s="373">
        <v>4</v>
      </c>
      <c r="F209" s="374"/>
      <c r="G209" s="373">
        <v>4</v>
      </c>
      <c r="H209" s="374"/>
      <c r="I209" s="373">
        <v>4</v>
      </c>
      <c r="J209" s="374"/>
      <c r="K209" s="373">
        <v>3</v>
      </c>
      <c r="L209" s="374"/>
      <c r="M209" s="420"/>
      <c r="N209" s="421"/>
    </row>
    <row r="210" spans="2:14" ht="15.6" thickBot="1" x14ac:dyDescent="0.35">
      <c r="B210" s="251"/>
      <c r="C210" s="443" t="s">
        <v>136</v>
      </c>
      <c r="D210" s="444"/>
      <c r="E210" s="444"/>
      <c r="F210" s="444"/>
      <c r="G210" s="444"/>
      <c r="H210" s="444"/>
      <c r="I210" s="444"/>
      <c r="J210" s="444"/>
      <c r="K210" s="444"/>
      <c r="L210" s="444"/>
      <c r="M210" s="444"/>
      <c r="N210" s="445"/>
    </row>
    <row r="211" spans="2:14" ht="16.2" thickBot="1" x14ac:dyDescent="0.35">
      <c r="B211" s="251"/>
      <c r="C211" s="320" t="s">
        <v>127</v>
      </c>
      <c r="D211" s="422" t="s">
        <v>130</v>
      </c>
      <c r="E211" s="352">
        <v>0</v>
      </c>
      <c r="F211" s="353"/>
      <c r="G211" s="352">
        <v>0</v>
      </c>
      <c r="H211" s="353"/>
      <c r="I211" s="352">
        <v>0</v>
      </c>
      <c r="J211" s="353"/>
      <c r="K211" s="352">
        <v>0.27</v>
      </c>
      <c r="L211" s="353"/>
      <c r="M211" s="420"/>
      <c r="N211" s="421"/>
    </row>
    <row r="212" spans="2:14" ht="16.2" thickBot="1" x14ac:dyDescent="0.35">
      <c r="B212" s="251"/>
      <c r="C212" s="321"/>
      <c r="D212" s="423"/>
      <c r="E212" s="7">
        <v>0</v>
      </c>
      <c r="F212" s="7" t="s">
        <v>450</v>
      </c>
      <c r="G212" s="7">
        <v>0</v>
      </c>
      <c r="H212" s="7" t="s">
        <v>450</v>
      </c>
      <c r="I212" s="7">
        <v>0</v>
      </c>
      <c r="J212" s="7" t="s">
        <v>450</v>
      </c>
      <c r="K212" s="7">
        <v>0.27</v>
      </c>
      <c r="L212" s="7" t="s">
        <v>450</v>
      </c>
      <c r="M212" s="60"/>
      <c r="N212" s="60"/>
    </row>
    <row r="213" spans="2:14" ht="16.2" thickBot="1" x14ac:dyDescent="0.35">
      <c r="B213" s="251"/>
      <c r="C213" s="4" t="s">
        <v>36</v>
      </c>
      <c r="D213" s="5" t="s">
        <v>130</v>
      </c>
      <c r="E213" s="67">
        <v>0</v>
      </c>
      <c r="F213" s="7" t="s">
        <v>450</v>
      </c>
      <c r="G213" s="67">
        <v>0</v>
      </c>
      <c r="H213" s="7" t="s">
        <v>450</v>
      </c>
      <c r="I213" s="67">
        <v>0</v>
      </c>
      <c r="J213" s="7" t="s">
        <v>450</v>
      </c>
      <c r="K213" s="67">
        <v>0.27</v>
      </c>
      <c r="L213" s="7" t="s">
        <v>450</v>
      </c>
      <c r="M213" s="60"/>
      <c r="N213" s="60"/>
    </row>
    <row r="214" spans="2:14" ht="16.2" thickBot="1" x14ac:dyDescent="0.35">
      <c r="B214" s="251"/>
      <c r="C214" s="4" t="s">
        <v>37</v>
      </c>
      <c r="D214" s="5" t="s">
        <v>130</v>
      </c>
      <c r="E214" s="67" t="s">
        <v>450</v>
      </c>
      <c r="F214" s="7" t="s">
        <v>450</v>
      </c>
      <c r="G214" s="67" t="s">
        <v>450</v>
      </c>
      <c r="H214" s="7" t="s">
        <v>450</v>
      </c>
      <c r="I214" s="67" t="s">
        <v>450</v>
      </c>
      <c r="J214" s="7" t="s">
        <v>450</v>
      </c>
      <c r="K214" s="67" t="s">
        <v>450</v>
      </c>
      <c r="L214" s="7" t="s">
        <v>450</v>
      </c>
      <c r="M214" s="60"/>
      <c r="N214" s="60"/>
    </row>
    <row r="215" spans="2:14" ht="16.2" thickBot="1" x14ac:dyDescent="0.35">
      <c r="B215" s="251"/>
      <c r="C215" s="4" t="s">
        <v>38</v>
      </c>
      <c r="D215" s="5" t="s">
        <v>130</v>
      </c>
      <c r="E215" s="67" t="s">
        <v>450</v>
      </c>
      <c r="F215" s="7" t="s">
        <v>450</v>
      </c>
      <c r="G215" s="67" t="s">
        <v>450</v>
      </c>
      <c r="H215" s="7" t="s">
        <v>450</v>
      </c>
      <c r="I215" s="67" t="s">
        <v>450</v>
      </c>
      <c r="J215" s="7" t="s">
        <v>450</v>
      </c>
      <c r="K215" s="67" t="s">
        <v>450</v>
      </c>
      <c r="L215" s="7" t="s">
        <v>450</v>
      </c>
      <c r="M215" s="60"/>
      <c r="N215" s="60"/>
    </row>
    <row r="216" spans="2:14" ht="18" thickBot="1" x14ac:dyDescent="0.35">
      <c r="B216" s="251"/>
      <c r="C216" s="4" t="s">
        <v>464</v>
      </c>
      <c r="D216" s="5" t="s">
        <v>130</v>
      </c>
      <c r="E216" s="352">
        <v>4.3499999999999996</v>
      </c>
      <c r="F216" s="353"/>
      <c r="G216" s="352">
        <v>5.0599999999999996</v>
      </c>
      <c r="H216" s="353"/>
      <c r="I216" s="352">
        <v>2.99</v>
      </c>
      <c r="J216" s="353"/>
      <c r="K216" s="373">
        <v>6.48</v>
      </c>
      <c r="L216" s="374"/>
      <c r="M216" s="420"/>
      <c r="N216" s="421"/>
    </row>
    <row r="217" spans="2:14" ht="15.6" thickBot="1" x14ac:dyDescent="0.35">
      <c r="B217" s="251"/>
      <c r="C217" s="433" t="s">
        <v>137</v>
      </c>
      <c r="D217" s="434"/>
      <c r="E217" s="434"/>
      <c r="F217" s="434"/>
      <c r="G217" s="434"/>
      <c r="H217" s="434"/>
      <c r="I217" s="434"/>
      <c r="J217" s="434"/>
      <c r="K217" s="434"/>
      <c r="L217" s="434"/>
      <c r="M217" s="434"/>
      <c r="N217" s="435"/>
    </row>
    <row r="218" spans="2:14" ht="16.2" thickBot="1" x14ac:dyDescent="0.35">
      <c r="B218" s="251"/>
      <c r="C218" s="320" t="s">
        <v>127</v>
      </c>
      <c r="D218" s="422" t="s">
        <v>130</v>
      </c>
      <c r="E218" s="373" t="s">
        <v>452</v>
      </c>
      <c r="F218" s="374"/>
      <c r="G218" s="373" t="s">
        <v>452</v>
      </c>
      <c r="H218" s="374"/>
      <c r="I218" s="373" t="s">
        <v>452</v>
      </c>
      <c r="J218" s="374"/>
      <c r="K218" s="373" t="s">
        <v>452</v>
      </c>
      <c r="L218" s="374"/>
      <c r="M218" s="420"/>
      <c r="N218" s="421"/>
    </row>
    <row r="219" spans="2:14" ht="16.2" thickBot="1" x14ac:dyDescent="0.35">
      <c r="B219" s="251"/>
      <c r="C219" s="321"/>
      <c r="D219" s="423"/>
      <c r="E219" s="6" t="s">
        <v>450</v>
      </c>
      <c r="F219" s="6" t="s">
        <v>450</v>
      </c>
      <c r="G219" s="6" t="s">
        <v>450</v>
      </c>
      <c r="H219" s="6" t="s">
        <v>450</v>
      </c>
      <c r="I219" s="6" t="s">
        <v>450</v>
      </c>
      <c r="J219" s="6" t="s">
        <v>450</v>
      </c>
      <c r="K219" s="6" t="s">
        <v>450</v>
      </c>
      <c r="L219" s="6" t="s">
        <v>450</v>
      </c>
      <c r="M219" s="60"/>
      <c r="N219" s="60"/>
    </row>
    <row r="220" spans="2:14" ht="16.2" thickBot="1" x14ac:dyDescent="0.35">
      <c r="B220" s="251"/>
      <c r="C220" s="26" t="s">
        <v>36</v>
      </c>
      <c r="D220" s="5" t="s">
        <v>130</v>
      </c>
      <c r="E220" s="6" t="s">
        <v>450</v>
      </c>
      <c r="F220" s="6" t="s">
        <v>450</v>
      </c>
      <c r="G220" s="6" t="s">
        <v>450</v>
      </c>
      <c r="H220" s="6" t="s">
        <v>450</v>
      </c>
      <c r="I220" s="6" t="s">
        <v>450</v>
      </c>
      <c r="J220" s="6" t="s">
        <v>450</v>
      </c>
      <c r="K220" s="6" t="s">
        <v>450</v>
      </c>
      <c r="L220" s="6" t="s">
        <v>450</v>
      </c>
      <c r="M220" s="60"/>
      <c r="N220" s="60"/>
    </row>
    <row r="221" spans="2:14" ht="16.2" thickBot="1" x14ac:dyDescent="0.35">
      <c r="B221" s="251"/>
      <c r="C221" s="26" t="s">
        <v>37</v>
      </c>
      <c r="D221" s="5" t="s">
        <v>130</v>
      </c>
      <c r="E221" s="6" t="s">
        <v>450</v>
      </c>
      <c r="F221" s="6" t="s">
        <v>450</v>
      </c>
      <c r="G221" s="6" t="s">
        <v>450</v>
      </c>
      <c r="H221" s="6" t="s">
        <v>450</v>
      </c>
      <c r="I221" s="6" t="s">
        <v>450</v>
      </c>
      <c r="J221" s="6" t="s">
        <v>450</v>
      </c>
      <c r="K221" s="6" t="s">
        <v>450</v>
      </c>
      <c r="L221" s="6" t="s">
        <v>450</v>
      </c>
      <c r="M221" s="60"/>
      <c r="N221" s="60"/>
    </row>
    <row r="222" spans="2:14" ht="16.2" thickBot="1" x14ac:dyDescent="0.35">
      <c r="B222" s="252"/>
      <c r="C222" s="26" t="s">
        <v>38</v>
      </c>
      <c r="D222" s="5" t="s">
        <v>130</v>
      </c>
      <c r="E222" s="6" t="s">
        <v>450</v>
      </c>
      <c r="F222" s="6" t="s">
        <v>450</v>
      </c>
      <c r="G222" s="6" t="s">
        <v>450</v>
      </c>
      <c r="H222" s="6" t="s">
        <v>450</v>
      </c>
      <c r="I222" s="6" t="s">
        <v>450</v>
      </c>
      <c r="J222" s="6" t="s">
        <v>450</v>
      </c>
      <c r="K222" s="6" t="s">
        <v>450</v>
      </c>
      <c r="L222" s="6" t="s">
        <v>450</v>
      </c>
      <c r="M222" s="60"/>
      <c r="N222" s="60"/>
    </row>
    <row r="223" spans="2:14" ht="15.6" thickBot="1" x14ac:dyDescent="0.35">
      <c r="B223" s="275" t="s">
        <v>138</v>
      </c>
      <c r="C223" s="276"/>
      <c r="D223" s="276"/>
      <c r="E223" s="276"/>
      <c r="F223" s="276"/>
      <c r="G223" s="276"/>
      <c r="H223" s="276"/>
      <c r="I223" s="276"/>
      <c r="J223" s="276"/>
      <c r="K223" s="276"/>
      <c r="L223" s="276"/>
      <c r="M223" s="276"/>
      <c r="N223" s="277"/>
    </row>
    <row r="224" spans="2:14" ht="15.6" thickBot="1" x14ac:dyDescent="0.35">
      <c r="B224" s="309"/>
      <c r="C224" s="443" t="s">
        <v>139</v>
      </c>
      <c r="D224" s="444"/>
      <c r="E224" s="444"/>
      <c r="F224" s="444"/>
      <c r="G224" s="444"/>
      <c r="H224" s="444"/>
      <c r="I224" s="444"/>
      <c r="J224" s="444"/>
      <c r="K224" s="444"/>
      <c r="L224" s="444"/>
      <c r="M224" s="444"/>
      <c r="N224" s="445"/>
    </row>
    <row r="225" spans="2:14" ht="16.2" thickBot="1" x14ac:dyDescent="0.35">
      <c r="B225" s="310"/>
      <c r="C225" s="446" t="s">
        <v>140</v>
      </c>
      <c r="D225" s="5" t="s">
        <v>116</v>
      </c>
      <c r="E225" s="352">
        <v>2</v>
      </c>
      <c r="F225" s="353"/>
      <c r="G225" s="352">
        <v>2</v>
      </c>
      <c r="H225" s="353"/>
      <c r="I225" s="352">
        <v>4</v>
      </c>
      <c r="J225" s="353"/>
      <c r="K225" s="373">
        <v>1</v>
      </c>
      <c r="L225" s="374"/>
      <c r="M225" s="420">
        <v>0</v>
      </c>
      <c r="N225" s="421"/>
    </row>
    <row r="226" spans="2:14" x14ac:dyDescent="0.3">
      <c r="B226" s="35"/>
      <c r="C226" s="35"/>
      <c r="D226" s="35"/>
      <c r="E226" s="35"/>
      <c r="F226" s="35"/>
      <c r="G226" s="35"/>
      <c r="H226" s="35"/>
      <c r="I226" s="35"/>
      <c r="J226" s="35"/>
      <c r="K226" s="35"/>
      <c r="L226" s="35"/>
      <c r="M226" s="35"/>
      <c r="N226" s="35"/>
    </row>
    <row r="227" spans="2:14" ht="16.8" x14ac:dyDescent="0.3">
      <c r="B227" s="121" t="s">
        <v>468</v>
      </c>
      <c r="C227" s="35"/>
      <c r="D227" s="35"/>
      <c r="E227" s="35"/>
      <c r="F227" s="35"/>
      <c r="G227" s="35"/>
      <c r="H227" s="35"/>
      <c r="I227" s="35"/>
      <c r="J227" s="35"/>
      <c r="K227" s="35"/>
      <c r="L227" s="35"/>
      <c r="M227" s="35"/>
      <c r="N227" s="35"/>
    </row>
    <row r="228" spans="2:14" ht="16.2" x14ac:dyDescent="0.45">
      <c r="B228" s="119" t="s">
        <v>433</v>
      </c>
      <c r="C228" s="35"/>
      <c r="D228" s="35"/>
      <c r="E228" s="35"/>
      <c r="F228" s="35"/>
      <c r="G228" s="35"/>
      <c r="H228" s="35"/>
      <c r="I228" s="35"/>
      <c r="J228" s="35"/>
      <c r="K228" s="35"/>
      <c r="L228" s="35"/>
      <c r="M228" s="35"/>
      <c r="N228" s="35"/>
    </row>
    <row r="229" spans="2:14" ht="16.8" x14ac:dyDescent="0.3">
      <c r="B229" s="121" t="s">
        <v>490</v>
      </c>
      <c r="C229" s="35"/>
      <c r="D229" s="35"/>
      <c r="E229" s="35"/>
      <c r="F229" s="35"/>
      <c r="G229" s="35"/>
      <c r="H229" s="35"/>
      <c r="I229" s="35"/>
      <c r="J229" s="35"/>
      <c r="K229" s="35"/>
      <c r="L229" s="35"/>
      <c r="M229" s="35"/>
      <c r="N229" s="35"/>
    </row>
    <row r="230" spans="2:14" ht="16.8" x14ac:dyDescent="0.3">
      <c r="B230" s="121" t="s">
        <v>491</v>
      </c>
      <c r="C230" s="35"/>
      <c r="D230" s="35"/>
      <c r="E230" s="35"/>
      <c r="F230" s="35"/>
      <c r="G230" s="35"/>
      <c r="H230" s="35"/>
      <c r="I230" s="35"/>
      <c r="J230" s="35"/>
      <c r="K230" s="35"/>
      <c r="L230" s="35"/>
      <c r="M230" s="35"/>
      <c r="N230" s="35"/>
    </row>
    <row r="231" spans="2:14" ht="16.8" x14ac:dyDescent="0.3">
      <c r="B231" s="121" t="s">
        <v>492</v>
      </c>
      <c r="C231" s="35"/>
      <c r="D231" s="35"/>
      <c r="E231" s="35"/>
      <c r="F231" s="35"/>
      <c r="G231" s="35"/>
      <c r="H231" s="35"/>
      <c r="I231" s="35"/>
      <c r="J231" s="35"/>
      <c r="K231" s="35"/>
      <c r="L231" s="35"/>
      <c r="M231" s="35"/>
      <c r="N231" s="35"/>
    </row>
    <row r="232" spans="2:14" ht="16.8" x14ac:dyDescent="0.3">
      <c r="B232" s="121" t="s">
        <v>493</v>
      </c>
      <c r="C232" s="35"/>
      <c r="D232" s="35"/>
      <c r="E232" s="35"/>
      <c r="F232" s="35"/>
      <c r="G232" s="35"/>
      <c r="H232" s="35"/>
      <c r="I232" s="35"/>
      <c r="J232" s="35"/>
      <c r="K232" s="35"/>
      <c r="L232" s="35"/>
      <c r="M232" s="35"/>
      <c r="N232" s="35"/>
    </row>
    <row r="233" spans="2:14" ht="16.8" x14ac:dyDescent="0.3">
      <c r="B233" s="121" t="s">
        <v>494</v>
      </c>
      <c r="C233" s="35"/>
      <c r="D233" s="35"/>
      <c r="E233" s="35"/>
      <c r="F233" s="35"/>
      <c r="G233" s="35"/>
      <c r="H233" s="35"/>
      <c r="I233" s="35"/>
      <c r="J233" s="35"/>
      <c r="K233" s="35"/>
      <c r="L233" s="35"/>
      <c r="M233" s="35"/>
      <c r="N233" s="35"/>
    </row>
    <row r="234" spans="2:14" ht="16.8" x14ac:dyDescent="0.3">
      <c r="B234" s="121" t="s">
        <v>495</v>
      </c>
      <c r="C234" s="35"/>
      <c r="D234" s="35"/>
      <c r="E234" s="35"/>
      <c r="F234" s="35"/>
      <c r="G234" s="35"/>
      <c r="H234" s="35"/>
      <c r="I234" s="35"/>
      <c r="J234" s="35"/>
      <c r="K234" s="35"/>
      <c r="L234" s="35"/>
      <c r="M234" s="35"/>
      <c r="N234" s="35"/>
    </row>
    <row r="235" spans="2:14" ht="16.2" x14ac:dyDescent="0.45">
      <c r="B235" s="120" t="s">
        <v>432</v>
      </c>
      <c r="C235" s="35"/>
      <c r="D235" s="35"/>
      <c r="E235" s="35"/>
      <c r="F235" s="35"/>
      <c r="G235" s="35"/>
      <c r="H235" s="35"/>
      <c r="I235" s="35"/>
      <c r="J235" s="35"/>
      <c r="K235" s="35"/>
      <c r="L235" s="35"/>
      <c r="M235" s="35"/>
      <c r="N235" s="35"/>
    </row>
    <row r="236" spans="2:14" ht="16.8" x14ac:dyDescent="0.5">
      <c r="B236" s="93" t="s">
        <v>496</v>
      </c>
      <c r="C236" s="35"/>
      <c r="D236" s="35"/>
      <c r="E236" s="35"/>
      <c r="F236" s="35"/>
      <c r="G236" s="35"/>
      <c r="H236" s="35"/>
      <c r="I236" s="35"/>
      <c r="J236" s="35"/>
      <c r="K236" s="35"/>
      <c r="L236" s="35"/>
      <c r="M236" s="35"/>
      <c r="N236" s="35"/>
    </row>
    <row r="237" spans="2:14" ht="16.8" x14ac:dyDescent="0.5">
      <c r="B237" s="93" t="s">
        <v>497</v>
      </c>
      <c r="C237" s="35"/>
      <c r="D237" s="35"/>
      <c r="E237" s="35"/>
      <c r="F237" s="35"/>
      <c r="G237" s="35"/>
      <c r="H237" s="35"/>
      <c r="I237" s="35"/>
      <c r="J237" s="35"/>
      <c r="K237" s="35"/>
      <c r="L237" s="35"/>
      <c r="M237" s="35"/>
      <c r="N237" s="35"/>
    </row>
    <row r="238" spans="2:14" ht="16.8" x14ac:dyDescent="0.5">
      <c r="B238" s="93" t="s">
        <v>498</v>
      </c>
      <c r="C238" s="35"/>
      <c r="D238" s="35"/>
      <c r="E238" s="35"/>
      <c r="F238" s="35"/>
      <c r="G238" s="35"/>
      <c r="H238" s="35"/>
      <c r="I238" s="35"/>
      <c r="J238" s="35"/>
      <c r="K238" s="35"/>
      <c r="L238" s="35"/>
      <c r="M238" s="35"/>
      <c r="N238" s="35"/>
    </row>
    <row r="239" spans="2:14" x14ac:dyDescent="0.3">
      <c r="C239" s="35"/>
      <c r="D239" s="35"/>
      <c r="E239" s="35"/>
      <c r="F239" s="35"/>
      <c r="G239" s="35"/>
      <c r="H239" s="35"/>
      <c r="I239" s="35"/>
      <c r="J239" s="35"/>
      <c r="K239" s="35"/>
      <c r="L239" s="35"/>
      <c r="M239" s="35"/>
      <c r="N239" s="35"/>
    </row>
    <row r="240" spans="2:14" x14ac:dyDescent="0.3">
      <c r="B240" s="35"/>
      <c r="C240" s="35" t="s">
        <v>553</v>
      </c>
      <c r="D240" s="35"/>
      <c r="E240" s="35"/>
      <c r="F240" s="35"/>
      <c r="G240" s="35"/>
      <c r="H240" s="35"/>
      <c r="I240" s="35"/>
      <c r="J240" s="35"/>
      <c r="K240" s="35"/>
      <c r="L240" s="35"/>
      <c r="M240" s="35"/>
      <c r="N240" s="35"/>
    </row>
    <row r="241" spans="2:14" x14ac:dyDescent="0.3">
      <c r="B241" s="35"/>
      <c r="C241" s="35" t="s">
        <v>552</v>
      </c>
      <c r="D241" s="35"/>
      <c r="E241" s="35"/>
      <c r="F241" s="35"/>
      <c r="G241" s="35"/>
      <c r="H241" s="35"/>
      <c r="I241" s="35"/>
      <c r="J241" s="35"/>
      <c r="K241" s="35"/>
      <c r="L241" s="35"/>
      <c r="M241" s="35"/>
      <c r="N241" s="35"/>
    </row>
    <row r="242" spans="2:14" x14ac:dyDescent="0.3">
      <c r="B242" s="35"/>
      <c r="C242" s="35"/>
      <c r="D242" s="35"/>
      <c r="E242" s="35"/>
      <c r="F242" s="35"/>
      <c r="G242" s="35"/>
      <c r="H242" s="35"/>
      <c r="I242" s="35"/>
      <c r="J242" s="35"/>
      <c r="K242" s="35"/>
      <c r="L242" s="35"/>
      <c r="M242" s="35"/>
      <c r="N242" s="35"/>
    </row>
    <row r="243" spans="2:14" x14ac:dyDescent="0.3">
      <c r="B243" s="35"/>
      <c r="C243" s="35"/>
      <c r="D243" s="35"/>
      <c r="E243" s="35"/>
      <c r="F243" s="35"/>
      <c r="G243" s="35"/>
      <c r="H243" s="35"/>
      <c r="I243" s="35"/>
      <c r="J243" s="35"/>
      <c r="K243" s="35"/>
      <c r="L243" s="35"/>
      <c r="M243" s="35"/>
      <c r="N243" s="35"/>
    </row>
    <row r="244" spans="2:14" x14ac:dyDescent="0.3">
      <c r="B244" s="35"/>
      <c r="C244" s="35"/>
      <c r="D244" s="35"/>
      <c r="E244" s="35"/>
      <c r="F244" s="35"/>
      <c r="G244" s="35"/>
      <c r="H244" s="35"/>
      <c r="I244" s="35"/>
      <c r="J244" s="35"/>
      <c r="K244" s="35"/>
      <c r="L244" s="35"/>
      <c r="M244" s="35"/>
      <c r="N244" s="35"/>
    </row>
    <row r="245" spans="2:14" x14ac:dyDescent="0.3">
      <c r="B245" s="35"/>
      <c r="C245" s="35"/>
      <c r="D245" s="35"/>
      <c r="E245" s="35"/>
      <c r="F245" s="35"/>
      <c r="G245" s="35"/>
      <c r="H245" s="35"/>
      <c r="I245" s="35"/>
      <c r="J245" s="35"/>
      <c r="K245" s="35"/>
      <c r="L245" s="35"/>
      <c r="M245" s="35"/>
      <c r="N245" s="35"/>
    </row>
    <row r="246" spans="2:14" x14ac:dyDescent="0.3">
      <c r="B246" s="35"/>
      <c r="C246" s="35"/>
      <c r="D246" s="35"/>
      <c r="E246" s="35"/>
      <c r="F246" s="35"/>
      <c r="G246" s="35"/>
      <c r="H246" s="35"/>
      <c r="I246" s="35"/>
      <c r="J246" s="35"/>
      <c r="K246" s="35"/>
      <c r="L246" s="35"/>
      <c r="M246" s="35"/>
      <c r="N246" s="35"/>
    </row>
    <row r="247" spans="2:14" x14ac:dyDescent="0.3">
      <c r="B247" s="35"/>
      <c r="C247" s="35"/>
      <c r="D247" s="35"/>
      <c r="E247" s="35"/>
      <c r="F247" s="35"/>
      <c r="G247" s="35"/>
      <c r="H247" s="35"/>
      <c r="I247" s="35"/>
      <c r="J247" s="35"/>
      <c r="K247" s="35"/>
      <c r="L247" s="35"/>
      <c r="M247" s="35"/>
      <c r="N247" s="35"/>
    </row>
    <row r="248" spans="2:14" x14ac:dyDescent="0.3">
      <c r="B248" s="35"/>
      <c r="C248" s="35"/>
      <c r="D248" s="35"/>
      <c r="E248" s="35"/>
      <c r="F248" s="35"/>
      <c r="G248" s="35"/>
      <c r="H248" s="35"/>
      <c r="I248" s="35"/>
      <c r="J248" s="35"/>
      <c r="K248" s="35"/>
      <c r="L248" s="35"/>
      <c r="M248" s="35"/>
      <c r="N248" s="35"/>
    </row>
    <row r="249" spans="2:14" x14ac:dyDescent="0.3">
      <c r="B249" s="35"/>
      <c r="C249" s="35"/>
      <c r="D249" s="35"/>
      <c r="E249" s="35"/>
      <c r="F249" s="35"/>
      <c r="G249" s="35"/>
      <c r="H249" s="35"/>
      <c r="I249" s="35"/>
      <c r="J249" s="35"/>
      <c r="K249" s="35"/>
      <c r="L249" s="35"/>
      <c r="M249" s="35"/>
      <c r="N249" s="35"/>
    </row>
    <row r="250" spans="2:14" x14ac:dyDescent="0.3">
      <c r="B250" s="35"/>
      <c r="C250" s="35"/>
      <c r="D250" s="35"/>
      <c r="E250" s="35"/>
      <c r="F250" s="35"/>
      <c r="G250" s="35"/>
      <c r="H250" s="35"/>
      <c r="I250" s="35"/>
      <c r="J250" s="35"/>
      <c r="K250" s="35"/>
      <c r="L250" s="35"/>
      <c r="M250" s="35"/>
      <c r="N250" s="35"/>
    </row>
    <row r="251" spans="2:14" x14ac:dyDescent="0.3">
      <c r="B251" s="35"/>
      <c r="C251" s="35"/>
      <c r="D251" s="35"/>
      <c r="E251" s="35"/>
      <c r="F251" s="35"/>
      <c r="G251" s="35"/>
      <c r="H251" s="35"/>
      <c r="I251" s="35"/>
      <c r="J251" s="35"/>
      <c r="K251" s="35"/>
      <c r="L251" s="35"/>
      <c r="M251" s="35"/>
      <c r="N251" s="35"/>
    </row>
    <row r="252" spans="2:14" x14ac:dyDescent="0.3">
      <c r="B252" s="35"/>
      <c r="C252" s="35"/>
      <c r="D252" s="35"/>
      <c r="E252" s="35"/>
      <c r="F252" s="35"/>
      <c r="G252" s="35"/>
      <c r="H252" s="35"/>
      <c r="I252" s="35"/>
      <c r="J252" s="35"/>
      <c r="K252" s="35"/>
      <c r="L252" s="35"/>
      <c r="M252" s="35"/>
      <c r="N252" s="35"/>
    </row>
    <row r="253" spans="2:14" x14ac:dyDescent="0.3">
      <c r="B253" s="35"/>
      <c r="C253" s="35"/>
      <c r="D253" s="35"/>
      <c r="E253" s="35"/>
      <c r="F253" s="35"/>
      <c r="G253" s="35"/>
      <c r="H253" s="35"/>
      <c r="I253" s="35"/>
      <c r="J253" s="35"/>
      <c r="K253" s="35"/>
      <c r="L253" s="35"/>
      <c r="M253" s="35"/>
      <c r="N253" s="35"/>
    </row>
    <row r="254" spans="2:14" x14ac:dyDescent="0.3">
      <c r="B254" s="35"/>
      <c r="C254" s="35"/>
      <c r="D254" s="35"/>
      <c r="E254" s="35"/>
      <c r="F254" s="35"/>
      <c r="G254" s="35"/>
      <c r="H254" s="35"/>
      <c r="I254" s="35"/>
      <c r="J254" s="35"/>
      <c r="K254" s="35"/>
      <c r="L254" s="35"/>
      <c r="M254" s="35"/>
      <c r="N254" s="35"/>
    </row>
    <row r="255" spans="2:14" x14ac:dyDescent="0.3">
      <c r="B255" s="35"/>
      <c r="C255" s="35"/>
      <c r="D255" s="35"/>
      <c r="E255" s="35"/>
      <c r="F255" s="35"/>
      <c r="G255" s="35"/>
      <c r="H255" s="35"/>
      <c r="I255" s="35"/>
      <c r="J255" s="35"/>
      <c r="K255" s="35"/>
      <c r="L255" s="35"/>
      <c r="M255" s="35"/>
      <c r="N255" s="35"/>
    </row>
    <row r="256" spans="2:14" x14ac:dyDescent="0.3">
      <c r="B256" s="35"/>
      <c r="C256" s="35"/>
      <c r="D256" s="35"/>
      <c r="E256" s="35"/>
      <c r="F256" s="35"/>
      <c r="G256" s="35"/>
      <c r="H256" s="35"/>
      <c r="I256" s="35"/>
      <c r="J256" s="35"/>
      <c r="K256" s="35"/>
      <c r="L256" s="35"/>
      <c r="M256" s="35"/>
      <c r="N256" s="35"/>
    </row>
    <row r="257" spans="2:14" x14ac:dyDescent="0.3">
      <c r="B257" s="35"/>
      <c r="C257" s="35"/>
      <c r="D257" s="35"/>
      <c r="E257" s="35"/>
      <c r="F257" s="35"/>
      <c r="G257" s="35"/>
      <c r="H257" s="35"/>
      <c r="I257" s="35"/>
      <c r="J257" s="35"/>
      <c r="K257" s="35"/>
      <c r="L257" s="35"/>
      <c r="M257" s="35"/>
      <c r="N257" s="35"/>
    </row>
    <row r="258" spans="2:14" x14ac:dyDescent="0.3">
      <c r="B258" s="35"/>
      <c r="C258" s="35"/>
      <c r="D258" s="35"/>
      <c r="E258" s="35"/>
      <c r="F258" s="35"/>
      <c r="G258" s="35"/>
      <c r="H258" s="35"/>
      <c r="I258" s="35"/>
      <c r="J258" s="35"/>
      <c r="K258" s="35"/>
      <c r="L258" s="35"/>
      <c r="M258" s="35"/>
      <c r="N258" s="35"/>
    </row>
    <row r="259" spans="2:14" x14ac:dyDescent="0.3">
      <c r="B259" s="35"/>
      <c r="C259" s="35"/>
      <c r="D259" s="35"/>
      <c r="E259" s="35"/>
      <c r="F259" s="35"/>
      <c r="G259" s="35"/>
      <c r="H259" s="35"/>
      <c r="I259" s="35"/>
      <c r="J259" s="35"/>
      <c r="K259" s="35"/>
      <c r="L259" s="35"/>
      <c r="M259" s="35"/>
      <c r="N259" s="35"/>
    </row>
    <row r="260" spans="2:14" x14ac:dyDescent="0.3">
      <c r="B260" s="35"/>
      <c r="C260" s="35"/>
      <c r="D260" s="35"/>
      <c r="E260" s="35"/>
      <c r="F260" s="35"/>
      <c r="G260" s="35"/>
      <c r="H260" s="35"/>
      <c r="I260" s="35"/>
      <c r="J260" s="35"/>
      <c r="K260" s="35"/>
      <c r="L260" s="35"/>
      <c r="M260" s="35"/>
      <c r="N260" s="35"/>
    </row>
    <row r="261" spans="2:14" x14ac:dyDescent="0.3">
      <c r="B261" s="35"/>
      <c r="C261" s="35"/>
      <c r="D261" s="35"/>
      <c r="E261" s="35"/>
      <c r="F261" s="35"/>
      <c r="G261" s="35"/>
      <c r="H261" s="35"/>
      <c r="I261" s="35"/>
      <c r="J261" s="35"/>
      <c r="K261" s="35"/>
      <c r="L261" s="35"/>
      <c r="M261" s="35"/>
      <c r="N261" s="35"/>
    </row>
    <row r="262" spans="2:14" x14ac:dyDescent="0.3">
      <c r="B262" s="35"/>
      <c r="C262" s="35"/>
      <c r="D262" s="35"/>
      <c r="E262" s="35"/>
      <c r="F262" s="35"/>
      <c r="G262" s="35"/>
      <c r="H262" s="35"/>
      <c r="I262" s="35"/>
      <c r="J262" s="35"/>
      <c r="K262" s="35"/>
      <c r="L262" s="35"/>
      <c r="M262" s="35"/>
      <c r="N262" s="35"/>
    </row>
    <row r="263" spans="2:14" x14ac:dyDescent="0.3">
      <c r="B263" s="35"/>
      <c r="C263" s="35"/>
      <c r="D263" s="35"/>
      <c r="E263" s="35"/>
      <c r="F263" s="35"/>
      <c r="G263" s="35"/>
      <c r="H263" s="35"/>
      <c r="I263" s="35"/>
      <c r="J263" s="35"/>
      <c r="K263" s="35"/>
      <c r="L263" s="35"/>
      <c r="M263" s="35"/>
      <c r="N263" s="35"/>
    </row>
    <row r="264" spans="2:14" x14ac:dyDescent="0.3">
      <c r="B264" s="35"/>
      <c r="C264" s="35"/>
      <c r="D264" s="35"/>
      <c r="E264" s="35"/>
      <c r="F264" s="35"/>
      <c r="G264" s="35"/>
      <c r="H264" s="35"/>
      <c r="I264" s="35"/>
      <c r="J264" s="35"/>
      <c r="K264" s="35"/>
      <c r="L264" s="35"/>
      <c r="M264" s="35"/>
      <c r="N264" s="35"/>
    </row>
    <row r="265" spans="2:14" x14ac:dyDescent="0.3">
      <c r="B265" s="35"/>
      <c r="C265" s="35"/>
      <c r="D265" s="35"/>
      <c r="E265" s="35"/>
      <c r="F265" s="35"/>
      <c r="G265" s="35"/>
      <c r="H265" s="35"/>
      <c r="I265" s="35"/>
      <c r="J265" s="35"/>
      <c r="K265" s="35"/>
      <c r="L265" s="35"/>
      <c r="M265" s="35"/>
      <c r="N265" s="35"/>
    </row>
    <row r="266" spans="2:14" x14ac:dyDescent="0.3">
      <c r="B266" s="35"/>
      <c r="C266" s="35"/>
      <c r="D266" s="35"/>
      <c r="E266" s="35"/>
      <c r="F266" s="35"/>
      <c r="G266" s="35"/>
      <c r="H266" s="35"/>
      <c r="I266" s="35"/>
      <c r="J266" s="35"/>
      <c r="K266" s="35"/>
      <c r="L266" s="35"/>
      <c r="M266" s="35"/>
      <c r="N266" s="35"/>
    </row>
    <row r="267" spans="2:14" x14ac:dyDescent="0.3">
      <c r="B267" s="35"/>
      <c r="C267" s="35"/>
      <c r="D267" s="35"/>
      <c r="E267" s="35"/>
      <c r="F267" s="35"/>
      <c r="G267" s="35"/>
      <c r="H267" s="35"/>
      <c r="I267" s="35"/>
      <c r="J267" s="35"/>
      <c r="K267" s="35"/>
      <c r="L267" s="35"/>
      <c r="M267" s="35"/>
      <c r="N267" s="35"/>
    </row>
    <row r="268" spans="2:14" x14ac:dyDescent="0.3">
      <c r="B268" s="35"/>
      <c r="C268" s="35"/>
      <c r="D268" s="35"/>
      <c r="E268" s="35"/>
      <c r="F268" s="35"/>
      <c r="G268" s="35"/>
      <c r="H268" s="35"/>
      <c r="I268" s="35"/>
      <c r="J268" s="35"/>
      <c r="K268" s="35"/>
      <c r="L268" s="35"/>
      <c r="M268" s="35"/>
      <c r="N268" s="35"/>
    </row>
    <row r="269" spans="2:14" x14ac:dyDescent="0.3">
      <c r="B269" s="35"/>
      <c r="C269" s="35"/>
      <c r="D269" s="35"/>
      <c r="E269" s="35"/>
      <c r="F269" s="35"/>
      <c r="G269" s="35"/>
      <c r="H269" s="35"/>
      <c r="I269" s="35"/>
      <c r="J269" s="35"/>
      <c r="K269" s="35"/>
      <c r="L269" s="35"/>
      <c r="M269" s="35"/>
      <c r="N269" s="35"/>
    </row>
    <row r="270" spans="2:14" x14ac:dyDescent="0.3">
      <c r="B270" s="35"/>
      <c r="C270" s="35"/>
      <c r="D270" s="35"/>
      <c r="E270" s="35"/>
      <c r="F270" s="35"/>
      <c r="G270" s="35"/>
      <c r="H270" s="35"/>
      <c r="I270" s="35"/>
      <c r="J270" s="35"/>
      <c r="K270" s="35"/>
      <c r="L270" s="35"/>
      <c r="M270" s="35"/>
      <c r="N270" s="35"/>
    </row>
    <row r="271" spans="2:14" x14ac:dyDescent="0.3">
      <c r="B271" s="35"/>
      <c r="C271" s="35"/>
      <c r="D271" s="35"/>
      <c r="E271" s="35"/>
      <c r="F271" s="35"/>
      <c r="G271" s="35"/>
      <c r="H271" s="35"/>
      <c r="I271" s="35"/>
      <c r="J271" s="35"/>
      <c r="K271" s="35"/>
      <c r="L271" s="35"/>
      <c r="M271" s="35"/>
      <c r="N271" s="35"/>
    </row>
    <row r="272" spans="2:14" x14ac:dyDescent="0.3">
      <c r="B272" s="35"/>
      <c r="C272" s="35"/>
      <c r="D272" s="35"/>
      <c r="E272" s="35"/>
      <c r="F272" s="35"/>
      <c r="G272" s="35"/>
      <c r="H272" s="35"/>
      <c r="I272" s="35"/>
      <c r="J272" s="35"/>
      <c r="K272" s="35"/>
      <c r="L272" s="35"/>
      <c r="M272" s="35"/>
      <c r="N272" s="35"/>
    </row>
    <row r="273" spans="2:14" x14ac:dyDescent="0.3">
      <c r="B273" s="35"/>
      <c r="C273" s="35"/>
      <c r="D273" s="35"/>
      <c r="E273" s="35"/>
      <c r="F273" s="35"/>
      <c r="G273" s="35"/>
      <c r="H273" s="35"/>
      <c r="I273" s="35"/>
      <c r="J273" s="35"/>
      <c r="K273" s="35"/>
      <c r="L273" s="35"/>
      <c r="M273" s="35"/>
      <c r="N273" s="35"/>
    </row>
    <row r="274" spans="2:14" x14ac:dyDescent="0.3">
      <c r="B274" s="35"/>
      <c r="C274" s="35"/>
      <c r="D274" s="35"/>
      <c r="E274" s="35"/>
      <c r="F274" s="35"/>
      <c r="G274" s="35"/>
      <c r="H274" s="35"/>
      <c r="I274" s="35"/>
      <c r="J274" s="35"/>
      <c r="K274" s="35"/>
      <c r="L274" s="35"/>
      <c r="M274" s="35"/>
      <c r="N274" s="35"/>
    </row>
    <row r="275" spans="2:14" x14ac:dyDescent="0.3">
      <c r="B275" s="35"/>
      <c r="C275" s="35"/>
      <c r="D275" s="35"/>
      <c r="E275" s="35"/>
      <c r="F275" s="35"/>
      <c r="G275" s="35"/>
      <c r="H275" s="35"/>
      <c r="I275" s="35"/>
      <c r="J275" s="35"/>
      <c r="K275" s="35"/>
      <c r="L275" s="35"/>
      <c r="M275" s="35"/>
      <c r="N275" s="35"/>
    </row>
    <row r="276" spans="2:14" x14ac:dyDescent="0.3">
      <c r="B276" s="35"/>
      <c r="C276" s="35"/>
      <c r="D276" s="35"/>
      <c r="E276" s="35"/>
      <c r="F276" s="35"/>
      <c r="G276" s="35"/>
      <c r="H276" s="35"/>
      <c r="I276" s="35"/>
      <c r="J276" s="35"/>
      <c r="K276" s="35"/>
      <c r="L276" s="35"/>
      <c r="M276" s="35"/>
      <c r="N276" s="35"/>
    </row>
    <row r="277" spans="2:14" x14ac:dyDescent="0.3">
      <c r="B277" s="35"/>
      <c r="C277" s="35"/>
      <c r="D277" s="35"/>
      <c r="E277" s="35"/>
      <c r="F277" s="35"/>
      <c r="G277" s="35"/>
      <c r="H277" s="35"/>
      <c r="I277" s="35"/>
      <c r="J277" s="35"/>
      <c r="K277" s="35"/>
      <c r="L277" s="35"/>
      <c r="M277" s="35"/>
      <c r="N277" s="35"/>
    </row>
    <row r="278" spans="2:14" x14ac:dyDescent="0.3">
      <c r="B278" s="35"/>
      <c r="C278" s="35"/>
      <c r="D278" s="35"/>
      <c r="E278" s="35"/>
      <c r="F278" s="35"/>
      <c r="G278" s="35"/>
      <c r="H278" s="35"/>
      <c r="I278" s="35"/>
      <c r="J278" s="35"/>
      <c r="K278" s="35"/>
      <c r="L278" s="35"/>
      <c r="M278" s="35"/>
      <c r="N278" s="35"/>
    </row>
    <row r="279" spans="2:14" x14ac:dyDescent="0.3">
      <c r="B279" s="35"/>
      <c r="C279" s="35"/>
      <c r="D279" s="35"/>
      <c r="E279" s="35"/>
      <c r="F279" s="35"/>
      <c r="G279" s="35"/>
      <c r="H279" s="35"/>
      <c r="I279" s="35"/>
      <c r="J279" s="35"/>
      <c r="K279" s="35"/>
      <c r="L279" s="35"/>
      <c r="M279" s="35"/>
      <c r="N279" s="35"/>
    </row>
    <row r="280" spans="2:14" x14ac:dyDescent="0.3">
      <c r="B280" s="35"/>
      <c r="C280" s="35"/>
      <c r="D280" s="35"/>
      <c r="E280" s="35"/>
      <c r="F280" s="35"/>
      <c r="G280" s="35"/>
      <c r="H280" s="35"/>
      <c r="I280" s="35"/>
      <c r="J280" s="35"/>
      <c r="K280" s="35"/>
      <c r="L280" s="35"/>
      <c r="M280" s="35"/>
      <c r="N280" s="35"/>
    </row>
  </sheetData>
  <customSheetViews>
    <customSheetView guid="{B8A4C34F-0FF3-45CB-A458-8F7267866128}" scale="140">
      <pane xSplit="4" ySplit="7" topLeftCell="E107" activePane="bottomRight" state="frozen"/>
      <selection pane="bottomRight" activeCell="C94" sqref="C94:C98"/>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s>
  <mergeCells count="439">
    <mergeCell ref="E216:F216"/>
    <mergeCell ref="E218:F218"/>
    <mergeCell ref="E92:F92"/>
    <mergeCell ref="E193:F193"/>
    <mergeCell ref="E194:F194"/>
    <mergeCell ref="E195:F195"/>
    <mergeCell ref="E197:F197"/>
    <mergeCell ref="E202:F202"/>
    <mergeCell ref="E203:F203"/>
    <mergeCell ref="E151:F151"/>
    <mergeCell ref="E152:F152"/>
    <mergeCell ref="E153:F153"/>
    <mergeCell ref="E157:F157"/>
    <mergeCell ref="E159:F159"/>
    <mergeCell ref="E164:F164"/>
    <mergeCell ref="E143:F143"/>
    <mergeCell ref="E144:F144"/>
    <mergeCell ref="E145:F145"/>
    <mergeCell ref="E146:F146"/>
    <mergeCell ref="E147:F147"/>
    <mergeCell ref="E150:F150"/>
    <mergeCell ref="E136:F136"/>
    <mergeCell ref="C210:N210"/>
    <mergeCell ref="C211:C212"/>
    <mergeCell ref="E51:F51"/>
    <mergeCell ref="E53:F53"/>
    <mergeCell ref="E70:F70"/>
    <mergeCell ref="E72:F72"/>
    <mergeCell ref="E74:F74"/>
    <mergeCell ref="E76:F76"/>
    <mergeCell ref="E137:F137"/>
    <mergeCell ref="E138:F138"/>
    <mergeCell ref="E139:F139"/>
    <mergeCell ref="E113:F113"/>
    <mergeCell ref="E114:F114"/>
    <mergeCell ref="E115:F115"/>
    <mergeCell ref="E117:F117"/>
    <mergeCell ref="E118:F118"/>
    <mergeCell ref="E119:F119"/>
    <mergeCell ref="E4:N4"/>
    <mergeCell ref="E5:F5"/>
    <mergeCell ref="E8:F8"/>
    <mergeCell ref="E10:F10"/>
    <mergeCell ref="E12:F12"/>
    <mergeCell ref="E14:F14"/>
    <mergeCell ref="M218:N218"/>
    <mergeCell ref="B223:N223"/>
    <mergeCell ref="B224:B225"/>
    <mergeCell ref="C224:N224"/>
    <mergeCell ref="G225:H225"/>
    <mergeCell ref="I225:J225"/>
    <mergeCell ref="K225:L225"/>
    <mergeCell ref="M225:N225"/>
    <mergeCell ref="G216:H216"/>
    <mergeCell ref="I216:J216"/>
    <mergeCell ref="K216:L216"/>
    <mergeCell ref="M216:N216"/>
    <mergeCell ref="C217:N217"/>
    <mergeCell ref="C218:C219"/>
    <mergeCell ref="D218:D219"/>
    <mergeCell ref="G218:H218"/>
    <mergeCell ref="I218:J218"/>
    <mergeCell ref="K218:L218"/>
    <mergeCell ref="D211:D212"/>
    <mergeCell ref="G211:H211"/>
    <mergeCell ref="I211:J211"/>
    <mergeCell ref="K211:L211"/>
    <mergeCell ref="M211:N211"/>
    <mergeCell ref="C204:N204"/>
    <mergeCell ref="G205:H205"/>
    <mergeCell ref="I205:J205"/>
    <mergeCell ref="K205:L205"/>
    <mergeCell ref="M205:N205"/>
    <mergeCell ref="G209:H209"/>
    <mergeCell ref="I209:J209"/>
    <mergeCell ref="K209:L209"/>
    <mergeCell ref="M209:N209"/>
    <mergeCell ref="E205:F205"/>
    <mergeCell ref="E209:F209"/>
    <mergeCell ref="E211:F211"/>
    <mergeCell ref="G202:H202"/>
    <mergeCell ref="I202:J202"/>
    <mergeCell ref="K202:L202"/>
    <mergeCell ref="M202:N202"/>
    <mergeCell ref="G203:H203"/>
    <mergeCell ref="I203:J203"/>
    <mergeCell ref="K203:L203"/>
    <mergeCell ref="M203:N203"/>
    <mergeCell ref="C196:N196"/>
    <mergeCell ref="C197:C198"/>
    <mergeCell ref="D197:D198"/>
    <mergeCell ref="G197:H197"/>
    <mergeCell ref="I197:J197"/>
    <mergeCell ref="K197:L197"/>
    <mergeCell ref="M197:N197"/>
    <mergeCell ref="G194:H194"/>
    <mergeCell ref="I194:J194"/>
    <mergeCell ref="K194:L194"/>
    <mergeCell ref="M194:N194"/>
    <mergeCell ref="G195:H195"/>
    <mergeCell ref="I195:J195"/>
    <mergeCell ref="K195:L195"/>
    <mergeCell ref="M195:N195"/>
    <mergeCell ref="C191:N191"/>
    <mergeCell ref="G192:H192"/>
    <mergeCell ref="I192:J192"/>
    <mergeCell ref="K192:L192"/>
    <mergeCell ref="M192:N192"/>
    <mergeCell ref="G193:H193"/>
    <mergeCell ref="I193:J193"/>
    <mergeCell ref="K193:L193"/>
    <mergeCell ref="M193:N193"/>
    <mergeCell ref="E192:F192"/>
    <mergeCell ref="C186:C187"/>
    <mergeCell ref="D186:D187"/>
    <mergeCell ref="G186:H186"/>
    <mergeCell ref="I186:J186"/>
    <mergeCell ref="K186:L186"/>
    <mergeCell ref="M186:N186"/>
    <mergeCell ref="E186:F186"/>
    <mergeCell ref="C180:N180"/>
    <mergeCell ref="C181:C182"/>
    <mergeCell ref="D181:D182"/>
    <mergeCell ref="G181:H181"/>
    <mergeCell ref="I181:J181"/>
    <mergeCell ref="K181:L181"/>
    <mergeCell ref="M181:N181"/>
    <mergeCell ref="E181:F181"/>
    <mergeCell ref="M175:N175"/>
    <mergeCell ref="E175:F175"/>
    <mergeCell ref="C169:N169"/>
    <mergeCell ref="C170:C171"/>
    <mergeCell ref="D170:D171"/>
    <mergeCell ref="G170:H170"/>
    <mergeCell ref="I170:J170"/>
    <mergeCell ref="K170:L170"/>
    <mergeCell ref="M170:N170"/>
    <mergeCell ref="E170:F170"/>
    <mergeCell ref="B156:N156"/>
    <mergeCell ref="G157:H157"/>
    <mergeCell ref="I157:J157"/>
    <mergeCell ref="K157:L157"/>
    <mergeCell ref="M157:N157"/>
    <mergeCell ref="B158:B222"/>
    <mergeCell ref="C158:N158"/>
    <mergeCell ref="C159:C160"/>
    <mergeCell ref="D159:D160"/>
    <mergeCell ref="G159:H159"/>
    <mergeCell ref="I159:J159"/>
    <mergeCell ref="K159:L159"/>
    <mergeCell ref="M159:N159"/>
    <mergeCell ref="C164:C165"/>
    <mergeCell ref="D164:D165"/>
    <mergeCell ref="G164:H164"/>
    <mergeCell ref="I164:J164"/>
    <mergeCell ref="K164:L164"/>
    <mergeCell ref="M164:N164"/>
    <mergeCell ref="C175:C176"/>
    <mergeCell ref="D175:D176"/>
    <mergeCell ref="G175:H175"/>
    <mergeCell ref="I175:J175"/>
    <mergeCell ref="K175:L175"/>
    <mergeCell ref="G153:H153"/>
    <mergeCell ref="I153:J153"/>
    <mergeCell ref="K153:L153"/>
    <mergeCell ref="M153:N153"/>
    <mergeCell ref="B154:B155"/>
    <mergeCell ref="C154:N154"/>
    <mergeCell ref="K151:L151"/>
    <mergeCell ref="M151:N151"/>
    <mergeCell ref="G152:H152"/>
    <mergeCell ref="I152:J152"/>
    <mergeCell ref="K152:L152"/>
    <mergeCell ref="M152:N152"/>
    <mergeCell ref="B149:B153"/>
    <mergeCell ref="C149:N149"/>
    <mergeCell ref="G150:H150"/>
    <mergeCell ref="I150:J150"/>
    <mergeCell ref="K150:L150"/>
    <mergeCell ref="M150:N150"/>
    <mergeCell ref="G151:H151"/>
    <mergeCell ref="I151:J151"/>
    <mergeCell ref="C146:C147"/>
    <mergeCell ref="G146:H146"/>
    <mergeCell ref="I146:J146"/>
    <mergeCell ref="K146:L146"/>
    <mergeCell ref="M146:N146"/>
    <mergeCell ref="G147:H147"/>
    <mergeCell ref="I147:J147"/>
    <mergeCell ref="K147:L147"/>
    <mergeCell ref="M147:N147"/>
    <mergeCell ref="C144:C145"/>
    <mergeCell ref="G144:H144"/>
    <mergeCell ref="I144:J144"/>
    <mergeCell ref="K144:L144"/>
    <mergeCell ref="M144:N144"/>
    <mergeCell ref="G145:H145"/>
    <mergeCell ref="I145:J145"/>
    <mergeCell ref="K145:L145"/>
    <mergeCell ref="M145:N145"/>
    <mergeCell ref="K140:L140"/>
    <mergeCell ref="M140:N140"/>
    <mergeCell ref="G141:H141"/>
    <mergeCell ref="I141:J141"/>
    <mergeCell ref="K141:L141"/>
    <mergeCell ref="M141:N141"/>
    <mergeCell ref="C142:C143"/>
    <mergeCell ref="G142:H142"/>
    <mergeCell ref="I142:J142"/>
    <mergeCell ref="K142:L142"/>
    <mergeCell ref="M142:N142"/>
    <mergeCell ref="G143:H143"/>
    <mergeCell ref="I143:J143"/>
    <mergeCell ref="K143:L143"/>
    <mergeCell ref="M143:N143"/>
    <mergeCell ref="E142:F142"/>
    <mergeCell ref="E140:F140"/>
    <mergeCell ref="E141:F141"/>
    <mergeCell ref="K136:L136"/>
    <mergeCell ref="M136:N136"/>
    <mergeCell ref="G137:H137"/>
    <mergeCell ref="I137:J137"/>
    <mergeCell ref="K137:L137"/>
    <mergeCell ref="M137:N137"/>
    <mergeCell ref="C133:C134"/>
    <mergeCell ref="B135:B147"/>
    <mergeCell ref="C135:N135"/>
    <mergeCell ref="C136:C137"/>
    <mergeCell ref="G136:H136"/>
    <mergeCell ref="I136:J136"/>
    <mergeCell ref="C138:C139"/>
    <mergeCell ref="G138:H138"/>
    <mergeCell ref="I138:J138"/>
    <mergeCell ref="K138:L138"/>
    <mergeCell ref="M138:N138"/>
    <mergeCell ref="G139:H139"/>
    <mergeCell ref="I139:J139"/>
    <mergeCell ref="K139:L139"/>
    <mergeCell ref="M139:N139"/>
    <mergeCell ref="C140:C141"/>
    <mergeCell ref="G140:H140"/>
    <mergeCell ref="I140:J140"/>
    <mergeCell ref="C131:C132"/>
    <mergeCell ref="B126:B134"/>
    <mergeCell ref="C126:N126"/>
    <mergeCell ref="C127:C128"/>
    <mergeCell ref="C129:C130"/>
    <mergeCell ref="C124:C125"/>
    <mergeCell ref="D124:D125"/>
    <mergeCell ref="G124:H124"/>
    <mergeCell ref="I124:J124"/>
    <mergeCell ref="K124:L124"/>
    <mergeCell ref="M124:N124"/>
    <mergeCell ref="E124:F124"/>
    <mergeCell ref="M120:N120"/>
    <mergeCell ref="C122:C123"/>
    <mergeCell ref="D122:D123"/>
    <mergeCell ref="G122:H122"/>
    <mergeCell ref="I122:J122"/>
    <mergeCell ref="K122:L122"/>
    <mergeCell ref="M122:N122"/>
    <mergeCell ref="B120:B125"/>
    <mergeCell ref="C120:C121"/>
    <mergeCell ref="D120:D121"/>
    <mergeCell ref="G120:H120"/>
    <mergeCell ref="I120:J120"/>
    <mergeCell ref="K120:L120"/>
    <mergeCell ref="E120:F120"/>
    <mergeCell ref="E122:F122"/>
    <mergeCell ref="B116:B119"/>
    <mergeCell ref="C116:N116"/>
    <mergeCell ref="G117:H117"/>
    <mergeCell ref="I117:J117"/>
    <mergeCell ref="K117:L117"/>
    <mergeCell ref="M117:N117"/>
    <mergeCell ref="G113:H113"/>
    <mergeCell ref="I113:J113"/>
    <mergeCell ref="K113:L113"/>
    <mergeCell ref="M113:N113"/>
    <mergeCell ref="G114:H114"/>
    <mergeCell ref="I114:J114"/>
    <mergeCell ref="K114:L114"/>
    <mergeCell ref="M114:N114"/>
    <mergeCell ref="G118:H118"/>
    <mergeCell ref="I118:J118"/>
    <mergeCell ref="K118:L118"/>
    <mergeCell ref="M118:N118"/>
    <mergeCell ref="G119:H119"/>
    <mergeCell ref="I119:J119"/>
    <mergeCell ref="K119:L119"/>
    <mergeCell ref="M119:N119"/>
    <mergeCell ref="G115:H115"/>
    <mergeCell ref="I115:J115"/>
    <mergeCell ref="K111:L111"/>
    <mergeCell ref="M111:N111"/>
    <mergeCell ref="G112:H112"/>
    <mergeCell ref="I112:J112"/>
    <mergeCell ref="K112:L112"/>
    <mergeCell ref="M112:N112"/>
    <mergeCell ref="B110:B115"/>
    <mergeCell ref="G110:H110"/>
    <mergeCell ref="I110:J110"/>
    <mergeCell ref="K110:L110"/>
    <mergeCell ref="M110:N110"/>
    <mergeCell ref="G111:H111"/>
    <mergeCell ref="I111:J111"/>
    <mergeCell ref="K115:L115"/>
    <mergeCell ref="M115:N115"/>
    <mergeCell ref="E110:F110"/>
    <mergeCell ref="E111:F111"/>
    <mergeCell ref="E112:F112"/>
    <mergeCell ref="B105:B109"/>
    <mergeCell ref="G102:H102"/>
    <mergeCell ref="I102:J102"/>
    <mergeCell ref="K102:L102"/>
    <mergeCell ref="M102:N102"/>
    <mergeCell ref="G103:H103"/>
    <mergeCell ref="I103:J103"/>
    <mergeCell ref="K103:L103"/>
    <mergeCell ref="M103:N103"/>
    <mergeCell ref="B99:B104"/>
    <mergeCell ref="C99:N99"/>
    <mergeCell ref="C100:C101"/>
    <mergeCell ref="D100:D101"/>
    <mergeCell ref="G100:H100"/>
    <mergeCell ref="I100:J100"/>
    <mergeCell ref="K100:L100"/>
    <mergeCell ref="M100:N100"/>
    <mergeCell ref="E100:F100"/>
    <mergeCell ref="E102:F102"/>
    <mergeCell ref="E103:F103"/>
    <mergeCell ref="G92:H92"/>
    <mergeCell ref="I92:J92"/>
    <mergeCell ref="K92:L92"/>
    <mergeCell ref="M92:N92"/>
    <mergeCell ref="B93:B98"/>
    <mergeCell ref="C93:N93"/>
    <mergeCell ref="C88:C89"/>
    <mergeCell ref="C90:C91"/>
    <mergeCell ref="C85:N85"/>
    <mergeCell ref="C86:C87"/>
    <mergeCell ref="C83:C84"/>
    <mergeCell ref="B78:B91"/>
    <mergeCell ref="C78:N78"/>
    <mergeCell ref="C79:C80"/>
    <mergeCell ref="C81:C82"/>
    <mergeCell ref="M74:N74"/>
    <mergeCell ref="D76:D77"/>
    <mergeCell ref="G76:H76"/>
    <mergeCell ref="I76:J76"/>
    <mergeCell ref="K76:L76"/>
    <mergeCell ref="M76:N76"/>
    <mergeCell ref="B74:B77"/>
    <mergeCell ref="C74:C77"/>
    <mergeCell ref="D74:D75"/>
    <mergeCell ref="G74:H74"/>
    <mergeCell ref="I74:J74"/>
    <mergeCell ref="K74:L74"/>
    <mergeCell ref="G72:H72"/>
    <mergeCell ref="K72:L72"/>
    <mergeCell ref="M72:N72"/>
    <mergeCell ref="C69:N69"/>
    <mergeCell ref="C70:C73"/>
    <mergeCell ref="D70:D71"/>
    <mergeCell ref="G70:H70"/>
    <mergeCell ref="I70:J70"/>
    <mergeCell ref="K70:L70"/>
    <mergeCell ref="M70:N70"/>
    <mergeCell ref="D72:D73"/>
    <mergeCell ref="B50:B73"/>
    <mergeCell ref="C50:N50"/>
    <mergeCell ref="C51:C52"/>
    <mergeCell ref="D51:D52"/>
    <mergeCell ref="G51:H51"/>
    <mergeCell ref="I51:J51"/>
    <mergeCell ref="K51:L51"/>
    <mergeCell ref="M51:N51"/>
    <mergeCell ref="C46:C47"/>
    <mergeCell ref="C48:C49"/>
    <mergeCell ref="C65:C66"/>
    <mergeCell ref="C67:C68"/>
    <mergeCell ref="C62:N62"/>
    <mergeCell ref="C63:C64"/>
    <mergeCell ref="C58:C59"/>
    <mergeCell ref="C60:C61"/>
    <mergeCell ref="C55:N55"/>
    <mergeCell ref="C56:C57"/>
    <mergeCell ref="C53:C54"/>
    <mergeCell ref="D53:D54"/>
    <mergeCell ref="G53:H53"/>
    <mergeCell ref="I53:J53"/>
    <mergeCell ref="K53:L53"/>
    <mergeCell ref="M53:N53"/>
    <mergeCell ref="C42:C43"/>
    <mergeCell ref="C44:C45"/>
    <mergeCell ref="C39:N39"/>
    <mergeCell ref="C40:C41"/>
    <mergeCell ref="C37:C38"/>
    <mergeCell ref="B32:B49"/>
    <mergeCell ref="C32:N32"/>
    <mergeCell ref="C33:C34"/>
    <mergeCell ref="C35:C36"/>
    <mergeCell ref="B20:B31"/>
    <mergeCell ref="C20:N20"/>
    <mergeCell ref="B16:B19"/>
    <mergeCell ref="C16:N16"/>
    <mergeCell ref="C14:C15"/>
    <mergeCell ref="G14:H14"/>
    <mergeCell ref="I14:J14"/>
    <mergeCell ref="C12:C13"/>
    <mergeCell ref="G12:H12"/>
    <mergeCell ref="I12:J12"/>
    <mergeCell ref="K12:L12"/>
    <mergeCell ref="M12:N12"/>
    <mergeCell ref="M14:N14"/>
    <mergeCell ref="E225:F225"/>
    <mergeCell ref="B1:N1"/>
    <mergeCell ref="B2:N2"/>
    <mergeCell ref="B3:N3"/>
    <mergeCell ref="B4:B6"/>
    <mergeCell ref="C4:C6"/>
    <mergeCell ref="D4:D6"/>
    <mergeCell ref="G5:H5"/>
    <mergeCell ref="I5:J5"/>
    <mergeCell ref="K5:L5"/>
    <mergeCell ref="C10:C11"/>
    <mergeCell ref="G10:H10"/>
    <mergeCell ref="I10:J10"/>
    <mergeCell ref="K10:L10"/>
    <mergeCell ref="M10:N10"/>
    <mergeCell ref="M5:N5"/>
    <mergeCell ref="C7:N7"/>
    <mergeCell ref="B8:B9"/>
    <mergeCell ref="C8:C9"/>
    <mergeCell ref="G8:H8"/>
    <mergeCell ref="I8:J8"/>
    <mergeCell ref="K8:L8"/>
    <mergeCell ref="M8:N8"/>
    <mergeCell ref="C29:N29"/>
  </mergeCells>
  <pageMargins left="0.7" right="0.7" top="0.75" bottom="0.75" header="0.3" footer="0.3"/>
  <pageSetup paperSize="9" orientation="portrait"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4.4" x14ac:dyDescent="0.3"/>
  <sheetData>
    <row r="2" spans="1:13" s="238" customFormat="1" ht="52.2" x14ac:dyDescent="0.3">
      <c r="A2" s="234" t="s">
        <v>1</v>
      </c>
      <c r="B2" s="234" t="s">
        <v>530</v>
      </c>
      <c r="C2" s="235" t="s">
        <v>2</v>
      </c>
      <c r="D2" s="235" t="s">
        <v>3</v>
      </c>
      <c r="E2" s="236" t="s">
        <v>4</v>
      </c>
      <c r="F2"/>
      <c r="G2"/>
      <c r="H2"/>
      <c r="I2"/>
      <c r="J2"/>
      <c r="K2"/>
      <c r="L2"/>
      <c r="M2" s="237"/>
    </row>
    <row r="3" spans="1:13" s="240" customFormat="1" ht="18.600000000000001" x14ac:dyDescent="0.3">
      <c r="A3"/>
      <c r="B3"/>
      <c r="C3"/>
      <c r="D3"/>
      <c r="E3" s="236">
        <v>2012</v>
      </c>
      <c r="F3"/>
      <c r="G3" s="236">
        <v>2013</v>
      </c>
      <c r="H3"/>
      <c r="I3" s="236">
        <v>2014</v>
      </c>
      <c r="J3"/>
      <c r="K3" s="236">
        <v>2015</v>
      </c>
      <c r="L3"/>
      <c r="M3" s="239"/>
    </row>
    <row r="4" spans="1:13" s="240" customFormat="1" ht="18.600000000000001" x14ac:dyDescent="0.3">
      <c r="A4"/>
      <c r="B4"/>
      <c r="C4"/>
      <c r="D4"/>
      <c r="E4" s="241" t="s">
        <v>27</v>
      </c>
      <c r="F4" s="241" t="s">
        <v>28</v>
      </c>
      <c r="G4" s="241" t="s">
        <v>27</v>
      </c>
      <c r="H4" s="242" t="s">
        <v>28</v>
      </c>
      <c r="I4" s="241" t="s">
        <v>27</v>
      </c>
      <c r="J4" s="242" t="s">
        <v>28</v>
      </c>
      <c r="K4" s="241" t="s">
        <v>27</v>
      </c>
      <c r="L4" s="242" t="s">
        <v>28</v>
      </c>
      <c r="M4" s="239"/>
    </row>
    <row r="5" spans="1:13" s="189" customFormat="1" ht="69.599999999999994" x14ac:dyDescent="0.55000000000000004">
      <c r="A5" s="183" t="s">
        <v>506</v>
      </c>
      <c r="B5" s="184" t="s">
        <v>61</v>
      </c>
      <c r="C5" s="185" t="s">
        <v>507</v>
      </c>
      <c r="D5" s="186"/>
      <c r="E5" s="187"/>
      <c r="F5" s="187"/>
      <c r="G5" s="187"/>
      <c r="H5" s="187"/>
      <c r="I5" s="187"/>
      <c r="J5" s="187"/>
      <c r="K5" s="187"/>
      <c r="L5" s="187"/>
      <c r="M5" s="188"/>
    </row>
    <row r="6" spans="1:13" s="189" customFormat="1" ht="37.200000000000003" x14ac:dyDescent="0.55000000000000004">
      <c r="A6" s="190"/>
      <c r="B6" s="191"/>
      <c r="C6" s="192" t="s">
        <v>508</v>
      </c>
      <c r="D6" s="193" t="s">
        <v>72</v>
      </c>
      <c r="E6" s="194"/>
      <c r="F6" s="194"/>
      <c r="G6" s="194"/>
      <c r="H6" s="194"/>
      <c r="I6" s="194"/>
      <c r="J6" s="194"/>
      <c r="K6" s="194"/>
      <c r="L6" s="194"/>
      <c r="M6" s="195"/>
    </row>
    <row r="7" spans="1:13" s="189" customFormat="1" ht="18.600000000000001" x14ac:dyDescent="0.55000000000000004">
      <c r="A7" s="190"/>
      <c r="B7" s="191"/>
      <c r="C7" s="192" t="s">
        <v>509</v>
      </c>
      <c r="D7" s="193" t="s">
        <v>72</v>
      </c>
      <c r="E7" s="194"/>
      <c r="F7" s="194"/>
      <c r="G7" s="194"/>
      <c r="H7" s="194"/>
      <c r="I7" s="194"/>
      <c r="J7" s="194"/>
      <c r="K7" s="194"/>
      <c r="L7" s="194"/>
      <c r="M7" s="195"/>
    </row>
    <row r="8" spans="1:13" s="189" customFormat="1" ht="55.8" x14ac:dyDescent="0.55000000000000004">
      <c r="A8" s="190"/>
      <c r="B8" s="191"/>
      <c r="C8" s="192" t="s">
        <v>510</v>
      </c>
      <c r="D8" s="193" t="s">
        <v>72</v>
      </c>
      <c r="E8" s="194"/>
      <c r="F8" s="194"/>
      <c r="G8" s="194"/>
      <c r="H8" s="194"/>
      <c r="I8" s="194"/>
      <c r="J8" s="194"/>
      <c r="K8" s="194"/>
      <c r="L8" s="194"/>
      <c r="M8" s="195"/>
    </row>
    <row r="9" spans="1:13" s="189" customFormat="1" ht="18.600000000000001" x14ac:dyDescent="0.55000000000000004">
      <c r="A9" s="190"/>
      <c r="B9" s="191"/>
      <c r="C9" s="192" t="s">
        <v>511</v>
      </c>
      <c r="D9" s="193" t="s">
        <v>72</v>
      </c>
      <c r="E9" s="194"/>
      <c r="F9" s="194"/>
      <c r="G9" s="194"/>
      <c r="H9" s="194"/>
      <c r="I9" s="194"/>
      <c r="J9" s="194"/>
      <c r="K9" s="194"/>
      <c r="L9" s="194"/>
      <c r="M9" s="195"/>
    </row>
    <row r="10" spans="1:13" s="189" customFormat="1" ht="18.600000000000001" x14ac:dyDescent="0.55000000000000004">
      <c r="A10" s="196"/>
      <c r="B10" s="197"/>
      <c r="C10" s="192" t="s">
        <v>512</v>
      </c>
      <c r="D10" s="193" t="s">
        <v>72</v>
      </c>
      <c r="E10" s="194"/>
      <c r="F10" s="194"/>
      <c r="G10" s="194"/>
      <c r="H10" s="194"/>
      <c r="I10" s="194"/>
      <c r="J10" s="194"/>
      <c r="K10" s="198"/>
      <c r="L10" s="198"/>
      <c r="M10" s="195"/>
    </row>
    <row r="11" spans="1:13" s="189" customFormat="1" ht="18.600000000000001" x14ac:dyDescent="0.55000000000000004">
      <c r="A11" s="199" t="s">
        <v>513</v>
      </c>
      <c r="B11" s="200" t="s">
        <v>61</v>
      </c>
      <c r="C11" s="201" t="s">
        <v>514</v>
      </c>
      <c r="D11" s="202"/>
      <c r="E11" s="203"/>
      <c r="F11" s="203"/>
      <c r="G11" s="203"/>
      <c r="H11" s="204"/>
      <c r="I11" s="204"/>
      <c r="J11" s="204"/>
      <c r="K11" s="204"/>
      <c r="L11" s="205"/>
      <c r="M11" s="195"/>
    </row>
    <row r="12" spans="1:13" s="189" customFormat="1" ht="18.600000000000001" x14ac:dyDescent="0.55000000000000004">
      <c r="A12" s="206"/>
      <c r="B12" s="191"/>
      <c r="C12" s="207" t="s">
        <v>515</v>
      </c>
      <c r="D12" s="193" t="s">
        <v>72</v>
      </c>
      <c r="E12" s="194"/>
      <c r="F12" s="194"/>
      <c r="G12" s="208"/>
      <c r="H12" s="208"/>
      <c r="I12" s="208"/>
      <c r="J12" s="208"/>
      <c r="K12" s="194"/>
      <c r="L12" s="194"/>
      <c r="M12" s="195"/>
    </row>
    <row r="13" spans="1:13" s="189" customFormat="1" ht="18.600000000000001" x14ac:dyDescent="0.55000000000000004">
      <c r="A13" s="206"/>
      <c r="B13" s="191"/>
      <c r="C13"/>
      <c r="D13" s="193" t="s">
        <v>15</v>
      </c>
      <c r="E13" s="194"/>
      <c r="F13" s="194"/>
      <c r="G13" s="194"/>
      <c r="H13" s="194"/>
      <c r="I13" s="194"/>
      <c r="J13" s="194"/>
      <c r="K13" s="194"/>
      <c r="L13" s="194"/>
      <c r="M13" s="195"/>
    </row>
    <row r="14" spans="1:13" s="189" customFormat="1" ht="55.8" x14ac:dyDescent="0.55000000000000004">
      <c r="A14" s="206"/>
      <c r="B14" s="191"/>
      <c r="C14" s="207" t="s">
        <v>516</v>
      </c>
      <c r="D14" s="193" t="s">
        <v>72</v>
      </c>
      <c r="E14" s="194"/>
      <c r="F14" s="194"/>
      <c r="G14" s="208"/>
      <c r="H14" s="208"/>
      <c r="I14" s="208"/>
      <c r="J14" s="208"/>
      <c r="K14" s="194"/>
      <c r="L14" s="194"/>
      <c r="M14" s="195"/>
    </row>
    <row r="15" spans="1:13" s="189" customFormat="1" ht="18.600000000000001" x14ac:dyDescent="0.55000000000000004">
      <c r="A15" s="206"/>
      <c r="B15" s="191"/>
      <c r="C15"/>
      <c r="D15" s="193" t="s">
        <v>15</v>
      </c>
      <c r="E15" s="194"/>
      <c r="F15" s="194"/>
      <c r="G15" s="194"/>
      <c r="H15" s="194"/>
      <c r="I15" s="194"/>
      <c r="J15" s="194"/>
      <c r="K15" s="194"/>
      <c r="L15" s="194"/>
      <c r="M15" s="195"/>
    </row>
    <row r="16" spans="1:13" s="189" customFormat="1" ht="18.600000000000001" x14ac:dyDescent="0.55000000000000004">
      <c r="A16" s="206"/>
      <c r="B16" s="191"/>
      <c r="C16" s="207" t="s">
        <v>511</v>
      </c>
      <c r="D16" s="193" t="s">
        <v>72</v>
      </c>
      <c r="E16" s="194"/>
      <c r="F16" s="194"/>
      <c r="G16" s="208"/>
      <c r="H16" s="208"/>
      <c r="I16" s="208"/>
      <c r="J16" s="208"/>
      <c r="K16" s="194"/>
      <c r="L16" s="194"/>
      <c r="M16" s="195"/>
    </row>
    <row r="17" spans="1:13" s="189" customFormat="1" ht="18.600000000000001" x14ac:dyDescent="0.55000000000000004">
      <c r="A17" s="206"/>
      <c r="B17" s="191"/>
      <c r="C17"/>
      <c r="D17" s="193" t="s">
        <v>15</v>
      </c>
      <c r="E17" s="194"/>
      <c r="F17" s="194"/>
      <c r="G17" s="194"/>
      <c r="H17" s="194"/>
      <c r="I17" s="194"/>
      <c r="J17" s="194"/>
      <c r="K17" s="194"/>
      <c r="L17" s="194"/>
      <c r="M17" s="195"/>
    </row>
    <row r="18" spans="1:13" s="189" customFormat="1" ht="55.8" x14ac:dyDescent="0.55000000000000004">
      <c r="A18" s="206"/>
      <c r="B18" s="191"/>
      <c r="C18" s="207" t="s">
        <v>51</v>
      </c>
      <c r="D18" s="193" t="s">
        <v>72</v>
      </c>
      <c r="E18" s="194"/>
      <c r="F18" s="194"/>
      <c r="G18" s="208"/>
      <c r="H18" s="208"/>
      <c r="I18" s="208"/>
      <c r="J18" s="208"/>
      <c r="K18" s="194"/>
      <c r="L18" s="194"/>
      <c r="M18" s="195"/>
    </row>
    <row r="19" spans="1:13" s="189" customFormat="1" ht="18.600000000000001" x14ac:dyDescent="0.55000000000000004">
      <c r="A19" s="206"/>
      <c r="B19" s="191"/>
      <c r="C19"/>
      <c r="D19" s="193" t="s">
        <v>15</v>
      </c>
      <c r="E19" s="194"/>
      <c r="F19" s="194"/>
      <c r="G19" s="194"/>
      <c r="H19" s="194"/>
      <c r="I19" s="194"/>
      <c r="J19" s="194"/>
      <c r="K19" s="194"/>
      <c r="L19" s="194"/>
      <c r="M19" s="195"/>
    </row>
    <row r="20" spans="1:13" s="189" customFormat="1" ht="87" x14ac:dyDescent="0.55000000000000004">
      <c r="A20" s="209" t="s">
        <v>506</v>
      </c>
      <c r="B20" s="210" t="s">
        <v>517</v>
      </c>
      <c r="C20" s="211" t="s">
        <v>100</v>
      </c>
      <c r="D20" s="212"/>
      <c r="E20" s="204"/>
      <c r="F20" s="204"/>
      <c r="G20" s="204"/>
      <c r="H20" s="204"/>
      <c r="I20" s="204"/>
      <c r="J20" s="204"/>
      <c r="K20" s="204"/>
      <c r="L20" s="205"/>
      <c r="M20" s="188"/>
    </row>
    <row r="21" spans="1:13" s="189" customFormat="1" ht="37.200000000000003" x14ac:dyDescent="0.55000000000000004">
      <c r="A21" s="206"/>
      <c r="B21" s="213"/>
      <c r="C21" s="214" t="s">
        <v>101</v>
      </c>
      <c r="D21" s="215" t="s">
        <v>72</v>
      </c>
      <c r="E21" s="216"/>
      <c r="F21"/>
      <c r="G21" s="216"/>
      <c r="H21"/>
      <c r="I21" s="216"/>
      <c r="J21"/>
      <c r="K21" s="216"/>
      <c r="L21"/>
      <c r="M21" s="195"/>
    </row>
    <row r="22" spans="1:13" s="189" customFormat="1" ht="18.600000000000001" x14ac:dyDescent="0.55000000000000004">
      <c r="A22" s="206"/>
      <c r="B22" s="213"/>
      <c r="C22"/>
      <c r="D22" s="217" t="s">
        <v>15</v>
      </c>
      <c r="E22" s="216"/>
      <c r="F22"/>
      <c r="G22" s="216"/>
      <c r="H22"/>
      <c r="I22" s="218"/>
      <c r="J22"/>
      <c r="K22" s="216"/>
      <c r="L22"/>
      <c r="M22" s="195"/>
    </row>
    <row r="23" spans="1:13" s="189" customFormat="1" ht="74.400000000000006" x14ac:dyDescent="0.55000000000000004">
      <c r="A23" s="206"/>
      <c r="B23" s="213"/>
      <c r="C23" s="214" t="s">
        <v>104</v>
      </c>
      <c r="D23" s="215" t="s">
        <v>72</v>
      </c>
      <c r="E23" s="216"/>
      <c r="F23"/>
      <c r="G23" s="216"/>
      <c r="H23"/>
      <c r="I23" s="216"/>
      <c r="J23"/>
      <c r="K23" s="216"/>
      <c r="L23"/>
      <c r="M23" s="195"/>
    </row>
    <row r="24" spans="1:13" s="189" customFormat="1" ht="18.600000000000001" x14ac:dyDescent="0.55000000000000004">
      <c r="A24" s="206"/>
      <c r="B24" s="213"/>
      <c r="C24"/>
      <c r="D24" s="217" t="s">
        <v>15</v>
      </c>
      <c r="E24" s="216"/>
      <c r="F24"/>
      <c r="G24" s="219"/>
      <c r="H24"/>
      <c r="I24" s="218"/>
      <c r="J24"/>
      <c r="K24" s="216"/>
      <c r="L24"/>
      <c r="M24" s="195"/>
    </row>
    <row r="25" spans="1:13" s="189" customFormat="1" ht="74.400000000000006" x14ac:dyDescent="0.55000000000000004">
      <c r="A25" s="206"/>
      <c r="B25" s="213"/>
      <c r="C25" s="214" t="s">
        <v>518</v>
      </c>
      <c r="D25" s="215" t="s">
        <v>72</v>
      </c>
      <c r="E25" s="216"/>
      <c r="F25"/>
      <c r="G25" s="216"/>
      <c r="H25"/>
      <c r="I25" s="216"/>
      <c r="J25"/>
      <c r="K25" s="216"/>
      <c r="L25"/>
      <c r="M25" s="195"/>
    </row>
    <row r="26" spans="1:13" s="189" customFormat="1" ht="18.600000000000001" x14ac:dyDescent="0.55000000000000004">
      <c r="A26" s="206"/>
      <c r="B26" s="213"/>
      <c r="C26"/>
      <c r="D26" s="217" t="s">
        <v>15</v>
      </c>
      <c r="E26" s="216"/>
      <c r="F26"/>
      <c r="G26" s="216"/>
      <c r="H26"/>
      <c r="I26" s="218"/>
      <c r="J26"/>
      <c r="K26" s="216"/>
      <c r="L26"/>
      <c r="M26" s="195"/>
    </row>
    <row r="27" spans="1:13" s="189" customFormat="1" ht="111.6" x14ac:dyDescent="0.55000000000000004">
      <c r="A27" s="220" t="s">
        <v>61</v>
      </c>
      <c r="B27" s="210" t="s">
        <v>519</v>
      </c>
      <c r="C27" s="221" t="s">
        <v>110</v>
      </c>
      <c r="D27" s="215" t="s">
        <v>72</v>
      </c>
      <c r="E27" s="222"/>
      <c r="F27"/>
      <c r="G27" s="223"/>
      <c r="H27"/>
      <c r="I27" s="223"/>
      <c r="J27"/>
      <c r="K27" s="216"/>
      <c r="L27"/>
      <c r="M27" s="224"/>
    </row>
    <row r="28" spans="1:13" s="189" customFormat="1" ht="18.600000000000001" x14ac:dyDescent="0.55000000000000004">
      <c r="A28"/>
      <c r="B28"/>
      <c r="C28"/>
      <c r="D28" s="225" t="s">
        <v>15</v>
      </c>
      <c r="E28" s="222"/>
      <c r="F28"/>
      <c r="G28" s="223"/>
      <c r="H28"/>
      <c r="I28" s="223"/>
      <c r="J28"/>
      <c r="K28" s="216"/>
      <c r="L28"/>
      <c r="M28" s="224"/>
    </row>
    <row r="29" spans="1:13" s="189" customFormat="1" ht="55.8" x14ac:dyDescent="0.55000000000000004">
      <c r="A29" s="226" t="s">
        <v>520</v>
      </c>
      <c r="B29" s="227" t="s">
        <v>521</v>
      </c>
      <c r="C29" s="228" t="s">
        <v>522</v>
      </c>
      <c r="D29" s="215" t="s">
        <v>113</v>
      </c>
      <c r="E29" s="216"/>
      <c r="F29"/>
      <c r="G29" s="216"/>
      <c r="H29"/>
      <c r="I29" s="216"/>
      <c r="J29"/>
      <c r="K29" s="229"/>
      <c r="L29"/>
      <c r="M29" s="195"/>
    </row>
    <row r="30" spans="1:13" s="189" customFormat="1" ht="87" x14ac:dyDescent="0.55000000000000004">
      <c r="A30" s="183" t="s">
        <v>523</v>
      </c>
      <c r="B30" s="210" t="s">
        <v>524</v>
      </c>
      <c r="C30" s="230" t="s">
        <v>525</v>
      </c>
      <c r="D30"/>
      <c r="E30" s="203"/>
      <c r="F30" s="203"/>
      <c r="G30" s="203"/>
      <c r="H30" s="204"/>
      <c r="I30" s="204"/>
      <c r="J30" s="204"/>
      <c r="K30" s="204"/>
      <c r="L30" s="205"/>
      <c r="M30" s="188"/>
    </row>
    <row r="31" spans="1:13" s="189" customFormat="1" ht="93" x14ac:dyDescent="0.55000000000000004">
      <c r="A31"/>
      <c r="B31"/>
      <c r="C31" s="221" t="s">
        <v>121</v>
      </c>
      <c r="D31" s="231" t="s">
        <v>31</v>
      </c>
      <c r="E31" s="232"/>
      <c r="F31" s="232"/>
      <c r="G31" s="232"/>
      <c r="H31" s="232"/>
      <c r="I31" s="232"/>
      <c r="J31" s="232"/>
      <c r="K31" s="232"/>
      <c r="L31" s="232"/>
      <c r="M31" s="195"/>
    </row>
    <row r="32" spans="1:13" s="189" customFormat="1" ht="18.600000000000001" x14ac:dyDescent="0.55000000000000004">
      <c r="A32"/>
      <c r="B32"/>
      <c r="C32"/>
      <c r="D32" s="231" t="s">
        <v>15</v>
      </c>
      <c r="E32" s="232"/>
      <c r="F32" s="232"/>
      <c r="G32" s="232"/>
      <c r="H32" s="232"/>
      <c r="I32" s="232"/>
      <c r="J32" s="232"/>
      <c r="K32" s="232"/>
      <c r="L32" s="232"/>
      <c r="M32" s="195"/>
    </row>
    <row r="33" spans="1:13" s="189" customFormat="1" ht="148.80000000000001" x14ac:dyDescent="0.55000000000000004">
      <c r="A33"/>
      <c r="B33"/>
      <c r="C33" s="228" t="s">
        <v>526</v>
      </c>
      <c r="D33" s="231" t="s">
        <v>128</v>
      </c>
      <c r="E33" s="216"/>
      <c r="F33"/>
      <c r="G33" s="216"/>
      <c r="H33"/>
      <c r="I33" s="216"/>
      <c r="J33"/>
      <c r="K33" s="233"/>
      <c r="L33"/>
      <c r="M33" s="195"/>
    </row>
    <row r="34" spans="1:13" s="189" customFormat="1" ht="37.200000000000003" x14ac:dyDescent="0.55000000000000004">
      <c r="A34" s="183" t="s">
        <v>523</v>
      </c>
      <c r="B34" s="210" t="s">
        <v>527</v>
      </c>
      <c r="C34" s="228" t="s">
        <v>528</v>
      </c>
      <c r="D34" s="231" t="s">
        <v>128</v>
      </c>
      <c r="E34" s="216"/>
      <c r="F34"/>
      <c r="G34" s="216"/>
      <c r="H34"/>
      <c r="I34" s="216"/>
      <c r="J34"/>
      <c r="K34" s="233"/>
      <c r="L34"/>
      <c r="M34" s="195"/>
    </row>
    <row r="35" spans="1:13" s="189" customFormat="1" ht="148.80000000000001" x14ac:dyDescent="0.55000000000000004">
      <c r="A35"/>
      <c r="B35"/>
      <c r="C35" s="228" t="s">
        <v>529</v>
      </c>
      <c r="D35" s="231" t="s">
        <v>128</v>
      </c>
      <c r="E35" s="216"/>
      <c r="F35"/>
      <c r="G35" s="216"/>
      <c r="H35"/>
      <c r="I35" s="216"/>
      <c r="J35"/>
      <c r="K35" s="233"/>
      <c r="L35"/>
      <c r="M35" s="195"/>
    </row>
  </sheetData>
  <customSheetViews>
    <customSheetView guid="{B8A4C34F-0FF3-45CB-A458-8F7267866128}"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PJ</cp:lastModifiedBy>
  <dcterms:created xsi:type="dcterms:W3CDTF">2006-09-16T00:00:00Z</dcterms:created>
  <dcterms:modified xsi:type="dcterms:W3CDTF">2019-06-20T10:08:36Z</dcterms:modified>
</cp:coreProperties>
</file>