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7e7701bdb61b24/COACHX-DATA ANALYTICS/EXCEL/EXCEL- SUBMITTED/Excel projects/"/>
    </mc:Choice>
  </mc:AlternateContent>
  <xr:revisionPtr revIDLastSave="0" documentId="13_ncr:1_{637F057B-194D-4CC3-8161-F7B2B5F751A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formation" sheetId="2" r:id="rId1"/>
    <sheet name="Depreciation Calculator" sheetId="1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H19" i="1" l="1"/>
  <c r="H18" i="1" s="1"/>
  <c r="B7" i="3"/>
  <c r="H16" i="1"/>
  <c r="H17" i="1"/>
  <c r="H14" i="1"/>
  <c r="B9" i="3"/>
  <c r="B6" i="3"/>
  <c r="B5" i="3"/>
  <c r="B2" i="3"/>
  <c r="B3" i="3" s="1"/>
  <c r="B4" i="3"/>
  <c r="D23" i="1"/>
  <c r="H13" i="1"/>
  <c r="H11" i="1"/>
  <c r="H10" i="1"/>
  <c r="H9" i="1"/>
  <c r="H8" i="1"/>
  <c r="H7" i="1"/>
  <c r="H6" i="1"/>
  <c r="D20" i="1"/>
  <c r="D8" i="1"/>
  <c r="H21" i="1" l="1"/>
  <c r="H20" i="1" s="1"/>
  <c r="D11" i="1"/>
  <c r="D12" i="1" s="1"/>
  <c r="H23" i="1" l="1"/>
  <c r="H22" i="1" s="1"/>
  <c r="D27" i="1"/>
  <c r="D13" i="1"/>
  <c r="H25" i="1" l="1"/>
  <c r="H24" i="1" s="1"/>
  <c r="D14" i="1"/>
  <c r="D15" i="1" s="1"/>
  <c r="C27" i="1"/>
  <c r="D28" i="1" s="1"/>
  <c r="H27" i="1" l="1"/>
  <c r="H26" i="1" s="1"/>
  <c r="C28" i="1"/>
  <c r="D29" i="1" s="1"/>
  <c r="C29" i="1" s="1"/>
  <c r="H29" i="1" l="1"/>
  <c r="H28" i="1" s="1"/>
  <c r="D30" i="1"/>
  <c r="C30" i="1" s="1"/>
  <c r="H31" i="1" l="1"/>
  <c r="H30" i="1" s="1"/>
  <c r="D31" i="1"/>
  <c r="C31" i="1" s="1"/>
  <c r="H33" i="1" l="1"/>
  <c r="H32" i="1" s="1"/>
  <c r="D32" i="1"/>
  <c r="C32" i="1" s="1"/>
  <c r="H35" i="1" l="1"/>
  <c r="H34" i="1" s="1"/>
  <c r="B10" i="3" s="1"/>
  <c r="D33" i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<sst xmlns="http://schemas.openxmlformats.org/spreadsheetml/2006/main" count="77" uniqueCount="70">
  <si>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</si>
  <si>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</si>
  <si>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</si>
  <si>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</si>
  <si>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</si>
  <si>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</si>
  <si>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</si>
  <si>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</si>
  <si>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</si>
  <si>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</si>
  <si>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</si>
  <si>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</si>
  <si>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</si>
  <si>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</si>
  <si>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</si>
  <si>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</si>
  <si>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</si>
  <si>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</si>
  <si>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</si>
  <si>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</si>
  <si>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Questions:</t>
  </si>
  <si>
    <t xml:space="preserve">Basics  Problem Statements </t>
  </si>
  <si>
    <t>straight line method:</t>
  </si>
  <si>
    <t xml:space="preserve">1. Calculate the Asset Price </t>
  </si>
  <si>
    <t>2. Whats is the depreciation as per staright line method</t>
  </si>
  <si>
    <t>3. What is the depreciation percentage for the straight-line method?</t>
  </si>
  <si>
    <t>4. What is the total depreciation for its life span</t>
  </si>
  <si>
    <t>5. Find the depreciated book value after its life span</t>
  </si>
  <si>
    <t xml:space="preserve">6. What is the Balance amount </t>
  </si>
  <si>
    <t>2. Find the rate of depreciation as per diminishing balance method</t>
  </si>
  <si>
    <t>Intermediate Problem Statements</t>
  </si>
  <si>
    <t xml:space="preserve">1. Find the Book Value for Year 1 and  the after that Calculate the Year on Year Depreciation amount </t>
  </si>
  <si>
    <t>(Hint :- For Year on Year Depreciation amount  for Year1  you can use formula of  (Book Value on Year1 * Rate of Depreciation as per Diminshing Balance Method))</t>
  </si>
  <si>
    <t>2. Find the Book Value for Year2  and its Year on Year Depreciation amount  for Year2</t>
  </si>
  <si>
    <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t>
  </si>
  <si>
    <t>3. Find the Book Value for Year3  and its Year on Year Depreciation amount  for Year3</t>
  </si>
  <si>
    <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t>
  </si>
  <si>
    <t>1)  Calculate the annual depreciation amount using the straight-line method for the given asset.</t>
  </si>
  <si>
    <t>2)  Calculate the total depreciation for the asset's entire life span using the straight-line method.</t>
  </si>
  <si>
    <t>3)  What is the depreciated book value of the asset after its life span using the straight-line method?</t>
  </si>
  <si>
    <t>4)  Calculate the rate of depreciation per year as per the diminishing balance method.</t>
  </si>
  <si>
    <t>5)  What is the depreciation amount for the asset in the second year according to the diminishing balance method?</t>
  </si>
  <si>
    <t>6)  What is the book value of the asset in the fourth year using the diminishing balance method?</t>
  </si>
  <si>
    <t>7)  Calculate the total depreciation for the asset's entire life span using the diminishing balance method.</t>
  </si>
  <si>
    <t>8)  What is the book value of the asset after its life span using the diminishing balance method?</t>
  </si>
  <si>
    <t>9) Compare the total depreciation amounts obtained from the straight-line method and the diminishing balance method. Which method results in higher total depreciation?</t>
  </si>
  <si>
    <t>10)  Prepare an Presentation for above Analysis you made so far along with Visual Graphs representation</t>
  </si>
  <si>
    <t>Advanced Problem Statements Answers</t>
  </si>
  <si>
    <t>SLN(Cost, salvage, life)</t>
  </si>
  <si>
    <t xml:space="preserve">Annual depriciation * life of span </t>
  </si>
  <si>
    <t>Total Assets - Total Depriciation of its life span</t>
  </si>
  <si>
    <t>1-(scrap value/ total assets)^(1/life span)</t>
  </si>
  <si>
    <t>Book value of first * Rate of depriciation</t>
  </si>
  <si>
    <t xml:space="preserve">Book value of third year- year on year depriciation amount </t>
  </si>
  <si>
    <t>Total Assets - Scrap Value</t>
  </si>
  <si>
    <t>(Hint : For Calculating the Book Value for Year3 use formula (Book Value of Year3 - Year on Year Depreciation amount) for Year2  and for For Year on Year Depreciation amount  for year3  you can use formula of  (Book Value on Year4 * Rate of Depreciation as per Diminshing Balance Method))</t>
  </si>
  <si>
    <t>(Hint : For Calculating the Book Value for Year3 use formula (Book Value of Year4 - Year on Year Depreciation amount) for Year2  and for For Year on Year Depreciation amount  for year3  you can use formula of  (Book Value on Year4* Rate of Depreciation as per Diminshing Balance Method))</t>
  </si>
  <si>
    <t>4. Find the Book Value for Year3  and its Year on Year Depreciation amount  for Year4</t>
  </si>
  <si>
    <t>5. Find the Book Value for Year3  and its Year on Year Depreciation amount  for Year5</t>
  </si>
  <si>
    <t>6. Find the Book Value for Year3  and its Year on Year Depreciation amount  for Year6</t>
  </si>
  <si>
    <t>(Hint : For Calculating the Book Value for Year3 use formula (Book Value of Year5 - Year on Year Depreciation amount) for Year2  and for For Year on Year Depreciation amount  for year3  you can use formula of  (Book Value on Year5* Rate of Depreciation as per Diminshing Balance Method))</t>
  </si>
  <si>
    <t>7. Find the Book Value for Year3  and its Year on Year Depreciation amount  for Year7</t>
  </si>
  <si>
    <t>(Hint : For Calculating the Book Value for Year3 use formula (Book Value of Year6 - Year on Year Depreciation amount) for Year2  and for For Year on Year Depreciation amount  for year3  you can use formula of  (Book Value on Year6* Rate of Depreciation as per Diminshing Balance Method))</t>
  </si>
  <si>
    <t>8. Find the Book Value for Year3  and its Year on Year Depreciation amount  for Year8</t>
  </si>
  <si>
    <t>(Hint : For Calculating the Book Value for Year3 use formula (Book Value of Year7 - Year on Year Depreciation amount) for Year2  and for For Year on Year Depreciation amount  for year3  you can use formula of  (Book Value on Year7* Rate of Depreciation as per Diminshing Balance Method))</t>
  </si>
  <si>
    <t>9. Find the Book Value for Year3  and its Year on Year Depreciation amount  for Year9</t>
  </si>
  <si>
    <t>(Hint : For Calculating the Book Value for Year3 use formula (Book Value of Year8 - Year on Year Depreciation amount) for Year2  and for For Year on Year Depreciation amount  for year3  you can use formula of  (Book Value on Year8* Rate of Depreciation as per Diminshing Balance Method))</t>
  </si>
  <si>
    <t>10. Find the Book Value for Year3  and its Year on Year Depreciation amount  for Year10</t>
  </si>
  <si>
    <t>(Hint : For Calculating the Book Value for Year3 use formula (Book Value of Year9 - Year on Year Depreciation amount) for Year2  and for For Year on Year Depreciation amount  for year3  you can use formula of  (Book Value on Year9* Rate of Depreciation as per Diminshing Balance Method))</t>
  </si>
  <si>
    <t>Scrap value of diminishing - scrap value of straight line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</si>
</sst>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₹&quot;\ #,##0.00;[Red]&quot;₹&quot;\ \-#,##0.00"/>
    <numFmt numFmtId="164" formatCode="[$$-409]#,##0.00_ ;[Red]\-[$$-409]#,##0.00\ "/>
    <numFmt numFmtId="165" formatCode="[$$-409]#,##0.00"/>
    <numFmt numFmtId="166" formatCode="_-[$$-409]* #,##0.00_ ;_-[$$-409]* \-#,##0.00\ ;_-[$$-409]* &quot;-&quot;??_ ;_-@_ "/>
    <numFmt numFmtId="167" formatCode="0.0%"/>
    <numFmt numFmtId="168" formatCode="[$$-409]#,##0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166" fontId="15" fillId="6" borderId="6" xfId="0" applyNumberFormat="1" applyFont="1" applyFill="1" applyBorder="1" applyAlignment="1">
      <alignment horizontal="right" vertical="center"/>
    </xf>
    <xf numFmtId="166" fontId="15" fillId="6" borderId="6" xfId="0" applyNumberFormat="1" applyFont="1" applyFill="1" applyBorder="1" applyAlignment="1">
      <alignment horizontal="right"/>
    </xf>
    <xf numFmtId="10" fontId="15" fillId="6" borderId="6" xfId="0" applyNumberFormat="1" applyFont="1" applyFill="1" applyBorder="1" applyAlignment="1">
      <alignment horizontal="right"/>
    </xf>
    <xf numFmtId="0" fontId="15" fillId="6" borderId="6" xfId="0" applyFont="1" applyFill="1" applyBorder="1" applyAlignment="1">
      <alignment horizontal="right"/>
    </xf>
    <xf numFmtId="166" fontId="0" fillId="6" borderId="6" xfId="0" applyNumberFormat="1" applyFill="1" applyBorder="1" applyAlignment="1">
      <alignment horizontal="right"/>
    </xf>
    <xf numFmtId="8" fontId="15" fillId="6" borderId="6" xfId="0" applyNumberFormat="1" applyFont="1" applyFill="1" applyBorder="1" applyAlignment="1">
      <alignment horizontal="right" vertical="center"/>
    </xf>
    <xf numFmtId="8" fontId="0" fillId="6" borderId="6" xfId="0" applyNumberFormat="1" applyFill="1" applyBorder="1" applyAlignment="1">
      <alignment horizontal="right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Deprication</a:t>
            </a:r>
            <a:r>
              <a:rPr lang="en-IN" baseline="0"/>
              <a:t> Calculator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1)  Calculate the annual depreciation amount using the straight-line method for the given asset.</c:v>
                </c:pt>
                <c:pt idx="1">
                  <c:v>2)  Calculate the total depreciation for the asset's entire life span using the straight-line method.</c:v>
                </c:pt>
                <c:pt idx="2">
                  <c:v>3)  What is the depreciated book value of the asset after its life span using the straight-line method?</c:v>
                </c:pt>
                <c:pt idx="3">
                  <c:v>4)  Calculate the rate of depreciation per year as per the diminishing balance method.</c:v>
                </c:pt>
                <c:pt idx="4">
                  <c:v>5)  What is the depreciation amount for the asset in the second year according to the diminishing balance method?</c:v>
                </c:pt>
                <c:pt idx="5">
                  <c:v>6)  What is the book value of the asset in the fourth year using the diminishing balance method?</c:v>
                </c:pt>
                <c:pt idx="6">
                  <c:v>7)  Calculate the total depreciation for the asset's entire life span using the diminishing balance method.</c:v>
                </c:pt>
                <c:pt idx="7">
                  <c:v>8)  What is the book value of the asset after its life span using the diminishing balance method?</c:v>
                </c:pt>
                <c:pt idx="8">
                  <c:v>9) Compare the total depreciation amounts obtained from the straight-line method and the diminishing balance method. Which method results in higher total depreciation?</c:v>
                </c:pt>
              </c:strCache>
            </c:strRef>
          </c:cat>
          <c:val>
            <c:numRef>
              <c:f>Sheet1!$B$2:$B$10</c:f>
              <c:numCache>
                <c:formatCode>_-[$$-409]* #,##0.00_ ;_-[$$-409]* \-#,##0.00\ ;_-[$$-409]* "-"??_ ;_-@_ </c:formatCode>
                <c:ptCount val="9"/>
                <c:pt idx="0">
                  <c:v>45000</c:v>
                </c:pt>
                <c:pt idx="1">
                  <c:v>450000</c:v>
                </c:pt>
                <c:pt idx="2">
                  <c:v>50000</c:v>
                </c:pt>
                <c:pt idx="3" formatCode="0.00%">
                  <c:v>0.20567176527571851</c:v>
                </c:pt>
                <c:pt idx="4" formatCode="General">
                  <c:v>81685.445122044126</c:v>
                </c:pt>
                <c:pt idx="5">
                  <c:v>199053.58527674861</c:v>
                </c:pt>
                <c:pt idx="6">
                  <c:v>450000</c:v>
                </c:pt>
                <c:pt idx="7" formatCode="&quot;₹&quot;#,##0.00_);[Red]\(&quot;₹&quot;#,##0.00\)">
                  <c:v>50000</c:v>
                </c:pt>
                <c:pt idx="8" formatCode="&quot;₹&quot;#,##0.00_);[Red]\(&quot;₹&quot;#,##0.0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F-41CF-85CD-2A72809A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34259455"/>
        <c:axId val="2034260415"/>
      </c:barChart>
      <c:catAx>
        <c:axId val="2034259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60415"/>
        <c:crosses val="autoZero"/>
        <c:auto val="1"/>
        <c:lblAlgn val="ctr"/>
        <c:lblOffset val="100"/>
        <c:noMultiLvlLbl val="0"/>
      </c:catAx>
      <c:valAx>
        <c:axId val="2034260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5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24</xdr:row>
      <xdr:rowOff>247651</xdr:rowOff>
    </xdr:from>
    <xdr:to>
      <xdr:col>8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12</xdr:row>
      <xdr:rowOff>142875</xdr:rowOff>
    </xdr:from>
    <xdr:to>
      <xdr:col>2</xdr:col>
      <xdr:colOff>2470150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E6B8A-1EE8-494E-7ABC-8436F174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2" workbookViewId="0">
      <selection activeCell="J3" sqref="J3"/>
    </sheetView>
  </sheetViews>
  <sheetFormatPr defaultRowHeight="14.5" x14ac:dyDescent="0.35"/>
  <cols>
    <col min="1" max="1" width="9.1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zoomScale="65" zoomScaleNormal="65" workbookViewId="0">
      <selection activeCell="G9" sqref="G9"/>
    </sheetView>
  </sheetViews>
  <sheetFormatPr defaultColWidth="8.7265625" defaultRowHeight="18" x14ac:dyDescent="0.35"/>
  <cols>
    <col min="1" max="1" width="3.1796875" style="1" customWidth="1"/>
    <col min="2" max="2" width="12.54296875" style="1" customWidth="1"/>
    <col min="3" max="3" width="79.81640625" style="1" customWidth="1"/>
    <col min="4" max="4" width="19.1796875" style="1" bestFit="1" customWidth="1"/>
    <col min="5" max="5" width="3.26953125" style="1" customWidth="1"/>
    <col min="6" max="6" width="8.7265625" style="1"/>
    <col min="7" max="7" width="113.08984375" style="12" customWidth="1"/>
    <col min="8" max="8" width="15.453125" style="1" bestFit="1" customWidth="1"/>
    <col min="9" max="16384" width="8.7265625" style="1"/>
  </cols>
  <sheetData>
    <row r="1" spans="1:8" ht="10" customHeight="1" thickBot="1" x14ac:dyDescent="0.4">
      <c r="A1" s="9"/>
      <c r="B1" s="9"/>
      <c r="C1" s="9"/>
      <c r="D1" s="9"/>
      <c r="E1" s="9"/>
    </row>
    <row r="2" spans="1:8" ht="36.5" thickTop="1" thickBot="1" x14ac:dyDescent="0.4">
      <c r="A2" s="9"/>
      <c r="B2" s="35"/>
      <c r="C2" s="33" t="s">
        <v>19</v>
      </c>
      <c r="D2" s="33"/>
      <c r="E2" s="9"/>
    </row>
    <row r="3" spans="1:8" ht="26" thickTop="1" thickBot="1" x14ac:dyDescent="0.4">
      <c r="A3" s="9"/>
      <c r="B3" s="36"/>
      <c r="C3" s="34" t="s">
        <v>8</v>
      </c>
      <c r="D3" s="34"/>
      <c r="E3" s="9"/>
      <c r="G3" s="13" t="s">
        <v>20</v>
      </c>
    </row>
    <row r="4" spans="1:8" ht="19.5" thickTop="1" thickBot="1" x14ac:dyDescent="0.5">
      <c r="A4" s="9"/>
      <c r="B4" s="5"/>
      <c r="C4" s="5"/>
      <c r="D4" s="5"/>
      <c r="E4" s="9"/>
      <c r="G4" s="14" t="s">
        <v>21</v>
      </c>
    </row>
    <row r="5" spans="1:8" ht="26" thickTop="1" thickBot="1" x14ac:dyDescent="0.4">
      <c r="A5" s="9"/>
      <c r="B5" s="39" t="s">
        <v>17</v>
      </c>
      <c r="C5" s="39"/>
      <c r="D5" s="39"/>
      <c r="E5" s="9"/>
      <c r="G5" s="15" t="s">
        <v>22</v>
      </c>
    </row>
    <row r="6" spans="1:8" ht="19" thickTop="1" thickBot="1" x14ac:dyDescent="0.4">
      <c r="A6" s="9"/>
      <c r="B6" s="37" t="s">
        <v>11</v>
      </c>
      <c r="C6" s="38"/>
      <c r="D6" s="10">
        <v>450000</v>
      </c>
      <c r="E6" s="9"/>
      <c r="G6" s="16" t="s">
        <v>23</v>
      </c>
      <c r="H6" s="17">
        <f>D6+D7</f>
        <v>500000</v>
      </c>
    </row>
    <row r="7" spans="1:8" ht="19" thickTop="1" thickBot="1" x14ac:dyDescent="0.4">
      <c r="A7" s="9"/>
      <c r="B7" s="37" t="s">
        <v>13</v>
      </c>
      <c r="C7" s="38"/>
      <c r="D7" s="10">
        <v>50000</v>
      </c>
      <c r="E7" s="9"/>
      <c r="G7" s="16" t="s">
        <v>24</v>
      </c>
      <c r="H7" s="18">
        <f>SLN(D8,D9,D10)</f>
        <v>45000</v>
      </c>
    </row>
    <row r="8" spans="1:8" ht="19" thickTop="1" thickBot="1" x14ac:dyDescent="0.4">
      <c r="A8" s="9"/>
      <c r="B8" s="37" t="s">
        <v>0</v>
      </c>
      <c r="C8" s="38"/>
      <c r="D8" s="4">
        <f>D6+D7</f>
        <v>500000</v>
      </c>
      <c r="E8" s="9"/>
      <c r="G8" s="16" t="s">
        <v>25</v>
      </c>
      <c r="H8" s="1">
        <f>H7/H6*100</f>
        <v>9</v>
      </c>
    </row>
    <row r="9" spans="1:8" ht="19" thickTop="1" thickBot="1" x14ac:dyDescent="0.4">
      <c r="A9" s="9"/>
      <c r="B9" s="37" t="s">
        <v>1</v>
      </c>
      <c r="C9" s="38"/>
      <c r="D9" s="10">
        <v>50000</v>
      </c>
      <c r="E9" s="9"/>
      <c r="G9" s="16" t="s">
        <v>26</v>
      </c>
      <c r="H9" s="18">
        <f>H7*D10</f>
        <v>450000</v>
      </c>
    </row>
    <row r="10" spans="1:8" ht="19" thickTop="1" thickBot="1" x14ac:dyDescent="0.4">
      <c r="A10" s="9"/>
      <c r="B10" s="37" t="s">
        <v>2</v>
      </c>
      <c r="C10" s="38"/>
      <c r="D10" s="11">
        <v>10</v>
      </c>
      <c r="E10" s="9"/>
      <c r="G10" s="16" t="s">
        <v>27</v>
      </c>
      <c r="H10" s="17">
        <f>H6-H9</f>
        <v>50000</v>
      </c>
    </row>
    <row r="11" spans="1:8" ht="19" thickTop="1" thickBot="1" x14ac:dyDescent="0.4">
      <c r="A11" s="9"/>
      <c r="B11" s="32" t="s">
        <v>9</v>
      </c>
      <c r="C11" s="32"/>
      <c r="D11" s="4">
        <f>IF(D8="", "", SLN($D$8,$D$9,$D$10))</f>
        <v>45000</v>
      </c>
      <c r="E11" s="9"/>
      <c r="G11" s="16" t="s">
        <v>28</v>
      </c>
      <c r="H11" s="17">
        <f>D9-H10</f>
        <v>0</v>
      </c>
    </row>
    <row r="12" spans="1:8" ht="19" thickTop="1" thickBot="1" x14ac:dyDescent="0.4">
      <c r="A12" s="9"/>
      <c r="B12" s="32" t="s">
        <v>12</v>
      </c>
      <c r="C12" s="32"/>
      <c r="D12" s="6">
        <f>IFERROR(D11/D8,"")</f>
        <v>0.09</v>
      </c>
      <c r="E12" s="9"/>
      <c r="G12" s="15" t="s">
        <v>16</v>
      </c>
    </row>
    <row r="13" spans="1:8" ht="19" thickTop="1" thickBot="1" x14ac:dyDescent="0.4">
      <c r="A13" s="9"/>
      <c r="B13" s="37" t="s">
        <v>5</v>
      </c>
      <c r="C13" s="38"/>
      <c r="D13" s="3">
        <f>IF(D8="", "", D11*D10)</f>
        <v>450000</v>
      </c>
      <c r="E13" s="9"/>
      <c r="G13" s="16" t="s">
        <v>23</v>
      </c>
      <c r="H13" s="17">
        <f>D18+D19</f>
        <v>500000</v>
      </c>
    </row>
    <row r="14" spans="1:8" ht="19" thickTop="1" thickBot="1" x14ac:dyDescent="0.4">
      <c r="A14" s="9"/>
      <c r="B14" s="37" t="s">
        <v>4</v>
      </c>
      <c r="C14" s="38"/>
      <c r="D14" s="3">
        <f>IF(D8="", "", D8-D13)</f>
        <v>50000</v>
      </c>
      <c r="E14" s="9"/>
      <c r="G14" s="16" t="s">
        <v>29</v>
      </c>
      <c r="H14" s="21">
        <f>1-(D21/D20)^(1/D22)</f>
        <v>0.20567176527571851</v>
      </c>
    </row>
    <row r="15" spans="1:8" ht="19.5" thickTop="1" thickBot="1" x14ac:dyDescent="0.5">
      <c r="A15" s="9"/>
      <c r="B15" s="37" t="s">
        <v>6</v>
      </c>
      <c r="C15" s="38"/>
      <c r="D15" s="3">
        <f>IF(D8="", "", D9-D14)</f>
        <v>0</v>
      </c>
      <c r="E15" s="9"/>
      <c r="G15" s="14" t="s">
        <v>30</v>
      </c>
    </row>
    <row r="16" spans="1:8" ht="19" thickTop="1" thickBot="1" x14ac:dyDescent="0.4">
      <c r="A16" s="9"/>
      <c r="B16" s="5"/>
      <c r="C16" s="5"/>
      <c r="D16" s="5"/>
      <c r="E16" s="9"/>
      <c r="G16" s="16" t="s">
        <v>31</v>
      </c>
      <c r="H16" s="17">
        <f>H13-H17</f>
        <v>397164.11736214074</v>
      </c>
    </row>
    <row r="17" spans="1:8" ht="32" thickTop="1" thickBot="1" x14ac:dyDescent="0.4">
      <c r="A17" s="9"/>
      <c r="B17" s="39" t="s">
        <v>16</v>
      </c>
      <c r="C17" s="39"/>
      <c r="D17" s="39"/>
      <c r="E17" s="9"/>
      <c r="G17" s="16" t="s">
        <v>32</v>
      </c>
      <c r="H17" s="17">
        <f>H13*H14</f>
        <v>102835.88263785925</v>
      </c>
    </row>
    <row r="18" spans="1:8" ht="19" customHeight="1" thickTop="1" thickBot="1" x14ac:dyDescent="0.4">
      <c r="A18" s="9"/>
      <c r="B18" s="32" t="s">
        <v>11</v>
      </c>
      <c r="C18" s="32"/>
      <c r="D18" s="10">
        <v>450000</v>
      </c>
      <c r="E18" s="9"/>
      <c r="G18" s="16" t="s">
        <v>33</v>
      </c>
      <c r="H18" s="17">
        <f>H16-H19</f>
        <v>315478.67224009661</v>
      </c>
    </row>
    <row r="19" spans="1:8" ht="19" customHeight="1" thickTop="1" thickBot="1" x14ac:dyDescent="0.4">
      <c r="A19" s="9"/>
      <c r="B19" s="32" t="s">
        <v>14</v>
      </c>
      <c r="C19" s="32"/>
      <c r="D19" s="10">
        <v>50000</v>
      </c>
      <c r="E19" s="9"/>
      <c r="G19" s="16" t="s">
        <v>34</v>
      </c>
      <c r="H19" s="17">
        <f>H16*H14</f>
        <v>81685.445122044126</v>
      </c>
    </row>
    <row r="20" spans="1:8" ht="19" customHeight="1" thickTop="1" thickBot="1" x14ac:dyDescent="0.4">
      <c r="A20" s="9"/>
      <c r="B20" s="32" t="s">
        <v>0</v>
      </c>
      <c r="C20" s="32"/>
      <c r="D20" s="4">
        <f>D18+D19</f>
        <v>500000</v>
      </c>
      <c r="E20" s="9"/>
      <c r="G20" s="16" t="s">
        <v>35</v>
      </c>
      <c r="H20" s="17">
        <f>H18-H21</f>
        <v>250593.61681363612</v>
      </c>
    </row>
    <row r="21" spans="1:8" ht="19" customHeight="1" thickTop="1" thickBot="1" x14ac:dyDescent="0.4">
      <c r="A21" s="9"/>
      <c r="B21" s="32" t="s">
        <v>1</v>
      </c>
      <c r="C21" s="32"/>
      <c r="D21" s="10">
        <v>50000</v>
      </c>
      <c r="E21" s="9"/>
      <c r="G21" s="16" t="s">
        <v>36</v>
      </c>
      <c r="H21" s="17">
        <f>H18*H14</f>
        <v>64885.05542646048</v>
      </c>
    </row>
    <row r="22" spans="1:8" ht="19" customHeight="1" thickTop="1" thickBot="1" x14ac:dyDescent="0.4">
      <c r="A22" s="9"/>
      <c r="B22" s="32" t="s">
        <v>2</v>
      </c>
      <c r="C22" s="32"/>
      <c r="D22" s="11">
        <v>10</v>
      </c>
      <c r="E22" s="9"/>
      <c r="G22" s="16" t="s">
        <v>57</v>
      </c>
      <c r="H22" s="17">
        <f>H20-H23</f>
        <v>199053.58527674861</v>
      </c>
    </row>
    <row r="23" spans="1:8" ht="19" customHeight="1" thickTop="1" thickBot="1" x14ac:dyDescent="0.4">
      <c r="A23" s="9"/>
      <c r="B23" s="30" t="s">
        <v>10</v>
      </c>
      <c r="C23" s="30"/>
      <c r="D23" s="6">
        <f>IF(D20="","",1-(D21/D20)^(1/D22))</f>
        <v>0.20567176527571851</v>
      </c>
      <c r="E23" s="9"/>
      <c r="G23" s="16" t="s">
        <v>55</v>
      </c>
      <c r="H23" s="17">
        <f>H20*H14</f>
        <v>51540.031536887516</v>
      </c>
    </row>
    <row r="24" spans="1:8" ht="23.5" thickTop="1" thickBot="1" x14ac:dyDescent="0.4">
      <c r="A24" s="9"/>
      <c r="B24" s="31" t="s">
        <v>15</v>
      </c>
      <c r="C24" s="31"/>
      <c r="D24" s="31"/>
      <c r="E24" s="9"/>
      <c r="G24" s="16" t="s">
        <v>58</v>
      </c>
      <c r="H24" s="17">
        <f>H22-H25</f>
        <v>158113.88300841895</v>
      </c>
    </row>
    <row r="25" spans="1:8" ht="47.5" thickTop="1" thickBot="1" x14ac:dyDescent="0.4">
      <c r="A25" s="9"/>
      <c r="B25" s="7" t="s">
        <v>7</v>
      </c>
      <c r="C25" s="7" t="s">
        <v>18</v>
      </c>
      <c r="D25" s="7" t="s">
        <v>3</v>
      </c>
      <c r="E25" s="9"/>
      <c r="G25" s="16" t="s">
        <v>56</v>
      </c>
      <c r="H25" s="17">
        <f>H22*H14</f>
        <v>40939.70226832966</v>
      </c>
    </row>
    <row r="26" spans="1:8" ht="19" thickTop="1" thickBot="1" x14ac:dyDescent="0.4">
      <c r="A26" s="9"/>
      <c r="B26" s="2"/>
      <c r="C26" s="8"/>
      <c r="D26" s="8">
        <v>500000</v>
      </c>
      <c r="E26" s="9"/>
      <c r="G26" s="16" t="s">
        <v>59</v>
      </c>
      <c r="H26" s="17">
        <f>H24-H27</f>
        <v>125594.321575479</v>
      </c>
    </row>
    <row r="27" spans="1:8" ht="47.5" thickTop="1" thickBot="1" x14ac:dyDescent="0.4">
      <c r="A27" s="9"/>
      <c r="B27" s="2">
        <v>1</v>
      </c>
      <c r="C27" s="22">
        <f t="shared" ref="C27:C37" si="0">IFERROR(IF(D27&gt;$D$21, (D27*$D$23), ""),"")</f>
        <v>102835.88263785925</v>
      </c>
      <c r="D27" s="8">
        <f t="shared" ref="D27:D38" si="1">IFERROR(D26-C26, "")</f>
        <v>500000</v>
      </c>
      <c r="E27" s="9"/>
      <c r="G27" s="16" t="s">
        <v>60</v>
      </c>
      <c r="H27" s="17">
        <f>H24*H14</f>
        <v>32519.561432939961</v>
      </c>
    </row>
    <row r="28" spans="1:8" ht="19" thickTop="1" thickBot="1" x14ac:dyDescent="0.4">
      <c r="A28" s="9"/>
      <c r="B28" s="2">
        <v>2</v>
      </c>
      <c r="C28" s="22">
        <f t="shared" si="0"/>
        <v>81685.445122044126</v>
      </c>
      <c r="D28" s="22">
        <f t="shared" si="1"/>
        <v>397164.11736214074</v>
      </c>
      <c r="E28" s="9"/>
      <c r="G28" s="16" t="s">
        <v>61</v>
      </c>
      <c r="H28" s="17">
        <f>H26-H29</f>
        <v>99763.115748443975</v>
      </c>
    </row>
    <row r="29" spans="1:8" ht="47.5" thickTop="1" thickBot="1" x14ac:dyDescent="0.4">
      <c r="A29" s="9"/>
      <c r="B29" s="2">
        <v>3</v>
      </c>
      <c r="C29" s="22">
        <f t="shared" si="0"/>
        <v>64885.05542646048</v>
      </c>
      <c r="D29" s="22">
        <f t="shared" si="1"/>
        <v>315478.67224009661</v>
      </c>
      <c r="E29" s="9"/>
      <c r="G29" s="16" t="s">
        <v>62</v>
      </c>
      <c r="H29" s="17">
        <f>H26*H14</f>
        <v>25831.205827035024</v>
      </c>
    </row>
    <row r="30" spans="1:8" ht="19" thickTop="1" thickBot="1" x14ac:dyDescent="0.4">
      <c r="A30" s="9"/>
      <c r="B30" s="2">
        <v>4</v>
      </c>
      <c r="C30" s="22">
        <f t="shared" si="0"/>
        <v>51540.031536887516</v>
      </c>
      <c r="D30" s="22">
        <f t="shared" si="1"/>
        <v>250593.61681363612</v>
      </c>
      <c r="E30" s="9"/>
      <c r="G30" s="16" t="s">
        <v>63</v>
      </c>
      <c r="H30" s="20">
        <f>H28-H31</f>
        <v>79244.659623055661</v>
      </c>
    </row>
    <row r="31" spans="1:8" ht="47.5" thickTop="1" thickBot="1" x14ac:dyDescent="0.4">
      <c r="A31" s="9"/>
      <c r="B31" s="2">
        <v>5</v>
      </c>
      <c r="C31" s="22">
        <f t="shared" si="0"/>
        <v>40939.70226832966</v>
      </c>
      <c r="D31" s="22">
        <f t="shared" si="1"/>
        <v>199053.58527674861</v>
      </c>
      <c r="E31" s="9"/>
      <c r="G31" s="16" t="s">
        <v>64</v>
      </c>
      <c r="H31" s="17">
        <f>H28*H14</f>
        <v>20518.456125388308</v>
      </c>
    </row>
    <row r="32" spans="1:8" ht="19" thickTop="1" thickBot="1" x14ac:dyDescent="0.4">
      <c r="A32" s="9"/>
      <c r="B32" s="2">
        <v>6</v>
      </c>
      <c r="C32" s="22">
        <f t="shared" si="0"/>
        <v>32519.561432939961</v>
      </c>
      <c r="D32" s="22">
        <f t="shared" si="1"/>
        <v>158113.88300841895</v>
      </c>
      <c r="E32" s="9"/>
      <c r="G32" s="16" t="s">
        <v>65</v>
      </c>
      <c r="H32" s="18">
        <f>H30-H33</f>
        <v>62946.270589708351</v>
      </c>
    </row>
    <row r="33" spans="1:8" ht="47.5" thickTop="1" thickBot="1" x14ac:dyDescent="0.4">
      <c r="A33" s="9"/>
      <c r="B33" s="2">
        <v>7</v>
      </c>
      <c r="C33" s="22">
        <f t="shared" si="0"/>
        <v>25831.205827035024</v>
      </c>
      <c r="D33" s="22">
        <f t="shared" si="1"/>
        <v>125594.321575479</v>
      </c>
      <c r="E33" s="9"/>
      <c r="G33" s="16" t="s">
        <v>66</v>
      </c>
      <c r="H33" s="20">
        <f>H30*H14</f>
        <v>16298.389033347312</v>
      </c>
    </row>
    <row r="34" spans="1:8" ht="19" thickTop="1" thickBot="1" x14ac:dyDescent="0.4">
      <c r="A34" s="9"/>
      <c r="B34" s="2">
        <v>8</v>
      </c>
      <c r="C34" s="22">
        <f t="shared" si="0"/>
        <v>20518.456125388308</v>
      </c>
      <c r="D34" s="22">
        <f t="shared" si="1"/>
        <v>99763.115748443975</v>
      </c>
      <c r="E34" s="9"/>
      <c r="G34" s="16" t="s">
        <v>67</v>
      </c>
      <c r="H34" s="18">
        <f>H32-H35</f>
        <v>49999.999999999993</v>
      </c>
    </row>
    <row r="35" spans="1:8" ht="47.5" thickTop="1" thickBot="1" x14ac:dyDescent="0.4">
      <c r="A35" s="9"/>
      <c r="B35" s="2">
        <v>9</v>
      </c>
      <c r="C35" s="22">
        <f t="shared" si="0"/>
        <v>16298.389033347312</v>
      </c>
      <c r="D35" s="22">
        <f t="shared" si="1"/>
        <v>79244.659623055661</v>
      </c>
      <c r="E35" s="9"/>
      <c r="G35" s="16" t="s">
        <v>68</v>
      </c>
      <c r="H35" s="18">
        <f>H32*H14</f>
        <v>12946.27058970836</v>
      </c>
    </row>
    <row r="36" spans="1:8" ht="19" thickTop="1" thickBot="1" x14ac:dyDescent="0.4">
      <c r="A36" s="9"/>
      <c r="B36" s="2">
        <v>10</v>
      </c>
      <c r="C36" s="22">
        <f t="shared" si="0"/>
        <v>12946.27058970836</v>
      </c>
      <c r="D36" s="22">
        <f t="shared" si="1"/>
        <v>62946.270589708351</v>
      </c>
      <c r="E36" s="9"/>
    </row>
    <row r="37" spans="1:8" ht="19" thickTop="1" thickBot="1" x14ac:dyDescent="0.4">
      <c r="A37" s="9"/>
      <c r="B37" s="2"/>
      <c r="C37" s="8" t="str">
        <f t="shared" si="0"/>
        <v/>
      </c>
      <c r="D37" s="22">
        <f t="shared" si="1"/>
        <v>49999.999999999993</v>
      </c>
      <c r="E37" s="9"/>
    </row>
    <row r="38" spans="1:8" ht="19" thickTop="1" thickBot="1" x14ac:dyDescent="0.4">
      <c r="A38" s="9"/>
      <c r="B38" s="2"/>
      <c r="C38" s="8" t="str">
        <f t="shared" ref="C38:C45" si="2">IFERROR(IF(D38&gt;$D$21, (D38*$D$23), ""),"")</f>
        <v/>
      </c>
      <c r="D38" s="8" t="str">
        <f t="shared" si="1"/>
        <v/>
      </c>
      <c r="E38" s="9"/>
    </row>
    <row r="39" spans="1:8" ht="19" thickTop="1" thickBot="1" x14ac:dyDescent="0.4">
      <c r="A39" s="9"/>
      <c r="B39" s="2"/>
      <c r="C39" s="8" t="str">
        <f t="shared" si="2"/>
        <v/>
      </c>
      <c r="D39" s="8" t="str">
        <f t="shared" ref="D39:D45" si="3">IFERROR(D38-C38, "")</f>
        <v/>
      </c>
      <c r="E39" s="9"/>
    </row>
    <row r="40" spans="1:8" ht="19" thickTop="1" thickBot="1" x14ac:dyDescent="0.4">
      <c r="A40" s="9"/>
      <c r="B40" s="2"/>
      <c r="C40" s="8" t="str">
        <f t="shared" si="2"/>
        <v/>
      </c>
      <c r="D40" s="8" t="str">
        <f t="shared" si="3"/>
        <v/>
      </c>
      <c r="E40" s="9"/>
    </row>
    <row r="41" spans="1:8" ht="19" thickTop="1" thickBot="1" x14ac:dyDescent="0.4">
      <c r="A41" s="9"/>
      <c r="B41" s="2"/>
      <c r="C41" s="8" t="str">
        <f t="shared" si="2"/>
        <v/>
      </c>
      <c r="D41" s="8" t="str">
        <f t="shared" si="3"/>
        <v/>
      </c>
      <c r="E41" s="9"/>
    </row>
    <row r="42" spans="1:8" ht="19" thickTop="1" thickBot="1" x14ac:dyDescent="0.4">
      <c r="A42" s="9"/>
      <c r="B42" s="2"/>
      <c r="C42" s="8" t="str">
        <f t="shared" si="2"/>
        <v/>
      </c>
      <c r="D42" s="8" t="str">
        <f t="shared" si="3"/>
        <v/>
      </c>
      <c r="E42" s="9"/>
    </row>
    <row r="43" spans="1:8" ht="19" thickTop="1" thickBot="1" x14ac:dyDescent="0.4">
      <c r="A43" s="9"/>
      <c r="B43" s="2"/>
      <c r="C43" s="8" t="str">
        <f t="shared" si="2"/>
        <v/>
      </c>
      <c r="D43" s="8" t="str">
        <f t="shared" si="3"/>
        <v/>
      </c>
      <c r="E43" s="9"/>
    </row>
    <row r="44" spans="1:8" ht="19" thickTop="1" thickBot="1" x14ac:dyDescent="0.4">
      <c r="A44" s="9"/>
      <c r="B44" s="2"/>
      <c r="C44" s="8" t="str">
        <f t="shared" si="2"/>
        <v/>
      </c>
      <c r="D44" s="8" t="str">
        <f t="shared" si="3"/>
        <v/>
      </c>
      <c r="E44" s="9"/>
    </row>
    <row r="45" spans="1:8" ht="19" thickTop="1" thickBot="1" x14ac:dyDescent="0.4">
      <c r="A45" s="9"/>
      <c r="B45" s="2"/>
      <c r="C45" s="8" t="str">
        <f t="shared" si="2"/>
        <v/>
      </c>
      <c r="D45" s="8" t="str">
        <f t="shared" si="3"/>
        <v/>
      </c>
      <c r="E45" s="9"/>
    </row>
    <row r="46" spans="1:8" ht="18.5" thickTop="1" x14ac:dyDescent="0.35">
      <c r="A46" s="9"/>
      <c r="B46" s="9"/>
      <c r="C46" s="9"/>
      <c r="D46" s="9"/>
      <c r="E46" s="9"/>
    </row>
  </sheetData>
  <mergeCells count="22">
    <mergeCell ref="B8:C8"/>
    <mergeCell ref="B9:C9"/>
    <mergeCell ref="B10:C10"/>
    <mergeCell ref="B17:D17"/>
    <mergeCell ref="B11:C11"/>
    <mergeCell ref="B13:C13"/>
    <mergeCell ref="B14:C14"/>
    <mergeCell ref="B15:C15"/>
    <mergeCell ref="C2:D2"/>
    <mergeCell ref="C3:D3"/>
    <mergeCell ref="B2:B3"/>
    <mergeCell ref="B6:C6"/>
    <mergeCell ref="B7:C7"/>
    <mergeCell ref="B5:D5"/>
    <mergeCell ref="B23:C23"/>
    <mergeCell ref="B24:D24"/>
    <mergeCell ref="B12:C12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A3D8-5EBF-4336-9A03-7408A95D4F27}">
  <dimension ref="A1:C12"/>
  <sheetViews>
    <sheetView topLeftCell="A13" workbookViewId="0">
      <selection activeCell="C12" sqref="C12"/>
    </sheetView>
  </sheetViews>
  <sheetFormatPr defaultRowHeight="14.5" x14ac:dyDescent="0.35"/>
  <cols>
    <col min="1" max="1" width="93.81640625" customWidth="1"/>
    <col min="2" max="2" width="23.26953125" customWidth="1"/>
    <col min="3" max="3" width="50.81640625" bestFit="1" customWidth="1"/>
  </cols>
  <sheetData>
    <row r="1" spans="1:3" x14ac:dyDescent="0.35">
      <c r="A1" s="40" t="s">
        <v>47</v>
      </c>
      <c r="B1" s="40"/>
      <c r="C1" s="40"/>
    </row>
    <row r="2" spans="1:3" ht="15.5" x14ac:dyDescent="0.35">
      <c r="A2" s="16" t="s">
        <v>37</v>
      </c>
      <c r="B2" s="23">
        <f>SLN('Depreciation Calculator'!D20,'Depreciation Calculator'!D21:D21,'Depreciation Calculator'!D22)</f>
        <v>45000</v>
      </c>
      <c r="C2" t="s">
        <v>48</v>
      </c>
    </row>
    <row r="3" spans="1:3" ht="15.5" x14ac:dyDescent="0.35">
      <c r="A3" s="16" t="s">
        <v>38</v>
      </c>
      <c r="B3" s="24">
        <f>B2*'Depreciation Calculator'!D22</f>
        <v>450000</v>
      </c>
      <c r="C3" t="s">
        <v>49</v>
      </c>
    </row>
    <row r="4" spans="1:3" ht="15.5" x14ac:dyDescent="0.35">
      <c r="A4" s="16" t="s">
        <v>39</v>
      </c>
      <c r="B4" s="23">
        <f>'Depreciation Calculator'!D8-'Depreciation Calculator'!D13</f>
        <v>50000</v>
      </c>
      <c r="C4" t="s">
        <v>50</v>
      </c>
    </row>
    <row r="5" spans="1:3" ht="15.5" x14ac:dyDescent="0.35">
      <c r="A5" s="16" t="s">
        <v>40</v>
      </c>
      <c r="B5" s="25">
        <f>1-('Depreciation Calculator'!D21/'Depreciation Calculator'!D20)^(1/'Depreciation Calculator'!D22)</f>
        <v>0.20567176527571851</v>
      </c>
      <c r="C5" t="s">
        <v>51</v>
      </c>
    </row>
    <row r="6" spans="1:3" ht="31" x14ac:dyDescent="0.35">
      <c r="A6" s="16" t="s">
        <v>41</v>
      </c>
      <c r="B6" s="26">
        <f>'Depreciation Calculator'!D28*'Depreciation Calculator'!D23</f>
        <v>81685.445122044126</v>
      </c>
      <c r="C6" t="s">
        <v>52</v>
      </c>
    </row>
    <row r="7" spans="1:3" ht="15.5" x14ac:dyDescent="0.35">
      <c r="A7" s="16" t="s">
        <v>42</v>
      </c>
      <c r="B7" s="27">
        <f>'Depreciation Calculator'!D30-'Depreciation Calculator'!C30</f>
        <v>199053.58527674861</v>
      </c>
      <c r="C7" t="s">
        <v>53</v>
      </c>
    </row>
    <row r="8" spans="1:3" ht="31" x14ac:dyDescent="0.35">
      <c r="A8" s="16" t="s">
        <v>43</v>
      </c>
      <c r="B8" s="24">
        <v>450000</v>
      </c>
      <c r="C8" t="s">
        <v>54</v>
      </c>
    </row>
    <row r="9" spans="1:3" ht="15.5" x14ac:dyDescent="0.35">
      <c r="A9" s="16" t="s">
        <v>44</v>
      </c>
      <c r="B9" s="28">
        <f>'Depreciation Calculator'!D26-(SUM('Depreciation Calculator'!C27:C36))</f>
        <v>50000</v>
      </c>
      <c r="C9" t="s">
        <v>50</v>
      </c>
    </row>
    <row r="10" spans="1:3" ht="46.5" customHeight="1" x14ac:dyDescent="0.35">
      <c r="A10" s="16" t="s">
        <v>45</v>
      </c>
      <c r="B10" s="29">
        <f>'Depreciation Calculator'!H34-'Depreciation Calculator'!H10</f>
        <v>0</v>
      </c>
      <c r="C10" t="s">
        <v>69</v>
      </c>
    </row>
    <row r="11" spans="1:3" ht="31" x14ac:dyDescent="0.35">
      <c r="A11" s="16" t="s">
        <v>46</v>
      </c>
    </row>
    <row r="12" spans="1:3" x14ac:dyDescent="0.35">
      <c r="A12" s="19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Gourav Kumar</cp:lastModifiedBy>
  <cp:lastPrinted>2019-12-30T11:34:18Z</cp:lastPrinted>
  <dcterms:created xsi:type="dcterms:W3CDTF">2019-12-30T10:28:43Z</dcterms:created>
  <dcterms:modified xsi:type="dcterms:W3CDTF">2025-06-05T05:24:11Z</dcterms:modified>
</cp:coreProperties>
</file>