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ummary" sheetId="1" r:id="rId1"/>
    <sheet name="Detail" sheetId="2" r:id="rId2"/>
  </sheets>
  <calcPr calcId="145621"/>
</workbook>
</file>

<file path=xl/calcChain.xml><?xml version="1.0" encoding="utf-8"?>
<calcChain xmlns="http://schemas.openxmlformats.org/spreadsheetml/2006/main">
  <c r="R66" i="2" l="1"/>
  <c r="L66" i="2"/>
  <c r="J66" i="2"/>
  <c r="H66" i="2"/>
  <c r="F66" i="2"/>
  <c r="P66" i="2" s="1"/>
  <c r="O66" i="2" s="1"/>
  <c r="T66" i="2" s="1"/>
  <c r="C66" i="2"/>
  <c r="R65" i="2"/>
  <c r="L65" i="2"/>
  <c r="J65" i="2"/>
  <c r="H65" i="2"/>
  <c r="F65" i="2"/>
  <c r="P65" i="2" s="1"/>
  <c r="O65" i="2" s="1"/>
  <c r="T65" i="2" s="1"/>
  <c r="C65" i="2"/>
  <c r="R64" i="2"/>
  <c r="L64" i="2"/>
  <c r="J64" i="2"/>
  <c r="H64" i="2"/>
  <c r="P64" i="2" s="1"/>
  <c r="O64" i="2" s="1"/>
  <c r="T64" i="2" s="1"/>
  <c r="F64" i="2"/>
  <c r="C64" i="2"/>
  <c r="R63" i="2"/>
  <c r="L63" i="2"/>
  <c r="J63" i="2"/>
  <c r="H63" i="2"/>
  <c r="P63" i="2" s="1"/>
  <c r="O63" i="2" s="1"/>
  <c r="T63" i="2" s="1"/>
  <c r="F63" i="2"/>
  <c r="C63" i="2"/>
  <c r="R62" i="2"/>
  <c r="L62" i="2"/>
  <c r="J62" i="2"/>
  <c r="H62" i="2"/>
  <c r="F62" i="2"/>
  <c r="P62" i="2" s="1"/>
  <c r="O62" i="2" s="1"/>
  <c r="T62" i="2" s="1"/>
  <c r="C62" i="2"/>
  <c r="R61" i="2"/>
  <c r="L61" i="2"/>
  <c r="J61" i="2"/>
  <c r="H61" i="2"/>
  <c r="P61" i="2" s="1"/>
  <c r="O61" i="2" s="1"/>
  <c r="T61" i="2" s="1"/>
  <c r="F61" i="2"/>
  <c r="C61" i="2"/>
  <c r="R60" i="2"/>
  <c r="L60" i="2"/>
  <c r="J60" i="2"/>
  <c r="H60" i="2"/>
  <c r="P60" i="2" s="1"/>
  <c r="O60" i="2" s="1"/>
  <c r="T60" i="2" s="1"/>
  <c r="F60" i="2"/>
  <c r="C60" i="2"/>
  <c r="R59" i="2"/>
  <c r="L59" i="2"/>
  <c r="J59" i="2"/>
  <c r="H59" i="2"/>
  <c r="P59" i="2" s="1"/>
  <c r="F59" i="2"/>
  <c r="C59" i="2"/>
  <c r="R58" i="2"/>
  <c r="L58" i="2"/>
  <c r="J58" i="2"/>
  <c r="H58" i="2"/>
  <c r="F58" i="2"/>
  <c r="P58" i="2" s="1"/>
  <c r="O58" i="2" s="1"/>
  <c r="T58" i="2" s="1"/>
  <c r="C58" i="2"/>
  <c r="R57" i="2"/>
  <c r="P57" i="2"/>
  <c r="O57" i="2" s="1"/>
  <c r="T57" i="2" s="1"/>
  <c r="L57" i="2"/>
  <c r="J57" i="2"/>
  <c r="H57" i="2"/>
  <c r="F57" i="2"/>
  <c r="C57" i="2"/>
  <c r="R56" i="2"/>
  <c r="L56" i="2"/>
  <c r="J56" i="2"/>
  <c r="H56" i="2"/>
  <c r="F56" i="2"/>
  <c r="C56" i="2"/>
  <c r="R55" i="2"/>
  <c r="L55" i="2"/>
  <c r="J55" i="2"/>
  <c r="H55" i="2"/>
  <c r="P55" i="2" s="1"/>
  <c r="O55" i="2" s="1"/>
  <c r="T55" i="2" s="1"/>
  <c r="F55" i="2"/>
  <c r="C55" i="2"/>
  <c r="R54" i="2"/>
  <c r="L54" i="2"/>
  <c r="J54" i="2"/>
  <c r="H54" i="2"/>
  <c r="F54" i="2"/>
  <c r="P54" i="2" s="1"/>
  <c r="O54" i="2" s="1"/>
  <c r="T54" i="2" s="1"/>
  <c r="C54" i="2"/>
  <c r="R53" i="2"/>
  <c r="L53" i="2"/>
  <c r="J53" i="2"/>
  <c r="H53" i="2"/>
  <c r="P53" i="2" s="1"/>
  <c r="O53" i="2" s="1"/>
  <c r="T53" i="2" s="1"/>
  <c r="F53" i="2"/>
  <c r="C53" i="2"/>
  <c r="R52" i="2"/>
  <c r="L52" i="2"/>
  <c r="J52" i="2"/>
  <c r="H52" i="2"/>
  <c r="P52" i="2" s="1"/>
  <c r="O52" i="2" s="1"/>
  <c r="T52" i="2" s="1"/>
  <c r="F52" i="2"/>
  <c r="C52" i="2"/>
  <c r="R51" i="2"/>
  <c r="L51" i="2"/>
  <c r="J51" i="2"/>
  <c r="H51" i="2"/>
  <c r="P51" i="2" s="1"/>
  <c r="O51" i="2" s="1"/>
  <c r="T51" i="2" s="1"/>
  <c r="F51" i="2"/>
  <c r="C51" i="2"/>
  <c r="R50" i="2"/>
  <c r="L50" i="2"/>
  <c r="J50" i="2"/>
  <c r="H50" i="2"/>
  <c r="F50" i="2"/>
  <c r="P50" i="2" s="1"/>
  <c r="O50" i="2" s="1"/>
  <c r="T50" i="2" s="1"/>
  <c r="C50" i="2"/>
  <c r="R49" i="2"/>
  <c r="P49" i="2"/>
  <c r="O49" i="2" s="1"/>
  <c r="T49" i="2" s="1"/>
  <c r="L49" i="2"/>
  <c r="J49" i="2"/>
  <c r="H49" i="2"/>
  <c r="F49" i="2"/>
  <c r="C49" i="2"/>
  <c r="R48" i="2"/>
  <c r="L48" i="2"/>
  <c r="J48" i="2"/>
  <c r="H48" i="2"/>
  <c r="F48" i="2"/>
  <c r="C48" i="2"/>
  <c r="R47" i="2"/>
  <c r="L47" i="2"/>
  <c r="J47" i="2"/>
  <c r="H47" i="2"/>
  <c r="P47" i="2" s="1"/>
  <c r="F47" i="2"/>
  <c r="C47" i="2"/>
  <c r="R46" i="2"/>
  <c r="L46" i="2"/>
  <c r="J46" i="2"/>
  <c r="H46" i="2"/>
  <c r="F46" i="2"/>
  <c r="P46" i="2" s="1"/>
  <c r="O46" i="2" s="1"/>
  <c r="T46" i="2" s="1"/>
  <c r="C46" i="2"/>
  <c r="R45" i="2"/>
  <c r="L45" i="2"/>
  <c r="J45" i="2"/>
  <c r="H45" i="2"/>
  <c r="P45" i="2" s="1"/>
  <c r="O45" i="2" s="1"/>
  <c r="T45" i="2" s="1"/>
  <c r="F45" i="2"/>
  <c r="C45" i="2"/>
  <c r="R44" i="2"/>
  <c r="L44" i="2"/>
  <c r="J44" i="2"/>
  <c r="H44" i="2"/>
  <c r="P44" i="2" s="1"/>
  <c r="O44" i="2" s="1"/>
  <c r="T44" i="2" s="1"/>
  <c r="F44" i="2"/>
  <c r="C44" i="2"/>
  <c r="R43" i="2"/>
  <c r="L43" i="2"/>
  <c r="J43" i="2"/>
  <c r="H43" i="2"/>
  <c r="P43" i="2" s="1"/>
  <c r="F43" i="2"/>
  <c r="C43" i="2"/>
  <c r="R42" i="2"/>
  <c r="L42" i="2"/>
  <c r="J42" i="2"/>
  <c r="H42" i="2"/>
  <c r="F42" i="2"/>
  <c r="P42" i="2" s="1"/>
  <c r="O42" i="2" s="1"/>
  <c r="T42" i="2" s="1"/>
  <c r="C42" i="2"/>
  <c r="R41" i="2"/>
  <c r="P41" i="2"/>
  <c r="O41" i="2" s="1"/>
  <c r="T41" i="2" s="1"/>
  <c r="L41" i="2"/>
  <c r="J41" i="2"/>
  <c r="H41" i="2"/>
  <c r="F41" i="2"/>
  <c r="C41" i="2"/>
  <c r="R40" i="2"/>
  <c r="L40" i="2"/>
  <c r="J40" i="2"/>
  <c r="H40" i="2"/>
  <c r="F40" i="2"/>
  <c r="C40" i="2"/>
  <c r="R39" i="2"/>
  <c r="L39" i="2"/>
  <c r="J39" i="2"/>
  <c r="H39" i="2"/>
  <c r="P39" i="2" s="1"/>
  <c r="O39" i="2" s="1"/>
  <c r="T39" i="2" s="1"/>
  <c r="F39" i="2"/>
  <c r="C39" i="2"/>
  <c r="R38" i="2"/>
  <c r="L38" i="2"/>
  <c r="J38" i="2"/>
  <c r="H38" i="2"/>
  <c r="F38" i="2"/>
  <c r="P38" i="2" s="1"/>
  <c r="O38" i="2" s="1"/>
  <c r="T38" i="2" s="1"/>
  <c r="C38" i="2"/>
  <c r="R37" i="2"/>
  <c r="L37" i="2"/>
  <c r="J37" i="2"/>
  <c r="H37" i="2"/>
  <c r="P37" i="2" s="1"/>
  <c r="O37" i="2" s="1"/>
  <c r="T37" i="2" s="1"/>
  <c r="F37" i="2"/>
  <c r="C37" i="2"/>
  <c r="R36" i="2"/>
  <c r="L36" i="2"/>
  <c r="J36" i="2"/>
  <c r="H36" i="2"/>
  <c r="P36" i="2" s="1"/>
  <c r="O36" i="2" s="1"/>
  <c r="T36" i="2" s="1"/>
  <c r="F36" i="2"/>
  <c r="C36" i="2"/>
  <c r="R35" i="2"/>
  <c r="L35" i="2"/>
  <c r="J35" i="2"/>
  <c r="H35" i="2"/>
  <c r="P35" i="2" s="1"/>
  <c r="O35" i="2" s="1"/>
  <c r="T35" i="2" s="1"/>
  <c r="F35" i="2"/>
  <c r="C35" i="2"/>
  <c r="R34" i="2"/>
  <c r="L34" i="2"/>
  <c r="J34" i="2"/>
  <c r="H34" i="2"/>
  <c r="F34" i="2"/>
  <c r="P34" i="2" s="1"/>
  <c r="O34" i="2" s="1"/>
  <c r="T34" i="2" s="1"/>
  <c r="C34" i="2"/>
  <c r="R33" i="2"/>
  <c r="P33" i="2"/>
  <c r="O33" i="2" s="1"/>
  <c r="T33" i="2" s="1"/>
  <c r="L33" i="2"/>
  <c r="J33" i="2"/>
  <c r="H33" i="2"/>
  <c r="F33" i="2"/>
  <c r="C33" i="2"/>
  <c r="R32" i="2"/>
  <c r="L32" i="2"/>
  <c r="J32" i="2"/>
  <c r="H32" i="2"/>
  <c r="F32" i="2"/>
  <c r="C32" i="2"/>
  <c r="R31" i="2"/>
  <c r="L31" i="2"/>
  <c r="J31" i="2"/>
  <c r="H31" i="2"/>
  <c r="P31" i="2" s="1"/>
  <c r="F31" i="2"/>
  <c r="C31" i="2"/>
  <c r="R30" i="2"/>
  <c r="L30" i="2"/>
  <c r="J30" i="2"/>
  <c r="H30" i="2"/>
  <c r="F30" i="2"/>
  <c r="P30" i="2" s="1"/>
  <c r="O30" i="2" s="1"/>
  <c r="T30" i="2" s="1"/>
  <c r="C30" i="2"/>
  <c r="R29" i="2"/>
  <c r="L29" i="2"/>
  <c r="J29" i="2"/>
  <c r="H29" i="2"/>
  <c r="P29" i="2" s="1"/>
  <c r="O29" i="2" s="1"/>
  <c r="T29" i="2" s="1"/>
  <c r="F29" i="2"/>
  <c r="C29" i="2"/>
  <c r="R28" i="2"/>
  <c r="L28" i="2"/>
  <c r="J28" i="2"/>
  <c r="H28" i="2"/>
  <c r="P28" i="2" s="1"/>
  <c r="O28" i="2" s="1"/>
  <c r="T28" i="2" s="1"/>
  <c r="F28" i="2"/>
  <c r="C28" i="2"/>
  <c r="R27" i="2"/>
  <c r="L27" i="2"/>
  <c r="J27" i="2"/>
  <c r="H27" i="2"/>
  <c r="P27" i="2" s="1"/>
  <c r="F27" i="2"/>
  <c r="C27" i="2"/>
  <c r="R26" i="2"/>
  <c r="L26" i="2"/>
  <c r="J26" i="2"/>
  <c r="H26" i="2"/>
  <c r="F26" i="2"/>
  <c r="P26" i="2" s="1"/>
  <c r="O26" i="2" s="1"/>
  <c r="T26" i="2" s="1"/>
  <c r="C26" i="2"/>
  <c r="R25" i="2"/>
  <c r="P25" i="2"/>
  <c r="O25" i="2" s="1"/>
  <c r="T25" i="2" s="1"/>
  <c r="C6" i="1" s="1"/>
  <c r="L25" i="2"/>
  <c r="J25" i="2"/>
  <c r="H25" i="2"/>
  <c r="F25" i="2"/>
  <c r="C25" i="2"/>
  <c r="R24" i="2"/>
  <c r="L24" i="2"/>
  <c r="J24" i="2"/>
  <c r="H24" i="2"/>
  <c r="F24" i="2"/>
  <c r="C24" i="2"/>
  <c r="R23" i="2"/>
  <c r="L23" i="2"/>
  <c r="J23" i="2"/>
  <c r="H23" i="2"/>
  <c r="P23" i="2" s="1"/>
  <c r="O23" i="2" s="1"/>
  <c r="T23" i="2" s="1"/>
  <c r="F23" i="2"/>
  <c r="C23" i="2"/>
  <c r="R22" i="2"/>
  <c r="L22" i="2"/>
  <c r="J22" i="2"/>
  <c r="H22" i="2"/>
  <c r="F22" i="2"/>
  <c r="P22" i="2" s="1"/>
  <c r="O22" i="2" s="1"/>
  <c r="T22" i="2" s="1"/>
  <c r="C22" i="2"/>
  <c r="R21" i="2"/>
  <c r="L21" i="2"/>
  <c r="J21" i="2"/>
  <c r="H21" i="2"/>
  <c r="P21" i="2" s="1"/>
  <c r="O21" i="2" s="1"/>
  <c r="T21" i="2" s="1"/>
  <c r="F21" i="2"/>
  <c r="C21" i="2"/>
  <c r="R20" i="2"/>
  <c r="L20" i="2"/>
  <c r="J20" i="2"/>
  <c r="H20" i="2"/>
  <c r="P20" i="2" s="1"/>
  <c r="O20" i="2" s="1"/>
  <c r="T20" i="2" s="1"/>
  <c r="F20" i="2"/>
  <c r="C20" i="2"/>
  <c r="R19" i="2"/>
  <c r="L19" i="2"/>
  <c r="J19" i="2"/>
  <c r="H19" i="2"/>
  <c r="P19" i="2" s="1"/>
  <c r="O19" i="2" s="1"/>
  <c r="T19" i="2" s="1"/>
  <c r="F19" i="2"/>
  <c r="C19" i="2"/>
  <c r="R18" i="2"/>
  <c r="L18" i="2"/>
  <c r="J18" i="2"/>
  <c r="H18" i="2"/>
  <c r="F18" i="2"/>
  <c r="P18" i="2" s="1"/>
  <c r="O18" i="2" s="1"/>
  <c r="T18" i="2" s="1"/>
  <c r="C18" i="2"/>
  <c r="R17" i="2"/>
  <c r="P17" i="2"/>
  <c r="O17" i="2" s="1"/>
  <c r="T17" i="2" s="1"/>
  <c r="L17" i="2"/>
  <c r="J17" i="2"/>
  <c r="H17" i="2"/>
  <c r="F17" i="2"/>
  <c r="C17" i="2"/>
  <c r="R16" i="2"/>
  <c r="O8" i="1" s="1"/>
  <c r="L16" i="2"/>
  <c r="J16" i="2"/>
  <c r="H16" i="2"/>
  <c r="F16" i="2"/>
  <c r="C16" i="2"/>
  <c r="R15" i="2"/>
  <c r="L15" i="2"/>
  <c r="J15" i="2"/>
  <c r="H15" i="2"/>
  <c r="P15" i="2" s="1"/>
  <c r="F15" i="2"/>
  <c r="C15" i="2"/>
  <c r="R14" i="2"/>
  <c r="L14" i="2"/>
  <c r="J14" i="2"/>
  <c r="H14" i="2"/>
  <c r="F14" i="2"/>
  <c r="P14" i="2" s="1"/>
  <c r="O14" i="2" s="1"/>
  <c r="T14" i="2" s="1"/>
  <c r="C14" i="2"/>
  <c r="R13" i="2"/>
  <c r="L13" i="2"/>
  <c r="J13" i="2"/>
  <c r="H13" i="2"/>
  <c r="P13" i="2" s="1"/>
  <c r="O13" i="2" s="1"/>
  <c r="T13" i="2" s="1"/>
  <c r="F13" i="2"/>
  <c r="C13" i="2"/>
  <c r="R12" i="2"/>
  <c r="L12" i="2"/>
  <c r="J12" i="2"/>
  <c r="H12" i="2"/>
  <c r="P12" i="2" s="1"/>
  <c r="O12" i="2" s="1"/>
  <c r="T12" i="2" s="1"/>
  <c r="F12" i="2"/>
  <c r="C12" i="2"/>
  <c r="R11" i="2"/>
  <c r="L11" i="2"/>
  <c r="J11" i="2"/>
  <c r="H11" i="2"/>
  <c r="P11" i="2" s="1"/>
  <c r="F11" i="2"/>
  <c r="C11" i="2"/>
  <c r="R10" i="2"/>
  <c r="L10" i="2"/>
  <c r="J10" i="2"/>
  <c r="H10" i="2"/>
  <c r="F10" i="2"/>
  <c r="P10" i="2" s="1"/>
  <c r="O10" i="2" s="1"/>
  <c r="T10" i="2" s="1"/>
  <c r="C10" i="2"/>
  <c r="R9" i="2"/>
  <c r="P9" i="2"/>
  <c r="O9" i="2" s="1"/>
  <c r="T9" i="2" s="1"/>
  <c r="L9" i="2"/>
  <c r="J9" i="2"/>
  <c r="H9" i="2"/>
  <c r="F9" i="2"/>
  <c r="C9" i="2"/>
  <c r="R8" i="2"/>
  <c r="P6" i="1" s="1" a="1"/>
  <c r="P6" i="1" s="1"/>
  <c r="L8" i="2"/>
  <c r="J8" i="2"/>
  <c r="H8" i="2"/>
  <c r="F8" i="2"/>
  <c r="C8" i="2"/>
  <c r="R7" i="2"/>
  <c r="L7" i="2"/>
  <c r="J7" i="2"/>
  <c r="H7" i="2"/>
  <c r="F7" i="2"/>
  <c r="P7" i="2" s="1"/>
  <c r="C7" i="2"/>
  <c r="R6" i="2"/>
  <c r="L6" i="2"/>
  <c r="J6" i="2"/>
  <c r="H6" i="2"/>
  <c r="F6" i="2"/>
  <c r="C6" i="2"/>
  <c r="R5" i="2"/>
  <c r="L5" i="2"/>
  <c r="J5" i="2"/>
  <c r="H5" i="2"/>
  <c r="P5" i="2" s="1"/>
  <c r="F5" i="2"/>
  <c r="C5" i="2"/>
  <c r="R4" i="2"/>
  <c r="L4" i="2"/>
  <c r="J4" i="2"/>
  <c r="H4" i="2"/>
  <c r="P4" i="2" s="1"/>
  <c r="O4" i="2" s="1"/>
  <c r="T4" i="2" s="1"/>
  <c r="F4" i="2"/>
  <c r="C4" i="2"/>
  <c r="R3" i="2"/>
  <c r="L3" i="2"/>
  <c r="J3" i="2"/>
  <c r="H3" i="2"/>
  <c r="P3" i="2" s="1"/>
  <c r="F3" i="2"/>
  <c r="C3" i="2"/>
  <c r="I8" i="1"/>
  <c r="K8" i="1" s="1"/>
  <c r="B8" i="1"/>
  <c r="B7" i="1"/>
  <c r="O6" i="1"/>
  <c r="Q6" i="1" s="1"/>
  <c r="L6" i="1"/>
  <c r="N6" i="1" s="1"/>
  <c r="I6" i="1"/>
  <c r="F6" i="1"/>
  <c r="B6" i="1"/>
  <c r="B5" i="1"/>
  <c r="O4" i="1"/>
  <c r="Q4" i="1" s="1"/>
  <c r="L4" i="1"/>
  <c r="N4" i="1" s="1"/>
  <c r="I4" i="1"/>
  <c r="F4" i="1"/>
  <c r="C4" i="1"/>
  <c r="B4" i="1"/>
  <c r="B3" i="1"/>
  <c r="O2" i="1"/>
  <c r="Q2" i="1" s="1"/>
  <c r="I2" i="1"/>
  <c r="B2" i="1"/>
  <c r="F2" i="1" s="1"/>
  <c r="O5" i="2" l="1"/>
  <c r="T5" i="2" s="1"/>
  <c r="O7" i="1"/>
  <c r="Q7" i="1" s="1"/>
  <c r="I7" i="1"/>
  <c r="K7" i="1" s="1"/>
  <c r="C7" i="1"/>
  <c r="J5" i="1" a="1"/>
  <c r="J5" i="1" s="1"/>
  <c r="J8" i="1" a="1"/>
  <c r="J8" i="1" s="1"/>
  <c r="P6" i="2"/>
  <c r="O6" i="2" s="1"/>
  <c r="T6" i="2" s="1"/>
  <c r="J7" i="1" a="1"/>
  <c r="J7" i="1" s="1"/>
  <c r="J3" i="1" a="1"/>
  <c r="J3" i="1" s="1"/>
  <c r="P2" i="1" a="1"/>
  <c r="P2" i="1" s="1"/>
  <c r="J4" i="1" a="1"/>
  <c r="J4" i="1" s="1"/>
  <c r="K4" i="1" s="1"/>
  <c r="P4" i="1" a="1"/>
  <c r="P4" i="1" s="1"/>
  <c r="O3" i="2"/>
  <c r="P16" i="2"/>
  <c r="O16" i="2" s="1"/>
  <c r="T16" i="2" s="1"/>
  <c r="P32" i="2"/>
  <c r="O32" i="2" s="1"/>
  <c r="T32" i="2" s="1"/>
  <c r="P48" i="2"/>
  <c r="O48" i="2" s="1"/>
  <c r="T48" i="2" s="1"/>
  <c r="O5" i="1"/>
  <c r="Q5" i="1" s="1"/>
  <c r="I5" i="1"/>
  <c r="K5" i="1" s="1"/>
  <c r="F5" i="1"/>
  <c r="C5" i="1"/>
  <c r="O15" i="2"/>
  <c r="T15" i="2" s="1"/>
  <c r="O31" i="2"/>
  <c r="T31" i="2" s="1"/>
  <c r="O47" i="2"/>
  <c r="T47" i="2" s="1"/>
  <c r="J2" i="1" a="1"/>
  <c r="J2" i="1" s="1"/>
  <c r="K2" i="1" s="1"/>
  <c r="O3" i="1"/>
  <c r="Q3" i="1" s="1"/>
  <c r="L3" i="1"/>
  <c r="I3" i="1"/>
  <c r="K3" i="1" s="1"/>
  <c r="F3" i="1"/>
  <c r="J6" i="1" a="1"/>
  <c r="J6" i="1" s="1"/>
  <c r="K6" i="1" s="1"/>
  <c r="P5" i="1" a="1"/>
  <c r="P5" i="1" s="1"/>
  <c r="P8" i="1" a="1"/>
  <c r="P8" i="1" s="1"/>
  <c r="Q8" i="1" s="1"/>
  <c r="P7" i="1" a="1"/>
  <c r="P7" i="1" s="1"/>
  <c r="P3" i="1" a="1"/>
  <c r="P3" i="1" s="1"/>
  <c r="O7" i="2"/>
  <c r="T7" i="2" s="1"/>
  <c r="P8" i="2"/>
  <c r="O8" i="2" s="1"/>
  <c r="T8" i="2" s="1"/>
  <c r="O11" i="2"/>
  <c r="T11" i="2" s="1"/>
  <c r="P24" i="2"/>
  <c r="O24" i="2" s="1"/>
  <c r="T24" i="2" s="1"/>
  <c r="O27" i="2"/>
  <c r="T27" i="2" s="1"/>
  <c r="P40" i="2"/>
  <c r="O40" i="2" s="1"/>
  <c r="T40" i="2" s="1"/>
  <c r="O43" i="2"/>
  <c r="T43" i="2" s="1"/>
  <c r="P56" i="2"/>
  <c r="O56" i="2" s="1"/>
  <c r="T56" i="2" s="1"/>
  <c r="O59" i="2"/>
  <c r="T59" i="2" s="1"/>
  <c r="C3" i="1" s="1"/>
  <c r="M5" i="1" l="1" a="1"/>
  <c r="M5" i="1" s="1"/>
  <c r="M8" i="1" a="1"/>
  <c r="M8" i="1" s="1"/>
  <c r="M7" i="1" a="1"/>
  <c r="M7" i="1" s="1"/>
  <c r="M3" i="1" a="1"/>
  <c r="M3" i="1" s="1"/>
  <c r="N3" i="1" s="1"/>
  <c r="M4" i="1" a="1"/>
  <c r="M4" i="1" s="1"/>
  <c r="M2" i="1" a="1"/>
  <c r="M2" i="1" s="1"/>
  <c r="T3" i="2"/>
  <c r="M6" i="1" a="1"/>
  <c r="M6" i="1" s="1"/>
  <c r="L2" i="1"/>
  <c r="F7" i="1"/>
  <c r="H7" i="1" s="1"/>
  <c r="G8" i="1" a="1"/>
  <c r="G8" i="1" s="1"/>
  <c r="H3" i="1"/>
  <c r="F8" i="1"/>
  <c r="H8" i="1" s="1"/>
  <c r="G3" i="1" a="1"/>
  <c r="G3" i="1" s="1"/>
  <c r="L8" i="1"/>
  <c r="N8" i="1" s="1"/>
  <c r="C8" i="1"/>
  <c r="G4" i="1" a="1"/>
  <c r="G4" i="1" s="1"/>
  <c r="H4" i="1" s="1"/>
  <c r="G5" i="1" a="1"/>
  <c r="G5" i="1" s="1"/>
  <c r="H5" i="1" s="1"/>
  <c r="L5" i="1"/>
  <c r="N5" i="1" s="1"/>
  <c r="G7" i="1" a="1"/>
  <c r="G7" i="1" s="1"/>
  <c r="G6" i="1" a="1"/>
  <c r="G6" i="1" s="1"/>
  <c r="H6" i="1" s="1"/>
  <c r="L7" i="1"/>
  <c r="N7" i="1" s="1"/>
  <c r="G2" i="1" a="1"/>
  <c r="G2" i="1" s="1"/>
  <c r="H2" i="1" s="1"/>
  <c r="N2" i="1" l="1"/>
  <c r="D5" i="1" a="1"/>
  <c r="D5" i="1" s="1"/>
  <c r="E5" i="1" s="1"/>
  <c r="D7" i="1" a="1"/>
  <c r="D7" i="1" s="1"/>
  <c r="E7" i="1" s="1"/>
  <c r="D6" i="1" a="1"/>
  <c r="D6" i="1" s="1"/>
  <c r="E6" i="1" s="1"/>
  <c r="C2" i="1"/>
  <c r="D8" i="1" a="1"/>
  <c r="D8" i="1" s="1"/>
  <c r="E8" i="1" s="1"/>
  <c r="D4" i="1" a="1"/>
  <c r="D4" i="1" s="1"/>
  <c r="E4" i="1" s="1"/>
  <c r="D3" i="1" a="1"/>
  <c r="D3" i="1" s="1"/>
  <c r="E3" i="1" s="1"/>
  <c r="D2" i="1" a="1"/>
  <c r="D2" i="1" s="1"/>
  <c r="E2" i="1" l="1"/>
</calcChain>
</file>

<file path=xl/sharedStrings.xml><?xml version="1.0" encoding="utf-8"?>
<sst xmlns="http://schemas.openxmlformats.org/spreadsheetml/2006/main" count="183" uniqueCount="183">
  <si>
    <t>Team</t>
  </si>
  <si>
    <t>Matches</t>
  </si>
  <si>
    <t>Score</t>
  </si>
  <si>
    <t>High Goal</t>
  </si>
  <si>
    <t>Std Dev</t>
  </si>
  <si>
    <t>% Diff</t>
  </si>
  <si>
    <t>Tele Pts</t>
  </si>
  <si>
    <t>Tall Roll</t>
  </si>
  <si>
    <t>Tall</t>
  </si>
  <si>
    <t>Mid Roll</t>
  </si>
  <si>
    <t>Mid</t>
  </si>
  <si>
    <t>Small Roll</t>
  </si>
  <si>
    <t>Small</t>
  </si>
  <si>
    <t>Auto Start</t>
  </si>
  <si>
    <t>Est Auto</t>
  </si>
  <si>
    <t>Est Auto</t>
  </si>
  <si>
    <t>Est End Game</t>
  </si>
  <si>
    <t>Est End Game</t>
  </si>
  <si>
    <t>Total</t>
  </si>
  <si>
    <t>Est Point</t>
  </si>
  <si>
    <t>Std Dev</t>
  </si>
  <si>
    <t>% Diff</t>
  </si>
  <si>
    <t>High Goal</t>
  </si>
  <si>
    <t>Std Dev</t>
  </si>
  <si>
    <t>% Diff</t>
  </si>
  <si>
    <t>Auto Pts</t>
  </si>
  <si>
    <t>Std Dev</t>
  </si>
  <si>
    <t>% Diff</t>
  </si>
  <si>
    <t>Off Floor</t>
  </si>
  <si>
    <t>Std Dev</t>
  </si>
  <si>
    <t>% Diff</t>
  </si>
  <si>
    <t>Match</t>
  </si>
  <si>
    <t>R/B</t>
  </si>
  <si>
    <t>Sort</t>
  </si>
  <si>
    <t>Team</t>
  </si>
  <si>
    <t>Est % Full</t>
  </si>
  <si>
    <t>Est Points</t>
  </si>
  <si>
    <t>Est % Full</t>
  </si>
  <si>
    <t>Est Pts</t>
  </si>
  <si>
    <t>Est % Full</t>
  </si>
  <si>
    <t>Est Pts</t>
  </si>
  <si>
    <t>Est % Full</t>
  </si>
  <si>
    <t>Est Pts</t>
  </si>
  <si>
    <t>(Ramp/Floor)</t>
  </si>
  <si>
    <t>Contribution</t>
  </si>
  <si>
    <t>Points</t>
  </si>
  <si>
    <t>Est Goal</t>
  </si>
  <si>
    <t>Off Floor Items</t>
  </si>
  <si>
    <t>Off Floor Pts</t>
  </si>
  <si>
    <t>Score</t>
  </si>
  <si>
    <t>Scored</t>
  </si>
  <si>
    <t>01</t>
  </si>
  <si>
    <t>A1</t>
  </si>
  <si>
    <t>R</t>
  </si>
  <si>
    <t>01</t>
  </si>
  <si>
    <t>A2</t>
  </si>
  <si>
    <t>F</t>
  </si>
  <si>
    <t>01</t>
  </si>
  <si>
    <t>B1</t>
  </si>
  <si>
    <t>01</t>
  </si>
  <si>
    <t>B2</t>
  </si>
  <si>
    <t>02</t>
  </si>
  <si>
    <t>A1</t>
  </si>
  <si>
    <t>R</t>
  </si>
  <si>
    <t>02</t>
  </si>
  <si>
    <t>A2</t>
  </si>
  <si>
    <t>F</t>
  </si>
  <si>
    <t>02</t>
  </si>
  <si>
    <t>B1</t>
  </si>
  <si>
    <t>02</t>
  </si>
  <si>
    <t>B2</t>
  </si>
  <si>
    <t>03</t>
  </si>
  <si>
    <t>A1</t>
  </si>
  <si>
    <t>R</t>
  </si>
  <si>
    <t>03</t>
  </si>
  <si>
    <t>A2</t>
  </si>
  <si>
    <t>F</t>
  </si>
  <si>
    <t>03</t>
  </si>
  <si>
    <t>B1</t>
  </si>
  <si>
    <t>03</t>
  </si>
  <si>
    <t>B2</t>
  </si>
  <si>
    <t>04</t>
  </si>
  <si>
    <t>A1</t>
  </si>
  <si>
    <t>R</t>
  </si>
  <si>
    <t>04</t>
  </si>
  <si>
    <t>A2</t>
  </si>
  <si>
    <t>F</t>
  </si>
  <si>
    <t>04</t>
  </si>
  <si>
    <t>B1</t>
  </si>
  <si>
    <t>04</t>
  </si>
  <si>
    <t>B2</t>
  </si>
  <si>
    <t>05</t>
  </si>
  <si>
    <t>A1</t>
  </si>
  <si>
    <t>R</t>
  </si>
  <si>
    <t>05</t>
  </si>
  <si>
    <t>A2</t>
  </si>
  <si>
    <t>F</t>
  </si>
  <si>
    <t>05</t>
  </si>
  <si>
    <t>B1</t>
  </si>
  <si>
    <t>05</t>
  </si>
  <si>
    <t>B2</t>
  </si>
  <si>
    <t>06</t>
  </si>
  <si>
    <t>A1</t>
  </si>
  <si>
    <t>R</t>
  </si>
  <si>
    <t>06</t>
  </si>
  <si>
    <t>A2</t>
  </si>
  <si>
    <t>F</t>
  </si>
  <si>
    <t>06</t>
  </si>
  <si>
    <t>B1</t>
  </si>
  <si>
    <t>06</t>
  </si>
  <si>
    <t>B2</t>
  </si>
  <si>
    <t>07</t>
  </si>
  <si>
    <t>A1</t>
  </si>
  <si>
    <t>R</t>
  </si>
  <si>
    <t>07</t>
  </si>
  <si>
    <t>A2</t>
  </si>
  <si>
    <t>F</t>
  </si>
  <si>
    <t>07</t>
  </si>
  <si>
    <t>B1</t>
  </si>
  <si>
    <t>07</t>
  </si>
  <si>
    <t>B2</t>
  </si>
  <si>
    <t>08</t>
  </si>
  <si>
    <t>A1</t>
  </si>
  <si>
    <t>R</t>
  </si>
  <si>
    <t>08</t>
  </si>
  <si>
    <t>A2</t>
  </si>
  <si>
    <t>F</t>
  </si>
  <si>
    <t>08</t>
  </si>
  <si>
    <t>B1</t>
  </si>
  <si>
    <t>08</t>
  </si>
  <si>
    <t>B2</t>
  </si>
  <si>
    <t>09</t>
  </si>
  <si>
    <t>A1</t>
  </si>
  <si>
    <t>R</t>
  </si>
  <si>
    <t>09</t>
  </si>
  <si>
    <t>A2</t>
  </si>
  <si>
    <t>F</t>
  </si>
  <si>
    <t>09</t>
  </si>
  <si>
    <t>B1</t>
  </si>
  <si>
    <t>09</t>
  </si>
  <si>
    <t>B2</t>
  </si>
  <si>
    <t>A1</t>
  </si>
  <si>
    <t>R</t>
  </si>
  <si>
    <t>A2</t>
  </si>
  <si>
    <t>F</t>
  </si>
  <si>
    <t>B1</t>
  </si>
  <si>
    <t>B2</t>
  </si>
  <si>
    <t>A1</t>
  </si>
  <si>
    <t>R</t>
  </si>
  <si>
    <t>A2</t>
  </si>
  <si>
    <t>F</t>
  </si>
  <si>
    <t>B1</t>
  </si>
  <si>
    <t>B2</t>
  </si>
  <si>
    <t>A1</t>
  </si>
  <si>
    <t>R</t>
  </si>
  <si>
    <t>A2</t>
  </si>
  <si>
    <t>F</t>
  </si>
  <si>
    <t>B1</t>
  </si>
  <si>
    <t>B2</t>
  </si>
  <si>
    <t>A1</t>
  </si>
  <si>
    <t>R</t>
  </si>
  <si>
    <t>A2</t>
  </si>
  <si>
    <t>F</t>
  </si>
  <si>
    <t>B1</t>
  </si>
  <si>
    <t>B2</t>
  </si>
  <si>
    <t>A1</t>
  </si>
  <si>
    <t>R</t>
  </si>
  <si>
    <t>A2</t>
  </si>
  <si>
    <t>F</t>
  </si>
  <si>
    <t>B1</t>
  </si>
  <si>
    <t>B2</t>
  </si>
  <si>
    <t>A1</t>
  </si>
  <si>
    <t>R</t>
  </si>
  <si>
    <t>A2</t>
  </si>
  <si>
    <t>F</t>
  </si>
  <si>
    <t>B1</t>
  </si>
  <si>
    <t>B2</t>
  </si>
  <si>
    <t>A1</t>
  </si>
  <si>
    <t>R</t>
  </si>
  <si>
    <t>A2</t>
  </si>
  <si>
    <t>F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</si>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</sst>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/>
    <xf numFmtId="1" fontId="1" fillId="3" borderId="1" xfId="0" applyNumberFormat="1" applyFont="1" applyFill="1" applyBorder="1"/>
    <xf numFmtId="0" fontId="1" fillId="10" borderId="1" xfId="0" applyFont="1" applyFill="1" applyBorder="1" applyAlignment="1">
      <alignment horizontal="right"/>
    </xf>
    <xf numFmtId="0" fontId="1" fillId="10" borderId="1" xfId="0" applyFont="1" applyFill="1" applyBorder="1" applyAlignment="1"/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right"/>
    </xf>
    <xf numFmtId="0" fontId="1" fillId="11" borderId="1" xfId="0" applyFont="1" applyFill="1" applyBorder="1" applyAlignment="1"/>
    <xf numFmtId="164" fontId="1" fillId="3" borderId="1" xfId="0" applyNumberFormat="1" applyFont="1" applyFill="1" applyBorder="1"/>
    <xf numFmtId="1" fontId="1" fillId="5" borderId="1" xfId="0" applyNumberFormat="1" applyFont="1" applyFill="1" applyBorder="1"/>
    <xf numFmtId="164" fontId="1" fillId="5" borderId="1" xfId="0" applyNumberFormat="1" applyFont="1" applyFill="1" applyBorder="1"/>
    <xf numFmtId="1" fontId="1" fillId="6" borderId="1" xfId="0" applyNumberFormat="1" applyFont="1" applyFill="1" applyBorder="1"/>
    <xf numFmtId="164" fontId="1" fillId="6" borderId="1" xfId="0" applyNumberFormat="1" applyFont="1" applyFill="1" applyBorder="1"/>
    <xf numFmtId="1" fontId="1" fillId="7" borderId="1" xfId="0" applyNumberFormat="1" applyFont="1" applyFill="1" applyBorder="1"/>
    <xf numFmtId="164" fontId="1" fillId="7" borderId="1" xfId="0" applyNumberFormat="1" applyFont="1" applyFill="1" applyBorder="1"/>
    <xf numFmtId="1" fontId="1" fillId="8" borderId="1" xfId="0" applyNumberFormat="1" applyFont="1" applyFill="1" applyBorder="1"/>
    <xf numFmtId="164" fontId="1" fillId="8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7" width="12.7109375" customWidth="1"/>
  </cols>
  <sheetData>
    <row r="1" spans="1:17" s="34" customFormat="1" ht="15.75" customHeight="1" x14ac:dyDescent="0.2">
      <c r="A1" s="25" t="s">
        <v>0</v>
      </c>
      <c r="B1" s="25" t="s">
        <v>1</v>
      </c>
      <c r="C1" s="26" t="s">
        <v>2</v>
      </c>
      <c r="D1" s="26" t="s">
        <v>4</v>
      </c>
      <c r="E1" s="26" t="s">
        <v>5</v>
      </c>
      <c r="F1" s="27" t="s">
        <v>6</v>
      </c>
      <c r="G1" s="28" t="s">
        <v>20</v>
      </c>
      <c r="H1" s="27" t="s">
        <v>21</v>
      </c>
      <c r="I1" s="29" t="s">
        <v>22</v>
      </c>
      <c r="J1" s="29" t="s">
        <v>23</v>
      </c>
      <c r="K1" s="29" t="s">
        <v>24</v>
      </c>
      <c r="L1" s="30" t="s">
        <v>25</v>
      </c>
      <c r="M1" s="30" t="s">
        <v>26</v>
      </c>
      <c r="N1" s="31" t="s">
        <v>27</v>
      </c>
      <c r="O1" s="32" t="s">
        <v>28</v>
      </c>
      <c r="P1" s="33" t="s">
        <v>29</v>
      </c>
      <c r="Q1" s="32" t="s">
        <v>30</v>
      </c>
    </row>
    <row r="2" spans="1:17" ht="15.75" customHeight="1" x14ac:dyDescent="0.2">
      <c r="A2" s="4">
        <v>4997</v>
      </c>
      <c r="B2" s="8">
        <f>COUNTIF(Detail!$D$1:$D$359,$A2)</f>
        <v>14</v>
      </c>
      <c r="C2" s="9">
        <f>SUMIF(Detail!$D$1:$D$359,$A2,Detail!$T$1:$T$359)/$B2</f>
        <v>536.42857142857144</v>
      </c>
      <c r="D2" s="9">
        <f t="array" ref="D2">STDEV(IF(Detail!$D$1:$D$359=$A2,Detail!$T$1:$T$359))</f>
        <v>29.510661139308972</v>
      </c>
      <c r="E2" s="16">
        <f t="shared" ref="E2:E8" si="0">IF(C2&gt;0,D2/C2*100,0)</f>
        <v>5.5013216504703806</v>
      </c>
      <c r="F2" s="17">
        <f>SUMIF(Detail!$D$1:$D$359,$A2,Detail!$P$1:$P$359)/$B2</f>
        <v>460.00714285714287</v>
      </c>
      <c r="G2" s="17">
        <f t="array" ref="G2">STDEV(IF(Detail!$D$1:$D$359=$A2,Detail!$P$1:$P$359))</f>
        <v>35.669949953291642</v>
      </c>
      <c r="H2" s="18">
        <f t="shared" ref="H2:H8" si="1">IF(F2&gt;0,G2/F2*100,0)</f>
        <v>7.7542165392786284</v>
      </c>
      <c r="I2" s="19">
        <f>SUMIF(Detail!$D$1:$D$359,$A2,Detail!$F$1:$F$359)/$B2</f>
        <v>155.05714285714288</v>
      </c>
      <c r="J2" s="19">
        <f t="array" ref="J2">STDEV(IF(Detail!$D$1:$D$359=$A2,Detail!$F$1:$F$359))</f>
        <v>10.468539997073595</v>
      </c>
      <c r="K2" s="20">
        <f t="shared" ref="K2:K8" si="2">IF(I2&gt;0,J2/I2*100,0)</f>
        <v>6.7514077740478307</v>
      </c>
      <c r="L2" s="21">
        <f>SUMIF(Detail!$D$1:$D$359,$A2,Detail!$O$1:$O$359)/$B2</f>
        <v>76.421428571428564</v>
      </c>
      <c r="M2" s="21">
        <f t="array" ref="M2">STDEV(IF(Detail!$D$1:$D$359=$A2,Detail!$O$1:$O$359))</f>
        <v>49.57449993652024</v>
      </c>
      <c r="N2" s="22">
        <f t="shared" ref="N2:N8" si="3">IF(L2&gt;0,M2/L2*100,0)</f>
        <v>64.869894299587187</v>
      </c>
      <c r="O2" s="23">
        <f>SUMIF(Detail!$D$1:$D$359,$A2,Detail!$R$1:$R$359)/$B2</f>
        <v>0</v>
      </c>
      <c r="P2" s="23">
        <f t="array" ref="P2">STDEV(IF(Detail!$D$1:$D$359=$A2,Detail!$R$1:$R$359))</f>
        <v>0</v>
      </c>
      <c r="Q2" s="24">
        <f t="shared" ref="Q2:Q8" si="4">IF(O2&gt;0,P2/O2*100,0)</f>
        <v>0</v>
      </c>
    </row>
    <row r="3" spans="1:17" ht="15.75" customHeight="1" x14ac:dyDescent="0.2">
      <c r="A3" s="4">
        <v>5432</v>
      </c>
      <c r="B3" s="8">
        <f>COUNTIF(Detail!$D$1:$D$359,A3)</f>
        <v>2</v>
      </c>
      <c r="C3" s="9">
        <f>SUMIF(Detail!$D$1:$D$359,$A3,Detail!$T$1:$T$359)/$B3</f>
        <v>505</v>
      </c>
      <c r="D3" s="9">
        <f t="array" ref="D3">STDEV(IF(Detail!$D$1:$D$359=$A3,Detail!$T$1:$T$359))</f>
        <v>49.497474683058329</v>
      </c>
      <c r="E3" s="16">
        <f t="shared" si="0"/>
        <v>9.8014801352590748</v>
      </c>
      <c r="F3" s="17">
        <f>SUMIF(Detail!$D$1:$D$359,$A3,Detail!$P$1:$P$359)/$B3</f>
        <v>424.65</v>
      </c>
      <c r="G3" s="17">
        <f t="array" ref="G3">STDEV(IF(Detail!$D$1:$D$359=$A3,Detail!$P$1:$P$359))</f>
        <v>78.27672067735115</v>
      </c>
      <c r="H3" s="18">
        <f t="shared" si="1"/>
        <v>18.433232232980373</v>
      </c>
      <c r="I3" s="19">
        <f>SUMIF(Detail!$D$1:$D$359,$A3,Detail!$F$1:$F$359)/$B3</f>
        <v>145.80000000000001</v>
      </c>
      <c r="J3" s="19">
        <f t="array" ref="J3">STDEV(IF(Detail!$D$1:$D$359=$A3,Detail!$F$1:$F$359))</f>
        <v>22.910259710444084</v>
      </c>
      <c r="K3" s="20">
        <f t="shared" si="2"/>
        <v>15.713484026367682</v>
      </c>
      <c r="L3" s="21">
        <f>SUMIF(Detail!$D$1:$D$359,$A3,Detail!$O$1:$O$359)/$B3</f>
        <v>80.350000000000023</v>
      </c>
      <c r="M3" s="21">
        <f t="array" ref="M3">STDEV(IF(Detail!$D$1:$D$359=$A3,Detail!$O$1:$O$359))</f>
        <v>127.77419536040917</v>
      </c>
      <c r="N3" s="22">
        <f t="shared" si="3"/>
        <v>159.02202285054031</v>
      </c>
      <c r="O3" s="23">
        <f>SUMIF(Detail!$D$1:$D$359,$A3,Detail!$R$1:$R$359)/$B3</f>
        <v>0</v>
      </c>
      <c r="P3" s="23">
        <f t="array" ref="P3">STDEV(IF(Detail!$D$1:$D$359=$A3,Detail!$R$1:$R$359))</f>
        <v>0</v>
      </c>
      <c r="Q3" s="24">
        <f t="shared" si="4"/>
        <v>0</v>
      </c>
    </row>
    <row r="4" spans="1:17" ht="15.75" customHeight="1" x14ac:dyDescent="0.2">
      <c r="A4" s="4">
        <v>2548</v>
      </c>
      <c r="B4" s="8">
        <f>COUNTIF(Detail!$D$1:$D$359,A4)</f>
        <v>2</v>
      </c>
      <c r="C4" s="9">
        <f>SUMIF(Detail!$D$1:$D$359,$A4,Detail!$T$1:$T$359)/$B4</f>
        <v>281.70000000000005</v>
      </c>
      <c r="D4" s="9">
        <f t="array" ref="D4">STDEV(IF(Detail!$D$1:$D$359=$A4,Detail!$T$1:$T$359))</f>
        <v>0</v>
      </c>
      <c r="E4" s="16">
        <f t="shared" si="0"/>
        <v>0</v>
      </c>
      <c r="F4" s="17">
        <f>SUMIF(Detail!$D$1:$D$359,$A4,Detail!$P$1:$P$359)/$B4</f>
        <v>281.70000000000005</v>
      </c>
      <c r="G4" s="17">
        <f t="array" ref="G4">STDEV(IF(Detail!$D$1:$D$359=$A4,Detail!$P$1:$P$359))</f>
        <v>0</v>
      </c>
      <c r="H4" s="18">
        <f t="shared" si="1"/>
        <v>0</v>
      </c>
      <c r="I4" s="19">
        <f>SUMIF(Detail!$D$1:$D$359,$A4,Detail!$F$1:$F$359)/$B4</f>
        <v>72.900000000000006</v>
      </c>
      <c r="J4" s="19">
        <f t="array" ref="J4">STDEV(IF(Detail!$D$1:$D$359=$A4,Detail!$F$1:$F$359))</f>
        <v>0</v>
      </c>
      <c r="K4" s="20">
        <f t="shared" si="2"/>
        <v>0</v>
      </c>
      <c r="L4" s="21">
        <f>SUMIF(Detail!$D$1:$D$359,$A4,Detail!$O$1:$O$359)/$B4</f>
        <v>0</v>
      </c>
      <c r="M4" s="21">
        <f t="array" ref="M4">STDEV(IF(Detail!$D$1:$D$359=$A4,Detail!$O$1:$O$359))</f>
        <v>0</v>
      </c>
      <c r="N4" s="22">
        <f t="shared" si="3"/>
        <v>0</v>
      </c>
      <c r="O4" s="23">
        <f>SUMIF(Detail!$D$1:$D$359,$A4,Detail!$R$1:$R$359)/$B4</f>
        <v>0</v>
      </c>
      <c r="P4" s="23">
        <f t="array" ref="P4">STDEV(IF(Detail!$D$1:$D$359=$A4,Detail!$R$1:$R$359))</f>
        <v>0</v>
      </c>
      <c r="Q4" s="24">
        <f t="shared" si="4"/>
        <v>0</v>
      </c>
    </row>
    <row r="5" spans="1:17" ht="15.75" customHeight="1" x14ac:dyDescent="0.2">
      <c r="A5" s="4">
        <v>1235</v>
      </c>
      <c r="B5" s="8">
        <f>COUNTIF(Detail!$D$1:$D$359,A5)</f>
        <v>12</v>
      </c>
      <c r="C5" s="9">
        <f>SUMIF(Detail!$D$1:$D$359,$A5,Detail!$T$1:$T$359)/$B5</f>
        <v>265.50000000000006</v>
      </c>
      <c r="D5" s="9">
        <f t="array" ref="D5">STDEV(IF(Detail!$D$1:$D$359=$A5,Detail!$T$1:$T$359))</f>
        <v>24.42241891079885</v>
      </c>
      <c r="E5" s="16">
        <f t="shared" si="0"/>
        <v>9.1986511905080395</v>
      </c>
      <c r="F5" s="17">
        <f>SUMIF(Detail!$D$1:$D$359,$A5,Detail!$P$1:$P$359)/$B5</f>
        <v>265.50000000000006</v>
      </c>
      <c r="G5" s="17">
        <f t="array" ref="G5">STDEV(IF(Detail!$D$1:$D$359=$A5,Detail!$P$1:$P$359))</f>
        <v>24.42241891079885</v>
      </c>
      <c r="H5" s="18">
        <f t="shared" si="1"/>
        <v>9.1986511905080395</v>
      </c>
      <c r="I5" s="19">
        <f>SUMIF(Detail!$D$1:$D$359,$A5,Detail!$F$1:$F$359)/$B5</f>
        <v>56.699999999999996</v>
      </c>
      <c r="J5" s="19">
        <f t="array" ref="J5">STDEV(IF(Detail!$D$1:$D$359=$A5,Detail!$F$1:$F$359))</f>
        <v>24.422418910798854</v>
      </c>
      <c r="K5" s="20">
        <f t="shared" si="2"/>
        <v>43.073049225394804</v>
      </c>
      <c r="L5" s="21">
        <f>SUMIF(Detail!$D$1:$D$359,$A5,Detail!$O$1:$O$359)/$B5</f>
        <v>0</v>
      </c>
      <c r="M5" s="21">
        <f t="array" ref="M5">STDEV(IF(Detail!$D$1:$D$359=$A5,Detail!$O$1:$O$359))</f>
        <v>0</v>
      </c>
      <c r="N5" s="22">
        <f t="shared" si="3"/>
        <v>0</v>
      </c>
      <c r="O5" s="23">
        <f>SUMIF(Detail!$D$1:$D$359,$A5,Detail!$R$1:$R$359)/$B5</f>
        <v>0</v>
      </c>
      <c r="P5" s="23">
        <f t="array" ref="P5">STDEV(IF(Detail!$D$1:$D$359=$A5,Detail!$R$1:$R$359))</f>
        <v>0</v>
      </c>
      <c r="Q5" s="24">
        <f t="shared" si="4"/>
        <v>0</v>
      </c>
    </row>
    <row r="6" spans="1:17" ht="15.75" customHeight="1" x14ac:dyDescent="0.2">
      <c r="A6" s="4">
        <v>6589</v>
      </c>
      <c r="B6" s="8">
        <f>COUNTIF(Detail!$D$1:$D$359,A6)</f>
        <v>2</v>
      </c>
      <c r="C6" s="9">
        <f>SUMIF(Detail!$D$1:$D$359,$A6,Detail!$T$1:$T$359)/$B6</f>
        <v>249.3</v>
      </c>
      <c r="D6" s="9">
        <f t="array" ref="D6">STDEV(IF(Detail!$D$1:$D$359=$A6,Detail!$T$1:$T$359))</f>
        <v>0</v>
      </c>
      <c r="E6" s="16">
        <f t="shared" si="0"/>
        <v>0</v>
      </c>
      <c r="F6" s="17">
        <f>SUMIF(Detail!$D$1:$D$359,$A6,Detail!$P$1:$P$359)/$B6</f>
        <v>249.3</v>
      </c>
      <c r="G6" s="17">
        <f t="array" ref="G6">STDEV(IF(Detail!$D$1:$D$359=$A6,Detail!$P$1:$P$359))</f>
        <v>0</v>
      </c>
      <c r="H6" s="18">
        <f t="shared" si="1"/>
        <v>0</v>
      </c>
      <c r="I6" s="19">
        <f>SUMIF(Detail!$D$1:$D$359,$A6,Detail!$F$1:$F$359)/$B6</f>
        <v>40.5</v>
      </c>
      <c r="J6" s="19">
        <f t="array" ref="J6">STDEV(IF(Detail!$D$1:$D$359=$A6,Detail!$F$1:$F$359))</f>
        <v>0</v>
      </c>
      <c r="K6" s="20">
        <f t="shared" si="2"/>
        <v>0</v>
      </c>
      <c r="L6" s="21">
        <f>SUMIF(Detail!$D$1:$D$359,$A6,Detail!$O$1:$O$359)/$B6</f>
        <v>0</v>
      </c>
      <c r="M6" s="21">
        <f t="array" ref="M6">STDEV(IF(Detail!$D$1:$D$359=$A6,Detail!$O$1:$O$359))</f>
        <v>0</v>
      </c>
      <c r="N6" s="22">
        <f t="shared" si="3"/>
        <v>0</v>
      </c>
      <c r="O6" s="23">
        <f>SUMIF(Detail!$D$1:$D$359,$A6,Detail!$R$1:$R$359)/$B6</f>
        <v>0</v>
      </c>
      <c r="P6" s="23">
        <f t="array" ref="P6">STDEV(IF(Detail!$D$1:$D$359=$A6,Detail!$R$1:$R$359))</f>
        <v>0</v>
      </c>
      <c r="Q6" s="24">
        <f t="shared" si="4"/>
        <v>0</v>
      </c>
    </row>
    <row r="7" spans="1:17" ht="15.75" customHeight="1" x14ac:dyDescent="0.2">
      <c r="A7" s="4">
        <v>2569</v>
      </c>
      <c r="B7" s="8">
        <f>COUNTIF(Detail!$D$1:$D$359,A7)</f>
        <v>16</v>
      </c>
      <c r="C7" s="9">
        <f>SUMIF(Detail!$D$1:$D$359,$A7,Detail!$T$1:$T$359)/$B7</f>
        <v>52.200000000000017</v>
      </c>
      <c r="D7" s="9">
        <f t="array" ref="D7">STDEV(IF(Detail!$D$1:$D$359=$A7,Detail!$T$1:$T$359))</f>
        <v>1.4676907639293466E-14</v>
      </c>
      <c r="E7" s="16">
        <f t="shared" si="0"/>
        <v>2.8116681301328469E-14</v>
      </c>
      <c r="F7" s="17">
        <f>SUMIF(Detail!$D$1:$D$359,$A7,Detail!$P$1:$P$359)/$B7</f>
        <v>52.200000000000017</v>
      </c>
      <c r="G7" s="17">
        <f t="array" ref="G7">STDEV(IF(Detail!$D$1:$D$359=$A7,Detail!$P$1:$P$359))</f>
        <v>1.4676907639293466E-14</v>
      </c>
      <c r="H7" s="18">
        <f t="shared" si="1"/>
        <v>2.8116681301328469E-14</v>
      </c>
      <c r="I7" s="19">
        <f>SUMIF(Detail!$D$1:$D$359,$A7,Detail!$F$1:$F$359)/$B7</f>
        <v>0</v>
      </c>
      <c r="J7" s="19">
        <f t="array" ref="J7">STDEV(IF(Detail!$D$1:$D$359=$A7,Detail!$F$1:$F$359))</f>
        <v>0</v>
      </c>
      <c r="K7" s="20">
        <f t="shared" si="2"/>
        <v>0</v>
      </c>
      <c r="L7" s="21">
        <f>SUMIF(Detail!$D$1:$D$359,$A7,Detail!$O$1:$O$359)/$B7</f>
        <v>0</v>
      </c>
      <c r="M7" s="21">
        <f t="array" ref="M7">STDEV(IF(Detail!$D$1:$D$359=$A7,Detail!$O$1:$O$359))</f>
        <v>0</v>
      </c>
      <c r="N7" s="22">
        <f t="shared" si="3"/>
        <v>0</v>
      </c>
      <c r="O7" s="23">
        <f>SUMIF(Detail!$D$1:$D$359,$A7,Detail!$R$1:$R$359)/$B7</f>
        <v>0</v>
      </c>
      <c r="P7" s="23">
        <f t="array" ref="P7">STDEV(IF(Detail!$D$1:$D$359=$A7,Detail!$R$1:$R$359))</f>
        <v>0</v>
      </c>
      <c r="Q7" s="24">
        <f t="shared" si="4"/>
        <v>0</v>
      </c>
    </row>
    <row r="8" spans="1:17" ht="15.75" customHeight="1" x14ac:dyDescent="0.2">
      <c r="A8" s="4">
        <v>1369</v>
      </c>
      <c r="B8" s="8">
        <f>COUNTIF(Detail!$D$1:$D$359,A8)</f>
        <v>16</v>
      </c>
      <c r="C8" s="9">
        <f>SUMIF(Detail!$D$1:$D$359,$A8,Detail!$T$1:$T$359)/$B8</f>
        <v>30</v>
      </c>
      <c r="D8" s="9">
        <f t="array" ref="D8">STDEV(IF(Detail!$D$1:$D$359=$A8,Detail!$T$1:$T$359))</f>
        <v>0</v>
      </c>
      <c r="E8" s="16">
        <f t="shared" si="0"/>
        <v>0</v>
      </c>
      <c r="F8" s="17">
        <f>SUMIF(Detail!$D$1:$D$359,$A8,Detail!$P$1:$P$359)/$B8</f>
        <v>0</v>
      </c>
      <c r="G8" s="17">
        <f t="array" ref="G8">STDEV(IF(Detail!$D$1:$D$359=$A8,Detail!$P$1:$P$359))</f>
        <v>0</v>
      </c>
      <c r="H8" s="18">
        <f t="shared" si="1"/>
        <v>0</v>
      </c>
      <c r="I8" s="19">
        <f>SUMIF(Detail!$D$1:$D$359,$A8,Detail!$F$1:$F$359)/$B8</f>
        <v>0</v>
      </c>
      <c r="J8" s="19">
        <f t="array" ref="J8">STDEV(IF(Detail!$D$1:$D$359=$A8,Detail!$F$1:$F$359))</f>
        <v>0</v>
      </c>
      <c r="K8" s="20">
        <f t="shared" si="2"/>
        <v>0</v>
      </c>
      <c r="L8" s="21">
        <f>SUMIF(Detail!$D$1:$D$359,$A8,Detail!$O$1:$O$359)/$B8</f>
        <v>0</v>
      </c>
      <c r="M8" s="21">
        <f t="array" ref="M8">STDEV(IF(Detail!$D$1:$D$359=$A8,Detail!$O$1:$O$359))</f>
        <v>0</v>
      </c>
      <c r="N8" s="22">
        <f t="shared" si="3"/>
        <v>0</v>
      </c>
      <c r="O8" s="23">
        <f>SUMIF(Detail!$D$1:$D$359,$A8,Detail!$R$1:$R$359)/$B8</f>
        <v>30</v>
      </c>
      <c r="P8" s="23">
        <f t="array" ref="P8">STDEV(IF(Detail!$D$1:$D$359=$A8,Detail!$R$1:$R$359))</f>
        <v>0</v>
      </c>
      <c r="Q8" s="24">
        <f t="shared" si="4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0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4" width="5.7109375" customWidth="1"/>
    <col min="5" max="6" width="9.7109375" customWidth="1"/>
    <col min="7" max="7" width="10.140625" customWidth="1"/>
    <col min="8" max="8" width="10.28515625" customWidth="1"/>
    <col min="9" max="9" width="10.140625" customWidth="1"/>
    <col min="10" max="10" width="8.42578125" customWidth="1"/>
    <col min="11" max="11" width="10" customWidth="1"/>
    <col min="12" max="12" width="7.28515625" customWidth="1"/>
    <col min="13" max="13" width="11.7109375" customWidth="1"/>
    <col min="14" max="14" width="10.85546875" customWidth="1"/>
    <col min="15" max="16" width="8.28515625" customWidth="1"/>
    <col min="17" max="17" width="13.5703125" customWidth="1"/>
    <col min="18" max="18" width="13.28515625" customWidth="1"/>
    <col min="19" max="19" width="5.85546875" customWidth="1"/>
    <col min="20" max="20" width="8.7109375" customWidth="1"/>
  </cols>
  <sheetData>
    <row r="1" spans="1:35" ht="15.75" customHeight="1" x14ac:dyDescent="0.2">
      <c r="A1" s="1"/>
      <c r="B1" s="1"/>
      <c r="C1" s="1"/>
      <c r="D1" s="1"/>
      <c r="E1" s="2" t="s">
        <v>3</v>
      </c>
      <c r="F1" s="1"/>
      <c r="G1" s="2" t="s">
        <v>7</v>
      </c>
      <c r="H1" s="1" t="s">
        <v>8</v>
      </c>
      <c r="I1" s="2" t="s">
        <v>9</v>
      </c>
      <c r="J1" s="1" t="s">
        <v>10</v>
      </c>
      <c r="K1" s="2" t="s">
        <v>11</v>
      </c>
      <c r="L1" s="1" t="s">
        <v>12</v>
      </c>
      <c r="M1" s="2" t="s">
        <v>13</v>
      </c>
      <c r="N1" s="2" t="s">
        <v>14</v>
      </c>
      <c r="O1" s="1" t="s">
        <v>15</v>
      </c>
      <c r="P1" s="1"/>
      <c r="Q1" s="2" t="s">
        <v>16</v>
      </c>
      <c r="R1" s="1" t="s">
        <v>17</v>
      </c>
      <c r="S1" s="2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A2" s="1" t="s">
        <v>31</v>
      </c>
      <c r="B2" s="1" t="s">
        <v>32</v>
      </c>
      <c r="C2" s="1" t="s">
        <v>33</v>
      </c>
      <c r="D2" s="1" t="s">
        <v>34</v>
      </c>
      <c r="E2" s="2" t="s">
        <v>35</v>
      </c>
      <c r="F2" s="1" t="s">
        <v>36</v>
      </c>
      <c r="G2" s="2" t="s">
        <v>37</v>
      </c>
      <c r="H2" s="1" t="s">
        <v>38</v>
      </c>
      <c r="I2" s="2" t="s">
        <v>39</v>
      </c>
      <c r="J2" s="1" t="s">
        <v>40</v>
      </c>
      <c r="K2" s="2" t="s">
        <v>41</v>
      </c>
      <c r="L2" s="1" t="s">
        <v>42</v>
      </c>
      <c r="M2" s="2" t="s">
        <v>43</v>
      </c>
      <c r="N2" s="2" t="s">
        <v>44</v>
      </c>
      <c r="O2" s="1" t="s">
        <v>45</v>
      </c>
      <c r="P2" s="5" t="s">
        <v>46</v>
      </c>
      <c r="Q2" s="2" t="s">
        <v>47</v>
      </c>
      <c r="R2" s="1" t="s">
        <v>48</v>
      </c>
      <c r="S2" s="2" t="s">
        <v>49</v>
      </c>
      <c r="T2" s="1" t="s">
        <v>50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15.75" customHeight="1" x14ac:dyDescent="0.2">
      <c r="A3" s="6" t="s">
        <v>51</v>
      </c>
      <c r="B3" s="6" t="s">
        <v>52</v>
      </c>
      <c r="C3" s="7" t="str">
        <f t="shared" ref="C3:C66" si="0">A3&amp;B3</f>
        <v>01A1</v>
      </c>
      <c r="D3" s="7">
        <v>4997</v>
      </c>
      <c r="E3" s="7">
        <v>100</v>
      </c>
      <c r="F3" s="7">
        <f t="shared" ref="F3:F66" si="1">162*E3/100</f>
        <v>162</v>
      </c>
      <c r="G3" s="7">
        <v>100</v>
      </c>
      <c r="H3" s="7">
        <f t="shared" ref="H3:H66" si="2">261*G3/100</f>
        <v>261</v>
      </c>
      <c r="I3" s="7">
        <v>50</v>
      </c>
      <c r="J3" s="7">
        <f t="shared" ref="J3:J66" si="3">114*I3/100</f>
        <v>57</v>
      </c>
      <c r="K3" s="7">
        <v>0</v>
      </c>
      <c r="L3" s="7">
        <f t="shared" ref="L3:L66" si="4">27*K3/100</f>
        <v>0</v>
      </c>
      <c r="M3" s="7" t="s">
        <v>53</v>
      </c>
      <c r="N3" s="7">
        <v>100</v>
      </c>
      <c r="O3" s="7">
        <f t="shared" ref="O3:O66" si="5">(S3-P3-R3-R4)*N3/100</f>
        <v>90</v>
      </c>
      <c r="P3" s="10">
        <f t="shared" ref="P3:P66" si="6">F3+H3+J3</f>
        <v>480</v>
      </c>
      <c r="Q3" s="7">
        <v>0</v>
      </c>
      <c r="R3" s="7">
        <f t="shared" ref="R3:R66" si="7">Q3*30</f>
        <v>0</v>
      </c>
      <c r="S3" s="11">
        <v>600</v>
      </c>
      <c r="T3" s="10">
        <f t="shared" ref="T3:T66" si="8">O3+P3+R3</f>
        <v>570</v>
      </c>
    </row>
    <row r="4" spans="1:35" ht="15.75" customHeight="1" x14ac:dyDescent="0.2">
      <c r="A4" s="6" t="s">
        <v>54</v>
      </c>
      <c r="B4" s="6" t="s">
        <v>55</v>
      </c>
      <c r="C4" s="7" t="str">
        <f t="shared" si="0"/>
        <v>01A2</v>
      </c>
      <c r="D4" s="7">
        <v>1369</v>
      </c>
      <c r="E4" s="7">
        <v>0</v>
      </c>
      <c r="F4" s="7">
        <f t="shared" si="1"/>
        <v>0</v>
      </c>
      <c r="G4" s="7">
        <v>0</v>
      </c>
      <c r="H4" s="7">
        <f t="shared" si="2"/>
        <v>0</v>
      </c>
      <c r="I4" s="7">
        <v>0</v>
      </c>
      <c r="J4" s="7">
        <f t="shared" si="3"/>
        <v>0</v>
      </c>
      <c r="K4" s="7">
        <v>0</v>
      </c>
      <c r="L4" s="7">
        <f t="shared" si="4"/>
        <v>0</v>
      </c>
      <c r="M4" s="7" t="s">
        <v>56</v>
      </c>
      <c r="N4" s="7">
        <v>0</v>
      </c>
      <c r="O4" s="7">
        <f t="shared" si="5"/>
        <v>0</v>
      </c>
      <c r="P4" s="10">
        <f t="shared" si="6"/>
        <v>0</v>
      </c>
      <c r="Q4" s="7">
        <v>1</v>
      </c>
      <c r="R4" s="7">
        <f t="shared" si="7"/>
        <v>30</v>
      </c>
      <c r="S4" s="11">
        <v>600</v>
      </c>
      <c r="T4" s="10">
        <f t="shared" si="8"/>
        <v>30</v>
      </c>
    </row>
    <row r="5" spans="1:35" ht="15.75" customHeight="1" x14ac:dyDescent="0.2">
      <c r="A5" s="6" t="s">
        <v>57</v>
      </c>
      <c r="B5" s="6" t="s">
        <v>58</v>
      </c>
      <c r="C5" s="12" t="str">
        <f t="shared" si="0"/>
        <v>01B1</v>
      </c>
      <c r="D5" s="12">
        <v>1235</v>
      </c>
      <c r="E5" s="12">
        <v>25</v>
      </c>
      <c r="F5" s="12">
        <f t="shared" si="1"/>
        <v>40.5</v>
      </c>
      <c r="G5" s="12">
        <v>80</v>
      </c>
      <c r="H5" s="12">
        <f t="shared" si="2"/>
        <v>208.8</v>
      </c>
      <c r="I5" s="12">
        <v>0</v>
      </c>
      <c r="J5" s="12">
        <f t="shared" si="3"/>
        <v>0</v>
      </c>
      <c r="K5" s="12">
        <v>0</v>
      </c>
      <c r="L5" s="12">
        <f t="shared" si="4"/>
        <v>0</v>
      </c>
      <c r="M5" s="13"/>
      <c r="N5" s="13"/>
      <c r="O5" s="12">
        <f t="shared" si="5"/>
        <v>0</v>
      </c>
      <c r="P5" s="14">
        <f t="shared" si="6"/>
        <v>249.3</v>
      </c>
      <c r="Q5" s="13"/>
      <c r="R5" s="12">
        <f t="shared" si="7"/>
        <v>0</v>
      </c>
      <c r="S5" s="15">
        <v>250</v>
      </c>
      <c r="T5" s="14">
        <f t="shared" si="8"/>
        <v>249.3</v>
      </c>
    </row>
    <row r="6" spans="1:35" ht="15.75" customHeight="1" x14ac:dyDescent="0.2">
      <c r="A6" s="6" t="s">
        <v>59</v>
      </c>
      <c r="B6" s="6" t="s">
        <v>60</v>
      </c>
      <c r="C6" s="12" t="str">
        <f t="shared" si="0"/>
        <v>01B2</v>
      </c>
      <c r="D6" s="12">
        <v>2569</v>
      </c>
      <c r="E6" s="12">
        <v>0</v>
      </c>
      <c r="F6" s="12">
        <f t="shared" si="1"/>
        <v>0</v>
      </c>
      <c r="G6" s="12">
        <v>20</v>
      </c>
      <c r="H6" s="12">
        <f t="shared" si="2"/>
        <v>52.2</v>
      </c>
      <c r="I6" s="12">
        <v>0</v>
      </c>
      <c r="J6" s="12">
        <f t="shared" si="3"/>
        <v>0</v>
      </c>
      <c r="K6" s="12">
        <v>0</v>
      </c>
      <c r="L6" s="12">
        <f t="shared" si="4"/>
        <v>0</v>
      </c>
      <c r="M6" s="13"/>
      <c r="N6" s="13"/>
      <c r="O6" s="12">
        <f t="shared" si="5"/>
        <v>0</v>
      </c>
      <c r="P6" s="14">
        <f t="shared" si="6"/>
        <v>52.2</v>
      </c>
      <c r="Q6" s="13"/>
      <c r="R6" s="12">
        <f t="shared" si="7"/>
        <v>0</v>
      </c>
      <c r="S6" s="15">
        <v>250</v>
      </c>
      <c r="T6" s="14">
        <f t="shared" si="8"/>
        <v>52.2</v>
      </c>
    </row>
    <row r="7" spans="1:35" ht="15.75" customHeight="1" x14ac:dyDescent="0.2">
      <c r="A7" s="6" t="s">
        <v>61</v>
      </c>
      <c r="B7" s="6" t="s">
        <v>62</v>
      </c>
      <c r="C7" s="7" t="str">
        <f t="shared" si="0"/>
        <v>02A1</v>
      </c>
      <c r="D7" s="7">
        <v>4997</v>
      </c>
      <c r="E7" s="7">
        <v>90</v>
      </c>
      <c r="F7" s="7">
        <f t="shared" si="1"/>
        <v>145.80000000000001</v>
      </c>
      <c r="G7" s="7">
        <v>80</v>
      </c>
      <c r="H7" s="7">
        <f t="shared" si="2"/>
        <v>208.8</v>
      </c>
      <c r="I7" s="7">
        <v>50</v>
      </c>
      <c r="J7" s="7">
        <f t="shared" si="3"/>
        <v>57</v>
      </c>
      <c r="K7" s="7">
        <v>0</v>
      </c>
      <c r="L7" s="7">
        <f t="shared" si="4"/>
        <v>0</v>
      </c>
      <c r="M7" s="7" t="s">
        <v>63</v>
      </c>
      <c r="N7" s="7">
        <v>100</v>
      </c>
      <c r="O7" s="7">
        <f t="shared" si="5"/>
        <v>138.39999999999998</v>
      </c>
      <c r="P7" s="10">
        <f t="shared" si="6"/>
        <v>411.6</v>
      </c>
      <c r="Q7" s="7">
        <v>0</v>
      </c>
      <c r="R7" s="7">
        <f t="shared" si="7"/>
        <v>0</v>
      </c>
      <c r="S7" s="11">
        <v>580</v>
      </c>
      <c r="T7" s="10">
        <f t="shared" si="8"/>
        <v>550</v>
      </c>
    </row>
    <row r="8" spans="1:35" ht="15.75" customHeight="1" x14ac:dyDescent="0.2">
      <c r="A8" s="6" t="s">
        <v>64</v>
      </c>
      <c r="B8" s="6" t="s">
        <v>65</v>
      </c>
      <c r="C8" s="7" t="str">
        <f t="shared" si="0"/>
        <v>02A2</v>
      </c>
      <c r="D8" s="7">
        <v>1369</v>
      </c>
      <c r="E8" s="7">
        <v>0</v>
      </c>
      <c r="F8" s="7">
        <f t="shared" si="1"/>
        <v>0</v>
      </c>
      <c r="G8" s="7">
        <v>0</v>
      </c>
      <c r="H8" s="7">
        <f t="shared" si="2"/>
        <v>0</v>
      </c>
      <c r="I8" s="7">
        <v>0</v>
      </c>
      <c r="J8" s="7">
        <f t="shared" si="3"/>
        <v>0</v>
      </c>
      <c r="K8" s="7">
        <v>0</v>
      </c>
      <c r="L8" s="7">
        <f t="shared" si="4"/>
        <v>0</v>
      </c>
      <c r="M8" s="7" t="s">
        <v>66</v>
      </c>
      <c r="N8" s="7">
        <v>0</v>
      </c>
      <c r="O8" s="7">
        <f t="shared" si="5"/>
        <v>0</v>
      </c>
      <c r="P8" s="10">
        <f t="shared" si="6"/>
        <v>0</v>
      </c>
      <c r="Q8" s="7">
        <v>1</v>
      </c>
      <c r="R8" s="7">
        <f t="shared" si="7"/>
        <v>30</v>
      </c>
      <c r="S8" s="11">
        <v>580</v>
      </c>
      <c r="T8" s="10">
        <f t="shared" si="8"/>
        <v>30</v>
      </c>
    </row>
    <row r="9" spans="1:35" ht="15.75" customHeight="1" x14ac:dyDescent="0.2">
      <c r="A9" s="6" t="s">
        <v>67</v>
      </c>
      <c r="B9" s="6" t="s">
        <v>68</v>
      </c>
      <c r="C9" s="12" t="str">
        <f t="shared" si="0"/>
        <v>02B1</v>
      </c>
      <c r="D9" s="12">
        <v>1235</v>
      </c>
      <c r="E9" s="12">
        <v>50</v>
      </c>
      <c r="F9" s="12">
        <f t="shared" si="1"/>
        <v>81</v>
      </c>
      <c r="G9" s="12">
        <v>80</v>
      </c>
      <c r="H9" s="12">
        <f t="shared" si="2"/>
        <v>208.8</v>
      </c>
      <c r="I9" s="12">
        <v>0</v>
      </c>
      <c r="J9" s="12">
        <f t="shared" si="3"/>
        <v>0</v>
      </c>
      <c r="K9" s="12">
        <v>0</v>
      </c>
      <c r="L9" s="12">
        <f t="shared" si="4"/>
        <v>0</v>
      </c>
      <c r="M9" s="13"/>
      <c r="N9" s="13"/>
      <c r="O9" s="12">
        <f t="shared" si="5"/>
        <v>0</v>
      </c>
      <c r="P9" s="14">
        <f t="shared" si="6"/>
        <v>289.8</v>
      </c>
      <c r="Q9" s="13"/>
      <c r="R9" s="12">
        <f t="shared" si="7"/>
        <v>0</v>
      </c>
      <c r="S9" s="15">
        <v>270</v>
      </c>
      <c r="T9" s="14">
        <f t="shared" si="8"/>
        <v>289.8</v>
      </c>
    </row>
    <row r="10" spans="1:35" ht="15.75" customHeight="1" x14ac:dyDescent="0.2">
      <c r="A10" s="6" t="s">
        <v>69</v>
      </c>
      <c r="B10" s="6" t="s">
        <v>70</v>
      </c>
      <c r="C10" s="12" t="str">
        <f t="shared" si="0"/>
        <v>02B2</v>
      </c>
      <c r="D10" s="12">
        <v>2569</v>
      </c>
      <c r="E10" s="12">
        <v>0</v>
      </c>
      <c r="F10" s="12">
        <f t="shared" si="1"/>
        <v>0</v>
      </c>
      <c r="G10" s="12">
        <v>20</v>
      </c>
      <c r="H10" s="12">
        <f t="shared" si="2"/>
        <v>52.2</v>
      </c>
      <c r="I10" s="12">
        <v>0</v>
      </c>
      <c r="J10" s="12">
        <f t="shared" si="3"/>
        <v>0</v>
      </c>
      <c r="K10" s="12">
        <v>0</v>
      </c>
      <c r="L10" s="12">
        <f t="shared" si="4"/>
        <v>0</v>
      </c>
      <c r="M10" s="13"/>
      <c r="N10" s="13"/>
      <c r="O10" s="12">
        <f t="shared" si="5"/>
        <v>0</v>
      </c>
      <c r="P10" s="14">
        <f t="shared" si="6"/>
        <v>52.2</v>
      </c>
      <c r="Q10" s="13"/>
      <c r="R10" s="12">
        <f t="shared" si="7"/>
        <v>0</v>
      </c>
      <c r="S10" s="15">
        <v>270</v>
      </c>
      <c r="T10" s="14">
        <f t="shared" si="8"/>
        <v>52.2</v>
      </c>
    </row>
    <row r="11" spans="1:35" ht="15.75" customHeight="1" x14ac:dyDescent="0.2">
      <c r="A11" s="6" t="s">
        <v>71</v>
      </c>
      <c r="B11" s="6" t="s">
        <v>72</v>
      </c>
      <c r="C11" s="7" t="str">
        <f t="shared" si="0"/>
        <v>03A1</v>
      </c>
      <c r="D11" s="7">
        <v>4997</v>
      </c>
      <c r="E11" s="7">
        <v>80</v>
      </c>
      <c r="F11" s="7">
        <f t="shared" si="1"/>
        <v>129.6</v>
      </c>
      <c r="G11" s="7">
        <v>70</v>
      </c>
      <c r="H11" s="7">
        <f t="shared" si="2"/>
        <v>182.7</v>
      </c>
      <c r="I11" s="7">
        <v>50</v>
      </c>
      <c r="J11" s="7">
        <f t="shared" si="3"/>
        <v>57</v>
      </c>
      <c r="K11" s="7">
        <v>0</v>
      </c>
      <c r="L11" s="7">
        <f t="shared" si="4"/>
        <v>0</v>
      </c>
      <c r="M11" s="7" t="s">
        <v>73</v>
      </c>
      <c r="N11" s="7">
        <v>100</v>
      </c>
      <c r="O11" s="7">
        <f t="shared" si="5"/>
        <v>170.70000000000005</v>
      </c>
      <c r="P11" s="10">
        <f t="shared" si="6"/>
        <v>369.29999999999995</v>
      </c>
      <c r="Q11" s="7">
        <v>0</v>
      </c>
      <c r="R11" s="7">
        <f t="shared" si="7"/>
        <v>0</v>
      </c>
      <c r="S11" s="11">
        <v>570</v>
      </c>
      <c r="T11" s="10">
        <f t="shared" si="8"/>
        <v>540</v>
      </c>
    </row>
    <row r="12" spans="1:35" ht="15.75" customHeight="1" x14ac:dyDescent="0.2">
      <c r="A12" s="6" t="s">
        <v>74</v>
      </c>
      <c r="B12" s="6" t="s">
        <v>75</v>
      </c>
      <c r="C12" s="7" t="str">
        <f t="shared" si="0"/>
        <v>03A2</v>
      </c>
      <c r="D12" s="7">
        <v>1369</v>
      </c>
      <c r="E12" s="7">
        <v>0</v>
      </c>
      <c r="F12" s="7">
        <f t="shared" si="1"/>
        <v>0</v>
      </c>
      <c r="G12" s="7">
        <v>0</v>
      </c>
      <c r="H12" s="7">
        <f t="shared" si="2"/>
        <v>0</v>
      </c>
      <c r="I12" s="7">
        <v>0</v>
      </c>
      <c r="J12" s="7">
        <f t="shared" si="3"/>
        <v>0</v>
      </c>
      <c r="K12" s="7">
        <v>0</v>
      </c>
      <c r="L12" s="7">
        <f t="shared" si="4"/>
        <v>0</v>
      </c>
      <c r="M12" s="7" t="s">
        <v>76</v>
      </c>
      <c r="N12" s="7">
        <v>0</v>
      </c>
      <c r="O12" s="7">
        <f t="shared" si="5"/>
        <v>0</v>
      </c>
      <c r="P12" s="10">
        <f t="shared" si="6"/>
        <v>0</v>
      </c>
      <c r="Q12" s="7">
        <v>1</v>
      </c>
      <c r="R12" s="7">
        <f t="shared" si="7"/>
        <v>30</v>
      </c>
      <c r="S12" s="11">
        <v>570</v>
      </c>
      <c r="T12" s="10">
        <f t="shared" si="8"/>
        <v>30</v>
      </c>
    </row>
    <row r="13" spans="1:35" ht="15.75" customHeight="1" x14ac:dyDescent="0.2">
      <c r="A13" s="6" t="s">
        <v>77</v>
      </c>
      <c r="B13" s="6" t="s">
        <v>78</v>
      </c>
      <c r="C13" s="12" t="str">
        <f t="shared" si="0"/>
        <v>03B1</v>
      </c>
      <c r="D13" s="12">
        <v>1235</v>
      </c>
      <c r="E13" s="12">
        <v>60</v>
      </c>
      <c r="F13" s="12">
        <f t="shared" si="1"/>
        <v>97.2</v>
      </c>
      <c r="G13" s="12">
        <v>80</v>
      </c>
      <c r="H13" s="12">
        <f t="shared" si="2"/>
        <v>208.8</v>
      </c>
      <c r="I13" s="12">
        <v>0</v>
      </c>
      <c r="J13" s="12">
        <f t="shared" si="3"/>
        <v>0</v>
      </c>
      <c r="K13" s="12">
        <v>0</v>
      </c>
      <c r="L13" s="12">
        <f t="shared" si="4"/>
        <v>0</v>
      </c>
      <c r="M13" s="13"/>
      <c r="N13" s="13"/>
      <c r="O13" s="12">
        <f t="shared" si="5"/>
        <v>0</v>
      </c>
      <c r="P13" s="14">
        <f t="shared" si="6"/>
        <v>306</v>
      </c>
      <c r="Q13" s="13"/>
      <c r="R13" s="12">
        <f t="shared" si="7"/>
        <v>0</v>
      </c>
      <c r="S13" s="15">
        <v>270</v>
      </c>
      <c r="T13" s="14">
        <f t="shared" si="8"/>
        <v>306</v>
      </c>
    </row>
    <row r="14" spans="1:35" ht="15.75" customHeight="1" x14ac:dyDescent="0.2">
      <c r="A14" s="6" t="s">
        <v>79</v>
      </c>
      <c r="B14" s="6" t="s">
        <v>80</v>
      </c>
      <c r="C14" s="12" t="str">
        <f t="shared" si="0"/>
        <v>03B2</v>
      </c>
      <c r="D14" s="12">
        <v>2569</v>
      </c>
      <c r="E14" s="12">
        <v>0</v>
      </c>
      <c r="F14" s="12">
        <f t="shared" si="1"/>
        <v>0</v>
      </c>
      <c r="G14" s="12">
        <v>20</v>
      </c>
      <c r="H14" s="12">
        <f t="shared" si="2"/>
        <v>52.2</v>
      </c>
      <c r="I14" s="12">
        <v>0</v>
      </c>
      <c r="J14" s="12">
        <f t="shared" si="3"/>
        <v>0</v>
      </c>
      <c r="K14" s="12">
        <v>0</v>
      </c>
      <c r="L14" s="12">
        <f t="shared" si="4"/>
        <v>0</v>
      </c>
      <c r="M14" s="13"/>
      <c r="N14" s="13"/>
      <c r="O14" s="12">
        <f t="shared" si="5"/>
        <v>0</v>
      </c>
      <c r="P14" s="14">
        <f t="shared" si="6"/>
        <v>52.2</v>
      </c>
      <c r="Q14" s="13"/>
      <c r="R14" s="12">
        <f t="shared" si="7"/>
        <v>0</v>
      </c>
      <c r="S14" s="15">
        <v>270</v>
      </c>
      <c r="T14" s="14">
        <f t="shared" si="8"/>
        <v>52.2</v>
      </c>
    </row>
    <row r="15" spans="1:35" ht="15.75" customHeight="1" x14ac:dyDescent="0.2">
      <c r="A15" s="6" t="s">
        <v>81</v>
      </c>
      <c r="B15" s="6" t="s">
        <v>82</v>
      </c>
      <c r="C15" s="7" t="str">
        <f t="shared" si="0"/>
        <v>04A1</v>
      </c>
      <c r="D15" s="7">
        <v>4997</v>
      </c>
      <c r="E15" s="7">
        <v>90</v>
      </c>
      <c r="F15" s="7">
        <f t="shared" si="1"/>
        <v>145.80000000000001</v>
      </c>
      <c r="G15" s="7">
        <v>100</v>
      </c>
      <c r="H15" s="7">
        <f t="shared" si="2"/>
        <v>261</v>
      </c>
      <c r="I15" s="7">
        <v>50</v>
      </c>
      <c r="J15" s="7">
        <f t="shared" si="3"/>
        <v>57</v>
      </c>
      <c r="K15" s="7">
        <v>0</v>
      </c>
      <c r="L15" s="7">
        <f t="shared" si="4"/>
        <v>0</v>
      </c>
      <c r="M15" s="7" t="s">
        <v>83</v>
      </c>
      <c r="N15" s="7">
        <v>100</v>
      </c>
      <c r="O15" s="7">
        <f t="shared" si="5"/>
        <v>66.199999999999989</v>
      </c>
      <c r="P15" s="10">
        <f t="shared" si="6"/>
        <v>463.8</v>
      </c>
      <c r="Q15" s="7">
        <v>0</v>
      </c>
      <c r="R15" s="7">
        <f t="shared" si="7"/>
        <v>0</v>
      </c>
      <c r="S15" s="11">
        <v>560</v>
      </c>
      <c r="T15" s="10">
        <f t="shared" si="8"/>
        <v>530</v>
      </c>
    </row>
    <row r="16" spans="1:35" ht="15.75" customHeight="1" x14ac:dyDescent="0.2">
      <c r="A16" s="6" t="s">
        <v>84</v>
      </c>
      <c r="B16" s="6" t="s">
        <v>85</v>
      </c>
      <c r="C16" s="7" t="str">
        <f t="shared" si="0"/>
        <v>04A2</v>
      </c>
      <c r="D16" s="7">
        <v>1369</v>
      </c>
      <c r="E16" s="7">
        <v>0</v>
      </c>
      <c r="F16" s="7">
        <f t="shared" si="1"/>
        <v>0</v>
      </c>
      <c r="G16" s="7">
        <v>0</v>
      </c>
      <c r="H16" s="7">
        <f t="shared" si="2"/>
        <v>0</v>
      </c>
      <c r="I16" s="7">
        <v>0</v>
      </c>
      <c r="J16" s="7">
        <f t="shared" si="3"/>
        <v>0</v>
      </c>
      <c r="K16" s="7">
        <v>0</v>
      </c>
      <c r="L16" s="7">
        <f t="shared" si="4"/>
        <v>0</v>
      </c>
      <c r="M16" s="7" t="s">
        <v>86</v>
      </c>
      <c r="N16" s="7">
        <v>0</v>
      </c>
      <c r="O16" s="7">
        <f t="shared" si="5"/>
        <v>0</v>
      </c>
      <c r="P16" s="10">
        <f t="shared" si="6"/>
        <v>0</v>
      </c>
      <c r="Q16" s="7">
        <v>1</v>
      </c>
      <c r="R16" s="7">
        <f t="shared" si="7"/>
        <v>30</v>
      </c>
      <c r="S16" s="11">
        <v>560</v>
      </c>
      <c r="T16" s="10">
        <f t="shared" si="8"/>
        <v>30</v>
      </c>
    </row>
    <row r="17" spans="1:20" ht="15.75" customHeight="1" x14ac:dyDescent="0.2">
      <c r="A17" s="6" t="s">
        <v>87</v>
      </c>
      <c r="B17" s="6" t="s">
        <v>88</v>
      </c>
      <c r="C17" s="12" t="str">
        <f t="shared" si="0"/>
        <v>04B1</v>
      </c>
      <c r="D17" s="12">
        <v>2548</v>
      </c>
      <c r="E17" s="12">
        <v>45</v>
      </c>
      <c r="F17" s="12">
        <f t="shared" si="1"/>
        <v>72.900000000000006</v>
      </c>
      <c r="G17" s="12">
        <v>80</v>
      </c>
      <c r="H17" s="12">
        <f t="shared" si="2"/>
        <v>208.8</v>
      </c>
      <c r="I17" s="12">
        <v>0</v>
      </c>
      <c r="J17" s="12">
        <f t="shared" si="3"/>
        <v>0</v>
      </c>
      <c r="K17" s="12">
        <v>0</v>
      </c>
      <c r="L17" s="12">
        <f t="shared" si="4"/>
        <v>0</v>
      </c>
      <c r="M17" s="13"/>
      <c r="N17" s="13"/>
      <c r="O17" s="12">
        <f t="shared" si="5"/>
        <v>0</v>
      </c>
      <c r="P17" s="14">
        <f t="shared" si="6"/>
        <v>281.70000000000005</v>
      </c>
      <c r="Q17" s="13"/>
      <c r="R17" s="12">
        <f t="shared" si="7"/>
        <v>0</v>
      </c>
      <c r="S17" s="15">
        <v>260</v>
      </c>
      <c r="T17" s="14">
        <f t="shared" si="8"/>
        <v>281.70000000000005</v>
      </c>
    </row>
    <row r="18" spans="1:20" ht="15.75" customHeight="1" x14ac:dyDescent="0.2">
      <c r="A18" s="6" t="s">
        <v>89</v>
      </c>
      <c r="B18" s="6" t="s">
        <v>90</v>
      </c>
      <c r="C18" s="12" t="str">
        <f t="shared" si="0"/>
        <v>04B2</v>
      </c>
      <c r="D18" s="12">
        <v>2569</v>
      </c>
      <c r="E18" s="12">
        <v>0</v>
      </c>
      <c r="F18" s="12">
        <f t="shared" si="1"/>
        <v>0</v>
      </c>
      <c r="G18" s="12">
        <v>20</v>
      </c>
      <c r="H18" s="12">
        <f t="shared" si="2"/>
        <v>52.2</v>
      </c>
      <c r="I18" s="12">
        <v>0</v>
      </c>
      <c r="J18" s="12">
        <f t="shared" si="3"/>
        <v>0</v>
      </c>
      <c r="K18" s="12">
        <v>0</v>
      </c>
      <c r="L18" s="12">
        <f t="shared" si="4"/>
        <v>0</v>
      </c>
      <c r="M18" s="13"/>
      <c r="N18" s="13"/>
      <c r="O18" s="12">
        <f t="shared" si="5"/>
        <v>0</v>
      </c>
      <c r="P18" s="14">
        <f t="shared" si="6"/>
        <v>52.2</v>
      </c>
      <c r="Q18" s="13"/>
      <c r="R18" s="12">
        <f t="shared" si="7"/>
        <v>0</v>
      </c>
      <c r="S18" s="15">
        <v>260</v>
      </c>
      <c r="T18" s="14">
        <f t="shared" si="8"/>
        <v>52.2</v>
      </c>
    </row>
    <row r="19" spans="1:20" ht="15.75" customHeight="1" x14ac:dyDescent="0.2">
      <c r="A19" s="6" t="s">
        <v>91</v>
      </c>
      <c r="B19" s="6" t="s">
        <v>92</v>
      </c>
      <c r="C19" s="7" t="str">
        <f t="shared" si="0"/>
        <v>05A1</v>
      </c>
      <c r="D19" s="7">
        <v>4997</v>
      </c>
      <c r="E19" s="7">
        <v>100</v>
      </c>
      <c r="F19" s="7">
        <f t="shared" si="1"/>
        <v>162</v>
      </c>
      <c r="G19" s="7">
        <v>100</v>
      </c>
      <c r="H19" s="7">
        <f t="shared" si="2"/>
        <v>261</v>
      </c>
      <c r="I19" s="7">
        <v>50</v>
      </c>
      <c r="J19" s="7">
        <f t="shared" si="3"/>
        <v>57</v>
      </c>
      <c r="K19" s="7">
        <v>0</v>
      </c>
      <c r="L19" s="7">
        <f t="shared" si="4"/>
        <v>0</v>
      </c>
      <c r="M19" s="7" t="s">
        <v>93</v>
      </c>
      <c r="N19" s="7">
        <v>100</v>
      </c>
      <c r="O19" s="7">
        <f t="shared" si="5"/>
        <v>40</v>
      </c>
      <c r="P19" s="10">
        <f t="shared" si="6"/>
        <v>480</v>
      </c>
      <c r="Q19" s="7">
        <v>0</v>
      </c>
      <c r="R19" s="7">
        <f t="shared" si="7"/>
        <v>0</v>
      </c>
      <c r="S19" s="11">
        <v>550</v>
      </c>
      <c r="T19" s="10">
        <f t="shared" si="8"/>
        <v>520</v>
      </c>
    </row>
    <row r="20" spans="1:20" ht="15.75" customHeight="1" x14ac:dyDescent="0.2">
      <c r="A20" s="6" t="s">
        <v>94</v>
      </c>
      <c r="B20" s="6" t="s">
        <v>95</v>
      </c>
      <c r="C20" s="7" t="str">
        <f t="shared" si="0"/>
        <v>05A2</v>
      </c>
      <c r="D20" s="7">
        <v>1369</v>
      </c>
      <c r="E20" s="7">
        <v>0</v>
      </c>
      <c r="F20" s="7">
        <f t="shared" si="1"/>
        <v>0</v>
      </c>
      <c r="G20" s="7">
        <v>0</v>
      </c>
      <c r="H20" s="7">
        <f t="shared" si="2"/>
        <v>0</v>
      </c>
      <c r="I20" s="7">
        <v>0</v>
      </c>
      <c r="J20" s="7">
        <f t="shared" si="3"/>
        <v>0</v>
      </c>
      <c r="K20" s="7">
        <v>0</v>
      </c>
      <c r="L20" s="7">
        <f t="shared" si="4"/>
        <v>0</v>
      </c>
      <c r="M20" s="7" t="s">
        <v>96</v>
      </c>
      <c r="N20" s="7">
        <v>0</v>
      </c>
      <c r="O20" s="7">
        <f t="shared" si="5"/>
        <v>0</v>
      </c>
      <c r="P20" s="10">
        <f t="shared" si="6"/>
        <v>0</v>
      </c>
      <c r="Q20" s="7">
        <v>1</v>
      </c>
      <c r="R20" s="7">
        <f t="shared" si="7"/>
        <v>30</v>
      </c>
      <c r="S20" s="11">
        <v>550</v>
      </c>
      <c r="T20" s="10">
        <f t="shared" si="8"/>
        <v>30</v>
      </c>
    </row>
    <row r="21" spans="1:20" ht="15.75" customHeight="1" x14ac:dyDescent="0.2">
      <c r="A21" s="6" t="s">
        <v>97</v>
      </c>
      <c r="B21" s="6" t="s">
        <v>98</v>
      </c>
      <c r="C21" s="12" t="str">
        <f t="shared" si="0"/>
        <v>05B1</v>
      </c>
      <c r="D21" s="12">
        <v>1235</v>
      </c>
      <c r="E21" s="12">
        <v>25</v>
      </c>
      <c r="F21" s="12">
        <f t="shared" si="1"/>
        <v>40.5</v>
      </c>
      <c r="G21" s="12">
        <v>80</v>
      </c>
      <c r="H21" s="12">
        <f t="shared" si="2"/>
        <v>208.8</v>
      </c>
      <c r="I21" s="12">
        <v>0</v>
      </c>
      <c r="J21" s="12">
        <f t="shared" si="3"/>
        <v>0</v>
      </c>
      <c r="K21" s="12">
        <v>0</v>
      </c>
      <c r="L21" s="12">
        <f t="shared" si="4"/>
        <v>0</v>
      </c>
      <c r="M21" s="13"/>
      <c r="N21" s="13"/>
      <c r="O21" s="12">
        <f t="shared" si="5"/>
        <v>0</v>
      </c>
      <c r="P21" s="14">
        <f t="shared" si="6"/>
        <v>249.3</v>
      </c>
      <c r="Q21" s="13"/>
      <c r="R21" s="12">
        <f t="shared" si="7"/>
        <v>0</v>
      </c>
      <c r="S21" s="15">
        <v>250</v>
      </c>
      <c r="T21" s="14">
        <f t="shared" si="8"/>
        <v>249.3</v>
      </c>
    </row>
    <row r="22" spans="1:20" ht="15.75" customHeight="1" x14ac:dyDescent="0.2">
      <c r="A22" s="6" t="s">
        <v>99</v>
      </c>
      <c r="B22" s="6" t="s">
        <v>100</v>
      </c>
      <c r="C22" s="12" t="str">
        <f t="shared" si="0"/>
        <v>05B2</v>
      </c>
      <c r="D22" s="12">
        <v>2569</v>
      </c>
      <c r="E22" s="12">
        <v>0</v>
      </c>
      <c r="F22" s="12">
        <f t="shared" si="1"/>
        <v>0</v>
      </c>
      <c r="G22" s="12">
        <v>20</v>
      </c>
      <c r="H22" s="12">
        <f t="shared" si="2"/>
        <v>52.2</v>
      </c>
      <c r="I22" s="12">
        <v>0</v>
      </c>
      <c r="J22" s="12">
        <f t="shared" si="3"/>
        <v>0</v>
      </c>
      <c r="K22" s="12">
        <v>0</v>
      </c>
      <c r="L22" s="12">
        <f t="shared" si="4"/>
        <v>0</v>
      </c>
      <c r="M22" s="13"/>
      <c r="N22" s="13"/>
      <c r="O22" s="12">
        <f t="shared" si="5"/>
        <v>0</v>
      </c>
      <c r="P22" s="14">
        <f t="shared" si="6"/>
        <v>52.2</v>
      </c>
      <c r="Q22" s="13"/>
      <c r="R22" s="12">
        <f t="shared" si="7"/>
        <v>0</v>
      </c>
      <c r="S22" s="15">
        <v>250</v>
      </c>
      <c r="T22" s="14">
        <f t="shared" si="8"/>
        <v>52.2</v>
      </c>
    </row>
    <row r="23" spans="1:20" ht="15.75" customHeight="1" x14ac:dyDescent="0.2">
      <c r="A23" s="6" t="s">
        <v>101</v>
      </c>
      <c r="B23" s="6" t="s">
        <v>102</v>
      </c>
      <c r="C23" s="7" t="str">
        <f t="shared" si="0"/>
        <v>06A1</v>
      </c>
      <c r="D23" s="7">
        <v>4997</v>
      </c>
      <c r="E23" s="7">
        <v>100</v>
      </c>
      <c r="F23" s="7">
        <f t="shared" si="1"/>
        <v>162</v>
      </c>
      <c r="G23" s="7">
        <v>100</v>
      </c>
      <c r="H23" s="7">
        <f t="shared" si="2"/>
        <v>261</v>
      </c>
      <c r="I23" s="7">
        <v>50</v>
      </c>
      <c r="J23" s="7">
        <f t="shared" si="3"/>
        <v>57</v>
      </c>
      <c r="K23" s="7">
        <v>0</v>
      </c>
      <c r="L23" s="7">
        <f t="shared" si="4"/>
        <v>0</v>
      </c>
      <c r="M23" s="7" t="s">
        <v>103</v>
      </c>
      <c r="N23" s="7">
        <v>100</v>
      </c>
      <c r="O23" s="7">
        <f t="shared" si="5"/>
        <v>30</v>
      </c>
      <c r="P23" s="10">
        <f t="shared" si="6"/>
        <v>480</v>
      </c>
      <c r="Q23" s="7">
        <v>0</v>
      </c>
      <c r="R23" s="7">
        <f t="shared" si="7"/>
        <v>0</v>
      </c>
      <c r="S23" s="11">
        <v>540</v>
      </c>
      <c r="T23" s="10">
        <f t="shared" si="8"/>
        <v>510</v>
      </c>
    </row>
    <row r="24" spans="1:20" ht="15.75" customHeight="1" x14ac:dyDescent="0.2">
      <c r="A24" s="6" t="s">
        <v>104</v>
      </c>
      <c r="B24" s="6" t="s">
        <v>105</v>
      </c>
      <c r="C24" s="7" t="str">
        <f t="shared" si="0"/>
        <v>06A2</v>
      </c>
      <c r="D24" s="7">
        <v>1369</v>
      </c>
      <c r="E24" s="7">
        <v>0</v>
      </c>
      <c r="F24" s="7">
        <f t="shared" si="1"/>
        <v>0</v>
      </c>
      <c r="G24" s="7">
        <v>0</v>
      </c>
      <c r="H24" s="7">
        <f t="shared" si="2"/>
        <v>0</v>
      </c>
      <c r="I24" s="7">
        <v>0</v>
      </c>
      <c r="J24" s="7">
        <f t="shared" si="3"/>
        <v>0</v>
      </c>
      <c r="K24" s="7">
        <v>0</v>
      </c>
      <c r="L24" s="7">
        <f t="shared" si="4"/>
        <v>0</v>
      </c>
      <c r="M24" s="7" t="s">
        <v>106</v>
      </c>
      <c r="N24" s="7">
        <v>0</v>
      </c>
      <c r="O24" s="7">
        <f t="shared" si="5"/>
        <v>0</v>
      </c>
      <c r="P24" s="10">
        <f t="shared" si="6"/>
        <v>0</v>
      </c>
      <c r="Q24" s="7">
        <v>1</v>
      </c>
      <c r="R24" s="7">
        <f t="shared" si="7"/>
        <v>30</v>
      </c>
      <c r="S24" s="11">
        <v>540</v>
      </c>
      <c r="T24" s="10">
        <f t="shared" si="8"/>
        <v>30</v>
      </c>
    </row>
    <row r="25" spans="1:20" ht="15.75" customHeight="1" x14ac:dyDescent="0.2">
      <c r="A25" s="6" t="s">
        <v>107</v>
      </c>
      <c r="B25" s="6" t="s">
        <v>108</v>
      </c>
      <c r="C25" s="12" t="str">
        <f t="shared" si="0"/>
        <v>06B1</v>
      </c>
      <c r="D25" s="12">
        <v>6589</v>
      </c>
      <c r="E25" s="12">
        <v>25</v>
      </c>
      <c r="F25" s="12">
        <f t="shared" si="1"/>
        <v>40.5</v>
      </c>
      <c r="G25" s="12">
        <v>80</v>
      </c>
      <c r="H25" s="12">
        <f t="shared" si="2"/>
        <v>208.8</v>
      </c>
      <c r="I25" s="12">
        <v>0</v>
      </c>
      <c r="J25" s="12">
        <f t="shared" si="3"/>
        <v>0</v>
      </c>
      <c r="K25" s="12">
        <v>0</v>
      </c>
      <c r="L25" s="12">
        <f t="shared" si="4"/>
        <v>0</v>
      </c>
      <c r="M25" s="13"/>
      <c r="N25" s="13"/>
      <c r="O25" s="12">
        <f t="shared" si="5"/>
        <v>0</v>
      </c>
      <c r="P25" s="14">
        <f t="shared" si="6"/>
        <v>249.3</v>
      </c>
      <c r="Q25" s="13"/>
      <c r="R25" s="12">
        <f t="shared" si="7"/>
        <v>0</v>
      </c>
      <c r="S25" s="15">
        <v>240</v>
      </c>
      <c r="T25" s="14">
        <f t="shared" si="8"/>
        <v>249.3</v>
      </c>
    </row>
    <row r="26" spans="1:20" ht="15.75" customHeight="1" x14ac:dyDescent="0.2">
      <c r="A26" s="6" t="s">
        <v>109</v>
      </c>
      <c r="B26" s="6" t="s">
        <v>110</v>
      </c>
      <c r="C26" s="12" t="str">
        <f t="shared" si="0"/>
        <v>06B2</v>
      </c>
      <c r="D26" s="12">
        <v>2569</v>
      </c>
      <c r="E26" s="12">
        <v>0</v>
      </c>
      <c r="F26" s="12">
        <f t="shared" si="1"/>
        <v>0</v>
      </c>
      <c r="G26" s="12">
        <v>20</v>
      </c>
      <c r="H26" s="12">
        <f t="shared" si="2"/>
        <v>52.2</v>
      </c>
      <c r="I26" s="12">
        <v>0</v>
      </c>
      <c r="J26" s="12">
        <f t="shared" si="3"/>
        <v>0</v>
      </c>
      <c r="K26" s="12">
        <v>0</v>
      </c>
      <c r="L26" s="12">
        <f t="shared" si="4"/>
        <v>0</v>
      </c>
      <c r="M26" s="13"/>
      <c r="N26" s="13"/>
      <c r="O26" s="12">
        <f t="shared" si="5"/>
        <v>0</v>
      </c>
      <c r="P26" s="14">
        <f t="shared" si="6"/>
        <v>52.2</v>
      </c>
      <c r="Q26" s="13"/>
      <c r="R26" s="12">
        <f t="shared" si="7"/>
        <v>0</v>
      </c>
      <c r="S26" s="15">
        <v>240</v>
      </c>
      <c r="T26" s="14">
        <f t="shared" si="8"/>
        <v>52.2</v>
      </c>
    </row>
    <row r="27" spans="1:20" ht="15.75" customHeight="1" x14ac:dyDescent="0.2">
      <c r="A27" s="6" t="s">
        <v>111</v>
      </c>
      <c r="B27" s="6" t="s">
        <v>112</v>
      </c>
      <c r="C27" s="7" t="str">
        <f t="shared" si="0"/>
        <v>07A1</v>
      </c>
      <c r="D27" s="7">
        <v>4997</v>
      </c>
      <c r="E27" s="7">
        <v>100</v>
      </c>
      <c r="F27" s="7">
        <f t="shared" si="1"/>
        <v>162</v>
      </c>
      <c r="G27" s="7">
        <v>100</v>
      </c>
      <c r="H27" s="7">
        <f t="shared" si="2"/>
        <v>261</v>
      </c>
      <c r="I27" s="7">
        <v>50</v>
      </c>
      <c r="J27" s="7">
        <f t="shared" si="3"/>
        <v>57</v>
      </c>
      <c r="K27" s="7">
        <v>0</v>
      </c>
      <c r="L27" s="7">
        <f t="shared" si="4"/>
        <v>0</v>
      </c>
      <c r="M27" s="7" t="s">
        <v>113</v>
      </c>
      <c r="N27" s="7">
        <v>100</v>
      </c>
      <c r="O27" s="7">
        <f t="shared" si="5"/>
        <v>-10</v>
      </c>
      <c r="P27" s="10">
        <f t="shared" si="6"/>
        <v>480</v>
      </c>
      <c r="Q27" s="7">
        <v>0</v>
      </c>
      <c r="R27" s="7">
        <f t="shared" si="7"/>
        <v>0</v>
      </c>
      <c r="S27" s="11">
        <v>500</v>
      </c>
      <c r="T27" s="10">
        <f t="shared" si="8"/>
        <v>470</v>
      </c>
    </row>
    <row r="28" spans="1:20" ht="15.75" customHeight="1" x14ac:dyDescent="0.2">
      <c r="A28" s="6" t="s">
        <v>114</v>
      </c>
      <c r="B28" s="6" t="s">
        <v>115</v>
      </c>
      <c r="C28" s="7" t="str">
        <f t="shared" si="0"/>
        <v>07A2</v>
      </c>
      <c r="D28" s="7">
        <v>1369</v>
      </c>
      <c r="E28" s="7">
        <v>0</v>
      </c>
      <c r="F28" s="7">
        <f t="shared" si="1"/>
        <v>0</v>
      </c>
      <c r="G28" s="7">
        <v>0</v>
      </c>
      <c r="H28" s="7">
        <f t="shared" si="2"/>
        <v>0</v>
      </c>
      <c r="I28" s="7">
        <v>0</v>
      </c>
      <c r="J28" s="7">
        <f t="shared" si="3"/>
        <v>0</v>
      </c>
      <c r="K28" s="7">
        <v>0</v>
      </c>
      <c r="L28" s="7">
        <f t="shared" si="4"/>
        <v>0</v>
      </c>
      <c r="M28" s="7" t="s">
        <v>116</v>
      </c>
      <c r="N28" s="7">
        <v>0</v>
      </c>
      <c r="O28" s="7">
        <f t="shared" si="5"/>
        <v>0</v>
      </c>
      <c r="P28" s="10">
        <f t="shared" si="6"/>
        <v>0</v>
      </c>
      <c r="Q28" s="7">
        <v>1</v>
      </c>
      <c r="R28" s="7">
        <f t="shared" si="7"/>
        <v>30</v>
      </c>
      <c r="S28" s="11">
        <v>500</v>
      </c>
      <c r="T28" s="10">
        <f t="shared" si="8"/>
        <v>30</v>
      </c>
    </row>
    <row r="29" spans="1:20" ht="15.75" customHeight="1" x14ac:dyDescent="0.2">
      <c r="A29" s="6" t="s">
        <v>117</v>
      </c>
      <c r="B29" s="6" t="s">
        <v>118</v>
      </c>
      <c r="C29" s="12" t="str">
        <f t="shared" si="0"/>
        <v>07B1</v>
      </c>
      <c r="D29" s="12">
        <v>1235</v>
      </c>
      <c r="E29" s="12">
        <v>25</v>
      </c>
      <c r="F29" s="12">
        <f t="shared" si="1"/>
        <v>40.5</v>
      </c>
      <c r="G29" s="12">
        <v>80</v>
      </c>
      <c r="H29" s="12">
        <f t="shared" si="2"/>
        <v>208.8</v>
      </c>
      <c r="I29" s="12">
        <v>0</v>
      </c>
      <c r="J29" s="12">
        <f t="shared" si="3"/>
        <v>0</v>
      </c>
      <c r="K29" s="12">
        <v>0</v>
      </c>
      <c r="L29" s="12">
        <f t="shared" si="4"/>
        <v>0</v>
      </c>
      <c r="M29" s="13"/>
      <c r="N29" s="13"/>
      <c r="O29" s="12">
        <f t="shared" si="5"/>
        <v>0</v>
      </c>
      <c r="P29" s="14">
        <f t="shared" si="6"/>
        <v>249.3</v>
      </c>
      <c r="Q29" s="13"/>
      <c r="R29" s="12">
        <f t="shared" si="7"/>
        <v>0</v>
      </c>
      <c r="S29" s="15">
        <v>200</v>
      </c>
      <c r="T29" s="14">
        <f t="shared" si="8"/>
        <v>249.3</v>
      </c>
    </row>
    <row r="30" spans="1:20" ht="15.75" customHeight="1" x14ac:dyDescent="0.2">
      <c r="A30" s="6" t="s">
        <v>119</v>
      </c>
      <c r="B30" s="6" t="s">
        <v>120</v>
      </c>
      <c r="C30" s="12" t="str">
        <f t="shared" si="0"/>
        <v>07B2</v>
      </c>
      <c r="D30" s="12">
        <v>2569</v>
      </c>
      <c r="E30" s="12">
        <v>0</v>
      </c>
      <c r="F30" s="12">
        <f t="shared" si="1"/>
        <v>0</v>
      </c>
      <c r="G30" s="12">
        <v>20</v>
      </c>
      <c r="H30" s="12">
        <f t="shared" si="2"/>
        <v>52.2</v>
      </c>
      <c r="I30" s="12">
        <v>0</v>
      </c>
      <c r="J30" s="12">
        <f t="shared" si="3"/>
        <v>0</v>
      </c>
      <c r="K30" s="12">
        <v>0</v>
      </c>
      <c r="L30" s="12">
        <f t="shared" si="4"/>
        <v>0</v>
      </c>
      <c r="M30" s="13"/>
      <c r="N30" s="13"/>
      <c r="O30" s="12">
        <f t="shared" si="5"/>
        <v>0</v>
      </c>
      <c r="P30" s="14">
        <f t="shared" si="6"/>
        <v>52.2</v>
      </c>
      <c r="Q30" s="13"/>
      <c r="R30" s="12">
        <f t="shared" si="7"/>
        <v>0</v>
      </c>
      <c r="S30" s="15">
        <v>200</v>
      </c>
      <c r="T30" s="14">
        <f t="shared" si="8"/>
        <v>52.2</v>
      </c>
    </row>
    <row r="31" spans="1:20" ht="15.75" customHeight="1" x14ac:dyDescent="0.2">
      <c r="A31" s="6" t="s">
        <v>121</v>
      </c>
      <c r="B31" s="6" t="s">
        <v>122</v>
      </c>
      <c r="C31" s="7" t="str">
        <f t="shared" si="0"/>
        <v>08A1</v>
      </c>
      <c r="D31" s="7">
        <v>4997</v>
      </c>
      <c r="E31" s="7">
        <v>100</v>
      </c>
      <c r="F31" s="7">
        <f t="shared" si="1"/>
        <v>162</v>
      </c>
      <c r="G31" s="7">
        <v>100</v>
      </c>
      <c r="H31" s="7">
        <f t="shared" si="2"/>
        <v>261</v>
      </c>
      <c r="I31" s="7">
        <v>50</v>
      </c>
      <c r="J31" s="7">
        <f t="shared" si="3"/>
        <v>57</v>
      </c>
      <c r="K31" s="7">
        <v>0</v>
      </c>
      <c r="L31" s="7">
        <f t="shared" si="4"/>
        <v>0</v>
      </c>
      <c r="M31" s="7" t="s">
        <v>123</v>
      </c>
      <c r="N31" s="7">
        <v>100</v>
      </c>
      <c r="O31" s="7">
        <f t="shared" si="5"/>
        <v>90</v>
      </c>
      <c r="P31" s="10">
        <f t="shared" si="6"/>
        <v>480</v>
      </c>
      <c r="Q31" s="7">
        <v>0</v>
      </c>
      <c r="R31" s="7">
        <f t="shared" si="7"/>
        <v>0</v>
      </c>
      <c r="S31" s="11">
        <v>600</v>
      </c>
      <c r="T31" s="10">
        <f t="shared" si="8"/>
        <v>570</v>
      </c>
    </row>
    <row r="32" spans="1:20" ht="15.75" customHeight="1" x14ac:dyDescent="0.2">
      <c r="A32" s="6" t="s">
        <v>124</v>
      </c>
      <c r="B32" s="6" t="s">
        <v>125</v>
      </c>
      <c r="C32" s="7" t="str">
        <f t="shared" si="0"/>
        <v>08A2</v>
      </c>
      <c r="D32" s="7">
        <v>1369</v>
      </c>
      <c r="E32" s="7">
        <v>0</v>
      </c>
      <c r="F32" s="7">
        <f t="shared" si="1"/>
        <v>0</v>
      </c>
      <c r="G32" s="7">
        <v>0</v>
      </c>
      <c r="H32" s="7">
        <f t="shared" si="2"/>
        <v>0</v>
      </c>
      <c r="I32" s="7">
        <v>0</v>
      </c>
      <c r="J32" s="7">
        <f t="shared" si="3"/>
        <v>0</v>
      </c>
      <c r="K32" s="7">
        <v>0</v>
      </c>
      <c r="L32" s="7">
        <f t="shared" si="4"/>
        <v>0</v>
      </c>
      <c r="M32" s="7" t="s">
        <v>126</v>
      </c>
      <c r="N32" s="7">
        <v>0</v>
      </c>
      <c r="O32" s="7">
        <f t="shared" si="5"/>
        <v>0</v>
      </c>
      <c r="P32" s="10">
        <f t="shared" si="6"/>
        <v>0</v>
      </c>
      <c r="Q32" s="7">
        <v>1</v>
      </c>
      <c r="R32" s="7">
        <f t="shared" si="7"/>
        <v>30</v>
      </c>
      <c r="S32" s="11">
        <v>600</v>
      </c>
      <c r="T32" s="10">
        <f t="shared" si="8"/>
        <v>30</v>
      </c>
    </row>
    <row r="33" spans="1:20" ht="15.75" customHeight="1" x14ac:dyDescent="0.2">
      <c r="A33" s="6" t="s">
        <v>127</v>
      </c>
      <c r="B33" s="6" t="s">
        <v>128</v>
      </c>
      <c r="C33" s="12" t="str">
        <f t="shared" si="0"/>
        <v>08B1</v>
      </c>
      <c r="D33" s="12">
        <v>1235</v>
      </c>
      <c r="E33" s="12">
        <v>25</v>
      </c>
      <c r="F33" s="12">
        <f t="shared" si="1"/>
        <v>40.5</v>
      </c>
      <c r="G33" s="12">
        <v>80</v>
      </c>
      <c r="H33" s="12">
        <f t="shared" si="2"/>
        <v>208.8</v>
      </c>
      <c r="I33" s="12">
        <v>0</v>
      </c>
      <c r="J33" s="12">
        <f t="shared" si="3"/>
        <v>0</v>
      </c>
      <c r="K33" s="12">
        <v>0</v>
      </c>
      <c r="L33" s="12">
        <f t="shared" si="4"/>
        <v>0</v>
      </c>
      <c r="M33" s="13"/>
      <c r="N33" s="13"/>
      <c r="O33" s="12">
        <f t="shared" si="5"/>
        <v>0</v>
      </c>
      <c r="P33" s="14">
        <f t="shared" si="6"/>
        <v>249.3</v>
      </c>
      <c r="Q33" s="13"/>
      <c r="R33" s="12">
        <f t="shared" si="7"/>
        <v>0</v>
      </c>
      <c r="S33" s="15">
        <v>250</v>
      </c>
      <c r="T33" s="14">
        <f t="shared" si="8"/>
        <v>249.3</v>
      </c>
    </row>
    <row r="34" spans="1:20" ht="15.75" customHeight="1" x14ac:dyDescent="0.2">
      <c r="A34" s="6" t="s">
        <v>129</v>
      </c>
      <c r="B34" s="6" t="s">
        <v>130</v>
      </c>
      <c r="C34" s="12" t="str">
        <f t="shared" si="0"/>
        <v>08B2</v>
      </c>
      <c r="D34" s="12">
        <v>2569</v>
      </c>
      <c r="E34" s="12">
        <v>0</v>
      </c>
      <c r="F34" s="12">
        <f t="shared" si="1"/>
        <v>0</v>
      </c>
      <c r="G34" s="12">
        <v>20</v>
      </c>
      <c r="H34" s="12">
        <f t="shared" si="2"/>
        <v>52.2</v>
      </c>
      <c r="I34" s="12">
        <v>0</v>
      </c>
      <c r="J34" s="12">
        <f t="shared" si="3"/>
        <v>0</v>
      </c>
      <c r="K34" s="12">
        <v>0</v>
      </c>
      <c r="L34" s="12">
        <f t="shared" si="4"/>
        <v>0</v>
      </c>
      <c r="M34" s="13"/>
      <c r="N34" s="13"/>
      <c r="O34" s="12">
        <f t="shared" si="5"/>
        <v>0</v>
      </c>
      <c r="P34" s="14">
        <f t="shared" si="6"/>
        <v>52.2</v>
      </c>
      <c r="Q34" s="13"/>
      <c r="R34" s="12">
        <f t="shared" si="7"/>
        <v>0</v>
      </c>
      <c r="S34" s="15">
        <v>250</v>
      </c>
      <c r="T34" s="14">
        <f t="shared" si="8"/>
        <v>52.2</v>
      </c>
    </row>
    <row r="35" spans="1:20" ht="15.75" customHeight="1" x14ac:dyDescent="0.2">
      <c r="A35" s="6" t="s">
        <v>131</v>
      </c>
      <c r="B35" s="6" t="s">
        <v>132</v>
      </c>
      <c r="C35" s="7" t="str">
        <f t="shared" si="0"/>
        <v>09A1</v>
      </c>
      <c r="D35" s="7">
        <v>4997</v>
      </c>
      <c r="E35" s="7">
        <v>100</v>
      </c>
      <c r="F35" s="7">
        <f t="shared" si="1"/>
        <v>162</v>
      </c>
      <c r="G35" s="7">
        <v>100</v>
      </c>
      <c r="H35" s="7">
        <f t="shared" si="2"/>
        <v>261</v>
      </c>
      <c r="I35" s="7">
        <v>50</v>
      </c>
      <c r="J35" s="7">
        <f t="shared" si="3"/>
        <v>57</v>
      </c>
      <c r="K35" s="7">
        <v>0</v>
      </c>
      <c r="L35" s="7">
        <f t="shared" si="4"/>
        <v>0</v>
      </c>
      <c r="M35" s="7" t="s">
        <v>133</v>
      </c>
      <c r="N35" s="7">
        <v>100</v>
      </c>
      <c r="O35" s="7">
        <f t="shared" si="5"/>
        <v>90</v>
      </c>
      <c r="P35" s="10">
        <f t="shared" si="6"/>
        <v>480</v>
      </c>
      <c r="Q35" s="7">
        <v>0</v>
      </c>
      <c r="R35" s="7">
        <f t="shared" si="7"/>
        <v>0</v>
      </c>
      <c r="S35" s="11">
        <v>600</v>
      </c>
      <c r="T35" s="10">
        <f t="shared" si="8"/>
        <v>570</v>
      </c>
    </row>
    <row r="36" spans="1:20" ht="15.75" customHeight="1" x14ac:dyDescent="0.2">
      <c r="A36" s="6" t="s">
        <v>134</v>
      </c>
      <c r="B36" s="6" t="s">
        <v>135</v>
      </c>
      <c r="C36" s="7" t="str">
        <f t="shared" si="0"/>
        <v>09A2</v>
      </c>
      <c r="D36" s="7">
        <v>1369</v>
      </c>
      <c r="E36" s="7">
        <v>0</v>
      </c>
      <c r="F36" s="7">
        <f t="shared" si="1"/>
        <v>0</v>
      </c>
      <c r="G36" s="7">
        <v>0</v>
      </c>
      <c r="H36" s="7">
        <f t="shared" si="2"/>
        <v>0</v>
      </c>
      <c r="I36" s="7">
        <v>0</v>
      </c>
      <c r="J36" s="7">
        <f t="shared" si="3"/>
        <v>0</v>
      </c>
      <c r="K36" s="7">
        <v>0</v>
      </c>
      <c r="L36" s="7">
        <f t="shared" si="4"/>
        <v>0</v>
      </c>
      <c r="M36" s="7" t="s">
        <v>136</v>
      </c>
      <c r="N36" s="7">
        <v>0</v>
      </c>
      <c r="O36" s="7">
        <f t="shared" si="5"/>
        <v>0</v>
      </c>
      <c r="P36" s="10">
        <f t="shared" si="6"/>
        <v>0</v>
      </c>
      <c r="Q36" s="7">
        <v>1</v>
      </c>
      <c r="R36" s="7">
        <f t="shared" si="7"/>
        <v>30</v>
      </c>
      <c r="S36" s="11">
        <v>600</v>
      </c>
      <c r="T36" s="10">
        <f t="shared" si="8"/>
        <v>30</v>
      </c>
    </row>
    <row r="37" spans="1:20" ht="15.75" customHeight="1" x14ac:dyDescent="0.2">
      <c r="A37" s="6" t="s">
        <v>137</v>
      </c>
      <c r="B37" s="6" t="s">
        <v>138</v>
      </c>
      <c r="C37" s="12" t="str">
        <f t="shared" si="0"/>
        <v>09B1</v>
      </c>
      <c r="D37" s="12">
        <v>1235</v>
      </c>
      <c r="E37" s="12">
        <v>25</v>
      </c>
      <c r="F37" s="12">
        <f t="shared" si="1"/>
        <v>40.5</v>
      </c>
      <c r="G37" s="12">
        <v>80</v>
      </c>
      <c r="H37" s="12">
        <f t="shared" si="2"/>
        <v>208.8</v>
      </c>
      <c r="I37" s="12">
        <v>0</v>
      </c>
      <c r="J37" s="12">
        <f t="shared" si="3"/>
        <v>0</v>
      </c>
      <c r="K37" s="12">
        <v>0</v>
      </c>
      <c r="L37" s="12">
        <f t="shared" si="4"/>
        <v>0</v>
      </c>
      <c r="M37" s="13"/>
      <c r="N37" s="13"/>
      <c r="O37" s="12">
        <f t="shared" si="5"/>
        <v>0</v>
      </c>
      <c r="P37" s="14">
        <f t="shared" si="6"/>
        <v>249.3</v>
      </c>
      <c r="Q37" s="13"/>
      <c r="R37" s="12">
        <f t="shared" si="7"/>
        <v>0</v>
      </c>
      <c r="S37" s="15">
        <v>250</v>
      </c>
      <c r="T37" s="14">
        <f t="shared" si="8"/>
        <v>249.3</v>
      </c>
    </row>
    <row r="38" spans="1:20" ht="15.75" customHeight="1" x14ac:dyDescent="0.2">
      <c r="A38" s="6" t="s">
        <v>139</v>
      </c>
      <c r="B38" s="6" t="s">
        <v>140</v>
      </c>
      <c r="C38" s="12" t="str">
        <f t="shared" si="0"/>
        <v>09B2</v>
      </c>
      <c r="D38" s="12">
        <v>2569</v>
      </c>
      <c r="E38" s="12">
        <v>0</v>
      </c>
      <c r="F38" s="12">
        <f t="shared" si="1"/>
        <v>0</v>
      </c>
      <c r="G38" s="12">
        <v>20</v>
      </c>
      <c r="H38" s="12">
        <f t="shared" si="2"/>
        <v>52.2</v>
      </c>
      <c r="I38" s="12">
        <v>0</v>
      </c>
      <c r="J38" s="12">
        <f t="shared" si="3"/>
        <v>0</v>
      </c>
      <c r="K38" s="12">
        <v>0</v>
      </c>
      <c r="L38" s="12">
        <f t="shared" si="4"/>
        <v>0</v>
      </c>
      <c r="M38" s="13"/>
      <c r="N38" s="13"/>
      <c r="O38" s="12">
        <f t="shared" si="5"/>
        <v>0</v>
      </c>
      <c r="P38" s="14">
        <f t="shared" si="6"/>
        <v>52.2</v>
      </c>
      <c r="Q38" s="13"/>
      <c r="R38" s="12">
        <f t="shared" si="7"/>
        <v>0</v>
      </c>
      <c r="S38" s="15">
        <v>250</v>
      </c>
      <c r="T38" s="14">
        <f t="shared" si="8"/>
        <v>52.2</v>
      </c>
    </row>
    <row r="39" spans="1:20" ht="15.75" customHeight="1" x14ac:dyDescent="0.2">
      <c r="A39" s="6">
        <v>10</v>
      </c>
      <c r="B39" s="6" t="s">
        <v>141</v>
      </c>
      <c r="C39" s="7" t="str">
        <f t="shared" si="0"/>
        <v>10A1</v>
      </c>
      <c r="D39" s="7">
        <v>4997</v>
      </c>
      <c r="E39" s="7">
        <v>90</v>
      </c>
      <c r="F39" s="7">
        <f t="shared" si="1"/>
        <v>145.80000000000001</v>
      </c>
      <c r="G39" s="7">
        <v>80</v>
      </c>
      <c r="H39" s="7">
        <f t="shared" si="2"/>
        <v>208.8</v>
      </c>
      <c r="I39" s="7">
        <v>50</v>
      </c>
      <c r="J39" s="7">
        <f t="shared" si="3"/>
        <v>57</v>
      </c>
      <c r="K39" s="7">
        <v>0</v>
      </c>
      <c r="L39" s="7">
        <f t="shared" si="4"/>
        <v>0</v>
      </c>
      <c r="M39" s="7" t="s">
        <v>142</v>
      </c>
      <c r="N39" s="7">
        <v>100</v>
      </c>
      <c r="O39" s="7">
        <f t="shared" si="5"/>
        <v>138.39999999999998</v>
      </c>
      <c r="P39" s="10">
        <f t="shared" si="6"/>
        <v>411.6</v>
      </c>
      <c r="Q39" s="7">
        <v>0</v>
      </c>
      <c r="R39" s="7">
        <f t="shared" si="7"/>
        <v>0</v>
      </c>
      <c r="S39" s="11">
        <v>580</v>
      </c>
      <c r="T39" s="10">
        <f t="shared" si="8"/>
        <v>550</v>
      </c>
    </row>
    <row r="40" spans="1:20" ht="15.75" customHeight="1" x14ac:dyDescent="0.2">
      <c r="A40" s="6">
        <v>10</v>
      </c>
      <c r="B40" s="6" t="s">
        <v>143</v>
      </c>
      <c r="C40" s="7" t="str">
        <f t="shared" si="0"/>
        <v>10A2</v>
      </c>
      <c r="D40" s="7">
        <v>1369</v>
      </c>
      <c r="E40" s="7">
        <v>0</v>
      </c>
      <c r="F40" s="7">
        <f t="shared" si="1"/>
        <v>0</v>
      </c>
      <c r="G40" s="7">
        <v>0</v>
      </c>
      <c r="H40" s="7">
        <f t="shared" si="2"/>
        <v>0</v>
      </c>
      <c r="I40" s="7">
        <v>0</v>
      </c>
      <c r="J40" s="7">
        <f t="shared" si="3"/>
        <v>0</v>
      </c>
      <c r="K40" s="7">
        <v>0</v>
      </c>
      <c r="L40" s="7">
        <f t="shared" si="4"/>
        <v>0</v>
      </c>
      <c r="M40" s="7" t="s">
        <v>144</v>
      </c>
      <c r="N40" s="7">
        <v>0</v>
      </c>
      <c r="O40" s="7">
        <f t="shared" si="5"/>
        <v>0</v>
      </c>
      <c r="P40" s="10">
        <f t="shared" si="6"/>
        <v>0</v>
      </c>
      <c r="Q40" s="7">
        <v>1</v>
      </c>
      <c r="R40" s="7">
        <f t="shared" si="7"/>
        <v>30</v>
      </c>
      <c r="S40" s="11">
        <v>580</v>
      </c>
      <c r="T40" s="10">
        <f t="shared" si="8"/>
        <v>30</v>
      </c>
    </row>
    <row r="41" spans="1:20" ht="12.75" x14ac:dyDescent="0.2">
      <c r="A41" s="6">
        <v>10</v>
      </c>
      <c r="B41" s="6" t="s">
        <v>145</v>
      </c>
      <c r="C41" s="12" t="str">
        <f t="shared" si="0"/>
        <v>10B1</v>
      </c>
      <c r="D41" s="12">
        <v>1235</v>
      </c>
      <c r="E41" s="12">
        <v>50</v>
      </c>
      <c r="F41" s="12">
        <f t="shared" si="1"/>
        <v>81</v>
      </c>
      <c r="G41" s="12">
        <v>80</v>
      </c>
      <c r="H41" s="12">
        <f t="shared" si="2"/>
        <v>208.8</v>
      </c>
      <c r="I41" s="12">
        <v>0</v>
      </c>
      <c r="J41" s="12">
        <f t="shared" si="3"/>
        <v>0</v>
      </c>
      <c r="K41" s="12">
        <v>0</v>
      </c>
      <c r="L41" s="12">
        <f t="shared" si="4"/>
        <v>0</v>
      </c>
      <c r="M41" s="13"/>
      <c r="N41" s="13"/>
      <c r="O41" s="12">
        <f t="shared" si="5"/>
        <v>0</v>
      </c>
      <c r="P41" s="14">
        <f t="shared" si="6"/>
        <v>289.8</v>
      </c>
      <c r="Q41" s="13"/>
      <c r="R41" s="12">
        <f t="shared" si="7"/>
        <v>0</v>
      </c>
      <c r="S41" s="15">
        <v>270</v>
      </c>
      <c r="T41" s="14">
        <f t="shared" si="8"/>
        <v>289.8</v>
      </c>
    </row>
    <row r="42" spans="1:20" ht="12.75" x14ac:dyDescent="0.2">
      <c r="A42" s="6">
        <v>10</v>
      </c>
      <c r="B42" s="6" t="s">
        <v>146</v>
      </c>
      <c r="C42" s="12" t="str">
        <f t="shared" si="0"/>
        <v>10B2</v>
      </c>
      <c r="D42" s="12">
        <v>2569</v>
      </c>
      <c r="E42" s="12">
        <v>0</v>
      </c>
      <c r="F42" s="12">
        <f t="shared" si="1"/>
        <v>0</v>
      </c>
      <c r="G42" s="12">
        <v>20</v>
      </c>
      <c r="H42" s="12">
        <f t="shared" si="2"/>
        <v>52.2</v>
      </c>
      <c r="I42" s="12">
        <v>0</v>
      </c>
      <c r="J42" s="12">
        <f t="shared" si="3"/>
        <v>0</v>
      </c>
      <c r="K42" s="12">
        <v>0</v>
      </c>
      <c r="L42" s="12">
        <f t="shared" si="4"/>
        <v>0</v>
      </c>
      <c r="M42" s="13"/>
      <c r="N42" s="13"/>
      <c r="O42" s="12">
        <f t="shared" si="5"/>
        <v>0</v>
      </c>
      <c r="P42" s="14">
        <f t="shared" si="6"/>
        <v>52.2</v>
      </c>
      <c r="Q42" s="13"/>
      <c r="R42" s="12">
        <f t="shared" si="7"/>
        <v>0</v>
      </c>
      <c r="S42" s="15">
        <v>270</v>
      </c>
      <c r="T42" s="14">
        <f t="shared" si="8"/>
        <v>52.2</v>
      </c>
    </row>
    <row r="43" spans="1:20" ht="12.75" x14ac:dyDescent="0.2">
      <c r="A43" s="6">
        <v>11</v>
      </c>
      <c r="B43" s="6" t="s">
        <v>147</v>
      </c>
      <c r="C43" s="7" t="str">
        <f t="shared" si="0"/>
        <v>11A1</v>
      </c>
      <c r="D43" s="7">
        <v>5432</v>
      </c>
      <c r="E43" s="7">
        <v>80</v>
      </c>
      <c r="F43" s="7">
        <f t="shared" si="1"/>
        <v>129.6</v>
      </c>
      <c r="G43" s="7">
        <v>70</v>
      </c>
      <c r="H43" s="7">
        <f t="shared" si="2"/>
        <v>182.7</v>
      </c>
      <c r="I43" s="7">
        <v>50</v>
      </c>
      <c r="J43" s="7">
        <f t="shared" si="3"/>
        <v>57</v>
      </c>
      <c r="K43" s="7">
        <v>0</v>
      </c>
      <c r="L43" s="7">
        <f t="shared" si="4"/>
        <v>0</v>
      </c>
      <c r="M43" s="7" t="s">
        <v>148</v>
      </c>
      <c r="N43" s="7">
        <v>100</v>
      </c>
      <c r="O43" s="7">
        <f t="shared" si="5"/>
        <v>170.70000000000005</v>
      </c>
      <c r="P43" s="10">
        <f t="shared" si="6"/>
        <v>369.29999999999995</v>
      </c>
      <c r="Q43" s="7">
        <v>0</v>
      </c>
      <c r="R43" s="7">
        <f t="shared" si="7"/>
        <v>0</v>
      </c>
      <c r="S43" s="11">
        <v>570</v>
      </c>
      <c r="T43" s="10">
        <f t="shared" si="8"/>
        <v>540</v>
      </c>
    </row>
    <row r="44" spans="1:20" ht="12.75" x14ac:dyDescent="0.2">
      <c r="A44" s="6">
        <v>11</v>
      </c>
      <c r="B44" s="6" t="s">
        <v>149</v>
      </c>
      <c r="C44" s="7" t="str">
        <f t="shared" si="0"/>
        <v>11A2</v>
      </c>
      <c r="D44" s="7">
        <v>1369</v>
      </c>
      <c r="E44" s="7">
        <v>0</v>
      </c>
      <c r="F44" s="7">
        <f t="shared" si="1"/>
        <v>0</v>
      </c>
      <c r="G44" s="7">
        <v>0</v>
      </c>
      <c r="H44" s="7">
        <f t="shared" si="2"/>
        <v>0</v>
      </c>
      <c r="I44" s="7">
        <v>0</v>
      </c>
      <c r="J44" s="7">
        <f t="shared" si="3"/>
        <v>0</v>
      </c>
      <c r="K44" s="7">
        <v>0</v>
      </c>
      <c r="L44" s="7">
        <f t="shared" si="4"/>
        <v>0</v>
      </c>
      <c r="M44" s="7" t="s">
        <v>150</v>
      </c>
      <c r="N44" s="7">
        <v>0</v>
      </c>
      <c r="O44" s="7">
        <f t="shared" si="5"/>
        <v>0</v>
      </c>
      <c r="P44" s="10">
        <f t="shared" si="6"/>
        <v>0</v>
      </c>
      <c r="Q44" s="7">
        <v>1</v>
      </c>
      <c r="R44" s="7">
        <f t="shared" si="7"/>
        <v>30</v>
      </c>
      <c r="S44" s="11">
        <v>570</v>
      </c>
      <c r="T44" s="10">
        <f t="shared" si="8"/>
        <v>30</v>
      </c>
    </row>
    <row r="45" spans="1:20" ht="12.75" x14ac:dyDescent="0.2">
      <c r="A45" s="6">
        <v>11</v>
      </c>
      <c r="B45" s="6" t="s">
        <v>151</v>
      </c>
      <c r="C45" s="12" t="str">
        <f t="shared" si="0"/>
        <v>11B1</v>
      </c>
      <c r="D45" s="12">
        <v>1235</v>
      </c>
      <c r="E45" s="12">
        <v>60</v>
      </c>
      <c r="F45" s="12">
        <f t="shared" si="1"/>
        <v>97.2</v>
      </c>
      <c r="G45" s="12">
        <v>80</v>
      </c>
      <c r="H45" s="12">
        <f t="shared" si="2"/>
        <v>208.8</v>
      </c>
      <c r="I45" s="12">
        <v>0</v>
      </c>
      <c r="J45" s="12">
        <f t="shared" si="3"/>
        <v>0</v>
      </c>
      <c r="K45" s="12">
        <v>0</v>
      </c>
      <c r="L45" s="12">
        <f t="shared" si="4"/>
        <v>0</v>
      </c>
      <c r="M45" s="13"/>
      <c r="N45" s="13"/>
      <c r="O45" s="12">
        <f t="shared" si="5"/>
        <v>0</v>
      </c>
      <c r="P45" s="14">
        <f t="shared" si="6"/>
        <v>306</v>
      </c>
      <c r="Q45" s="13"/>
      <c r="R45" s="12">
        <f t="shared" si="7"/>
        <v>0</v>
      </c>
      <c r="S45" s="15">
        <v>270</v>
      </c>
      <c r="T45" s="14">
        <f t="shared" si="8"/>
        <v>306</v>
      </c>
    </row>
    <row r="46" spans="1:20" ht="12.75" x14ac:dyDescent="0.2">
      <c r="A46" s="6">
        <v>11</v>
      </c>
      <c r="B46" s="6" t="s">
        <v>152</v>
      </c>
      <c r="C46" s="12" t="str">
        <f t="shared" si="0"/>
        <v>11B2</v>
      </c>
      <c r="D46" s="12">
        <v>2569</v>
      </c>
      <c r="E46" s="12">
        <v>0</v>
      </c>
      <c r="F46" s="12">
        <f t="shared" si="1"/>
        <v>0</v>
      </c>
      <c r="G46" s="12">
        <v>20</v>
      </c>
      <c r="H46" s="12">
        <f t="shared" si="2"/>
        <v>52.2</v>
      </c>
      <c r="I46" s="12">
        <v>0</v>
      </c>
      <c r="J46" s="12">
        <f t="shared" si="3"/>
        <v>0</v>
      </c>
      <c r="K46" s="12">
        <v>0</v>
      </c>
      <c r="L46" s="12">
        <f t="shared" si="4"/>
        <v>0</v>
      </c>
      <c r="M46" s="13"/>
      <c r="N46" s="13"/>
      <c r="O46" s="12">
        <f t="shared" si="5"/>
        <v>0</v>
      </c>
      <c r="P46" s="14">
        <f t="shared" si="6"/>
        <v>52.2</v>
      </c>
      <c r="Q46" s="13"/>
      <c r="R46" s="12">
        <f t="shared" si="7"/>
        <v>0</v>
      </c>
      <c r="S46" s="15">
        <v>270</v>
      </c>
      <c r="T46" s="14">
        <f t="shared" si="8"/>
        <v>52.2</v>
      </c>
    </row>
    <row r="47" spans="1:20" ht="12.75" x14ac:dyDescent="0.2">
      <c r="A47" s="6">
        <v>12</v>
      </c>
      <c r="B47" s="6" t="s">
        <v>153</v>
      </c>
      <c r="C47" s="7" t="str">
        <f t="shared" si="0"/>
        <v>12A1</v>
      </c>
      <c r="D47" s="7">
        <v>4997</v>
      </c>
      <c r="E47" s="7">
        <v>90</v>
      </c>
      <c r="F47" s="7">
        <f t="shared" si="1"/>
        <v>145.80000000000001</v>
      </c>
      <c r="G47" s="7">
        <v>100</v>
      </c>
      <c r="H47" s="7">
        <f t="shared" si="2"/>
        <v>261</v>
      </c>
      <c r="I47" s="7">
        <v>50</v>
      </c>
      <c r="J47" s="7">
        <f t="shared" si="3"/>
        <v>57</v>
      </c>
      <c r="K47" s="7">
        <v>0</v>
      </c>
      <c r="L47" s="7">
        <f t="shared" si="4"/>
        <v>0</v>
      </c>
      <c r="M47" s="7" t="s">
        <v>154</v>
      </c>
      <c r="N47" s="7">
        <v>100</v>
      </c>
      <c r="O47" s="7">
        <f t="shared" si="5"/>
        <v>66.199999999999989</v>
      </c>
      <c r="P47" s="10">
        <f t="shared" si="6"/>
        <v>463.8</v>
      </c>
      <c r="Q47" s="7">
        <v>0</v>
      </c>
      <c r="R47" s="7">
        <f t="shared" si="7"/>
        <v>0</v>
      </c>
      <c r="S47" s="11">
        <v>560</v>
      </c>
      <c r="T47" s="10">
        <f t="shared" si="8"/>
        <v>530</v>
      </c>
    </row>
    <row r="48" spans="1:20" ht="12.75" x14ac:dyDescent="0.2">
      <c r="A48" s="6">
        <v>12</v>
      </c>
      <c r="B48" s="6" t="s">
        <v>155</v>
      </c>
      <c r="C48" s="7" t="str">
        <f t="shared" si="0"/>
        <v>12A2</v>
      </c>
      <c r="D48" s="7">
        <v>1369</v>
      </c>
      <c r="E48" s="7">
        <v>0</v>
      </c>
      <c r="F48" s="7">
        <f t="shared" si="1"/>
        <v>0</v>
      </c>
      <c r="G48" s="7">
        <v>0</v>
      </c>
      <c r="H48" s="7">
        <f t="shared" si="2"/>
        <v>0</v>
      </c>
      <c r="I48" s="7">
        <v>0</v>
      </c>
      <c r="J48" s="7">
        <f t="shared" si="3"/>
        <v>0</v>
      </c>
      <c r="K48" s="7">
        <v>0</v>
      </c>
      <c r="L48" s="7">
        <f t="shared" si="4"/>
        <v>0</v>
      </c>
      <c r="M48" s="7" t="s">
        <v>156</v>
      </c>
      <c r="N48" s="7">
        <v>0</v>
      </c>
      <c r="O48" s="7">
        <f t="shared" si="5"/>
        <v>0</v>
      </c>
      <c r="P48" s="10">
        <f t="shared" si="6"/>
        <v>0</v>
      </c>
      <c r="Q48" s="7">
        <v>1</v>
      </c>
      <c r="R48" s="7">
        <f t="shared" si="7"/>
        <v>30</v>
      </c>
      <c r="S48" s="11">
        <v>560</v>
      </c>
      <c r="T48" s="10">
        <f t="shared" si="8"/>
        <v>30</v>
      </c>
    </row>
    <row r="49" spans="1:20" ht="12.75" x14ac:dyDescent="0.2">
      <c r="A49" s="6">
        <v>12</v>
      </c>
      <c r="B49" s="6" t="s">
        <v>157</v>
      </c>
      <c r="C49" s="12" t="str">
        <f t="shared" si="0"/>
        <v>12B1</v>
      </c>
      <c r="D49" s="12">
        <v>2548</v>
      </c>
      <c r="E49" s="12">
        <v>45</v>
      </c>
      <c r="F49" s="12">
        <f t="shared" si="1"/>
        <v>72.900000000000006</v>
      </c>
      <c r="G49" s="12">
        <v>80</v>
      </c>
      <c r="H49" s="12">
        <f t="shared" si="2"/>
        <v>208.8</v>
      </c>
      <c r="I49" s="12">
        <v>0</v>
      </c>
      <c r="J49" s="12">
        <f t="shared" si="3"/>
        <v>0</v>
      </c>
      <c r="K49" s="12">
        <v>0</v>
      </c>
      <c r="L49" s="12">
        <f t="shared" si="4"/>
        <v>0</v>
      </c>
      <c r="M49" s="13"/>
      <c r="N49" s="13"/>
      <c r="O49" s="12">
        <f t="shared" si="5"/>
        <v>0</v>
      </c>
      <c r="P49" s="14">
        <f t="shared" si="6"/>
        <v>281.70000000000005</v>
      </c>
      <c r="Q49" s="13"/>
      <c r="R49" s="12">
        <f t="shared" si="7"/>
        <v>0</v>
      </c>
      <c r="S49" s="15">
        <v>260</v>
      </c>
      <c r="T49" s="14">
        <f t="shared" si="8"/>
        <v>281.70000000000005</v>
      </c>
    </row>
    <row r="50" spans="1:20" ht="12.75" x14ac:dyDescent="0.2">
      <c r="A50" s="6">
        <v>12</v>
      </c>
      <c r="B50" s="6" t="s">
        <v>158</v>
      </c>
      <c r="C50" s="12" t="str">
        <f t="shared" si="0"/>
        <v>12B2</v>
      </c>
      <c r="D50" s="12">
        <v>2569</v>
      </c>
      <c r="E50" s="12">
        <v>0</v>
      </c>
      <c r="F50" s="12">
        <f t="shared" si="1"/>
        <v>0</v>
      </c>
      <c r="G50" s="12">
        <v>20</v>
      </c>
      <c r="H50" s="12">
        <f t="shared" si="2"/>
        <v>52.2</v>
      </c>
      <c r="I50" s="12">
        <v>0</v>
      </c>
      <c r="J50" s="12">
        <f t="shared" si="3"/>
        <v>0</v>
      </c>
      <c r="K50" s="12">
        <v>0</v>
      </c>
      <c r="L50" s="12">
        <f t="shared" si="4"/>
        <v>0</v>
      </c>
      <c r="M50" s="13"/>
      <c r="N50" s="13"/>
      <c r="O50" s="12">
        <f t="shared" si="5"/>
        <v>0</v>
      </c>
      <c r="P50" s="14">
        <f t="shared" si="6"/>
        <v>52.2</v>
      </c>
      <c r="Q50" s="13"/>
      <c r="R50" s="12">
        <f t="shared" si="7"/>
        <v>0</v>
      </c>
      <c r="S50" s="15">
        <v>260</v>
      </c>
      <c r="T50" s="14">
        <f t="shared" si="8"/>
        <v>52.2</v>
      </c>
    </row>
    <row r="51" spans="1:20" ht="12.75" x14ac:dyDescent="0.2">
      <c r="A51" s="6">
        <v>13</v>
      </c>
      <c r="B51" s="6" t="s">
        <v>159</v>
      </c>
      <c r="C51" s="7" t="str">
        <f t="shared" si="0"/>
        <v>13A1</v>
      </c>
      <c r="D51" s="7">
        <v>4997</v>
      </c>
      <c r="E51" s="7">
        <v>100</v>
      </c>
      <c r="F51" s="7">
        <f t="shared" si="1"/>
        <v>162</v>
      </c>
      <c r="G51" s="7">
        <v>100</v>
      </c>
      <c r="H51" s="7">
        <f t="shared" si="2"/>
        <v>261</v>
      </c>
      <c r="I51" s="7">
        <v>50</v>
      </c>
      <c r="J51" s="7">
        <f t="shared" si="3"/>
        <v>57</v>
      </c>
      <c r="K51" s="7">
        <v>0</v>
      </c>
      <c r="L51" s="7">
        <f t="shared" si="4"/>
        <v>0</v>
      </c>
      <c r="M51" s="7" t="s">
        <v>160</v>
      </c>
      <c r="N51" s="7">
        <v>100</v>
      </c>
      <c r="O51" s="7">
        <f t="shared" si="5"/>
        <v>40</v>
      </c>
      <c r="P51" s="10">
        <f t="shared" si="6"/>
        <v>480</v>
      </c>
      <c r="Q51" s="7">
        <v>0</v>
      </c>
      <c r="R51" s="7">
        <f t="shared" si="7"/>
        <v>0</v>
      </c>
      <c r="S51" s="11">
        <v>550</v>
      </c>
      <c r="T51" s="10">
        <f t="shared" si="8"/>
        <v>520</v>
      </c>
    </row>
    <row r="52" spans="1:20" ht="12.75" x14ac:dyDescent="0.2">
      <c r="A52" s="6">
        <v>13</v>
      </c>
      <c r="B52" s="6" t="s">
        <v>161</v>
      </c>
      <c r="C52" s="7" t="str">
        <f t="shared" si="0"/>
        <v>13A2</v>
      </c>
      <c r="D52" s="7">
        <v>1369</v>
      </c>
      <c r="E52" s="7">
        <v>0</v>
      </c>
      <c r="F52" s="7">
        <f t="shared" si="1"/>
        <v>0</v>
      </c>
      <c r="G52" s="7">
        <v>0</v>
      </c>
      <c r="H52" s="7">
        <f t="shared" si="2"/>
        <v>0</v>
      </c>
      <c r="I52" s="7">
        <v>0</v>
      </c>
      <c r="J52" s="7">
        <f t="shared" si="3"/>
        <v>0</v>
      </c>
      <c r="K52" s="7">
        <v>0</v>
      </c>
      <c r="L52" s="7">
        <f t="shared" si="4"/>
        <v>0</v>
      </c>
      <c r="M52" s="7" t="s">
        <v>162</v>
      </c>
      <c r="N52" s="7">
        <v>0</v>
      </c>
      <c r="O52" s="7">
        <f t="shared" si="5"/>
        <v>0</v>
      </c>
      <c r="P52" s="10">
        <f t="shared" si="6"/>
        <v>0</v>
      </c>
      <c r="Q52" s="7">
        <v>1</v>
      </c>
      <c r="R52" s="7">
        <f t="shared" si="7"/>
        <v>30</v>
      </c>
      <c r="S52" s="11">
        <v>550</v>
      </c>
      <c r="T52" s="10">
        <f t="shared" si="8"/>
        <v>30</v>
      </c>
    </row>
    <row r="53" spans="1:20" ht="12.75" x14ac:dyDescent="0.2">
      <c r="A53" s="6">
        <v>13</v>
      </c>
      <c r="B53" s="6" t="s">
        <v>163</v>
      </c>
      <c r="C53" s="12" t="str">
        <f t="shared" si="0"/>
        <v>13B1</v>
      </c>
      <c r="D53" s="12">
        <v>1235</v>
      </c>
      <c r="E53" s="12">
        <v>25</v>
      </c>
      <c r="F53" s="12">
        <f t="shared" si="1"/>
        <v>40.5</v>
      </c>
      <c r="G53" s="12">
        <v>80</v>
      </c>
      <c r="H53" s="12">
        <f t="shared" si="2"/>
        <v>208.8</v>
      </c>
      <c r="I53" s="12">
        <v>0</v>
      </c>
      <c r="J53" s="12">
        <f t="shared" si="3"/>
        <v>0</v>
      </c>
      <c r="K53" s="12">
        <v>0</v>
      </c>
      <c r="L53" s="12">
        <f t="shared" si="4"/>
        <v>0</v>
      </c>
      <c r="M53" s="13"/>
      <c r="N53" s="13"/>
      <c r="O53" s="12">
        <f t="shared" si="5"/>
        <v>0</v>
      </c>
      <c r="P53" s="14">
        <f t="shared" si="6"/>
        <v>249.3</v>
      </c>
      <c r="Q53" s="13"/>
      <c r="R53" s="12">
        <f t="shared" si="7"/>
        <v>0</v>
      </c>
      <c r="S53" s="15">
        <v>250</v>
      </c>
      <c r="T53" s="14">
        <f t="shared" si="8"/>
        <v>249.3</v>
      </c>
    </row>
    <row r="54" spans="1:20" ht="12.75" x14ac:dyDescent="0.2">
      <c r="A54" s="6">
        <v>13</v>
      </c>
      <c r="B54" s="6" t="s">
        <v>164</v>
      </c>
      <c r="C54" s="12" t="str">
        <f t="shared" si="0"/>
        <v>13B2</v>
      </c>
      <c r="D54" s="12">
        <v>2569</v>
      </c>
      <c r="E54" s="12">
        <v>0</v>
      </c>
      <c r="F54" s="12">
        <f t="shared" si="1"/>
        <v>0</v>
      </c>
      <c r="G54" s="12">
        <v>20</v>
      </c>
      <c r="H54" s="12">
        <f t="shared" si="2"/>
        <v>52.2</v>
      </c>
      <c r="I54" s="12">
        <v>0</v>
      </c>
      <c r="J54" s="12">
        <f t="shared" si="3"/>
        <v>0</v>
      </c>
      <c r="K54" s="12">
        <v>0</v>
      </c>
      <c r="L54" s="12">
        <f t="shared" si="4"/>
        <v>0</v>
      </c>
      <c r="M54" s="13"/>
      <c r="N54" s="13"/>
      <c r="O54" s="12">
        <f t="shared" si="5"/>
        <v>0</v>
      </c>
      <c r="P54" s="14">
        <f t="shared" si="6"/>
        <v>52.2</v>
      </c>
      <c r="Q54" s="13"/>
      <c r="R54" s="12">
        <f t="shared" si="7"/>
        <v>0</v>
      </c>
      <c r="S54" s="15">
        <v>250</v>
      </c>
      <c r="T54" s="14">
        <f t="shared" si="8"/>
        <v>52.2</v>
      </c>
    </row>
    <row r="55" spans="1:20" ht="12.75" x14ac:dyDescent="0.2">
      <c r="A55" s="6">
        <v>14</v>
      </c>
      <c r="B55" s="6" t="s">
        <v>165</v>
      </c>
      <c r="C55" s="7" t="str">
        <f t="shared" si="0"/>
        <v>14A1</v>
      </c>
      <c r="D55" s="7">
        <v>4997</v>
      </c>
      <c r="E55" s="7">
        <v>100</v>
      </c>
      <c r="F55" s="7">
        <f t="shared" si="1"/>
        <v>162</v>
      </c>
      <c r="G55" s="7">
        <v>100</v>
      </c>
      <c r="H55" s="7">
        <f t="shared" si="2"/>
        <v>261</v>
      </c>
      <c r="I55" s="7">
        <v>50</v>
      </c>
      <c r="J55" s="7">
        <f t="shared" si="3"/>
        <v>57</v>
      </c>
      <c r="K55" s="7">
        <v>0</v>
      </c>
      <c r="L55" s="7">
        <f t="shared" si="4"/>
        <v>0</v>
      </c>
      <c r="M55" s="7" t="s">
        <v>166</v>
      </c>
      <c r="N55" s="7">
        <v>100</v>
      </c>
      <c r="O55" s="7">
        <f t="shared" si="5"/>
        <v>30</v>
      </c>
      <c r="P55" s="10">
        <f t="shared" si="6"/>
        <v>480</v>
      </c>
      <c r="Q55" s="7">
        <v>0</v>
      </c>
      <c r="R55" s="7">
        <f t="shared" si="7"/>
        <v>0</v>
      </c>
      <c r="S55" s="11">
        <v>540</v>
      </c>
      <c r="T55" s="10">
        <f t="shared" si="8"/>
        <v>510</v>
      </c>
    </row>
    <row r="56" spans="1:20" ht="12.75" x14ac:dyDescent="0.2">
      <c r="A56" s="6">
        <v>14</v>
      </c>
      <c r="B56" s="6" t="s">
        <v>167</v>
      </c>
      <c r="C56" s="7" t="str">
        <f t="shared" si="0"/>
        <v>14A2</v>
      </c>
      <c r="D56" s="7">
        <v>1369</v>
      </c>
      <c r="E56" s="7">
        <v>0</v>
      </c>
      <c r="F56" s="7">
        <f t="shared" si="1"/>
        <v>0</v>
      </c>
      <c r="G56" s="7">
        <v>0</v>
      </c>
      <c r="H56" s="7">
        <f t="shared" si="2"/>
        <v>0</v>
      </c>
      <c r="I56" s="7">
        <v>0</v>
      </c>
      <c r="J56" s="7">
        <f t="shared" si="3"/>
        <v>0</v>
      </c>
      <c r="K56" s="7">
        <v>0</v>
      </c>
      <c r="L56" s="7">
        <f t="shared" si="4"/>
        <v>0</v>
      </c>
      <c r="M56" s="7" t="s">
        <v>168</v>
      </c>
      <c r="N56" s="7">
        <v>0</v>
      </c>
      <c r="O56" s="7">
        <f t="shared" si="5"/>
        <v>0</v>
      </c>
      <c r="P56" s="10">
        <f t="shared" si="6"/>
        <v>0</v>
      </c>
      <c r="Q56" s="7">
        <v>1</v>
      </c>
      <c r="R56" s="7">
        <f t="shared" si="7"/>
        <v>30</v>
      </c>
      <c r="S56" s="11">
        <v>540</v>
      </c>
      <c r="T56" s="10">
        <f t="shared" si="8"/>
        <v>30</v>
      </c>
    </row>
    <row r="57" spans="1:20" ht="12.75" x14ac:dyDescent="0.2">
      <c r="A57" s="6">
        <v>14</v>
      </c>
      <c r="B57" s="6" t="s">
        <v>169</v>
      </c>
      <c r="C57" s="12" t="str">
        <f t="shared" si="0"/>
        <v>14B1</v>
      </c>
      <c r="D57" s="12">
        <v>6589</v>
      </c>
      <c r="E57" s="12">
        <v>25</v>
      </c>
      <c r="F57" s="12">
        <f t="shared" si="1"/>
        <v>40.5</v>
      </c>
      <c r="G57" s="12">
        <v>80</v>
      </c>
      <c r="H57" s="12">
        <f t="shared" si="2"/>
        <v>208.8</v>
      </c>
      <c r="I57" s="12">
        <v>0</v>
      </c>
      <c r="J57" s="12">
        <f t="shared" si="3"/>
        <v>0</v>
      </c>
      <c r="K57" s="12">
        <v>0</v>
      </c>
      <c r="L57" s="12">
        <f t="shared" si="4"/>
        <v>0</v>
      </c>
      <c r="M57" s="13"/>
      <c r="N57" s="13"/>
      <c r="O57" s="12">
        <f t="shared" si="5"/>
        <v>0</v>
      </c>
      <c r="P57" s="14">
        <f t="shared" si="6"/>
        <v>249.3</v>
      </c>
      <c r="Q57" s="13"/>
      <c r="R57" s="12">
        <f t="shared" si="7"/>
        <v>0</v>
      </c>
      <c r="S57" s="15">
        <v>240</v>
      </c>
      <c r="T57" s="14">
        <f t="shared" si="8"/>
        <v>249.3</v>
      </c>
    </row>
    <row r="58" spans="1:20" ht="12.75" x14ac:dyDescent="0.2">
      <c r="A58" s="6">
        <v>14</v>
      </c>
      <c r="B58" s="6" t="s">
        <v>170</v>
      </c>
      <c r="C58" s="12" t="str">
        <f t="shared" si="0"/>
        <v>14B2</v>
      </c>
      <c r="D58" s="12">
        <v>2569</v>
      </c>
      <c r="E58" s="12">
        <v>0</v>
      </c>
      <c r="F58" s="12">
        <f t="shared" si="1"/>
        <v>0</v>
      </c>
      <c r="G58" s="12">
        <v>20</v>
      </c>
      <c r="H58" s="12">
        <f t="shared" si="2"/>
        <v>52.2</v>
      </c>
      <c r="I58" s="12">
        <v>0</v>
      </c>
      <c r="J58" s="12">
        <f t="shared" si="3"/>
        <v>0</v>
      </c>
      <c r="K58" s="12">
        <v>0</v>
      </c>
      <c r="L58" s="12">
        <f t="shared" si="4"/>
        <v>0</v>
      </c>
      <c r="M58" s="13"/>
      <c r="N58" s="13"/>
      <c r="O58" s="12">
        <f t="shared" si="5"/>
        <v>0</v>
      </c>
      <c r="P58" s="14">
        <f t="shared" si="6"/>
        <v>52.2</v>
      </c>
      <c r="Q58" s="13"/>
      <c r="R58" s="12">
        <f t="shared" si="7"/>
        <v>0</v>
      </c>
      <c r="S58" s="15">
        <v>240</v>
      </c>
      <c r="T58" s="14">
        <f t="shared" si="8"/>
        <v>52.2</v>
      </c>
    </row>
    <row r="59" spans="1:20" ht="12.75" x14ac:dyDescent="0.2">
      <c r="A59" s="6">
        <v>15</v>
      </c>
      <c r="B59" s="6" t="s">
        <v>171</v>
      </c>
      <c r="C59" s="7" t="str">
        <f t="shared" si="0"/>
        <v>15A1</v>
      </c>
      <c r="D59" s="7">
        <v>5432</v>
      </c>
      <c r="E59" s="7">
        <v>100</v>
      </c>
      <c r="F59" s="7">
        <f t="shared" si="1"/>
        <v>162</v>
      </c>
      <c r="G59" s="7">
        <v>100</v>
      </c>
      <c r="H59" s="7">
        <f t="shared" si="2"/>
        <v>261</v>
      </c>
      <c r="I59" s="7">
        <v>50</v>
      </c>
      <c r="J59" s="7">
        <f t="shared" si="3"/>
        <v>57</v>
      </c>
      <c r="K59" s="7">
        <v>0</v>
      </c>
      <c r="L59" s="7">
        <f t="shared" si="4"/>
        <v>0</v>
      </c>
      <c r="M59" s="7" t="s">
        <v>172</v>
      </c>
      <c r="N59" s="7">
        <v>100</v>
      </c>
      <c r="O59" s="7">
        <f t="shared" si="5"/>
        <v>-10</v>
      </c>
      <c r="P59" s="10">
        <f t="shared" si="6"/>
        <v>480</v>
      </c>
      <c r="Q59" s="7">
        <v>0</v>
      </c>
      <c r="R59" s="7">
        <f t="shared" si="7"/>
        <v>0</v>
      </c>
      <c r="S59" s="11">
        <v>500</v>
      </c>
      <c r="T59" s="10">
        <f t="shared" si="8"/>
        <v>470</v>
      </c>
    </row>
    <row r="60" spans="1:20" ht="12.75" x14ac:dyDescent="0.2">
      <c r="A60" s="6">
        <v>15</v>
      </c>
      <c r="B60" s="6" t="s">
        <v>173</v>
      </c>
      <c r="C60" s="7" t="str">
        <f t="shared" si="0"/>
        <v>15A2</v>
      </c>
      <c r="D60" s="7">
        <v>1369</v>
      </c>
      <c r="E60" s="7">
        <v>0</v>
      </c>
      <c r="F60" s="7">
        <f t="shared" si="1"/>
        <v>0</v>
      </c>
      <c r="G60" s="7">
        <v>0</v>
      </c>
      <c r="H60" s="7">
        <f t="shared" si="2"/>
        <v>0</v>
      </c>
      <c r="I60" s="7">
        <v>0</v>
      </c>
      <c r="J60" s="7">
        <f t="shared" si="3"/>
        <v>0</v>
      </c>
      <c r="K60" s="7">
        <v>0</v>
      </c>
      <c r="L60" s="7">
        <f t="shared" si="4"/>
        <v>0</v>
      </c>
      <c r="M60" s="7" t="s">
        <v>174</v>
      </c>
      <c r="N60" s="7">
        <v>0</v>
      </c>
      <c r="O60" s="7">
        <f t="shared" si="5"/>
        <v>0</v>
      </c>
      <c r="P60" s="10">
        <f t="shared" si="6"/>
        <v>0</v>
      </c>
      <c r="Q60" s="7">
        <v>1</v>
      </c>
      <c r="R60" s="7">
        <f t="shared" si="7"/>
        <v>30</v>
      </c>
      <c r="S60" s="11">
        <v>500</v>
      </c>
      <c r="T60" s="10">
        <f t="shared" si="8"/>
        <v>30</v>
      </c>
    </row>
    <row r="61" spans="1:20" ht="12.75" x14ac:dyDescent="0.2">
      <c r="A61" s="6">
        <v>15</v>
      </c>
      <c r="B61" s="6" t="s">
        <v>175</v>
      </c>
      <c r="C61" s="12" t="str">
        <f t="shared" si="0"/>
        <v>15B1</v>
      </c>
      <c r="D61" s="12">
        <v>1235</v>
      </c>
      <c r="E61" s="12">
        <v>25</v>
      </c>
      <c r="F61" s="12">
        <f t="shared" si="1"/>
        <v>40.5</v>
      </c>
      <c r="G61" s="12">
        <v>80</v>
      </c>
      <c r="H61" s="12">
        <f t="shared" si="2"/>
        <v>208.8</v>
      </c>
      <c r="I61" s="12">
        <v>0</v>
      </c>
      <c r="J61" s="12">
        <f t="shared" si="3"/>
        <v>0</v>
      </c>
      <c r="K61" s="12">
        <v>0</v>
      </c>
      <c r="L61" s="12">
        <f t="shared" si="4"/>
        <v>0</v>
      </c>
      <c r="M61" s="13"/>
      <c r="N61" s="13"/>
      <c r="O61" s="12">
        <f t="shared" si="5"/>
        <v>0</v>
      </c>
      <c r="P61" s="14">
        <f t="shared" si="6"/>
        <v>249.3</v>
      </c>
      <c r="Q61" s="13"/>
      <c r="R61" s="12">
        <f t="shared" si="7"/>
        <v>0</v>
      </c>
      <c r="S61" s="15">
        <v>200</v>
      </c>
      <c r="T61" s="14">
        <f t="shared" si="8"/>
        <v>249.3</v>
      </c>
    </row>
    <row r="62" spans="1:20" ht="12.75" x14ac:dyDescent="0.2">
      <c r="A62" s="6">
        <v>15</v>
      </c>
      <c r="B62" s="6" t="s">
        <v>176</v>
      </c>
      <c r="C62" s="12" t="str">
        <f t="shared" si="0"/>
        <v>15B2</v>
      </c>
      <c r="D62" s="12">
        <v>2569</v>
      </c>
      <c r="E62" s="12">
        <v>0</v>
      </c>
      <c r="F62" s="12">
        <f t="shared" si="1"/>
        <v>0</v>
      </c>
      <c r="G62" s="12">
        <v>20</v>
      </c>
      <c r="H62" s="12">
        <f t="shared" si="2"/>
        <v>52.2</v>
      </c>
      <c r="I62" s="12">
        <v>0</v>
      </c>
      <c r="J62" s="12">
        <f t="shared" si="3"/>
        <v>0</v>
      </c>
      <c r="K62" s="12">
        <v>0</v>
      </c>
      <c r="L62" s="12">
        <f t="shared" si="4"/>
        <v>0</v>
      </c>
      <c r="M62" s="13"/>
      <c r="N62" s="13"/>
      <c r="O62" s="12">
        <f t="shared" si="5"/>
        <v>0</v>
      </c>
      <c r="P62" s="14">
        <f t="shared" si="6"/>
        <v>52.2</v>
      </c>
      <c r="Q62" s="13"/>
      <c r="R62" s="12">
        <f t="shared" si="7"/>
        <v>0</v>
      </c>
      <c r="S62" s="15">
        <v>200</v>
      </c>
      <c r="T62" s="14">
        <f t="shared" si="8"/>
        <v>52.2</v>
      </c>
    </row>
    <row r="63" spans="1:20" ht="12.75" x14ac:dyDescent="0.2">
      <c r="A63" s="6">
        <v>16</v>
      </c>
      <c r="B63" s="6" t="s">
        <v>177</v>
      </c>
      <c r="C63" s="7" t="str">
        <f t="shared" si="0"/>
        <v>16A1</v>
      </c>
      <c r="D63" s="7">
        <v>4997</v>
      </c>
      <c r="E63" s="7">
        <v>100</v>
      </c>
      <c r="F63" s="7">
        <f t="shared" si="1"/>
        <v>162</v>
      </c>
      <c r="G63" s="7">
        <v>100</v>
      </c>
      <c r="H63" s="7">
        <f t="shared" si="2"/>
        <v>261</v>
      </c>
      <c r="I63" s="7">
        <v>50</v>
      </c>
      <c r="J63" s="7">
        <f t="shared" si="3"/>
        <v>57</v>
      </c>
      <c r="K63" s="7">
        <v>0</v>
      </c>
      <c r="L63" s="7">
        <f t="shared" si="4"/>
        <v>0</v>
      </c>
      <c r="M63" s="7" t="s">
        <v>178</v>
      </c>
      <c r="N63" s="7">
        <v>100</v>
      </c>
      <c r="O63" s="7">
        <f t="shared" si="5"/>
        <v>90</v>
      </c>
      <c r="P63" s="10">
        <f t="shared" si="6"/>
        <v>480</v>
      </c>
      <c r="Q63" s="7">
        <v>0</v>
      </c>
      <c r="R63" s="7">
        <f t="shared" si="7"/>
        <v>0</v>
      </c>
      <c r="S63" s="11">
        <v>600</v>
      </c>
      <c r="T63" s="10">
        <f t="shared" si="8"/>
        <v>570</v>
      </c>
    </row>
    <row r="64" spans="1:20" ht="12.75" x14ac:dyDescent="0.2">
      <c r="A64" s="6">
        <v>16</v>
      </c>
      <c r="B64" s="6" t="s">
        <v>179</v>
      </c>
      <c r="C64" s="7" t="str">
        <f t="shared" si="0"/>
        <v>16A2</v>
      </c>
      <c r="D64" s="7">
        <v>1369</v>
      </c>
      <c r="E64" s="7">
        <v>0</v>
      </c>
      <c r="F64" s="7">
        <f t="shared" si="1"/>
        <v>0</v>
      </c>
      <c r="G64" s="7">
        <v>0</v>
      </c>
      <c r="H64" s="7">
        <f t="shared" si="2"/>
        <v>0</v>
      </c>
      <c r="I64" s="7">
        <v>0</v>
      </c>
      <c r="J64" s="7">
        <f t="shared" si="3"/>
        <v>0</v>
      </c>
      <c r="K64" s="7">
        <v>0</v>
      </c>
      <c r="L64" s="7">
        <f t="shared" si="4"/>
        <v>0</v>
      </c>
      <c r="M64" s="7" t="s">
        <v>180</v>
      </c>
      <c r="N64" s="7">
        <v>0</v>
      </c>
      <c r="O64" s="7">
        <f t="shared" si="5"/>
        <v>0</v>
      </c>
      <c r="P64" s="10">
        <f t="shared" si="6"/>
        <v>0</v>
      </c>
      <c r="Q64" s="7">
        <v>1</v>
      </c>
      <c r="R64" s="7">
        <f t="shared" si="7"/>
        <v>30</v>
      </c>
      <c r="S64" s="11">
        <v>600</v>
      </c>
      <c r="T64" s="10">
        <f t="shared" si="8"/>
        <v>30</v>
      </c>
    </row>
    <row r="65" spans="1:20" ht="12.75" x14ac:dyDescent="0.2">
      <c r="A65" s="6">
        <v>16</v>
      </c>
      <c r="B65" s="6" t="s">
        <v>181</v>
      </c>
      <c r="C65" s="12" t="str">
        <f t="shared" si="0"/>
        <v>16B1</v>
      </c>
      <c r="D65" s="12">
        <v>1235</v>
      </c>
      <c r="E65" s="12">
        <v>25</v>
      </c>
      <c r="F65" s="12">
        <f t="shared" si="1"/>
        <v>40.5</v>
      </c>
      <c r="G65" s="12">
        <v>80</v>
      </c>
      <c r="H65" s="12">
        <f t="shared" si="2"/>
        <v>208.8</v>
      </c>
      <c r="I65" s="12">
        <v>0</v>
      </c>
      <c r="J65" s="12">
        <f t="shared" si="3"/>
        <v>0</v>
      </c>
      <c r="K65" s="12">
        <v>0</v>
      </c>
      <c r="L65" s="12">
        <f t="shared" si="4"/>
        <v>0</v>
      </c>
      <c r="M65" s="13"/>
      <c r="N65" s="13"/>
      <c r="O65" s="12">
        <f t="shared" si="5"/>
        <v>0</v>
      </c>
      <c r="P65" s="14">
        <f t="shared" si="6"/>
        <v>249.3</v>
      </c>
      <c r="Q65" s="13"/>
      <c r="R65" s="12">
        <f t="shared" si="7"/>
        <v>0</v>
      </c>
      <c r="S65" s="15">
        <v>250</v>
      </c>
      <c r="T65" s="14">
        <f t="shared" si="8"/>
        <v>249.3</v>
      </c>
    </row>
    <row r="66" spans="1:20" ht="12.75" x14ac:dyDescent="0.2">
      <c r="A66" s="6">
        <v>16</v>
      </c>
      <c r="B66" s="6" t="s">
        <v>182</v>
      </c>
      <c r="C66" s="12" t="str">
        <f t="shared" si="0"/>
        <v>16B2</v>
      </c>
      <c r="D66" s="12">
        <v>2569</v>
      </c>
      <c r="E66" s="12">
        <v>0</v>
      </c>
      <c r="F66" s="12">
        <f t="shared" si="1"/>
        <v>0</v>
      </c>
      <c r="G66" s="12">
        <v>20</v>
      </c>
      <c r="H66" s="12">
        <f t="shared" si="2"/>
        <v>52.2</v>
      </c>
      <c r="I66" s="12">
        <v>0</v>
      </c>
      <c r="J66" s="12">
        <f t="shared" si="3"/>
        <v>0</v>
      </c>
      <c r="K66" s="12">
        <v>0</v>
      </c>
      <c r="L66" s="12">
        <f t="shared" si="4"/>
        <v>0</v>
      </c>
      <c r="M66" s="13"/>
      <c r="N66" s="13"/>
      <c r="O66" s="12">
        <f t="shared" si="5"/>
        <v>0</v>
      </c>
      <c r="P66" s="14">
        <f t="shared" si="6"/>
        <v>52.2</v>
      </c>
      <c r="Q66" s="13"/>
      <c r="R66" s="12">
        <f t="shared" si="7"/>
        <v>0</v>
      </c>
      <c r="S66" s="15">
        <v>250</v>
      </c>
      <c r="T66" s="14">
        <f t="shared" si="8"/>
        <v>52.2</v>
      </c>
    </row>
    <row r="67" spans="1:20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20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20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20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20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20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20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20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20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20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20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20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20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20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 Plante</dc:creator>
  <cp:lastModifiedBy>Carin Plante</cp:lastModifiedBy>
  <dcterms:created xsi:type="dcterms:W3CDTF">2015-01-20T15:40:56Z</dcterms:created>
  <dcterms:modified xsi:type="dcterms:W3CDTF">2015-01-20T15:40:56Z</dcterms:modified>
</cp:coreProperties>
</file>