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drawings/drawing3.xml" ContentType="application/vnd.openxmlformats-officedocument.drawing+xml"/>
  <Override PartName="/xl/ink/ink76.xml" ContentType="application/inkml+xml"/>
  <Override PartName="/xl/ink/ink77.xml" ContentType="application/inkml+xml"/>
  <Override PartName="/xl/drawings/drawing4.xml" ContentType="application/vnd.openxmlformats-officedocument.drawing+xml"/>
  <Override PartName="/xl/ink/ink78.xml" ContentType="application/inkml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ink/ink79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9A67AE-6E27-4E14-86FF-29C91D3258CC}" xr6:coauthVersionLast="44" xr6:coauthVersionMax="47" xr10:uidLastSave="{00000000-0000-0000-0000-000000000000}"/>
  <bookViews>
    <workbookView xWindow="-108" yWindow="-108" windowWidth="23256" windowHeight="12456" firstSheet="28" activeTab="33" xr2:uid="{2A7FFCAF-BE3A-474D-A759-671C8D163D59}"/>
  </bookViews>
  <sheets>
    <sheet name="Sheet1" sheetId="36" r:id="rId1"/>
    <sheet name="Sheet4" sheetId="41" r:id="rId2"/>
    <sheet name="first-class (2)" sheetId="10" r:id="rId3"/>
    <sheet name="first-class" sheetId="2" r:id="rId4"/>
    <sheet name="first-class (3)" sheetId="15" r:id="rId5"/>
    <sheet name="class-3" sheetId="14" r:id="rId6"/>
    <sheet name="add-subtract" sheetId="8" r:id="rId7"/>
    <sheet name="cell referencing" sheetId="17" r:id="rId8"/>
    <sheet name="Basic_Numeric" sheetId="18" r:id="rId9"/>
    <sheet name="skip-paste_link" sheetId="19" r:id="rId10"/>
    <sheet name="txt-join" sheetId="20" r:id="rId11"/>
    <sheet name="text function" sheetId="21" r:id="rId12"/>
    <sheet name="Randombtwn func" sheetId="23" r:id="rId13"/>
    <sheet name="condition" sheetId="24" r:id="rId14"/>
    <sheet name="If function" sheetId="34" r:id="rId15"/>
    <sheet name="IFS function" sheetId="26" r:id="rId16"/>
    <sheet name="Sheet22" sheetId="30" r:id="rId17"/>
    <sheet name="iferror" sheetId="37" r:id="rId18"/>
    <sheet name="sumif" sheetId="25" r:id="rId19"/>
    <sheet name="freezing rows" sheetId="27" r:id="rId20"/>
    <sheet name="subtotal function" sheetId="28" r:id="rId21"/>
    <sheet name="Logical functions" sheetId="29" r:id="rId22"/>
    <sheet name="Sheet2" sheetId="45" r:id="rId23"/>
    <sheet name="index function" sheetId="54" r:id="rId24"/>
    <sheet name="index-match-functions" sheetId="55" r:id="rId25"/>
    <sheet name="Vlookup" sheetId="31" r:id="rId26"/>
    <sheet name="Hlookup" sheetId="32" r:id="rId27"/>
    <sheet name="Xlookup" sheetId="33" r:id="rId28"/>
    <sheet name="Charts" sheetId="42" r:id="rId29"/>
    <sheet name="Sheet14" sheetId="61" r:id="rId30"/>
    <sheet name="Sheet13" sheetId="60" r:id="rId31"/>
    <sheet name="Sheet6" sheetId="65" r:id="rId32"/>
    <sheet name="Sheet9" sheetId="68" r:id="rId33"/>
    <sheet name="20.09" sheetId="69" r:id="rId34"/>
    <sheet name="Sheet15" sheetId="62" r:id="rId35"/>
    <sheet name="Sheet8" sheetId="67" r:id="rId36"/>
  </sheets>
  <definedNames>
    <definedName name="_xlnm._FilterDatabase" localSheetId="3" hidden="1">'first-class'!$B$113:$M$119</definedName>
    <definedName name="_xlnm._FilterDatabase" localSheetId="2" hidden="1">'first-class (2)'!$B$113:$M$119</definedName>
    <definedName name="_xlnm._FilterDatabase" localSheetId="4" hidden="1">'first-class (3)'!$B$113:$M$119</definedName>
    <definedName name="_xlchart.v1.0" hidden="1">Charts!$A$2:$A$11</definedName>
    <definedName name="_xlchart.v1.1" hidden="1">Charts!$F$2:$F$11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62" l="1"/>
  <c r="J3" i="62"/>
  <c r="I3" i="62"/>
  <c r="J4" i="62"/>
  <c r="J5" i="62"/>
  <c r="J6" i="62"/>
  <c r="J7" i="62"/>
  <c r="J8" i="62"/>
  <c r="J9" i="62"/>
  <c r="J10" i="62"/>
  <c r="J11" i="62"/>
  <c r="I4" i="62"/>
  <c r="I6" i="62"/>
  <c r="I7" i="62"/>
  <c r="I8" i="62"/>
  <c r="I9" i="62"/>
  <c r="I10" i="62"/>
  <c r="I11" i="62"/>
  <c r="J2" i="62"/>
  <c r="I2" i="62"/>
  <c r="H3623" i="61" l="1"/>
  <c r="H3622" i="61"/>
  <c r="H3621" i="61"/>
  <c r="H3620" i="61"/>
  <c r="H3619" i="61"/>
  <c r="H3618" i="61"/>
  <c r="H3617" i="61"/>
  <c r="H3616" i="61"/>
  <c r="H3624" i="61"/>
  <c r="H3625" i="61"/>
  <c r="G3616" i="61"/>
  <c r="G3617" i="61"/>
  <c r="G3625" i="61"/>
  <c r="G3624" i="61"/>
  <c r="G3623" i="61"/>
  <c r="G3622" i="61"/>
  <c r="G3621" i="61"/>
  <c r="G3620" i="61"/>
  <c r="G3619" i="61"/>
  <c r="G3618" i="61"/>
  <c r="G2" i="62"/>
  <c r="G3" i="62"/>
  <c r="G10" i="62"/>
  <c r="G9" i="62"/>
  <c r="G8" i="62"/>
  <c r="G7" i="62"/>
  <c r="G6" i="62"/>
  <c r="G4" i="62"/>
  <c r="G5" i="62"/>
  <c r="G11" i="62"/>
  <c r="H2" i="62"/>
  <c r="F39" i="60" l="1"/>
  <c r="F40" i="60"/>
  <c r="F20" i="60"/>
  <c r="F25" i="60"/>
  <c r="F22" i="60"/>
  <c r="F21" i="60"/>
  <c r="F23" i="60"/>
  <c r="F24" i="60"/>
  <c r="F26" i="60"/>
  <c r="F27" i="60"/>
  <c r="F28" i="60"/>
  <c r="F29" i="60"/>
  <c r="F30" i="60"/>
  <c r="J19" i="60"/>
  <c r="O9" i="55"/>
  <c r="K9" i="55"/>
  <c r="I4" i="55"/>
  <c r="I3" i="55"/>
  <c r="L4" i="55"/>
  <c r="I21" i="28"/>
  <c r="I20" i="28"/>
  <c r="I19" i="28"/>
  <c r="G9" i="28"/>
  <c r="C45" i="28"/>
  <c r="J9" i="28"/>
  <c r="C44" i="28"/>
  <c r="C43" i="28"/>
  <c r="G2" i="60"/>
  <c r="F2" i="60"/>
  <c r="L39" i="33" a="1"/>
  <c r="L39" i="33" s="1"/>
  <c r="J33" i="33" a="1"/>
  <c r="J33" i="33" s="1"/>
  <c r="I8" i="33" a="1"/>
  <c r="I8" i="33" s="1"/>
  <c r="O4" i="32"/>
  <c r="M25" i="31"/>
  <c r="L25" i="31"/>
  <c r="K25" i="31"/>
  <c r="J25" i="31"/>
  <c r="J13" i="31"/>
  <c r="J7" i="31"/>
  <c r="J5" i="31"/>
  <c r="J3" i="31"/>
  <c r="I25" i="33" a="1"/>
  <c r="I25" i="33" s="1"/>
  <c r="F10" i="32"/>
  <c r="I11" i="31"/>
  <c r="L2" i="45"/>
  <c r="M3" i="45"/>
  <c r="M4" i="45"/>
  <c r="M5" i="45"/>
  <c r="M6" i="45"/>
  <c r="M7" i="45"/>
  <c r="M8" i="45"/>
  <c r="M9" i="45"/>
  <c r="M10" i="45"/>
  <c r="M11" i="45"/>
  <c r="M2" i="45"/>
  <c r="L3" i="45"/>
  <c r="L4" i="45"/>
  <c r="L5" i="45"/>
  <c r="L6" i="45"/>
  <c r="L7" i="45"/>
  <c r="L8" i="45"/>
  <c r="L9" i="45"/>
  <c r="L10" i="45"/>
  <c r="L11" i="45"/>
  <c r="H3" i="45"/>
  <c r="H4" i="45"/>
  <c r="H5" i="45"/>
  <c r="H6" i="45"/>
  <c r="H7" i="45"/>
  <c r="H8" i="45"/>
  <c r="H9" i="45"/>
  <c r="H10" i="45"/>
  <c r="H11" i="45"/>
  <c r="H2" i="45"/>
  <c r="J3" i="45"/>
  <c r="J4" i="45"/>
  <c r="J5" i="45"/>
  <c r="J6" i="45"/>
  <c r="J7" i="45"/>
  <c r="J8" i="45"/>
  <c r="J9" i="45"/>
  <c r="J10" i="45"/>
  <c r="J11" i="45"/>
  <c r="J2" i="45"/>
  <c r="K3" i="45"/>
  <c r="K4" i="45"/>
  <c r="K5" i="45"/>
  <c r="K6" i="45"/>
  <c r="K7" i="45"/>
  <c r="K8" i="45"/>
  <c r="K9" i="45"/>
  <c r="K10" i="45"/>
  <c r="K11" i="45"/>
  <c r="K2" i="45"/>
  <c r="I3" i="45"/>
  <c r="I4" i="45"/>
  <c r="I5" i="45"/>
  <c r="I6" i="45"/>
  <c r="I7" i="45"/>
  <c r="I8" i="45"/>
  <c r="I9" i="45"/>
  <c r="I10" i="45"/>
  <c r="I11" i="45"/>
  <c r="I2" i="45"/>
  <c r="M7" i="55"/>
  <c r="O5" i="54"/>
  <c r="J4" i="54"/>
  <c r="I2" i="54"/>
  <c r="E4" i="20" l="1"/>
  <c r="E5" i="20"/>
  <c r="E6" i="20"/>
  <c r="E7" i="20"/>
  <c r="E8" i="20"/>
  <c r="C5" i="20"/>
  <c r="C6" i="20"/>
  <c r="C7" i="20"/>
  <c r="C8" i="20"/>
  <c r="C4" i="20"/>
  <c r="G26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3" i="21"/>
  <c r="N3" i="45"/>
  <c r="N4" i="45"/>
  <c r="N5" i="45"/>
  <c r="N6" i="45"/>
  <c r="N7" i="45"/>
  <c r="N8" i="45"/>
  <c r="N9" i="45"/>
  <c r="N10" i="45"/>
  <c r="N11" i="45"/>
  <c r="N2" i="45"/>
  <c r="F46" i="33" a="1"/>
  <c r="F46" i="33" s="1"/>
  <c r="F52" i="33" a="1"/>
  <c r="F52" i="33" s="1"/>
  <c r="I27" i="33" a="1"/>
  <c r="I27" i="33" s="1"/>
  <c r="I13" i="33" a="1"/>
  <c r="I13" i="33" s="1"/>
  <c r="M11" i="33" a="1"/>
  <c r="M11" i="33" s="1"/>
  <c r="M7" i="33" a="1"/>
  <c r="M7" i="33" s="1"/>
  <c r="G18" i="31"/>
  <c r="F18" i="31"/>
  <c r="E18" i="31"/>
  <c r="D18" i="31"/>
  <c r="C18" i="31"/>
  <c r="K20" i="31"/>
  <c r="N20" i="31"/>
  <c r="M20" i="31"/>
  <c r="L20" i="31"/>
  <c r="P10" i="31"/>
  <c r="C15" i="33" a="1"/>
  <c r="C15" i="33" s="1"/>
  <c r="N3" i="29"/>
  <c r="N4" i="29"/>
  <c r="N5" i="29"/>
  <c r="N6" i="29"/>
  <c r="N7" i="29"/>
  <c r="N8" i="29"/>
  <c r="N9" i="29"/>
  <c r="N10" i="29"/>
  <c r="N11" i="29"/>
  <c r="N12" i="29"/>
  <c r="N2" i="29"/>
  <c r="M3" i="29"/>
  <c r="M4" i="29"/>
  <c r="M5" i="29"/>
  <c r="M6" i="29"/>
  <c r="M7" i="29"/>
  <c r="M8" i="29"/>
  <c r="M9" i="29"/>
  <c r="M10" i="29"/>
  <c r="M11" i="29"/>
  <c r="M12" i="29"/>
  <c r="M2" i="29"/>
  <c r="L3" i="29"/>
  <c r="L4" i="29"/>
  <c r="L5" i="29"/>
  <c r="L6" i="29"/>
  <c r="L7" i="29"/>
  <c r="L8" i="29"/>
  <c r="L9" i="29"/>
  <c r="L10" i="29"/>
  <c r="L11" i="29"/>
  <c r="L12" i="29"/>
  <c r="L2" i="29"/>
  <c r="L31" i="33" a="1"/>
  <c r="L31" i="33" s="1"/>
  <c r="L29" i="33" a="1"/>
  <c r="L29" i="33" s="1"/>
  <c r="K3" i="29"/>
  <c r="K4" i="29"/>
  <c r="K5" i="29"/>
  <c r="K6" i="29"/>
  <c r="K7" i="29"/>
  <c r="K8" i="29"/>
  <c r="K9" i="29"/>
  <c r="K10" i="29"/>
  <c r="K11" i="29"/>
  <c r="K12" i="29"/>
  <c r="K2" i="29"/>
  <c r="C39" i="33" a="1"/>
  <c r="C39" i="33" s="1"/>
  <c r="M20" i="32"/>
  <c r="M19" i="32"/>
  <c r="M18" i="32"/>
  <c r="M17" i="32"/>
  <c r="N12" i="32"/>
  <c r="L11" i="32"/>
  <c r="N16" i="31"/>
  <c r="H3" i="26"/>
  <c r="H4" i="26"/>
  <c r="H5" i="26"/>
  <c r="H6" i="26"/>
  <c r="H7" i="26"/>
  <c r="H8" i="26"/>
  <c r="H9" i="26"/>
  <c r="H10" i="26"/>
  <c r="H11" i="26"/>
  <c r="H2" i="26"/>
  <c r="AB2" i="36"/>
  <c r="AB3" i="36"/>
  <c r="AB4" i="36"/>
  <c r="AB5" i="36"/>
  <c r="AB6" i="36"/>
  <c r="AB7" i="36"/>
  <c r="AB8" i="36"/>
  <c r="AB9" i="36"/>
  <c r="AB10" i="36"/>
  <c r="AB11" i="36"/>
  <c r="AB12" i="36"/>
  <c r="AB13" i="36"/>
  <c r="AB14" i="36"/>
  <c r="AB15" i="36"/>
  <c r="AB16" i="36"/>
  <c r="AB17" i="36"/>
  <c r="AB18" i="36"/>
  <c r="AB19" i="36"/>
  <c r="AB20" i="36"/>
  <c r="AB21" i="36"/>
  <c r="AB22" i="36"/>
  <c r="AB23" i="36"/>
  <c r="AB24" i="36"/>
  <c r="AB25" i="36"/>
  <c r="AB26" i="36"/>
  <c r="AB27" i="36"/>
  <c r="AB28" i="36"/>
  <c r="AA6" i="36"/>
  <c r="AA18" i="36"/>
  <c r="Z3" i="36"/>
  <c r="Z5" i="36"/>
  <c r="Z6" i="36"/>
  <c r="Z15" i="36"/>
  <c r="Z17" i="36"/>
  <c r="Z18" i="36"/>
  <c r="Z27" i="36"/>
  <c r="Y2" i="36"/>
  <c r="Y5" i="36"/>
  <c r="Y13" i="36"/>
  <c r="Y14" i="36"/>
  <c r="Y17" i="36"/>
  <c r="Y25" i="36"/>
  <c r="Y26" i="36"/>
  <c r="X2" i="36"/>
  <c r="X5" i="36"/>
  <c r="X10" i="36"/>
  <c r="X11" i="36"/>
  <c r="X14" i="36"/>
  <c r="X17" i="36"/>
  <c r="X22" i="36"/>
  <c r="X23" i="36"/>
  <c r="X26" i="36"/>
  <c r="W6" i="36"/>
  <c r="W18" i="36"/>
  <c r="S39" i="36"/>
  <c r="S38" i="36"/>
  <c r="V2" i="36"/>
  <c r="V3" i="36"/>
  <c r="V5" i="36"/>
  <c r="V6" i="36"/>
  <c r="V13" i="36"/>
  <c r="V14" i="36"/>
  <c r="V15" i="36"/>
  <c r="V17" i="36"/>
  <c r="V18" i="36"/>
  <c r="V25" i="36"/>
  <c r="V26" i="36"/>
  <c r="V27" i="36"/>
  <c r="U2" i="36"/>
  <c r="AA2" i="36" s="1"/>
  <c r="U3" i="36"/>
  <c r="AA3" i="36" s="1"/>
  <c r="U5" i="36"/>
  <c r="AA5" i="36" s="1"/>
  <c r="U6" i="36"/>
  <c r="X6" i="36" s="1"/>
  <c r="U10" i="36"/>
  <c r="V10" i="36" s="1"/>
  <c r="U11" i="36"/>
  <c r="Z11" i="36" s="1"/>
  <c r="U12" i="36"/>
  <c r="Z12" i="36" s="1"/>
  <c r="U13" i="36"/>
  <c r="Z13" i="36" s="1"/>
  <c r="U14" i="36"/>
  <c r="AA14" i="36" s="1"/>
  <c r="U15" i="36"/>
  <c r="AA15" i="36" s="1"/>
  <c r="U17" i="36"/>
  <c r="AA17" i="36" s="1"/>
  <c r="U18" i="36"/>
  <c r="X18" i="36" s="1"/>
  <c r="U22" i="36"/>
  <c r="V22" i="36" s="1"/>
  <c r="U23" i="36"/>
  <c r="Z23" i="36" s="1"/>
  <c r="U24" i="36"/>
  <c r="Z24" i="36" s="1"/>
  <c r="U25" i="36"/>
  <c r="Z25" i="36" s="1"/>
  <c r="U26" i="36"/>
  <c r="AA26" i="36" s="1"/>
  <c r="U27" i="36"/>
  <c r="AA27" i="36" s="1"/>
  <c r="T2" i="36"/>
  <c r="T3" i="36"/>
  <c r="T4" i="36"/>
  <c r="U4" i="36" s="1"/>
  <c r="T5" i="36"/>
  <c r="T6" i="36"/>
  <c r="T7" i="36"/>
  <c r="U7" i="36" s="1"/>
  <c r="T8" i="36"/>
  <c r="U8" i="36" s="1"/>
  <c r="T9" i="36"/>
  <c r="U9" i="36" s="1"/>
  <c r="T10" i="36"/>
  <c r="T11" i="36"/>
  <c r="T12" i="36"/>
  <c r="T13" i="36"/>
  <c r="T14" i="36"/>
  <c r="T15" i="36"/>
  <c r="T16" i="36"/>
  <c r="U16" i="36" s="1"/>
  <c r="T17" i="36"/>
  <c r="T18" i="36"/>
  <c r="T19" i="36"/>
  <c r="U19" i="36" s="1"/>
  <c r="T20" i="36"/>
  <c r="U20" i="36" s="1"/>
  <c r="T21" i="36"/>
  <c r="U21" i="36" s="1"/>
  <c r="T22" i="36"/>
  <c r="T23" i="36"/>
  <c r="T24" i="36"/>
  <c r="T25" i="36"/>
  <c r="T26" i="36"/>
  <c r="T27" i="36"/>
  <c r="T28" i="36"/>
  <c r="U28" i="36" s="1"/>
  <c r="S2" i="36"/>
  <c r="S3" i="36"/>
  <c r="S4" i="36"/>
  <c r="S5" i="36"/>
  <c r="S6" i="36"/>
  <c r="S7" i="36"/>
  <c r="S8" i="36"/>
  <c r="S9" i="36"/>
  <c r="S10" i="36"/>
  <c r="S11" i="36"/>
  <c r="S12" i="36"/>
  <c r="S13" i="36"/>
  <c r="S14" i="36"/>
  <c r="S15" i="36"/>
  <c r="S16" i="36"/>
  <c r="S17" i="36"/>
  <c r="S18" i="36"/>
  <c r="S19" i="36"/>
  <c r="S20" i="36"/>
  <c r="S21" i="36"/>
  <c r="S22" i="36"/>
  <c r="S23" i="36"/>
  <c r="S24" i="36"/>
  <c r="S25" i="36"/>
  <c r="S26" i="36"/>
  <c r="S27" i="36"/>
  <c r="S28" i="36"/>
  <c r="O2" i="36"/>
  <c r="O3" i="36"/>
  <c r="O4" i="36"/>
  <c r="O5" i="36"/>
  <c r="O6" i="36"/>
  <c r="O7" i="36"/>
  <c r="O8" i="36"/>
  <c r="O9" i="36"/>
  <c r="O10" i="36"/>
  <c r="O11" i="36"/>
  <c r="O12" i="36"/>
  <c r="O13" i="36"/>
  <c r="O14" i="36"/>
  <c r="O15" i="36"/>
  <c r="O16" i="36"/>
  <c r="O17" i="36"/>
  <c r="O18" i="36"/>
  <c r="O19" i="36"/>
  <c r="O20" i="36"/>
  <c r="O21" i="36"/>
  <c r="O22" i="36"/>
  <c r="O23" i="36"/>
  <c r="O24" i="36"/>
  <c r="O25" i="36"/>
  <c r="O26" i="36"/>
  <c r="O27" i="36"/>
  <c r="O28" i="36"/>
  <c r="R2" i="36"/>
  <c r="R3" i="36"/>
  <c r="R4" i="36"/>
  <c r="R5" i="36"/>
  <c r="R6" i="36"/>
  <c r="R7" i="36"/>
  <c r="R8" i="36"/>
  <c r="R9" i="36"/>
  <c r="R10" i="36"/>
  <c r="R11" i="36"/>
  <c r="R12" i="36"/>
  <c r="R13" i="36"/>
  <c r="R14" i="36"/>
  <c r="R15" i="36"/>
  <c r="R16" i="36"/>
  <c r="R17" i="36"/>
  <c r="R18" i="36"/>
  <c r="R19" i="36"/>
  <c r="R20" i="36"/>
  <c r="R21" i="36"/>
  <c r="R22" i="36"/>
  <c r="R23" i="36"/>
  <c r="R24" i="36"/>
  <c r="R25" i="36"/>
  <c r="R26" i="36"/>
  <c r="R27" i="36"/>
  <c r="R28" i="36"/>
  <c r="Q2" i="36"/>
  <c r="Q3" i="36"/>
  <c r="Q4" i="36"/>
  <c r="Q5" i="36"/>
  <c r="Q6" i="36"/>
  <c r="Q7" i="36"/>
  <c r="Q8" i="36"/>
  <c r="Q9" i="36"/>
  <c r="Q10" i="36"/>
  <c r="Q11" i="36"/>
  <c r="Q12" i="36"/>
  <c r="Q13" i="36"/>
  <c r="Q14" i="36"/>
  <c r="Q15" i="36"/>
  <c r="Q16" i="36"/>
  <c r="Q17" i="36"/>
  <c r="Q18" i="36"/>
  <c r="Q19" i="36"/>
  <c r="Q20" i="36"/>
  <c r="Q21" i="36"/>
  <c r="Q22" i="36"/>
  <c r="Q23" i="36"/>
  <c r="Q24" i="36"/>
  <c r="Q25" i="36"/>
  <c r="Q26" i="36"/>
  <c r="Q27" i="36"/>
  <c r="Q28" i="36"/>
  <c r="P2" i="36"/>
  <c r="P3" i="36"/>
  <c r="P4" i="36"/>
  <c r="P5" i="36"/>
  <c r="P6" i="36"/>
  <c r="P7" i="36"/>
  <c r="P8" i="36"/>
  <c r="P9" i="36"/>
  <c r="P10" i="36"/>
  <c r="P11" i="36"/>
  <c r="P12" i="36"/>
  <c r="P13" i="36"/>
  <c r="P14" i="36"/>
  <c r="P15" i="36"/>
  <c r="P16" i="36"/>
  <c r="P17" i="36"/>
  <c r="P18" i="36"/>
  <c r="P19" i="36"/>
  <c r="P20" i="36"/>
  <c r="P21" i="36"/>
  <c r="P22" i="36"/>
  <c r="P23" i="36"/>
  <c r="P24" i="36"/>
  <c r="P25" i="36"/>
  <c r="P26" i="36"/>
  <c r="P27" i="36"/>
  <c r="P28" i="36"/>
  <c r="F2" i="36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M13" i="31"/>
  <c r="J3" i="37"/>
  <c r="J4" i="37"/>
  <c r="J5" i="37"/>
  <c r="J6" i="37"/>
  <c r="J7" i="37"/>
  <c r="J8" i="37"/>
  <c r="J9" i="37"/>
  <c r="J10" i="37"/>
  <c r="J11" i="37"/>
  <c r="J2" i="37"/>
  <c r="I3" i="37"/>
  <c r="I4" i="37"/>
  <c r="I5" i="37"/>
  <c r="I6" i="37"/>
  <c r="I7" i="37"/>
  <c r="I8" i="37"/>
  <c r="I9" i="37"/>
  <c r="I10" i="37"/>
  <c r="I11" i="37"/>
  <c r="I2" i="37"/>
  <c r="I17" i="32"/>
  <c r="D17" i="32"/>
  <c r="K14" i="33" a="1"/>
  <c r="K14" i="33" s="1"/>
  <c r="G12" i="33"/>
  <c r="E9" i="33"/>
  <c r="M31" i="31"/>
  <c r="K32" i="31"/>
  <c r="K28" i="31"/>
  <c r="H3" i="37"/>
  <c r="H4" i="37"/>
  <c r="H5" i="37"/>
  <c r="H6" i="37"/>
  <c r="H7" i="37"/>
  <c r="H8" i="37"/>
  <c r="H9" i="37"/>
  <c r="H10" i="37"/>
  <c r="H11" i="37"/>
  <c r="H2" i="37"/>
  <c r="G3" i="37"/>
  <c r="G4" i="37"/>
  <c r="G5" i="37"/>
  <c r="G6" i="37"/>
  <c r="G7" i="37"/>
  <c r="G8" i="37"/>
  <c r="G9" i="37"/>
  <c r="G10" i="37"/>
  <c r="G11" i="37"/>
  <c r="G2" i="37"/>
  <c r="L9" i="31"/>
  <c r="B32" i="36"/>
  <c r="Y31" i="36" a="1"/>
  <c r="Y31" i="36" s="1"/>
  <c r="G31" i="36"/>
  <c r="E31" i="36"/>
  <c r="C31" i="36"/>
  <c r="K30" i="36"/>
  <c r="E30" i="36"/>
  <c r="B30" i="36"/>
  <c r="G21" i="34"/>
  <c r="F30" i="34"/>
  <c r="G30" i="34" s="1"/>
  <c r="I30" i="34" a="1"/>
  <c r="I30" i="34"/>
  <c r="H30" i="34"/>
  <c r="I22" i="34" a="1"/>
  <c r="I22" i="34"/>
  <c r="I23" i="34" a="1"/>
  <c r="I23" i="34"/>
  <c r="I24" i="34" a="1"/>
  <c r="I24" i="34"/>
  <c r="I25" i="34" a="1"/>
  <c r="I25" i="34"/>
  <c r="I26" i="34" a="1"/>
  <c r="I26" i="34"/>
  <c r="I27" i="34" a="1"/>
  <c r="I27" i="34"/>
  <c r="I28" i="34" a="1"/>
  <c r="I28" i="34"/>
  <c r="I29" i="34" a="1"/>
  <c r="I29" i="34"/>
  <c r="I21" i="34" a="1"/>
  <c r="I21" i="34" s="1"/>
  <c r="M21" i="34"/>
  <c r="M22" i="34" a="1"/>
  <c r="M22" i="34" s="1"/>
  <c r="M23" i="34" a="1"/>
  <c r="M23" i="34"/>
  <c r="M24" i="34" a="1"/>
  <c r="M24" i="34" s="1"/>
  <c r="H22" i="34"/>
  <c r="H23" i="34"/>
  <c r="H24" i="34"/>
  <c r="H25" i="34"/>
  <c r="H26" i="34"/>
  <c r="H27" i="34"/>
  <c r="H28" i="34"/>
  <c r="H29" i="34"/>
  <c r="H21" i="34"/>
  <c r="G22" i="34"/>
  <c r="G23" i="34"/>
  <c r="G24" i="34"/>
  <c r="G25" i="34"/>
  <c r="G26" i="34"/>
  <c r="G27" i="34"/>
  <c r="G28" i="34"/>
  <c r="G29" i="34"/>
  <c r="F22" i="34"/>
  <c r="F23" i="34"/>
  <c r="F24" i="34"/>
  <c r="F25" i="34"/>
  <c r="F26" i="34"/>
  <c r="F27" i="34"/>
  <c r="F28" i="34"/>
  <c r="F29" i="34"/>
  <c r="F21" i="34"/>
  <c r="M6" i="34"/>
  <c r="M7" i="34"/>
  <c r="M8" i="34"/>
  <c r="M9" i="34"/>
  <c r="M10" i="34"/>
  <c r="M11" i="34"/>
  <c r="M12" i="34"/>
  <c r="M13" i="34"/>
  <c r="M14" i="34"/>
  <c r="M5" i="34"/>
  <c r="L6" i="34"/>
  <c r="L7" i="34"/>
  <c r="L8" i="34"/>
  <c r="L9" i="34"/>
  <c r="L10" i="34"/>
  <c r="L11" i="34"/>
  <c r="L12" i="34"/>
  <c r="L13" i="34"/>
  <c r="L14" i="34"/>
  <c r="L5" i="34"/>
  <c r="N36" i="24"/>
  <c r="O35" i="24"/>
  <c r="O36" i="24"/>
  <c r="O37" i="24"/>
  <c r="O38" i="24"/>
  <c r="O39" i="24"/>
  <c r="O40" i="24"/>
  <c r="O41" i="24"/>
  <c r="O42" i="24"/>
  <c r="O43" i="24"/>
  <c r="O34" i="24"/>
  <c r="N35" i="24"/>
  <c r="N37" i="24"/>
  <c r="N38" i="24"/>
  <c r="N39" i="24"/>
  <c r="N40" i="24"/>
  <c r="N41" i="24"/>
  <c r="N42" i="24"/>
  <c r="N43" i="24"/>
  <c r="N34" i="24"/>
  <c r="I34" i="24"/>
  <c r="I35" i="24"/>
  <c r="I36" i="24"/>
  <c r="I37" i="24"/>
  <c r="I38" i="24"/>
  <c r="I39" i="24"/>
  <c r="I40" i="24"/>
  <c r="I41" i="24"/>
  <c r="I42" i="24"/>
  <c r="I33" i="24"/>
  <c r="H34" i="24"/>
  <c r="H35" i="24"/>
  <c r="H36" i="24"/>
  <c r="H37" i="24"/>
  <c r="H38" i="24"/>
  <c r="H39" i="24"/>
  <c r="H40" i="24"/>
  <c r="H41" i="24"/>
  <c r="H42" i="24"/>
  <c r="H33" i="24"/>
  <c r="G34" i="24"/>
  <c r="G35" i="24"/>
  <c r="G36" i="24"/>
  <c r="G37" i="24"/>
  <c r="G38" i="24"/>
  <c r="G39" i="24"/>
  <c r="G40" i="24"/>
  <c r="G41" i="24"/>
  <c r="G42" i="24"/>
  <c r="G33" i="24"/>
  <c r="D9" i="23"/>
  <c r="D8" i="23"/>
  <c r="H6" i="31"/>
  <c r="J5" i="24"/>
  <c r="J6" i="24"/>
  <c r="J7" i="24"/>
  <c r="J8" i="24"/>
  <c r="J9" i="24"/>
  <c r="J10" i="24"/>
  <c r="J11" i="24"/>
  <c r="J12" i="24"/>
  <c r="J13" i="24"/>
  <c r="J4" i="24"/>
  <c r="F25" i="23"/>
  <c r="F26" i="23"/>
  <c r="F27" i="23"/>
  <c r="F28" i="23"/>
  <c r="F29" i="23"/>
  <c r="E25" i="23"/>
  <c r="E26" i="23"/>
  <c r="E27" i="23"/>
  <c r="E28" i="23"/>
  <c r="E29" i="23"/>
  <c r="E24" i="23"/>
  <c r="D25" i="23"/>
  <c r="D26" i="23"/>
  <c r="D27" i="23"/>
  <c r="D28" i="23"/>
  <c r="D29" i="23"/>
  <c r="D24" i="23"/>
  <c r="C25" i="23"/>
  <c r="C26" i="23"/>
  <c r="C27" i="23"/>
  <c r="C28" i="23"/>
  <c r="C29" i="23"/>
  <c r="B25" i="23"/>
  <c r="B26" i="23"/>
  <c r="B27" i="23"/>
  <c r="B28" i="23"/>
  <c r="B29" i="23"/>
  <c r="C24" i="23"/>
  <c r="B24" i="23"/>
  <c r="F24" i="23" s="1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D4" i="23"/>
  <c r="D5" i="23"/>
  <c r="D6" i="23"/>
  <c r="D7" i="23"/>
  <c r="D10" i="23"/>
  <c r="D11" i="23"/>
  <c r="D12" i="23"/>
  <c r="D13" i="23"/>
  <c r="D14" i="23"/>
  <c r="D15" i="23"/>
  <c r="D16" i="23"/>
  <c r="C43" i="20"/>
  <c r="C42" i="20"/>
  <c r="C41" i="20"/>
  <c r="F34" i="20"/>
  <c r="F35" i="20"/>
  <c r="F36" i="20"/>
  <c r="F37" i="20"/>
  <c r="F33" i="20"/>
  <c r="D21" i="20"/>
  <c r="D7" i="20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" i="18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" i="17"/>
  <c r="J2" i="17"/>
  <c r="K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" i="17"/>
  <c r="I9" i="30" a="1"/>
  <c r="I9" i="30" s="1"/>
  <c r="I8" i="30"/>
  <c r="I7" i="30"/>
  <c r="I6" i="30"/>
  <c r="G3" i="26" a="1"/>
  <c r="G3" i="26" s="1"/>
  <c r="G4" i="26" a="1"/>
  <c r="G4" i="26" s="1"/>
  <c r="G5" i="26" a="1"/>
  <c r="G5" i="26" s="1"/>
  <c r="G6" i="26" a="1"/>
  <c r="G6" i="26" s="1"/>
  <c r="G7" i="26" a="1"/>
  <c r="G7" i="26" s="1"/>
  <c r="G8" i="26" a="1"/>
  <c r="G8" i="26" s="1"/>
  <c r="G9" i="26" a="1"/>
  <c r="G9" i="26" s="1"/>
  <c r="G10" i="26" a="1"/>
  <c r="G10" i="26" s="1"/>
  <c r="G11" i="26" a="1"/>
  <c r="G11" i="26" s="1"/>
  <c r="I3" i="29"/>
  <c r="I4" i="29"/>
  <c r="I5" i="29"/>
  <c r="I6" i="29"/>
  <c r="I7" i="29"/>
  <c r="I8" i="29"/>
  <c r="I9" i="29"/>
  <c r="I10" i="29"/>
  <c r="I11" i="29"/>
  <c r="I12" i="29"/>
  <c r="I2" i="29"/>
  <c r="J2" i="29"/>
  <c r="J3" i="29"/>
  <c r="J4" i="29"/>
  <c r="J5" i="29"/>
  <c r="J6" i="29"/>
  <c r="J7" i="29"/>
  <c r="J8" i="29"/>
  <c r="J9" i="29"/>
  <c r="J10" i="29"/>
  <c r="J11" i="29"/>
  <c r="J12" i="29"/>
  <c r="G3" i="29"/>
  <c r="G4" i="29"/>
  <c r="G5" i="29"/>
  <c r="G6" i="29"/>
  <c r="G7" i="29"/>
  <c r="G8" i="29"/>
  <c r="G9" i="29"/>
  <c r="G10" i="29"/>
  <c r="G11" i="29"/>
  <c r="G12" i="29"/>
  <c r="G2" i="29"/>
  <c r="F3" i="29"/>
  <c r="F4" i="29"/>
  <c r="F5" i="29"/>
  <c r="F6" i="29"/>
  <c r="F7" i="29"/>
  <c r="F9" i="29"/>
  <c r="F10" i="29"/>
  <c r="F11" i="29"/>
  <c r="F12" i="29"/>
  <c r="F2" i="29"/>
  <c r="H3" i="29"/>
  <c r="H4" i="29"/>
  <c r="H5" i="29"/>
  <c r="H6" i="29"/>
  <c r="H7" i="29"/>
  <c r="H8" i="29"/>
  <c r="H9" i="29"/>
  <c r="H10" i="29"/>
  <c r="H11" i="29"/>
  <c r="H12" i="29"/>
  <c r="H2" i="29"/>
  <c r="G2" i="27"/>
  <c r="G2" i="27" a="1"/>
  <c r="G2" i="26" a="1"/>
  <c r="G2" i="26" s="1"/>
  <c r="B43" i="20"/>
  <c r="B42" i="20"/>
  <c r="B41" i="20"/>
  <c r="B27" i="20"/>
  <c r="C42" i="19"/>
  <c r="C43" i="19"/>
  <c r="C44" i="19"/>
  <c r="C41" i="19"/>
  <c r="B49" i="19"/>
  <c r="B50" i="19"/>
  <c r="B48" i="19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" i="17"/>
  <c r="L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H3" i="25"/>
  <c r="H4" i="25"/>
  <c r="H5" i="25"/>
  <c r="H6" i="25"/>
  <c r="H7" i="25"/>
  <c r="H8" i="25"/>
  <c r="H9" i="25"/>
  <c r="H10" i="25"/>
  <c r="H11" i="25"/>
  <c r="H2" i="25"/>
  <c r="G4" i="25"/>
  <c r="G5" i="25"/>
  <c r="G6" i="25"/>
  <c r="G7" i="25"/>
  <c r="G8" i="25"/>
  <c r="G9" i="25"/>
  <c r="G10" i="25"/>
  <c r="G11" i="25"/>
  <c r="G2" i="25"/>
  <c r="G3" i="25"/>
  <c r="I5" i="24"/>
  <c r="I6" i="24"/>
  <c r="I7" i="24"/>
  <c r="I8" i="24"/>
  <c r="I9" i="24"/>
  <c r="I10" i="24"/>
  <c r="I11" i="24"/>
  <c r="I12" i="24"/>
  <c r="I13" i="24"/>
  <c r="I4" i="24"/>
  <c r="H5" i="24"/>
  <c r="H6" i="24"/>
  <c r="H7" i="24"/>
  <c r="H8" i="24"/>
  <c r="H9" i="24"/>
  <c r="H10" i="24"/>
  <c r="H11" i="24"/>
  <c r="H12" i="24"/>
  <c r="H13" i="24"/>
  <c r="H4" i="24"/>
  <c r="G5" i="24"/>
  <c r="G6" i="24"/>
  <c r="G7" i="24"/>
  <c r="G8" i="24"/>
  <c r="G9" i="24"/>
  <c r="G10" i="24"/>
  <c r="G11" i="24"/>
  <c r="G12" i="24"/>
  <c r="G13" i="24"/>
  <c r="G4" i="24"/>
  <c r="A25" i="21"/>
  <c r="B29" i="20"/>
  <c r="B28" i="20"/>
  <c r="G21" i="20"/>
  <c r="D5" i="20"/>
  <c r="D6" i="20"/>
  <c r="D8" i="20"/>
  <c r="D4" i="20"/>
  <c r="B42" i="19"/>
  <c r="B43" i="19"/>
  <c r="B44" i="19"/>
  <c r="B41" i="19"/>
  <c r="I17" i="19"/>
  <c r="J17" i="19"/>
  <c r="K17" i="19"/>
  <c r="L17" i="19"/>
  <c r="M17" i="19"/>
  <c r="N17" i="19"/>
  <c r="I18" i="19"/>
  <c r="J18" i="19"/>
  <c r="K18" i="19"/>
  <c r="L18" i="19"/>
  <c r="M18" i="19"/>
  <c r="N18" i="19"/>
  <c r="I19" i="19"/>
  <c r="J19" i="19"/>
  <c r="K19" i="19"/>
  <c r="L19" i="19"/>
  <c r="M19" i="19"/>
  <c r="N19" i="19"/>
  <c r="I20" i="19"/>
  <c r="J20" i="19"/>
  <c r="K20" i="19"/>
  <c r="L20" i="19"/>
  <c r="M20" i="19"/>
  <c r="N20" i="19"/>
  <c r="I21" i="19"/>
  <c r="J21" i="19"/>
  <c r="K21" i="19"/>
  <c r="L21" i="19"/>
  <c r="M21" i="19"/>
  <c r="N21" i="19"/>
  <c r="I22" i="19"/>
  <c r="J22" i="19"/>
  <c r="K22" i="19"/>
  <c r="L22" i="19"/>
  <c r="M22" i="19"/>
  <c r="N22" i="19"/>
  <c r="I23" i="19"/>
  <c r="J23" i="19"/>
  <c r="K23" i="19"/>
  <c r="L23" i="19"/>
  <c r="M23" i="19"/>
  <c r="N23" i="19"/>
  <c r="I24" i="19"/>
  <c r="J24" i="19"/>
  <c r="K24" i="19"/>
  <c r="L24" i="19"/>
  <c r="M24" i="19"/>
  <c r="N24" i="19"/>
  <c r="I25" i="19"/>
  <c r="J25" i="19"/>
  <c r="K25" i="19"/>
  <c r="L25" i="19"/>
  <c r="M25" i="19"/>
  <c r="N25" i="19"/>
  <c r="I26" i="19"/>
  <c r="J26" i="19"/>
  <c r="K26" i="19"/>
  <c r="L26" i="19"/>
  <c r="M26" i="19"/>
  <c r="N26" i="19"/>
  <c r="I27" i="19"/>
  <c r="J27" i="19"/>
  <c r="K27" i="19"/>
  <c r="L27" i="19"/>
  <c r="M27" i="19"/>
  <c r="N27" i="19"/>
  <c r="I28" i="19"/>
  <c r="J28" i="19"/>
  <c r="K28" i="19"/>
  <c r="L28" i="19"/>
  <c r="M28" i="19"/>
  <c r="N28" i="19"/>
  <c r="I29" i="19"/>
  <c r="J29" i="19"/>
  <c r="K29" i="19"/>
  <c r="L29" i="19"/>
  <c r="M29" i="19"/>
  <c r="N29" i="19"/>
  <c r="I30" i="19"/>
  <c r="J30" i="19"/>
  <c r="K30" i="19"/>
  <c r="L30" i="19"/>
  <c r="M30" i="19"/>
  <c r="N30" i="19"/>
  <c r="I31" i="19"/>
  <c r="J31" i="19"/>
  <c r="K31" i="19"/>
  <c r="L31" i="19"/>
  <c r="M31" i="19"/>
  <c r="N31" i="19"/>
  <c r="I32" i="19"/>
  <c r="J32" i="19"/>
  <c r="K32" i="19"/>
  <c r="L32" i="19"/>
  <c r="M32" i="19"/>
  <c r="N32" i="19"/>
  <c r="I33" i="19"/>
  <c r="J33" i="19"/>
  <c r="K33" i="19"/>
  <c r="L33" i="19"/>
  <c r="M33" i="19"/>
  <c r="N33" i="19"/>
  <c r="I34" i="19"/>
  <c r="J34" i="19"/>
  <c r="K34" i="19"/>
  <c r="L34" i="19"/>
  <c r="M34" i="19"/>
  <c r="N34" i="19"/>
  <c r="M119" i="15"/>
  <c r="L119" i="15"/>
  <c r="K119" i="15"/>
  <c r="J119" i="15"/>
  <c r="I119" i="15"/>
  <c r="M118" i="15"/>
  <c r="L118" i="15"/>
  <c r="K118" i="15"/>
  <c r="J118" i="15"/>
  <c r="I118" i="15"/>
  <c r="M117" i="15"/>
  <c r="L117" i="15"/>
  <c r="K117" i="15"/>
  <c r="J117" i="15"/>
  <c r="I117" i="15"/>
  <c r="M116" i="15"/>
  <c r="L116" i="15"/>
  <c r="K116" i="15"/>
  <c r="J116" i="15"/>
  <c r="I116" i="15"/>
  <c r="M115" i="15"/>
  <c r="L115" i="15"/>
  <c r="K115" i="15"/>
  <c r="J115" i="15"/>
  <c r="I115" i="15"/>
  <c r="M114" i="15"/>
  <c r="L114" i="15"/>
  <c r="K114" i="15"/>
  <c r="J114" i="15"/>
  <c r="I114" i="15"/>
  <c r="I108" i="15"/>
  <c r="I107" i="15"/>
  <c r="I106" i="15"/>
  <c r="I105" i="15"/>
  <c r="I104" i="15"/>
  <c r="I103" i="15"/>
  <c r="M97" i="15"/>
  <c r="L97" i="15"/>
  <c r="K97" i="15"/>
  <c r="J97" i="15"/>
  <c r="I97" i="15"/>
  <c r="M96" i="15"/>
  <c r="L96" i="15"/>
  <c r="K96" i="15"/>
  <c r="J96" i="15"/>
  <c r="I96" i="15"/>
  <c r="M95" i="15"/>
  <c r="L95" i="15"/>
  <c r="K95" i="15"/>
  <c r="J95" i="15"/>
  <c r="I95" i="15"/>
  <c r="M94" i="15"/>
  <c r="L94" i="15"/>
  <c r="K94" i="15"/>
  <c r="J94" i="15"/>
  <c r="I94" i="15"/>
  <c r="M93" i="15"/>
  <c r="L93" i="15"/>
  <c r="K93" i="15"/>
  <c r="J93" i="15"/>
  <c r="I93" i="15"/>
  <c r="M92" i="15"/>
  <c r="L92" i="15"/>
  <c r="K92" i="15"/>
  <c r="J92" i="15"/>
  <c r="I92" i="15"/>
  <c r="M86" i="15"/>
  <c r="L86" i="15"/>
  <c r="K86" i="15"/>
  <c r="J86" i="15"/>
  <c r="I86" i="15"/>
  <c r="M85" i="15"/>
  <c r="L85" i="15"/>
  <c r="K85" i="15"/>
  <c r="J85" i="15"/>
  <c r="I85" i="15"/>
  <c r="M84" i="15"/>
  <c r="L84" i="15"/>
  <c r="K84" i="15"/>
  <c r="J84" i="15"/>
  <c r="I84" i="15"/>
  <c r="M83" i="15"/>
  <c r="L83" i="15"/>
  <c r="K83" i="15"/>
  <c r="J83" i="15"/>
  <c r="I83" i="15"/>
  <c r="M82" i="15"/>
  <c r="L82" i="15"/>
  <c r="K82" i="15"/>
  <c r="J82" i="15"/>
  <c r="I82" i="15"/>
  <c r="M81" i="15"/>
  <c r="L81" i="15"/>
  <c r="K81" i="15"/>
  <c r="J81" i="15"/>
  <c r="I81" i="15"/>
  <c r="G29" i="15"/>
  <c r="G31" i="15" s="1"/>
  <c r="G33" i="15" s="1"/>
  <c r="M24" i="15"/>
  <c r="L24" i="15"/>
  <c r="K24" i="15"/>
  <c r="J24" i="15"/>
  <c r="I24" i="15"/>
  <c r="M23" i="15"/>
  <c r="L23" i="15"/>
  <c r="K23" i="15"/>
  <c r="J23" i="15"/>
  <c r="I23" i="15"/>
  <c r="M22" i="15"/>
  <c r="L22" i="15"/>
  <c r="K22" i="15"/>
  <c r="J22" i="15"/>
  <c r="I22" i="15"/>
  <c r="M21" i="15"/>
  <c r="L21" i="15"/>
  <c r="K21" i="15"/>
  <c r="J21" i="15"/>
  <c r="I21" i="15"/>
  <c r="M20" i="15"/>
  <c r="L20" i="15"/>
  <c r="K20" i="15"/>
  <c r="J20" i="15"/>
  <c r="I20" i="15"/>
  <c r="M19" i="15"/>
  <c r="L19" i="15"/>
  <c r="K19" i="15"/>
  <c r="J19" i="15"/>
  <c r="I19" i="15"/>
  <c r="I10" i="15"/>
  <c r="I9" i="15"/>
  <c r="I8" i="15"/>
  <c r="I7" i="15"/>
  <c r="I6" i="15"/>
  <c r="I5" i="15"/>
  <c r="M9" i="14"/>
  <c r="L9" i="14"/>
  <c r="K9" i="14"/>
  <c r="J9" i="14"/>
  <c r="I9" i="14"/>
  <c r="M8" i="14"/>
  <c r="L8" i="14"/>
  <c r="K8" i="14"/>
  <c r="J8" i="14"/>
  <c r="I8" i="14"/>
  <c r="M7" i="14"/>
  <c r="L7" i="14"/>
  <c r="K7" i="14"/>
  <c r="J7" i="14"/>
  <c r="I7" i="14"/>
  <c r="M6" i="14"/>
  <c r="L6" i="14"/>
  <c r="K6" i="14"/>
  <c r="J6" i="14"/>
  <c r="I6" i="14"/>
  <c r="M5" i="14"/>
  <c r="L5" i="14"/>
  <c r="K5" i="14"/>
  <c r="J5" i="14"/>
  <c r="I5" i="14"/>
  <c r="M4" i="14"/>
  <c r="L4" i="14"/>
  <c r="K4" i="14"/>
  <c r="J4" i="14"/>
  <c r="I4" i="14"/>
  <c r="D129" i="10" a="1"/>
  <c r="D129" i="10" s="1"/>
  <c r="D127" i="10"/>
  <c r="D125" i="10"/>
  <c r="D126" i="10" s="1"/>
  <c r="M119" i="10"/>
  <c r="L119" i="10"/>
  <c r="K119" i="10"/>
  <c r="J119" i="10"/>
  <c r="I119" i="10"/>
  <c r="M118" i="10"/>
  <c r="L118" i="10"/>
  <c r="K118" i="10"/>
  <c r="J118" i="10"/>
  <c r="I118" i="10"/>
  <c r="M117" i="10"/>
  <c r="L117" i="10"/>
  <c r="K117" i="10"/>
  <c r="J117" i="10"/>
  <c r="I117" i="10"/>
  <c r="M116" i="10"/>
  <c r="L116" i="10"/>
  <c r="K116" i="10"/>
  <c r="J116" i="10"/>
  <c r="I116" i="10"/>
  <c r="M115" i="10"/>
  <c r="L115" i="10"/>
  <c r="K115" i="10"/>
  <c r="J115" i="10"/>
  <c r="I115" i="10"/>
  <c r="M114" i="10"/>
  <c r="L114" i="10"/>
  <c r="K114" i="10"/>
  <c r="J114" i="10"/>
  <c r="I114" i="10"/>
  <c r="I108" i="10"/>
  <c r="I107" i="10"/>
  <c r="I106" i="10"/>
  <c r="I105" i="10"/>
  <c r="I104" i="10"/>
  <c r="I103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G29" i="10"/>
  <c r="G31" i="10" s="1"/>
  <c r="G33" i="10" s="1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I10" i="10"/>
  <c r="I9" i="10"/>
  <c r="I8" i="10"/>
  <c r="I7" i="10"/>
  <c r="I6" i="10"/>
  <c r="I5" i="10"/>
  <c r="M117" i="2"/>
  <c r="L117" i="2"/>
  <c r="K117" i="2"/>
  <c r="J117" i="2"/>
  <c r="I117" i="2"/>
  <c r="M116" i="2"/>
  <c r="L116" i="2"/>
  <c r="K116" i="2"/>
  <c r="J116" i="2"/>
  <c r="I116" i="2"/>
  <c r="M115" i="2"/>
  <c r="L115" i="2"/>
  <c r="K115" i="2"/>
  <c r="J115" i="2"/>
  <c r="I115" i="2"/>
  <c r="M119" i="2"/>
  <c r="L119" i="2"/>
  <c r="K119" i="2"/>
  <c r="J119" i="2"/>
  <c r="I119" i="2"/>
  <c r="M114" i="2"/>
  <c r="L114" i="2"/>
  <c r="K114" i="2"/>
  <c r="J114" i="2"/>
  <c r="I114" i="2"/>
  <c r="M118" i="2"/>
  <c r="L118" i="2"/>
  <c r="K118" i="2"/>
  <c r="J118" i="2"/>
  <c r="I118" i="2"/>
  <c r="G29" i="2"/>
  <c r="G31" i="2" s="1"/>
  <c r="G33" i="2" s="1"/>
  <c r="I108" i="2"/>
  <c r="I107" i="2"/>
  <c r="I106" i="2"/>
  <c r="I105" i="2"/>
  <c r="I104" i="2"/>
  <c r="I103" i="2"/>
  <c r="M97" i="2"/>
  <c r="L97" i="2"/>
  <c r="K97" i="2"/>
  <c r="J97" i="2"/>
  <c r="I97" i="2"/>
  <c r="M96" i="2"/>
  <c r="L96" i="2"/>
  <c r="K96" i="2"/>
  <c r="J96" i="2"/>
  <c r="I96" i="2"/>
  <c r="M95" i="2"/>
  <c r="L95" i="2"/>
  <c r="K95" i="2"/>
  <c r="J95" i="2"/>
  <c r="I95" i="2"/>
  <c r="M94" i="2"/>
  <c r="L94" i="2"/>
  <c r="K94" i="2"/>
  <c r="J94" i="2"/>
  <c r="I94" i="2"/>
  <c r="M93" i="2"/>
  <c r="L93" i="2"/>
  <c r="K93" i="2"/>
  <c r="J93" i="2"/>
  <c r="I93" i="2"/>
  <c r="M92" i="2"/>
  <c r="L92" i="2"/>
  <c r="K92" i="2"/>
  <c r="J92" i="2"/>
  <c r="I92" i="2"/>
  <c r="M86" i="2"/>
  <c r="L86" i="2"/>
  <c r="K86" i="2"/>
  <c r="J86" i="2"/>
  <c r="I86" i="2"/>
  <c r="M85" i="2"/>
  <c r="L85" i="2"/>
  <c r="K85" i="2"/>
  <c r="J85" i="2"/>
  <c r="I85" i="2"/>
  <c r="M84" i="2"/>
  <c r="L84" i="2"/>
  <c r="K84" i="2"/>
  <c r="J84" i="2"/>
  <c r="I84" i="2"/>
  <c r="M83" i="2"/>
  <c r="L83" i="2"/>
  <c r="K83" i="2"/>
  <c r="J83" i="2"/>
  <c r="I83" i="2"/>
  <c r="M82" i="2"/>
  <c r="L82" i="2"/>
  <c r="K82" i="2"/>
  <c r="J82" i="2"/>
  <c r="I82" i="2"/>
  <c r="M81" i="2"/>
  <c r="L81" i="2"/>
  <c r="K81" i="2"/>
  <c r="J81" i="2"/>
  <c r="I81" i="2"/>
  <c r="M20" i="2"/>
  <c r="M21" i="2"/>
  <c r="M22" i="2"/>
  <c r="M23" i="2"/>
  <c r="M24" i="2"/>
  <c r="L20" i="2"/>
  <c r="L21" i="2"/>
  <c r="L22" i="2"/>
  <c r="L23" i="2"/>
  <c r="L24" i="2"/>
  <c r="K20" i="2"/>
  <c r="K21" i="2"/>
  <c r="K22" i="2"/>
  <c r="K23" i="2"/>
  <c r="K24" i="2"/>
  <c r="J20" i="2"/>
  <c r="J21" i="2"/>
  <c r="J22" i="2"/>
  <c r="J23" i="2"/>
  <c r="J24" i="2"/>
  <c r="M19" i="2"/>
  <c r="L19" i="2"/>
  <c r="K19" i="2"/>
  <c r="J19" i="2"/>
  <c r="I20" i="2"/>
  <c r="I21" i="2"/>
  <c r="I22" i="2"/>
  <c r="I23" i="2"/>
  <c r="I24" i="2"/>
  <c r="I19" i="2"/>
  <c r="I6" i="2"/>
  <c r="I7" i="2"/>
  <c r="I8" i="2"/>
  <c r="I9" i="2"/>
  <c r="I10" i="2"/>
  <c r="I5" i="2"/>
  <c r="Y20" i="36" l="1"/>
  <c r="X20" i="36"/>
  <c r="AA20" i="36"/>
  <c r="W20" i="36"/>
  <c r="Z20" i="36"/>
  <c r="V20" i="36"/>
  <c r="AA28" i="36"/>
  <c r="W28" i="36"/>
  <c r="V28" i="36"/>
  <c r="Y28" i="36"/>
  <c r="Z28" i="36"/>
  <c r="X28" i="36"/>
  <c r="AA16" i="36"/>
  <c r="W16" i="36"/>
  <c r="V16" i="36"/>
  <c r="Y16" i="36"/>
  <c r="Z16" i="36"/>
  <c r="X16" i="36"/>
  <c r="V21" i="36"/>
  <c r="Y21" i="36"/>
  <c r="X21" i="36"/>
  <c r="AA21" i="36"/>
  <c r="W21" i="36"/>
  <c r="Z21" i="36"/>
  <c r="V9" i="36"/>
  <c r="Y9" i="36"/>
  <c r="X9" i="36"/>
  <c r="AA9" i="36"/>
  <c r="W9" i="36"/>
  <c r="Z9" i="36"/>
  <c r="X7" i="36"/>
  <c r="AA7" i="36"/>
  <c r="Z7" i="36"/>
  <c r="W7" i="36"/>
  <c r="V7" i="36"/>
  <c r="Y7" i="36"/>
  <c r="X19" i="36"/>
  <c r="AA19" i="36"/>
  <c r="Z19" i="36"/>
  <c r="W19" i="36"/>
  <c r="V19" i="36"/>
  <c r="Y19" i="36"/>
  <c r="Y8" i="36"/>
  <c r="W8" i="36"/>
  <c r="X8" i="36"/>
  <c r="AA8" i="36"/>
  <c r="Z8" i="36"/>
  <c r="V8" i="36"/>
  <c r="AA4" i="36"/>
  <c r="W4" i="36"/>
  <c r="V4" i="36"/>
  <c r="Y4" i="36"/>
  <c r="Z4" i="36"/>
  <c r="X4" i="36"/>
  <c r="Y12" i="36"/>
  <c r="W25" i="36"/>
  <c r="W13" i="36"/>
  <c r="Z22" i="36"/>
  <c r="Z10" i="36"/>
  <c r="AA25" i="36"/>
  <c r="AA13" i="36"/>
  <c r="W24" i="36"/>
  <c r="W12" i="36"/>
  <c r="X27" i="36"/>
  <c r="X15" i="36"/>
  <c r="X3" i="36"/>
  <c r="Y18" i="36"/>
  <c r="Y6" i="36"/>
  <c r="AA24" i="36"/>
  <c r="AA12" i="36"/>
  <c r="W23" i="36"/>
  <c r="W11" i="36"/>
  <c r="AA23" i="36"/>
  <c r="AA11" i="36"/>
  <c r="W22" i="36"/>
  <c r="W10" i="36"/>
  <c r="X25" i="36"/>
  <c r="X13" i="36"/>
  <c r="AA22" i="36"/>
  <c r="AA10" i="36"/>
  <c r="X24" i="36"/>
  <c r="X12" i="36"/>
  <c r="Y27" i="36"/>
  <c r="Y15" i="36"/>
  <c r="Y3" i="36"/>
  <c r="V24" i="36"/>
  <c r="V12" i="36"/>
  <c r="W17" i="36"/>
  <c r="W5" i="36"/>
  <c r="Y23" i="36"/>
  <c r="Y11" i="36"/>
  <c r="Z26" i="36"/>
  <c r="Z14" i="36"/>
  <c r="Z2" i="36"/>
  <c r="V23" i="36"/>
  <c r="V11" i="36"/>
  <c r="Y22" i="36"/>
  <c r="Y10" i="36"/>
  <c r="Y24" i="36"/>
  <c r="W27" i="36"/>
  <c r="W15" i="36"/>
  <c r="W3" i="36"/>
  <c r="W26" i="36"/>
  <c r="W14" i="36"/>
  <c r="W2" i="36"/>
  <c r="K52" i="33"/>
  <c r="J52" i="33"/>
  <c r="I52" i="33"/>
  <c r="H52" i="33"/>
  <c r="G52" i="33"/>
  <c r="K46" i="33"/>
  <c r="J46" i="33"/>
  <c r="I46" i="33"/>
  <c r="H46" i="33"/>
  <c r="G46" i="33"/>
  <c r="Q39" i="33"/>
  <c r="P39" i="33"/>
  <c r="O39" i="33"/>
  <c r="N39" i="33"/>
  <c r="M39" i="33"/>
  <c r="H39" i="33"/>
  <c r="G39" i="33"/>
  <c r="F39" i="33"/>
  <c r="E39" i="33"/>
  <c r="D39" i="33"/>
  <c r="L33" i="33"/>
  <c r="K33" i="33"/>
  <c r="N31" i="33"/>
  <c r="M31" i="33"/>
  <c r="P29" i="33"/>
  <c r="O29" i="33"/>
  <c r="N29" i="33"/>
  <c r="M29" i="33"/>
  <c r="O27" i="33"/>
  <c r="N27" i="33"/>
  <c r="M27" i="33"/>
  <c r="L27" i="33"/>
  <c r="K27" i="33"/>
  <c r="J27" i="33"/>
  <c r="O25" i="33"/>
  <c r="N25" i="33"/>
  <c r="M25" i="33"/>
  <c r="L25" i="33"/>
  <c r="K25" i="33"/>
  <c r="J25" i="33"/>
  <c r="C19" i="33"/>
  <c r="C18" i="33"/>
  <c r="C17" i="33"/>
  <c r="C16" i="33"/>
  <c r="K17" i="33"/>
  <c r="K16" i="33"/>
  <c r="K15" i="33"/>
  <c r="I17" i="33"/>
  <c r="I16" i="33"/>
  <c r="I15" i="33"/>
  <c r="I14" i="33"/>
  <c r="M15" i="33"/>
  <c r="M14" i="33"/>
  <c r="M13" i="33"/>
  <c r="M12" i="33"/>
  <c r="I12" i="33"/>
  <c r="I11" i="33"/>
  <c r="I10" i="33"/>
  <c r="I9" i="33"/>
  <c r="M8" i="33"/>
  <c r="D135" i="10"/>
  <c r="D134" i="10"/>
  <c r="D133" i="10"/>
  <c r="D132" i="10"/>
  <c r="D131" i="10"/>
  <c r="D13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269B8-191F-4087-AB0A-A28A26FD57D7}" keepAlive="1" name="Query - index_1" description="Connection to the 'index_1' query in the workbook." type="5" refreshedVersion="0" background="1">
    <dbPr connection="Provider=Microsoft.Mashup.OleDb.1;Data Source=$Workbook$;Location=index_1;Extended Properties=&quot;&quot;" command="SELECT * FROM [index_1]"/>
  </connection>
  <connection id="2" xr16:uid="{915379F5-C36F-4513-BB3D-CAD655A74929}" keepAlive="1" name="Query - index_1 (1)" description="Connection to the 'index_1 (1)' query in the workbook." type="5" refreshedVersion="0" background="1">
    <dbPr connection="Provider=Microsoft.Mashup.OleDb.1;Data Source=$Workbook$;Location=&quot;index_1 (1)&quot;;Extended Properties=&quot;&quot;" command="SELECT * FROM [index_1 (1)]"/>
  </connection>
  <connection id="3" xr16:uid="{175CA317-A065-4080-8B49-5BDAF99EBCE5}" keepAlive="1" name="Query - index_1 (2)" description="Connection to the 'index_1 (2)' query in the workbook." type="5" refreshedVersion="0" background="1">
    <dbPr connection="Provider=Microsoft.Mashup.OleDb.1;Data Source=$Workbook$;Location=&quot;index_1 (2)&quot;;Extended Properties=&quot;&quot;" command="SELECT * FROM [index_1 (2)]"/>
  </connection>
  <connection id="4" xr16:uid="{B8F94F58-7909-4A1B-8EBD-B479F3184C23}" keepAlive="1" name="Query - index_1 (3)" description="Connection to the 'index_1 (3)' query in the workbook." type="5" refreshedVersion="8" background="1" saveData="1">
    <dbPr connection="Provider=Microsoft.Mashup.OleDb.1;Data Source=$Workbook$;Location=&quot;index_1 (3)&quot;;Extended Properties=&quot;&quot;" command="SELECT * FROM [index_1 (3)]"/>
  </connection>
  <connection id="5" xr16:uid="{4D8CA0E6-D358-4DB1-B747-8E5C80C1760A}" keepAlive="1" name="Query - Pune_House_Data" description="Connection to the 'Pune_House_Data' query in the workbook." type="5" refreshedVersion="8" background="1" saveData="1">
    <dbPr connection="Provider=Microsoft.Mashup.OleDb.1;Data Source=$Workbook$;Location=Pune_House_Data;Extended Properties=&quot;&quot;" command="SELECT * FROM [Pune_House_Data]"/>
  </connection>
  <connection id="6" xr16:uid="{550CE063-D0ED-4790-AF8B-01F7731F8CA6}" keepAlive="1" name="Query - train" description="Connection to the 'train' query in the workbook." type="5" refreshedVersion="0" background="1">
    <dbPr connection="Provider=Microsoft.Mashup.OleDb.1;Data Source=$Workbook$;Location=train;Extended Properties=&quot;&quot;" command="SELECT * FROM [train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<sst xmlns="http://schemas.openxmlformats.org/spreadsheetml/2006/main" count="2139" uniqueCount="415">
  <si>
    <t>emp ID</t>
  </si>
  <si>
    <t>emp name</t>
  </si>
  <si>
    <t>Gender</t>
  </si>
  <si>
    <t>Account Number</t>
  </si>
  <si>
    <t>Salary</t>
  </si>
  <si>
    <t>Bonus</t>
  </si>
  <si>
    <t>Incentives</t>
  </si>
  <si>
    <t>Total</t>
  </si>
  <si>
    <t>Average</t>
  </si>
  <si>
    <t>count</t>
  </si>
  <si>
    <t>max</t>
  </si>
  <si>
    <t>min</t>
  </si>
  <si>
    <t>Bob</t>
  </si>
  <si>
    <t>M</t>
  </si>
  <si>
    <t>165FFB</t>
  </si>
  <si>
    <t>Alice</t>
  </si>
  <si>
    <t>F</t>
  </si>
  <si>
    <t>726BHh</t>
  </si>
  <si>
    <t>Adam</t>
  </si>
  <si>
    <t>5687BJ</t>
  </si>
  <si>
    <t>Ram</t>
  </si>
  <si>
    <t>676BJH</t>
  </si>
  <si>
    <t>Sham</t>
  </si>
  <si>
    <t>8098BH</t>
  </si>
  <si>
    <t>Riya</t>
  </si>
  <si>
    <t>5765JU</t>
  </si>
  <si>
    <t>practical excel class-1</t>
  </si>
  <si>
    <t>alt + H + O + I</t>
  </si>
  <si>
    <t>dd-mm-yyyy</t>
  </si>
  <si>
    <t>0068768</t>
  </si>
  <si>
    <t>0076576576</t>
  </si>
  <si>
    <t>0045</t>
  </si>
  <si>
    <t>07657657</t>
  </si>
  <si>
    <t>dhanashree</t>
  </si>
  <si>
    <t>city</t>
  </si>
  <si>
    <t>hyderabad</t>
  </si>
  <si>
    <t>pune</t>
  </si>
  <si>
    <t>delhi</t>
  </si>
  <si>
    <t>to convert to table - ctrl+T</t>
  </si>
  <si>
    <t>to apply filter - ctrl + shift + L</t>
  </si>
  <si>
    <t>Column1</t>
  </si>
  <si>
    <t>Dhanashree</t>
  </si>
  <si>
    <t>1) autoadjust series if the row is removed</t>
  </si>
  <si>
    <t>2) lower and upper case for row</t>
  </si>
  <si>
    <t>step value is 4 which means it will print 4th number</t>
  </si>
  <si>
    <t>Raj</t>
  </si>
  <si>
    <t>Roll Number</t>
  </si>
  <si>
    <t>Python</t>
  </si>
  <si>
    <t>ML</t>
  </si>
  <si>
    <t>Stats</t>
  </si>
  <si>
    <t>Excel</t>
  </si>
  <si>
    <t>NA</t>
  </si>
  <si>
    <t>Count</t>
  </si>
  <si>
    <t>countA</t>
  </si>
  <si>
    <t>countblank</t>
  </si>
  <si>
    <t>python percentage</t>
  </si>
  <si>
    <t>ML Percentage</t>
  </si>
  <si>
    <t>stats percentage</t>
  </si>
  <si>
    <t>excel percentage</t>
  </si>
  <si>
    <t>addition</t>
  </si>
  <si>
    <t>subtraction</t>
  </si>
  <si>
    <t>multiplication</t>
  </si>
  <si>
    <t>divide</t>
  </si>
  <si>
    <t>skip - values</t>
  </si>
  <si>
    <t>paste link</t>
  </si>
  <si>
    <t xml:space="preserve">Trim function </t>
  </si>
  <si>
    <t>abc     xyz</t>
  </si>
  <si>
    <t xml:space="preserve">     xyz  zbc</t>
  </si>
  <si>
    <t>ab     y</t>
  </si>
  <si>
    <t xml:space="preserve">          abcz</t>
  </si>
  <si>
    <t>First Name</t>
  </si>
  <si>
    <t>Last Name</t>
  </si>
  <si>
    <t>Emma</t>
  </si>
  <si>
    <t>Johnson</t>
  </si>
  <si>
    <t>Liam</t>
  </si>
  <si>
    <t>Smith</t>
  </si>
  <si>
    <t>Olivia</t>
  </si>
  <si>
    <t>Brown</t>
  </si>
  <si>
    <t>Noah</t>
  </si>
  <si>
    <t>Davis</t>
  </si>
  <si>
    <t>Ava</t>
  </si>
  <si>
    <t>Wilson</t>
  </si>
  <si>
    <t>Text join</t>
  </si>
  <si>
    <t>Flash Fill</t>
  </si>
  <si>
    <t>Substitute</t>
  </si>
  <si>
    <t>(cntrl + E)</t>
  </si>
  <si>
    <t>intro to deliminator</t>
  </si>
  <si>
    <t>Full Name</t>
  </si>
  <si>
    <t xml:space="preserve">Ram </t>
  </si>
  <si>
    <t>kumar</t>
  </si>
  <si>
    <t>sharma</t>
  </si>
  <si>
    <t>First name</t>
  </si>
  <si>
    <t>Middle name</t>
  </si>
  <si>
    <t>Last name</t>
  </si>
  <si>
    <t>text-join</t>
  </si>
  <si>
    <t>concat</t>
  </si>
  <si>
    <t>full name</t>
  </si>
  <si>
    <t>Emma Johnson</t>
  </si>
  <si>
    <t>Liam Smith</t>
  </si>
  <si>
    <t>Olivia Brown</t>
  </si>
  <si>
    <t>Noah Davis</t>
  </si>
  <si>
    <t>Ava Wilson</t>
  </si>
  <si>
    <t>data science</t>
  </si>
  <si>
    <t xml:space="preserve">data science has big future big </t>
  </si>
  <si>
    <t>Days</t>
  </si>
  <si>
    <t>Date</t>
  </si>
  <si>
    <t>current time</t>
  </si>
  <si>
    <t>month</t>
  </si>
  <si>
    <t>year</t>
  </si>
  <si>
    <t>Quantity</t>
  </si>
  <si>
    <t>AirMax</t>
  </si>
  <si>
    <t>SwiftBank</t>
  </si>
  <si>
    <t>AquaGo</t>
  </si>
  <si>
    <t>GlowLamp</t>
  </si>
  <si>
    <t>FreshPod</t>
  </si>
  <si>
    <t>SoundBuds</t>
  </si>
  <si>
    <t>FitPro</t>
  </si>
  <si>
    <t>SnapBlend</t>
  </si>
  <si>
    <t>CozyBlanket</t>
  </si>
  <si>
    <t>ClearGuard</t>
  </si>
  <si>
    <t>VoltPanel</t>
  </si>
  <si>
    <t>ChillBag</t>
  </si>
  <si>
    <t>ZenKit</t>
  </si>
  <si>
    <t>sr no.</t>
  </si>
  <si>
    <t>Product</t>
  </si>
  <si>
    <t>price</t>
  </si>
  <si>
    <t>quantity</t>
  </si>
  <si>
    <t>total</t>
  </si>
  <si>
    <t xml:space="preserve">using Roundbetween function to get the random values and then fixing the values using paste special function </t>
  </si>
  <si>
    <t>number</t>
  </si>
  <si>
    <t>round</t>
  </si>
  <si>
    <t>roundup</t>
  </si>
  <si>
    <t>rounddown</t>
  </si>
  <si>
    <t>Employee</t>
  </si>
  <si>
    <t>Region</t>
  </si>
  <si>
    <t>Unit Sold</t>
  </si>
  <si>
    <t>Unit Price</t>
  </si>
  <si>
    <t>Total Sales</t>
  </si>
  <si>
    <t>Alice Brown</t>
  </si>
  <si>
    <t>North</t>
  </si>
  <si>
    <t>East</t>
  </si>
  <si>
    <t>South</t>
  </si>
  <si>
    <t>West</t>
  </si>
  <si>
    <t>Mia Johnson</t>
  </si>
  <si>
    <t>Ethan Clark</t>
  </si>
  <si>
    <t>Sophia Lewis</t>
  </si>
  <si>
    <t>James Hall</t>
  </si>
  <si>
    <t>Emily Young</t>
  </si>
  <si>
    <t>Daniel King</t>
  </si>
  <si>
    <t>Bonus Eligible</t>
  </si>
  <si>
    <t>Remarks1</t>
  </si>
  <si>
    <t>Remakrs2</t>
  </si>
  <si>
    <t>Laptop</t>
  </si>
  <si>
    <t>Mouse</t>
  </si>
  <si>
    <t>Keyboard</t>
  </si>
  <si>
    <t>If total sales&gt;350, then ""</t>
  </si>
  <si>
    <t xml:space="preserve">if region is east and product is laptop </t>
  </si>
  <si>
    <t>if product is laptop or unit sodel &gt; 20 remark as check</t>
  </si>
  <si>
    <t>OR</t>
  </si>
  <si>
    <t>OR - marks true even If any one condition is satisfied</t>
  </si>
  <si>
    <t>AND - marks true if both the conditions are satisfied</t>
  </si>
  <si>
    <t xml:space="preserve">if region is east or product is laptop </t>
  </si>
  <si>
    <t>countif</t>
  </si>
  <si>
    <t>averageif</t>
  </si>
  <si>
    <t>sumif will give us total sales for North region only</t>
  </si>
  <si>
    <t>Avrg Total sales for Employees in East region</t>
  </si>
  <si>
    <t>how many times the laptop appears in product column</t>
  </si>
  <si>
    <t>Sumif</t>
  </si>
  <si>
    <t>sumif for North</t>
  </si>
  <si>
    <t>sumif for East</t>
  </si>
  <si>
    <t>smif for North</t>
  </si>
  <si>
    <t>ctrl+alt+V</t>
  </si>
  <si>
    <t>Total Percentage</t>
  </si>
  <si>
    <t>ML %</t>
  </si>
  <si>
    <t>A</t>
  </si>
  <si>
    <t>B</t>
  </si>
  <si>
    <t>C</t>
  </si>
  <si>
    <t>Raj       Kumar</t>
  </si>
  <si>
    <t xml:space="preserve">      Dev Joshi</t>
  </si>
  <si>
    <t xml:space="preserve">    divya  xyz </t>
  </si>
  <si>
    <t>Middle Name</t>
  </si>
  <si>
    <t>xyz</t>
  </si>
  <si>
    <t>abc</t>
  </si>
  <si>
    <t>sku</t>
  </si>
  <si>
    <t>Emma xyz johnson</t>
  </si>
  <si>
    <t>Liam abc smith</t>
  </si>
  <si>
    <t>Olivia abc brown</t>
  </si>
  <si>
    <t>Noah xyz davis</t>
  </si>
  <si>
    <t>Ava sku wilson</t>
  </si>
  <si>
    <t>Emmaxyz johnson</t>
  </si>
  <si>
    <t>Liamabc smith</t>
  </si>
  <si>
    <t>Oliviaabc brown</t>
  </si>
  <si>
    <t>Noahxyz davis</t>
  </si>
  <si>
    <t>Avasku wilson</t>
  </si>
  <si>
    <t>First NameFull Name</t>
  </si>
  <si>
    <t>Emma  xyz johnson</t>
  </si>
  <si>
    <t>Liam  abc smith</t>
  </si>
  <si>
    <t>Olivia  abc brown</t>
  </si>
  <si>
    <t>Noah  xyz davis</t>
  </si>
  <si>
    <t>Ava  sku wilson</t>
  </si>
  <si>
    <t>First Name  Name</t>
  </si>
  <si>
    <t>Remark2</t>
  </si>
  <si>
    <t>Order Date</t>
  </si>
  <si>
    <t>Sales</t>
  </si>
  <si>
    <t>Profit</t>
  </si>
  <si>
    <t>Shipping Cost</t>
  </si>
  <si>
    <t>Market</t>
  </si>
  <si>
    <t>Sub-Category</t>
  </si>
  <si>
    <t>Category</t>
  </si>
  <si>
    <t>Order Priority</t>
  </si>
  <si>
    <t>Segment</t>
  </si>
  <si>
    <t>Office</t>
  </si>
  <si>
    <t>Tech</t>
  </si>
  <si>
    <t>USCA</t>
  </si>
  <si>
    <t>MONTH</t>
  </si>
  <si>
    <t>YEAR</t>
  </si>
  <si>
    <t>WEEKDAY</t>
  </si>
  <si>
    <t>UPPER</t>
  </si>
  <si>
    <t>LOWER</t>
  </si>
  <si>
    <t>LEN</t>
  </si>
  <si>
    <t>LEFT</t>
  </si>
  <si>
    <t>RIGHT</t>
  </si>
  <si>
    <t>MID</t>
  </si>
  <si>
    <t>CONCAT</t>
  </si>
  <si>
    <t>Europe</t>
  </si>
  <si>
    <t>Accessories</t>
  </si>
  <si>
    <t>Technology</t>
  </si>
  <si>
    <t>Medium</t>
  </si>
  <si>
    <t>Corporate</t>
  </si>
  <si>
    <t>High</t>
  </si>
  <si>
    <t>Home Office</t>
  </si>
  <si>
    <t>Africa</t>
  </si>
  <si>
    <t>Consumer</t>
  </si>
  <si>
    <t>Critical</t>
  </si>
  <si>
    <t>LATAM</t>
  </si>
  <si>
    <t>Asia Pacific</t>
  </si>
  <si>
    <t>Low</t>
  </si>
  <si>
    <t>ProductID</t>
  </si>
  <si>
    <t>ProductName</t>
  </si>
  <si>
    <t>UnitPrice</t>
  </si>
  <si>
    <t>Chai</t>
  </si>
  <si>
    <t>Beverages</t>
  </si>
  <si>
    <t>Coffee</t>
  </si>
  <si>
    <t>Tea</t>
  </si>
  <si>
    <t>GreenTea</t>
  </si>
  <si>
    <t>Juice</t>
  </si>
  <si>
    <t>Cola</t>
  </si>
  <si>
    <t>Lemonade</t>
  </si>
  <si>
    <t>Milk</t>
  </si>
  <si>
    <t>Dairy</t>
  </si>
  <si>
    <t>Cheese</t>
  </si>
  <si>
    <t>Butter</t>
  </si>
  <si>
    <t>Yogurt</t>
  </si>
  <si>
    <t>IceCream</t>
  </si>
  <si>
    <t>Bread</t>
  </si>
  <si>
    <t>Bakery</t>
  </si>
  <si>
    <t>Croissant</t>
  </si>
  <si>
    <t>Muffin</t>
  </si>
  <si>
    <t>Donut</t>
  </si>
  <si>
    <t>Bagel</t>
  </si>
  <si>
    <t>Apple</t>
  </si>
  <si>
    <t>Fruits</t>
  </si>
  <si>
    <t>Banana</t>
  </si>
  <si>
    <t>Orange</t>
  </si>
  <si>
    <t>Mango</t>
  </si>
  <si>
    <t>Grapes</t>
  </si>
  <si>
    <t>Carrot</t>
  </si>
  <si>
    <t>Vegetables</t>
  </si>
  <si>
    <t>Potato</t>
  </si>
  <si>
    <t>Onion</t>
  </si>
  <si>
    <t>Tomato</t>
  </si>
  <si>
    <t>Spinach</t>
  </si>
  <si>
    <t>Chicken</t>
  </si>
  <si>
    <t>Meat</t>
  </si>
  <si>
    <t>Beef</t>
  </si>
  <si>
    <t>Lamb</t>
  </si>
  <si>
    <t>Fish</t>
  </si>
  <si>
    <t>Shrimp</t>
  </si>
  <si>
    <t>Rice</t>
  </si>
  <si>
    <t>Grains</t>
  </si>
  <si>
    <t>Wheat</t>
  </si>
  <si>
    <t>Oats</t>
  </si>
  <si>
    <t>Corn</t>
  </si>
  <si>
    <t>Pasta</t>
  </si>
  <si>
    <t>Sugar</t>
  </si>
  <si>
    <t>Condiments</t>
  </si>
  <si>
    <t>Salt</t>
  </si>
  <si>
    <t>Pepper</t>
  </si>
  <si>
    <t>sum</t>
  </si>
  <si>
    <t>subtotal</t>
  </si>
  <si>
    <t>Name</t>
  </si>
  <si>
    <t>Age</t>
  </si>
  <si>
    <t>Country</t>
  </si>
  <si>
    <t>Employeed</t>
  </si>
  <si>
    <t>Marks</t>
  </si>
  <si>
    <t>Divya</t>
  </si>
  <si>
    <t>Praveen</t>
  </si>
  <si>
    <t>Pradeep</t>
  </si>
  <si>
    <t>Dev</t>
  </si>
  <si>
    <t>Ashu</t>
  </si>
  <si>
    <t>Ravi</t>
  </si>
  <si>
    <t>India</t>
  </si>
  <si>
    <t>USA</t>
  </si>
  <si>
    <t>Canada</t>
  </si>
  <si>
    <t>Yes</t>
  </si>
  <si>
    <t>No</t>
  </si>
  <si>
    <t>Adult or Minor</t>
  </si>
  <si>
    <t>Eligible (AND)</t>
  </si>
  <si>
    <t>Acceptance (OR)</t>
  </si>
  <si>
    <t>NOT (If minor or adult check)</t>
  </si>
  <si>
    <t>if age is greater than 18 then Adult else Minor</t>
  </si>
  <si>
    <t>if age is greater than 18 and person is employeed then eligible else not eligible</t>
  </si>
  <si>
    <t>if person belongs to either India or USA then only the visa is approved and accepted else Rejected</t>
  </si>
  <si>
    <t>Job Test</t>
  </si>
  <si>
    <t>if age is greater than 18 then yes else No</t>
  </si>
  <si>
    <t>if age is greater than or equal to 18 and emplyeed status should be no then we will conduct Test else No Test</t>
  </si>
  <si>
    <t>var</t>
  </si>
  <si>
    <t>std</t>
  </si>
  <si>
    <t>correlation</t>
  </si>
  <si>
    <t>percentile</t>
  </si>
  <si>
    <t>python</t>
  </si>
  <si>
    <t xml:space="preserve">count - it counts the cells having numbers </t>
  </si>
  <si>
    <t xml:space="preserve">countblank - it count only the blank cells </t>
  </si>
  <si>
    <t>count A- it count the cells having text as well as number</t>
  </si>
  <si>
    <t>AND</t>
  </si>
  <si>
    <t>Vote</t>
  </si>
  <si>
    <t>Rating</t>
  </si>
  <si>
    <t>status(AND)</t>
  </si>
  <si>
    <t>status(OR)</t>
  </si>
  <si>
    <t>AND/ OR operator condition - vote &gt; 6000 and ratings&gt;=3</t>
  </si>
  <si>
    <t>maths</t>
  </si>
  <si>
    <t>DL</t>
  </si>
  <si>
    <t>AI</t>
  </si>
  <si>
    <t>Status</t>
  </si>
  <si>
    <t>200,250+,300,350+</t>
  </si>
  <si>
    <t>200 - poor</t>
  </si>
  <si>
    <t>250 - avrg</t>
  </si>
  <si>
    <t>300 - good</t>
  </si>
  <si>
    <t>350 - excellent</t>
  </si>
  <si>
    <t>less than 300 - fail</t>
  </si>
  <si>
    <t>300  pass</t>
  </si>
  <si>
    <t>Remark</t>
  </si>
  <si>
    <t>Result</t>
  </si>
  <si>
    <t>TODAY'S DATE:</t>
  </si>
  <si>
    <t>HELLO MOTTO</t>
  </si>
  <si>
    <t>CURRENT DATE AND TIME:</t>
  </si>
  <si>
    <t>DATE:</t>
  </si>
  <si>
    <t>Q1</t>
  </si>
  <si>
    <t>Q2</t>
  </si>
  <si>
    <t>Q3</t>
  </si>
  <si>
    <t>Q4</t>
  </si>
  <si>
    <t>Pear</t>
  </si>
  <si>
    <t>Kiwi</t>
  </si>
  <si>
    <t>Pineapple</t>
  </si>
  <si>
    <t>Peach</t>
  </si>
  <si>
    <t>Watermelon</t>
  </si>
  <si>
    <t>ID</t>
  </si>
  <si>
    <t>Toal Sales</t>
  </si>
  <si>
    <t>Makrs</t>
  </si>
  <si>
    <t>Day</t>
  </si>
  <si>
    <t>Column2</t>
  </si>
  <si>
    <t>Total Amount</t>
  </si>
  <si>
    <t>mm/dd/yyyy</t>
  </si>
  <si>
    <t>dd/mm/yyyy</t>
  </si>
  <si>
    <t>mm-dd-yyyy</t>
  </si>
  <si>
    <t>hello world</t>
  </si>
  <si>
    <t>hello     world</t>
  </si>
  <si>
    <t>Vlookup</t>
  </si>
  <si>
    <t>Hlookup</t>
  </si>
  <si>
    <t>Xlookup</t>
  </si>
  <si>
    <t>Columnwise</t>
  </si>
  <si>
    <t>rowwise</t>
  </si>
  <si>
    <t>both</t>
  </si>
  <si>
    <t xml:space="preserve">move in forward direction only </t>
  </si>
  <si>
    <t>it moves in both the direction</t>
  </si>
  <si>
    <t>(F2&gt;=500,"Excellent",F2&gt;=400,"Good",F2&gt;=300,"average",F2&lt;=200,"Poor")</t>
  </si>
  <si>
    <t>(B39,A25:A34,B25:G34)</t>
  </si>
  <si>
    <t>XOR</t>
  </si>
  <si>
    <t>NXOR</t>
  </si>
  <si>
    <t>Minor</t>
  </si>
  <si>
    <t>NAND</t>
  </si>
  <si>
    <t>NOR</t>
  </si>
  <si>
    <t>praveen</t>
  </si>
  <si>
    <t>Region = East</t>
  </si>
  <si>
    <t xml:space="preserve">Product = Laptop </t>
  </si>
  <si>
    <t>Profit = 20</t>
  </si>
  <si>
    <t>sumif</t>
  </si>
  <si>
    <t>sumifs</t>
  </si>
  <si>
    <t>match will give you position of value</t>
  </si>
  <si>
    <t>index will give you the exact value</t>
  </si>
  <si>
    <t xml:space="preserve">filling missing data </t>
  </si>
  <si>
    <t>match will give you the position of the selected value</t>
  </si>
  <si>
    <t>index will give you the eaxct value</t>
  </si>
  <si>
    <t>TREND</t>
  </si>
  <si>
    <t>GROWTH</t>
  </si>
  <si>
    <t xml:space="preserve">SD </t>
  </si>
  <si>
    <t>VARIANCE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</si>
  <si>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</si>
  <si>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</si>
  <si>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</si>
  <si>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</si>
  <si>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</si>
  <si>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</si>
  <si>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</si>
  <si>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</si>
  <si>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</si>
  <si>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</si>
  <si>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</si>
  <si>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</si>
  <si>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Largest(1)</t>
  </si>
  <si>
    <t>Smallest(1)</t>
  </si>
  <si>
    <t>Confidence Level(95.0%)</t>
  </si>
  <si>
    <t>HOI</t>
  </si>
  <si>
    <t>VIEW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</si>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</sst>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[$-409]mmmm\ d\,\ yyyy;@"/>
    <numFmt numFmtId="167" formatCode="[$-409]d\-mmm;@"/>
    <numFmt numFmtId="168" formatCode="&quot;$&quot;#,##0.00"/>
    <numFmt numFmtId="169" formatCode="[$₹-4009]\ #,##0.00"/>
    <numFmt numFmtId="170" formatCode="[$₿]\ #,##0.000000" x16r2:formatCode16="[$₿-x-xbt2]\ #,##0.000000"/>
    <numFmt numFmtId="171" formatCode="0.00000%"/>
    <numFmt numFmtId="172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Bahnschrift SemiLight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Bahnschrift SemiLight"/>
      <family val="2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9" fontId="1" fillId="0" borderId="0" applyFont="0" applyFill="0" applyBorder="0" applyAlignment="0" applyProtection="0"/>
    <xf numFmtId="0" fontId="12" fillId="17" borderId="3" applyNumberFormat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2" fontId="0" fillId="12" borderId="2" xfId="0" applyNumberForma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0" fontId="0" fillId="0" borderId="0" xfId="0" applyNumberFormat="1"/>
    <xf numFmtId="171" fontId="0" fillId="0" borderId="0" xfId="0" applyNumberFormat="1"/>
    <xf numFmtId="9" fontId="0" fillId="0" borderId="0" xfId="0" applyNumberFormat="1"/>
    <xf numFmtId="0" fontId="0" fillId="0" borderId="0" xfId="0" quotePrefix="1"/>
    <xf numFmtId="164" fontId="0" fillId="0" borderId="0" xfId="1" applyFont="1"/>
    <xf numFmtId="0" fontId="2" fillId="2" borderId="1" xfId="2" applyAlignment="1">
      <alignment horizontal="center"/>
    </xf>
    <xf numFmtId="0" fontId="0" fillId="16" borderId="2" xfId="0" applyFill="1" applyBorder="1" applyAlignment="1">
      <alignment horizontal="center" vertical="center"/>
    </xf>
    <xf numFmtId="14" fontId="0" fillId="0" borderId="0" xfId="0" applyNumberFormat="1"/>
    <xf numFmtId="0" fontId="14" fillId="0" borderId="2" xfId="0" applyFont="1" applyBorder="1" applyAlignment="1">
      <alignment horizontal="center" vertical="center"/>
    </xf>
    <xf numFmtId="0" fontId="12" fillId="17" borderId="3" xfId="4" applyAlignment="1">
      <alignment horizontal="center" vertical="center"/>
    </xf>
    <xf numFmtId="0" fontId="1" fillId="19" borderId="2" xfId="6" applyBorder="1" applyAlignment="1">
      <alignment horizontal="center" vertical="center"/>
    </xf>
    <xf numFmtId="0" fontId="1" fillId="20" borderId="2" xfId="7" applyBorder="1" applyAlignment="1">
      <alignment horizontal="center" vertical="center"/>
    </xf>
    <xf numFmtId="0" fontId="1" fillId="21" borderId="2" xfId="8" applyBorder="1" applyAlignment="1">
      <alignment horizontal="center" vertical="center"/>
    </xf>
    <xf numFmtId="0" fontId="3" fillId="18" borderId="2" xfId="5" applyBorder="1" applyAlignment="1">
      <alignment horizontal="center" vertical="center"/>
    </xf>
    <xf numFmtId="0" fontId="0" fillId="16" borderId="0" xfId="0" applyFill="1"/>
    <xf numFmtId="172" fontId="0" fillId="0" borderId="0" xfId="0" applyNumberFormat="1"/>
    <xf numFmtId="0" fontId="13" fillId="0" borderId="2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top"/>
    </xf>
    <xf numFmtId="9" fontId="0" fillId="0" borderId="0" xfId="3" applyFont="1"/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vertical="center" wrapText="1"/>
    </xf>
    <xf numFmtId="14" fontId="0" fillId="22" borderId="4" xfId="0" applyNumberFormat="1" applyFill="1" applyBorder="1"/>
    <xf numFmtId="14" fontId="0" fillId="0" borderId="4" xfId="0" applyNumberFormat="1" applyBorder="1"/>
    <xf numFmtId="22" fontId="0" fillId="0" borderId="0" xfId="0" applyNumberFormat="1"/>
    <xf numFmtId="0" fontId="0" fillId="7" borderId="0" xfId="0" applyFill="1"/>
    <xf numFmtId="0" fontId="0" fillId="13" borderId="0" xfId="0" applyFill="1"/>
    <xf numFmtId="0" fontId="2" fillId="23" borderId="7" xfId="0" applyFont="1" applyFill="1" applyBorder="1"/>
    <xf numFmtId="14" fontId="0" fillId="22" borderId="5" xfId="0" applyNumberFormat="1" applyFill="1" applyBorder="1"/>
    <xf numFmtId="0" fontId="0" fillId="22" borderId="5" xfId="0" applyFill="1" applyBorder="1"/>
    <xf numFmtId="0" fontId="0" fillId="22" borderId="7" xfId="0" applyFill="1" applyBorder="1"/>
    <xf numFmtId="14" fontId="0" fillId="0" borderId="5" xfId="0" applyNumberFormat="1" applyBorder="1"/>
    <xf numFmtId="0" fontId="0" fillId="0" borderId="5" xfId="0" applyBorder="1"/>
    <xf numFmtId="14" fontId="0" fillId="22" borderId="8" xfId="0" applyNumberFormat="1" applyFill="1" applyBorder="1"/>
    <xf numFmtId="0" fontId="0" fillId="22" borderId="8" xfId="0" applyFill="1" applyBorder="1"/>
    <xf numFmtId="0" fontId="13" fillId="0" borderId="9" xfId="0" applyFont="1" applyBorder="1" applyAlignment="1">
      <alignment horizontal="center" vertical="top"/>
    </xf>
    <xf numFmtId="18" fontId="0" fillId="0" borderId="0" xfId="0" applyNumberFormat="1"/>
    <xf numFmtId="0" fontId="0" fillId="4" borderId="0" xfId="0" applyFill="1" applyAlignment="1">
      <alignment vertical="center" wrapText="1"/>
    </xf>
    <xf numFmtId="0" fontId="15" fillId="16" borderId="0" xfId="0" applyFont="1" applyFill="1"/>
    <xf numFmtId="0" fontId="13" fillId="0" borderId="2" xfId="0" applyFont="1" applyBorder="1" applyAlignment="1">
      <alignment horizontal="center" vertical="center"/>
    </xf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0" borderId="2" xfId="0" applyBorder="1"/>
    <xf numFmtId="0" fontId="0" fillId="7" borderId="2" xfId="0" applyFill="1" applyBorder="1"/>
    <xf numFmtId="0" fontId="1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7" borderId="7" xfId="0" applyFill="1" applyBorder="1"/>
    <xf numFmtId="0" fontId="0" fillId="27" borderId="5" xfId="0" applyFill="1" applyBorder="1"/>
    <xf numFmtId="0" fontId="0" fillId="27" borderId="8" xfId="0" applyFill="1" applyBorder="1"/>
    <xf numFmtId="0" fontId="16" fillId="26" borderId="7" xfId="0" applyFont="1" applyFill="1" applyBorder="1"/>
    <xf numFmtId="0" fontId="0" fillId="24" borderId="2" xfId="0" applyFill="1" applyBorder="1"/>
    <xf numFmtId="0" fontId="0" fillId="7" borderId="0" xfId="0" applyFill="1" applyAlignment="1">
      <alignment vertical="center" wrapText="1"/>
    </xf>
    <xf numFmtId="0" fontId="0" fillId="15" borderId="0" xfId="0" applyFill="1"/>
    <xf numFmtId="0" fontId="0" fillId="5" borderId="0" xfId="0" applyFill="1"/>
    <xf numFmtId="0" fontId="0" fillId="16" borderId="2" xfId="0" applyFill="1" applyBorder="1"/>
    <xf numFmtId="0" fontId="13" fillId="0" borderId="6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0" fillId="16" borderId="11" xfId="0" applyFill="1" applyBorder="1"/>
    <xf numFmtId="0" fontId="0" fillId="16" borderId="13" xfId="0" applyFill="1" applyBorder="1" applyAlignment="1">
      <alignment vertical="center" wrapText="1"/>
    </xf>
    <xf numFmtId="0" fontId="0" fillId="16" borderId="2" xfId="0" applyFill="1" applyBorder="1" applyAlignment="1">
      <alignment vertical="center" wrapText="1"/>
    </xf>
    <xf numFmtId="0" fontId="0" fillId="16" borderId="17" xfId="0" applyFill="1" applyBorder="1"/>
    <xf numFmtId="0" fontId="0" fillId="16" borderId="16" xfId="0" applyFill="1" applyBorder="1" applyAlignment="1">
      <alignment vertical="center" wrapText="1"/>
    </xf>
    <xf numFmtId="0" fontId="0" fillId="0" borderId="18" xfId="0" applyFill="1" applyBorder="1" applyAlignment="1"/>
    <xf numFmtId="0" fontId="17" fillId="0" borderId="19" xfId="0" applyFont="1" applyFill="1" applyBorder="1" applyAlignment="1">
      <alignment horizontal="center"/>
    </xf>
    <xf numFmtId="0" fontId="0" fillId="0" borderId="0" xfId="0" applyFill="1" applyBorder="1" applyAlignment="1"/>
    <xf numFmtId="0" fontId="17" fillId="0" borderId="2" xfId="0" applyFont="1" applyFill="1" applyBorder="1" applyAlignment="1">
      <alignment horizontal="center"/>
    </xf>
    <xf numFmtId="0" fontId="0" fillId="0" borderId="2" xfId="0" applyFill="1" applyBorder="1" applyAlignment="1"/>
    <xf numFmtId="0" fontId="10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Calculation" xfId="4" builtinId="22"/>
    <cellStyle name="Check Cell" xfId="2" builtinId="23"/>
    <cellStyle name="Comma" xfId="1" builtinId="3"/>
    <cellStyle name="Normal" xfId="0" builtinId="0"/>
    <cellStyle name="Percent" xfId="3" builtinId="5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Unit Price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Charts!$A$2:$A$12</c:f>
              <c:strCache>
                <c:ptCount val="10"/>
                <c:pt idx="0">
                  <c:v>Alice Brown</c:v>
                </c:pt>
                <c:pt idx="1">
                  <c:v>Liam Smith</c:v>
                </c:pt>
                <c:pt idx="2">
                  <c:v>Noah Davis</c:v>
                </c:pt>
                <c:pt idx="3">
                  <c:v>Ava Wilson</c:v>
                </c:pt>
                <c:pt idx="4">
                  <c:v>Mia Johnson</c:v>
                </c:pt>
                <c:pt idx="5">
                  <c:v>Ethan Clark</c:v>
                </c:pt>
                <c:pt idx="6">
                  <c:v>Sophia Lewis</c:v>
                </c:pt>
                <c:pt idx="7">
                  <c:v>James Hall</c:v>
                </c:pt>
                <c:pt idx="8">
                  <c:v>Emily Young</c:v>
                </c:pt>
                <c:pt idx="9">
                  <c:v>Daniel King</c:v>
                </c:pt>
              </c:strCache>
            </c:strRef>
          </c:cat>
          <c:val>
            <c:numRef>
              <c:f>Charts!$E$2:$E$12</c:f>
              <c:numCache>
                <c:formatCode>General</c:formatCode>
                <c:ptCount val="11"/>
                <c:pt idx="0">
                  <c:v>50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35</c:v>
                </c:pt>
                <c:pt idx="6">
                  <c:v>60</c:v>
                </c:pt>
                <c:pt idx="7">
                  <c:v>45</c:v>
                </c:pt>
                <c:pt idx="8">
                  <c:v>80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4-4C36-ADEC-4F6151FBB6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0494319"/>
        <c:axId val="1178038559"/>
      </c:barChart>
      <c:catAx>
        <c:axId val="17049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43362832994739958"/>
              <c:y val="0.91423492772358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38559"/>
        <c:crosses val="autoZero"/>
        <c:auto val="1"/>
        <c:lblAlgn val="ctr"/>
        <c:lblOffset val="100"/>
        <c:noMultiLvlLbl val="0"/>
      </c:catAx>
      <c:valAx>
        <c:axId val="117803855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04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832633420822403"/>
          <c:y val="3.8240917782026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Sheet14!$D$3615</c:f>
              <c:strCache>
                <c:ptCount val="1"/>
                <c:pt idx="0">
                  <c:v>Unit Sold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Sheet14!$A$3616:$A$3625</c:f>
              <c:strCache>
                <c:ptCount val="10"/>
                <c:pt idx="0">
                  <c:v>Alice Brown</c:v>
                </c:pt>
                <c:pt idx="1">
                  <c:v>Liam Smith</c:v>
                </c:pt>
                <c:pt idx="2">
                  <c:v>Noah Davis</c:v>
                </c:pt>
                <c:pt idx="3">
                  <c:v>Ava Wilson</c:v>
                </c:pt>
                <c:pt idx="4">
                  <c:v>Mia Johnson</c:v>
                </c:pt>
                <c:pt idx="5">
                  <c:v>Ethan Clark</c:v>
                </c:pt>
                <c:pt idx="6">
                  <c:v>Sophia Lewis</c:v>
                </c:pt>
                <c:pt idx="7">
                  <c:v>James Hall</c:v>
                </c:pt>
                <c:pt idx="8">
                  <c:v>Emily Young</c:v>
                </c:pt>
                <c:pt idx="9">
                  <c:v>Daniel King</c:v>
                </c:pt>
              </c:strCache>
            </c:strRef>
          </c:cat>
          <c:val>
            <c:numRef>
              <c:f>Sheet14!$D$3616:$D$3625</c:f>
              <c:numCache>
                <c:formatCode>General</c:formatCode>
                <c:ptCount val="10"/>
                <c:pt idx="0">
                  <c:v>12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6</c:v>
                </c:pt>
                <c:pt idx="5">
                  <c:v>20</c:v>
                </c:pt>
                <c:pt idx="6">
                  <c:v>14</c:v>
                </c:pt>
                <c:pt idx="7">
                  <c:v>9</c:v>
                </c:pt>
                <c:pt idx="8">
                  <c:v>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B-4BD1-8A06-879B5DC0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18912847"/>
        <c:axId val="284984527"/>
      </c:barChart>
      <c:catAx>
        <c:axId val="1189128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84527"/>
        <c:crosses val="autoZero"/>
        <c:auto val="1"/>
        <c:lblAlgn val="ctr"/>
        <c:lblOffset val="100"/>
        <c:noMultiLvlLbl val="0"/>
      </c:catAx>
      <c:valAx>
        <c:axId val="2849845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Unit sold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IN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uLnTx/>
                <a:uFillTx/>
                <a:latin typeface="Calibri" panose="020F0502020204030204"/>
              </a:rPr>
              <a:t> Sales</a:t>
            </a:r>
          </a:p>
          <a:p>
            <a:pPr algn="ctr" rtl="0"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x:rich>
      </cx:tx>
    </cx:title>
    <cx:plotArea>
      <cx:plotAreaRegion>
        <cx:series layoutId="clusteredColumn" uniqueId="{04CBB58A-1FCD-4AE2-9D01-F4B7C063E1F8}">
          <cx:dataLabels pos="ctr">
            <cx:visibility seriesName="0" categoryName="0" value="1"/>
          </cx:dataLabels>
          <cx:dataId val="0"/>
          <cx:layoutPr>
            <cx:parentLabelLayout val="overlapping"/>
            <cx:aggregation/>
          </cx:layoutPr>
          <cx:axisId val="0"/>
        </cx:series>
        <cx:series layoutId="paretoLine" ownerIdx="0" uniqueId="{101F5C4E-2C8B-4560-BA6E-27B5D579369E}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87" Type="http://schemas.openxmlformats.org/officeDocument/2006/relationships/customXml" Target="../ink/ink44.xml"/><Relationship Id="rId102" Type="http://schemas.openxmlformats.org/officeDocument/2006/relationships/image" Target="../media/image51.png"/><Relationship Id="rId110" Type="http://schemas.openxmlformats.org/officeDocument/2006/relationships/image" Target="../media/image55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11" Type="http://schemas.openxmlformats.org/officeDocument/2006/relationships/customXml" Target="../ink/ink56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13" Type="http://schemas.openxmlformats.org/officeDocument/2006/relationships/customXml" Target="../ink/ink63.xml"/><Relationship Id="rId18" Type="http://schemas.openxmlformats.org/officeDocument/2006/relationships/customXml" Target="../ink/ink67.xml"/><Relationship Id="rId26" Type="http://schemas.openxmlformats.org/officeDocument/2006/relationships/customXml" Target="../ink/ink74.xml"/><Relationship Id="rId3" Type="http://schemas.openxmlformats.org/officeDocument/2006/relationships/customXml" Target="../ink/ink58.xml"/><Relationship Id="rId21" Type="http://schemas.openxmlformats.org/officeDocument/2006/relationships/customXml" Target="../ink/ink70.xml"/><Relationship Id="rId7" Type="http://schemas.openxmlformats.org/officeDocument/2006/relationships/customXml" Target="../ink/ink60.xml"/><Relationship Id="rId12" Type="http://schemas.openxmlformats.org/officeDocument/2006/relationships/image" Target="../media/image62.png"/><Relationship Id="rId17" Type="http://schemas.openxmlformats.org/officeDocument/2006/relationships/customXml" Target="../ink/ink66.xml"/><Relationship Id="rId25" Type="http://schemas.openxmlformats.org/officeDocument/2006/relationships/image" Target="../media/image64.png"/><Relationship Id="rId2" Type="http://schemas.openxmlformats.org/officeDocument/2006/relationships/image" Target="../media/image57.png"/><Relationship Id="rId16" Type="http://schemas.openxmlformats.org/officeDocument/2006/relationships/customXml" Target="../ink/ink65.xml"/><Relationship Id="rId20" Type="http://schemas.openxmlformats.org/officeDocument/2006/relationships/customXml" Target="../ink/ink69.xml"/><Relationship Id="rId29" Type="http://schemas.openxmlformats.org/officeDocument/2006/relationships/image" Target="../media/image66.png"/><Relationship Id="rId1" Type="http://schemas.openxmlformats.org/officeDocument/2006/relationships/customXml" Target="../ink/ink57.xml"/><Relationship Id="rId6" Type="http://schemas.openxmlformats.org/officeDocument/2006/relationships/image" Target="../media/image59.png"/><Relationship Id="rId11" Type="http://schemas.openxmlformats.org/officeDocument/2006/relationships/customXml" Target="../ink/ink62.xml"/><Relationship Id="rId24" Type="http://schemas.openxmlformats.org/officeDocument/2006/relationships/customXml" Target="../ink/ink73.xml"/><Relationship Id="rId5" Type="http://schemas.openxmlformats.org/officeDocument/2006/relationships/customXml" Target="../ink/ink59.xml"/><Relationship Id="rId15" Type="http://schemas.openxmlformats.org/officeDocument/2006/relationships/customXml" Target="../ink/ink64.xml"/><Relationship Id="rId23" Type="http://schemas.openxmlformats.org/officeDocument/2006/relationships/customXml" Target="../ink/ink72.xml"/><Relationship Id="rId28" Type="http://schemas.openxmlformats.org/officeDocument/2006/relationships/customXml" Target="../ink/ink75.xml"/><Relationship Id="rId10" Type="http://schemas.openxmlformats.org/officeDocument/2006/relationships/image" Target="../media/image61.png"/><Relationship Id="rId19" Type="http://schemas.openxmlformats.org/officeDocument/2006/relationships/customXml" Target="../ink/ink68.xml"/><Relationship Id="rId4" Type="http://schemas.openxmlformats.org/officeDocument/2006/relationships/image" Target="../media/image58.png"/><Relationship Id="rId9" Type="http://schemas.openxmlformats.org/officeDocument/2006/relationships/customXml" Target="../ink/ink61.xml"/><Relationship Id="rId14" Type="http://schemas.openxmlformats.org/officeDocument/2006/relationships/image" Target="../media/image63.png"/><Relationship Id="rId22" Type="http://schemas.openxmlformats.org/officeDocument/2006/relationships/customXml" Target="../ink/ink71.xml"/><Relationship Id="rId27" Type="http://schemas.openxmlformats.org/officeDocument/2006/relationships/image" Target="../media/image6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1" Type="http://schemas.openxmlformats.org/officeDocument/2006/relationships/customXml" Target="../ink/ink76.xml"/><Relationship Id="rId5" Type="http://schemas.openxmlformats.org/officeDocument/2006/relationships/customXml" Target="../ink/ink77.xml"/><Relationship Id="rId4" Type="http://schemas.openxmlformats.org/officeDocument/2006/relationships/image" Target="../media/image5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ustomXml" Target="../ink/ink78.xml"/><Relationship Id="rId4" Type="http://schemas.openxmlformats.org/officeDocument/2006/relationships/image" Target="../media/image58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7.png"/><Relationship Id="rId1" Type="http://schemas.openxmlformats.org/officeDocument/2006/relationships/customXml" Target="../ink/ink7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449160</xdr:colOff>
      <xdr:row>3</xdr:row>
      <xdr:rowOff>159990</xdr:rowOff>
    </xdr:from>
    <xdr:to>
      <xdr:col>11</xdr:col>
      <xdr:colOff>480720</xdr:colOff>
      <xdr:row>8</xdr:row>
      <xdr:rowOff>182440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EE5730B1-A5A3-8622-F3D1-B96BFFBEA019}"/>
                </a:ext>
              </a:extLst>
            </xdr14:cNvPr>
            <xdr14:cNvContentPartPr/>
          </xdr14:nvContentPartPr>
          <xdr14:nvPr macro=""/>
          <xdr14:xfrm>
            <a:off x="6545160" y="712440"/>
            <a:ext cx="641160" cy="94320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EE5730B1-A5A3-8622-F3D1-B96BFFBEA0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39040" y="706320"/>
              <a:ext cx="653400" cy="9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457560</xdr:colOff>
      <xdr:row>13</xdr:row>
      <xdr:rowOff>80690</xdr:rowOff>
    </xdr:from>
    <xdr:to>
      <xdr:col>13</xdr:col>
      <xdr:colOff>363120</xdr:colOff>
      <xdr:row>17</xdr:row>
      <xdr:rowOff>92530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FADFE7D4-F92E-1B52-00F9-3AAE0AE29494}"/>
                </a:ext>
              </a:extLst>
            </xdr14:cNvPr>
            <xdr14:cNvContentPartPr/>
          </xdr14:nvContentPartPr>
          <xdr14:nvPr macro=""/>
          <xdr14:xfrm>
            <a:off x="7772760" y="2474640"/>
            <a:ext cx="515160" cy="74844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FADFE7D4-F92E-1B52-00F9-3AAE0AE294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766640" y="2468520"/>
              <a:ext cx="527400" cy="76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400800</xdr:colOff>
      <xdr:row>0</xdr:row>
      <xdr:rowOff>53640</xdr:rowOff>
    </xdr:from>
    <xdr:to>
      <xdr:col>17</xdr:col>
      <xdr:colOff>449025</xdr:colOff>
      <xdr:row>22</xdr:row>
      <xdr:rowOff>44060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D251B5BC-1F73-7BE8-8EC4-6D7DBA84CAE5}"/>
                </a:ext>
              </a:extLst>
            </xdr14:cNvPr>
            <xdr14:cNvContentPartPr/>
          </xdr14:nvContentPartPr>
          <xdr14:nvPr macro=""/>
          <xdr14:xfrm>
            <a:off x="3448800" y="53640"/>
            <a:ext cx="7787520" cy="404172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D251B5BC-1F73-7BE8-8EC4-6D7DBA84CA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42648" y="47565"/>
              <a:ext cx="7799824" cy="4053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160764</xdr:colOff>
      <xdr:row>25</xdr:row>
      <xdr:rowOff>56346</xdr:rowOff>
    </xdr:from>
    <xdr:to>
      <xdr:col>8</xdr:col>
      <xdr:colOff>24272</xdr:colOff>
      <xdr:row>27</xdr:row>
      <xdr:rowOff>90999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45B1A2DC-BA82-28C9-3546-B8FB6B56BD5B}"/>
                </a:ext>
              </a:extLst>
            </xdr14:cNvPr>
            <xdr14:cNvContentPartPr/>
          </xdr14:nvContentPartPr>
          <xdr14:nvPr macro=""/>
          <xdr14:xfrm>
            <a:off x="3828600" y="4676682"/>
            <a:ext cx="1086120" cy="40428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45B1A2DC-BA82-28C9-3546-B8FB6B56BD5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22482" y="4670567"/>
              <a:ext cx="1098356" cy="416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16868</xdr:colOff>
      <xdr:row>30</xdr:row>
      <xdr:rowOff>151799</xdr:rowOff>
    </xdr:from>
    <xdr:to>
      <xdr:col>2</xdr:col>
      <xdr:colOff>91028</xdr:colOff>
      <xdr:row>31</xdr:row>
      <xdr:rowOff>157426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1C1318A2-ED35-3957-5D65-9BDF78D0B646}"/>
                </a:ext>
              </a:extLst>
            </xdr14:cNvPr>
            <xdr14:cNvContentPartPr/>
          </xdr14:nvContentPartPr>
          <xdr14:nvPr macro=""/>
          <xdr14:xfrm>
            <a:off x="1239480" y="5696202"/>
            <a:ext cx="74160" cy="190440"/>
          </xdr14:xfrm>
        </xdr:contentPart>
      </mc:Choice>
      <mc:Fallback xmlns=""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1C1318A2-ED35-3957-5D65-9BDF78D0B64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33360" y="5690082"/>
              <a:ext cx="8640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209494</xdr:colOff>
      <xdr:row>22</xdr:row>
      <xdr:rowOff>65026</xdr:rowOff>
    </xdr:from>
    <xdr:to>
      <xdr:col>10</xdr:col>
      <xdr:colOff>362980</xdr:colOff>
      <xdr:row>39</xdr:row>
      <xdr:rowOff>114012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B6E28D7D-8565-998C-2BAF-2F50A670F11C}"/>
                </a:ext>
              </a:extLst>
            </xdr14:cNvPr>
            <xdr14:cNvContentPartPr/>
          </xdr14:nvContentPartPr>
          <xdr14:nvPr macro=""/>
          <xdr14:xfrm>
            <a:off x="820800" y="4130922"/>
            <a:ext cx="5655240" cy="3190814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B6E28D7D-8565-998C-2BAF-2F50A670F11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14632" y="4124825"/>
              <a:ext cx="5667575" cy="32030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526628</xdr:colOff>
      <xdr:row>29</xdr:row>
      <xdr:rowOff>150266</xdr:rowOff>
    </xdr:from>
    <xdr:to>
      <xdr:col>3</xdr:col>
      <xdr:colOff>293322</xdr:colOff>
      <xdr:row>31</xdr:row>
      <xdr:rowOff>99960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AE57A1F1-4D87-B39E-020E-4CD03A748EBC}"/>
                </a:ext>
              </a:extLst>
            </xdr14:cNvPr>
            <xdr14:cNvContentPartPr/>
          </xdr14:nvContentPartPr>
          <xdr14:nvPr macro=""/>
          <xdr14:xfrm>
            <a:off x="1749240" y="5509856"/>
            <a:ext cx="378000" cy="31932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AE57A1F1-4D87-B39E-020E-4CD03A748EB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43120" y="5503743"/>
              <a:ext cx="390240" cy="331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22602</xdr:colOff>
      <xdr:row>32</xdr:row>
      <xdr:rowOff>130426</xdr:rowOff>
    </xdr:from>
    <xdr:to>
      <xdr:col>4</xdr:col>
      <xdr:colOff>258376</xdr:colOff>
      <xdr:row>37</xdr:row>
      <xdr:rowOff>73599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6EF979A1-5A96-7A0D-585C-520EBA85AD45}"/>
                </a:ext>
              </a:extLst>
            </xdr14:cNvPr>
            <xdr14:cNvContentPartPr/>
          </xdr14:nvContentPartPr>
          <xdr14:nvPr macro=""/>
          <xdr14:xfrm>
            <a:off x="1856520" y="6044456"/>
            <a:ext cx="847080" cy="86724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6EF979A1-5A96-7A0D-585C-520EBA85AD4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50400" y="6038336"/>
              <a:ext cx="859320" cy="87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575280</xdr:colOff>
      <xdr:row>98</xdr:row>
      <xdr:rowOff>42463</xdr:rowOff>
    </xdr:from>
    <xdr:to>
      <xdr:col>4</xdr:col>
      <xdr:colOff>256560</xdr:colOff>
      <xdr:row>99</xdr:row>
      <xdr:rowOff>100406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D8DC9663-E886-86B1-EBE4-2914937E6828}"/>
                </a:ext>
              </a:extLst>
            </xdr14:cNvPr>
            <xdr14:cNvContentPartPr/>
          </xdr14:nvContentPartPr>
          <xdr14:nvPr macro=""/>
          <xdr14:xfrm>
            <a:off x="2404080" y="18178063"/>
            <a:ext cx="290880" cy="24300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D8DC9663-E886-86B1-EBE4-2914937E682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97960" y="18171952"/>
              <a:ext cx="303120" cy="255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597519</xdr:colOff>
      <xdr:row>34</xdr:row>
      <xdr:rowOff>152961</xdr:rowOff>
    </xdr:from>
    <xdr:to>
      <xdr:col>3</xdr:col>
      <xdr:colOff>550498</xdr:colOff>
      <xdr:row>35</xdr:row>
      <xdr:rowOff>94535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5A2B59F0-CBCD-50F7-7357-A876701D61B1}"/>
                </a:ext>
              </a:extLst>
            </xdr14:cNvPr>
            <xdr14:cNvContentPartPr/>
          </xdr14:nvContentPartPr>
          <xdr14:nvPr macro=""/>
          <xdr14:xfrm>
            <a:off x="1810440" y="6460152"/>
            <a:ext cx="559440" cy="12708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5A2B59F0-CBCD-50F7-7357-A876701D61B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804320" y="6454032"/>
              <a:ext cx="57168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543797</xdr:colOff>
      <xdr:row>28</xdr:row>
      <xdr:rowOff>125920</xdr:rowOff>
    </xdr:from>
    <xdr:to>
      <xdr:col>6</xdr:col>
      <xdr:colOff>63476</xdr:colOff>
      <xdr:row>36</xdr:row>
      <xdr:rowOff>54155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13D1AD09-5C4B-0C7D-BE32-40E2767E8B3B}"/>
                </a:ext>
              </a:extLst>
            </xdr14:cNvPr>
            <xdr14:cNvContentPartPr/>
          </xdr14:nvContentPartPr>
          <xdr14:nvPr macro=""/>
          <xdr14:xfrm>
            <a:off x="2969640" y="5320077"/>
            <a:ext cx="732600" cy="141228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13D1AD09-5C4B-0C7D-BE32-40E2767E8B3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963520" y="5313957"/>
              <a:ext cx="744840" cy="142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140853</xdr:colOff>
      <xdr:row>38</xdr:row>
      <xdr:rowOff>125179</xdr:rowOff>
    </xdr:from>
    <xdr:to>
      <xdr:col>11</xdr:col>
      <xdr:colOff>388173</xdr:colOff>
      <xdr:row>39</xdr:row>
      <xdr:rowOff>142713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6F46D25D-55D5-A2B3-E431-4AD0F6A4C430}"/>
                </a:ext>
              </a:extLst>
            </xdr14:cNvPr>
            <xdr14:cNvContentPartPr/>
          </xdr14:nvContentPartPr>
          <xdr14:nvPr macro=""/>
          <xdr14:xfrm>
            <a:off x="6811920" y="7174392"/>
            <a:ext cx="247320" cy="20304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6F46D25D-55D5-A2B3-E431-4AD0F6A4C43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805800" y="7168272"/>
              <a:ext cx="259560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460893</xdr:colOff>
      <xdr:row>31</xdr:row>
      <xdr:rowOff>63638</xdr:rowOff>
    </xdr:from>
    <xdr:to>
      <xdr:col>16</xdr:col>
      <xdr:colOff>190034</xdr:colOff>
      <xdr:row>39</xdr:row>
      <xdr:rowOff>70713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977F362A-783B-84B2-FDDE-F0C0F234B8CD}"/>
                </a:ext>
              </a:extLst>
            </xdr14:cNvPr>
            <xdr14:cNvContentPartPr/>
          </xdr14:nvContentPartPr>
          <xdr14:nvPr macro=""/>
          <xdr14:xfrm>
            <a:off x="7131960" y="5814312"/>
            <a:ext cx="3182400" cy="1491120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977F362A-783B-84B2-FDDE-F0C0F234B8C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125840" y="5808193"/>
              <a:ext cx="3194640" cy="1503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394839</xdr:colOff>
      <xdr:row>22</xdr:row>
      <xdr:rowOff>184108</xdr:rowOff>
    </xdr:from>
    <xdr:to>
      <xdr:col>9</xdr:col>
      <xdr:colOff>526494</xdr:colOff>
      <xdr:row>40</xdr:row>
      <xdr:rowOff>70247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32BF58E4-4FDA-8A98-8157-4AFB214B7E3E}"/>
                </a:ext>
              </a:extLst>
            </xdr14:cNvPr>
            <xdr14:cNvContentPartPr/>
          </xdr14:nvContentPartPr>
          <xdr14:nvPr macro=""/>
          <xdr14:xfrm>
            <a:off x="1607760" y="4265232"/>
            <a:ext cx="4376880" cy="3225240"/>
          </xdr14:xfrm>
        </xdr:contentPart>
      </mc:Choice>
      <mc:Fallback xmlns=""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32BF58E4-4FDA-8A98-8157-4AFB214B7E3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601640" y="4259112"/>
              <a:ext cx="4389120" cy="323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187258</xdr:colOff>
      <xdr:row>25</xdr:row>
      <xdr:rowOff>48432</xdr:rowOff>
    </xdr:from>
    <xdr:to>
      <xdr:col>4</xdr:col>
      <xdr:colOff>529757</xdr:colOff>
      <xdr:row>28</xdr:row>
      <xdr:rowOff>66475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9E45A0C3-9052-1694-3293-0C6CA013E648}"/>
                </a:ext>
              </a:extLst>
            </xdr14:cNvPr>
            <xdr14:cNvContentPartPr/>
          </xdr14:nvContentPartPr>
          <xdr14:nvPr macro=""/>
          <xdr14:xfrm>
            <a:off x="2006640" y="4686072"/>
            <a:ext cx="948960" cy="574560"/>
          </xdr14:xfrm>
        </xdr:contentPart>
      </mc:Choice>
      <mc:Fallback xmlns=""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9E45A0C3-9052-1694-3293-0C6CA013E64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000520" y="4679952"/>
              <a:ext cx="961200" cy="58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9012</xdr:colOff>
      <xdr:row>28</xdr:row>
      <xdr:rowOff>165835</xdr:rowOff>
    </xdr:from>
    <xdr:to>
      <xdr:col>20</xdr:col>
      <xdr:colOff>93391</xdr:colOff>
      <xdr:row>32</xdr:row>
      <xdr:rowOff>116812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9292A043-7967-0D23-FB2A-08BEE9DD4426}"/>
                </a:ext>
              </a:extLst>
            </xdr14:cNvPr>
            <xdr14:cNvContentPartPr/>
          </xdr14:nvContentPartPr>
          <xdr14:nvPr macro=""/>
          <xdr14:xfrm>
            <a:off x="11952720" y="5359992"/>
            <a:ext cx="690840" cy="69300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9292A043-7967-0D23-FB2A-08BEE9DD442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946600" y="5353872"/>
              <a:ext cx="703080" cy="70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100394</xdr:colOff>
      <xdr:row>30</xdr:row>
      <xdr:rowOff>44663</xdr:rowOff>
    </xdr:from>
    <xdr:to>
      <xdr:col>19</xdr:col>
      <xdr:colOff>177492</xdr:colOff>
      <xdr:row>40</xdr:row>
      <xdr:rowOff>28127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A41D9F02-C24D-001A-123E-D145367D5796}"/>
                </a:ext>
              </a:extLst>
            </xdr14:cNvPr>
            <xdr14:cNvContentPartPr/>
          </xdr14:nvContentPartPr>
          <xdr14:nvPr macro=""/>
          <xdr14:xfrm>
            <a:off x="10224720" y="5609832"/>
            <a:ext cx="1896480" cy="1838520"/>
          </xdr14:xfrm>
        </xdr:contentPart>
      </mc:Choice>
      <mc:Fallback xmlns=""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A41D9F02-C24D-001A-123E-D145367D579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218600" y="5603713"/>
              <a:ext cx="1908720" cy="18507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445993</xdr:colOff>
      <xdr:row>25</xdr:row>
      <xdr:rowOff>72912</xdr:rowOff>
    </xdr:from>
    <xdr:to>
      <xdr:col>21</xdr:col>
      <xdr:colOff>30171</xdr:colOff>
      <xdr:row>44</xdr:row>
      <xdr:rowOff>124185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16F64BF6-5B0D-E76D-CCF3-899CA397D9AB}"/>
                </a:ext>
              </a:extLst>
            </xdr14:cNvPr>
            <xdr14:cNvContentPartPr/>
          </xdr14:nvContentPartPr>
          <xdr14:nvPr macro=""/>
          <xdr14:xfrm>
            <a:off x="6510600" y="4710552"/>
            <a:ext cx="6676200" cy="357588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16F64BF6-5B0D-E76D-CCF3-899CA397D9A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04480" y="4704432"/>
              <a:ext cx="6688440" cy="358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918871</xdr:colOff>
      <xdr:row>35</xdr:row>
      <xdr:rowOff>171172</xdr:rowOff>
    </xdr:from>
    <xdr:to>
      <xdr:col>15</xdr:col>
      <xdr:colOff>415255</xdr:colOff>
      <xdr:row>37</xdr:row>
      <xdr:rowOff>47481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FAD4A5E2-37D6-AB56-F2D2-16A6052434F3}"/>
                </a:ext>
              </a:extLst>
            </xdr14:cNvPr>
            <xdr14:cNvContentPartPr/>
          </xdr14:nvContentPartPr>
          <xdr14:nvPr macro=""/>
          <xdr14:xfrm>
            <a:off x="9409320" y="6663869"/>
            <a:ext cx="523800" cy="247320"/>
          </xdr14:xfrm>
        </xdr:contentPart>
      </mc:Choice>
      <mc:Fallback xmlns=""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FAD4A5E2-37D6-AB56-F2D2-16A6052434F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403200" y="6657749"/>
              <a:ext cx="53604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28533</xdr:colOff>
      <xdr:row>33</xdr:row>
      <xdr:rowOff>135024</xdr:rowOff>
    </xdr:from>
    <xdr:to>
      <xdr:col>17</xdr:col>
      <xdr:colOff>191613</xdr:colOff>
      <xdr:row>34</xdr:row>
      <xdr:rowOff>43118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3BEFFF3C-6EF7-E007-ADEE-EFBFF0327C16}"/>
                </a:ext>
              </a:extLst>
            </xdr14:cNvPr>
            <xdr14:cNvContentPartPr/>
          </xdr14:nvContentPartPr>
          <xdr14:nvPr macro=""/>
          <xdr14:xfrm>
            <a:off x="10759320" y="6256709"/>
            <a:ext cx="163080" cy="9360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3BEFFF3C-6EF7-E007-ADEE-EFBFF0327C1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0753200" y="6250589"/>
              <a:ext cx="175320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10092</xdr:colOff>
      <xdr:row>31</xdr:row>
      <xdr:rowOff>32275</xdr:rowOff>
    </xdr:from>
    <xdr:to>
      <xdr:col>19</xdr:col>
      <xdr:colOff>371892</xdr:colOff>
      <xdr:row>32</xdr:row>
      <xdr:rowOff>18849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E21A0C0E-7B5A-773B-9A33-0D6F9747AF69}"/>
                </a:ext>
              </a:extLst>
            </xdr14:cNvPr>
            <xdr14:cNvContentPartPr/>
          </xdr14:nvContentPartPr>
          <xdr14:nvPr macro=""/>
          <xdr14:xfrm>
            <a:off x="11953800" y="5782949"/>
            <a:ext cx="361800" cy="17208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E21A0C0E-7B5A-773B-9A33-0D6F9747AF6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947680" y="5776829"/>
              <a:ext cx="374040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18917</xdr:colOff>
      <xdr:row>44</xdr:row>
      <xdr:rowOff>95486</xdr:rowOff>
    </xdr:from>
    <xdr:to>
      <xdr:col>6</xdr:col>
      <xdr:colOff>520316</xdr:colOff>
      <xdr:row>50</xdr:row>
      <xdr:rowOff>141652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6892B84D-3D24-73D2-B2D3-D7141D35AF9F}"/>
                </a:ext>
              </a:extLst>
            </xdr14:cNvPr>
            <xdr14:cNvContentPartPr/>
          </xdr14:nvContentPartPr>
          <xdr14:nvPr macro=""/>
          <xdr14:xfrm>
            <a:off x="2444760" y="8257733"/>
            <a:ext cx="1714320" cy="1159200"/>
          </xdr14:xfrm>
        </xdr:contentPart>
      </mc:Choice>
      <mc:Fallback xmlns=""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6892B84D-3D24-73D2-B2D3-D7141D35AF9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438640" y="8251611"/>
              <a:ext cx="1726560" cy="1171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349757</xdr:colOff>
      <xdr:row>47</xdr:row>
      <xdr:rowOff>159926</xdr:rowOff>
    </xdr:from>
    <xdr:to>
      <xdr:col>4</xdr:col>
      <xdr:colOff>459197</xdr:colOff>
      <xdr:row>48</xdr:row>
      <xdr:rowOff>25900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91E57F9B-3284-D601-2A09-DE55F4BE1DF5}"/>
                </a:ext>
              </a:extLst>
            </xdr14:cNvPr>
            <xdr14:cNvContentPartPr/>
          </xdr14:nvContentPartPr>
          <xdr14:nvPr macro=""/>
          <xdr14:xfrm>
            <a:off x="2775600" y="8878690"/>
            <a:ext cx="109440" cy="51480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91E57F9B-3284-D601-2A09-DE55F4BE1DF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769480" y="8872570"/>
              <a:ext cx="12168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435194</xdr:colOff>
      <xdr:row>67</xdr:row>
      <xdr:rowOff>107328</xdr:rowOff>
    </xdr:from>
    <xdr:to>
      <xdr:col>16</xdr:col>
      <xdr:colOff>559394</xdr:colOff>
      <xdr:row>70</xdr:row>
      <xdr:rowOff>14491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D6DB2054-BC09-D122-C856-15028F948413}"/>
                </a:ext>
              </a:extLst>
            </xdr14:cNvPr>
            <xdr14:cNvContentPartPr/>
          </xdr14:nvContentPartPr>
          <xdr14:nvPr macro=""/>
          <xdr14:xfrm>
            <a:off x="10559520" y="12536204"/>
            <a:ext cx="124200" cy="463680"/>
          </xdr14:xfrm>
        </xdr:contentPart>
      </mc:Choice>
      <mc:Fallback xmlns=""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D6DB2054-BC09-D122-C856-15028F94841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553400" y="12530084"/>
              <a:ext cx="136440" cy="47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349339</xdr:colOff>
      <xdr:row>54</xdr:row>
      <xdr:rowOff>62621</xdr:rowOff>
    </xdr:from>
    <xdr:to>
      <xdr:col>3</xdr:col>
      <xdr:colOff>478138</xdr:colOff>
      <xdr:row>55</xdr:row>
      <xdr:rowOff>22555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C974B4B1-39BE-687A-9C88-C94DE477C773}"/>
                </a:ext>
              </a:extLst>
            </xdr14:cNvPr>
            <xdr14:cNvContentPartPr/>
          </xdr14:nvContentPartPr>
          <xdr14:nvPr macro=""/>
          <xdr14:xfrm>
            <a:off x="955800" y="10079924"/>
            <a:ext cx="1341720" cy="145440"/>
          </xdr14:xfrm>
        </xdr:contentPart>
      </mc:Choice>
      <mc:Fallback xmlns=""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C974B4B1-39BE-687A-9C88-C94DE477C77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49682" y="10073819"/>
              <a:ext cx="1353957" cy="1576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21054</xdr:colOff>
      <xdr:row>47</xdr:row>
      <xdr:rowOff>78120</xdr:rowOff>
    </xdr:from>
    <xdr:to>
      <xdr:col>11</xdr:col>
      <xdr:colOff>136893</xdr:colOff>
      <xdr:row>52</xdr:row>
      <xdr:rowOff>129072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4DCD8E19-C1B0-C225-0C88-6602B9E0A30A}"/>
                </a:ext>
              </a:extLst>
            </xdr14:cNvPr>
            <xdr14:cNvContentPartPr/>
          </xdr14:nvContentPartPr>
          <xdr14:nvPr macro=""/>
          <xdr14:xfrm>
            <a:off x="5479200" y="8796884"/>
            <a:ext cx="1328760" cy="978480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4DCD8E19-C1B0-C225-0C88-6602B9E0A30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473080" y="8790762"/>
              <a:ext cx="1341000" cy="990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225859</xdr:colOff>
      <xdr:row>59</xdr:row>
      <xdr:rowOff>118253</xdr:rowOff>
    </xdr:from>
    <xdr:to>
      <xdr:col>3</xdr:col>
      <xdr:colOff>207778</xdr:colOff>
      <xdr:row>61</xdr:row>
      <xdr:rowOff>24801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59A9CB75-BC59-18EE-4D4F-406E1686F78C}"/>
                </a:ext>
              </a:extLst>
            </xdr14:cNvPr>
            <xdr14:cNvContentPartPr/>
          </xdr14:nvContentPartPr>
          <xdr14:nvPr macro=""/>
          <xdr14:xfrm>
            <a:off x="832320" y="11063084"/>
            <a:ext cx="1194840" cy="27756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59A9CB75-BC59-18EE-4D4F-406E1686F78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26202" y="11056964"/>
              <a:ext cx="1207076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197257</xdr:colOff>
      <xdr:row>54</xdr:row>
      <xdr:rowOff>76661</xdr:rowOff>
    </xdr:from>
    <xdr:to>
      <xdr:col>6</xdr:col>
      <xdr:colOff>287036</xdr:colOff>
      <xdr:row>57</xdr:row>
      <xdr:rowOff>70584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B12C5EF0-44B2-5E90-D841-073F1DF2DD65}"/>
                </a:ext>
              </a:extLst>
            </xdr14:cNvPr>
            <xdr14:cNvContentPartPr/>
          </xdr14:nvContentPartPr>
          <xdr14:nvPr macro=""/>
          <xdr14:xfrm>
            <a:off x="3229560" y="10093964"/>
            <a:ext cx="696240" cy="550440"/>
          </xdr14:xfrm>
        </xdr:contentPart>
      </mc:Choice>
      <mc:Fallback xmlns=""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B12C5EF0-44B2-5E90-D841-073F1DF2DD6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223440" y="10087844"/>
              <a:ext cx="708480" cy="56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492480</xdr:colOff>
      <xdr:row>49</xdr:row>
      <xdr:rowOff>118632</xdr:rowOff>
    </xdr:from>
    <xdr:to>
      <xdr:col>9</xdr:col>
      <xdr:colOff>210414</xdr:colOff>
      <xdr:row>72</xdr:row>
      <xdr:rowOff>166560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FDB5C98D-7854-717F-5A7E-5772CED6218E}"/>
                </a:ext>
              </a:extLst>
            </xdr14:cNvPr>
            <xdr14:cNvContentPartPr/>
          </xdr14:nvContentPartPr>
          <xdr14:nvPr macro=""/>
          <xdr14:xfrm>
            <a:off x="492480" y="9208407"/>
            <a:ext cx="5176080" cy="4314557"/>
          </xdr14:xfrm>
        </xdr:contentPart>
      </mc:Choice>
      <mc:Fallback xmlns=""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FDB5C98D-7854-717F-5A7E-5772CED6218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6360" y="9202287"/>
              <a:ext cx="5188320" cy="4326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478939</xdr:colOff>
      <xdr:row>62</xdr:row>
      <xdr:rowOff>157853</xdr:rowOff>
    </xdr:from>
    <xdr:to>
      <xdr:col>6</xdr:col>
      <xdr:colOff>338876</xdr:colOff>
      <xdr:row>67</xdr:row>
      <xdr:rowOff>121325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5C56DC42-5EF8-8C03-86C1-F654B6A41A5C}"/>
                </a:ext>
              </a:extLst>
            </xdr14:cNvPr>
            <xdr14:cNvContentPartPr/>
          </xdr14:nvContentPartPr>
          <xdr14:nvPr macro=""/>
          <xdr14:xfrm>
            <a:off x="1085400" y="11659201"/>
            <a:ext cx="2892240" cy="891000"/>
          </xdr14:xfrm>
        </xdr:contentPart>
      </mc:Choice>
      <mc:Fallback xmlns=""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5C56DC42-5EF8-8C03-86C1-F654B6A41A5C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079280" y="11653081"/>
              <a:ext cx="2904480" cy="90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547339</xdr:colOff>
      <xdr:row>66</xdr:row>
      <xdr:rowOff>129710</xdr:rowOff>
    </xdr:from>
    <xdr:to>
      <xdr:col>3</xdr:col>
      <xdr:colOff>500098</xdr:colOff>
      <xdr:row>68</xdr:row>
      <xdr:rowOff>50659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2C284C23-E219-9E8A-DE5F-E06746C3F728}"/>
                </a:ext>
              </a:extLst>
            </xdr14:cNvPr>
            <xdr14:cNvContentPartPr/>
          </xdr14:nvContentPartPr>
          <xdr14:nvPr macro=""/>
          <xdr14:xfrm>
            <a:off x="1153800" y="12373081"/>
            <a:ext cx="1165680" cy="291960"/>
          </xdr14:xfrm>
        </xdr:contentPart>
      </mc:Choice>
      <mc:Fallback xmlns=""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2C284C23-E219-9E8A-DE5F-E06746C3F72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47680" y="12366961"/>
              <a:ext cx="117792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269199</xdr:colOff>
      <xdr:row>71</xdr:row>
      <xdr:rowOff>64022</xdr:rowOff>
    </xdr:from>
    <xdr:to>
      <xdr:col>4</xdr:col>
      <xdr:colOff>265517</xdr:colOff>
      <xdr:row>73</xdr:row>
      <xdr:rowOff>40051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5FE5DCC5-321B-10BF-ED0A-A56534CF0A2E}"/>
                </a:ext>
              </a:extLst>
            </xdr14:cNvPr>
            <xdr14:cNvContentPartPr/>
          </xdr14:nvContentPartPr>
          <xdr14:nvPr macro=""/>
          <xdr14:xfrm>
            <a:off x="1482120" y="13234921"/>
            <a:ext cx="1209240" cy="347040"/>
          </xdr14:xfrm>
        </xdr:contentPart>
      </mc:Choice>
      <mc:Fallback xmlns=""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5FE5DCC5-321B-10BF-ED0A-A56534CF0A2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476002" y="13228807"/>
              <a:ext cx="1221476" cy="359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268119</xdr:colOff>
      <xdr:row>66</xdr:row>
      <xdr:rowOff>74630</xdr:rowOff>
    </xdr:from>
    <xdr:to>
      <xdr:col>6</xdr:col>
      <xdr:colOff>428156</xdr:colOff>
      <xdr:row>72</xdr:row>
      <xdr:rowOff>164357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05" name="Ink 404">
              <a:extLst>
                <a:ext uri="{FF2B5EF4-FFF2-40B4-BE49-F238E27FC236}">
                  <a16:creationId xmlns:a16="http://schemas.microsoft.com/office/drawing/2014/main" id="{779069A5-1792-D94F-6662-D0BC45F06C48}"/>
                </a:ext>
              </a:extLst>
            </xdr14:cNvPr>
            <xdr14:cNvContentPartPr/>
          </xdr14:nvContentPartPr>
          <xdr14:nvPr macro=""/>
          <xdr14:xfrm>
            <a:off x="1481040" y="12318001"/>
            <a:ext cx="2585880" cy="1202760"/>
          </xdr14:xfrm>
        </xdr:contentPart>
      </mc:Choice>
      <mc:Fallback xmlns="">
        <xdr:pic>
          <xdr:nvPicPr>
            <xdr:cNvPr id="405" name="Ink 404">
              <a:extLst>
                <a:ext uri="{FF2B5EF4-FFF2-40B4-BE49-F238E27FC236}">
                  <a16:creationId xmlns:a16="http://schemas.microsoft.com/office/drawing/2014/main" id="{779069A5-1792-D94F-6662-D0BC45F06C4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474920" y="12311881"/>
              <a:ext cx="2598120" cy="12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261999</xdr:colOff>
      <xdr:row>70</xdr:row>
      <xdr:rowOff>168888</xdr:rowOff>
    </xdr:from>
    <xdr:to>
      <xdr:col>4</xdr:col>
      <xdr:colOff>305837</xdr:colOff>
      <xdr:row>73</xdr:row>
      <xdr:rowOff>9451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D921E0F7-8149-97DB-4468-9743E91D1A47}"/>
                </a:ext>
              </a:extLst>
            </xdr14:cNvPr>
            <xdr14:cNvContentPartPr/>
          </xdr14:nvContentPartPr>
          <xdr14:nvPr macro=""/>
          <xdr14:xfrm>
            <a:off x="1474920" y="13154281"/>
            <a:ext cx="1256760" cy="397080"/>
          </xdr14:xfrm>
        </xdr:contentPart>
      </mc:Choice>
      <mc:Fallback xmlns=""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D921E0F7-8149-97DB-4468-9743E91D1A4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468800" y="13148155"/>
              <a:ext cx="1269000" cy="409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513232</xdr:colOff>
      <xdr:row>53</xdr:row>
      <xdr:rowOff>45446</xdr:rowOff>
    </xdr:from>
    <xdr:to>
      <xdr:col>14</xdr:col>
      <xdr:colOff>750391</xdr:colOff>
      <xdr:row>55</xdr:row>
      <xdr:rowOff>1315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3A21EA37-9937-C4B4-A996-208404D15754}"/>
                </a:ext>
              </a:extLst>
            </xdr14:cNvPr>
            <xdr14:cNvContentPartPr/>
          </xdr14:nvContentPartPr>
          <xdr14:nvPr macro=""/>
          <xdr14:xfrm>
            <a:off x="7790760" y="9877244"/>
            <a:ext cx="1450080" cy="326880"/>
          </xdr14:xfrm>
        </xdr:contentPart>
      </mc:Choice>
      <mc:Fallback xmlns=""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3A21EA37-9937-C4B4-A996-208404D1575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784640" y="9871124"/>
              <a:ext cx="1462320" cy="33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553912</xdr:colOff>
      <xdr:row>53</xdr:row>
      <xdr:rowOff>120326</xdr:rowOff>
    </xdr:from>
    <xdr:to>
      <xdr:col>14</xdr:col>
      <xdr:colOff>687391</xdr:colOff>
      <xdr:row>55</xdr:row>
      <xdr:rowOff>27235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710FC77D-11DA-256D-60A0-39FBFB9C7614}"/>
                </a:ext>
              </a:extLst>
            </xdr14:cNvPr>
            <xdr14:cNvContentPartPr/>
          </xdr14:nvContentPartPr>
          <xdr14:nvPr macro=""/>
          <xdr14:xfrm>
            <a:off x="7831440" y="9952124"/>
            <a:ext cx="1346400" cy="277920"/>
          </xdr14:xfrm>
        </xdr:contentPart>
      </mc:Choice>
      <mc:Fallback xmlns=""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710FC77D-11DA-256D-60A0-39FBFB9C761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825318" y="9946004"/>
              <a:ext cx="1358643" cy="29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500493</xdr:colOff>
      <xdr:row>66</xdr:row>
      <xdr:rowOff>16670</xdr:rowOff>
    </xdr:from>
    <xdr:to>
      <xdr:col>18</xdr:col>
      <xdr:colOff>92033</xdr:colOff>
      <xdr:row>69</xdr:row>
      <xdr:rowOff>126513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5FC0E2E6-FCFF-53A6-E4CC-98468751C2B4}"/>
                </a:ext>
              </a:extLst>
            </xdr14:cNvPr>
            <xdr14:cNvContentPartPr/>
          </xdr14:nvContentPartPr>
          <xdr14:nvPr macro=""/>
          <xdr14:xfrm>
            <a:off x="11231280" y="12260041"/>
            <a:ext cx="198000" cy="66636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5FC0E2E6-FCFF-53A6-E4CC-98468751C2B4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1225160" y="12253921"/>
              <a:ext cx="210240" cy="67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292471</xdr:colOff>
      <xdr:row>80</xdr:row>
      <xdr:rowOff>126216</xdr:rowOff>
    </xdr:from>
    <xdr:to>
      <xdr:col>16</xdr:col>
      <xdr:colOff>195434</xdr:colOff>
      <xdr:row>85</xdr:row>
      <xdr:rowOff>143327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C2CAAD83-DD6E-76D2-01CB-819CA9CDC95E}"/>
                </a:ext>
              </a:extLst>
            </xdr14:cNvPr>
            <xdr14:cNvContentPartPr/>
          </xdr14:nvContentPartPr>
          <xdr14:nvPr macro=""/>
          <xdr14:xfrm>
            <a:off x="8782920" y="14966665"/>
            <a:ext cx="1536840" cy="944640"/>
          </xdr14:xfrm>
        </xdr:contentPart>
      </mc:Choice>
      <mc:Fallback xmlns=""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C2CAAD83-DD6E-76D2-01CB-819CA9CDC95E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8776801" y="14960545"/>
              <a:ext cx="1549077" cy="9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261813</xdr:colOff>
      <xdr:row>45</xdr:row>
      <xdr:rowOff>11860</xdr:rowOff>
    </xdr:from>
    <xdr:to>
      <xdr:col>20</xdr:col>
      <xdr:colOff>93751</xdr:colOff>
      <xdr:row>87</xdr:row>
      <xdr:rowOff>123316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9442DC3D-545C-D539-8734-C9069FD96058}"/>
                </a:ext>
              </a:extLst>
            </xdr14:cNvPr>
            <xdr14:cNvContentPartPr/>
          </xdr14:nvContentPartPr>
          <xdr14:nvPr macro=""/>
          <xdr14:xfrm>
            <a:off x="6932880" y="8359613"/>
            <a:ext cx="5711040" cy="7902692"/>
          </xdr14:xfrm>
        </xdr:contentPart>
      </mc:Choice>
      <mc:Fallback xmlns=""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9442DC3D-545C-D539-8734-C9069FD96058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6926760" y="8353493"/>
              <a:ext cx="5723280" cy="7914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263299</xdr:colOff>
      <xdr:row>73</xdr:row>
      <xdr:rowOff>66115</xdr:rowOff>
    </xdr:from>
    <xdr:to>
      <xdr:col>12</xdr:col>
      <xdr:colOff>59272</xdr:colOff>
      <xdr:row>90</xdr:row>
      <xdr:rowOff>134159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E601AAD6-E1E5-CABD-043A-D071EF5D1660}"/>
                </a:ext>
              </a:extLst>
            </xdr14:cNvPr>
            <xdr14:cNvContentPartPr/>
          </xdr14:nvContentPartPr>
          <xdr14:nvPr macro=""/>
          <xdr14:xfrm>
            <a:off x="869760" y="13608025"/>
            <a:ext cx="6467040" cy="3221640"/>
          </xdr14:xfrm>
        </xdr:contentPart>
      </mc:Choice>
      <mc:Fallback xmlns=""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E601AAD6-E1E5-CABD-043A-D071EF5D166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63640" y="13601905"/>
              <a:ext cx="6479280" cy="32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495197</xdr:colOff>
      <xdr:row>81</xdr:row>
      <xdr:rowOff>25310</xdr:rowOff>
    </xdr:from>
    <xdr:to>
      <xdr:col>5</xdr:col>
      <xdr:colOff>43537</xdr:colOff>
      <xdr:row>81</xdr:row>
      <xdr:rowOff>76070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00A90638-EBB3-CA02-E2C6-7040DA8F0163}"/>
                </a:ext>
              </a:extLst>
            </xdr14:cNvPr>
            <xdr14:cNvContentPartPr/>
          </xdr14:nvContentPartPr>
          <xdr14:nvPr macro=""/>
          <xdr14:xfrm>
            <a:off x="2921040" y="15051265"/>
            <a:ext cx="154800" cy="50760"/>
          </xdr14:xfrm>
        </xdr:contentPart>
      </mc:Choice>
      <mc:Fallback xmlns=""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00A90638-EBB3-CA02-E2C6-7040DA8F016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914920" y="15045145"/>
              <a:ext cx="16704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514672</xdr:colOff>
      <xdr:row>71</xdr:row>
      <xdr:rowOff>82123</xdr:rowOff>
    </xdr:from>
    <xdr:to>
      <xdr:col>19</xdr:col>
      <xdr:colOff>421932</xdr:colOff>
      <xdr:row>88</xdr:row>
      <xdr:rowOff>46488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39" name="Ink 538">
              <a:extLst>
                <a:ext uri="{FF2B5EF4-FFF2-40B4-BE49-F238E27FC236}">
                  <a16:creationId xmlns:a16="http://schemas.microsoft.com/office/drawing/2014/main" id="{71435C52-68B8-5AE7-1E6D-0C9AA6BF1F49}"/>
                </a:ext>
              </a:extLst>
            </xdr14:cNvPr>
            <xdr14:cNvContentPartPr/>
          </xdr14:nvContentPartPr>
          <xdr14:nvPr macro=""/>
          <xdr14:xfrm>
            <a:off x="7792200" y="13253022"/>
            <a:ext cx="4573440" cy="3117960"/>
          </xdr14:xfrm>
        </xdr:contentPart>
      </mc:Choice>
      <mc:Fallback xmlns="">
        <xdr:pic>
          <xdr:nvPicPr>
            <xdr:cNvPr id="539" name="Ink 538">
              <a:extLst>
                <a:ext uri="{FF2B5EF4-FFF2-40B4-BE49-F238E27FC236}">
                  <a16:creationId xmlns:a16="http://schemas.microsoft.com/office/drawing/2014/main" id="{71435C52-68B8-5AE7-1E6D-0C9AA6BF1F49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786080" y="13246902"/>
              <a:ext cx="4585680" cy="313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285131</xdr:colOff>
      <xdr:row>81</xdr:row>
      <xdr:rowOff>43627</xdr:rowOff>
    </xdr:from>
    <xdr:to>
      <xdr:col>14</xdr:col>
      <xdr:colOff>15631</xdr:colOff>
      <xdr:row>82</xdr:row>
      <xdr:rowOff>85281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58" name="Ink 557">
              <a:extLst>
                <a:ext uri="{FF2B5EF4-FFF2-40B4-BE49-F238E27FC236}">
                  <a16:creationId xmlns:a16="http://schemas.microsoft.com/office/drawing/2014/main" id="{85F28999-D82D-F869-B5B3-25BC56593929}"/>
                </a:ext>
              </a:extLst>
            </xdr14:cNvPr>
            <xdr14:cNvContentPartPr/>
          </xdr14:nvContentPartPr>
          <xdr14:nvPr macro=""/>
          <xdr14:xfrm>
            <a:off x="8169120" y="15069582"/>
            <a:ext cx="336960" cy="227160"/>
          </xdr14:xfrm>
        </xdr:contentPart>
      </mc:Choice>
      <mc:Fallback xmlns="">
        <xdr:pic>
          <xdr:nvPicPr>
            <xdr:cNvPr id="558" name="Ink 557">
              <a:extLst>
                <a:ext uri="{FF2B5EF4-FFF2-40B4-BE49-F238E27FC236}">
                  <a16:creationId xmlns:a16="http://schemas.microsoft.com/office/drawing/2014/main" id="{85F28999-D82D-F869-B5B3-25BC5659392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163000" y="15063462"/>
              <a:ext cx="34920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55034</xdr:colOff>
      <xdr:row>77</xdr:row>
      <xdr:rowOff>49449</xdr:rowOff>
    </xdr:from>
    <xdr:to>
      <xdr:col>17</xdr:col>
      <xdr:colOff>102333</xdr:colOff>
      <xdr:row>81</xdr:row>
      <xdr:rowOff>17347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65" name="Ink 564">
              <a:extLst>
                <a:ext uri="{FF2B5EF4-FFF2-40B4-BE49-F238E27FC236}">
                  <a16:creationId xmlns:a16="http://schemas.microsoft.com/office/drawing/2014/main" id="{66DFDCD9-A0FD-5226-B405-B7BD2CD903E8}"/>
                </a:ext>
              </a:extLst>
            </xdr14:cNvPr>
            <xdr14:cNvContentPartPr/>
          </xdr14:nvContentPartPr>
          <xdr14:nvPr macro=""/>
          <xdr14:xfrm>
            <a:off x="10179360" y="14333382"/>
            <a:ext cx="653760" cy="709920"/>
          </xdr14:xfrm>
        </xdr:contentPart>
      </mc:Choice>
      <mc:Fallback xmlns="">
        <xdr:pic>
          <xdr:nvPicPr>
            <xdr:cNvPr id="565" name="Ink 564">
              <a:extLst>
                <a:ext uri="{FF2B5EF4-FFF2-40B4-BE49-F238E27FC236}">
                  <a16:creationId xmlns:a16="http://schemas.microsoft.com/office/drawing/2014/main" id="{66DFDCD9-A0FD-5226-B405-B7BD2CD903E8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0173240" y="14327262"/>
              <a:ext cx="666000" cy="72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154997</xdr:colOff>
      <xdr:row>85</xdr:row>
      <xdr:rowOff>183244</xdr:rowOff>
    </xdr:from>
    <xdr:to>
      <xdr:col>5</xdr:col>
      <xdr:colOff>13297</xdr:colOff>
      <xdr:row>88</xdr:row>
      <xdr:rowOff>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68" name="Ink 567">
              <a:extLst>
                <a:ext uri="{FF2B5EF4-FFF2-40B4-BE49-F238E27FC236}">
                  <a16:creationId xmlns:a16="http://schemas.microsoft.com/office/drawing/2014/main" id="{73632052-BC23-93DD-9ACE-D04B698B11B2}"/>
                </a:ext>
              </a:extLst>
            </xdr14:cNvPr>
            <xdr14:cNvContentPartPr/>
          </xdr14:nvContentPartPr>
          <xdr14:nvPr macro=""/>
          <xdr14:xfrm>
            <a:off x="2580840" y="15951222"/>
            <a:ext cx="464760" cy="373680"/>
          </xdr14:xfrm>
        </xdr:contentPart>
      </mc:Choice>
      <mc:Fallback xmlns="">
        <xdr:pic>
          <xdr:nvPicPr>
            <xdr:cNvPr id="568" name="Ink 567">
              <a:extLst>
                <a:ext uri="{FF2B5EF4-FFF2-40B4-BE49-F238E27FC236}">
                  <a16:creationId xmlns:a16="http://schemas.microsoft.com/office/drawing/2014/main" id="{73632052-BC23-93DD-9ACE-D04B698B11B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574720" y="15945108"/>
              <a:ext cx="477000" cy="385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592676</xdr:colOff>
      <xdr:row>85</xdr:row>
      <xdr:rowOff>122404</xdr:rowOff>
    </xdr:from>
    <xdr:to>
      <xdr:col>7</xdr:col>
      <xdr:colOff>299055</xdr:colOff>
      <xdr:row>87</xdr:row>
      <xdr:rowOff>146313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69" name="Ink 568">
              <a:extLst>
                <a:ext uri="{FF2B5EF4-FFF2-40B4-BE49-F238E27FC236}">
                  <a16:creationId xmlns:a16="http://schemas.microsoft.com/office/drawing/2014/main" id="{94FB964C-9CED-B787-40FE-EF0DCB334C37}"/>
                </a:ext>
              </a:extLst>
            </xdr14:cNvPr>
            <xdr14:cNvContentPartPr/>
          </xdr14:nvContentPartPr>
          <xdr14:nvPr macro=""/>
          <xdr14:xfrm>
            <a:off x="4231440" y="15890382"/>
            <a:ext cx="312840" cy="394920"/>
          </xdr14:xfrm>
        </xdr:contentPart>
      </mc:Choice>
      <mc:Fallback xmlns="">
        <xdr:pic>
          <xdr:nvPicPr>
            <xdr:cNvPr id="569" name="Ink 568">
              <a:extLst>
                <a:ext uri="{FF2B5EF4-FFF2-40B4-BE49-F238E27FC236}">
                  <a16:creationId xmlns:a16="http://schemas.microsoft.com/office/drawing/2014/main" id="{94FB964C-9CED-B787-40FE-EF0DCB334C3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225320" y="15884262"/>
              <a:ext cx="32508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174971</xdr:colOff>
      <xdr:row>71</xdr:row>
      <xdr:rowOff>25963</xdr:rowOff>
    </xdr:from>
    <xdr:to>
      <xdr:col>14</xdr:col>
      <xdr:colOff>779911</xdr:colOff>
      <xdr:row>76</xdr:row>
      <xdr:rowOff>53515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72" name="Ink 571">
              <a:extLst>
                <a:ext uri="{FF2B5EF4-FFF2-40B4-BE49-F238E27FC236}">
                  <a16:creationId xmlns:a16="http://schemas.microsoft.com/office/drawing/2014/main" id="{11B8F015-3257-0A1C-579C-5172CF98CF6A}"/>
                </a:ext>
              </a:extLst>
            </xdr14:cNvPr>
            <xdr14:cNvContentPartPr/>
          </xdr14:nvContentPartPr>
          <xdr14:nvPr macro=""/>
          <xdr14:xfrm>
            <a:off x="8058960" y="13196862"/>
            <a:ext cx="1211400" cy="955080"/>
          </xdr14:xfrm>
        </xdr:contentPart>
      </mc:Choice>
      <mc:Fallback xmlns="">
        <xdr:pic>
          <xdr:nvPicPr>
            <xdr:cNvPr id="572" name="Ink 571">
              <a:extLst>
                <a:ext uri="{FF2B5EF4-FFF2-40B4-BE49-F238E27FC236}">
                  <a16:creationId xmlns:a16="http://schemas.microsoft.com/office/drawing/2014/main" id="{11B8F015-3257-0A1C-579C-5172CF98CF6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052842" y="13190742"/>
              <a:ext cx="1223636" cy="9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55614</xdr:colOff>
      <xdr:row>78</xdr:row>
      <xdr:rowOff>77064</xdr:rowOff>
    </xdr:from>
    <xdr:to>
      <xdr:col>9</xdr:col>
      <xdr:colOff>562134</xdr:colOff>
      <xdr:row>80</xdr:row>
      <xdr:rowOff>99893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575" name="Ink 574">
              <a:extLst>
                <a:ext uri="{FF2B5EF4-FFF2-40B4-BE49-F238E27FC236}">
                  <a16:creationId xmlns:a16="http://schemas.microsoft.com/office/drawing/2014/main" id="{17DCCEBF-A39E-D2BD-5ED7-C5157EDF4D67}"/>
                </a:ext>
              </a:extLst>
            </xdr14:cNvPr>
            <xdr14:cNvContentPartPr/>
          </xdr14:nvContentPartPr>
          <xdr14:nvPr macro=""/>
          <xdr14:xfrm>
            <a:off x="5513760" y="14546502"/>
            <a:ext cx="506520" cy="393840"/>
          </xdr14:xfrm>
        </xdr:contentPart>
      </mc:Choice>
      <mc:Fallback xmlns="">
        <xdr:pic>
          <xdr:nvPicPr>
            <xdr:cNvPr id="575" name="Ink 574">
              <a:extLst>
                <a:ext uri="{FF2B5EF4-FFF2-40B4-BE49-F238E27FC236}">
                  <a16:creationId xmlns:a16="http://schemas.microsoft.com/office/drawing/2014/main" id="{17DCCEBF-A39E-D2BD-5ED7-C5157EDF4D67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507640" y="14540382"/>
              <a:ext cx="518760" cy="40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564875</xdr:colOff>
      <xdr:row>81</xdr:row>
      <xdr:rowOff>140107</xdr:rowOff>
    </xdr:from>
    <xdr:to>
      <xdr:col>10</xdr:col>
      <xdr:colOff>316033</xdr:colOff>
      <xdr:row>87</xdr:row>
      <xdr:rowOff>127233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B98A797B-544F-F676-85C8-96681827E946}"/>
                </a:ext>
              </a:extLst>
            </xdr14:cNvPr>
            <xdr14:cNvContentPartPr/>
          </xdr14:nvContentPartPr>
          <xdr14:nvPr macro=""/>
          <xdr14:xfrm>
            <a:off x="5416560" y="15166062"/>
            <a:ext cx="964080" cy="1100160"/>
          </xdr14:xfrm>
        </xdr:contentPart>
      </mc:Choice>
      <mc:Fallback xmlns=""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B98A797B-544F-F676-85C8-96681827E946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410440" y="15159944"/>
              <a:ext cx="976320" cy="11123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77237</xdr:colOff>
      <xdr:row>81</xdr:row>
      <xdr:rowOff>180427</xdr:rowOff>
    </xdr:from>
    <xdr:to>
      <xdr:col>4</xdr:col>
      <xdr:colOff>242837</xdr:colOff>
      <xdr:row>82</xdr:row>
      <xdr:rowOff>89241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582" name="Ink 581">
              <a:extLst>
                <a:ext uri="{FF2B5EF4-FFF2-40B4-BE49-F238E27FC236}">
                  <a16:creationId xmlns:a16="http://schemas.microsoft.com/office/drawing/2014/main" id="{CF3A5FE3-E079-7925-D8B1-096FC983D971}"/>
                </a:ext>
              </a:extLst>
            </xdr14:cNvPr>
            <xdr14:cNvContentPartPr/>
          </xdr14:nvContentPartPr>
          <xdr14:nvPr macro=""/>
          <xdr14:xfrm>
            <a:off x="2503080" y="15206382"/>
            <a:ext cx="165600" cy="94320"/>
          </xdr14:xfrm>
        </xdr:contentPart>
      </mc:Choice>
      <mc:Fallback xmlns="">
        <xdr:pic>
          <xdr:nvPicPr>
            <xdr:cNvPr id="582" name="Ink 581">
              <a:extLst>
                <a:ext uri="{FF2B5EF4-FFF2-40B4-BE49-F238E27FC236}">
                  <a16:creationId xmlns:a16="http://schemas.microsoft.com/office/drawing/2014/main" id="{CF3A5FE3-E079-7925-D8B1-096FC983D97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496960" y="15200262"/>
              <a:ext cx="17784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83717</xdr:colOff>
      <xdr:row>84</xdr:row>
      <xdr:rowOff>1190</xdr:rowOff>
    </xdr:from>
    <xdr:to>
      <xdr:col>6</xdr:col>
      <xdr:colOff>325916</xdr:colOff>
      <xdr:row>85</xdr:row>
      <xdr:rowOff>88924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85" name="Ink 584">
              <a:extLst>
                <a:ext uri="{FF2B5EF4-FFF2-40B4-BE49-F238E27FC236}">
                  <a16:creationId xmlns:a16="http://schemas.microsoft.com/office/drawing/2014/main" id="{1FE5F627-33F8-FC55-4779-86CCDD58C169}"/>
                </a:ext>
              </a:extLst>
            </xdr14:cNvPr>
            <xdr14:cNvContentPartPr/>
          </xdr14:nvContentPartPr>
          <xdr14:nvPr macro=""/>
          <xdr14:xfrm>
            <a:off x="2509560" y="15583662"/>
            <a:ext cx="1455120" cy="273240"/>
          </xdr14:xfrm>
        </xdr:contentPart>
      </mc:Choice>
      <mc:Fallback xmlns="">
        <xdr:pic>
          <xdr:nvPicPr>
            <xdr:cNvPr id="585" name="Ink 584">
              <a:extLst>
                <a:ext uri="{FF2B5EF4-FFF2-40B4-BE49-F238E27FC236}">
                  <a16:creationId xmlns:a16="http://schemas.microsoft.com/office/drawing/2014/main" id="{1FE5F627-33F8-FC55-4779-86CCDD58C169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503440" y="15577542"/>
              <a:ext cx="1467360" cy="28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310877</xdr:colOff>
      <xdr:row>88</xdr:row>
      <xdr:rowOff>155568</xdr:rowOff>
    </xdr:from>
    <xdr:to>
      <xdr:col>4</xdr:col>
      <xdr:colOff>381437</xdr:colOff>
      <xdr:row>89</xdr:row>
      <xdr:rowOff>57902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586" name="Ink 585">
              <a:extLst>
                <a:ext uri="{FF2B5EF4-FFF2-40B4-BE49-F238E27FC236}">
                  <a16:creationId xmlns:a16="http://schemas.microsoft.com/office/drawing/2014/main" id="{28A487CE-F865-3E64-FBD7-4A7A03533DB2}"/>
                </a:ext>
              </a:extLst>
            </xdr14:cNvPr>
            <xdr14:cNvContentPartPr/>
          </xdr14:nvContentPartPr>
          <xdr14:nvPr macro=""/>
          <xdr14:xfrm>
            <a:off x="2736720" y="16480062"/>
            <a:ext cx="70560" cy="87840"/>
          </xdr14:xfrm>
        </xdr:contentPart>
      </mc:Choice>
      <mc:Fallback xmlns="">
        <xdr:pic>
          <xdr:nvPicPr>
            <xdr:cNvPr id="586" name="Ink 585">
              <a:extLst>
                <a:ext uri="{FF2B5EF4-FFF2-40B4-BE49-F238E27FC236}">
                  <a16:creationId xmlns:a16="http://schemas.microsoft.com/office/drawing/2014/main" id="{28A487CE-F865-3E64-FBD7-4A7A03533DB2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730600" y="16473942"/>
              <a:ext cx="8280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265877</xdr:colOff>
      <xdr:row>88</xdr:row>
      <xdr:rowOff>16248</xdr:rowOff>
    </xdr:from>
    <xdr:to>
      <xdr:col>4</xdr:col>
      <xdr:colOff>516077</xdr:colOff>
      <xdr:row>89</xdr:row>
      <xdr:rowOff>124142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5C3A6A8C-78FA-4349-7366-93BF7BB5B51D}"/>
                </a:ext>
              </a:extLst>
            </xdr14:cNvPr>
            <xdr14:cNvContentPartPr/>
          </xdr14:nvContentPartPr>
          <xdr14:nvPr macro=""/>
          <xdr14:xfrm>
            <a:off x="2691720" y="16340742"/>
            <a:ext cx="250200" cy="293400"/>
          </xdr14:xfrm>
        </xdr:contentPart>
      </mc:Choice>
      <mc:Fallback xmlns=""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5C3A6A8C-78FA-4349-7366-93BF7BB5B51D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685600" y="16334622"/>
              <a:ext cx="262440" cy="30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259571</xdr:colOff>
      <xdr:row>81</xdr:row>
      <xdr:rowOff>28147</xdr:rowOff>
    </xdr:from>
    <xdr:to>
      <xdr:col>13</xdr:col>
      <xdr:colOff>492491</xdr:colOff>
      <xdr:row>82</xdr:row>
      <xdr:rowOff>75201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592" name="Ink 591">
              <a:extLst>
                <a:ext uri="{FF2B5EF4-FFF2-40B4-BE49-F238E27FC236}">
                  <a16:creationId xmlns:a16="http://schemas.microsoft.com/office/drawing/2014/main" id="{E136DD59-6853-5C61-9D4B-CB14189AB475}"/>
                </a:ext>
              </a:extLst>
            </xdr14:cNvPr>
            <xdr14:cNvContentPartPr/>
          </xdr14:nvContentPartPr>
          <xdr14:nvPr macro=""/>
          <xdr14:xfrm>
            <a:off x="8143560" y="15054102"/>
            <a:ext cx="232920" cy="232560"/>
          </xdr14:xfrm>
        </xdr:contentPart>
      </mc:Choice>
      <mc:Fallback xmlns="">
        <xdr:pic>
          <xdr:nvPicPr>
            <xdr:cNvPr id="592" name="Ink 591">
              <a:extLst>
                <a:ext uri="{FF2B5EF4-FFF2-40B4-BE49-F238E27FC236}">
                  <a16:creationId xmlns:a16="http://schemas.microsoft.com/office/drawing/2014/main" id="{E136DD59-6853-5C61-9D4B-CB14189AB475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137440" y="15047982"/>
              <a:ext cx="245160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475316</xdr:colOff>
      <xdr:row>88</xdr:row>
      <xdr:rowOff>121728</xdr:rowOff>
    </xdr:from>
    <xdr:to>
      <xdr:col>7</xdr:col>
      <xdr:colOff>975</xdr:colOff>
      <xdr:row>89</xdr:row>
      <xdr:rowOff>120542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593" name="Ink 592">
              <a:extLst>
                <a:ext uri="{FF2B5EF4-FFF2-40B4-BE49-F238E27FC236}">
                  <a16:creationId xmlns:a16="http://schemas.microsoft.com/office/drawing/2014/main" id="{40CCF03A-B2EA-516B-949E-33EE183C9B3E}"/>
                </a:ext>
              </a:extLst>
            </xdr14:cNvPr>
            <xdr14:cNvContentPartPr/>
          </xdr14:nvContentPartPr>
          <xdr14:nvPr macro=""/>
          <xdr14:xfrm>
            <a:off x="4114080" y="16446222"/>
            <a:ext cx="132120" cy="184320"/>
          </xdr14:xfrm>
        </xdr:contentPart>
      </mc:Choice>
      <mc:Fallback xmlns="">
        <xdr:pic>
          <xdr:nvPicPr>
            <xdr:cNvPr id="593" name="Ink 592">
              <a:extLst>
                <a:ext uri="{FF2B5EF4-FFF2-40B4-BE49-F238E27FC236}">
                  <a16:creationId xmlns:a16="http://schemas.microsoft.com/office/drawing/2014/main" id="{40CCF03A-B2EA-516B-949E-33EE183C9B3E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107960" y="16440102"/>
              <a:ext cx="14436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215814</xdr:colOff>
      <xdr:row>84</xdr:row>
      <xdr:rowOff>180470</xdr:rowOff>
    </xdr:from>
    <xdr:to>
      <xdr:col>9</xdr:col>
      <xdr:colOff>307974</xdr:colOff>
      <xdr:row>85</xdr:row>
      <xdr:rowOff>102244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594" name="Ink 593">
              <a:extLst>
                <a:ext uri="{FF2B5EF4-FFF2-40B4-BE49-F238E27FC236}">
                  <a16:creationId xmlns:a16="http://schemas.microsoft.com/office/drawing/2014/main" id="{46EAFF09-CD45-2CA4-A636-4B656373B74D}"/>
                </a:ext>
              </a:extLst>
            </xdr14:cNvPr>
            <xdr14:cNvContentPartPr/>
          </xdr14:nvContentPartPr>
          <xdr14:nvPr macro=""/>
          <xdr14:xfrm>
            <a:off x="5673960" y="15762942"/>
            <a:ext cx="92160" cy="107280"/>
          </xdr14:xfrm>
        </xdr:contentPart>
      </mc:Choice>
      <mc:Fallback xmlns="">
        <xdr:pic>
          <xdr:nvPicPr>
            <xdr:cNvPr id="594" name="Ink 593">
              <a:extLst>
                <a:ext uri="{FF2B5EF4-FFF2-40B4-BE49-F238E27FC236}">
                  <a16:creationId xmlns:a16="http://schemas.microsoft.com/office/drawing/2014/main" id="{46EAFF09-CD45-2CA4-A636-4B656373B74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667840" y="15756822"/>
              <a:ext cx="104400" cy="119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75050</xdr:colOff>
      <xdr:row>1</xdr:row>
      <xdr:rowOff>129940</xdr:rowOff>
    </xdr:from>
    <xdr:to>
      <xdr:col>10</xdr:col>
      <xdr:colOff>94130</xdr:colOff>
      <xdr:row>1</xdr:row>
      <xdr:rowOff>140020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601770</xdr:colOff>
      <xdr:row>3</xdr:row>
      <xdr:rowOff>12560</xdr:rowOff>
    </xdr:from>
    <xdr:to>
      <xdr:col>3</xdr:col>
      <xdr:colOff>607530</xdr:colOff>
      <xdr:row>3</xdr:row>
      <xdr:rowOff>23360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263BAB31-E5CB-9D4B-CB93-8771EA5F9AA7}"/>
                </a:ext>
              </a:extLst>
            </xdr14:cNvPr>
            <xdr14:cNvContentPartPr/>
          </xdr14:nvContentPartPr>
          <xdr14:nvPr macro=""/>
          <xdr14:xfrm>
            <a:off x="2792520" y="749160"/>
            <a:ext cx="5760" cy="1080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263BAB31-E5CB-9D4B-CB93-8771EA5F9A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86400" y="743040"/>
              <a:ext cx="1800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126650</xdr:colOff>
      <xdr:row>4</xdr:row>
      <xdr:rowOff>179410</xdr:rowOff>
    </xdr:from>
    <xdr:to>
      <xdr:col>12</xdr:col>
      <xdr:colOff>145730</xdr:colOff>
      <xdr:row>5</xdr:row>
      <xdr:rowOff>2100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AB29D33F-6ECB-9DA4-F41D-DCA260A41EEA}"/>
                </a:ext>
              </a:extLst>
            </xdr14:cNvPr>
            <xdr14:cNvContentPartPr/>
          </xdr14:nvContentPartPr>
          <xdr14:nvPr macro=""/>
          <xdr14:xfrm>
            <a:off x="8159400" y="1100160"/>
            <a:ext cx="19080" cy="6840"/>
          </xdr14:xfrm>
        </xdr:contentPart>
      </mc:Choice>
      <mc:Fallback xmlns=""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AB29D33F-6ECB-9DA4-F41D-DCA260A41EE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153280" y="1094040"/>
              <a:ext cx="3132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197370</xdr:colOff>
      <xdr:row>10</xdr:row>
      <xdr:rowOff>182950</xdr:rowOff>
    </xdr:from>
    <xdr:to>
      <xdr:col>1</xdr:col>
      <xdr:colOff>212850</xdr:colOff>
      <xdr:row>11</xdr:row>
      <xdr:rowOff>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A8A041C2-9544-88A1-2843-BEE9F73A7927}"/>
                </a:ext>
              </a:extLst>
            </xdr14:cNvPr>
            <xdr14:cNvContentPartPr/>
          </xdr14:nvContentPartPr>
          <xdr14:nvPr macro=""/>
          <xdr14:xfrm>
            <a:off x="1168920" y="2208600"/>
            <a:ext cx="15480" cy="4320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A8A041C2-9544-88A1-2843-BEE9F73A792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62800" y="2202480"/>
              <a:ext cx="2772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139970</xdr:colOff>
      <xdr:row>21</xdr:row>
      <xdr:rowOff>15260</xdr:rowOff>
    </xdr:from>
    <xdr:to>
      <xdr:col>6</xdr:col>
      <xdr:colOff>142490</xdr:colOff>
      <xdr:row>21</xdr:row>
      <xdr:rowOff>19580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A8AECF53-77C1-B6C0-EBC8-FE8416529371}"/>
                </a:ext>
              </a:extLst>
            </xdr14:cNvPr>
            <xdr14:cNvContentPartPr/>
          </xdr14:nvContentPartPr>
          <xdr14:nvPr macro=""/>
          <xdr14:xfrm>
            <a:off x="4515120" y="4066560"/>
            <a:ext cx="2520" cy="4320"/>
          </xdr14:xfrm>
        </xdr:contentPart>
      </mc:Choice>
      <mc:Fallback xmlns=""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A8AECF53-77C1-B6C0-EBC8-FE841652937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509000" y="4060440"/>
              <a:ext cx="1476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279530</xdr:colOff>
      <xdr:row>5</xdr:row>
      <xdr:rowOff>140700</xdr:rowOff>
    </xdr:from>
    <xdr:to>
      <xdr:col>13</xdr:col>
      <xdr:colOff>307610</xdr:colOff>
      <xdr:row>5</xdr:row>
      <xdr:rowOff>146460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38708995-FE1C-9831-12E6-AC9C9E4205CC}"/>
                </a:ext>
              </a:extLst>
            </xdr14:cNvPr>
            <xdr14:cNvContentPartPr/>
          </xdr14:nvContentPartPr>
          <xdr14:nvPr macro=""/>
          <xdr14:xfrm>
            <a:off x="8921880" y="1245600"/>
            <a:ext cx="28080" cy="5760"/>
          </xdr14:xfrm>
        </xdr:contentPart>
      </mc:Choice>
      <mc:Fallback xmlns=""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38708995-FE1C-9831-12E6-AC9C9E4205C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15760" y="1239480"/>
              <a:ext cx="40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32930</xdr:colOff>
      <xdr:row>33</xdr:row>
      <xdr:rowOff>154820</xdr:rowOff>
    </xdr:from>
    <xdr:to>
      <xdr:col>10</xdr:col>
      <xdr:colOff>48410</xdr:colOff>
      <xdr:row>38</xdr:row>
      <xdr:rowOff>15270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4BB5DF1D-BC68-9CF5-F85B-97B4F73DA632}"/>
                </a:ext>
              </a:extLst>
            </xdr14:cNvPr>
            <xdr14:cNvContentPartPr/>
          </xdr14:nvContentPartPr>
          <xdr14:nvPr macro=""/>
          <xdr14:xfrm>
            <a:off x="5017680" y="6415920"/>
            <a:ext cx="1844280" cy="781200"/>
          </xdr14:xfrm>
        </xdr:contentPart>
      </mc:Choice>
      <mc:Fallback xmlns=""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4BB5DF1D-BC68-9CF5-F85B-97B4F73DA63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011560" y="6409800"/>
              <a:ext cx="1856520" cy="7934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75050</xdr:colOff>
      <xdr:row>2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FFB0983-4F70-4C80-BEA4-4093A7E5D78D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3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36EB79D-BD95-4608-8E79-8E214C62D820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4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13BF235-328D-4F6A-A137-40B37229F3D8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5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8ABEBAF-E944-44E3-A01D-D833AC99F48D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6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A7B431D-0416-4DE6-BEE4-79C7DB6EFF47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7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2301E83-E207-4047-8F7A-55B9EC609941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8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FA6105B-9686-421A-9709-C3D60CC459E0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9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AE2AA15-09A8-45C1-939D-917EEF0F764D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75050</xdr:colOff>
      <xdr:row>10</xdr:row>
      <xdr:rowOff>129940</xdr:rowOff>
    </xdr:from>
    <xdr:ext cx="1908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5AB027E-9275-4E23-9DCA-74B8FCDCC8CE}"/>
                </a:ext>
              </a:extLst>
            </xdr14:cNvPr>
            <xdr14:cNvContentPartPr/>
          </xdr14:nvContentPartPr>
          <xdr14:nvPr macro=""/>
          <xdr14:xfrm>
            <a:off x="6888600" y="498240"/>
            <a:ext cx="19080" cy="10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31096E78-D24D-ABF2-4D3D-42BDBD828C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82480" y="492120"/>
              <a:ext cx="31320" cy="22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527610</xdr:colOff>
      <xdr:row>23</xdr:row>
      <xdr:rowOff>36840</xdr:rowOff>
    </xdr:from>
    <xdr:to>
      <xdr:col>6</xdr:col>
      <xdr:colOff>200090</xdr:colOff>
      <xdr:row>26</xdr:row>
      <xdr:rowOff>118350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270EE859-5942-ACA1-F920-44455D1C3794}"/>
                </a:ext>
              </a:extLst>
            </xdr14:cNvPr>
            <xdr14:cNvContentPartPr/>
          </xdr14:nvContentPartPr>
          <xdr14:nvPr macro=""/>
          <xdr14:xfrm>
            <a:off x="2718360" y="4456440"/>
            <a:ext cx="1856880" cy="63396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270EE859-5942-ACA1-F920-44455D1C379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712240" y="4450320"/>
              <a:ext cx="1869120" cy="64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163130</xdr:colOff>
      <xdr:row>23</xdr:row>
      <xdr:rowOff>108480</xdr:rowOff>
    </xdr:from>
    <xdr:to>
      <xdr:col>9</xdr:col>
      <xdr:colOff>133850</xdr:colOff>
      <xdr:row>25</xdr:row>
      <xdr:rowOff>80380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8A88DB4B-7BDB-C4FF-4BE2-96F70590E919}"/>
                </a:ext>
              </a:extLst>
            </xdr14:cNvPr>
            <xdr14:cNvContentPartPr/>
          </xdr14:nvContentPartPr>
          <xdr14:nvPr macro=""/>
          <xdr14:xfrm>
            <a:off x="5757480" y="4528080"/>
            <a:ext cx="580320" cy="340200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8A88DB4B-7BDB-C4FF-4BE2-96F70590E91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751360" y="4521960"/>
              <a:ext cx="59256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48410</xdr:colOff>
      <xdr:row>12</xdr:row>
      <xdr:rowOff>86610</xdr:rowOff>
    </xdr:from>
    <xdr:to>
      <xdr:col>10</xdr:col>
      <xdr:colOff>48770</xdr:colOff>
      <xdr:row>12</xdr:row>
      <xdr:rowOff>86970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0F9D6661-16AC-7E1C-2D22-2B3E7A05F20D}"/>
                </a:ext>
              </a:extLst>
            </xdr14:cNvPr>
            <xdr14:cNvContentPartPr/>
          </xdr14:nvContentPartPr>
          <xdr14:nvPr macro=""/>
          <xdr14:xfrm>
            <a:off x="6861960" y="2505960"/>
            <a:ext cx="360" cy="360"/>
          </xdr14:xfrm>
        </xdr:contentPart>
      </mc:Choice>
      <mc:Fallback xmlns=""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0F9D6661-16AC-7E1C-2D22-2B3E7A05F20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855840" y="2499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601770</xdr:colOff>
      <xdr:row>3</xdr:row>
      <xdr:rowOff>12560</xdr:rowOff>
    </xdr:from>
    <xdr:to>
      <xdr:col>3</xdr:col>
      <xdr:colOff>607530</xdr:colOff>
      <xdr:row>3</xdr:row>
      <xdr:rowOff>23360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40B3464-8AE4-46E3-971E-1A3F534C258B}"/>
                </a:ext>
              </a:extLst>
            </xdr14:cNvPr>
            <xdr14:cNvContentPartPr/>
          </xdr14:nvContentPartPr>
          <xdr14:nvPr macro=""/>
          <xdr14:xfrm>
            <a:off x="2792520" y="749160"/>
            <a:ext cx="5760" cy="1080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263BAB31-E5CB-9D4B-CB93-8771EA5F9A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86400" y="743040"/>
              <a:ext cx="1800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197370</xdr:colOff>
      <xdr:row>10</xdr:row>
      <xdr:rowOff>182950</xdr:rowOff>
    </xdr:from>
    <xdr:to>
      <xdr:col>1</xdr:col>
      <xdr:colOff>212850</xdr:colOff>
      <xdr:row>11</xdr:row>
      <xdr:rowOff>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8066BFA-0E2F-46C7-B01F-D3920DDE2432}"/>
                </a:ext>
              </a:extLst>
            </xdr14:cNvPr>
            <xdr14:cNvContentPartPr/>
          </xdr14:nvContentPartPr>
          <xdr14:nvPr macro=""/>
          <xdr14:xfrm>
            <a:off x="1168920" y="2208600"/>
            <a:ext cx="15480" cy="4320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A8A041C2-9544-88A1-2843-BEE9F73A792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62800" y="2202480"/>
              <a:ext cx="27720" cy="1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601770</xdr:colOff>
      <xdr:row>3</xdr:row>
      <xdr:rowOff>12560</xdr:rowOff>
    </xdr:from>
    <xdr:to>
      <xdr:col>3</xdr:col>
      <xdr:colOff>607530</xdr:colOff>
      <xdr:row>3</xdr:row>
      <xdr:rowOff>23360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F387CDA-B32C-4D5F-92FF-34B2C308C358}"/>
                </a:ext>
              </a:extLst>
            </xdr14:cNvPr>
            <xdr14:cNvContentPartPr/>
          </xdr14:nvContentPartPr>
          <xdr14:nvPr macro=""/>
          <xdr14:xfrm>
            <a:off x="2792520" y="749160"/>
            <a:ext cx="5760" cy="1080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263BAB31-E5CB-9D4B-CB93-8771EA5F9A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86400" y="743040"/>
              <a:ext cx="18000" cy="23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152400</xdr:rowOff>
    </xdr:from>
    <xdr:to>
      <xdr:col>8</xdr:col>
      <xdr:colOff>574675</xdr:colOff>
      <xdr:row>39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7396DD-E5EB-8149-2D58-030C1AB23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34924</xdr:colOff>
      <xdr:row>0</xdr:row>
      <xdr:rowOff>304800</xdr:rowOff>
    </xdr:from>
    <xdr:to>
      <xdr:col>16</xdr:col>
      <xdr:colOff>171449</xdr:colOff>
      <xdr:row>10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F0EC5A-ADED-29CB-F9CA-7F0DB9014A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0264" y="304800"/>
              <a:ext cx="5622925" cy="1713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424180</xdr:colOff>
      <xdr:row>3614</xdr:row>
      <xdr:rowOff>144780</xdr:rowOff>
    </xdr:from>
    <xdr:to>
      <xdr:col>19</xdr:col>
      <xdr:colOff>119380</xdr:colOff>
      <xdr:row>3624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32F97B-4EB4-A8AA-67FC-716CA3EA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356650</xdr:colOff>
      <xdr:row>24</xdr:row>
      <xdr:rowOff>158070</xdr:rowOff>
    </xdr:from>
    <xdr:to>
      <xdr:col>12</xdr:col>
      <xdr:colOff>358090</xdr:colOff>
      <xdr:row>24</xdr:row>
      <xdr:rowOff>158790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85DDDDC-37D0-7652-E5CD-1996390CD9AB}"/>
                </a:ext>
              </a:extLst>
            </xdr14:cNvPr>
            <xdr14:cNvContentPartPr/>
          </xdr14:nvContentPartPr>
          <xdr14:nvPr macro=""/>
          <xdr14:xfrm>
            <a:off x="7983000" y="4577670"/>
            <a:ext cx="1440" cy="7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85DDDDC-37D0-7652-E5CD-1996390CD9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76880" y="4571550"/>
              <a:ext cx="13680" cy="12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0:54:26.70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577 44 1976 0 0,'2'-5'228'0'0,"-3"1"-145"0"0,1 1 0 0 0,-1 0 0 0 0,0 0 0 0 0,0 0 0 0 0,0 0 0 0 0,-1 0 0 0 0,-1-4 0 0 0,2 6 140 0 0,1 0-219 0 0,0 1 0 0 0,0-1 0 0 0,-1 1 0 0 0,1-1 0 0 0,0 1 0 0 0,0-1 0 0 0,-1 1 0 0 0,1-1-1 0 0,0 1 1 0 0,-1 0 0 0 0,1-1 0 0 0,-1 1 0 0 0,1 0 0 0 0,0-1 0 0 0,-1 1 0 0 0,1 0 0 0 0,-1-1 0 0 0,1 1 0 0 0,-1 0-1 0 0,1 0 1 0 0,-1 0 0 0 0,1 0 0 0 0,-1-1 0 0 0,1 1 0 0 0,-1 0 0 0 0,1 0 0 0 0,-1 0 0 0 0,1 0 0 0 0,-1 0 0 0 0,1 0-1 0 0,-1 0 1 0 0,-1 1-2 0 0,1-1-1 0 0,-1 1 1 0 0,1 0-1 0 0,-1-1 0 0 0,1 1 1 0 0,0 0-1 0 0,-1 0 1 0 0,1 0-1 0 0,0 0 0 0 0,-2 2 1 0 0,-1 1 4 0 0,1 0-1 0 0,0 0 1 0 0,0 0 0 0 0,0 1 0 0 0,0-1 0 0 0,-2 6 0 0 0,1 2 11 0 0,3-9-13 0 0,-1 0 0 0 0,1 1-1 0 0,0-1 1 0 0,0 0 0 0 0,1 1 0 0 0,-1-1 0 0 0,1 8 0 0 0,-1-6-1 0 0,0 1 1 0 0,1-1 0 0 0,-2 1 0 0 0,1-1 0 0 0,-1 1-1 0 0,-3 8 1 0 0,2-7 32 0 0,0 0-1 0 0,1 0 0 0 0,-2 13 1 0 0,-23 217 543 0 0,14-63-476 0 0,7-67-69 0 0,4-53-10 0 0,-3 33-87 0 0,-43 180 129 0 0,-3 17-21 0 0,-18 109 303 0 0,14-94-67 0 0,15-94 35 0 0,1-6 294 0 0,32-165-448 0 0,4-20-26 0 0,1-1 0 0 0,-2 28 1 0 0,3-11 315 0 0,1-29 460 0 0,2-1-850 0 0,0-1 1 0 0,-1 1-1 0 0,1-1 1 0 0,0 0-1 0 0,-1 0 1 0 0,1 0-1 0 0,-1 0 1 0 0,1 0-1 0 0,-1 0 1 0 0,1 0-1 0 0,-1 0 0 0 0,1 0 1 0 0,-1-1-1 0 0,0 1 1 0 0,0 0-1 0 0,0-1 1 0 0,0 0-1 0 0,0 1 1 0 0,0-1-1 0 0,0 1 1 0 0,0-1-1 0 0,-1 0 0 0 0,1 0 1 0 0,0-2-1 0 0,3-9-2 0 0,0 0 0 0 0,2-17-1 0 0,11-55 90 0 0,-6 37-120 0 0,5-64 0 0 0,-2-73 21 0 0,10-148-303 0 0,-20 222 101 0 0,-15-152-1 0 0,2 185 106 0 0,-3 0 0 0 0,-39-133 0 0 0,-9-12-53 0 0,57 201 87 0 0,2 1 1 0 0,0-1-1 0 0,1 0 1 0 0,2 1-1 0 0,0-1 1 0 0,1 1-1 0 0,9-33 1 0 0,-11 51 12 0 0,-1-1 1 0 0,0 1 0 0 0,0 0 0 0 0,0-1 0 0 0,0 1 0 0 0,0-1-1 0 0,-1 1 1 0 0,1 0 0 0 0,-3-7 0 0 0,2 7-7 0 0,0-1 0 0 0,0 1 1 0 0,0-1-1 0 0,1 1 0 0 0,0-1 0 0 0,-1 1 1 0 0,1-1-1 0 0,1 0 0 0 0,0-6 0 0 0,2-10 8 0 0,-3 18-15 0 0,0-1 0 0 0,0 0 0 0 0,1 1 0 0 0,-1-1 0 0 0,1 0 0 0 0,0 1 0 0 0,-1-1 0 0 0,1 0 0 0 0,0 1 0 0 0,1-1 0 0 0,-1 1 0 0 0,0 0 0 0 0,2-3 0 0 0,5-8-143 0 0,-8 12 150 0 0,0 1-1 0 0,0-1 0 0 0,0 0 0 0 0,0 1 1 0 0,1-1-1 0 0,-1 0 0 0 0,0 1 1 0 0,0-1-1 0 0,1 1 0 0 0,-1-1 0 0 0,1 0 1 0 0,-1 1-1 0 0,0-1 0 0 0,1 1 1 0 0,-1-1-1 0 0,1 1 0 0 0,-1-1 0 0 0,1 1 1 0 0,0 0-1 0 0,-1-1 0 0 0,1 1 1 0 0,-1 0-1 0 0,1-1 0 0 0,0 1 0 0 0,-1 0 1 0 0,1 0-1 0 0,0-1 0 0 0,-1 1 0 0 0,2 0 1 0 0,0-2 3 0 0,0 1 0 0 0,0-1 1 0 0,0 0-1 0 0,0 0 0 0 0,-1 0 0 0 0,1-1 1 0 0,-1 1-1 0 0,1 0 0 0 0,1-5 1 0 0,6-6-59 0 0,7-9 101 0 0,-13 16-42 0 0,1 1 0 0 0,0-1 1 0 0,0 1-1 0 0,1 0 0 0 0,-1 1 1 0 0,1-1-1 0 0,8-5 0 0 0,-4 3 5 0 0,0 1 0 0 0,-1-1 0 0 0,0-1 0 0 0,0 0 0 0 0,0 0 0 0 0,-1 0 0 0 0,0-1 0 0 0,-1 0 0 0 0,0-1-1 0 0,0 1 1 0 0,-1-1 0 0 0,0 0 0 0 0,-1 0 0 0 0,0-1 0 0 0,-1 1 0 0 0,3-13 0 0 0,-5 14 8 0 0,-1 0 0 0 0,0 1 0 0 0,-2-15 0 0 0,1-4-29 0 0,1 26-34 0 0,0 2-57 0 0,1 0 46 0 0,0 0 0 0 0,-1 0 0 0 0,1 0 0 0 0,-1 0-1 0 0,0 0 1 0 0,1 0 0 0 0,-1 1 0 0 0,0-1 0 0 0,0 0 0 0 0,0 0 0 0 0,0 0 0 0 0,0 1 0 0 0,0-1 0 0 0,0 0 0 0 0,0 1 0 0 0,-1 27-116 0 0,-23 184-404 0 0,-21 134 467 0 0,-64 254 283 0 0,86-505-129 0 0,13-55 58 0 0,-9 59 0 0 0,12-50-71 0 0,-2-1-1 0 0,-20 61 1 0 0,12-25 57 0 0,13-67-43 0 0,1 1-1 0 0,0 20 1 0 0,-2 11-11 0 0,-10 71 91 0 0,8-70-62 0 0,2 0 0 0 0,3 1 1 0 0,4 58-1 0 0,0-13 73 0 0,-2-84-94 0 0,0 0 0 0 0,1 0 1 0 0,3 16-1 0 0,-3-25-20 0 0,1 1 1 0 0,-1-1-1 0 0,1 0 1 0 0,0 1-1 0 0,0-1 1 0 0,0 0-1 0 0,0 0 1 0 0,1 0-1 0 0,0 0 1 0 0,0-1-1 0 0,6 7 1 0 0,-4-6 4 0 0,-4-3-14 0 0,-1-1-1 0 0,1 0 1 0 0,0 1-1 0 0,-1-1 1 0 0,1 1-1 0 0,-1-1 1 0 0,1 1-1 0 0,-1 0 1 0 0,1-1-1 0 0,-1 1 1 0 0,1 0-1 0 0,-1-1 1 0 0,1 1-1 0 0,-1 0 1 0 0,0-1-1 0 0,1 1 1 0 0,-1 0-1 0 0,0 0 1 0 0,0-1-1 0 0,1 1 1 0 0,-1 0-1 0 0,0 0 1 0 0,0 0-1 0 0,0 0-3 0 0,0-1 0 0 0,0 0 0 0 0,0 1 1 0 0,0-1-1 0 0,0 0 0 0 0,0 1 0 0 0,0-1 0 0 0,0 0 0 0 0,0 0 0 0 0,0 1 0 0 0,0-1 1 0 0,0 0-1 0 0,0 1 0 0 0,0-1 0 0 0,0 0 0 0 0,1 0 0 0 0,-1 1 0 0 0,0-1 0 0 0,0 0 1 0 0,0 0-1 0 0,0 1 0 0 0,1-1 0 0 0,-1 0 0 0 0,0 0 0 0 0,0 1 0 0 0,1-1 0 0 0,-1 0 1 0 0,0 0-1 0 0,0 0 0 0 0,1 0 0 0 0,-1 1 0 0 0,1-1 0 0 0,14 2 82 0 0,13-5 302 0 0,-21 1-418 0 0,0-1 1 0 0,0-1 0 0 0,-1 1-1 0 0,0-1 1 0 0,1 0 0 0 0,-2 0-1 0 0,9-7 1 0 0,12-10-1254 0 0,-12 12 242 0 0</inkml:trace>
  <inkml:trace contextRef="#ctx0" brushRef="#br0" timeOffset="1561.54">1140 970 3273 0 0,'-1'-2'67'0'0,"0"0"1"0"0,0 0-1 0 0,0 0 1 0 0,0 0-1 0 0,1 0 1 0 0,-1 0-1 0 0,1 0 1 0 0,-1 0-1 0 0,1 0 1 0 0,0 0-1 0 0,-1 0 0 0 0,1 0 1 0 0,0 0-1 0 0,0 0 1 0 0,1 0-1 0 0,-1 0 1 0 0,0 0-1 0 0,1 0 1 0 0,-1 0-1 0 0,1 0 1 0 0,1-3-1 0 0,2 0-77 0 0,-1 0 0 0 0,1 0 0 0 0,0 1 0 0 0,1-1 0 0 0,-1 1-1 0 0,8-5 1 0 0,153-122 672 0 0,-126 104-466 0 0,1 2 0 0 0,64-31 0 0 0,-7 5 129 0 0,-64 32-290 0 0,1 1 0 0 0,49-18-1 0 0,-71 34-146 0 0,-12 6-75 0 0,-19 12 33 0 0,19-15 162 0 0,-20 14-21 0 0,-1-1 1 0 0,-1-1-1 0 0,1-1 0 0 0,-37 14 1 0 0,-97 28-8 0 0,-17 6 59 0 0,141-45-23 0 0,-2-2-1 0 0,1-2 1 0 0,-1 0 0 0 0,-41 6 0 0 0,68-16 73 0 0,3 0-4 0 0,0 0 1 0 0,-1-1 0 0 0,1 0-1 0 0,0 0 1 0 0,0 0 0 0 0,-1 0 0 0 0,-3 0-1 0 0,13-3 84 0 0,1 0-1 0 0,-1 0 1 0 0,0 0-1 0 0,7-5 1 0 0,-2 1-113 0 0,29-15-194 0 0,0 2 1 0 0,1 1-1 0 0,1 2 0 0 0,0 2 0 0 0,65-14 0 0 0,-74 23-910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0:54:35.45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 19 2048 0 0,'0'-1'-11'0'0,"0"0"0"0"0,1 0 0 0 0,-1 0 0 0 0,0 0 0 0 0,0 0 0 0 0,1 0 0 0 0,-1 0 0 0 0,1 0 0 0 0,-1 0 0 0 0,1 0 0 0 0,-1 1 0 0 0,1-1 0 0 0,0 0 0 0 0,-1 0 0 0 0,1 0 0 0 0,0 1 0 0 0,1-2 0 0 0,-1 0 30 0 0,-2 3 112 0 0,0-1-130 0 0,0 0-1 0 0,0 0 1 0 0,0 0-1 0 0,0 0 1 0 0,0 0-1 0 0,0 1 0 0 0,0-1 1 0 0,0 0-1 0 0,0 0 1 0 0,0 1-1 0 0,1-1 1 0 0,-1 1-1 0 0,0-1 0 0 0,0 1 1 0 0,0-1-1 0 0,1 1 1 0 0,-1-1-1 0 0,0 1 1 0 0,0 0-1 0 0,1-1 0 0 0,-1 1 1 0 0,1 0-1 0 0,-1 0 1 0 0,0 0-1 0 0,1-1 1 0 0,0 1-1 0 0,-1 1 0 0 0,0 3-588 0 0</inkml:trace>
  <inkml:trace contextRef="#ctx0" brushRef="#br0" timeOffset="788.88">1374 2029 10506 0 0,'0'0'38'0'0,"3"-2"-2959"0"0,18-13 2789 0 0,12-9-4208 0 0</inkml:trace>
  <inkml:trace contextRef="#ctx0" brushRef="#br0" timeOffset="1249.78">222 218 6009 0 0,'0'-1'-392'0'0,"0"-1"-16"0"0,3 0 184 0 0,2 5-160 0 0,1 0 144 0 0,2 3-24 0 0,1 0-80 0 0,-1-1 48 0 0,1-1-16 0 0,-2 2-513 0 0,-2 0 97 0 0,6 0-224 0 0,-5 6 464 0 0</inkml:trace>
  <inkml:trace contextRef="#ctx0" brushRef="#br0" timeOffset="1663.26">1070 2079 14443 0 0,'0'0'112'0'0,"-12"-2"-1808"0"0,8 2 1336 0 0,0 0-160 0 0,3-1 95 0 0,5 2-431 0 0,-8 1-3217 0 0</inkml:trace>
  <inkml:trace contextRef="#ctx0" brushRef="#br0" timeOffset="2033.22">31 108 4641 0 0,'-4'-7'712'0'0,"6"0"3001"0"0,3 0-3873 0 0,6 0 64 0 0,-4 2 40 0 0,0 2-8 0 0,3 1 16 0 0,-7 2-40 0 0,9 3-72 0 0,-8 0 24 0 0,3 4-200 0 0,1-1-464 0 0,1 1-185 0 0,2 0-87 0 0,-4 1-432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0:52:57.1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1320 5147 7794 0 0,'-3'-7'1494'0'0,"-5"-16"2262"0"0,7 23-3756 0 0,1-1 0 0 0,0 1 0 0 0,0-1 0 0 0,0 0 0 0 0,0 1 0 0 0,0-1 0 0 0,0 1 0 0 0,0-1 0 0 0,0 0 0 0 0,0 1 0 0 0,0-1 0 0 0,0 1 1 0 0,1-1-1 0 0,-1 0 0 0 0,0 1 0 0 0,0-1 0 0 0,0 1 0 0 0,1-1 0 0 0,-1 1 0 0 0,0-1 0 0 0,1 1 0 0 0,-1-1 0 0 0,0 1 0 0 0,1-1 0 0 0,-1 1 0 0 0,1 0 0 0 0,-1-1 0 0 0,1 1 0 0 0,-1 0 0 0 0,1-1 0 0 0,-1 1 0 0 0,1 0 0 0 0,0-1 0 0 0,29-10-283 0 0,3-1 224 0 0,0-1 0 0 0,57-33 0 0 0,-38 12 18 0 0,1 3-1 0 0,1 3 1 0 0,2 2-1 0 0,111-37 0 0 0,-126 53-871 0 0,-8-4-1589 0 0</inkml:trace>
  <inkml:trace contextRef="#ctx0" brushRef="#br0" timeOffset="200.97">1511 5429 14691 0 0,'14'-1'-376'0'0,"2"0"232"0"0,7-7 48 0 0,6 0 16 0 0,3-2-16 0 0,9-1 24 0 0,4-5 24 0 0,8-1 0 0 0,3 1 80 0 0,1-5-16 0 0,2 1 0 0 0,-7 0-32 0 0,-2-2-280 0 0,-7-6-536 0 0,2 3-225 0 0,-6-5-71 0 0,4 5-472 0 0,4-1-569 0 0</inkml:trace>
  <inkml:trace contextRef="#ctx0" brushRef="#br0" timeOffset="649.15">3252 4290 9658 0 0,'1'-26'1290'0'0,"-1"19"-1176"0"0,0 0 0 0 0,1 0 0 0 0,0 0 0 0 0,0 0 0 0 0,0 0 0 0 0,4-10-1 0 0,-5 16-103 0 0,1 0 1 0 0,-1 0-1 0 0,1 0 0 0 0,0 0 0 0 0,-1 0 0 0 0,1 0 0 0 0,0 0 0 0 0,0 0 0 0 0,0 0 0 0 0,0 0 0 0 0,0 1 0 0 0,0-1 0 0 0,0 0 0 0 0,0 0 0 0 0,0 1 0 0 0,2-2 0 0 0,-1 2 25 0 0,0-1 0 0 0,0 1 0 0 0,0 0 0 0 0,0 0 0 0 0,0 0 0 0 0,0 0 0 0 0,0 0 0 0 0,0 0 0 0 0,0 1-1 0 0,0-1 1 0 0,0 0 0 0 0,0 1 0 0 0,3 1 0 0 0,3 1-19 0 0,0 1-1 0 0,0 0 0 0 0,-1 1 0 0 0,1 0 1 0 0,-1 0-1 0 0,0 0 0 0 0,0 1 1 0 0,-1 0-1 0 0,0 0 0 0 0,10 13 0 0 0,2 7-58 0 0,26 47 1 0 0,-26-40 5 0 0,115 231 111 0 0,-29-50 197 0 0,-84-180-970 0 0,2 0-1 0 0,1-1 1 0 0,44 48-1 0 0,-53-68-904 0 0</inkml:trace>
  <inkml:trace contextRef="#ctx0" brushRef="#br0" timeOffset="992.4">2662 4369 13979 0 0,'-1'-1'-11'0'0,"1"0"0"0"0,0 0-1 0 0,-1 0 1 0 0,1 0 0 0 0,0 0 0 0 0,0 0 0 0 0,0 0-1 0 0,0 1 1 0 0,-1-1 0 0 0,1 0 0 0 0,0 0 0 0 0,1 0 0 0 0,-1 0-1 0 0,0 0 1 0 0,0 0 0 0 0,0 0 0 0 0,0 0 0 0 0,1 0-1 0 0,-1 1 1 0 0,1-1 0 0 0,-1 0 0 0 0,0 0 0 0 0,2-1-1 0 0,0-1 9 0 0,0 1-1 0 0,0-1 0 0 0,1 1 0 0 0,-1 0 0 0 0,1 0 0 0 0,-1 0 1 0 0,5-2-1 0 0,9-5 68 0 0,0 1-1 0 0,19-5 1 0 0,-17 5-55 0 0,296-161 319 0 0,-53 25-258 0 0,-29 39-6 0 0,-6 3-15 0 0,-177 87 1 0 0,-36 12-33 0 0,-1-1 0 0 0,21-9 0 0 0,-26 10-60 0 0,-1 0 0 0 0,1 1-1 0 0,-1-1 1 0 0,11-1 0 0 0,-14 3-290 0 0,0 1 1 0 0,0 0-1 0 0,0-1 1 0 0,0 1-1 0 0,0 0 1 0 0,0 1-1 0 0,0-1 1 0 0,-1 0-1 0 0,1 1 1 0 0,0 0-1 0 0,0-1 1 0 0,0 1-1 0 0,4 3 1 0 0,4 4-2432 0 0</inkml:trace>
  <inkml:trace contextRef="#ctx0" brushRef="#br0" timeOffset="2218.89">4317 4313 2633 0 0,'-1'1'10'0'0,"-1"-1"1"0"0,1 1 0 0 0,0-1-1 0 0,-1 1 1 0 0,1-1 0 0 0,0 1 0 0 0,-1 0-1 0 0,1 0 1 0 0,0 0 0 0 0,0 0-1 0 0,0 0 1 0 0,-1 0 0 0 0,1 0-1 0 0,1 0 1 0 0,-1 1 0 0 0,0-1 0 0 0,0 0-1 0 0,0 1 1 0 0,0 1 0 0 0,-6 29 388 0 0,7-28-297 0 0,-1 0 0 0 0,1-1 0 0 0,-1 1-1 0 0,0 0 1 0 0,0-1 0 0 0,0 1 0 0 0,0-1-1 0 0,-3 6 1 0 0,3-8-67 0 0,1 0-1 0 0,0 0 1 0 0,-1 0 0 0 0,1 0-1 0 0,0 0 1 0 0,0 0 0 0 0,0 0-1 0 0,-1 0 1 0 0,1 0-1 0 0,0 0 1 0 0,0 0 0 0 0,1 0-1 0 0,-1 1 1 0 0,0-1 0 0 0,0 0-1 0 0,0 0 1 0 0,1 0-1 0 0,-1 0 1 0 0,1 0 0 0 0,-1 0-1 0 0,1 0 1 0 0,-1 0 0 0 0,1-1-1 0 0,-1 1 1 0 0,1 0-1 0 0,0 0 1 0 0,-1 0 0 0 0,1 0-1 0 0,0-1 1 0 0,0 1 0 0 0,0 0-1 0 0,-1-1 1 0 0,1 1-1 0 0,0-1 1 0 0,0 1 0 0 0,2 0-1 0 0,0 1 75 0 0,0 0 0 0 0,0 0 0 0 0,1 0 0 0 0,-1-1 0 0 0,1 1 0 0 0,-1-1-1 0 0,1 0 1 0 0,0 0 0 0 0,5 0 0 0 0,0-1 147 0 0,0-1-1 0 0,1-1 1 0 0,-1 0-1 0 0,0 0 1 0 0,0-1-1 0 0,0 0 1 0 0,-1-1 0 0 0,1 1-1 0 0,-1-2 1 0 0,11-6-1 0 0,4-5 14 0 0,0 0 0 0 0,23-24 0 0 0,-41 34-230 0 0,0-1 0 0 0,-1 0 0 0 0,0 0 0 0 0,0 0-1 0 0,0 0 1 0 0,-1-1 0 0 0,0 1 0 0 0,-1-1 0 0 0,1 0 0 0 0,1-11 0 0 0,2-7 125 0 0,-5 23-104 0 0,0-1-1 0 0,0 1 0 0 0,0 0 0 0 0,-1-1 1 0 0,1 1-1 0 0,-1-1 0 0 0,0 1 0 0 0,0 0 0 0 0,-1-1 1 0 0,1 1-1 0 0,-1-1 0 0 0,1 1 0 0 0,-1 0 1 0 0,0-1-1 0 0,0 1 0 0 0,-1 0 0 0 0,-2-5 1 0 0,1 4-3 0 0,0-1 0 0 0,0 1 1 0 0,0 0-1 0 0,-1 0 0 0 0,0 1 1 0 0,0-1-1 0 0,0 1 0 0 0,0 0 1 0 0,0 0-1 0 0,-8-4 0 0 0,2 3-20 0 0,0-1 1 0 0,0 2-1 0 0,0-1 0 0 0,0 1 1 0 0,-1 1-1 0 0,1 0 0 0 0,-1 0 1 0 0,1 1-1 0 0,-1 0 0 0 0,-16 2 0 0 0,7 2-75 0 0,0 0-1 0 0,-27 10 0 0 0,39-11 17 0 0,-1 1 0 0 0,1 1-1 0 0,0 0 1 0 0,0 0 0 0 0,1 0-1 0 0,-1 1 1 0 0,-11 10 0 0 0,14-9-11 0 0,1-1 0 0 0,0 1 0 0 0,0 1 1 0 0,0-1-1 0 0,1 0 0 0 0,0 1 0 0 0,0 0 0 0 0,0 0 1 0 0,-1 8-1 0 0,-11 25-139 0 0,12-35 160 0 0,0 0 0 0 0,1 0 0 0 0,0 0 1 0 0,0 0-1 0 0,0 1 0 0 0,1-1 1 0 0,0 0-1 0 0,0 1 0 0 0,0 0 1 0 0,0-1-1 0 0,1 1 0 0 0,0 0 0 0 0,0-1 1 0 0,1 1-1 0 0,0-1 0 0 0,0 1 1 0 0,0-1-1 0 0,0 1 0 0 0,1-1 1 0 0,0 1-1 0 0,4 8 0 0 0,-3-8 17 0 0,1-1 0 0 0,0 1-1 0 0,0-1 1 0 0,0 0 0 0 0,0 0-1 0 0,1 0 1 0 0,-1 0 0 0 0,1-1-1 0 0,0 0 1 0 0,1 0 0 0 0,-1 0-1 0 0,1-1 1 0 0,0 0 0 0 0,0 0-1 0 0,8 3 1 0 0,1 0 27 0 0,-1 0 1 0 0,1-1-1 0 0,1-1 0 0 0,-1 0 1 0 0,1-2-1 0 0,25 3 1 0 0,-16-6 38 0 0,-1-2 1 0 0,0 0 0 0 0,0-2 0 0 0,-1 0 0 0 0,1-2 0 0 0,-1 0 0 0 0,0-2 0 0 0,36-19-1 0 0,-49 21-48 0 0,1 0-1 0 0,-1-1 0 0 0,0-1 0 0 0,-1 0 0 0 0,15-19 1 0 0,6-4 37 0 0,8-4 7 0 0,-20 20-38 0 0,-1 0 0 0 0,-1-1 0 0 0,-1-1 0 0 0,17-24 0 0 0,-9 4 36 0 0,-2-1 1 0 0,-2 0 0 0 0,15-46 0 0 0,0-10-22 0 0,-34 95-49 0 0,0 0-1 0 0,0 0 1 0 0,0 0 0 0 0,0 0 0 0 0,0 1 0 0 0,0-1 0 0 0,0 0 0 0 0,0 0 0 0 0,0 0 0 0 0,0 0 0 0 0,0 0 0 0 0,0 0 0 0 0,0 0 0 0 0,0 0 0 0 0,0 0 0 0 0,0 0 0 0 0,0 0 0 0 0,1 0 0 0 0,-1 0 0 0 0,0 0 0 0 0,0 0 0 0 0,0 0 0 0 0,0 0 0 0 0,0 0 0 0 0,0 0 0 0 0,0 0 0 0 0,0 0 0 0 0,0 0 0 0 0,0 1-1 0 0,0-1 1 0 0,0 0 0 0 0,0 0 0 0 0,0 0 0 0 0,0 0 0 0 0,0 0 0 0 0,0 0 0 0 0,1 0 0 0 0,-1 0 0 0 0,0 0 0 0 0,0 0 0 0 0,0 0 0 0 0,0 0 0 0 0,0 0 0 0 0,0-1 0 0 0,0 1 0 0 0,0 0 0 0 0,0 0 0 0 0,0 0 0 0 0,0 0 0 0 0,0 0 0 0 0,0 0 0 0 0,0 0 0 0 0,0 0 0 0 0,0 0 0 0 0,1 0 0 0 0,-1 0-1 0 0,0 0 1 0 0,0 0 0 0 0,0 0 0 0 0,0 0 0 0 0,0 0 0 0 0,0 0 0 0 0,0 0 0 0 0,0 0 0 0 0,0 0 0 0 0,0-1 0 0 0,4 10-114 0 0,1 10 78 0 0,3 36-71 0 0,-7-37 91 0 0,2-1 1 0 0,5 22 0 0 0,4 5 61 0 0,-2 0 0 0 0,-2 1 0 0 0,-2 0 0 0 0,-2 0 0 0 0,-2 0 1 0 0,-4 58-1 0 0,2-62 36 0 0,1-32-136 0 0,-1 1 0 0 0,0 0 0 0 0,0 0 0 0 0,-4 14 0 0 0,4-22-173 0 0,-1-1 0 0 0,0 1 0 0 0,0 0 0 0 0,0 0 0 0 0,0 0 0 0 0,0-1 0 0 0,0 1 0 0 0,-1-1 0 0 0,1 1 0 0 0,0-1 0 0 0,-1 1 0 0 0,1-1 0 0 0,-1 0 0 0 0,0 0 0 0 0,1 0 0 0 0,-1 0 0 0 0,0 0 0 0 0,-2 1-1 0 0,2-3-1266 0 0,1-3-337 0 0</inkml:trace>
  <inkml:trace contextRef="#ctx0" brushRef="#br0" timeOffset="2372.32">5010 4057 6169 0 0,'-4'-7'160'0'0,"-1"0"-1"0"0,1 0 1 0 0,-1 0-1 0 0,-7-8 1 0 0,11 14-108 0 0,1 0 1 0 0,-1 0-1 0 0,0 0 0 0 0,0 0 1 0 0,0 0-1 0 0,1 1 0 0 0,-1-1 1 0 0,0 0-1 0 0,0 0 0 0 0,0 1 1 0 0,-1-1-1 0 0,1 0 0 0 0,0 1 1 0 0,0-1-1 0 0,0 1 1 0 0,0-1-1 0 0,0 1 0 0 0,-1 0 1 0 0,1 0-1 0 0,0-1 0 0 0,0 1 1 0 0,-1 0-1 0 0,1 0 0 0 0,0 0 1 0 0,0 0-1 0 0,-1 1 0 0 0,1-1 1 0 0,0 0-1 0 0,0 0 0 0 0,0 1 1 0 0,-1-1-1 0 0,1 1 0 0 0,0-1 1 0 0,0 1-1 0 0,0-1 1 0 0,0 1-1 0 0,0 0 0 0 0,-2 1 1 0 0,3-1-28 0 0,-1 0 1 0 0,1 0 0 0 0,-1 0 0 0 0,1 0-1 0 0,-1 0 1 0 0,1 0 0 0 0,-1 0 0 0 0,1 0 0 0 0,0 0-1 0 0,0 0 1 0 0,-1 0 0 0 0,1 1 0 0 0,0-1-1 0 0,0 0 1 0 0,0 0 0 0 0,0 0 0 0 0,1 0-1 0 0,-1 1 1 0 0,0-1 0 0 0,0 0 0 0 0,1 0 0 0 0,-1 0-1 0 0,0 0 1 0 0,1 0 0 0 0,-1 0 0 0 0,1 0-1 0 0,0 0 1 0 0,-1 0 0 0 0,1 0 0 0 0,0 0 0 0 0,-1 0-1 0 0,2 0 1 0 0,2 5 14 0 0,1-1-1 0 0,-1-1 1 0 0,1 1-1 0 0,6 4 1 0 0,8 4-27 0 0,1-1 0 0 0,0-1 0 0 0,1-2 0 0 0,38 14 0 0 0,16 7 37 0 0,-54-21-178 0 0,1-1 0 0 0,0 0 0 0 0,0-2 1 0 0,0-1-1 0 0,0 0 0 0 0,1-2 1 0 0,35 1-1 0 0,-37-6-608 0 0,-3-6-460 0 0</inkml:trace>
  <inkml:trace contextRef="#ctx0" brushRef="#br0" timeOffset="2646.24">5182 3058 11362 0 0,'-37'-26'1690'0'0,"37"27"-1713"0"0,0-1-1 0 0,0 0 1 0 0,0 1 0 0 0,0-1-1 0 0,0 0 1 0 0,0 1 0 0 0,0-1-1 0 0,0 0 1 0 0,0 1 0 0 0,0-1-1 0 0,0 0 1 0 0,0 1 0 0 0,0-1-1 0 0,0 0 1 0 0,0 1 0 0 0,0-1-1 0 0,0 0 1 0 0,0 1 0 0 0,0-1-1 0 0,1 0 1 0 0,-1 1 0 0 0,0-1-1 0 0,0 0 1 0 0,0 0 0 0 0,1 1-1 0 0,-1-1 1 0 0,0 0 0 0 0,0 1-1 0 0,1-1 1 0 0,-1 0 0 0 0,0 0-1 0 0,0 0 1 0 0,1 1 0 0 0,57 61-324 0 0,-3 3 1 0 0,58 89 0 0 0,-79-105 363 0 0,42 48 74 0 0,-44-58-7 0 0,52 81 0 0 0,65 121-1040 0 0,-43-85-4567 0 0,-91-134 3755 0 0</inkml:trace>
  <inkml:trace contextRef="#ctx0" brushRef="#br0" timeOffset="2876.97">5301 3787 12875 0 0,'0'-3'9'0'0,"1"-1"1"0"0,-1 1-1 0 0,0 0 1 0 0,1-1 0 0 0,0 1-1 0 0,0 0 1 0 0,0-1-1 0 0,0 1 1 0 0,0 0-1 0 0,1 0 1 0 0,-1 0-1 0 0,1 0 1 0 0,0 0 0 0 0,0 0-1 0 0,0 1 1 0 0,0-1-1 0 0,0 1 1 0 0,1-1-1 0 0,-1 1 1 0 0,1 0-1 0 0,-1 0 1 0 0,1 0 0 0 0,0 0-1 0 0,0 0 1 0 0,0 1-1 0 0,0-1 1 0 0,0 1-1 0 0,0 0 1 0 0,6-1-1 0 0,2-4-8 0 0,1 0-1 0 0,-1 0 0 0 0,0-1 0 0 0,0 0 1 0 0,-1-1-1 0 0,0 0 0 0 0,13-15 0 0 0,-8 8 11 0 0,33-23-1 0 0,24-13-119 0 0,45-29-905 0 0,-104 73 596 0 0,0-1-1 0 0,-1-1 0 0 0,0 0 1 0 0,-1-1-1 0 0,0 0 1 0 0,0-1-1 0 0,-1 0 0 0 0,9-14 1 0 0,10-7-1643 0 0,-14 15 605 0 0</inkml:trace>
  <inkml:trace contextRef="#ctx0" brushRef="#br0" timeOffset="3206.22">6206 3147 3649 0 0,'0'-1'45'0'0,"-1"0"0"0"0,1 0 0 0 0,-1 0 0 0 0,1 0 0 0 0,-1 0-1 0 0,1 0 1 0 0,-1 0 0 0 0,0 1 0 0 0,1-1 0 0 0,-1 0 0 0 0,0 0 0 0 0,0 1 0 0 0,1-1 0 0 0,-1 0 0 0 0,0 1 0 0 0,0-1 0 0 0,0 1 0 0 0,0-1 0 0 0,0 1 0 0 0,0-1 0 0 0,0 1 0 0 0,0 0 0 0 0,0 0 0 0 0,-2-1 0 0 0,-29-5 1255 0 0,-15 2 325 0 0,46 4-1546 0 0,0 0 0 0 0,0 0 1 0 0,0 0-1 0 0,0 0 0 0 0,0 0 1 0 0,0 0-1 0 0,0 0 0 0 0,0 1 1 0 0,0-1-1 0 0,0 0 0 0 0,0 1 1 0 0,0-1-1 0 0,0 0 0 0 0,-2 2 1 0 0,-10 1 385 0 0,5-3-283 0 0,11 4-99 0 0,5 5-86 0 0,113 145 173 0 0,-34-45-86 0 0,-57-69 156 0 0,38 68-1 0 0,-56-86-133 0 0,-2 0-1 0 0,0 1 0 0 0,-2 0 0 0 0,0 1 0 0 0,5 30 1 0 0,-8-21 20 0 0,4 63 0 0 0,-9-79-61 0 0,-1 0 1 0 0,0 0 0 0 0,-2 0 0 0 0,1 0 0 0 0,-9 25-1 0 0,-5-11 272 0 0,16-30-381 0 0,0 0-1 0 0,-1-1 1 0 0,1 1-1 0 0,-1 0 0 0 0,1 0 1 0 0,-1 0-1 0 0,0-1 1 0 0,1 1-1 0 0,-1 0 0 0 0,0-1 1 0 0,1 1-1 0 0,-1 0 1 0 0,0-1-1 0 0,0 1 0 0 0,0-1 1 0 0,0 1-1 0 0,1-1 1 0 0,-1 0-1 0 0,0 1 1 0 0,0-1-1 0 0,0 0 0 0 0,0 0 1 0 0,0 1-1 0 0,0-1 1 0 0,0 0-1 0 0,0 0 0 0 0,0 0 1 0 0,0 0-1 0 0,0 0 1 0 0,-1-1-1 0 0,-6-5-1958 0 0</inkml:trace>
  <inkml:trace contextRef="#ctx0" brushRef="#br0" timeOffset="3371.29">5940 2650 13563 0 0,'-9'-14'712'0'0,"5"0"1473"0"0,1 3-2217 0 0,1 1-17 0 0,-1 2 33 0 0,0 3-48 0 0,15 5-6185 0 0,-9 4 2144 0 0</inkml:trace>
  <inkml:trace contextRef="#ctx0" brushRef="#br0" timeOffset="3708.3">6711 3012 11939 0 0,'-13'4'2717'0'0,"11"-4"-2693"0"0,0 1-1 0 0,0-1 1 0 0,1 1 0 0 0,-1-1 0 0 0,0 1 0 0 0,0-1 0 0 0,0 1 0 0 0,1 0 0 0 0,-1 0 0 0 0,0 0-1 0 0,1 0 1 0 0,-1 0 0 0 0,1 0 0 0 0,-1 0 0 0 0,1 1 0 0 0,-1-1 0 0 0,1 1 0 0 0,0-1 0 0 0,0 1-1 0 0,0-1 1 0 0,0 1 0 0 0,0 0 0 0 0,0-1 0 0 0,0 1 0 0 0,0 0 0 0 0,0 2 0 0 0,-4 15-74 0 0,3-9 23 0 0,0-1-1 0 0,-1 0 1 0 0,0 0-1 0 0,0 0 1 0 0,-1-1 0 0 0,-5 9-1 0 0,8-15 14 0 0,0-1 0 0 0,0 0 0 0 0,0 0 0 0 0,0 1 0 0 0,0-1 0 0 0,0 0-1 0 0,0 1 1 0 0,1-1 0 0 0,-1 1 0 0 0,0-1 0 0 0,1 1 0 0 0,-1 0 0 0 0,1-1 0 0 0,0 1 0 0 0,-1-1-1 0 0,1 1 1 0 0,0 0 0 0 0,0-1 0 0 0,0 1 0 0 0,0 0 0 0 0,1-1 0 0 0,-1 1 0 0 0,0 0 0 0 0,1-1 0 0 0,-1 1-1 0 0,1-1 1 0 0,-1 1 0 0 0,1-1 0 0 0,-1 1 0 0 0,1-1 0 0 0,0 1 0 0 0,0-1 0 0 0,0 0 0 0 0,0 1-1 0 0,0-1 1 0 0,0 0 0 0 0,2 1 0 0 0,0 1-8 0 0,-1-1-1 0 0,1 0 0 0 0,0 0 1 0 0,0 0-1 0 0,0 0 1 0 0,0-1-1 0 0,0 0 1 0 0,1 1-1 0 0,-1-1 0 0 0,0 0 1 0 0,1 0-1 0 0,-1-1 1 0 0,1 1-1 0 0,-1-1 1 0 0,1 0-1 0 0,-1 1 1 0 0,1-2-1 0 0,-1 1 0 0 0,1 0 1 0 0,-1-1-1 0 0,1 1 1 0 0,-1-1-1 0 0,6-2 1 0 0,8-8 38 0 0,0 1 1 0 0,0-2-1 0 0,-2 0 1 0 0,1-2-1 0 0,-2 1 1 0 0,1-2 0 0 0,-2 0-1 0 0,0 0 1 0 0,-1-1-1 0 0,-1-1 1 0 0,13-22-1 0 0,-21 32-10 0 0,0 0-1 0 0,0 1 0 0 0,0-1 0 0 0,-1 0 0 0 0,0-1 1 0 0,2-13-1 0 0,-4 17 0 0 0,1 1 0 0 0,-1-1 0 0 0,0 0 0 0 0,-1 0 1 0 0,1 0-1 0 0,0 1 0 0 0,-1-1 0 0 0,0 0 0 0 0,0 0 0 0 0,0 1 0 0 0,-1-1 1 0 0,1 1-1 0 0,-1-1 0 0 0,1 1 0 0 0,-4-4 0 0 0,-1-2-74 0 0,4 6-13 0 0,1 1 0 0 0,-1-1 0 0 0,0 0-1 0 0,0 1 1 0 0,0-1 0 0 0,0 1 0 0 0,0 0 0 0 0,0 0-1 0 0,-1 0 1 0 0,1 0 0 0 0,-1 0 0 0 0,0 0-1 0 0,1 1 1 0 0,-1-1 0 0 0,-4-1 0 0 0,-21-5-5110 0 0,24 8 2846 0 0</inkml:trace>
  <inkml:trace contextRef="#ctx0" brushRef="#br0" timeOffset="4068.06">7208 2684 9954 0 0,'7'11'0'0'0,"-4"-9"-24"0"0,2 1-24 0 0,-2 5-80 0 0,6 5 96 0 0,0 1-24 0 0,4-5 32 0 0,-4 7-104 0 0,1 1 144 0 0,-2 1-64 0 0,-1 8 96 0 0,4-1 0 0 0,1 1-32 0 0,1-2-72 0 0,1-1-72 0 0,-4-5-952 0 0,0 0-961 0 0</inkml:trace>
  <inkml:trace contextRef="#ctx0" brushRef="#br0" timeOffset="4235.21">6923 2144 11538 0 0,'-11'-7'1897'0'0,"3"1"-1929"0"0,3 2-240 0 0,0-1 80 0 0,2 3-480 0 0,1 2-361 0 0,-1 2-407 0 0,3 5-56 0 0,4 4-1585 0 0</inkml:trace>
  <inkml:trace contextRef="#ctx0" brushRef="#br0" timeOffset="4668.19">7504 2299 11074 0 0,'157'245'-234'0'0,"-79"-104"330"0"0,-71-126-75 0 0,-1 1 0 0 0,-1 0 0 0 0,-1 0 1 0 0,0 1-1 0 0,-1-1 0 0 0,-1 1 0 0 0,0-1 0 0 0,-1 1 1 0 0,-1 0-1 0 0,-1 0 0 0 0,-3 19 0 0 0,5-35-7 0 0,-1-1-1 0 0,0 0 0 0 0,0 0 1 0 0,0 1-1 0 0,0-1 0 0 0,0 0 1 0 0,0 0-1 0 0,0 0 0 0 0,0 1 1 0 0,0-1-1 0 0,0 0 0 0 0,0 0 1 0 0,-1 1-1 0 0,1-1 0 0 0,0 0 0 0 0,0 0 1 0 0,0 1-1 0 0,0-1 0 0 0,0 0 1 0 0,0 0-1 0 0,0 0 0 0 0,-1 1 1 0 0,1-1-1 0 0,0 0 0 0 0,0 0 1 0 0,0 0-1 0 0,0 0 0 0 0,-1 0 1 0 0,1 1-1 0 0,0-1 0 0 0,0 0 1 0 0,0 0-1 0 0,-1 0 0 0 0,1 0 1 0 0,0 0-1 0 0,0 0 0 0 0,-1 0 1 0 0,-6-7 283 0 0,-5-16-78 0 0,1-4-89 0 0,2 0-1 0 0,0 0 0 0 0,2-1 0 0 0,1 0 1 0 0,1-1-1 0 0,-3-48 0 0 0,8 39-41 0 0,1-1-1 0 0,3 0 1 0 0,0 1 0 0 0,15-57-1 0 0,-9 51-92 0 0,-6 20-22 0 0,2 1 0 0 0,0-1 0 0 0,19-41 0 0 0,-23 59 2 0 0,1 0 0 0 0,0 1-1 0 0,1 0 1 0 0,-1-1-1 0 0,1 1 1 0 0,0 1 0 0 0,0-1-1 0 0,1 1 1 0 0,-1-1 0 0 0,1 1-1 0 0,0 1 1 0 0,0-1 0 0 0,0 1-1 0 0,1 0 1 0 0,-1 0 0 0 0,1 0-1 0 0,0 1 1 0 0,-1 0-1 0 0,1 0 1 0 0,6-1 0 0 0,-7 2-11 0 0,-1 1 0 0 0,1 0 1 0 0,-1 0-1 0 0,1 0 0 0 0,-1 0 1 0 0,0 1-1 0 0,1 0 0 0 0,-1 0 1 0 0,0 0-1 0 0,1 0 0 0 0,-1 1 1 0 0,0 0-1 0 0,7 4 0 0 0,4 3-64 0 0,-1 1 0 0 0,17 14 0 0 0,-14-10 56 0 0,2 3 75 0 0,-1 1 1 0 0,-1 1 0 0 0,30 41 0 0 0,-26-32-721 0 0,34 37 1 0 0,-27-38-771 0 0,-7 0-1954 0 0</inkml:trace>
  <inkml:trace contextRef="#ctx0" brushRef="#br0" timeOffset="5867.83">8537 813 3257 0 0,'-5'-6'1283'0'0,"-3"-3"680"0"0,2-7-591 0 0,6 16-1374 0 0,0-1 1 0 0,-1 1-1 0 0,1-1 0 0 0,0 1 0 0 0,-1-1 1 0 0,1 1-1 0 0,-1-1 0 0 0,1 1 1 0 0,-1-1-1 0 0,1 1 0 0 0,-1-1 0 0 0,1 1 1 0 0,-1 0-1 0 0,1-1 0 0 0,-1 1 1 0 0,1 0-1 0 0,-1 0 0 0 0,0-1 0 0 0,1 1 1 0 0,-1 0-1 0 0,-1 0 0 0 0,1 0-4 0 0,0-1 1 0 0,0 1-1 0 0,0 0 0 0 0,0 0 0 0 0,0 0 0 0 0,0 0 0 0 0,0 0 0 0 0,0 0 0 0 0,0 0 0 0 0,0 0 1 0 0,0 0-1 0 0,0 0 0 0 0,0 1 0 0 0,0-1 0 0 0,0 0 0 0 0,0 1 0 0 0,0-1 0 0 0,1 1 0 0 0,-1-1 1 0 0,-1 2-1 0 0,-45 98-636 0 0,42-85 660 0 0,1 0-1 0 0,0 0 1 0 0,1 1 0 0 0,-2 28-1 0 0,4 68-43 0 0,0-24-14 0 0,0 19 49 0 0,4 1 0 0 0,17 109 1 0 0,-15-176 15 0 0,26 155 127 0 0,-25-170-109 0 0,2-1-1 0 0,0 0 0 0 0,1-1 1 0 0,1 0-1 0 0,23 38 1 0 0,19 16 255 0 0,4-2 0 0 0,3-3 0 0 0,2-2-1 0 0,4-3 1 0 0,3-3 0 0 0,133 98 0 0 0,55 4 501 0 0,-242-160-703 0 0,0 1 0 0 0,1-2 0 0 0,31 9-1 0 0,-38-13-232 0 0,1 0 0 0 0,0 0 0 0 0,0-1 0 0 0,0-1 1 0 0,0 1-1 0 0,0-1 0 0 0,-1-1 0 0 0,14-2 0 0 0,-8-5-917 0 0,1-7-792 0 0</inkml:trace>
  <inkml:trace contextRef="#ctx0" brushRef="#br0" timeOffset="8837.14">9551 1311 3241 0 0,'-4'-5'118'0'0,"-13"-25"872"0"0,16 28 50 0 0,0 0-732 0 0,1 0-290 0 0,-8-10 502 0 0,5 12-265 0 0,1 10-220 0 0,3-6-28 0 0,0 0 1 0 0,0-1-1 0 0,0 1 0 0 0,1 0 0 0 0,-1-1 0 0 0,1 1 0 0 0,0-1 0 0 0,0 0 0 0 0,0 0 0 0 0,0 0 1 0 0,1 0-1 0 0,-1 0 0 0 0,1 0 0 0 0,6 4 0 0 0,14 21-22 0 0,4 24 54 0 0,-21-39 18 0 0,0 0 0 0 0,0-1-1 0 0,1 0 1 0 0,9 11 0 0 0,2 1-9 0 0,-1 0-1 0 0,-1 1 1 0 0,-1 0-1 0 0,19 45 1 0 0,36 130 90 0 0,-18-48 268 0 0,-36-115-264 0 0,37 64 0 0 0,-17-36 195 0 0,-36-63-292 0 0,1-1 0 0 0,-1 0-1 0 0,1 1 1 0 0,-1-1 0 0 0,1 0 0 0 0,0 1 0 0 0,0-1-1 0 0,0 0 1 0 0,0 0 0 0 0,0 0 0 0 0,0 0 0 0 0,0 0-1 0 0,0 0 1 0 0,0 0 0 0 0,0 0 0 0 0,0 0-1 0 0,1-1 1 0 0,-1 1 0 0 0,0 0 0 0 0,1-1 0 0 0,-1 1-1 0 0,0-1 1 0 0,3 1 0 0 0,-7-23 1341 0 0,2 15-1335 0 0,0 1 1 0 0,-1 0 0 0 0,0 0-1 0 0,-1 0 1 0 0,1 0-1 0 0,-1 0 1 0 0,0 0 0 0 0,-1 1-1 0 0,1 0 1 0 0,-1-1 0 0 0,-6-5-1 0 0,-8-8-4 0 0,-31-24 0 0 0,27 24-23 0 0,7 5-29 0 0,-1 2-1 0 0,-1-1 1 0 0,-20-10-1 0 0,30 19-17 0 0,-1 1-1 0 0,1-1 1 0 0,-1 1-1 0 0,0 1 1 0 0,0-1-1 0 0,0 2 1 0 0,0-1-1 0 0,0 1 1 0 0,0 0 0 0 0,-14 0-1 0 0,17 2-15 0 0,-1 0 0 0 0,0 0 0 0 0,1 1 0 0 0,-1 0 0 0 0,1 0 0 0 0,-1 0 0 0 0,1 0 1 0 0,0 1-1 0 0,0 0 0 0 0,0 0 0 0 0,1 0 0 0 0,-1 1 0 0 0,1 0 0 0 0,-1-1 0 0 0,-3 6 0 0 0,3-3-1 0 0,0 0 0 0 0,1 0 1 0 0,-1 0-1 0 0,1 0 0 0 0,0 1 0 0 0,1-1 1 0 0,0 1-1 0 0,0 0 0 0 0,0 0 0 0 0,1 0 1 0 0,-2 9-1 0 0,1 6-54 0 0,1 1 0 0 0,0 28 0 0 0,2-47 111 0 0,1-1-1 0 0,0 1 0 0 0,0-1 1 0 0,0 1-1 0 0,0-1 0 0 0,0 0 1 0 0,1 0-1 0 0,-1 1 0 0 0,1-1 0 0 0,0 0 1 0 0,0 0-1 0 0,0 0 0 0 0,0-1 1 0 0,1 1-1 0 0,-1 0 0 0 0,1-1 0 0 0,0 0 1 0 0,-1 0-1 0 0,1 1 0 0 0,0-1 1 0 0,0-1-1 0 0,0 1 0 0 0,1 0 1 0 0,-1-1-1 0 0,5 2 0 0 0,4 1 45 0 0,1 0 0 0 0,-1-1 0 0 0,0-1 0 0 0,1 0 0 0 0,23 1 0 0 0,-18-2-13 0 0,1-1 0 0 0,0-1 0 0 0,-1 0 0 0 0,1-2 0 0 0,-1 0 0 0 0,0-1 0 0 0,0-1 0 0 0,0-1 0 0 0,0 0 0 0 0,-1-1 0 0 0,0-1 0 0 0,25-16 0 0 0,24-16 44 0 0,-41 26-15 0 0,-1-2 0 0 0,0 0 0 0 0,37-33 0 0 0,-57 45-80 0 0,11-11 98 0 0,0 0 0 0 0,20-30 0 0 0,-31 40-59 0 0,0-1 0 0 0,-1 0 0 0 0,0-1-1 0 0,0 1 1 0 0,0 0 0 0 0,-1-1 0 0 0,0 0-1 0 0,0 0 1 0 0,-1 1 0 0 0,0-1 0 0 0,0 0-1 0 0,0-11 1 0 0,-1 8-12 0 0,-1-1 0 0 0,-1 0 0 0 0,1 1 1 0 0,-2-1-1 0 0,1 1 0 0 0,-1 0 0 0 0,-1-1 0 0 0,0 2 0 0 0,0-1 0 0 0,-1 0 1 0 0,-7-9-1 0 0,8 13-39 0 0,0 0 1 0 0,0 1 0 0 0,-1-1-1 0 0,0 1 1 0 0,-1 0 0 0 0,1 1-1 0 0,-1-1 1 0 0,1 1 0 0 0,-1 0 0 0 0,-1 0-1 0 0,1 1 1 0 0,0 0 0 0 0,-1 0-1 0 0,0 0 1 0 0,1 1 0 0 0,-1 0-1 0 0,-8-1 1 0 0,12 3-6 0 0,1-1 0 0 0,-1 1 0 0 0,1 0 0 0 0,0 1 0 0 0,-1-1 0 0 0,1 0 0 0 0,-1 1 0 0 0,1-1 0 0 0,0 1 0 0 0,-1 0 0 0 0,1 0 0 0 0,0 0 0 0 0,0 0 0 0 0,0 0 0 0 0,0 0 0 0 0,-1 1 0 0 0,2-1 0 0 0,-1 1 0 0 0,0-1 0 0 0,0 1 0 0 0,0 0 0 0 0,1 0 0 0 0,-1 0 0 0 0,-1 3 0 0 0,-12 11-123 0 0,9-10 99 0 0,0 0-1 0 0,1 0 1 0 0,0 1-1 0 0,0 0 1 0 0,1 0-1 0 0,0 0 0 0 0,0 1 1 0 0,1-1-1 0 0,0 1 1 0 0,0 0-1 0 0,0 0 1 0 0,1 0-1 0 0,0 0 1 0 0,1 0-1 0 0,0 1 1 0 0,0-1-1 0 0,1 11 1 0 0,0-13 19 0 0,1-1 0 0 0,-1 0 0 0 0,1 1 0 0 0,0-1 0 0 0,1 0 0 0 0,2 9 0 0 0,5 16-54 0 0,-8-25 87 0 0,0 0 0 0 0,0 0-1 0 0,1 0 1 0 0,-1 0-1 0 0,1-1 1 0 0,0 1 0 0 0,1 0-1 0 0,-1-1 1 0 0,1 0 0 0 0,0 1-1 0 0,0-1 1 0 0,0 0 0 0 0,1 0-1 0 0,-1-1 1 0 0,8 6-1 0 0,-6-5 48 0 0,1-1 0 0 0,-1 0-1 0 0,1 0 1 0 0,-1-1 0 0 0,1 1-1 0 0,0-1 1 0 0,0-1-1 0 0,0 1 1 0 0,0-1 0 0 0,1 0-1 0 0,-1-1 1 0 0,10 1-1 0 0,-1-2 23 0 0,0-1 0 0 0,0 0 0 0 0,0-1 0 0 0,0 0 0 0 0,0-1-1 0 0,-1-1 1 0 0,0 0 0 0 0,0-2 0 0 0,0 1 0 0 0,18-13-1 0 0,9-9 134 0 0,71-61 0 0 0,-100 77-234 0 0,0-1 1 0 0,-1 0-1 0 0,-1-1 0 0 0,14-22 1 0 0,17-23-406 0 0,-36 52 191 0 0,0 0 0 0 0,-1-1-1 0 0,1 0 1 0 0,-2 0 0 0 0,1 0 0 0 0,-1-1 0 0 0,0 1 0 0 0,0-1 0 0 0,-1 1-1 0 0,-1-1 1 0 0,2-10 0 0 0,-2 12-230 0 0,0 0-1 0 0,0 0 1 0 0,-1 0 0 0 0,1 0 0 0 0,-2 0-1 0 0,1 0 1 0 0,-1 0 0 0 0,0 0-1 0 0,0 0 1 0 0,-1 0 0 0 0,0 0 0 0 0,0 1-1 0 0,-3-8 1 0 0,-6-11-1370 0 0</inkml:trace>
  <inkml:trace contextRef="#ctx0" brushRef="#br0" timeOffset="9020.08">10449 1232 872 0 0,'-19'-20'264'0'0,"1"-2"874"0"0,-1 2 0 0 0,-1 0 0 0 0,-1 2 0 0 0,-30-22-1 0 0,51 40-1104 0 0,0 0 0 0 0,0-1 0 0 0,-1 1-1 0 0,1 0 1 0 0,0 0 0 0 0,-1-1 0 0 0,1 1-1 0 0,0 0 1 0 0,-1 0 0 0 0,1 0-1 0 0,0 0 1 0 0,-1-1 0 0 0,1 1 0 0 0,0 0-1 0 0,-1 0 1 0 0,1 0 0 0 0,-1 0 0 0 0,1 0-1 0 0,0 0 1 0 0,-1 0 0 0 0,1 0-1 0 0,0 0 1 0 0,-1 0 0 0 0,1 0 0 0 0,-1 0-1 0 0,1 0 1 0 0,-1 1 0 0 0,2 9 363 0 0,14 18-143 0 0,-13-24-128 0 0,29 46 82 0 0,3-2 0 0 0,67 77 0 0 0,-72-85-138 0 0,-23-30-69 0 0,0 0-1 0 0,14 14 1 0 0,97 110 378 0 0,-74-82-468 0 0,2-2 0 0 0,55 49 0 0 0,-91-93-608 0 0,-1 1 0 0 0,1-1 0 0 0,13 7 0 0 0,-2-3-1422 0 0</inkml:trace>
  <inkml:trace contextRef="#ctx0" brushRef="#br0" timeOffset="10516.22">10847 1295 5417 0 0,'-2'-10'205'0'0,"-1"-13"27"0"0,3 17 297 0 0,2 8 568 0 0,9 8-1027 0 0,-10-9-66 0 0,1 0-1 0 0,-1 0 0 0 0,1 0 0 0 0,-1 1 1 0 0,0-1-1 0 0,0 0 0 0 0,0 1 0 0 0,0-1 1 0 0,0 1-1 0 0,0-1 0 0 0,0 1 0 0 0,0-1 0 0 0,0 1 1 0 0,1 3-1 0 0,0 6 20 0 0,2-1-1 0 0,-1 0 1 0 0,1 1-1 0 0,6 9 1 0 0,-1-1 31 0 0,13 21 171 0 0,-17-27-117 0 0,-5-11-102 0 0,1 0 0 0 0,-1-1 0 0 0,1 1-1 0 0,-1 0 1 0 0,1-1 0 0 0,0 1 0 0 0,0-1 0 0 0,-1 1 0 0 0,1-1 0 0 0,0 0 0 0 0,0 1 0 0 0,0-1 0 0 0,1 0 0 0 0,-1 0 0 0 0,2 2 0 0 0,16 17-712 0 0,-16-17-797 0 0</inkml:trace>
  <inkml:trace contextRef="#ctx0" brushRef="#br0" timeOffset="10759.08">10628 912 11474 0 0,'-3'-2'-8'0'0,"-1"-4"-32"0"0,-2-1 24 0 0,-3 4-16 0 0,2 3-48 0 0,7 2-16 0 0,4 8-200 0 0,-1-2 80 0 0,8 5-560 0 0,-6-4 32 0 0,1-2-152 0 0,3 2 80 0 0,-4-6-249 0 0,8 5-591 0 0</inkml:trace>
  <inkml:trace contextRef="#ctx0" brushRef="#br0" timeOffset="11568.49">10949 993 3705 0 0,'-15'-1'501'0'0,"25"1"-305"0"0,-8 0-187 0 0,0 0 0 0 0,0 1 1 0 0,0-1-1 0 0,-1 0 0 0 0,1 1 0 0 0,0-1 0 0 0,0 1 1 0 0,-1-1-1 0 0,1 1 0 0 0,0 0 0 0 0,-1 0 1 0 0,1 0-1 0 0,-1 0 0 0 0,1 0 0 0 0,-1 0 0 0 0,1 0 1 0 0,-1 0-1 0 0,0 1 0 0 0,2 2 0 0 0,0-1 20 0 0,1 1-1 0 0,0 0 0 0 0,0-1 1 0 0,0 1-1 0 0,0-1 0 0 0,0 0 1 0 0,1-1-1 0 0,-1 1 0 0 0,9 3 0 0 0,-1 0-19 0 0,-1 1 6 0 0,0 0-1 0 0,0 1 1 0 0,-1 0-1 0 0,0 0 0 0 0,0 1 1 0 0,-1 1-1 0 0,0 0 1 0 0,-1 0-1 0 0,9 14 0 0 0,-10-14-10 0 0,2 3 40 0 0,0 0 0 0 0,-1 1 1 0 0,-1-1-1 0 0,0 2 0 0 0,-1-1 1 0 0,8 29-1 0 0,-11-32-17 0 0,-2-8 5 0 0,0 1 0 0 0,0 0 0 0 0,0 0 0 0 0,0 0 0 0 0,-1 0 0 0 0,0 0 0 0 0,0 0 0 0 0,0 0 0 0 0,0 4 0 0 0,-1-7 282 0 0,-11-23 975 0 0,6 6-1235 0 0,1 0 0 0 0,0-1 1 0 0,1 0-1 0 0,0 0 1 0 0,2 0-1 0 0,0 0 1 0 0,1 0-1 0 0,0 0 1 0 0,2-1-1 0 0,0 1 1 0 0,3-19-1 0 0,-2 30-40 0 0,-1-1 0 0 0,0 1 0 0 0,1 0 0 0 0,1 0 0 0 0,-1 0 0 0 0,1 0 0 0 0,0 0 0 0 0,0 0 1 0 0,0 1-1 0 0,1-1 0 0 0,5-5 0 0 0,-7 9-32 0 0,0 0 1 0 0,0 0 0 0 0,0 1 0 0 0,0-1 0 0 0,0 0-1 0 0,1 1 1 0 0,-1 0 0 0 0,1 0 0 0 0,-1 0-1 0 0,0 0 1 0 0,1 0 0 0 0,0 0 0 0 0,-1 0 0 0 0,1 1-1 0 0,-1 0 1 0 0,1-1 0 0 0,0 1 0 0 0,-1 0-1 0 0,1 0 1 0 0,0 0 0 0 0,-1 1 0 0 0,1-1 0 0 0,0 1-1 0 0,-1-1 1 0 0,1 1 0 0 0,-1 0 0 0 0,1 0-1 0 0,-1 0 1 0 0,4 2 0 0 0,3 3-4 0 0,1 1 1 0 0,-1-1-1 0 0,0 2 1 0 0,-1-1-1 0 0,13 15 1 0 0,-12-12 5 0 0,0-1 0 0 0,0-1 0 0 0,1 0-1 0 0,10 7 1 0 0,-14-11 17 0 0,-1-2 7 0 0,0 1-1 0 0,0 0 0 0 0,-1 0 1 0 0,1 0-1 0 0,-1 1 0 0 0,0-1 0 0 0,1 1 1 0 0,-2 0-1 0 0,1 0 0 0 0,5 8 1 0 0,-7-9-2 0 0,0 1 1 0 0,1-1 0 0 0,0 0 0 0 0,0 0 0 0 0,0 0-1 0 0,0 0 1 0 0,0-1 0 0 0,0 1 0 0 0,0-1-1 0 0,1 0 1 0 0,0 0 0 0 0,-1 0 0 0 0,1 0 0 0 0,5 1-1 0 0,-4-1 31 0 0,1 0 0 0 0,-1 0-1 0 0,1-1 1 0 0,-1 0 0 0 0,1 0-1 0 0,0 0 1 0 0,0-1-1 0 0,-1 0 1 0 0,1 0 0 0 0,6-1-1 0 0,-6-1 2 0 0,-1-1-1 0 0,0 0 0 0 0,0 0 0 0 0,0-1 1 0 0,0 0-1 0 0,-1 0 0 0 0,6-5 0 0 0,-6 5-17 0 0,11-11 33 0 0,-1 0 0 0 0,-1-1 0 0 0,-1-1 1 0 0,0 0-1 0 0,-1 0 0 0 0,-1-2 0 0 0,0 1 0 0 0,-1-1 0 0 0,-2 0 0 0 0,0-1 0 0 0,6-25 1 0 0,-9 28 16 0 0,4-31-1 0 0,-8 43-54 0 0,0-1-1 0 0,0 0 0 0 0,0 1 0 0 0,-1-1 0 0 0,0 0 0 0 0,0 1 1 0 0,0-1-1 0 0,0 1 0 0 0,-4-8 0 0 0,1 2-14 0 0,-7-14-119 0 0,11 24 105 0 0,0 0 1 0 0,-1 0-1 0 0,1 0 1 0 0,-1 1-1 0 0,0-1 1 0 0,1 0 0 0 0,-1 0-1 0 0,0 0 1 0 0,1 0-1 0 0,-1 1 1 0 0,0-1-1 0 0,0 0 1 0 0,0 1-1 0 0,1-1 1 0 0,-1 1-1 0 0,0-1 1 0 0,-2 0 0 0 0,2 1-2 0 0,1 0 0 0 0,0 0 0 0 0,-1 1 0 0 0,1-1 0 0 0,-1 0 1 0 0,1 0-1 0 0,0 1 0 0 0,-1-1 0 0 0,1 0 0 0 0,0 1 0 0 0,-1-1 1 0 0,1 0-1 0 0,0 1 0 0 0,-1-1 0 0 0,1 0 0 0 0,0 1 0 0 0,0-1 1 0 0,0 1-1 0 0,-1-1 0 0 0,1 0 0 0 0,0 1 0 0 0,0-1 0 0 0,0 1 1 0 0,0-1-1 0 0,0 1 0 0 0,0-1 0 0 0,0 1 0 0 0,-3 17-139 0 0,3-16 97 0 0,-2 7 21 0 0,1 1 0 0 0,0-1 0 0 0,1 0 0 0 0,-1 0 0 0 0,2 0 0 0 0,0 1 0 0 0,0-1 0 0 0,0 0 0 0 0,1 0 0 0 0,0 0-1 0 0,1 0 1 0 0,0 0 0 0 0,0-1 0 0 0,1 1 0 0 0,6 8 0 0 0,8 11-7 0 0,-15-21 60 0 0,1-1 0 0 0,1 1 0 0 0,-1-1-1 0 0,1 0 1 0 0,0 0 0 0 0,1 0-1 0 0,-1-1 1 0 0,1 0 0 0 0,0 0 0 0 0,10 6-1 0 0,-11-8 11 0 0,0-1 0 0 0,0 1 0 0 0,1-1 0 0 0,-1-1 1 0 0,0 1-1 0 0,1-1 0 0 0,6 1 0 0 0,-9-1-4 0 0,-1-1 1 0 0,1 0 0 0 0,0 0 0 0 0,0 0-1 0 0,-1-1 1 0 0,1 1 0 0 0,0-1 0 0 0,-1 1 0 0 0,1-1-1 0 0,-1 0 1 0 0,1 0 0 0 0,0 0 0 0 0,-1 0 0 0 0,0 0-1 0 0,1-1 1 0 0,2-2 0 0 0,-4 4-11 0 0,-1-1 0 0 0,1 0 1 0 0,0 0-1 0 0,-1 0 0 0 0,1 0 1 0 0,0 1-1 0 0,-1-1 0 0 0,1 0 1 0 0,-1 0-1 0 0,1 0 0 0 0,-1 0 0 0 0,0 0 1 0 0,1-2-1 0 0,5-11 57 0 0,34-26 102 0 0,-31 33-124 0 0,-1-2 0 0 0,1 1 0 0 0,-2-1-1 0 0,1 0 1 0 0,6-11 0 0 0,-11 13-36 0 0,0 1 0 0 0,-1-1 0 0 0,0 1 0 0 0,0-1 0 0 0,0 0 0 0 0,-1 0 0 0 0,0 1 0 0 0,0-1 0 0 0,-1 0 0 0 0,0-9 0 0 0,-2-7 14 0 0,-7-40-1 0 0,8 58-28 0 0,-1 1-1 0 0,0-1 0 0 0,0 1 0 0 0,-1-1 1 0 0,1 1-1 0 0,-1 0 0 0 0,0 0 0 0 0,0 1 1 0 0,0-1-1 0 0,0 0 0 0 0,-1 1 0 0 0,1 0 1 0 0,-1 0-1 0 0,-6-4 0 0 0,4 0-7 0 0,6 7 0 0 0,0-1 0 0 0,-1 1 0 0 0,1-1 0 0 0,-1 0 0 0 0,1 1 1 0 0,0-1-1 0 0,-1 1 0 0 0,1 0 0 0 0,-1-1 0 0 0,1 1 0 0 0,-1-1 1 0 0,0 1-1 0 0,1 0 0 0 0,-1-1 0 0 0,1 1 0 0 0,-1 0 0 0 0,0 0 0 0 0,1-1 1 0 0,-1 1-1 0 0,1 0 0 0 0,-1 0 0 0 0,0 0 0 0 0,1 0 0 0 0,-1 0 1 0 0,0 0-1 0 0,1 0 0 0 0,-1 0 0 0 0,0 0 0 0 0,1 0 0 0 0,-1 0 1 0 0,0 1-1 0 0,1-1 0 0 0,-1 0 0 0 0,0 1 0 0 0,-3-1-4 0 0,-14 6-162 0 0,18-5 171 0 0,0-1-1 0 0,-1 1 1 0 0,1-1-1 0 0,-1 0 1 0 0,1 1-1 0 0,0 0 1 0 0,-1-1-1 0 0,1 1 1 0 0,0-1-1 0 0,-1 1 1 0 0,1-1-1 0 0,0 1 1 0 0,0 0-1 0 0,0-1 1 0 0,-1 1-1 0 0,1-1 1 0 0,0 1-1 0 0,0 0 1 0 0,0-1-1 0 0,0 1 1 0 0,0 0-1 0 0,0-1 1 0 0,0 1-1 0 0,0 0 1 0 0,1-1-1 0 0,-1 1 1 0 0,0-1-1 0 0,1 2 1 0 0,-1 3-14 0 0,1 0 1 0 0,-1 1-1 0 0,1-1 1 0 0,-2 0-1 0 0,1 6 1 0 0,-1 19-62 0 0,3-15 65 0 0,7 38-120 0 0,-8-49 128 0 0,0-1 1 0 0,0 0 0 0 0,1 1-1 0 0,-1-1 1 0 0,1 0 0 0 0,0 0 0 0 0,0 0-1 0 0,0 0 1 0 0,0 0 0 0 0,0-1 0 0 0,0 1-1 0 0,5 3 1 0 0,12 12 74 0 0,-15-14-70 0 0,0 0-1 0 0,0 0 1 0 0,0 0 0 0 0,0-1-1 0 0,6 4 1 0 0,-8-6 23 0 0,0 0 0 0 0,0-1 0 0 0,-1 1 0 0 0,1 0 0 0 0,0-1 0 0 0,0 0 1 0 0,0 1-1 0 0,0-1 0 0 0,-1 0 0 0 0,1 0 0 0 0,0 0 0 0 0,0 0 0 0 0,0 0 0 0 0,0 0 1 0 0,0-1-1 0 0,0 1 0 0 0,-1-1 0 0 0,1 1 0 0 0,3-2 0 0 0,-2 0-29 0 0,2 1-31 0 0,-1-1 0 0 0,1 0 0 0 0,0 0 0 0 0,-1-1 0 0 0,0 1 0 0 0,0-1 0 0 0,1 0 0 0 0,-2 0 0 0 0,1 0 0 0 0,0-1 0 0 0,-1 1 1 0 0,1-1-1 0 0,4-7 0 0 0,-6 8-203 0 0,0-1 1 0 0,0 1 0 0 0,0-1-1 0 0,1 1 1 0 0,0 0-1 0 0,4-4 1 0 0,4-5-1371 0 0,-4 1 249 0 0</inkml:trace>
  <inkml:trace contextRef="#ctx0" brushRef="#br0" timeOffset="12509.47">12166 373 5577 0 0,'0'0'-1'0'0,"0"0"0"0"0,0 0 0 0 0,0 0 0 0 0,0 0 0 0 0,0 0 0 0 0,0 0 0 0 0,0 0 0 0 0,0 0 1 0 0,0 1-1 0 0,0-1 0 0 0,0 0 0 0 0,0 0 0 0 0,0 0 0 0 0,0 0 0 0 0,0 0 0 0 0,1 0 0 0 0,-1 0 0 0 0,0 0 0 0 0,0 0 0 0 0,0 0 0 0 0,0 0 0 0 0,0 0 0 0 0,0 0 0 0 0,0 0 0 0 0,0 0 0 0 0,1 1 0 0 0,-1-1 0 0 0,0 0 0 0 0,0 0 0 0 0,0 0 0 0 0,0 0 0 0 0,0 0 0 0 0,0 0 0 0 0,0 0 0 0 0,1-1 0 0 0,-1 1 0 0 0,0 0 1 0 0,0 0-1 0 0,0 0 0 0 0,0 0 0 0 0,0 0 0 0 0,0 0 0 0 0,0 0 0 0 0,0 0 0 0 0,1 0 0 0 0,-1 0 0 0 0,0 0 0 0 0,0 0 0 0 0,0 0 0 0 0,0 0 0 0 0,0 0 0 0 0,0-1 0 0 0,0 1 0 0 0,0 0 0 0 0,0 0 0 0 0,0 0 0 0 0,0 0 0 0 0,0 0 0 0 0,12 17-225 0 0,9 24 16 0 0,116 259 323 0 0,-132-289-80 0 0,-1 0 0 0 0,-1 1-1 0 0,1-1 1 0 0,-2 1 0 0 0,1 0-1 0 0,-2-1 1 0 0,0 1 0 0 0,0 0 0 0 0,-1 0-1 0 0,0 0 1 0 0,-1 0 0 0 0,-1 0-1 0 0,1 0 1 0 0,-2 0 0 0 0,0 0 0 0 0,-7 17-1 0 0,6-15 27 0 0,3-10 28 0 0,0-1-1 0 0,-1 1 0 0 0,1-1 1 0 0,-1 1-1 0 0,1-1 0 0 0,-4 5 1 0 0,5-7-70 0 0,-1-1 0 0 0,1 0 1 0 0,0 0-1 0 0,0 1 0 0 0,-1-1 1 0 0,1 0-1 0 0,0 0 0 0 0,0 1 1 0 0,-1-1-1 0 0,1 0 0 0 0,0 0 0 0 0,-1 0 1 0 0,1 0-1 0 0,0 0 0 0 0,-1 1 1 0 0,1-1-1 0 0,0 0 0 0 0,-1 0 1 0 0,1 0-1 0 0,0 0 0 0 0,-1 0 1 0 0,1 0-1 0 0,-1 0 0 0 0,1 0 1 0 0,0 0-1 0 0,-1-1 0 0 0,0 1 1 0 0,-11-14 548 0 0,11 10-520 0 0,-1-1 0 0 0,2 0-1 0 0,-1 1 1 0 0,1-1 0 0 0,-1 0 0 0 0,1 0-1 0 0,0 0 1 0 0,1 1 0 0 0,-1-1 0 0 0,1 0-1 0 0,2-5 1 0 0,-1-8 4 0 0,1 7-28 0 0,-1 0 0 0 0,1 1 0 0 0,1-1 0 0 0,5-12 0 0 0,1-2 33 0 0,17-55 76 0 0,-24 72-117 0 0,1 0 1 0 0,-1 0-1 0 0,1 0 0 0 0,1 0 0 0 0,-1 1 0 0 0,2-1 1 0 0,7-8-1 0 0,-7 9 62 0 0,0-2 0 0 0,0 1 1 0 0,9-18-1 0 0,-13 21-29 0 0,1-1-4 0 0,-1 0 0 0 0,1 0 0 0 0,0 1 0 0 0,0-1 0 0 0,0 1 0 0 0,1 0 0 0 0,7-8 0 0 0,13-14 114 0 0,-17 18-121 0 0,-6 9-38 0 0,-1-1-1 0 0,0 1 0 0 0,0 0 1 0 0,0-1-1 0 0,0 1 1 0 0,1 0-1 0 0,-1-1 0 0 0,0 1 1 0 0,0 0-1 0 0,1-1 1 0 0,-1 1-1 0 0,0 0 0 0 0,0 0 1 0 0,1-1-1 0 0,-1 1 1 0 0,0 0-1 0 0,1 0 0 0 0,-1 0 1 0 0,0-1-1 0 0,1 1 0 0 0,-1 0 1 0 0,0 0-1 0 0,1 0 1 0 0,-1 0-1 0 0,1 0 0 0 0,-1 0 1 0 0,0 0-1 0 0,1 0 1 0 0,-1 0-1 0 0,1 0 0 0 0,-1 0 1 0 0,0 0-1 0 0,1 0 1 0 0,-1 0-1 0 0,0 0 0 0 0,1 0 1 0 0,-1 0-1 0 0,1 1 1 0 0,15 18-354 0 0,-12-15 366 0 0,0 1 1 0 0,0-1-1 0 0,0 0 1 0 0,1 0-1 0 0,-1-1 1 0 0,1 1 0 0 0,0-1-1 0 0,0 0 1 0 0,0-1-1 0 0,0 1 1 0 0,1-1-1 0 0,-1 0 1 0 0,10 2 0 0 0,-13-4 13 0 0,1 0 0 0 0,-1 1 0 0 0,1-2 0 0 0,-1 1 0 0 0,1 0 0 0 0,-1 0 0 0 0,1-1 0 0 0,-1 1 0 0 0,1-1 0 0 0,-1 0 0 0 0,0 0 0 0 0,1 0 0 0 0,-1 0 0 0 0,0 0 0 0 0,1 0 0 0 0,-1-1 0 0 0,0 1 0 0 0,0-1 0 0 0,0 0 0 0 0,-1 1 0 0 0,1-1 0 0 0,0 0 0 0 0,0 0 0 0 0,-1 0 0 0 0,2-3 0 0 0,6-7 78 0 0,-1-1 1 0 0,13-27 0 0 0,-17 32-106 0 0,12-26-112 0 0,-2 67-37 0 0,-13-30 161 0 0,1 0 0 0 0,0 0 0 0 0,-1 0 0 0 0,1 0 0 0 0,1 0-1 0 0,-1 0 1 0 0,0 0 0 0 0,1-1 0 0 0,-1 1 0 0 0,1-1 0 0 0,0 0-1 0 0,0 0 1 0 0,0 0 0 0 0,0 0 0 0 0,0 0 0 0 0,0-1 0 0 0,0 1 0 0 0,0-1-1 0 0,1 0 1 0 0,-1 0 0 0 0,1 0 0 0 0,-1-1 0 0 0,1 1 0 0 0,-1-1-1 0 0,4 1 1 0 0,10-1 50 0 0,0-1-1 0 0,0-1 0 0 0,-1 0 0 0 0,19-5 1 0 0,-22 4-47 0 0,187-47-3317 0 0,-163 37 1502 0 0</inkml:trace>
  <inkml:trace contextRef="#ctx0" brushRef="#br0" timeOffset="14216.16">13901 497 7090 0 0,'1'0'158'0'0,"-1"-1"1"0"0,0 1-1 0 0,0-1 1 0 0,1 1-1 0 0,-1-1 1 0 0,0 1 0 0 0,0-1-1 0 0,0 1 1 0 0,0-1-1 0 0,0 1 1 0 0,0-1 0 0 0,0 1-1 0 0,0-1 1 0 0,0 1-1 0 0,0-1 1 0 0,0 1 0 0 0,0-1-1 0 0,0 1 1 0 0,0-1-1 0 0,0 1 1 0 0,0-1 0 0 0,0 1-1 0 0,-1-1 1 0 0,1 1-144 0 0,0 0 0 0 0,0 0-1 0 0,0 0 1 0 0,1 0 0 0 0,-1 0 0 0 0,0 0 0 0 0,0 0 0 0 0,0 0 0 0 0,0 0 0 0 0,0 0 0 0 0,0 0-1 0 0,1 0 1 0 0,-1 0 0 0 0,0 0 0 0 0,0 0 0 0 0,0 0 0 0 0,0 0 0 0 0,0 0 0 0 0,0 0 0 0 0,0 0-1 0 0,0 0 1 0 0,1 0 0 0 0,-1-1 0 0 0,0 1 0 0 0,0 0 0 0 0,0 0 0 0 0,0 0 0 0 0,0 0 0 0 0,0 0-1 0 0,0 0 1 0 0,0 0 0 0 0,0 0 0 0 0,0 0 0 0 0,0-1 0 0 0,1 1 0 0 0,-1 0 0 0 0,0 0 0 0 0,0 0-1 0 0,0 0 1 0 0,0 0 0 0 0,0 0 0 0 0,0 0 0 0 0,0-1 0 0 0,0 1 0 0 0,0 0 0 0 0,0 0 0 0 0,0 0-1 0 0,0 0 1 0 0,0 0 0 0 0,0 0 0 0 0,0-1 0 0 0,0 1 0 0 0,-1 0 0 0 0,2 1-60 0 0,0 0-1 0 0,0 0 1 0 0,0 0 0 0 0,-1 0 0 0 0,1 0 0 0 0,0 0-1 0 0,-1 0 1 0 0,1 0 0 0 0,-1 0 0 0 0,1 0 0 0 0,-1 1-1 0 0,1-1 1 0 0,-1 0 0 0 0,0 0 0 0 0,0 1 0 0 0,0-1-1 0 0,0 0 1 0 0,0 0 0 0 0,0 0 0 0 0,0 3-1 0 0,4 20-350 0 0,-3-22 380 0 0,0 0 1 0 0,0 1-1 0 0,0 0 0 0 0,0-1 0 0 0,0 1 0 0 0,-1 0 1 0 0,1-1-1 0 0,-1 1 0 0 0,0 0 0 0 0,0 0 1 0 0,0-1-1 0 0,0 5 0 0 0,-2-2 0 0 0,1 1 0 0 0,-1-1 1 0 0,0 0-1 0 0,-5 10 0 0 0,5-13 14 0 0,1 1 0 0 0,0 0 0 0 0,0 0 0 0 0,0 0 0 0 0,0 0 0 0 0,1 0 0 0 0,-1 0 0 0 0,1 0 0 0 0,-1 1 0 0 0,1-1 0 0 0,0 0 0 0 0,1 0 0 0 0,-1 0 0 0 0,0 0 0 0 0,1 0 0 0 0,0 0 0 0 0,-1 0 0 0 0,1 0 0 0 0,0 0 0 0 0,1 0 0 0 0,-1 0 0 0 0,3 3 0 0 0,2 9 9 0 0,-6-11 0 0 0,1 0 0 0 0,-1-1 0 0 0,0 1 0 0 0,0 0-1 0 0,-1-1 1 0 0,1 1 0 0 0,-1 0 0 0 0,0-1 0 0 0,1 1-1 0 0,-2-1 1 0 0,1 1 0 0 0,0-1 0 0 0,-1 1 0 0 0,0-1-1 0 0,1 0 1 0 0,-1 0 0 0 0,0 0 0 0 0,-1 0 0 0 0,-2 3 0 0 0,1-2-14 0 0,0-1 15 0 0,1-1 1 0 0,-1 2-1 0 0,1-1 1 0 0,0 0-1 0 0,0 1 1 0 0,0-1 0 0 0,0 1-1 0 0,1 0 1 0 0,0 0-1 0 0,-1 0 1 0 0,1 0-1 0 0,1 0 1 0 0,-1 0-1 0 0,0 1 1 0 0,1-1-1 0 0,0 1 1 0 0,0-1-1 0 0,1 1 1 0 0,-1 6 0 0 0,4 10-320 0 0,-5-2-876 0 0</inkml:trace>
  <inkml:trace contextRef="#ctx0" brushRef="#br0" timeOffset="29686.26">10442 3343 6329 0 0,'-1'-1'250'0'0,"1"1"0"0"0,-1 0 0 0 0,0 0-1 0 0,0 0 1 0 0,1-1 0 0 0,-1 1 0 0 0,0 0-1 0 0,1 0 1 0 0,-1 0 0 0 0,0 0 0 0 0,0 0-1 0 0,1 0 1 0 0,-1 1 0 0 0,0-1 0 0 0,0 0 0 0 0,1 0-1 0 0,-2 1 1 0 0,1 10-450 0 0,3 3 563 0 0,-3 3-358 0 0,1-14-11 0 0,-1 1 0 0 0,1 0 1 0 0,0 0-1 0 0,0 0 0 0 0,1 0 1 0 0,-1 0-1 0 0,1 0 0 0 0,0 0 1 0 0,0 0-1 0 0,0-1 0 0 0,0 1 1 0 0,1 0-1 0 0,-1-1 0 0 0,5 7 1 0 0,3 4 34 0 0,-1 1 1 0 0,-1-1-1 0 0,0 1 1 0 0,6 18 0 0 0,-2-3 74 0 0,-7-24-199 0 0,0 0 0 0 0,0 1 0 0 0,0-2 0 0 0,1 1 0 0 0,0-1 0 0 0,0 1 0 0 0,0-1 0 0 0,1-1 0 0 0,0 1 0 0 0,0-1 0 0 0,0 0 0 0 0,0 0 0 0 0,1-1 0 0 0,9 4 0 0 0,-12-6-1926 0 0</inkml:trace>
  <inkml:trace contextRef="#ctx0" brushRef="#br0" timeOffset="29866.17">10245 2929 10778 0 0,'-9'0'904'0'0,"2"0"-647"0"0,-2 1-249 0 0,2-1 40 0 0,0 2-48 0 0,2 5-56 0 0,2 0 24 0 0,1 3-32 0 0,1-1 64 0 0,-1-1-593 0 0,1-1 1 0 0,-3 1-208 0 0,4-1-24 0 0,1-1-840 0 0,3 2-521 0 0</inkml:trace>
  <inkml:trace contextRef="#ctx0" brushRef="#br0" timeOffset="31925.9">10843 3133 6545 0 0,'-3'-2'4'0'0,"1"1"-1"0"0,-1-1 0 0 0,0 0 0 0 0,1 1 0 0 0,-1-1 1 0 0,0 1-1 0 0,0 0 0 0 0,0 0 0 0 0,0 0 0 0 0,-1 0 1 0 0,1 1-1 0 0,0-1 0 0 0,0 1 0 0 0,0 0 0 0 0,0 0 1 0 0,-1 0-1 0 0,1 0 0 0 0,0 1 0 0 0,0-1 0 0 0,0 1 1 0 0,-6 2-1 0 0,6-1-7 0 0,0 0 1 0 0,0 0-1 0 0,0 0 1 0 0,0 0-1 0 0,0 1 1 0 0,1 0-1 0 0,-1-1 1 0 0,1 1-1 0 0,0 0 1 0 0,-1 0-1 0 0,1 0 1 0 0,1 1-1 0 0,-1-1 1 0 0,0 0-1 0 0,1 1 1 0 0,0-1-1 0 0,0 1 1 0 0,-2 7-1 0 0,-2 13 47 0 0,1 0 0 0 0,1 0 1 0 0,-1 33-1 0 0,4-48-2 0 0,0-1-1 0 0,1 1 1 0 0,-1-1 0 0 0,2 0 0 0 0,-1 1 0 0 0,1-1 0 0 0,0 0 0 0 0,1 0 0 0 0,0 0 0 0 0,0 0 0 0 0,1-1 0 0 0,0 1 0 0 0,5 7 0 0 0,-7-13 13 0 0,-1 0 0 0 0,1 0-1 0 0,-1 0 1 0 0,1 0 0 0 0,0-1 0 0 0,-1 1 0 0 0,1-1 0 0 0,0 1 0 0 0,0-1-1 0 0,1 0 1 0 0,-1 0 0 0 0,0 0 0 0 0,0 0 0 0 0,0 0 0 0 0,1 0-1 0 0,-1 0 1 0 0,0-1 0 0 0,1 1 0 0 0,-1-1 0 0 0,1 0 0 0 0,-1 0 0 0 0,0 0-1 0 0,1 0 1 0 0,-1 0 0 0 0,1 0 0 0 0,-1-1 0 0 0,0 1 0 0 0,1-1-1 0 0,-1 0 1 0 0,3-1 0 0 0,0 0 7 0 0,-1-1-1 0 0,0 0 0 0 0,0 0 1 0 0,0 0-1 0 0,0 0 1 0 0,0-1-1 0 0,0 1 1 0 0,-1-1-1 0 0,0 0 0 0 0,0 0 1 0 0,0 0-1 0 0,0-1 1 0 0,3-6-1 0 0,4-9 1 0 0,0 0-1 0 0,-1 0 1 0 0,-2-1 0 0 0,0-1-1 0 0,-1 1 1 0 0,-1-1-1 0 0,0 0 1 0 0,0-28 0 0 0,-3 5 68 0 0,-1 19-16 0 0,-2-46-1 0 0,0 65-31 0 0,0-1 1 0 0,-1 1-1 0 0,0-1 0 0 0,0 1 1 0 0,0 0-1 0 0,-1 0 1 0 0,0 0-1 0 0,0 0 0 0 0,-1 0 1 0 0,-6-8-1 0 0,9 13-58 0 0,-1-1 1 0 0,1 1-1 0 0,0 0 0 0 0,0 0 0 0 0,0-1 1 0 0,0 1-1 0 0,1-1 0 0 0,-1 1 0 0 0,0-3 1 0 0,1 1 34 0 0,3 14-93 0 0,1-1 27 0 0,0-1-1 0 0,0 1 1 0 0,0 0-1 0 0,1-1 1 0 0,0 0-1 0 0,1 0 1 0 0,0-1-1 0 0,11 12 1 0 0,7 10-13 0 0,24 35-41 0 0,2 0 126 0 0,-4 2 0 0 0,47 86 1 0 0,-68-100 53 0 0,26 74 0 0 0,-42-98-59 0 0,-1 1 0 0 0,-1-1-1 0 0,-2 1 1 0 0,3 47 0 0 0,-6-28 55 0 0,-2 0-1 0 0,-2 1 0 0 0,-2-2 1 0 0,-13 67-1 0 0,15-107-81 0 0,0-1 0 0 0,0 1 0 0 0,-1-1 0 0 0,0 0 0 0 0,0 0 0 0 0,0 0 0 0 0,-1 0 0 0 0,0 0 1 0 0,0-1-1 0 0,0 0 0 0 0,-1 0 0 0 0,-10 9 0 0 0,13-12-20 0 0,-1 0 1 0 0,1 0-1 0 0,-1-1 1 0 0,0 1-1 0 0,0-1 1 0 0,0 0-1 0 0,0 1 1 0 0,0-1 0 0 0,0-1-1 0 0,0 1 1 0 0,0 0-1 0 0,-1-1 1 0 0,1 0-1 0 0,0 1 1 0 0,0-1-1 0 0,-1-1 1 0 0,1 1-1 0 0,0 0 1 0 0,0-1-1 0 0,0 1 1 0 0,0-1 0 0 0,0 0-1 0 0,0 0 1 0 0,0-1-1 0 0,0 1 1 0 0,0 0-1 0 0,0-1 1 0 0,-5-3-1 0 0,3 1-17 0 0,-1-1-1 0 0,0 0 0 0 0,1 1 0 0 0,0-2 1 0 0,0 1-1 0 0,1 0 0 0 0,-1-1 0 0 0,1 0 1 0 0,0 0-1 0 0,1 0 0 0 0,0-1 1 0 0,-1 1-1 0 0,2-1 0 0 0,-1 0 0 0 0,1 0 1 0 0,0 0-1 0 0,1 0 0 0 0,0 0 1 0 0,0 0-1 0 0,0 0 0 0 0,1 0 0 0 0,0-1 1 0 0,1-7-1 0 0,1-13-37 0 0,1-1 0 0 0,1 1 0 0 0,15-47 0 0 0,35-80-16 0 0,-34 100 42 0 0,26-56-37 0 0,-30 76 39 0 0,-1-1 0 0 0,-1-1 0 0 0,-3 0 1 0 0,14-71-1 0 0,-20 35-5 0 0,-3 0 1 0 0,-3 0-1 0 0,-4 0 1 0 0,-22-119-1 0 0,26 172-426 0 0,2 19-86 0 0,2 13 306 0 0,13 57-298 0 0,36 98-1 0 0,-31-103 554 0 0,-5-20-23 0 0,-7-18 62 0 0,-1 0-1 0 0,6 28 0 0 0,2-2 165 0 0,-15-51-211 0 0,-1-1-1 0 0,1 1 1 0 0,-1 0 0 0 0,1-1-1 0 0,-1 1 1 0 0,1-1-1 0 0,-1 1 1 0 0,1-1 0 0 0,-1 1-1 0 0,1-1 1 0 0,0 1 0 0 0,-1-1-1 0 0,1 0 1 0 0,0 1-1 0 0,-1-1 1 0 0,1 0 0 0 0,0 1-1 0 0,0-1 1 0 0,-1 0 0 0 0,1 0-1 0 0,0 0 1 0 0,0 0-1 0 0,0 0 1 0 0,0 0 0 0 0,2 1 271 0 0,-3-5-238 0 0,0-1 0 0 0,0 1 0 0 0,1 0 0 0 0,-1-1 1 0 0,1 1-1 0 0,0 0 0 0 0,0 0 0 0 0,1 0 0 0 0,-1 0 0 0 0,1 0 0 0 0,0 0 0 0 0,0 0 0 0 0,0 1 0 0 0,3-5 0 0 0,-3 5-43 0 0,-1 0 1 0 0,1-1-1 0 0,-1 1 0 0 0,0 0 1 0 0,0 0-1 0 0,0-1 0 0 0,-1 1 1 0 0,1 0-1 0 0,-1-1 0 0 0,0 1 1 0 0,0 0-1 0 0,0-5 0 0 0,-9-44 62 0 0,2 7-57 0 0,8-1-2 0 0,2 0 0 0 0,2 0-1 0 0,11-46 1 0 0,-15 87-16 0 0,1 1 0 0 0,-1-1-1 0 0,1 0 1 0 0,0 0 0 0 0,1 1 0 0 0,-1-1 0 0 0,1 1 0 0 0,-1 0 0 0 0,1 0 0 0 0,1 0 0 0 0,-1 0-1 0 0,1 0 1 0 0,-1 1 0 0 0,1 0 0 0 0,0-1 0 0 0,0 1 0 0 0,0 1 0 0 0,1-1 0 0 0,-1 1 0 0 0,1-1-1 0 0,-1 1 1 0 0,1 1 0 0 0,0-1 0 0 0,0 1 0 0 0,-1 0 0 0 0,1 0 0 0 0,0 0 0 0 0,10 0-1 0 0,-12 1-9 0 0,0 1 0 0 0,0 0 0 0 0,0-1-1 0 0,0 1 1 0 0,0 0 0 0 0,0 0-1 0 0,-1 1 1 0 0,1-1 0 0 0,0 1-1 0 0,-1-1 1 0 0,1 1 0 0 0,2 2 0 0 0,28 28-59 0 0,-22-20 55 0 0,77 91-69 0 0,-36-40 255 0 0,-45-54-129 0 0,-5-6-13 0 0,0-1 0 0 0,0 1 0 0 0,0-1 1 0 0,0 1-1 0 0,0-1 0 0 0,0 0 0 0 0,1 0 0 0 0,-1 0 0 0 0,1 0 0 0 0,-1 0 0 0 0,1-1 1 0 0,0 1-1 0 0,0-1 0 0 0,3 2 0 0 0,-5-5-8 0 0,0 1-1 0 0,1-1 1 0 0,-1 0 0 0 0,0 0-1 0 0,0 1 1 0 0,0-1 0 0 0,-1 0-1 0 0,1 0 1 0 0,0 0 0 0 0,-1 0-1 0 0,1 0 1 0 0,-1 0 0 0 0,0 0 0 0 0,0-3-1 0 0,1 3-5 0 0,11-71-36 0 0,13-95-194 0 0,-16 132 210 0 0,-6 30-8 0 0,-1-1 0 0 0,0 0-1 0 0,-1 0 1 0 0,1 0 0 0 0,-1 1 0 0 0,-1-2 0 0 0,1 1 0 0 0,-1 0 0 0 0,-2-12 0 0 0,2 19 9 0 0,0-1 0 0 0,0 1-1 0 0,0 0 1 0 0,0-1 0 0 0,0 1 0 0 0,0-1 0 0 0,0 1 0 0 0,0 0 0 0 0,0-1 0 0 0,0 1-1 0 0,0 0 1 0 0,0-1 0 0 0,0 1 0 0 0,0-1 0 0 0,0 1 0 0 0,0 0 0 0 0,0-1-1 0 0,0 1 1 0 0,1 0 0 0 0,-1-1 0 0 0,0 1 0 0 0,0 0 0 0 0,0-1 0 0 0,1 1 0 0 0,-1 0-1 0 0,0 0 1 0 0,0-1 0 0 0,1 1 0 0 0,-1 0 0 0 0,0 0 0 0 0,1-1 0 0 0,-1 1-1 0 0,0 0 1 0 0,1 0 0 0 0,-1 0 0 0 0,0 0 0 0 0,1-1 0 0 0,-1 1 0 0 0,0 0-1 0 0,1 0 1 0 0,-1 0 0 0 0,1 0 0 0 0,-1 0 0 0 0,0 0 0 0 0,1 0 0 0 0,-1 0 0 0 0,0 0-1 0 0,1 0 1 0 0,-1 0 0 0 0,0 0 0 0 0,1 1 0 0 0,-1-1 0 0 0,1 0 0 0 0,-1 0-1 0 0,0 0 1 0 0,1 0 0 0 0,-1 1 0 0 0,1-1 0 0 0,20 11-211 0 0,-16-6 186 0 0,-1 0 0 0 0,-1 1 0 0 0,1-1 0 0 0,-1 1 0 0 0,1 0 0 0 0,-2 0 0 0 0,1 0 0 0 0,-1 0 0 0 0,0 1 0 0 0,3 12 0 0 0,5 13 21 0 0,-5-17 7 0 0,32 74 1 0 0,-33-80 17 0 0,1-1-1 0 0,0-1 0 0 0,0 1 1 0 0,0-1-1 0 0,1 0 0 0 0,0 0 0 0 0,0-1 1 0 0,11 9-1 0 0,-16-14 0 0 0,1 0 0 0 0,-1 0 0 0 0,1 0-1 0 0,-1 0 1 0 0,1 0 0 0 0,-1 0 0 0 0,1-1 0 0 0,0 1 0 0 0,-1 0 0 0 0,1-1-1 0 0,0 0 1 0 0,2 1 0 0 0,-3-1-2 0 0,0 0 0 0 0,-1 0 0 0 0,1-1 1 0 0,0 1-1 0 0,-1 0 0 0 0,1-1 0 0 0,-1 1 0 0 0,1 0 0 0 0,0-1 0 0 0,-1 1 1 0 0,1 0-1 0 0,-1-1 0 0 0,1 1 0 0 0,-1-1 0 0 0,1 1 0 0 0,-1-1 0 0 0,0 1 1 0 0,1-1-1 0 0,-1 0 0 0 0,0 1 0 0 0,1-1 0 0 0,-1 0 0 0 0,0 1 0 0 0,1-1 1 0 0,-1 1-1 0 0,0-1 0 0 0,0 0 0 0 0,0 0 0 0 0,0 1 0 0 0,0-1 0 0 0,0-1 1 0 0,5-29 87 0 0,-1-1 0 0 0,-2-56 0 0 0,-3 73-91 0 0,0 0 0 0 0,-1 0 1 0 0,-1 0-1 0 0,-1 0 0 0 0,0 0 0 0 0,0 1 0 0 0,-2 0 0 0 0,-7-15 0 0 0,13 28-10 0 0,-10-19 1 0 0,-1 1 0 0 0,-21-29 0 0 0,28 44-8 0 0,1-1 0 0 0,-1 1-1 0 0,0 0 1 0 0,0 0-1 0 0,-1 0 1 0 0,1 1 0 0 0,-1 0-1 0 0,0 0 1 0 0,0 0 0 0 0,0 0-1 0 0,0 1 1 0 0,0-1 0 0 0,-1 1-1 0 0,1 1 1 0 0,-6-2 0 0 0,8 2 3 0 0,-23-1-69 0 0,25 2 62 0 0,0 0 0 0 0,0 0 0 0 0,0 1 0 0 0,0-1 0 0 0,0 0-1 0 0,0 0 1 0 0,0 1 0 0 0,0-1 0 0 0,0 0 0 0 0,1 1 0 0 0,-1-1-1 0 0,0 1 1 0 0,0-1 0 0 0,0 1 0 0 0,0 0 0 0 0,1-1 0 0 0,-1 1-1 0 0,0 0 1 0 0,1-1 0 0 0,-2 3 0 0 0,-16 17-151 0 0,16-18 160 0 0,0 0 0 0 0,0 1 0 0 0,0-1 0 0 0,0 0 0 0 0,0 1 0 0 0,0-1 0 0 0,1 1 0 0 0,-1-1 0 0 0,1 1 0 0 0,-1 0 0 0 0,1 0 0 0 0,0 0 0 0 0,-1 4 0 0 0,1-2 5 0 0,1-1-1 0 0,0 0 0 0 0,0 1 0 0 0,0-1 0 0 0,0 1 1 0 0,0-1-1 0 0,1 1 0 0 0,0-1 0 0 0,0 0 0 0 0,0 1 1 0 0,1-1-1 0 0,2 7 0 0 0,-3-9-17 0 0,0 0-1 0 0,1 0 1 0 0,-1 0-1 0 0,0-1 1 0 0,0 1 0 0 0,1-1-1 0 0,-1 1 1 0 0,1-1 0 0 0,-1 1-1 0 0,1-1 1 0 0,0 0-1 0 0,-1 0 1 0 0,1 1 0 0 0,0-1-1 0 0,0-1 1 0 0,0 1 0 0 0,0 0-1 0 0,0 0 1 0 0,0-1-1 0 0,0 1 1 0 0,0-1 0 0 0,0 0-1 0 0,0 1 1 0 0,0-1 0 0 0,0 0-1 0 0,0 0 1 0 0,0-1-1 0 0,4 1 1 0 0,-1-2-200 0 0,0 0 1 0 0,0 0-1 0 0,-1-1 0 0 0,1 1 1 0 0,0-1-1 0 0,6-6 0 0 0,4-2-149 0 0,-7 6 290 0 0,0-1 0 0 0,-1 0 0 0 0,0 0 0 0 0,-1-1 0 0 0,1 0 0 0 0,-1-1 0 0 0,0 1 0 0 0,-1-1 0 0 0,0 0 0 0 0,7-13 0 0 0,0-7 121 0 0,-2 0-1 0 0,8-31 1 0 0,14-35 59 0 0,-29 84-73 0 0,0 3-47 0 0,0 0 1 0 0,0 0-1 0 0,1 0 1 0 0,0 0-1 0 0,9-12 1 0 0,-12 18 19 0 0,0-1 1 0 0,1 1-1 0 0,-1 0 1 0 0,1 0-1 0 0,-1-1 1 0 0,1 1-1 0 0,0 0 0 0 0,-1 1 1 0 0,1-1-1 0 0,0 0 1 0 0,0 0-1 0 0,0 1 1 0 0,0-1-1 0 0,0 1 1 0 0,-1-1-1 0 0,1 1 0 0 0,0 0 1 0 0,0 0-1 0 0,0 0 1 0 0,0 0-1 0 0,0 0 1 0 0,0 0-1 0 0,0 1 1 0 0,0-1-1 0 0,0 1 0 0 0,0-1 1 0 0,-1 1-1 0 0,1 0 1 0 0,2 1-1 0 0,0 0-4 0 0,1 0 0 0 0,-1 1 0 0 0,0 0-1 0 0,0 0 1 0 0,0 0 0 0 0,0 1 0 0 0,-1-1 0 0 0,1 1-1 0 0,-1 0 1 0 0,5 6 0 0 0,24 47-28 0 0,-15-23 11 0 0,-11-25 23 0 0,-1 0 0 0 0,0 1 1 0 0,0 0-1 0 0,-1 0 0 0 0,-1 0 1 0 0,1 0-1 0 0,-2 0 0 0 0,4 22 1 0 0,-6-25-27 0 0,0 2 34 0 0,1 0 0 0 0,0 0 0 0 0,0 0 0 0 0,4 10 0 0 0,-5-17-9 0 0,1-1 0 0 0,0 1 0 0 0,-1-1 0 0 0,1 1 0 0 0,-1 0-1 0 0,1-1 1 0 0,-1 1 0 0 0,1-1 0 0 0,-1 1 0 0 0,0 0 0 0 0,0-1 0 0 0,0 1-1 0 0,0 0 1 0 0,0-1 0 0 0,-1 1 0 0 0,1 0 0 0 0,0-1 0 0 0,-1 1 0 0 0,1 0-1 0 0,-1-1 1 0 0,0 3 0 0 0,-4 9 76 0 0,5-12-70 0 0,0-1 1 0 0,0 1-1 0 0,0 0 1 0 0,-1 0-1 0 0,1-1 1 0 0,0 1-1 0 0,0 0 1 0 0,0-1-1 0 0,-1 1 1 0 0,1-1-1 0 0,0 1 0 0 0,-1 0 1 0 0,1-1-1 0 0,-1 1 1 0 0,1-1-1 0 0,-1 1 1 0 0,1-1-1 0 0,-1 1 1 0 0,1-1-1 0 0,-1 1 1 0 0,1-1-1 0 0,-1 0 1 0 0,0 1-1 0 0,1-1 1 0 0,-1 0-1 0 0,0 1 1 0 0,1-1-1 0 0,-1 0 1 0 0,0 0-1 0 0,1 0 1 0 0,-1 0-1 0 0,0 1 1 0 0,1-1-1 0 0,-1 0 1 0 0,0 0-1 0 0,1 0 1 0 0,-1-1-1 0 0,0 1 1 0 0,0 0-1 0 0,1 0 1 0 0,-1 0-1 0 0,0 0 1 0 0,1-1-1 0 0,-1 1 1 0 0,1 0-1 0 0,-1-1 1 0 0,0 1-1 0 0,1 0 1 0 0,-1-1-1 0 0,-1-1 17 0 0,0 1 0 0 0,1-1 0 0 0,-1 1 0 0 0,1-1 0 0 0,0 0 0 0 0,-1 1 0 0 0,1-1 0 0 0,0 0 0 0 0,0 0 0 0 0,0 0 0 0 0,0 0 0 0 0,1 0 0 0 0,-1 0 0 0 0,0 0 0 0 0,1 0 1 0 0,0 0-1 0 0,-1-4 0 0 0,1 2-14 0 0,1-1 0 0 0,-1 1 1 0 0,1-1-1 0 0,0 1 0 0 0,0 0 1 0 0,0 0-1 0 0,1 0 1 0 0,0 0-1 0 0,3-7 0 0 0,26-37-3 0 0,-14 23 12 0 0,18-46 7 0 0,-13 25-60 0 0,-11 29 19 0 0,0 2 0 0 0,0-1 0 0 0,2 2 0 0 0,27-27 0 0 0,-11 12 5 0 0,19-15-76 0 0,-31 29 159 0 0,0-1 0 0 0,15-19 0 0 0,-23 15 261 0 0,-9 20-328 0 0,1-1 0 0 0,-1 1 1 0 0,0 0-1 0 0,0-1 0 0 0,0 1 1 0 0,0-1-1 0 0,0 1 0 0 0,0 0 0 0 0,0-1 1 0 0,0 1-1 0 0,0-1 0 0 0,0 1 0 0 0,0-1 1 0 0,0 1-1 0 0,0 0 0 0 0,0-1 0 0 0,0 1 1 0 0,0-1-1 0 0,0 1 0 0 0,0 0 0 0 0,-1-1 1 0 0,1 1-1 0 0,0 0 0 0 0,0-1 0 0 0,0 1 1 0 0,-1 0-1 0 0,1-1 0 0 0,0 1 0 0 0,-1 0 1 0 0,1-1-1 0 0,0 1 0 0 0,0 0 1 0 0,-1 0-1 0 0,1-1 0 0 0,0 1 0 0 0,-1 0 1 0 0,1 0-1 0 0,-1 0 0 0 0,1-1 0 0 0,0 1 1 0 0,-1 0-1 0 0,1 0 0 0 0,-1 0 0 0 0,1 0 1 0 0,0 0-1 0 0,-1 0 0 0 0,0 0-19 0 0,-1 1-1 0 0,1-1 0 0 0,0 1 1 0 0,0-1-1 0 0,0 1 0 0 0,0 0 1 0 0,0-1-1 0 0,0 1 0 0 0,0 0 1 0 0,0 0-1 0 0,0-1 0 0 0,1 1 1 0 0,-1 0-1 0 0,0 0 0 0 0,0 0 1 0 0,1 0-1 0 0,-1 0 0 0 0,1 0 1 0 0,-1 0-1 0 0,0 3 0 0 0,-9 24-118 0 0,9-23 114 0 0,0 1-1 0 0,0 0 1 0 0,1 0-1 0 0,-1-1 0 0 0,1 1 1 0 0,1 0-1 0 0,-1 0 1 0 0,1 0-1 0 0,0 0 0 0 0,0-1 1 0 0,0 1-1 0 0,1-1 1 0 0,0 1-1 0 0,0-1 0 0 0,1 1 1 0 0,3 6-1 0 0,-3-8 31 0 0,0-1 1 0 0,0 1-1 0 0,1 0 0 0 0,-1-1 1 0 0,1 1-1 0 0,0-1 0 0 0,0 0 1 0 0,0-1-1 0 0,0 1 0 0 0,0-1 1 0 0,1 1-1 0 0,-1-1 0 0 0,1-1 1 0 0,0 1-1 0 0,-1-1 0 0 0,1 1 0 0 0,0-1 1 0 0,0-1-1 0 0,8 1 0 0 0,7 0 79 0 0,0-2 1 0 0,0 0-1 0 0,0-2 0 0 0,-1 0 0 0 0,1-1 0 0 0,-1-1 0 0 0,1-1 0 0 0,-1-1 0 0 0,-1 0 0 0 0,0-2 0 0 0,21-12 0 0 0,2-4-40 0 0,-2-2 0 0 0,-1-2 0 0 0,55-54 0 0 0,-10 5-3055 0 0,-61 56 604 0 0</inkml:trace>
  <inkml:trace contextRef="#ctx0" brushRef="#br0" timeOffset="33198.17">14106 1712 2449 0 0,'0'-1'88'0'0,"1"1"0"0"0,0 0 0 0 0,-1-1 1 0 0,1 1-1 0 0,-1 0 0 0 0,1 0 1 0 0,0 0-1 0 0,-1 0 0 0 0,1-1 0 0 0,0 1 1 0 0,-1 0-1 0 0,1 0 0 0 0,0 0 0 0 0,-1 0 1 0 0,1 1-1 0 0,0-1 0 0 0,-1 0 1 0 0,1 0-1 0 0,0 0 0 0 0,-1 0 0 0 0,1 1 1 0 0,0-1-1 0 0,0 1 0 0 0,0-1-63 0 0,-1 0-1 0 0,1 1 0 0 0,0-1 0 0 0,0 0 1 0 0,0 0-1 0 0,0 1 0 0 0,0-1 0 0 0,0 0 1 0 0,-1 0-1 0 0,1 0 0 0 0,0 0 0 0 0,0 0 1 0 0,0 0-1 0 0,0 0 0 0 0,0-1 0 0 0,0 1 0 0 0,1-1 1 0 0,40-22 1392 0 0,-34 20-1256 0 0,1-1 0 0 0,-1-1 0 0 0,0 1 0 0 0,0-1 0 0 0,-1-1 0 0 0,1 0 0 0 0,-1 0 0 0 0,0 0 1 0 0,-1-1-1 0 0,1 0 0 0 0,9-14 0 0 0,13-16 285 0 0,-24 32-381 0 0,0-1 1 0 0,-1 0-1 0 0,1 0 1 0 0,-1 0-1 0 0,0 0 1 0 0,3-8-1 0 0,-7 11-30 0 0,1 1-1 0 0,-1-1 1 0 0,0 1-1 0 0,0-1 1 0 0,0 1-1 0 0,-1-1 1 0 0,1 1-1 0 0,0-1 1 0 0,-1 1-1 0 0,0-1 1 0 0,0 1-1 0 0,0-1 1 0 0,0 1-1 0 0,0 0 1 0 0,-2-4 0 0 0,-7-24 293 0 0,10 29-319 0 0,0 0-1 0 0,0 0 1 0 0,-1-1-1 0 0,1 1 0 0 0,0 0 1 0 0,-1 0-1 0 0,1-1 1 0 0,-1 1-1 0 0,1 0 0 0 0,-1 0 1 0 0,1 0-1 0 0,-1 0 1 0 0,0 0-1 0 0,0-1 0 0 0,1 1 1 0 0,-1 1-1 0 0,0-1 1 0 0,0 0-1 0 0,0 0 0 0 0,0 0 1 0 0,0 0-1 0 0,0 1 1 0 0,-3-2-1 0 0,1 1-4 0 0,1 0 0 0 0,-1 0 0 0 0,0 1 0 0 0,0-1 0 0 0,0 1 0 0 0,0 0 0 0 0,0 0-1 0 0,0 0 1 0 0,0 0 0 0 0,-3 1 0 0 0,-4 1-32 0 0,0 1 0 0 0,0-1-1 0 0,1 2 1 0 0,-1-1 0 0 0,-11 8-1 0 0,12-7-2 0 0,0 2-1 0 0,1-1 0 0 0,0 2 0 0 0,1-1 1 0 0,-1 1-1 0 0,1 0 0 0 0,0 0 1 0 0,1 1-1 0 0,0 0 0 0 0,0 0 1 0 0,1 0-1 0 0,0 1 0 0 0,0 0 1 0 0,1 0-1 0 0,0 0 0 0 0,0 0 1 0 0,1 1-1 0 0,1 0 0 0 0,-3 14 1 0 0,1-8 11 0 0,2 0 0 0 0,-1 0 0 0 0,2 0 0 0 0,0 1 1 0 0,1-1-1 0 0,3 25 0 0 0,-2-35 65 0 0,0 0 1 0 0,1-1-1 0 0,0 1 1 0 0,0 0-1 0 0,0-1 1 0 0,0 0-1 0 0,1 1 1 0 0,0-1-1 0 0,0 0 1 0 0,1 0-1 0 0,-1-1 1 0 0,1 1-1 0 0,0-1 0 0 0,0 0 1 0 0,0 0-1 0 0,1 0 1 0 0,-1 0-1 0 0,1-1 1 0 0,0 0-1 0 0,0 0 1 0 0,7 3-1 0 0,-9-5-4 0 0,0 0 0 0 0,0 0-1 0 0,0-1 1 0 0,0 1 0 0 0,-1-1-1 0 0,1 0 1 0 0,0 0 0 0 0,0 0-1 0 0,0 0 1 0 0,0-1 0 0 0,0 1 0 0 0,0-1-1 0 0,-1 0 1 0 0,1 0 0 0 0,0 0-1 0 0,0 0 1 0 0,-1 0 0 0 0,1 0-1 0 0,-1-1 1 0 0,1 0 0 0 0,-1 1-1 0 0,1-1 1 0 0,3-4 0 0 0,7-5 184 0 0,-1-2 0 0 0,20-24 0 0 0,-28 32-207 0 0,14-20 80 0 0,-1-1-1 0 0,17-34 1 0 0,-25 43-59 0 0,-5 9-12 0 0,-1 0 1 0 0,0 0-1 0 0,3-13 1 0 0,7-18 71 0 0,30-40 15 0 0,-39 71-79 0 0,-1 0 0 0 0,1 0 0 0 0,-1-1 1 0 0,0 1-1 0 0,-1-1 0 0 0,0 1 0 0 0,1-17 1 0 0,-2 16-32 0 0,1-1 1 0 0,-1 1 0 0 0,2 0 0 0 0,-1-1 0 0 0,8-14-1 0 0,-10 23-28 0 0,0 0-1 0 0,1 0 1 0 0,-1 0-1 0 0,1 0 0 0 0,0 0 1 0 0,-1 1-1 0 0,1-1 0 0 0,0 0 1 0 0,-1 0-1 0 0,1 0 0 0 0,0 1 1 0 0,0-1-1 0 0,0 0 0 0 0,0 1 1 0 0,1-2-1 0 0,-1 2 14 0 0,-1 0 1 0 0,1 0-1 0 0,-1 0 0 0 0,1 0 0 0 0,-1 0 1 0 0,1 0-1 0 0,-1 0 0 0 0,1 0 0 0 0,-1 0 1 0 0,1 0-1 0 0,-1 1 0 0 0,1-1 0 0 0,-1 0 0 0 0,1 0 1 0 0,-1 0-1 0 0,1 1 0 0 0,-1-1 0 0 0,1 0 1 0 0,-1 1-1 0 0,0-1 0 0 0,1 0 0 0 0,-1 1 1 0 0,1 0-1 0 0,2 3-17 0 0,0 0 0 0 0,0 1 0 0 0,-1-1 0 0 0,1 1 0 0 0,1 6 0 0 0,0-1 55 0 0,9 16 6 0 0,-1 1 0 0 0,-2 0 0 0 0,-1 1 1 0 0,-1 0-1 0 0,-1 0 0 0 0,5 52 0 0 0,-9-64 411 0 0,0-28 138 0 0,1-26-198 0 0,-2 9-344 0 0,0-8 80 0 0,1 1 0 0 0,16-72 0 0 0,-16 101-169 0 0,-1-1 1 0 0,1 1-1 0 0,0-1 1 0 0,1 1-1 0 0,0 0 0 0 0,0 0 1 0 0,1 0-1 0 0,-1 1 1 0 0,2 0-1 0 0,7-9 1 0 0,-11 14 32 0 0,0-1 0 0 0,0 1 0 0 0,0-1 0 0 0,0 1 0 0 0,0 0 1 0 0,0-1-1 0 0,0 1 0 0 0,0 0 0 0 0,1 1 0 0 0,-1-1 0 0 0,0 0 0 0 0,1 1 1 0 0,-1-1-1 0 0,0 1 0 0 0,1 0 0 0 0,-1 0 0 0 0,1 0 0 0 0,-1 0 1 0 0,1 0-1 0 0,-1 0 0 0 0,0 1 0 0 0,1-1 0 0 0,-1 1 0 0 0,0 0 0 0 0,1-1 1 0 0,-1 1-1 0 0,0 0 0 0 0,0 1 0 0 0,1-1 0 0 0,-1 0 0 0 0,0 0 1 0 0,0 1-1 0 0,-1 0 0 0 0,1-1 0 0 0,0 1 0 0 0,0 0 0 0 0,1 3 0 0 0,6 5-62 0 0,-1 0-1 0 0,-1 1 1 0 0,12 24-1 0 0,-11-21 61 0 0,0 0 0 0 0,10 13 0 0 0,-15-23 39 0 0,-1 0-1 0 0,0 0 0 0 0,0 0 0 0 0,0 1 1 0 0,-1-1-1 0 0,1 1 0 0 0,-1-1 0 0 0,0 1 0 0 0,0-1 1 0 0,-1 1-1 0 0,1 8 0 0 0,-1-12-8 0 0,0-1-1 0 0,0 0 1 0 0,0 0-1 0 0,0 0 1 0 0,0 0-1 0 0,1 1 1 0 0,-1-1-1 0 0,0 0 1 0 0,0 0-1 0 0,0 0 1 0 0,0 0-1 0 0,0 0 1 0 0,0 0 0 0 0,1 1-1 0 0,-1-1 1 0 0,0 0-1 0 0,0 0 1 0 0,0 0-1 0 0,0 0 1 0 0,0 0-1 0 0,1 0 1 0 0,-1 0-1 0 0,0 0 1 0 0,0 0-1 0 0,0 0 1 0 0,0 0-1 0 0,1 0 1 0 0,-1 0 0 0 0,0 0-1 0 0,0 0 1 0 0,0 0-1 0 0,0 0 1 0 0,1 0-1 0 0,-1 0 1 0 0,0 0-1 0 0,0 0 1 0 0,0 0-1 0 0,0 0 1 0 0,1 0-1 0 0,-1 0 1 0 0,0 0-1 0 0,0 0 1 0 0,0-1-1 0 0,0 1 1 0 0,1 0 0 0 0,-1 0-1 0 0,0 0 1 0 0,0 0-1 0 0,0 0 1 0 0,1-1 3 0 0,-1 1 0 0 0,1 0 1 0 0,-1 0-1 0 0,0-1 1 0 0,1 1-1 0 0,-1 0 1 0 0,1-1-1 0 0,-1 1 0 0 0,0-1 1 0 0,1 1-1 0 0,-1 0 1 0 0,0-1-1 0 0,1 1 0 0 0,-1-1 1 0 0,0 1-1 0 0,0-1 1 0 0,1 1-1 0 0,-1-1 0 0 0,0 1 1 0 0,0-2-1 0 0,2-31 130 0 0,1 0-1 0 0,10-43 1 0 0,3-29-88 0 0,-15 96-47 0 0,7-54-58 0 0,-7 56 43 0 0,0 1 0 0 0,1 0 0 0 0,0-1 0 0 0,0 1 0 0 0,0 0 0 0 0,1 0-1 0 0,4-7 1 0 0,-5 11 2 0 0,-1 0-1 0 0,1 1 0 0 0,0-1 0 0 0,-1 1 0 0 0,1-1 0 0 0,0 1 1 0 0,0 0-1 0 0,0 0 0 0 0,0 0 0 0 0,0 0 0 0 0,0 0 1 0 0,0 0-1 0 0,0 0 0 0 0,0 1 0 0 0,0-1 0 0 0,1 1 0 0 0,-1-1 1 0 0,0 1-1 0 0,0 0 0 0 0,1 0 0 0 0,-1 0 0 0 0,0 0 0 0 0,0 1 1 0 0,0-1-1 0 0,1 1 0 0 0,2 0 0 0 0,3 2-42 0 0,0-1 0 0 0,-1 1 0 0 0,0 1 0 0 0,1-1 0 0 0,-1 1 0 0 0,8 6 0 0 0,37 29-32 0 0,58 39 252 0 0,-87-64-763 0 0,-7-3-1760 0 0,34 16 1 0 0,-27-17-676 0 0</inkml:trace>
  <inkml:trace contextRef="#ctx0" brushRef="#br0" timeOffset="33716.24">15616 984 11010 0 0,'0'0'-5'0'0,"0"0"-1"0"0,0 0 0 0 0,0 0 1 0 0,0 0-1 0 0,0 0 0 0 0,0 0 1 0 0,0 0-1 0 0,0 0 0 0 0,-1 0 1 0 0,1-1-1 0 0,0 1 1 0 0,0 0-1 0 0,0 0 0 0 0,0 0 1 0 0,0 0-1 0 0,0 0 0 0 0,0 0 1 0 0,0 0-1 0 0,0 0 0 0 0,0 0 1 0 0,-1 0-1 0 0,1 0 0 0 0,0 0 1 0 0,0 0-1 0 0,0 0 0 0 0,0 0 1 0 0,0 0-1 0 0,0 0 0 0 0,0 0 1 0 0,0 0-1 0 0,-1 0 0 0 0,1 0 1 0 0,0 0-1 0 0,0 0 1 0 0,0 0-1 0 0,0 0 0 0 0,0 0 1 0 0,0 0-1 0 0,0 0 0 0 0,0 0 1 0 0,-1 0-1 0 0,1 0 0 0 0,0 0 1 0 0,0 0-1 0 0,0 1 0 0 0,0-1 1 0 0,0 0-1 0 0,0 0 0 0 0,0 0 1 0 0,0 0-1 0 0,0 0 0 0 0,0 0 1 0 0,0 0-1 0 0,0 0 0 0 0,0 0 1 0 0,0 1-1 0 0,0-1 1 0 0,0 0-1 0 0,-1 0 0 0 0,1 0 1 0 0,0 0-1 0 0,0 0 0 0 0,0 0 1 0 0,0 13-303 0 0,4 12-128 0 0,10 18 222 0 0,2 0-1 0 0,37 67 1 0 0,55 73 318 0 0,-45-82-47 0 0,-53-84 27 0 0,-1 1 0 0 0,0-1 0 0 0,-2 1 0 0 0,0 1 0 0 0,0 0 0 0 0,-2-1 0 0 0,-1 2 0 0 0,0-1 1 0 0,-1 1-1 0 0,1 31 0 0 0,-4-51-52 0 0,0 0 0 0 0,0 0 0 0 0,0 1 0 0 0,0-1 0 0 0,0 0 0 0 0,0 0 0 0 0,0 0 0 0 0,0 1 1 0 0,0-1-1 0 0,0 0 0 0 0,0 0 0 0 0,0 1 0 0 0,0-1 0 0 0,0 0 0 0 0,-1 0 0 0 0,1 0 1 0 0,0 1-1 0 0,0-1 0 0 0,0 0 0 0 0,0 0 0 0 0,0 0 0 0 0,0 0 0 0 0,0 1 0 0 0,-1-1 1 0 0,1 0-1 0 0,0 0 0 0 0,0 0 0 0 0,0 0 0 0 0,0 0 0 0 0,-1 0 0 0 0,1 1 0 0 0,0-1 0 0 0,0 0 1 0 0,0 0-1 0 0,0 0 0 0 0,-1 0 0 0 0,1 0 0 0 0,0 0 0 0 0,0 0 0 0 0,0 0 0 0 0,-1 0 1 0 0,1 0-1 0 0,0 0 0 0 0,0 0 0 0 0,-1 0 0 0 0,1 0 0 0 0,0 0 0 0 0,0 0 0 0 0,0 0 1 0 0,-1 0-1 0 0,1 0 0 0 0,-13-11 465 0 0,-10-15-328 0 0,18 17-112 0 0,1-1-1 0 0,-1 1 1 0 0,2-1-1 0 0,-1 0 1 0 0,-2-12-1 0 0,3 10-29 0 0,0 0-1 0 0,-1 0 0 0 0,-7-11 0 0 0,-6-14-15 0 0,1-1 0 0 0,1-1-1 0 0,3 0 1 0 0,1 0 0 0 0,-9-59 0 0 0,10 21-26 0 0,0-152 1 0 0,11 192-63 0 0,2 1-1 0 0,1 0 1 0 0,2 0 0 0 0,2 0-1 0 0,1 1 1 0 0,24-60 0 0 0,-33 94 53 0 0,1-1 0 0 0,0 1 0 0 0,0 0 1 0 0,0-1-1 0 0,0 1 0 0 0,0 0 0 0 0,0-1 0 0 0,0 1 1 0 0,0 0-1 0 0,0 0 0 0 0,0 0 0 0 0,1 0 0 0 0,-1 0 1 0 0,0 0-1 0 0,1 1 0 0 0,-1-1 0 0 0,1 0 0 0 0,-1 1 1 0 0,1-1-1 0 0,-1 1 0 0 0,1-1 0 0 0,-1 1 0 0 0,1 0 1 0 0,0 0-1 0 0,-1-1 0 0 0,1 1 0 0 0,-1 0 0 0 0,1 1 1 0 0,0-1-1 0 0,-1 0 0 0 0,1 0 0 0 0,-1 1 0 0 0,1-1 1 0 0,-1 1-1 0 0,1-1 0 0 0,-1 1 0 0 0,1 0 0 0 0,-1-1 1 0 0,1 1-1 0 0,-1 0 0 0 0,0 0 0 0 0,0 0 0 0 0,1 0 1 0 0,1 3-1 0 0,2 6-32 0 0,1 0 0 0 0,-2 1 0 0 0,1-1 0 0 0,-2 1 0 0 0,1 0 0 0 0,3 21-1 0 0,3 70-260 0 0,-10-101 317 0 0,-2 75 40 0 0,1-59-41 0 0,0-10 3 0 0,0-1-1 0 0,-1 0 1 0 0,1 0 0 0 0,-1 0-1 0 0,-1 0 1 0 0,1 0 0 0 0,-1 0-1 0 0,0-1 1 0 0,0 1 0 0 0,-1-1-1 0 0,1 0 1 0 0,-1 0 0 0 0,-7 6-1 0 0,-13 22 125 0 0,21-29-91 0 0,-1 0-1 0 0,1 0 0 0 0,-1 0 0 0 0,1 0 0 0 0,-1-1 0 0 0,-1 0 0 0 0,-5 5 1 0 0,-4 2-270 0 0,13-9-265 0 0,-9-2-1979 0 0,4-4-338 0 0</inkml:trace>
  <inkml:trace contextRef="#ctx0" brushRef="#br0" timeOffset="34566.07">16255 391 5169 0 0,'1'-1'62'0'0,"-1"1"-1"0"0,1 0 1 0 0,0 0 0 0 0,-1-1-1 0 0,1 1 1 0 0,0 0-1 0 0,-1-1 1 0 0,1 1 0 0 0,-1-1-1 0 0,1 1 1 0 0,0-1-1 0 0,-1 1 1 0 0,1-1 0 0 0,-1 1-1 0 0,0-1 1 0 0,1 0-1 0 0,-1 1 1 0 0,1-2 0 0 0,-6-6 1789 0 0,-4-4-1616 0 0,9 12-237 0 0,0-1 1 0 0,0 0 0 0 0,-1 1-1 0 0,1-1 1 0 0,0 1-1 0 0,0-1 1 0 0,0 1 0 0 0,0-1-1 0 0,0 1 1 0 0,0-1-1 0 0,0 0 1 0 0,0 1 0 0 0,0-1-1 0 0,0 1 1 0 0,0-1-1 0 0,0 1 1 0 0,0-1 0 0 0,1 0-1 0 0,-1 1 1 0 0,0-1-1 0 0,9 0-75 0 0,12 13-124 0 0,-13-6 130 0 0,-1 1 0 0 0,0-1 1 0 0,-1 2-1 0 0,0-1 0 0 0,0 1 1 0 0,0 0-1 0 0,7 14 0 0 0,1 2-3 0 0,31 42 0 0 0,-32-50 83 0 0,-1 1-1 0 0,0 0 1 0 0,-1 1 0 0 0,-1 0 0 0 0,12 33-1 0 0,-18-40 11 0 0,-2 0-1 0 0,1 0 0 0 0,-1 0 1 0 0,0 0-1 0 0,-1 1 0 0 0,-1-1 0 0 0,0 0 1 0 0,0 1-1 0 0,-1-1 0 0 0,0 0 1 0 0,-1 1-1 0 0,-1-1 0 0 0,0 0 1 0 0,-4 13-1 0 0,2-6 77 0 0,4-13-47 0 0,0-1 0 0 0,0 0 0 0 0,-1 1 0 0 0,1-1 0 0 0,-1 0-1 0 0,-3 6 1 0 0,4-9-30 0 0,0 1 1 0 0,0-1-1 0 0,0 0 0 0 0,0 0 0 0 0,-1 0 0 0 0,1 0 1 0 0,0 0-1 0 0,-1 0 0 0 0,1 0 0 0 0,0-1 0 0 0,-1 1 1 0 0,1 0-1 0 0,-1-1 0 0 0,1 1 0 0 0,-1-1 0 0 0,1 0 1 0 0,-1 1-1 0 0,0-1 0 0 0,1 0 0 0 0,-1 0 0 0 0,1 0 0 0 0,-1 0 1 0 0,-1 0-1 0 0,1 0 12 0 0,0 0 1 0 0,0 0-1 0 0,0 0 0 0 0,0 0 1 0 0,0 0-1 0 0,0-1 0 0 0,0 1 1 0 0,0 0-1 0 0,0-1 1 0 0,0 0-1 0 0,1 1 0 0 0,-1-1 1 0 0,0 0-1 0 0,0 0 0 0 0,1 0 1 0 0,-1 0-1 0 0,0 0 1 0 0,1 0-1 0 0,-1-1 0 0 0,1 1 1 0 0,0 0-1 0 0,-1-1 1 0 0,1 0-1 0 0,0 1 0 0 0,0-1 1 0 0,-1-2-1 0 0,0-1-11 0 0,0 1 0 0 0,1-1 0 0 0,0 0 0 0 0,0-1 0 0 0,0 1 0 0 0,1 0 0 0 0,-1 0 0 0 0,1 0 0 0 0,1 0 0 0 0,-1 0 0 0 0,1-1 0 0 0,-1 1 0 0 0,1 0 0 0 0,1 0 0 0 0,-1 0 0 0 0,1 0 0 0 0,0 1 0 0 0,0-1 0 0 0,3-5 1 0 0,6-7-27 0 0,0 2 0 0 0,1-1 0 0 0,26-25 0 0 0,9-11 77 0 0,-38 40-64 0 0,1 0 0 0 0,1 1 0 0 0,0 1 1 0 0,0 0-1 0 0,17-11 0 0 0,-23 17 31 0 0,1 0-1 0 0,0 0 1 0 0,0 1 0 0 0,0 0-1 0 0,1 1 1 0 0,-1-1 0 0 0,1 1-1 0 0,0 0 1 0 0,-1 1 0 0 0,1 0-1 0 0,0 0 1 0 0,0 0 0 0 0,12 1 0 0 0,-14 2-25 0 0,-1-1 0 0 0,1 1 1 0 0,0 0-1 0 0,0 0 0 0 0,-1 0 1 0 0,1 1-1 0 0,-1 0 0 0 0,0 0 1 0 0,0 0-1 0 0,0 0 0 0 0,0 1 1 0 0,-1-1-1 0 0,1 1 0 0 0,-1 0 1 0 0,3 5-1 0 0,14 12 28 0 0,-13-14 1 0 0,1 0 0 0 0,0 0 0 0 0,0-1-1 0 0,0 0 1 0 0,14 7 0 0 0,-20-12-13 0 0,0 0-1 0 0,1 0 0 0 0,-1 0 1 0 0,1 0-1 0 0,-1 0 1 0 0,1-1-1 0 0,0 1 0 0 0,-1-1 1 0 0,1 0-1 0 0,-1 0 1 0 0,1 0-1 0 0,0 0 1 0 0,-1 0-1 0 0,1 0 0 0 0,0-1 1 0 0,-1 1-1 0 0,1-1 1 0 0,-1 0-1 0 0,1 0 1 0 0,-1 0-1 0 0,0 0 0 0 0,1 0 1 0 0,-1-1-1 0 0,0 1 1 0 0,0-1-1 0 0,4-2 0 0 0,4-6 75 0 0,0 0-1 0 0,0-1 1 0 0,-1-1-1 0 0,0 1 1 0 0,-1-1-1 0 0,-1 0 1 0 0,0-1 0 0 0,0 0-1 0 0,6-19 1 0 0,-5 6-30 0 0,-1-1 1 0 0,-1 0-1 0 0,-1 0 1 0 0,1-28-1 0 0,-3 11-53 0 0,-3 26-56 0 0,1 0-1 0 0,4-20 1 0 0,-5 36 24 0 0,1 0 0 0 0,-1 1 0 0 0,1-1 0 0 0,-1 0 0 0 0,1 0 0 0 0,-1 1 0 0 0,1-1 0 0 0,0 0 0 0 0,0 1 0 0 0,0-1 0 0 0,0 1 0 0 0,0-1 0 0 0,0 1 1 0 0,0 0-1 0 0,1-1 0 0 0,-1 1 0 0 0,2-1 0 0 0,-2 1 2 0 0,0 1 1 0 0,0 0 0 0 0,0 0-1 0 0,0-1 1 0 0,0 1 0 0 0,0 0-1 0 0,0 0 1 0 0,0 0 0 0 0,0 0-1 0 0,0 1 1 0 0,0-1 0 0 0,0 0-1 0 0,0 0 1 0 0,0 1 0 0 0,0-1-1 0 0,0 0 1 0 0,0 1 0 0 0,0-1-1 0 0,-1 1 1 0 0,1-1 0 0 0,0 1-1 0 0,0-1 1 0 0,0 1 0 0 0,-1 0-1 0 0,1 0 1 0 0,0-1 0 0 0,-1 1-1 0 0,1 0 1 0 0,0 0 0 0 0,0 1-1 0 0,12 16-122 0 0,-1 1 0 0 0,0 1-1 0 0,-1 0 1 0 0,-2 0 0 0 0,10 27-1 0 0,14 30 46 0 0,-10-32 15 0 0,1-1 56 0 0,-2 1 0 0 0,-3 1 0 0 0,17 57 0 0 0,-28-72 64 0 0,-1 1 1 0 0,-2 0-1 0 0,-1 0 1 0 0,-1 65-1 0 0,-4-75 11 0 0,-1 0-1 0 0,-1 0 1 0 0,-2 0-1 0 0,0 0 1 0 0,-1-1-1 0 0,-1 0 1 0 0,0 0-1 0 0,-13 22 1 0 0,19-40-44 0 0,-10 17 88 0 0,0 1 1 0 0,-20 26-1 0 0,28-43-46 0 0,0-1 0 0 0,0 1 0 0 0,0 0 0 0 0,0-1 0 0 0,-1 0 0 0 0,1 0 1 0 0,-1 0-1 0 0,0 0 0 0 0,0 0 0 0 0,0-1 0 0 0,0 0 0 0 0,0 1 0 0 0,-1-2 0 0 0,1 1 0 0 0,-1 0 0 0 0,1-1 0 0 0,-1 0 0 0 0,-6 1 1 0 0,9-3-14 0 0,0 1 1 0 0,0 0 0 0 0,0-1 0 0 0,0 1 0 0 0,0-1 0 0 0,0 0 0 0 0,0 0 0 0 0,1 0 0 0 0,-1 0 0 0 0,0 0 0 0 0,0 0 0 0 0,1 0 0 0 0,-1 0-1 0 0,1-1 1 0 0,-1 1 0 0 0,1-1 0 0 0,0 1 0 0 0,-1-1 0 0 0,1 1 0 0 0,0-1 0 0 0,0 0 0 0 0,0 0 0 0 0,0 1 0 0 0,1-1 0 0 0,-1 0 0 0 0,0 0-1 0 0,0-4 1 0 0,-2-5 31 0 0,0-1-1 0 0,1 1 1 0 0,-1-17-1 0 0,3 25-61 0 0,-2-28 29 0 0,2-1 1 0 0,1 0-1 0 0,1 0 0 0 0,2 1 1 0 0,1-1-1 0 0,18-58 1 0 0,-6 40-97 0 0,2 1 1 0 0,3 1 0 0 0,36-62 0 0 0,-42 85 8 0 0,1 1 0 0 0,1 0-1 0 0,27-27 1 0 0,69-57-21 0 0,-44 45 84 0 0,-31 25-468 0 0,3 3 1 0 0,1 1 0 0 0,1 3 0 0 0,71-39 0 0 0,-110 68-158 0 0,-1 0 0 0 0,1 0 1 0 0,-1 0-1 0 0,1 1 0 0 0,-1 0 1 0 0,1 0-1 0 0,0 0 1 0 0,7 0-1 0 0,0 2-2923 0 0</inkml:trace>
  <inkml:trace contextRef="#ctx0" brushRef="#br0" timeOffset="35510.18">13557 3339 3673 0 0,'-48'14'6562'0'0,"36"-10"-6562"0"0,-1 0 0 0 0,-18 3 1 0 0,18-6-30 0 0,0 1 1 0 0,-22 7-1 0 0,29-7 19 0 0,1 0-1 0 0,0 1 1 0 0,-1 0 0 0 0,1 0-1 0 0,1 0 1 0 0,-1 0 0 0 0,0 1-1 0 0,-7 7 1 0 0,0 3 22 0 0,0 0 0 0 0,0 1 1 0 0,1 1-1 0 0,1 0 0 0 0,1 0 0 0 0,0 1 0 0 0,1 0 1 0 0,1 0-1 0 0,0 1 0 0 0,2 0 0 0 0,0 1 1 0 0,1-1-1 0 0,0 1 0 0 0,2 0 0 0 0,0 0 1 0 0,1 18-1 0 0,2-25 67 0 0,0 0 1 0 0,0 0 0 0 0,2-1-1 0 0,-1 1 1 0 0,1-1 0 0 0,1 0-1 0 0,0 0 1 0 0,0 0-1 0 0,11 17 1 0 0,-13-24-50 0 0,0-1 1 0 0,1 0-1 0 0,0 1 0 0 0,0-1 1 0 0,0-1-1 0 0,0 1 0 0 0,0 0 1 0 0,0-1-1 0 0,1 0 0 0 0,-1 1 1 0 0,1-1-1 0 0,0-1 0 0 0,0 1 1 0 0,0-1-1 0 0,-1 1 0 0 0,1-1 1 0 0,0 0-1 0 0,0 0 0 0 0,1-1 0 0 0,-1 1 1 0 0,0-1-1 0 0,0 0 0 0 0,0 0 1 0 0,0-1-1 0 0,4 0 0 0 0,9-1 98 0 0,0-1-1 0 0,0-1 0 0 0,-1-1 0 0 0,27-11 0 0 0,-30 9-73 0 0,0-1-1 0 0,0-1 0 0 0,-1 0 0 0 0,0-1 1 0 0,-1 0-1 0 0,0 0 0 0 0,17-22 0 0 0,4-3-8 0 0,-20 22-4 0 0,0-2 1 0 0,0 1-1 0 0,-2-1 0 0 0,0-1 0 0 0,0 0 1 0 0,-2 0-1 0 0,0-1 0 0 0,9-26 0 0 0,-10 18 40 0 0,0 0 0 0 0,-2-1 1 0 0,0 0-1 0 0,-2 1 0 0 0,0-40 0 0 0,-4 48-67 0 0,0-1 0 0 0,-2 1 0 0 0,0 0 0 0 0,0 0 0 0 0,-2 0 0 0 0,0 1 0 0 0,-1 0 0 0 0,0 0 0 0 0,-13-23 0 0 0,18 37-28 0 0,-1 0 0 0 0,1 0 0 0 0,0 1 0 0 0,0-1 0 0 0,-1 0 0 0 0,1 1 1 0 0,-1-1-1 0 0,1 1 0 0 0,-1-1 0 0 0,0 1 0 0 0,0 0 0 0 0,0 0 0 0 0,1 0 0 0 0,-1 0 1 0 0,0 0-1 0 0,0 0 0 0 0,0 1 0 0 0,0-1 0 0 0,0 1 0 0 0,-1-1 0 0 0,-1 1 0 0 0,2 0-10 0 0,1 0-1 0 0,-1 0 1 0 0,1 0-1 0 0,-1 1 0 0 0,1-1 1 0 0,-1 1-1 0 0,1-1 0 0 0,-1 1 1 0 0,1 0-1 0 0,0-1 1 0 0,-1 1-1 0 0,1 0 0 0 0,0 0 1 0 0,0 0-1 0 0,0 0 1 0 0,-1 0-1 0 0,1 0 0 0 0,0 1 1 0 0,0-1-1 0 0,0 0 1 0 0,1 0-1 0 0,-1 1 0 0 0,0-1 1 0 0,0 1-1 0 0,1-1 0 0 0,-1 0 1 0 0,1 1-1 0 0,-1-1 1 0 0,1 1-1 0 0,0 1 0 0 0,-2 5-5 0 0,1-1-1 0 0,0 0 1 0 0,1 0-1 0 0,0 1 0 0 0,0-1 1 0 0,0 0-1 0 0,1 0 1 0 0,0 0-1 0 0,0 1 0 0 0,1-1 1 0 0,0 0-1 0 0,0-1 1 0 0,1 1-1 0 0,0 0 0 0 0,0-1 1 0 0,1 1-1 0 0,-1-1 1 0 0,6 7-1 0 0,-6-9 42 0 0,1 0 1 0 0,-1 0 0 0 0,1 0-1 0 0,0 0 1 0 0,0 0-1 0 0,1-1 1 0 0,-1 1-1 0 0,1-1 1 0 0,-1-1-1 0 0,1 1 1 0 0,0 0-1 0 0,0-1 1 0 0,0 0-1 0 0,0-1 1 0 0,0 1-1 0 0,1-1 1 0 0,-1 0-1 0 0,0 0 1 0 0,1 0-1 0 0,-1-1 1 0 0,1 0-1 0 0,-1 0 1 0 0,1 0-1 0 0,7-2 1 0 0,-7 0 24 0 0,0 0 0 0 0,-1 0 1 0 0,1 0-1 0 0,0-1 0 0 0,-1 0 0 0 0,7-4 1 0 0,18-10 61 0 0,-19 12-64 0 0,1 0 0 0 0,-1-1 0 0 0,0-1 0 0 0,0 0 0 0 0,-1 0-1 0 0,0-1 1 0 0,0-1 0 0 0,-1 1 0 0 0,0-2 0 0 0,0 1 0 0 0,7-12 0 0 0,8-15 45 0 0,23-44 0 0 0,-40 65-46 0 0,0 1-1 0 0,-2-1 1 0 0,0-1-1 0 0,0 1 0 0 0,-1-1 1 0 0,2-25-1 0 0,1-148 249 0 0,-5 101-271 0 0,-3 84-32 0 0,1 0 0 0 0,1 0-1 0 0,-1 1 1 0 0,0-1 0 0 0,1 0 0 0 0,0 1-1 0 0,0-1 1 0 0,0 0 0 0 0,0 1 0 0 0,0-1 0 0 0,3-3-1 0 0,-4 6 20 0 0,1 1-1 0 0,-1 0 1 0 0,0 0-1 0 0,0 0 1 0 0,0 0-1 0 0,1 0 1 0 0,-1 0-1 0 0,0 0 1 0 0,0-1-1 0 0,0 1 1 0 0,1 0-1 0 0,-1 0 1 0 0,0 0-1 0 0,0 0 1 0 0,1 0-1 0 0,-1 0 1 0 0,0 0-1 0 0,0 0 1 0 0,1 0-1 0 0,-1 0 1 0 0,0 0-1 0 0,0 1 1 0 0,1-1-1 0 0,-1 0 1 0 0,0 0-1 0 0,0 0 1 0 0,0 0-1 0 0,1 0 0 0 0,-1 0 1 0 0,0 0-1 0 0,0 1 1 0 0,0-1-1 0 0,1 0 1 0 0,-1 0-1 0 0,0 0 1 0 0,0 0-1 0 0,0 1 1 0 0,0-1-1 0 0,0 0 1 0 0,1 0-1 0 0,-1 0 1 0 0,0 1-1 0 0,0-1 1 0 0,0 0-1 0 0,0 0 1 0 0,0 1-1 0 0,0-1 1 0 0,0 0-1 0 0,6 13-128 0 0,-6-12 122 0 0,39 107-384 0 0,-16-38 343 0 0,-6-24 42 0 0,23 60 319 0 0,-32-89-444 0 0,0-1 0 0 0,1 0 0 0 0,1 0 0 0 0,13 16 0 0 0,-22-31-142 0 0,0 0 1 0 0,0 1-1 0 0,0-1 1 0 0,1 0-1 0 0,-1 0 1 0 0,0 0-1 0 0,0 0 1 0 0,1 0-1 0 0,-1-1 1 0 0,0 1-1 0 0,1 0 1 0 0,-1-1-1 0 0,1 1 1 0 0,-1-1-1 0 0,1 1 0 0 0,0-1 1 0 0,-1 0-1 0 0,1 1 1 0 0,-1-1-1 0 0,1 0 1 0 0,-1 0-1 0 0,4-1 1 0 0,5-3-3147 0 0</inkml:trace>
  <inkml:trace contextRef="#ctx0" brushRef="#br0" timeOffset="35707.18">14508 2390 6561 0 0,'-10'-20'3790'0'0,"5"18"-2704"0"0,3 13-1251 0 0,3 6 162 0 0,1-1 1 0 0,1 1-1 0 0,5 21 1 0 0,4 17-175 0 0,2 19 303 0 0,47 137 0 0 0,-37-134 5 0 0,36 99 325 0 0,-32-102-3836 0 0,-19-55 943 0 0,2-4-1101 0 0</inkml:trace>
  <inkml:trace contextRef="#ctx0" brushRef="#br0" timeOffset="36702.25">15241 2686 2553 0 0,'-1'-2'217'0'0,"0"1"0"0"0,0 0 0 0 0,0-1-1 0 0,0 1 1 0 0,0-1 0 0 0,0 1 0 0 0,1-1 0 0 0,-1 1 0 0 0,1-1 0 0 0,-1-2 0 0 0,0 3-151 0 0,1 0-1 0 0,0-1 0 0 0,-1 1 0 0 0,1 0 0 0 0,-1 0 0 0 0,0-1 0 0 0,1 1 1 0 0,-1 0-1 0 0,0 0 0 0 0,0 0 0 0 0,-1-2 0 0 0,2 3-30 0 0,0-1 0 0 0,0 1-1 0 0,-1-1 1 0 0,1 1 0 0 0,0-1-1 0 0,0 1 1 0 0,0-1-1 0 0,0 1 1 0 0,0-1 0 0 0,0 1-1 0 0,0-1 1 0 0,0 1 0 0 0,0-1-1 0 0,0 1 1 0 0,0-1 0 0 0,0 1-1 0 0,0-1 1 0 0,0 1 0 0 0,0-1-1 0 0,0 1 1 0 0,1-1 0 0 0,-1 1-1 0 0,0-1 1 0 0,0 1 0 0 0,0 0-1 0 0,1-1 1 0 0,-1 1 0 0 0,0-1-1 0 0,1 1 1 0 0,-1 0 0 0 0,1-1-1 0 0,15-17 71 0 0,-9 10-167 0 0,-3 4 64 0 0,-1 1-1 0 0,1 0 1 0 0,0 0-1 0 0,0 0 1 0 0,1 0-1 0 0,-1 0 1 0 0,8-2-1 0 0,10-8 38 0 0,27-12-1356 0 0,-31 18-113 0 0</inkml:trace>
  <inkml:trace contextRef="#ctx0" brushRef="#br0" timeOffset="36896.53">15262 2787 6345 0 0,'32'-16'1247'0'0,"-18"10"-1148"0"0,26-17 0 0 0,1-2 196 0 0,76-35 1 0 0,-79 43-325 0 0,-1-2 0 0 0,-1-1 0 0 0,37-28 1 0 0,-19-2-3742 0 0,-30 37 1122 0 0</inkml:trace>
  <inkml:trace contextRef="#ctx0" brushRef="#br0" timeOffset="37558.33">16578 1825 9298 0 0,'-16'-9'258'0'0,"2"3"-86"0"0,14 6-166 0 0,-1 0 1 0 0,0 1 0 0 0,1-1 0 0 0,-1 0-1 0 0,0 1 1 0 0,1-1 0 0 0,-1 1 0 0 0,1-1 0 0 0,-1 1-1 0 0,1-1 1 0 0,-1 1 0 0 0,1-1 0 0 0,-1 1-1 0 0,1-1 1 0 0,-1 1 0 0 0,1 0 0 0 0,0-1-1 0 0,-1 1 1 0 0,1 0 0 0 0,0-1 0 0 0,-1 1-1 0 0,1 0 1 0 0,0 0 0 0 0,0-1 0 0 0,0 2-1 0 0,-4 14 6 0 0,1 0-1 0 0,0 0 1 0 0,1 0-1 0 0,1 0 0 0 0,1 0 1 0 0,0 0-1 0 0,1 0 1 0 0,0 1-1 0 0,7 26 0 0 0,5 6 182 0 0,31 83-1 0 0,-21-82-31 0 0,-15-34-95 0 0,-1 0 1 0 0,6 19-1 0 0,-12-29-18 0 0,1 0-1 0 0,0 0 0 0 0,-1 0 0 0 0,2-1 1 0 0,-1 1-1 0 0,1-1 0 0 0,0 0 1 0 0,0 0-1 0 0,0 0 0 0 0,1 0 1 0 0,-1 0-1 0 0,1-1 0 0 0,0 1 0 0 0,8 5 1 0 0,-4-3-1621 0 0,-3-3-668 0 0</inkml:trace>
  <inkml:trace contextRef="#ctx0" brushRef="#br0" timeOffset="37884.42">15965 2057 11418 0 0,'0'0'309'0'0,"2"-1"-215"0"0,48-23-160 0 0,0 2 0 0 0,86-23 0 0 0,-77 27 97 0 0,107-48 0 0 0,-19-25 67 0 0,-101 60-85 0 0,85-43 0 0 0,-19 20 1 0 0,-96 44-164 0 0,15-7 280 0 0,-30 17-349 0 0,0-1-1 0 0,0 1 1 0 0,0 0-1 0 0,0-1 1 0 0,0 1 0 0 0,1 0-1 0 0,-1 0 1 0 0,0 0-1 0 0,0 0 1 0 0,0 0 0 0 0,0 0-1 0 0,1 0 1 0 0,-1 0-1 0 0,0 0 1 0 0,0 1 0 0 0,0-1-1 0 0,0 0 1 0 0,0 1-1 0 0,1-1 1 0 0,-1 1 0 0 0,0-1-1 0 0,0 1 1 0 0,1 1-1 0 0,1 2-1772 0 0</inkml:trace>
  <inkml:trace contextRef="#ctx0" brushRef="#br0" timeOffset="38495.87">17009 1780 6441 0 0,'0'-1'20'0'0,"-1"1"0"0"0,1 0-1 0 0,0-1 1 0 0,0 1-1 0 0,0-1 1 0 0,-1 1-1 0 0,1 0 1 0 0,0-1-1 0 0,0 1 1 0 0,0-1 0 0 0,0 1-1 0 0,0-1 1 0 0,0 1-1 0 0,0 0 1 0 0,0-1-1 0 0,0 1 1 0 0,0-1 0 0 0,0 1-1 0 0,0-1 1 0 0,0 1-1 0 0,0 0 1 0 0,0-1-1 0 0,0 1 1 0 0,0-1 0 0 0,1 1-1 0 0,-1-1 1 0 0,0 1-1 0 0,0 0 1 0 0,1-1-1 0 0,-1 1 1 0 0,0 0 0 0 0,0-1-1 0 0,1 1 1 0 0,-1 0-1 0 0,0-1 1 0 0,1 1-1 0 0,-1 0 1 0 0,0 0-1 0 0,1-1 1 0 0,-1 1 0 0 0,0 0-1 0 0,1 0 1 0 0,-1 0-1 0 0,1 0 1 0 0,-1-1-1 0 0,0 1 1 0 0,1 0 0 0 0,-1 0-1 0 0,1 0 1 0 0,-1 0-1 0 0,1 0 1 0 0,-1 0-1 0 0,0 0 1 0 0,1 0 0 0 0,-1 0-1 0 0,1 0 1 0 0,-1 1-1 0 0,1-1 1 0 0,2 0-61 0 0,0 0 1 0 0,0 1-1 0 0,-1-1 1 0 0,1 1 0 0 0,0-1-1 0 0,0 1 1 0 0,4 2-1 0 0,-2 1 77 0 0,-1-1 0 0 0,0 1-1 0 0,0-1 1 0 0,0 1 0 0 0,-1 0-1 0 0,1 1 1 0 0,-1-1 0 0 0,4 7-1 0 0,22 43 136 0 0,-20-36-129 0 0,-6-11-47 0 0,15 26 178 0 0,-3 0 0 0 0,0 1 0 0 0,16 57-1 0 0,-27-38 804 0 0,-3-29-220 0 0,-1-24-686 0 0,0 1 1 0 0,0-1 0 0 0,0 0 0 0 0,0 1 0 0 0,0-1 0 0 0,0 1 0 0 0,0-1 0 0 0,0 1 0 0 0,0-1 0 0 0,0 0 0 0 0,0 1 0 0 0,0-1 0 0 0,0 1 0 0 0,0-1 0 0 0,0 0 0 0 0,0 1 0 0 0,-1-1 0 0 0,1 1 0 0 0,0-1 0 0 0,0 0 0 0 0,0 1 0 0 0,-1-1 0 0 0,1 0-1 0 0,0 1 1 0 0,-1-1 0 0 0,-7-3 491 0 0,-7-15-175 0 0,7-2-318 0 0,0-1 0 0 0,2 0-1 0 0,0 0 1 0 0,1 0 0 0 0,1-1 0 0 0,1 1-1 0 0,1-1 1 0 0,1 0 0 0 0,1 0-1 0 0,1 0 1 0 0,0 0 0 0 0,2 1-1 0 0,10-42 1 0 0,-10 55-102 0 0,0 0 0 0 0,1 0 1 0 0,0 1-1 0 0,0-1 0 0 0,0 1 0 0 0,10-12 0 0 0,-11 15 9 0 0,0 1-1 0 0,0-1 1 0 0,0 1-1 0 0,1 0 1 0 0,0 0-1 0 0,-1 0 0 0 0,1 1 1 0 0,0 0-1 0 0,0-1 1 0 0,0 1-1 0 0,0 0 1 0 0,1 1-1 0 0,6-3 1 0 0,-10 4 24 0 0,1 0 1 0 0,-1 0-1 0 0,0 0 1 0 0,1 0 0 0 0,-1 0-1 0 0,1 0 1 0 0,-1 0 0 0 0,0 1-1 0 0,0-1 1 0 0,1 0 0 0 0,-1 1-1 0 0,2 0 1 0 0,11 2-2805 0 0,-11-1-68 0 0,13 8 823 0 0</inkml:trace>
  <inkml:trace contextRef="#ctx0" brushRef="#br0" timeOffset="39109.58">17470 1648 4873 0 0,'0'1'55'0'0,"-1"-1"1"0"0,0 0-1 0 0,1 0 0 0 0,-1 0 0 0 0,0 1 1 0 0,1-1-1 0 0,-1 0 0 0 0,1 1 1 0 0,-1-1-1 0 0,1 1 0 0 0,-1-1 0 0 0,1 1 1 0 0,-1-1-1 0 0,1 1 0 0 0,-1-1 1 0 0,1 1-1 0 0,-1-1 0 0 0,1 1 0 0 0,0 0 1 0 0,-1-1-1 0 0,1 1 0 0 0,0-1 0 0 0,0 1 1 0 0,0 0-1 0 0,-1-1 0 0 0,1 1 1 0 0,0 0-1 0 0,0 0 0 0 0,0-1 0 0 0,0 1 1 0 0,0 0-1 0 0,0 1 0 0 0,-1 27-275 0 0,1-12 229 0 0,0 0-1 0 0,2 0 0 0 0,0 0 0 0 0,1 0 0 0 0,1-1 0 0 0,0 1 1 0 0,7 16-1 0 0,-10-31 62 0 0,0-1 0 0 0,-1 1 0 0 0,1 0 0 0 0,0 0 0 0 0,0-1 0 0 0,0 1 1 0 0,0 0-1 0 0,0-1 0 0 0,1 1 0 0 0,-1-1 0 0 0,0 1 0 0 0,1-1 0 0 0,-1 0 0 0 0,1 1 0 0 0,-1-1 0 0 0,1 0 1 0 0,0 0-1 0 0,-1 0 0 0 0,1 0 0 0 0,0-1 0 0 0,0 1 0 0 0,-1 0 0 0 0,1-1 0 0 0,0 1 0 0 0,0-1 1 0 0,0 0-1 0 0,0 0 0 0 0,0 0 0 0 0,0 1 0 0 0,0-2 0 0 0,0 1 0 0 0,0 0 0 0 0,0 0 0 0 0,3-2 1 0 0,-1 0 5 0 0,0 0 0 0 0,1-1 0 0 0,-1 0 1 0 0,0 0-1 0 0,-1 0 0 0 0,1 0 0 0 0,-1-1 1 0 0,1 1-1 0 0,-1-1 0 0 0,4-6 0 0 0,1-3 30 0 0,13-28-1 0 0,-17 30-53 0 0,1 0-1 0 0,1 0 1 0 0,0 1-1 0 0,11-14 1 0 0,-2-1 51 0 0,-14 22-107 0 0,0 0-1 0 0,0 1 0 0 0,0-1 1 0 0,1 1-1 0 0,-1 0 1 0 0,1-1-1 0 0,0 1 1 0 0,3-3-1 0 0,-4 4 17 0 0,0 0-1 0 0,0 0 1 0 0,0 1 0 0 0,0-1-1 0 0,0 0 1 0 0,0 1-1 0 0,0-1 1 0 0,0 1 0 0 0,0-1-1 0 0,1 1 1 0 0,-1-1 0 0 0,0 1-1 0 0,0 0 1 0 0,1 0-1 0 0,-1 0 1 0 0,2 0 0 0 0,-2 0 2 0 0,0 0 1 0 0,0 0 0 0 0,1-1 0 0 0,-1 1 0 0 0,0 0 0 0 0,0 0 0 0 0,0-1 0 0 0,0 1 0 0 0,0 0-1 0 0,0-1 1 0 0,1 1 0 0 0,-1-1 0 0 0,0 0 0 0 0,0 1 0 0 0,0-1 0 0 0,-1 0 0 0 0,1 0-1 0 0,2-1 1 0 0,-3 2-10 0 0,0 0 1 0 0,0 0-1 0 0,0-1 0 0 0,1 1 0 0 0,-1 0 0 0 0,0 0 0 0 0,0 0 0 0 0,0-1 0 0 0,0 1 0 0 0,0 0 1 0 0,1 0-1 0 0,-1-1 0 0 0,0 1 0 0 0,0 0 0 0 0,0 0 0 0 0,0 0 0 0 0,0-1 0 0 0,0 1 0 0 0,0 0 0 0 0,0 0 1 0 0,0-1-1 0 0,0 1 0 0 0,0 0 0 0 0,0 0 0 0 0,0-1 0 0 0,0 1 0 0 0,0 0 0 0 0,0 0 0 0 0,0-1 1 0 0,0 1-1 0 0,0 0 0 0 0,-1 0 0 0 0,1 0 0 0 0,0-1 0 0 0,0 1 0 0 0,0 0 0 0 0,0 0 0 0 0,0 0 1 0 0,-1-1-1 0 0,1 1 0 0 0,0 0 0 0 0,0 0 0 0 0,-1 0 0 0 0,1-1-2 0 0,0 1 0 0 0,-1 0 0 0 0,1-1 0 0 0,0 1 0 0 0,0 0 0 0 0,-1 0 0 0 0,1-1 0 0 0,0 1 0 0 0,0 0 0 0 0,0-1 0 0 0,-1 1 0 0 0,1 0 0 0 0,0-1 0 0 0,0 1 0 0 0,0 0 0 0 0,0-1 0 0 0,0 1 0 0 0,0-1 0 0 0,0 1 0 0 0,0 0 0 0 0,0-1 0 0 0,0 1 0 0 0,0-1 0 0 0,0 1 0 0 0,0 0 0 0 0,0-1 0 0 0,0 1 0 0 0,0 0 0 0 0,0-1 0 0 0,0 1 0 0 0,1 0 0 0 0,-1-1 0 0 0,0 0 0 0 0,3-3 20 0 0,6-11 145 0 0,-1 0 1 0 0,9-22-1 0 0,-15 32-143 0 0,0 0 0 0 0,-1-1 0 0 0,1 1 0 0 0,-1-1 0 0 0,-1 1 0 0 0,1-1 0 0 0,-1 0 0 0 0,0 1 0 0 0,0-1 0 0 0,0 0 0 0 0,-2-9 0 0 0,-1 7-16 0 0,2 5 7 0 0,0 1 0 0 0,1 0 1 0 0,-1-1-1 0 0,0 1 1 0 0,1-1-1 0 0,-1 1 1 0 0,1-1-1 0 0,0 1 0 0 0,0-1 1 0 0,0 1-1 0 0,0-1 1 0 0,0 1-1 0 0,1-1 1 0 0,-1 1-1 0 0,1-1 0 0 0,-1 1 1 0 0,3-5-1 0 0,-3 7-4 0 0,0-1 1 0 0,1 0-1 0 0,-1 1 0 0 0,0-1 0 0 0,0 1 0 0 0,0-1 0 0 0,0 0 0 0 0,0 1 1 0 0,1-1-1 0 0,-1 0 0 0 0,-1 1 0 0 0,1-1 0 0 0,0 0 0 0 0,0 1 1 0 0,0-1-1 0 0,0 0 0 0 0,0 1 0 0 0,0-1 0 0 0,-1 1 0 0 0,1-1 0 0 0,0 0 1 0 0,0 1-1 0 0,-1-1 0 0 0,1 1 0 0 0,-1-1 0 0 0,1 1 0 0 0,-1-1 0 0 0,1 0-10 0 0,0 1 0 0 0,0 0-1 0 0,0-1 1 0 0,-1 1-1 0 0,1 0 1 0 0,0-1 0 0 0,0 1-1 0 0,-1 0 1 0 0,1-1-1 0 0,0 1 1 0 0,-1 0 0 0 0,1 0-1 0 0,0-1 1 0 0,0 1-1 0 0,-1 0 1 0 0,1 0-1 0 0,-1-1 1 0 0,1 1 0 0 0,0 0-1 0 0,-1 0 1 0 0,1 0-1 0 0,0 0 1 0 0,-1 0 0 0 0,1 0-1 0 0,-1-1 1 0 0,1 1-1 0 0,0 0 1 0 0,-1 0 0 0 0,1 0-1 0 0,-1 0 1 0 0,1 1-1 0 0,-1-1 1 0 0,1 0 0 0 0,0 0-1 0 0,-1 0 1 0 0,-30 24-240 0 0,26-18 212 0 0,1 1-1 0 0,0-1 1 0 0,1 0-1 0 0,0 1 0 0 0,0 0 1 0 0,0 0-1 0 0,0 0 1 0 0,1 0-1 0 0,0 0 0 0 0,0 9 1 0 0,1-11 26 0 0,1 0 1 0 0,0-1-1 0 0,0 1 0 0 0,0-1 1 0 0,1 1-1 0 0,-1 0 1 0 0,1-1-1 0 0,0 1 0 0 0,0-1 1 0 0,1 1-1 0 0,0-1 1 0 0,-1 0-1 0 0,1 0 0 0 0,1 0 1 0 0,-1 0-1 0 0,1 0 1 0 0,4 5-1 0 0,0-1 45 0 0,0-1 1 0 0,1 0-1 0 0,0-1 0 0 0,1 0 1 0 0,-1 0-1 0 0,1-1 0 0 0,0 0 1 0 0,1 0-1 0 0,-1-1 1 0 0,1-1-1 0 0,18 5 0 0 0,8 0 107 0 0,72 4 0 0 0,-82-10-89 0 0,-7-2 8 0 0,1 0 0 0 0,0-2 0 0 0,-1 0 0 0 0,1-2 0 0 0,-1 0 0 0 0,0-1 0 0 0,0-1 0 0 0,26-12 0 0 0,-41 17-80 0 0,28-14-689 0 0,41-13-1 0 0,-71 28 448 0 0,0-1 0 0 0,0 0-1 0 0,1 0 1 0 0,-1 0 0 0 0,0 0 0 0 0,0 0 0 0 0,0 0-1 0 0,0 0 1 0 0,0-1 0 0 0,3-2 0 0 0,3-4-1860 0 0</inkml:trace>
  <inkml:trace contextRef="#ctx0" brushRef="#br0" timeOffset="42965.81">18624 940 3257 0 0,'0'-3'1075'0'0,"1"5"-298"0"0,0 15 85 0 0,4 47-249 0 0,3 85 574 0 0,-4-49-994 0 0,-2-38-127 0 0,-7 64-1 0 0,1 11 71 0 0,3-63-38 0 0,-1-32 46 0 0,8 69 0 0 0,-3-79-157 0 0,8 43 159 0 0,-10-67-298 0 0,1 0-1 0 0,0 0 1 0 0,1 0-1 0 0,0-1 1 0 0,0 1-1 0 0,9 13 1 0 0,-4-10-1146 0 0</inkml:trace>
  <inkml:trace contextRef="#ctx0" brushRef="#br0" timeOffset="43518.15">19255 885 7466 0 0,'1'0'3'0'0,"-1"0"0"0"0,1 0 0 0 0,-1 0 1 0 0,1 0-1 0 0,-1 0 0 0 0,1 0 0 0 0,-1-1 0 0 0,0 1 1 0 0,1 0-1 0 0,-1 0 0 0 0,1 0 0 0 0,-1 0 1 0 0,0-1-1 0 0,1 1 0 0 0,-1 0 0 0 0,1-1 0 0 0,-1 1 1 0 0,0 0-1 0 0,1-1 0 0 0,-1 1 0 0 0,0 0 1 0 0,0-1-1 0 0,1 1 0 0 0,-1 0 0 0 0,0-1 1 0 0,0 1-1 0 0,1-1 0 0 0,-1 1 0 0 0,0 0 0 0 0,0-1 1 0 0,0 1-1 0 0,0-1 0 0 0,-5-16 17 0 0,3 14-17 0 0,1 0-1 0 0,-1 0 0 0 0,-1 0 0 0 0,1 0 1 0 0,0 1-1 0 0,-1-1 0 0 0,1 1 0 0 0,-1 0 1 0 0,-3-3-1 0 0,2 4-6 0 0,0-1-1 0 0,0 1 1 0 0,0 0-1 0 0,0 0 1 0 0,0 0 0 0 0,-1 0-1 0 0,1 1 1 0 0,0 0-1 0 0,-1 0 1 0 0,1 0 0 0 0,0 0-1 0 0,0 1 1 0 0,-1 0-1 0 0,1-1 1 0 0,-7 4 0 0 0,4-1-8 0 0,-1 0 0 0 0,1 1 0 0 0,-1 0 0 0 0,1 0 0 0 0,1 1 0 0 0,-1 0 0 0 0,-6 6 1 0 0,8-7 5 0 0,-1 0 1 0 0,1-1 0 0 0,-1 1 0 0 0,1-1-1 0 0,-11 3 1 0 0,11-4 8 0 0,0 1 0 0 0,0-1 0 0 0,0 1-1 0 0,1-1 1 0 0,-1 1 0 0 0,-7 7 0 0 0,7-6 5 0 0,0 1 0 0 0,0-1 1 0 0,1 1-1 0 0,0 0 0 0 0,0 1 1 0 0,0-1-1 0 0,1 1 0 0 0,-1-1 1 0 0,1 1-1 0 0,0 0 0 0 0,1 0 1 0 0,0 1-1 0 0,0-1 0 0 0,0 0 1 0 0,-1 10-1 0 0,1 5 211 0 0,2-17-176 0 0,-1-1 1 0 0,1 1 0 0 0,-1 0 0 0 0,1 0 0 0 0,0 0 0 0 0,1 0-1 0 0,-1 0 1 0 0,1 0 0 0 0,0 0 0 0 0,0 0 0 0 0,0 0-1 0 0,2 5 1 0 0,14 21 150 0 0,1 0 0 0 0,2-1 0 0 0,33 39 0 0 0,6 6-40 0 0,0-8-14 0 0,-42-45-77 0 0,-13-16-35 0 0,0 0 0 0 0,0 0 0 0 0,0 1 0 0 0,5 11-1 0 0,-1-1 61 0 0,1 1-2 0 0,12 35-1 0 0,-11-33 44 0 0,-9-17-104 0 0,1-1 0 0 0,-1 0 0 0 0,0 1 0 0 0,-1-1 0 0 0,1 1 0 0 0,0-1 0 0 0,0 1 0 0 0,0-1 0 0 0,-1 1 0 0 0,1 0 0 0 0,-1-1 0 0 0,0 1 0 0 0,1 2 0 0 0,-5 2 113 0 0,5-6-201 0 0,2-2-45 0 0,-1-5-1599 0 0,-5 3-497 0 0</inkml:trace>
  <inkml:trace contextRef="#ctx0" brushRef="#br0" timeOffset="43795.86">19034 1308 8802 0 0,'8'-9'197'0'0,"0"0"0"0"0,1 1 0 0 0,0 1 0 0 0,1-1 1 0 0,18-10-1 0 0,55-25-342 0 0,-66 36 256 0 0,5-10-79 0 0,17-8-54 0 0,-38 24 23 0 0,-1 1-1 0 0,1 0 1 0 0,-1 0 0 0 0,1 0 0 0 0,-1 0 0 0 0,0-1 0 0 0,1 1 0 0 0,-1 0-1 0 0,1 0 1 0 0,-1-1 0 0 0,0 1 0 0 0,1 0 0 0 0,-1 0 0 0 0,0-1-1 0 0,1 1 1 0 0,-1 0 0 0 0,0-1 0 0 0,0 1 0 0 0,1-1 0 0 0,-1 1 0 0 0,0 0-1 0 0,0-1 1 0 0,0 1 0 0 0,1-1 0 0 0,-1 1 0 0 0,0-1 0 0 0,0 1-1 0 0,0-1 1 0 0,0 0 1 0 0,0 1-1 0 0,0-1 0 0 0,0 1 1 0 0,0-1-1 0 0,1 1 0 0 0,-1-1 0 0 0,0 1 1 0 0,0-1-1 0 0,0 1 0 0 0,1 0 1 0 0,-1-1-1 0 0,0 1 0 0 0,0-1 1 0 0,1 1-1 0 0,-1 0 0 0 0,0-1 1 0 0,1 1-1 0 0,-1-1 0 0 0,1 1 1 0 0,-1 0-1 0 0,0 0 0 0 0,1-1 0 0 0,0 1 1 0 0,8-7 1 0 0,8-4-62 0 0,-6 5-666 0 0,-6 4-2983 0 0,-2 3 2149 0 0</inkml:trace>
  <inkml:trace contextRef="#ctx0" brushRef="#br0" timeOffset="44306.1">19568 956 5337 0 0,'0'-1'17'0'0,"0"0"-1"0"0,-1 0 1 0 0,1 0-1 0 0,-1 0 1 0 0,1 0 0 0 0,0 0-1 0 0,-1 0 1 0 0,0 0-1 0 0,1 0 1 0 0,-1 0 0 0 0,0 0-1 0 0,1 1 1 0 0,-1-1-1 0 0,0 0 1 0 0,0 0 0 0 0,0 1-1 0 0,1-1 1 0 0,-1 1-1 0 0,0-1 1 0 0,0 0 0 0 0,0 1-1 0 0,0 0 1 0 0,-2-1-1 0 0,1 1 4 0 0,0-1 0 0 0,1 2 0 0 0,-1-1 0 0 0,0 0 0 0 0,1 0 0 0 0,-1 0 0 0 0,0 1 0 0 0,1-1 0 0 0,-1 1-1 0 0,0-1 1 0 0,1 1 0 0 0,-1 0 0 0 0,-2 1 0 0 0,-2 2 13 0 0,0 0-1 0 0,1 1 1 0 0,-1 0-1 0 0,1 0 1 0 0,-9 10-1 0 0,-1 4 10 0 0,2 0-1 0 0,0 0 0 0 0,-13 28 0 0 0,21-37 27 0 0,2-1 0 0 0,-1 1 0 0 0,1 0 0 0 0,0 0 0 0 0,1 0 0 0 0,0 0 0 0 0,1 1 0 0 0,0-1 0 0 0,1 21 0 0 0,2-25-8 0 0,-1 1 0 0 0,1 0 0 0 0,1 0 0 0 0,-1-1 0 0 0,1 0 0 0 0,1 1 1 0 0,-1-1-1 0 0,9 11 0 0 0,-9-14-17 0 0,-1 0 0 0 0,1 0 0 0 0,0 0-1 0 0,0 0 1 0 0,1 0 0 0 0,-1-1 0 0 0,1 1 0 0 0,-1-1 0 0 0,1 0 0 0 0,0 0-1 0 0,-1-1 1 0 0,1 1 0 0 0,0-1 0 0 0,0 0 0 0 0,0 0 0 0 0,0 0 0 0 0,0 0-1 0 0,1-1 1 0 0,-1 0 0 0 0,0 0 0 0 0,0 0 0 0 0,0 0 0 0 0,0-1 0 0 0,1 1-1 0 0,-1-1 1 0 0,0 0 0 0 0,0 0 0 0 0,0-1 0 0 0,0 1 0 0 0,-1-1-1 0 0,1 0 1 0 0,0 0 0 0 0,-1 0 0 0 0,1 0 0 0 0,-1-1 0 0 0,5-4 0 0 0,-6 5-18 0 0,21-18 276 0 0,33-36 0 0 0,-50 48-274 0 0,0 1 0 0 0,-1-1 0 0 0,1 0 0 0 0,-2 0 0 0 0,1 0 0 0 0,-1-1 0 0 0,-1 0 0 0 0,1 1 0 0 0,2-16 0 0 0,7-21 71 0 0,-10 37-68 0 0,0-1 0 0 0,-1 0-1 0 0,0 0 1 0 0,0 0 0 0 0,-1 0 0 0 0,0 0-1 0 0,0-10 1 0 0,-6-18 73 0 0,-9-39 0 0 0,2 15 377 0 0,11 59-487 0 0,1 1 0 0 0,-1-1 0 0 0,1 0 0 0 0,0 1 0 0 0,0-1 0 0 0,0 1 0 0 0,0-1 0 0 0,0 1 0 0 0,0-1 0 0 0,1 0 0 0 0,-1 1 0 0 0,1-3 0 0 0,-1 4 3 0 0,0 0-1 0 0,0 0 0 0 0,1 0 0 0 0,-1 0 0 0 0,0-1 0 0 0,0 1 0 0 0,0 0 1 0 0,1 0-1 0 0,-1 0 0 0 0,0 0 0 0 0,0 0 0 0 0,1 0 0 0 0,-1-1 0 0 0,0 1 1 0 0,0 0-1 0 0,1 0 0 0 0,-1 0 0 0 0,0 0 0 0 0,0 0 0 0 0,1 0 0 0 0,-1 0 1 0 0,0 0-1 0 0,0 0 0 0 0,1 0 0 0 0,-1 0 0 0 0,0 0 0 0 0,0 0 0 0 0,1 1 1 0 0,-1-1-1 0 0,0 0 0 0 0,0 0 0 0 0,1 0 0 0 0,-1 0 0 0 0,0 0 0 0 0,0 0 1 0 0,0 1-1 0 0,1-1 0 0 0,-1 0 0 0 0,0 1 0 0 0,2 0-17 0 0,0 2-1 0 0,0-1 1 0 0,0 0-1 0 0,0 0 1 0 0,0 1 0 0 0,-1-1-1 0 0,1 1 1 0 0,-1-1-1 0 0,0 1 1 0 0,1 0 0 0 0,0 4-1 0 0,3 7-5 0 0,0-1-1 0 0,1 0 1 0 0,1 0-1 0 0,0 0 1 0 0,0-1-1 0 0,18 21 1 0 0,0 3 61 0 0,59 78 140 0 0,-18-26 100 0 0,-62-82-603 0 0,1 0 0 0 0,0 0 0 0 0,0-1 0 0 0,0 0-1 0 0,1 1 1 0 0,-1-2 0 0 0,1 1 0 0 0,0-1 0 0 0,1 0-1 0 0,-1 0 1 0 0,14 6 0 0 0,-5-6-1405 0 0</inkml:trace>
  <inkml:trace contextRef="#ctx0" brushRef="#br0" timeOffset="44575.06">20063 348 11747 0 0,'0'2'-46'0'0,"-1"17"-184"0"0,1 1 0 0 0,1 0 1 0 0,1-1-1 0 0,1 1 0 0 0,9 32 0 0 0,24 37 281 0 0,-24-64 4 0 0,-1 1 0 0 0,8 29 0 0 0,-9-26 9 0 0,1 0 0 0 0,1-1 0 0 0,24 42 0 0 0,-21-43-137 0 0,20 27-638 0 0,-26-42-452 0 0,0 1-1 0 0,12 25 1 0 0,-15-24-300 0 0,6-1-289 0 0</inkml:trace>
  <inkml:trace contextRef="#ctx0" brushRef="#br0" timeOffset="45097.92">20531 524 9010 0 0,'-31'-16'1282'0'0,"24"12"-1248"0"0,0 0-1 0 0,0 1 1 0 0,-1-1-1 0 0,1 1 1 0 0,-11-2-1 0 0,15 5-61 0 0,-1-1-1 0 0,1 1 0 0 0,0 0 0 0 0,0 0 1 0 0,0 0-1 0 0,0 1 0 0 0,-1-1 0 0 0,1 1 0 0 0,0-1 1 0 0,0 1-1 0 0,0 0 0 0 0,0 1 0 0 0,0-1 1 0 0,0 0-1 0 0,1 1 0 0 0,-1 0 0 0 0,-4 3 0 0 0,3-2-10 0 0,1 1-1 0 0,0 0 1 0 0,0 0 0 0 0,0 0-1 0 0,0 0 1 0 0,0 0-1 0 0,1 1 1 0 0,0 0-1 0 0,0-1 1 0 0,0 1-1 0 0,0 0 1 0 0,1 0-1 0 0,0 0 1 0 0,0 0-1 0 0,0 0 1 0 0,1 0-1 0 0,-1 6 1 0 0,5 17 35 0 0,0 0 0 0 0,1 0 0 0 0,2 0 0 0 0,14 37 0 0 0,-18-58 19 0 0,0 1 0 0 0,0-1-1 0 0,-1 1 1 0 0,0 0 0 0 0,0 0 0 0 0,-1-1 0 0 0,0 1 0 0 0,-1 0 0 0 0,0 0 0 0 0,0 0 0 0 0,0 0 0 0 0,-1 0 0 0 0,0 0 0 0 0,-3 9 0 0 0,2-3 2 0 0,1-7 22 0 0,-1 0 0 0 0,1 0-1 0 0,-1 0 1 0 0,-5 11 0 0 0,7-17-23 0 0,0 0 0 0 0,-1 0 0 0 0,1-1 1 0 0,0 1-1 0 0,-1 0 0 0 0,1-1 1 0 0,-1 1-1 0 0,1 0 0 0 0,-1-1 0 0 0,1 1 1 0 0,-1-1-1 0 0,0 1 0 0 0,1 0 0 0 0,-1-1 1 0 0,0 0-1 0 0,1 1 0 0 0,-1-1 1 0 0,0 1-1 0 0,0-1 0 0 0,1 0 0 0 0,-1 1 1 0 0,0-1-1 0 0,0 0 0 0 0,1 0 1 0 0,-1 0-1 0 0,0 0 0 0 0,0 0 0 0 0,0 0 1 0 0,0 0-1 0 0,1 0 0 0 0,-1 0 0 0 0,0 0 1 0 0,0 0-1 0 0,0 0 0 0 0,1-1 1 0 0,-1 1-1 0 0,0 0 0 0 0,0-1 0 0 0,1 1 1 0 0,-1 0-1 0 0,0-1 0 0 0,0 1 1 0 0,1-1-1 0 0,-1 1 0 0 0,1-1 0 0 0,-1 1 1 0 0,0-2-1 0 0,0 1 8 0 0,1 0 1 0 0,0 0-1 0 0,0 0 1 0 0,-1 0-1 0 0,1 1 1 0 0,0-1-1 0 0,0 0 1 0 0,0 0-1 0 0,0 0 1 0 0,0 0-1 0 0,0 0 1 0 0,1 0-1 0 0,-1 0 1 0 0,0 0-1 0 0,0 0 1 0 0,1 0-1 0 0,-1 0 1 0 0,1-1-1 0 0,10-26 81 0 0,-6 16-38 0 0,5-15-60 0 0,2 1 0 0 0,20-32-1 0 0,-13 24-10 0 0,87-176-42 0 0,-106 208 47 0 0,1 1 1 0 0,0-1 0 0 0,-1 1 0 0 0,1-1 0 0 0,-1 1-1 0 0,1-1 1 0 0,-1 1 0 0 0,0-1 0 0 0,0 0 0 0 0,0 1-1 0 0,1-1 1 0 0,-2 1 0 0 0,1-1 0 0 0,0 0 0 0 0,0 1-1 0 0,0-1 1 0 0,-1 1 0 0 0,1-1 0 0 0,-1 1 0 0 0,1-1-1 0 0,-1 1 1 0 0,-1-3 0 0 0,2 4-11 0 0,-1-1 1 0 0,1 0-1 0 0,-1 0 1 0 0,1 1-1 0 0,-1-1 0 0 0,1 0 1 0 0,-1 1-1 0 0,0-1 1 0 0,0 0-1 0 0,1 1 1 0 0,-1-1-1 0 0,0 1 0 0 0,0 0 1 0 0,1-1-1 0 0,-1 1 1 0 0,0-1-1 0 0,0 1 0 0 0,0 0 1 0 0,0 0-1 0 0,0 0 1 0 0,1-1-1 0 0,-1 1 0 0 0,0 0 1 0 0,0 0-1 0 0,0 0 1 0 0,0 0-1 0 0,0 0 0 0 0,0 1 1 0 0,0-1-1 0 0,0 0 1 0 0,1 0-1 0 0,-1 1 0 0 0,0-1 1 0 0,0 0-1 0 0,0 1 1 0 0,0-1-1 0 0,1 1 0 0 0,-1-1 1 0 0,0 1-1 0 0,0-1 1 0 0,1 1-1 0 0,-1 0 1 0 0,0-1-1 0 0,1 1 0 0 0,-1 0 1 0 0,1-1-1 0 0,-1 1 1 0 0,0 1-1 0 0,-1 1-28 0 0,-1 0 0 0 0,1 1 0 0 0,0-1 0 0 0,0 1 0 0 0,0-1 0 0 0,0 1 0 0 0,1 0 0 0 0,-1-1 0 0 0,1 1 0 0 0,-1 5 0 0 0,2-6 64 0 0,0 0 1 0 0,0 1-1 0 0,0-1 0 0 0,0 0 1 0 0,0 0-1 0 0,1 0 0 0 0,-1 0 1 0 0,1 0-1 0 0,0 0 0 0 0,0 0 1 0 0,0 0-1 0 0,1 0 0 0 0,-1 0 1 0 0,0-1-1 0 0,1 1 0 0 0,3 4 1 0 0,-2-4 56 0 0,1 1 0 0 0,0-1 0 0 0,-1 0 0 0 0,1 0 1 0 0,0 0-1 0 0,1 0 0 0 0,-1-1 0 0 0,0 1 1 0 0,8 1-1 0 0,4 2 139 0 0,1-2 0 0 0,0 0 1 0 0,0-1-1 0 0,31 1 0 0 0,-6-4-113 0 0,0-2-1 0 0,-1-2 1 0 0,0-2-1 0 0,0-1 1 0 0,0-3-1 0 0,61-22 1 0 0,-20 2-1915 0 0,-78 29-379 0 0</inkml:trace>
  <inkml:trace contextRef="#ctx0" brushRef="#br0" timeOffset="46656.01">21263 11 3585 0 0,'-15'-2'1732'0'0,"-66"-3"2860"0"0,-107 1-4892 0 0,33 7 243 0 0,-46 2 32 0 0,168-3 13 0 0,-288 25-93 0 0,3 27 85 0 0,161-18-60 0 0,-133 34-72 0 0,-127 60 174 0 0,405-126-24 0 0,-169 62-74 0 0,157-58 74 0 0,-297 105 53 0 0,162-49-47 0 0,-160 75-46 0 0,58-12 131 0 0,232-113-71 0 0,-40 13 0 0 0,42-18-6 0 0,-49 25 0 0 0,-119 65 73 0 0,2-1-26 0 0,150-73-58 0 0,2 2 1 0 0,-54 44-1 0 0,60-41-9 0 0,9-7 9 0 0,0-1 1 0 0,-2-1-1 0 0,-50 29 0 0 0,60-39 2 0 0,1 0 1 0 0,-22 18-1 0 0,-18 13 33 0 0,-38 22 133 0 0,-23 14 126 0 0,60-40-202 0 0,-14 6-57 0 0,37-23-10 0 0,0 2 1 0 0,2 1-1 0 0,-41 38 1 0 0,36-27-56 0 0,18-15 111 0 0,-1-2 0 0 0,0 0 1 0 0,-25 14-1 0 0,18-12 45 0 0,1 0 0 0 0,-44 44 1 0 0,57-51-126 0 0,7-6-3 0 0,-1 0 1 0 0,1 1 0 0 0,1 0-1 0 0,-1 0 1 0 0,1 1 0 0 0,1 0-1 0 0,0 0 1 0 0,0 0 0 0 0,0 1-1 0 0,1-1 1 0 0,-4 20 0 0 0,1-10 8 0 0,1 1 1 0 0,2 1-1 0 0,0-1 1 0 0,1 1 0 0 0,1 0-1 0 0,1-1 1 0 0,1 1-1 0 0,3 32 1 0 0,1-26-26 0 0,-1 1-10 0 0,12 41 1 0 0,-12-59 26 0 0,0 0 0 0 0,1-1 0 0 0,0 1 0 0 0,1-1 0 0 0,0 0 0 0 0,1 0 1 0 0,10 13-1 0 0,4 2-16 0 0,119 133 54 0 0,-114-132-3 0 0,0-2-1 0 0,2 0 0 0 0,59 37 1 0 0,-60-46 21 0 0,1-1 0 0 0,52 17 0 0 0,61 8 72 0 0,-120-33-114 0 0,36 8 58 0 0,1-4 0 0 0,0-1 0 0 0,1-4 0 0 0,0-2 0 0 0,60-5 0 0 0,15-10 412 0 0,138-33-1 0 0,402-103-27 0 0,-182-23-207 0 0,-49-9-77 0 0,-63 16-74 0 0,-174 71-41 0 0,53-21-71 0 0,114-47 134 0 0,-289 124-108 0 0,-10 2 69 0 0,129-86 1 0 0,55-68 143 0 0,-204 149-206 0 0,-17 13 16 0 0,-1-2 0 0 0,-2-1-1 0 0,-1-1 1 0 0,-2-2 0 0 0,34-50 0 0 0,-27 33-22 0 0,1 1-1 0 0,3 3 1 0 0,1 1-1 0 0,61-50 1 0 0,-88 84 3 0 0,1-2-14 0 0,24-23 0 0 0,-35 31-2 0 0,0 0 0 0 0,0 0 0 0 0,-1-1-1 0 0,0 0 1 0 0,0 1 0 0 0,0-1 0 0 0,4-14-1 0 0,-4 4 34 0 0,0 1 0 0 0,-1-1 0 0 0,0-1 0 0 0,-2 1 0 0 0,0 0 0 0 0,-1-23 0 0 0,-17-106 42 0 0,10 94-58 0 0,6 45-22 0 0,-1-1 0 0 0,0 0 0 0 0,0 1 1 0 0,0-1-1 0 0,-1 1 0 0 0,0 0 0 0 0,0 0 0 0 0,-1 0 0 0 0,0 0 0 0 0,0 1 0 0 0,-6-7 0 0 0,-3-1-36 0 0,-1-1 0 0 0,-29-22 0 0 0,10 10-5 0 0,18 16 13 0 0,0-1 0 0 0,-1 2 1 0 0,0 0-1 0 0,-1 1 0 0 0,-23-9 0 0 0,-94-27-186 0 0,96 33 171 0 0,-18-2 9 0 0,-73-9 0 0 0,1 0-731 0 0,64 10-1572 0 0,34 7-181 0 0</inkml:trace>
  <inkml:trace contextRef="#ctx0" brushRef="#br0" timeOffset="48881.92">9070 1311 2401 0 0,'0'0'833'0'0,"-2"-1"-342"0"0,-21-6-453 0 0,12 4-87 0 0,14 7 42 0 0,-2-3-39 0 0,-1-1 47 0 0,0 0-1 0 0,0 0 1 0 0,0 0 0 0 0,1 0 0 0 0,-1 0-1 0 0,0 0 1 0 0,0 0 0 0 0,0 0 0 0 0,0 0 0 0 0,0 0-1 0 0,0 0 1 0 0,1 1 0 0 0,-1-1 0 0 0,0 0-1 0 0,0 0 1 0 0,0 0 0 0 0,0 0 0 0 0,0 0 0 0 0,0 1-1 0 0,0-1 1 0 0,0 0 0 0 0,0 0 0 0 0,0 0 0 0 0,1 0-1 0 0,-1 0 1 0 0,0 1 0 0 0,0-1 0 0 0,0 0-1 0 0,0 0 1 0 0,0 0 0 0 0,0 0 0 0 0,0 1 0 0 0,0-1-1 0 0,0 0 1 0 0,-1 0 0 0 0,1 0 0 0 0,0 0-1 0 0,0 1 1 0 0,0-1 0 0 0,0 0 0 0 0,0 0 0 0 0,0 0-1 0 0,0 0 1 0 0,0 0 0 0 0,0 0 0 0 0,0 1-1 0 0,0-1 1 0 0,-1 0 0 0 0,1 0 0 0 0,-8 10 182 0 0,5-6 252 0 0,2 5-311 0 0,0 0-1 0 0,0 0 1 0 0,1 0-1 0 0,0 0 1 0 0,1 0 0 0 0,0 0-1 0 0,3 11 1 0 0,1 10-74 0 0,-3-25-36 0 0,0 0 0 0 0,0 0-1 0 0,0-1 1 0 0,0 1 0 0 0,1 0 0 0 0,0-1-1 0 0,0 0 1 0 0,0 0 0 0 0,0 0 0 0 0,1 0-1 0 0,7 6 1 0 0,14 19 656 0 0,-23-27-754 0 0,0-1 0 0 0,-1 0 0 0 0,1 0 1 0 0,0 1-1 0 0,0-1 0 0 0,0 0 0 0 0,0-1 0 0 0,0 1 0 0 0,0 0 0 0 0,1-1 1 0 0,-1 1-1 0 0,0-1 0 0 0,0 1 0 0 0,0-1 0 0 0,1 0 0 0 0,1 0 0 0 0</inkml:trace>
  <inkml:trace contextRef="#ctx0" brushRef="#br0" timeOffset="49305.86">9037 1196 3793 0 0,'-24'-6'135'0'0,"16"3"-108"0"0,0 1 1 0 0,0 0-1 0 0,-1 0 1 0 0,1 1-1 0 0,0 0 1 0 0,0 0-1 0 0,-12 1 1 0 0,18 1-40 0 0,-1 0 0 0 0,1-1 1 0 0,-1 1-1 0 0,1 0 0 0 0,-1 0 1 0 0,1 1-1 0 0,0-1 0 0 0,0 0 1 0 0,-1 1-1 0 0,1-1 0 0 0,0 1 1 0 0,0 0-1 0 0,0 0 0 0 0,1 0 1 0 0,-1 0-1 0 0,0 0 0 0 0,1 0 1 0 0,-1 0-1 0 0,1 0 0 0 0,0 1 1 0 0,0-1-1 0 0,-1 0 0 0 0,2 1 1 0 0,-1-1-1 0 0,0 1 0 0 0,0 0 1 0 0,1-1-1 0 0,-1 6 0 0 0,0 6-26 0 0,0 0-1 0 0,1 0 0 0 0,1 0 1 0 0,3 17-1 0 0,-3-21 102 0 0,1 3-70 0 0,1-1 0 0 0,0 0 0 0 0,7 16 0 0 0,6 24-78 0 0,-13-41 160 0 0,1 0 1 0 0,0 0-1 0 0,1-1 0 0 0,0 1 1 0 0,1-1-1 0 0,0 0 0 0 0,0-1 0 0 0,1 1 1 0 0,0-1-1 0 0,1-1 0 0 0,0 1 1 0 0,10 8-1 0 0,-7-7 334 0 0,-9-7-333 0 0,0-1-1 0 0,0 0 1 0 0,1 0-1 0 0,-1 0 1 0 0,0 0-1 0 0,1 0 1 0 0,0 0-1 0 0,-1 0 1 0 0,1-1-1 0 0,0 0 1 0 0,0 1-1 0 0,0-1 1 0 0,0 0-1 0 0,0-1 1 0 0,0 1-1 0 0,0 0 1 0 0,5-1-1 0 0,2 1 14 0 0,0-1 0 0 0,0 0 0 0 0,1-1 0 0 0,-1 0 0 0 0,0-1 0 0 0,0 0 0 0 0,-1 0-1 0 0,1-1 1 0 0,0-1 0 0 0,-1 0 0 0 0,0 0 0 0 0,0 0 0 0 0,0-2 0 0 0,0 1 0 0 0,-1-1 0 0 0,0 0-1 0 0,0 0 1 0 0,0-1 0 0 0,11-14 0 0 0,-7 7 48 0 0,-3 3-27 0 0,-1 0 0 0 0,10-17 0 0 0,-15 23-91 0 0,-1 0 1 0 0,0 1 0 0 0,0-1 0 0 0,0 0 0 0 0,-1-1 0 0 0,0 1 0 0 0,0 0 0 0 0,0 0 0 0 0,0-10 0 0 0,-1 7 10 0 0,0-11 103 0 0,-4-34 1 0 0,3 48-115 0 0,0 0 0 0 0,0 0 0 0 0,0 0 0 0 0,-1 0 0 0 0,1 0 0 0 0,-1 1 0 0 0,0-1 0 0 0,-1 1 0 0 0,1-1 0 0 0,-1 1 0 0 0,-6-8 0 0 0,-9-8 5 0 0,9 10-21 0 0,0 0 0 0 0,0 1 0 0 0,-1 0 0 0 0,-15-10-1 0 0,21 17-7 0 0,-1-1-1 0 0,1 1 0 0 0,-1 0 1 0 0,0 0-1 0 0,0 0 0 0 0,0 1 1 0 0,0 0-1 0 0,0 0 0 0 0,-1 0 1 0 0,1 0-1 0 0,0 1 0 0 0,0 0 1 0 0,0 0-1 0 0,-10 2 0 0 0,11-2-118 0 0,0 1 0 0 0,0-1 0 0 0,0 1 0 0 0,0 0 0 0 0,0 0 0 0 0,0 0 0 0 0,1 1 0 0 0,-1-1 0 0 0,0 1 0 0 0,1 0 0 0 0,-1 0 0 0 0,1 0 0 0 0,0 1 0 0 0,0-1 0 0 0,0 1 0 0 0,0 0 0 0 0,0 0 0 0 0,0 0 0 0 0,1 0 0 0 0,-1 0 0 0 0,1 0 0 0 0,-3 6 0 0 0,-4 5-1234 0 0,-2-1-354 0 0</inkml:trace>
  <inkml:trace contextRef="#ctx0" brushRef="#br0" timeOffset="50190.32">9358 3914 3657 0 0,'4'-8'2614'0'0,"3"-10"757"0"0,5-5-2525 0 0,-10 21-879 0 0,0 0 0 0 0,0 0 0 0 0,1 0-1 0 0,-1 0 1 0 0,0 0 0 0 0,0 0 0 0 0,1 0 0 0 0,-1 1 0 0 0,1 0 0 0 0,0-1 0 0 0,-1 1 0 0 0,1 0 0 0 0,5-1 0 0 0,3-1 22 0 0,-3 0-10 0 0,-1 1-1 0 0,0 1 1 0 0,13-2 0 0 0,-18 3 10 0 0,0 0 0 0 0,0 0 0 0 0,0 0 0 0 0,-1 0 0 0 0,1 1 0 0 0,0-1 0 0 0,0 0 0 0 0,0 1-1 0 0,0 0 1 0 0,-1-1 0 0 0,1 1 0 0 0,0 0 0 0 0,-1 0 0 0 0,1 0 0 0 0,0 0 0 0 0,-1 0 0 0 0,1 0 0 0 0,-1 0 0 0 0,3 3-1 0 0,-4-2 2 0 0,1 0 0 0 0,-1 0 1 0 0,1 0-1 0 0,-1 0 0 0 0,0 0 0 0 0,1 0 0 0 0,-1 1 0 0 0,0-1 0 0 0,-1 0 0 0 0,1 2 0 0 0,-1 3 6 0 0,0 0-5 0 0,0-1 0 0 0,0 1 0 0 0,-1-1 0 0 0,0 1 1 0 0,-1-1-1 0 0,1 0 0 0 0,-1 0 0 0 0,0 0 0 0 0,-1 0 0 0 0,1-1 0 0 0,-6 8 0 0 0,2-5 17 0 0,2 2-1 0 0,-1-1 0 0 0,-4 13 1 0 0,-10 39 502 0 0,20-58-467 0 0,0-1-1 0 0,-1 0 0 0 0,1 1 0 0 0,0-1 0 0 0,0 0 0 0 0,0 1 0 0 0,1-1 0 0 0,-1 0 0 0 0,0 1 0 0 0,1-1 0 0 0,0 0 0 0 0,-1 0 0 0 0,1 1 0 0 0,2 3 1 0 0,-2-5-10 0 0,-1 1 1 0 0,1-1-1 0 0,0 1 1 0 0,0-1-1 0 0,0 0 1 0 0,0 1 0 0 0,0-1-1 0 0,0 0 1 0 0,0 1-1 0 0,0-1 1 0 0,1 0-1 0 0,-1 0 1 0 0,0 0 0 0 0,1 0-1 0 0,-1 0 1 0 0,1-1-1 0 0,-1 1 1 0 0,1 0-1 0 0,-1-1 1 0 0,1 1 0 0 0,2 0-1 0 0,13-1 83 0 0,0-1-1 0 0,1-1 1 0 0,-1 0-1 0 0,0-1 1 0 0,32-11-1 0 0,-20 4-49 0 0,0-2 0 0 0,40-22 0 0 0,-27 10 128 0 0,54-40 0 0 0,-88 57-561 0 0,0-1 0 0 0,-1 1-1 0 0,0-1 1 0 0,0-1 0 0 0,-1 1 0 0 0,0-1 0 0 0,0-1 0 0 0,7-16-1 0 0,-5-9-3480 0 0,-8 16 1174 0 0</inkml:trace>
  <inkml:trace contextRef="#ctx0" brushRef="#br0" timeOffset="50585.96">9816 3472 2088 0 0,'-9'-7'253'0'0,"0"1"-1"0"0,0 0 0 0 0,-1 1 0 0 0,0 0 0 0 0,0 0 0 0 0,0 1 1 0 0,-1 0-1 0 0,1 1 0 0 0,-1 1 0 0 0,0-1 0 0 0,0 2 0 0 0,-14-1 0 0 0,-1 1-9 0 0,0 2 0 0 0,-1 0-1 0 0,1 2 1 0 0,1 1-1 0 0,-1 1 1 0 0,0 1-1 0 0,-45 19 1 0 0,51-17-202 0 0,1 1 0 0 0,0 0 0 0 0,1 2 1 0 0,0 0-1 0 0,1 1 0 0 0,0 1 0 0 0,-24 23 0 0 0,31-25-25 0 0,-10 9 89 0 0,-26 35-1 0 0,40-46-92 0 0,0-1 1 0 0,1 1 0 0 0,0 0-1 0 0,1 0 1 0 0,0 1-1 0 0,1 0 1 0 0,-5 18 0 0 0,1-1-21 0 0,0-1 1 0 0,-2-1 0 0 0,-16 34-1 0 0,21-49 7 0 0,1 0-1 0 0,0-1 0 0 0,0 1 0 0 0,1 1 1 0 0,0-1-1 0 0,1 0 0 0 0,0 0 1 0 0,1 1-1 0 0,0-1 0 0 0,0 0 0 0 0,1 1 1 0 0,3 10-1 0 0,-1-4 67 0 0,1-1 0 0 0,1 0 0 0 0,0-1 0 0 0,1 1 0 0 0,1-1 0 0 0,15 24-1 0 0,5 7 163 0 0,-7-13-114 0 0,29 38 0 0 0,-40-61-86 0 0,-1 0 0 0 0,2 0 0 0 0,-1-1 0 0 0,1 0 1 0 0,1-1-1 0 0,0 0 0 0 0,16 9 0 0 0,-5-7 50 0 0,2-1 0 0 0,-1-1 0 0 0,1-1 0 0 0,0-1 1 0 0,1-1-1 0 0,-1-2 0 0 0,1 0 0 0 0,0-1 0 0 0,0-2 0 0 0,0 0 0 0 0,28-5 0 0 0,-38 2-2 0 0,1 0 0 0 0,-1 0-1 0 0,0-2 1 0 0,0 0 0 0 0,0 0-1 0 0,-1-2 1 0 0,0 0 0 0 0,0 0-1 0 0,14-11 1 0 0,-4-1 85 0 0,-1 0 0 0 0,-1-1 0 0 0,35-42 0 0 0,-38 41-27 0 0,-2-1-1 0 0,22-34 0 0 0,-35 48-89 0 0,1-1-1 0 0,-1 1 1 0 0,-1-1-1 0 0,0 0 1 0 0,0 0-1 0 0,0-1 1 0 0,-1 1-1 0 0,-1 0 1 0 0,0-1-1 0 0,0 1 1 0 0,-1-11-1 0 0,-2-11-40 0 0,-2 0-1 0 0,-1 0 0 0 0,-2 1 1 0 0,-1-1-1 0 0,-1 1 0 0 0,-2 1 1 0 0,0 0-1 0 0,-2 1 0 0 0,-1 0 1 0 0,-2 1-1 0 0,0 0 0 0 0,-2 1 1 0 0,-1 1-1 0 0,0 1 0 0 0,-28-25 1 0 0,42 44-288 0 0,-1 0 1 0 0,0 0 0 0 0,0 0 0 0 0,0 0 0 0 0,0 1 0 0 0,-1 0 0 0 0,0 0 0 0 0,0 1-1 0 0,-8-3 1 0 0,-1 3-1448 0 0</inkml:trace>
  <inkml:trace contextRef="#ctx0" brushRef="#br0" timeOffset="51858.43">10474 7261 2345 0 0,'-1'-2'145'0'0,"0"0"0"0"0,0 0 1 0 0,1-1-1 0 0,-1 1 0 0 0,0 0 1 0 0,1 0-1 0 0,-1 0 0 0 0,1-3 1 0 0,1 3-126 0 0,0 0 1 0 0,0 0-1 0 0,0 0 0 0 0,1 0 1 0 0,-1 1-1 0 0,1-1 1 0 0,-1 0-1 0 0,1 1 0 0 0,0-1 1 0 0,-1 1-1 0 0,1 0 1 0 0,0-1-1 0 0,0 1 0 0 0,0 0 1 0 0,0 0-1 0 0,0 0 1 0 0,0 1-1 0 0,4-2 0 0 0,-3 1 10 0 0,-1 0-1 0 0,1 0 0 0 0,-1 0 0 0 0,1 0 0 0 0,-1 0 1 0 0,1-1-1 0 0,-1 1 0 0 0,0-1 0 0 0,0 1 0 0 0,0-1 1 0 0,0 0-1 0 0,0 0 0 0 0,0 0 0 0 0,2-3 0 0 0,-2 2 35 0 0,0 0 0 0 0,0 0 0 0 0,1 0 0 0 0,-1 1 0 0 0,1-1 0 0 0,-1 1 0 0 0,1 0 0 0 0,0 0 0 0 0,0 0 0 0 0,0 0 0 0 0,0 0 0 0 0,0 0 0 0 0,1 1 0 0 0,5-2 0 0 0,24-14 151 0 0,-32 16-213 0 0,1 0 0 0 0,-1 0 0 0 0,0 0 1 0 0,1 1-1 0 0,-1-1 0 0 0,1 0 0 0 0,-1 1 0 0 0,0-1 0 0 0,1 1 0 0 0,0-1 0 0 0,-1 1 0 0 0,1 0 0 0 0,-1-1 0 0 0,1 1 0 0 0,-1 0 0 0 0,1 0 0 0 0,0 0 1 0 0,-1 0-1 0 0,1 1 0 0 0,-1-1 0 0 0,1 0 0 0 0,-1 1 0 0 0,1-1 0 0 0,-1 1 0 0 0,1-1 0 0 0,-1 1 0 0 0,1 0 0 0 0,-1 0 0 0 0,0-1 0 0 0,1 1 0 0 0,-1 0 1 0 0,0 0-1 0 0,0 0 0 0 0,0 1 0 0 0,0-1 0 0 0,0 0 0 0 0,0 0 0 0 0,0 1 0 0 0,0-1 0 0 0,0 0 0 0 0,0 1 0 0 0,0 2 0 0 0,2 1-7 0 0,0 1 0 0 0,-1 0-1 0 0,0 0 1 0 0,0 0 0 0 0,0 0-1 0 0,-1 0 1 0 0,0 1 0 0 0,0-1 0 0 0,0 0-1 0 0,-1 8 1 0 0,-2 37 58 0 0,3-31-59 0 0,-2 0-1 0 0,0-1 0 0 0,-2 1 1 0 0,-5 26-1 0 0,5-36 14 0 0,0 0 1 0 0,1 1-1 0 0,1-1 1 0 0,-1 1 0 0 0,2-1-1 0 0,-1 1 1 0 0,3 13-1 0 0,-2-21 28 0 0,0-1-1 0 0,0 1 1 0 0,1 0 0 0 0,-1 0-1 0 0,1-1 1 0 0,0 1 0 0 0,0-1-1 0 0,0 1 1 0 0,0-1-1 0 0,0 1 1 0 0,0-1 0 0 0,1 0-1 0 0,-1 1 1 0 0,1-1 0 0 0,0 0-1 0 0,0 0 1 0 0,0 0-1 0 0,0 0 1 0 0,0-1 0 0 0,0 1-1 0 0,0 0 1 0 0,0-1 0 0 0,1 1-1 0 0,-1-1 1 0 0,0 0-1 0 0,1 0 1 0 0,-1 0 0 0 0,1 0-1 0 0,0-1 1 0 0,-1 1 0 0 0,1 0-1 0 0,0-1 1 0 0,2 0-1 0 0,4 1 30 0 0,46 4 158 0 0,-52-4-214 0 0,0-1 1 0 0,0 1-1 0 0,-1 0 0 0 0,1 0 0 0 0,0 0 0 0 0,-1 0 0 0 0,1 0 0 0 0,-1 1 0 0 0,1-1 0 0 0,-1 1 0 0 0,1 0 0 0 0,-1 0 0 0 0,0 0 0 0 0,0 0 0 0 0,4 4 0 0 0,-5-2 6 0 0,0-1 0 0 0,0 1 0 0 0,-1-1-1 0 0,1 1 1 0 0,-1 0 0 0 0,1 0 0 0 0,-1-1 0 0 0,0 1-1 0 0,-1 0 1 0 0,1-1 0 0 0,-1 1 0 0 0,1 0 0 0 0,-1-1-1 0 0,0 1 1 0 0,0-1 0 0 0,-1 1 0 0 0,1-1 0 0 0,-1 1-1 0 0,-2 4 1 0 0,-6 5 60 0 0,-1 0 0 0 0,0-1 0 0 0,0 0 0 0 0,-1-1 0 0 0,-17 13 0 0 0,26-23-68 0 0,0 1 0 0 0,1-1 0 0 0,-1 0 0 0 0,0 0-1 0 0,0 0 1 0 0,0 0 0 0 0,0-1 0 0 0,0 1-1 0 0,0-1 1 0 0,0 0 0 0 0,0 0 0 0 0,0 0 0 0 0,-1 0-1 0 0,1 0 1 0 0,0-1 0 0 0,0 0 0 0 0,0 1-1 0 0,0-1 1 0 0,1 0 0 0 0,-6-3 0 0 0,6 2-224 0 0,0 0 0 0 0,0 0 1 0 0,0-1-1 0 0,1 1 0 0 0,-1 0 0 0 0,1-1 1 0 0,0 1-1 0 0,0-1 0 0 0,0 0 1 0 0,0 1-1 0 0,0-1 0 0 0,0 0 0 0 0,1 0 1 0 0,0 1-1 0 0,-1-4 0 0 0,1-6-1359 0 0</inkml:trace>
  <inkml:trace contextRef="#ctx0" brushRef="#br0" timeOffset="52436.14">11223 6614 11210 0 0,'-9'-7'-14'0'0,"1"1"0"0"0,-1 1 0 0 0,0-1 0 0 0,0 1 0 0 0,0 1 0 0 0,-1 0 0 0 0,0 0 0 0 0,0 1 0 0 0,0 1 0 0 0,0-1 0 0 0,0 1 0 0 0,0 1 0 0 0,-22 0 0 0 0,-6 2-54 0 0,-1 2 0 0 0,-54 11 0 0 0,51-7-17 0 0,20-2 60 0 0,0 0 0 0 0,0 2 0 0 0,1 0 0 0 0,0 1 0 0 0,-21 12 0 0 0,-97 63-206 0 0,121-71 185 0 0,1 1 0 0 0,1 2 0 0 0,0-1 0 0 0,-24 30 0 0 0,-49 73-118 0 0,85-111 159 0 0,-18 28-28 0 0,1 0 0 0 0,2 2 0 0 0,-27 70 0 0 0,-24 122 19 0 0,60-187 4 0 0,1 1-1 0 0,2 0 1 0 0,2 0-1 0 0,1 63 0 0 0,5-75 7 0 0,2-1 0 0 0,0 0 0 0 0,2 0 0 0 0,1 0-1 0 0,2-1 1 0 0,0 0 0 0 0,17 36 0 0 0,-15-42 15 0 0,0-1 1 0 0,2-1-1 0 0,0 0 1 0 0,2 0-1 0 0,0-1 1 0 0,1-1-1 0 0,30 28 1 0 0,-32-35 9 0 0,0-1 0 0 0,0 0 1 0 0,2-1-1 0 0,-1 0 0 0 0,1-1 1 0 0,0-1-1 0 0,0-1 0 0 0,1 0 1 0 0,0-1-1 0 0,0-1 0 0 0,26 4 1 0 0,-20-6 46 0 0,-1-1 0 0 0,0 0 1 0 0,1-2-1 0 0,-1-1 0 0 0,0-1 0 0 0,0 0 1 0 0,36-12-1 0 0,-8-2 175 0 0,94-47 0 0 0,-102 41-154 0 0,-1-2 0 0 0,-1-1 0 0 0,-1-2 0 0 0,-1-2 0 0 0,-2-1 0 0 0,41-47 0 0 0,-59 57-23 0 0,0-1 1 0 0,-2 0 0 0 0,0-1-1 0 0,20-45 1 0 0,34-106 274 0 0,-65 164-318 0 0,2-11 20 0 0,0 0 1 0 0,-1-1-1 0 0,-1 1 0 0 0,-1-1 0 0 0,-1 0 0 0 0,-1 0 0 0 0,-2-28 0 0 0,-3-2 113 0 0,-23-98-1 0 0,21 128-227 0 0,0 1 0 0 0,-1 1 0 0 0,-2-1 0 0 0,0 1-1 0 0,-1 0 1 0 0,0 1 0 0 0,-2 0 0 0 0,0 1 0 0 0,-1 0 0 0 0,-1 1-1 0 0,-1 1 1 0 0,0 0 0 0 0,-1 1 0 0 0,-36-26 0 0 0,44 37-487 0 0,0-1 1 0 0,0 1 0 0 0,0 0 0 0 0,-12-3-1 0 0,-8-2-1755 0 0</inkml:trace>
  <inkml:trace contextRef="#ctx0" brushRef="#br0" timeOffset="53467.74">11187 6572 1704 0 0,'-1'-1'154'0'0,"1"1"0"0"0,-1-1 0 0 0,0 1 0 0 0,1-1 0 0 0,-1 1 0 0 0,0-1 0 0 0,1 1 0 0 0,-1 0 0 0 0,0-1 0 0 0,0 1 0 0 0,0 0 0 0 0,1 0 0 0 0,-1-1 0 0 0,0 1 0 0 0,0 0 0 0 0,0 0 0 0 0,0 0 0 0 0,1 0 0 0 0,-1 0 0 0 0,0 0 0 0 0,0 0 0 0 0,0 0 0 0 0,0 1 0 0 0,1-1 0 0 0,-1 0 0 0 0,-1 1 0 0 0,2-1-134 0 0,-1 1-1 0 0,1 0 0 0 0,-1 0 1 0 0,1-1-1 0 0,0 1 0 0 0,-1 0 1 0 0,1-1-1 0 0,0 1 0 0 0,0 0 1 0 0,-1 0-1 0 0,1 0 0 0 0,0-1 1 0 0,0 1-1 0 0,0 0 1 0 0,0 0-1 0 0,0 0 0 0 0,0-1 1 0 0,0 1-1 0 0,0 0 0 0 0,0 0 1 0 0,1 0-1 0 0,-1-1 0 0 0,0 1 1 0 0,0 0-1 0 0,1 1 0 0 0,12 36 13 0 0,-3-6-27 0 0,1-1 1 0 0,2 0-1 0 0,31 54 1 0 0,-5-18-860 0 0,-25-41-798 0 0</inkml:trace>
  <inkml:trace contextRef="#ctx0" brushRef="#br0" timeOffset="60159.59">13765 548 2328 0 0,'7'-13'1675'0'0,"-5"11"128"0"0,-8 10-1421 0 0,5-4-275 0 0,-11 16 1841 0 0,12-19-1929 0 0,0-1-1 0 0,0 0 1 0 0,0 0-1 0 0,0 1 1 0 0,-1-1-1 0 0,1 0 1 0 0,0 1-1 0 0,0-1 1 0 0,0 0-1 0 0,0 0 1 0 0,-1 1 0 0 0,1-1-1 0 0,0 0 1 0 0,0 0-1 0 0,0 0 1 0 0,-1 1-1 0 0,1-1 1 0 0,0 0-1 0 0,0 0 1 0 0,-1 0-1 0 0,1 0 1 0 0,0 0-1 0 0,-1 1 1 0 0,1-1 0 0 0,0 0-1 0 0,0 0 1 0 0,-1 0-1 0 0,1 0 1 0 0,0 0-1 0 0,-1 0 1 0 0,1 0-1 0 0,0 0 1 0 0,-1 0-1 0 0,1 0 1 0 0,0 0-1 0 0,0 0 1 0 0,-1 0-1 0 0,1 0 1 0 0,0 0 0 0 0,-1-1-1 0 0,1 1 1 0 0,0 0-1 0 0,0 0 1 0 0,-1 0-1 0 0,1 0 1 0 0,0-1-1 0 0,0 1 1 0 0,-1 0-1 0 0,1 0 1 0 0,0 0-1 0 0,0-1 1 0 0,0 1-1 0 0,-1 0 1 0 0,1 0 0 0 0,0-1-1 0 0,0 1 1 0 0,0 0-1 0 0,-1-1 1 0 0,1 0-21 0 0,-1 0 1 0 0,1 0 0 0 0,0 0 0 0 0,-1 0-1 0 0,1 0 1 0 0,0 0 0 0 0,-1 0 0 0 0,1 0-1 0 0,0 0 1 0 0,0 0 0 0 0,0-1 0 0 0,0 1-1 0 0,0 0 1 0 0,0 0 0 0 0,0 0 0 0 0,1 0-1 0 0,-1 0 1 0 0,0 0 0 0 0,1-2-1 0 0,18-17-38 0 0,-19 19 33 0 0,11-6-11 0 0,-11 6 11 0 0,0 1 0 0 0,1 0 0 0 0,-1 0 0 0 0,0 0 0 0 0,0 0-1 0 0,0 0 1 0 0,0 0 0 0 0,1 0 0 0 0,-1 0 0 0 0,0 0 0 0 0,0-1 0 0 0,0 1 0 0 0,1 0 0 0 0,-1 0 0 0 0,0 0-1 0 0,0 0 1 0 0,0 0 0 0 0,1 0 0 0 0,-1 0 0 0 0,0 0 0 0 0,0 1 0 0 0,0-1 0 0 0,1 0 0 0 0,-1 0 0 0 0,0 0-1 0 0,0 0 1 0 0,0 0 0 0 0,0 0 0 0 0,1 0 0 0 0,-1 0 0 0 0,0 0 0 0 0,0 1 0 0 0,0-1 0 0 0,0 0 0 0 0,1 0-1 0 0,-1 0 1 0 0,0 0 0 0 0,0 0 0 0 0,0 1 0 0 0,0-1 0 0 0,0 0 0 0 0,0 0 0 0 0,0 0 0 0 0,0 1 0 0 0,0-1-1 0 0,1 0 1 0 0,-1 0 0 0 0,0 0 0 0 0,0 1 0 0 0,0-1 0 0 0,0 0 0 0 0,0 0 0 0 0,0 0 0 0 0,0 1 0 0 0,0-1 0 0 0,0 0-1 0 0,0 0 1 0 0,-1 1 0 0 0,3 1-25 0 0,1 1 0 0 0,-1-1 0 0 0,0 0 0 0 0,1 1 0 0 0,0-1 0 0 0,-1 0 0 0 0,1 0 0 0 0,3 1 0 0 0,-6-3 32 0 0,1 0 0 0 0,-1 1-1 0 0,0-1 1 0 0,0 0 0 0 0,1 0 0 0 0,-1 0 0 0 0,0 1-1 0 0,0-1 1 0 0,1 0 0 0 0,-1 0 0 0 0,0 1-1 0 0,0-1 1 0 0,0 0 0 0 0,1 0 0 0 0,-1 1-1 0 0,0-1 1 0 0,0 0 0 0 0,0 1 0 0 0,0-1-1 0 0,0 0 1 0 0,0 1 0 0 0,0-1 0 0 0,0 0 0 0 0,0 1-1 0 0,0-1 1 0 0,0 0 0 0 0,0 1 0 0 0,0-1-1 0 0,0 0 1 0 0,0 1 0 0 0,0-1 0 0 0,0 0-1 0 0,0 1 1 0 0,0-1 0 0 0,0 0 0 0 0,0 1 0 0 0,-1-1-1 0 0,1 0 1 0 0,0 0 0 0 0,0 1 0 0 0,0-1-1 0 0,-1 0 1 0 0,1 0 0 0 0,0 1 0 0 0,0-1-1 0 0,-1 0 1 0 0,1 0 0 0 0,0 1 0 0 0,0-1-1 0 0,-1 0 1 0 0,1 0 0 0 0,0 0 0 0 0,-1 0 0 0 0,1 0-1 0 0,0 0 1 0 0,-1 1 0 0 0,1-1 0 0 0,0 0-1 0 0,-1 0 1 0 0,1 0 0 0 0,-1 0 0 0 0,-5 4 1129 0 0,5-4-1105 0 0,0 0 1 0 0,1-1-1 0 0,-1 1 1 0 0,0-1-1 0 0,1 1 1 0 0,-1-1-1 0 0,0 1 0 0 0,1-1 1 0 0,-1 0-1 0 0,0 1 1 0 0,1-1-1 0 0,-1 0 0 0 0,1 1 1 0 0,0-1-1 0 0,-1 0 1 0 0,1 0-1 0 0,-1 0 0 0 0,1 1 1 0 0,0-1-1 0 0,0 0 1 0 0,-1 0-1 0 0,1 0 1 0 0,0 0-1 0 0,0 1 0 0 0,0-1 1 0 0,0-1-1 0 0,-3-25-173 0 0,3 25 199 0 0,0 1-49 0 0,0 0-1 0 0,1 0 1 0 0,-1 0-1 0 0,0 1 1 0 0,0-1-1 0 0,1 0 1 0 0,-1 0-1 0 0,0 0 1 0 0,1 0-1 0 0,-1 0 0 0 0,0 1 1 0 0,1-1-1 0 0,-1 0 1 0 0,1 0-1 0 0,0 1 1 0 0,-1-1-1 0 0,1 0 1 0 0,0 1-1 0 0,-1-1 1 0 0,1 1-1 0 0,0-1 1 0 0,0 1-1 0 0,-1-1 1 0 0,1 1-1 0 0,0-1 1 0 0,0 1-1 0 0,0 0 1 0 0,0 0-1 0 0,0-1 1 0 0,6 1 397 0 0,-18 8 143 0 0,10-8-538 0 0,1 1 0 0 0,-1-1 0 0 0,1 0 0 0 0,-1 0 0 0 0,1 0 0 0 0,-1 0 0 0 0,1 1 0 0 0,-1-1 0 0 0,1 0 0 0 0,-1 0 0 0 0,1 1 0 0 0,-1-1 0 0 0,1 0 0 0 0,0 1 0 0 0,-1-1 0 0 0,1 1 0 0 0,-1-1 0 0 0,1 0 0 0 0,0 1 0 0 0,0-1 0 0 0,-1 1 0 0 0,1-1 0 0 0,0 1 0 0 0,0-1 0 0 0,-1 1 0 0 0,1-1 0 0 0,0 1 0 0 0,0-1 0 0 0,0 1 0 0 0,0 0 0 0 0,1 0-5 0 0,0 0 0 0 0,0 0-1 0 0,0 0 1 0 0,1 0 0 0 0,-1 0-1 0 0,0 0 1 0 0,1 0 0 0 0,-1-1 0 0 0,1 1-1 0 0,-1 0 1 0 0,1-1 0 0 0,-1 0-1 0 0,2 1 1 0 0,3 1 1 0 0,-1-1 0 0 0,0 1 0 0 0,0 0 0 0 0,-1 1 0 0 0,1-1 0 0 0,0 1 0 0 0,6 6 0 0 0,-1-3 12 0 0,2 4 53 0 0,-12-9-61 0 0,0 0 0 0 0,0-1 0 0 0,0 1 0 0 0,0 0 0 0 0,0-1 0 0 0,0 1 0 0 0,0 0 0 0 0,0-1 0 0 0,0 1 0 0 0,0 0 0 0 0,-1-1 0 0 0,1 1 0 0 0,0 0 1 0 0,0-1-1 0 0,-1 1 0 0 0,1-1 0 0 0,0 1 0 0 0,-1 0 0 0 0,1-1 0 0 0,0 1 0 0 0,-1-1 0 0 0,1 1 0 0 0,-1-1 0 0 0,1 0 0 0 0,-1 1 0 0 0,0 0 0 0 0,-2 2 15 0 0,-1 0-1 0 0,0 0 0 0 0,1-1 1 0 0,-1 1-1 0 0,-8 3 0 0 0,10-5-8 0 0,1-1 0 0 0,0 1 1 0 0,-1-1-1 0 0,1 1 0 0 0,0-1 0 0 0,-1 1 0 0 0,1-1 1 0 0,0 0-1 0 0,-1 0 0 0 0,1 0 0 0 0,-1 0 0 0 0,1 0 1 0 0,0 0-1 0 0,-1 0 0 0 0,1 0 0 0 0,-1 0 0 0 0,1 0 1 0 0,0-1-1 0 0,-1 1 0 0 0,1-1 0 0 0,0 1 0 0 0,-1-1 1 0 0,1 0-1 0 0,0 1 0 0 0,-2-2 0 0 0,3 2 69 0 0,1-8-37 0 0,-1 6-45 0 0,1 1 1 0 0,0-1-1 0 0,0 0 0 0 0,0 1 1 0 0,0-1-1 0 0,0 0 0 0 0,0 1 1 0 0,0-1-1 0 0,0 1 1 0 0,1 0-1 0 0,-1-1 0 0 0,1 1 1 0 0,-1 0-1 0 0,1 0 0 0 0,-1 0 1 0 0,1 0-1 0 0,0 0 0 0 0,-1 0 1 0 0,1 0-1 0 0,0 1 1 0 0,0-1-1 0 0,-1 0 0 0 0,1 1 1 0 0,0 0-1 0 0,0-1 0 0 0,0 1 1 0 0,0 0-1 0 0,3 0 1 0 0,-18 14 113 0 0,-20-4-170 0 0,32-10 64 0 0,0 0 0 0 0,0 1-1 0 0,1-1 1 0 0,-1 0 0 0 0,0 0-1 0 0,0 0 1 0 0,0 0 0 0 0,0 0-1 0 0,0 0 1 0 0,1 0 0 0 0,-1 0-1 0 0,0 0 1 0 0,0 0 0 0 0,0 0-1 0 0,0-1 1 0 0,1 1 0 0 0,-1 0 0 0 0,0 0-1 0 0,0-1 1 0 0,0 1 0 0 0,1-1-1 0 0,-1 1 1 0 0,0-1 0 0 0,1 1-1 0 0,-1-1 1 0 0,0 1 0 0 0,1-1-1 0 0,-1 0 1 0 0,1 1 0 0 0,-1-1-1 0 0,1 0 1 0 0,-1 1 0 0 0,1-1 0 0 0,-1 0-1 0 0,1 0 1 0 0,0 1 0 0 0,-1-2-1 0 0,-7-23-28 0 0,8 24 24 0 0,0 1 1 0 0,0-1 0 0 0,0 0-1 0 0,0 0 1 0 0,1 0 0 0 0,-1 0-1 0 0,0 0 1 0 0,1 1-1 0 0,-1-1 1 0 0,0 0 0 0 0,1 0-1 0 0,-1 0 1 0 0,1 1 0 0 0,0-1-1 0 0,-1 0 1 0 0,1 1-1 0 0,-1-1 1 0 0,1 1 0 0 0,0-1-1 0 0,0 0 1 0 0,-1 1-1 0 0,1 0 1 0 0,0-1 0 0 0,0 1-1 0 0,0-1 1 0 0,-1 1 0 0 0,1 0-1 0 0,1-1 1 0 0,23-5-36 0 0,-21 5 34 0 0,0 1-1 0 0,0-1 0 0 0,0 1 1 0 0,0 0-1 0 0,0 1 1 0 0,0-1-1 0 0,0 1 1 0 0,0 0-1 0 0,0 0 1 0 0,0 0-1 0 0,0 0 0 0 0,6 4 1 0 0,-8-4 1 0 0,-1 0 1 0 0,1 1-1 0 0,0 0 0 0 0,0-1 1 0 0,-1 1-1 0 0,1 0 1 0 0,-1 0-1 0 0,1 0 0 0 0,-1 0 1 0 0,0 0-1 0 0,0 0 0 0 0,0 0 1 0 0,0 0-1 0 0,0 1 1 0 0,0-1-1 0 0,-1 0 0 0 0,1 1 1 0 0,-1-1-1 0 0,0 0 1 0 0,1 1-1 0 0,-1-1 0 0 0,0 0 1 0 0,-1 5-1 0 0,0 7 8 0 0,-1-1-1 0 0,0 1 1 0 0,-1-1 0 0 0,-1 0-1 0 0,0 0 1 0 0,-7 17 0 0 0,-42 71 41 0 0,37-74-101 0 0,0-1 0 0 0,-34 38 0 0 0,33-45-2148 0 0,-35 29 0 0 0,27-27-1721 0 0</inkml:trace>
  <inkml:trace contextRef="#ctx0" brushRef="#br0" timeOffset="61404.39">21428 1671 3177 0 0,'-11'5'428'0'0,"-1"-1"1"0"0,-19 6 0 0 0,2-2-408 0 0,23-4-38 0 0,6-4 35 0 0,0 0 1 0 0,0 0-1 0 0,0 0 1 0 0,0 0-1 0 0,0 0 1 0 0,0 0 0 0 0,0-1-1 0 0,0 1 1 0 0,0 0-1 0 0,0 0 1 0 0,0 0-1 0 0,0 0 1 0 0,0 0-1 0 0,0 0 1 0 0,0 0-1 0 0,0 0 1 0 0,0 0-1 0 0,0 0 1 0 0,0 0 0 0 0,0 0-1 0 0,0 0 1 0 0,0 0-1 0 0,0 0 1 0 0,0 0-1 0 0,0-1 1 0 0,0 1-1 0 0,0 0 1 0 0,0 0-1 0 0,0 0 1 0 0,0 0-1 0 0,0 0 1 0 0,-1 0 0 0 0,1 0-1 0 0,0 0 1 0 0,0 0-1 0 0,0 0 1 0 0,0 0-1 0 0,0 0 1 0 0,0 0-1 0 0,0 0 1 0 0,0 0-1 0 0,0 0 1 0 0,0 0-1 0 0,0-2 61 0 0,0-1 0 0 0,1 1 0 0 0,0-1 0 0 0,-1 1 0 0 0,1-1 0 0 0,0 1 0 0 0,0 0 0 0 0,0-1 0 0 0,1 1 0 0 0,-1 0 0 0 0,1 0 0 0 0,-1 0 0 0 0,1 0 0 0 0,-1 0 0 0 0,1 0 0 0 0,0 0 0 0 0,0 1 0 0 0,0-1 0 0 0,0 1-1 0 0,0-1 1 0 0,0 1 0 0 0,1 0 0 0 0,-1 0 0 0 0,4-2 0 0 0,12-10 149 0 0,-10 5-260 0 0,0 0 179 0 0,-14 9 208 0 0,-7 2-383 0 0,0-1 167 0 0,-33 2 300 0 0,44-4-403 0 0,-1 0-1 0 0,1-1 0 0 0,-1 1 0 0 0,1 0 1 0 0,-1-1-1 0 0,1 1 0 0 0,-1-1 0 0 0,1 0 1 0 0,0 0-1 0 0,-1 0 0 0 0,1 0 0 0 0,0 0 1 0 0,-4-3-1 0 0,6 4-29 0 0,0-1-1 0 0,0 1 1 0 0,0 0-1 0 0,0 0 1 0 0,0 0-1 0 0,0-1 1 0 0,0 1 0 0 0,0 0-1 0 0,0-1 1 0 0,0 1-1 0 0,0 0 1 0 0,0 0-1 0 0,0-1 1 0 0,0 1 0 0 0,0 0-1 0 0,0 0 1 0 0,0-1-1 0 0,0 1 1 0 0,0 0-1 0 0,0 0 1 0 0,0-1 0 0 0,0 1-1 0 0,0 0 1 0 0,0 0-1 0 0,0-1 1 0 0,1 1-1 0 0,-1 0 1 0 0,0 0 0 0 0,0 0-1 0 0,0-1 1 0 0,0 1-1 0 0,1 0 1 0 0,-1 0 0 0 0,0 0-1 0 0,0-1 1 0 0,1 1-1 0 0,-1 0 1 0 0,0 0-1 0 0,0 0 1 0 0,1 0 0 0 0,-1 0-1 0 0,0 0 1 0 0,0 0-1 0 0,1 0 1 0 0,-1 0-1 0 0,0 0 1 0 0,1 0 0 0 0,16-7-47 0 0,-14 6 97 0 0,33-9 115 0 0,-34 9-124 0 0,0 1 1 0 0,-1 0 0 0 0,1-1 0 0 0,0 1 0 0 0,0 0 0 0 0,0 0 0 0 0,0 0-1 0 0,-1 1 1 0 0,1-1 0 0 0,0 0 0 0 0,0 1 0 0 0,0-1 0 0 0,-1 1 0 0 0,1 0-1 0 0,0-1 1 0 0,-1 1 0 0 0,1 0 0 0 0,1 2 321 0 0,16 9-29 0 0,-11-7-309 0 0,-7-5-26 0 0,0 0 0 0 0,0 1 0 0 0,0 0 0 0 0,0-1 0 0 0,0 1 0 0 0,0-1 0 0 0,0 1-1 0 0,0 0 1 0 0,0 0 0 0 0,0 0 0 0 0,-1-1 0 0 0,1 1 0 0 0,0 0 0 0 0,0 0 0 0 0,-1 0 0 0 0,1 0 0 0 0,-1 0 0 0 0,1 0 0 0 0,0 2 0 0 0,-1-2 84 0 0,-7 0 64 0 0,6-1-131 0 0,-24 6-41 0 0,24-6 34 0 0,1 1 0 0 0,-1-1 0 0 0,0 0 0 0 0,1 0 0 0 0,-1 0 0 0 0,1 0 0 0 0,-1 0 0 0 0,0 0 1 0 0,1 0-1 0 0,-1-1 0 0 0,0 1 0 0 0,1 0 0 0 0,-1 0 0 0 0,1 0 0 0 0,-1-1 0 0 0,0 1 0 0 0,1 0 1 0 0,-1-1-1 0 0,1 1 0 0 0,-1 0 0 0 0,1-1 0 0 0,-1 1 0 0 0,1-1 0 0 0,-1 1 0 0 0,1 0 0 0 0,0-1 0 0 0,-1 1 1 0 0,1-1-1 0 0,0 0 0 0 0,-1 1 0 0 0,1-1 0 0 0,0 1 0 0 0,0-1 0 0 0,-1 1 0 0 0,1-1 0 0 0,0 0 1 0 0,0 1-1 0 0,0-1 0 0 0,0 0 0 0 0,0 1 0 0 0,0-1 0 0 0,0 0 0 0 0,0 1 0 0 0,0-1 0 0 0,0 1 0 0 0,0-2 1 0 0,1-1-15 0 0,-1 0 1 0 0,1 0-1 0 0,0 0 1 0 0,0 0-1 0 0,0 0 1 0 0,0 0-1 0 0,0 0 1 0 0,1 0-1 0 0,-1 0 1 0 0,1 1-1 0 0,0-1 1 0 0,0 1-1 0 0,0-1 0 0 0,0 1 1 0 0,0 0-1 0 0,1 0 1 0 0,-1 0-1 0 0,1 0 1 0 0,-1 0-1 0 0,1 0 1 0 0,0 1-1 0 0,-1-1 1 0 0,1 1-1 0 0,4-2 1 0 0,-3 2 14 0 0,1 1 0 0 0,-1-1 0 0 0,0 0 0 0 0,1 1 0 0 0,-1 0 0 0 0,1 0 0 0 0,-1 1 1 0 0,0-1-1 0 0,1 1 0 0 0,-1 0 0 0 0,6 2 0 0 0,-9-3-21 0 0,1 1-1 0 0,-1-1 1 0 0,0 1 0 0 0,1 0 0 0 0,-1 0-1 0 0,0 0 1 0 0,1 0 0 0 0,-1 0 0 0 0,0 0-1 0 0,0 0 1 0 0,0 0 0 0 0,0 0 0 0 0,0 0-1 0 0,0 1 1 0 0,0-1 0 0 0,-1 0 0 0 0,1 1-1 0 0,0-1 1 0 0,-1 0 0 0 0,1 1 0 0 0,-1-1-1 0 0,1 1 1 0 0,-1-1 0 0 0,0 1 0 0 0,1-1-1 0 0,-1 1 1 0 0,0 0 0 0 0,0-1 0 0 0,0 1-1 0 0,0-1 1 0 0,-1 1 0 0 0,1-1 0 0 0,0 1-1 0 0,-1-1 1 0 0,1 1 0 0 0,-1 1 0 0 0,-2 5 12 0 0,-1 1 0 0 0,0-1 1 0 0,0 0-1 0 0,0 0 0 0 0,-1-1 1 0 0,-1 1-1 0 0,1-1 0 0 0,-1 0 1 0 0,0-1-1 0 0,0 1 0 0 0,-13 8 1 0 0,-3 2-18 0 0,0-1 1 0 0,-38 19 0 0 0,-41 16-2209 0 0,65-30 43 0 0</inkml:trace>
  <inkml:trace contextRef="#ctx0" brushRef="#br0" timeOffset="63019.93">12310 6096 4337 0 0,'0'0'1960'0'0,"-2"14"-1006"0"0,20 36-65 0 0,2-1 0 0 0,45 81 0 0 0,-37-81-648 0 0,51 86 6 0 0,-32-58-105 0 0,19 30 15 0 0,4 8-728 0 0,-29-37-3578 0 0,-36-65 1557 0 0</inkml:trace>
  <inkml:trace contextRef="#ctx0" brushRef="#br0" timeOffset="63508.08">12392 6818 11378 0 0,'0'-6'30'0'0,"0"4"-28"0"0,0 1-1 0 0,0-1 1 0 0,0 0-1 0 0,0 0 1 0 0,0 0 0 0 0,0 1-1 0 0,1-1 1 0 0,-1 0-1 0 0,0 0 1 0 0,1 1-1 0 0,-1-1 1 0 0,1 0 0 0 0,0 1-1 0 0,1-4 1 0 0,2 1 10 0 0,-2 1-32 0 0,0 0 1 0 0,0 0 0 0 0,0 1-1 0 0,0-1 1 0 0,1 1 0 0 0,-1 0-1 0 0,1-1 1 0 0,0 1 0 0 0,3-2-1 0 0,152-95-69 0 0,50-50 161 0 0,-146 105-84 0 0,-27 20 31 0 0,31-28 1 0 0,-39 30-26 0 0,-16 13 40 0 0,0 0 0 0 0,17-21 0 0 0,-25 27-21 0 0,0-1 0 0 0,-1 0 1 0 0,1 0-1 0 0,-1 0 0 0 0,0 0 1 0 0,0 0-1 0 0,-1 0 0 0 0,1-1 1 0 0,-1 1-1 0 0,0-1 0 0 0,0 1 1 0 0,0-1-1 0 0,0-4 0 0 0,-1 6-6 0 0,0 0-1 0 0,0 0 1 0 0,-1 0-1 0 0,1 0 1 0 0,0 0 0 0 0,-1 1-1 0 0,0-1 1 0 0,0 0-1 0 0,0 0 1 0 0,0 1-1 0 0,0-1 1 0 0,0 0-1 0 0,-1 1 1 0 0,1-1-1 0 0,-1 1 1 0 0,1 0-1 0 0,-1-1 1 0 0,-4-2-1 0 0,2 1 2 0 0,0 1 1 0 0,0 0-1 0 0,-1 1 0 0 0,1-1 0 0 0,-1 1 0 0 0,1 0 1 0 0,-1 0-1 0 0,0 0 0 0 0,0 1 0 0 0,-5-1 0 0 0,0 0 11 0 0,1 0 0 0 0,-1 1 0 0 0,0 1 0 0 0,1 0 0 0 0,-1 0 0 0 0,0 1-1 0 0,1 0 1 0 0,-1 1 0 0 0,0 0 0 0 0,-16 6 0 0 0,20-6-16 0 0,1 1 1 0 0,0 0-1 0 0,1 0 0 0 0,-1 0 1 0 0,0 0-1 0 0,1 1 0 0 0,0 0 1 0 0,0-1-1 0 0,0 2 0 0 0,0-1 1 0 0,0 0-1 0 0,1 1 1 0 0,0 0-1 0 0,0 0 0 0 0,0 0 1 0 0,1 0-1 0 0,0 0 0 0 0,0 0 1 0 0,0 1-1 0 0,0-1 0 0 0,1 1 1 0 0,0-1-1 0 0,0 1 1 0 0,0 0-1 0 0,1-1 0 0 0,0 9 1 0 0,0-8-8 0 0,-1 1 1 0 0,1-1-1 0 0,1 0 1 0 0,-1 0-1 0 0,1 0 1 0 0,0 0-1 0 0,1 0 1 0 0,-1 0-1 0 0,1 0 1 0 0,0 0-1 0 0,1 0 1 0 0,-1-1-1 0 0,1 1 1 0 0,0-1-1 0 0,1 0 1 0 0,-1 0-1 0 0,1 0 1 0 0,0 0-1 0 0,0-1 1 0 0,0 0-1 0 0,1 1 1 0 0,0-1-1 0 0,0-1 1 0 0,0 1-1 0 0,7 3 1 0 0,-2-2 30 0 0,1 0 1 0 0,0 0 0 0 0,0-1-1 0 0,0-1 1 0 0,0 0-1 0 0,1 0 1 0 0,-1-1-1 0 0,1-1 1 0 0,0 0 0 0 0,-1 0-1 0 0,1-1 1 0 0,0-1-1 0 0,-1 0 1 0 0,19-4-1 0 0,14-5 100 0 0,-1-2 0 0 0,60-26 0 0 0,-76 28-126 0 0,16-7 20 0 0,0 2-284 0 0,0-3-1 0 0,54-30 0 0 0,-78 36-380 0 0,-2 2-480 0 0,-2 0 0 0 0,1 0-1 0 0,-1-1 1 0 0,26-26 0 0 0,-22 15-663 0 0</inkml:trace>
  <inkml:trace contextRef="#ctx0" brushRef="#br0" timeOffset="63687.84">13784 5822 6009 0 0,'-8'-30'3396'0'0,"8"38"-3063"0"0,0-1 0 0 0,-1 0 0 0 0,-3 13 0 0 0,-1 8-54 0 0,-2 56-146 0 0,-10 93 360 0 0,10-133-3285 0 0,-23 83-1 0 0,22-100 833 0 0</inkml:trace>
  <inkml:trace contextRef="#ctx0" brushRef="#br0" timeOffset="63957.64">13428 5891 15371 0 0,'17'2'-99'0'0,"0"0"0"0"0,0 1 0 0 0,0 1 0 0 0,-1 1 0 0 0,0 1 0 0 0,1 0 0 0 0,15 9 0 0 0,9 2 70 0 0,292 115-1856 0 0,-328-130 1691 0 0,0 0-1 0 0,0 0 1 0 0,1 0-1 0 0,-1-1 1 0 0,0 0-1 0 0,0 0 1 0 0,1 0-1 0 0,-1 0 1 0 0,7-1-1 0 0,-9-1 29 0 0,0 1 0 0 0,0-1 1 0 0,0 0-1 0 0,0 0 0 0 0,0 0 0 0 0,0 0 1 0 0,0-1-1 0 0,0 1 0 0 0,-1-1 0 0 0,1 0 0 0 0,0 0 1 0 0,-1 0-1 0 0,1 0 0 0 0,-1 0 0 0 0,0 0 0 0 0,3-5 1 0 0,8-7-1776 0 0</inkml:trace>
  <inkml:trace contextRef="#ctx0" brushRef="#br0" timeOffset="64166.01">14105 5334 9794 0 0,'-7'-10'2738'0'0,"5"7"-2579"0"0,0 0-1 0 0,0-1 1 0 0,1 1-1 0 0,-1 0 1 0 0,1-1-1 0 0,-1 1 1 0 0,1-1 0 0 0,0 1-1 0 0,-1-6 1 0 0,2 9-203 0 0,2 1-368 0 0,2 1 338 0 0,-1 1 0 0 0,1 0 1 0 0,-1 0-1 0 0,0 1 0 0 0,0-1 1 0 0,0 1-1 0 0,0-1 1 0 0,3 7-1 0 0,19 39-43 0 0,-8-14 26 0 0,19 28-440 0 0,1-2 0 0 0,87 107 0 0 0,-79-114-2656 0 0,-28-28 857 0 0</inkml:trace>
  <inkml:trace contextRef="#ctx0" brushRef="#br0" timeOffset="65906.53">15409 5786 3417 0 0,'7'0'5672'0'0,"-2"0"-5612"0"0,-1 0-1 0 0,1-1 1 0 0,-1 1 0 0 0,0-1-1 0 0,1 0 1 0 0,-1 0 0 0 0,0 0-1 0 0,5-2 1 0 0,-7 2-8 0 0,-1 0 0 0 0,1 0-1 0 0,-1-1 1 0 0,0 1 0 0 0,1 0 0 0 0,-1-1-1 0 0,0 1 1 0 0,0 0 0 0 0,1-1 0 0 0,-1 0-1 0 0,-1 1 1 0 0,1-1 0 0 0,0 1 0 0 0,0-1-1 0 0,0 0 1 0 0,-1 0 0 0 0,1-2 0 0 0,5-11 924 0 0,-7 14-478 0 0,-19 6-602 0 0,11-9 211 0 0,8 3-99 0 0,1 1-1 0 0,0-1 1 0 0,-1 1 0 0 0,1 0 0 0 0,-1-1 0 0 0,1 1 0 0 0,-1 0 0 0 0,1 0 0 0 0,-1-1 0 0 0,1 1 0 0 0,-1 0 0 0 0,1 0 0 0 0,-1 0 0 0 0,1-1 0 0 0,-1 1 0 0 0,1 0-1 0 0,-1 0 1 0 0,0 0 0 0 0,0 0 0 0 0,0 0 150 0 0,3-36-172 0 0,0 29 30 0 0,0 0 0 0 0,-1-1 0 0 0,1 1 0 0 0,-2-1 0 0 0,1-13 0 0 0,-1 19-12 0 0,0 1 1 0 0,1 0-1 0 0,-1 0 0 0 0,0 0 0 0 0,0 0 0 0 0,1 0 0 0 0,-1-1 0 0 0,0 1 0 0 0,1 0 0 0 0,-1 0 0 0 0,1 0 1 0 0,0 0-1 0 0,-1 0 0 0 0,1 0 0 0 0,0 0 0 0 0,1-1 0 0 0,7-14 298 0 0,-9 16-268 0 0,1-1-1 0 0,-1 1 0 0 0,0-1 0 0 0,0 1 0 0 0,1-1 0 0 0,-1 1 0 0 0,0 0 1 0 0,0-1-1 0 0,1 1 0 0 0,-1 0 0 0 0,1-1 0 0 0,-1 1 0 0 0,0 0 1 0 0,1-1-1 0 0,-1 1 0 0 0,1 0 0 0 0,-1 0 0 0 0,1-1 0 0 0,-1 1 1 0 0,1 0-1 0 0,-1 0 0 0 0,0 0 0 0 0,1 0 0 0 0,-1 0 0 0 0,1 0 0 0 0,-1 0 1 0 0,1 0-1 0 0,-1 0 0 0 0,1 0 0 0 0,-1 0 0 0 0,1 0 0 0 0,-1 0 1 0 0,1 0-1 0 0,-1 0 0 0 0,1 0 0 0 0,-1 0 0 0 0,1 1 0 0 0,-1-1 1 0 0,1 0-1 0 0,-1 0 0 0 0,1 1 0 0 0,20 10 4 0 0,-13-6 13 0 0,0 0 1 0 0,-1 1-1 0 0,0 0 0 0 0,0 0 1 0 0,0 1-1 0 0,-1-1 0 0 0,0 1 1 0 0,0 1-1 0 0,-1-1 0 0 0,8 15 1 0 0,-11-17-51 0 0,0 1 1 0 0,0 0 0 0 0,0 0 0 0 0,-1 0 0 0 0,1 0-1 0 0,-2 0 1 0 0,1 0 0 0 0,-1 0 0 0 0,1 0 0 0 0,-2 0-1 0 0,1 1 1 0 0,-1-1 0 0 0,0 0 0 0 0,0 0 0 0 0,0 0 0 0 0,-1 0-1 0 0,-3 7 1 0 0,-3 3-710 0 0,0-1 1 0 0,-1 0-1 0 0,0 0 0 0 0,-1-1 0 0 0,-20 22 0 0 0,-2-2-2215 0 0</inkml:trace>
  <inkml:trace contextRef="#ctx0" brushRef="#br0" timeOffset="72426.25">11667 8966 3033 0 0,'-2'-2'770'0'0,"0"0"1"0"0,0-1-1 0 0,0 1 1 0 0,0-1-1 0 0,0 0 1 0 0,1 0-1 0 0,-3-5 1 0 0,3 7 75 0 0,3 5-219 0 0,1 7-200 0 0,25 83-441 0 0,-14-43 26 0 0,22 53 1 0 0,-23-71 59 0 0,-8-18-47 0 0,1-1-1 0 0,0 0 1 0 0,13 22-1 0 0,-18-35-13 0 0,0 0 0 0 0,0 1-1 0 0,0-1 1 0 0,0 0 0 0 0,0 0-1 0 0,0 0 1 0 0,1 0 0 0 0,-1 0-1 0 0,0 0 1 0 0,1 0 0 0 0,-1 0-1 0 0,0 0 1 0 0,1-1 0 0 0,-1 1-1 0 0,1 0 1 0 0,-1-1 0 0 0,1 0-1 0 0,-1 1 1 0 0,1-1 0 0 0,0 0-1 0 0,-1 0 1 0 0,3 0 0 0 0,0 0 11 0 0,-1-1 0 0 0,0 1 0 0 0,0-1 0 0 0,1 0 0 0 0,-1 0 0 0 0,0-1 0 0 0,0 1 0 0 0,0-1 0 0 0,0 1 0 0 0,3-4 0 0 0,3-2 1 0 0,0 0 0 0 0,-1-1-1 0 0,0 0 1 0 0,0-1 0 0 0,9-13 0 0 0,-3 0 60 0 0,-2 1 1 0 0,0-2-1 0 0,-1 0 0 0 0,15-47 1 0 0,-23 64-52 0 0,-1 1 0 0 0,1 0 1 0 0,0 0-1 0 0,0 0 0 0 0,1 0 0 0 0,-1 1 1 0 0,1 0-1 0 0,5-5 0 0 0,1-2 206 0 0,-9 10-221 0 0,0 0-1 0 0,0 1 0 0 0,-1-1 1 0 0,1 1-1 0 0,0-1 1 0 0,0 1-1 0 0,0-1 1 0 0,0 1-1 0 0,0 0 1 0 0,0 0-1 0 0,0-1 0 0 0,0 1 1 0 0,0 0-1 0 0,0 0 1 0 0,1 0-1 0 0,-1 0 1 0 0,0 0-1 0 0,0 0 1 0 0,0 1-1 0 0,0-1 0 0 0,0 0 1 0 0,0 0-1 0 0,0 1 1 0 0,0-1-1 0 0,0 0 1 0 0,0 1-1 0 0,0 0 1 0 0,-1-1-1 0 0,1 1 0 0 0,0-1 1 0 0,0 1-1 0 0,1 1 1 0 0,29 26-6 0 0,-27-25 17 0 0,11 15-13 0 0,18 23 0 0 0,-21-24-2 0 0,1 0 0 0 0,18 16 0 0 0,38 41-4330 0 0,-56-63 2096 0 0</inkml:trace>
  <inkml:trace contextRef="#ctx0" brushRef="#br0" timeOffset="72938.42">11964 8497 10994 0 0,'-45'-4'-257'0'0,"1"-1"155"0"0,-60 2 0 0 0,89 4 99 0 0,-1 1 0 0 0,1 0-1 0 0,-1 1 1 0 0,1 1 0 0 0,0 0 0 0 0,0 1 0 0 0,-22 11 0 0 0,14-4-11 0 0,0 1 0 0 0,0 1 0 0 0,1 1 1 0 0,1 1-1 0 0,1 1 0 0 0,-36 38 1 0 0,43-40-8 0 0,1 0 0 0 0,1 2 0 0 0,0-1 0 0 0,1 1 0 0 0,1 1 0 0 0,1 0 0 0 0,0 0 0 0 0,1 0 0 0 0,1 1 0 0 0,-4 22 0 0 0,3 5-8 0 0,1 0 1 0 0,2 1 0 0 0,4 60-1 0 0,23 139 76 0 0,-13-192-31 0 0,2-1 0 0 0,2 0 0 0 0,2-1 0 0 0,3 0 0 0 0,48 91 0 0 0,-53-117 7 0 0,1-1 0 0 0,2 0 0 0 0,0-1 0 0 0,2-1 0 0 0,0-1 0 0 0,36 31 0 0 0,-42-41 3 0 0,1-1 0 0 0,1-1 0 0 0,0 0 0 0 0,0-1 0 0 0,1-1-1 0 0,0 0 1 0 0,0-1 0 0 0,1-1 0 0 0,0 0 0 0 0,0-1 0 0 0,1-1 0 0 0,17 1 0 0 0,-9-3-1 0 0,0-2 0 0 0,-1-2 0 0 0,1 0 0 0 0,0-1 0 0 0,-1-2 0 0 0,0 0 1 0 0,0-2-1 0 0,0-1 0 0 0,-1-1 0 0 0,0-1 0 0 0,-1-1 0 0 0,29-18 0 0 0,-4-2 75 0 0,-2-2 0 0 0,-1-3 0 0 0,-1-1 0 0 0,57-64 0 0 0,-74 71 93 0 0,-2-2 0 0 0,-1-1 0 0 0,-2-1-1 0 0,-1 0 1 0 0,22-52 0 0 0,-20 32 73 0 0,-2-1 1 0 0,-3-1-1 0 0,13-63 0 0 0,-22 70-76 0 0,-1-1 0 0 0,-3 0 0 0 0,-2 0 0 0 0,-5-87 0 0 0,-1 109-68 0 0,0-1 0 0 0,-2 1 0 0 0,-1 0 0 0 0,-1 0-1 0 0,-2 1 1 0 0,0 0 0 0 0,-2 0 0 0 0,-1 1 0 0 0,-26-42 0 0 0,26 51-111 0 0,-1 1 1 0 0,-1 0-1 0 0,-1 1 0 0 0,0 1 1 0 0,0 0-1 0 0,-2 1 1 0 0,1 0-1 0 0,-2 2 1 0 0,1 0-1 0 0,-25-10 0 0 0,16 9-78 0 0,-1 2-1 0 0,-1 1 0 0 0,0 1 1 0 0,0 1-1 0 0,0 1 0 0 0,-51-2 1 0 0,68 8-19 0 0,0 0 0 0 0,0 0 0 0 0,0 1 0 0 0,0 1 0 0 0,0 0 0 0 0,-20 6 1 0 0,27-6-251 0 0,-1 0 1 0 0,0 0 0 0 0,0 0-1 0 0,1 1 1 0 0,-1-1 0 0 0,1 1-1 0 0,0 0 1 0 0,0 1 0 0 0,0-1-1 0 0,0 1 1 0 0,0-1 0 0 0,1 1 0 0 0,-1 0-1 0 0,1 1 1 0 0,0-1 0 0 0,-3 8-1 0 0,1 4-2946 0 0</inkml:trace>
  <inkml:trace contextRef="#ctx0" brushRef="#br0" timeOffset="73344.08">13569 7755 6249 0 0,'-1'-1'265'0'0,"0"0"0"0"0,0 1-1 0 0,0-1 1 0 0,-1 1 0 0 0,1-1 0 0 0,0 0-1 0 0,0 1 1 0 0,0 0 0 0 0,0-1-1 0 0,0 1 1 0 0,-1 0 0 0 0,1 0-1 0 0,0 0 1 0 0,0-1 0 0 0,0 1-1 0 0,-1 1 1 0 0,1-1 0 0 0,-2 0 0 0 0,2 1-217 0 0,1-1 1 0 0,-1 0 0 0 0,1 1-1 0 0,0-1 1 0 0,-1 1 0 0 0,1-1 0 0 0,-1 1-1 0 0,1 0 1 0 0,0-1 0 0 0,-1 1 0 0 0,1-1-1 0 0,0 1 1 0 0,-1 0 0 0 0,1-1 0 0 0,0 1-1 0 0,0 0 1 0 0,0-1 0 0 0,0 1-1 0 0,0 0 1 0 0,-1-1 0 0 0,1 1 0 0 0,0 0-1 0 0,1 1 1 0 0,0 6-378 0 0,0 1 0 0 0,1 0 1 0 0,5 17-1 0 0,-4-15 821 0 0,23 66-602 0 0,3 0 0 0 0,47 88 0 0 0,-60-132 120 0 0,71 138 185 0 0,23 47-779 0 0,-101-197-313 0 0,-2 1 0 0 0,0 0 0 0 0,4 24 0 0 0,-6-14-1094 0 0</inkml:trace>
  <inkml:trace contextRef="#ctx0" brushRef="#br0" timeOffset="73658.47">13352 8592 14771 0 0,'2'-3'1'0'0,"-1"1"-1"0"0,1 0 1 0 0,-1-1 0 0 0,0 0-1 0 0,1 1 1 0 0,-1-1-1 0 0,0 0 1 0 0,-1 0 0 0 0,1 0-1 0 0,0-4 1 0 0,0 4-17 0 0,0-1 1 0 0,-1 1 0 0 0,1-1 0 0 0,1 1-1 0 0,-1-1 1 0 0,1 1 0 0 0,-1-1 0 0 0,3-2-1 0 0,-1 2-18 0 0,1 0 0 0 0,0 0 0 0 0,0 1 0 0 0,0 0 0 0 0,5-4-1 0 0,14-11-117 0 0,1-2-13 0 0,50-33 0 0 0,-3 3 72 0 0,182-160 60 0 0,-206 179 15 0 0,-38 26 16 0 0,1-1 0 0 0,-1 1 0 0 0,0-2 0 0 0,11-10 0 0 0,-30 17-147 0 0,7-1-100 0 0,0 1 1 0 0,0 0 0 0 0,1 0-1 0 0,-1 0 1 0 0,0 1 0 0 0,0-1-1 0 0,0 0 1 0 0,0 1 0 0 0,1 0-1 0 0,-1 0 1 0 0,0 0 0 0 0,1 0-1 0 0,-1 0 1 0 0,1 1 0 0 0,-1-1-1 0 0,1 1 1 0 0,-1-1 0 0 0,-1 3-1 0 0,-2 0-745 0 0,0 0 1 0 0,0 0-1 0 0,0-1 0 0 0,-8 2 0 0 0,1 0-968 0 0</inkml:trace>
  <inkml:trace contextRef="#ctx0" brushRef="#br0" timeOffset="74276.11">14185 8168 6145 0 0,'0'0'33'0'0,"0"0"0"0"0,0 1-1 0 0,0-1 1 0 0,0 1 0 0 0,0-1-1 0 0,0 0 1 0 0,0 1 0 0 0,0-1-1 0 0,0 0 1 0 0,0 1 0 0 0,0-1-1 0 0,0 1 1 0 0,0-1 0 0 0,1 0-1 0 0,-1 1 1 0 0,0-1 0 0 0,0 0-1 0 0,0 1 1 0 0,1-1 0 0 0,-1 0-1 0 0,0 1 1 0 0,0-1-1 0 0,1 0 1 0 0,-1 0 0 0 0,0 1-1 0 0,0-1 1 0 0,1 0 0 0 0,-1 0-1 0 0,0 0 1 0 0,1 1 0 0 0,-1-1-1 0 0,1 0 1 0 0,13-1 307 0 0,0-2-303 0 0,-8 3-23 0 0,-1-1-1 0 0,1-1 0 0 0,-1 1 1 0 0,1-1-1 0 0,-1 0 1 0 0,0 0-1 0 0,0-1 0 0 0,0 1 1 0 0,0-1-1 0 0,-1 0 1 0 0,1 0-1 0 0,6-7 0 0 0,6-5 56 0 0,25-33 0 0 0,-24 28 107 0 0,-13 14-120 0 0,-1 0 0 0 0,1 0-1 0 0,-1-1 1 0 0,0 0-1 0 0,0 1 1 0 0,-1-1 0 0 0,0 0-1 0 0,0-1 1 0 0,-1 1-1 0 0,0 0 1 0 0,0-1-1 0 0,-1 1 1 0 0,0-1 0 0 0,0 0-1 0 0,0 1 1 0 0,-1-1-1 0 0,0 0 1 0 0,-2-8 0 0 0,-3-5 227 0 0,4 15-177 0 0,0 0 1 0 0,-1-1-1 0 0,0 1 1 0 0,-5-10-1 0 0,6 13-89 0 0,-1 1 0 0 0,1-1 0 0 0,-1 1 0 0 0,0 0-1 0 0,0 0 1 0 0,0 0 0 0 0,0 0 0 0 0,-1 0 0 0 0,1 1-1 0 0,0-1 1 0 0,-1 0 0 0 0,1 1 0 0 0,-6-2 0 0 0,1 0-13 0 0,1 1 0 0 0,-1 0 0 0 0,0 1 0 0 0,1-1 1 0 0,-1 2-1 0 0,0-1 0 0 0,0 1 0 0 0,0 0 0 0 0,0 0 1 0 0,1 0-1 0 0,-10 3 0 0 0,6-1-6 0 0,-1 1 0 0 0,1 0 0 0 0,0 1 0 0 0,0 0 0 0 0,0 1 0 0 0,1 0 0 0 0,-10 7 0 0 0,11-7 9 0 0,0 0-1 0 0,0 1 1 0 0,1 0-1 0 0,0 0 1 0 0,0 1-1 0 0,1 0 0 0 0,0 1 1 0 0,0-1-1 0 0,0 1 1 0 0,1 0-1 0 0,1 0 1 0 0,-1 1-1 0 0,1-1 0 0 0,0 1 1 0 0,1 0-1 0 0,0 0 1 0 0,-3 19-1 0 0,5-17 74 0 0,1 0 0 0 0,0 1-1 0 0,1-1 1 0 0,0 0 0 0 0,1 0 0 0 0,0 0 0 0 0,0 0-1 0 0,2 0 1 0 0,-1 0 0 0 0,1 0 0 0 0,10 17-1 0 0,-10-20-28 0 0,1-1 0 0 0,0 0 0 0 0,1 0 0 0 0,-1 0 1 0 0,1 0-1 0 0,1-1 0 0 0,-1 0 0 0 0,1 0 0 0 0,0-1 0 0 0,0 0 0 0 0,1 0 0 0 0,0-1 0 0 0,0 0 0 0 0,0 0 0 0 0,11 3 0 0 0,-17-6-43 0 0,23 7 100 0 0,40 8 0 0 0,-56-15-115 0 0,0 0 0 0 0,0-1 1 0 0,1 0-1 0 0,-1 0 0 0 0,0-1 0 0 0,0 0 0 0 0,0 0 0 0 0,11-4 1 0 0,-7 1-405 0 0,0 0 1 0 0,0-1 0 0 0,-1-1-1 0 0,1 0 1 0 0,-1 0 0 0 0,-1-1-1 0 0,1-1 1 0 0,14-12 0 0 0,-6-2-1539 0 0</inkml:trace>
  <inkml:trace contextRef="#ctx0" brushRef="#br0" timeOffset="74486.11">14736 7584 11162 0 0,'-1'-1'10'0'0,"1"1"0"0"0,0-1 0 0 0,-1 0 0 0 0,1 1 0 0 0,-1-1 0 0 0,1 0 0 0 0,-1 1 0 0 0,0-1 0 0 0,1 1 0 0 0,-1-1 0 0 0,0 1 0 0 0,1 0 0 0 0,-1-1 0 0 0,0 1 0 0 0,1-1 0 0 0,-1 1 0 0 0,0 0 0 0 0,0 0 0 0 0,1-1 0 0 0,-1 1 0 0 0,0 0 0 0 0,0 0 0 0 0,0 0 0 0 0,1 0 0 0 0,-1 0 0 0 0,0 0 0 0 0,0 0 0 0 0,0 0 0 0 0,1 0 0 0 0,-1 1 0 0 0,0-1 0 0 0,0 0 0 0 0,1 0 0 0 0,-1 1 0 0 0,0-1 0 0 0,0 0 0 0 0,1 1 0 0 0,-1-1 0 0 0,0 1 0 0 0,1-1 0 0 0,-1 1 0 0 0,1-1 0 0 0,-1 1 0 0 0,1-1 0 0 0,-1 1 0 0 0,1 0 0 0 0,-1-1 0 0 0,1 1 0 0 0,-1 0 0 0 0,1 0 0 0 0,0-1 0 0 0,-1 1 0 0 0,1 0 0 0 0,0 0 0 0 0,0-1 0 0 0,-1 1 0 0 0,1 0 0 0 0,0 1 0 0 0,-3 8-63 0 0,1 1 0 0 0,0 0 0 0 0,-1 16 0 0 0,2-18 57 0 0,-4 80-85 0 0,7 134 0 0 0,2-108-2981 0 0,-3-87 1023 0 0</inkml:trace>
  <inkml:trace contextRef="#ctx0" brushRef="#br0" timeOffset="74679.5">14579 7779 12579 0 0,'16'5'43'0'0,"-2"1"0"0"0,1 0 0 0 0,-1 2 1 0 0,0 0-1 0 0,21 15 0 0 0,30 16-36 0 0,-32-23-366 0 0,1-2-1 0 0,51 13 0 0 0,20-3-5805 0 0,-84-21 3485 0 0</inkml:trace>
  <inkml:trace contextRef="#ctx0" brushRef="#br0" timeOffset="74940.09">15015 6968 15235 0 0,'1'0'-45'0'0,"1"0"-1"0"0,-1 1 1 0 0,0-1-1 0 0,1 0 1 0 0,-1 1-1 0 0,0 0 1 0 0,0-1-1 0 0,1 1 1 0 0,-1 0 0 0 0,0-1-1 0 0,0 1 1 0 0,0 0-1 0 0,0 0 1 0 0,0 0-1 0 0,0 0 1 0 0,0 0-1 0 0,0 0 1 0 0,0 1-1 0 0,-1-1 1 0 0,2 1-1 0 0,15 32-213 0 0,-12-21 218 0 0,115 251-65 0 0,-36-113-828 0 0,-9-21-2844 0 0,-59-97 2889 0 0,29 61-2127 0 0,-28-52 832 0 0</inkml:trace>
  <inkml:trace contextRef="#ctx0" brushRef="#br0" timeOffset="75156.03">15107 7655 15619 0 0,'6'-3'225'0'0,"1"0"0"0"0,-1-1 0 0 0,1 0 1 0 0,-1-1-1 0 0,0 1 0 0 0,-1-1 0 0 0,8-8 0 0 0,22-17-289 0 0,-8 15-139 0 0,32-14 0 0 0,-31 17-344 0 0,32-20-1 0 0,-1-2-1003 0 0,-38 23-257 0 0,1-1 0 0 0,28-23-1 0 0,-33 19-485 0 0</inkml:trace>
  <inkml:trace contextRef="#ctx0" brushRef="#br0" timeOffset="77075.78">15909 7097 3105 0 0,'-10'-9'438'0'0,"9"8"-429"0"0,0-1 0 0 0,1 1 0 0 0,-1 0 0 0 0,0 0 0 0 0,0 1 0 0 0,0-1 0 0 0,0 0 0 0 0,0 0 0 0 0,0 0 1 0 0,-1 1-1 0 0,1-1 0 0 0,0 0 0 0 0,0 1 0 0 0,0-1 0 0 0,-1 1 0 0 0,1 0 0 0 0,-3-1 0 0 0,2-14 2714 0 0,2 11-2624 0 0,0 0 0 0 0,0 1 0 0 0,1-1 0 0 0,-1 1-1 0 0,1-1 1 0 0,0 0 0 0 0,0 1 0 0 0,0 0 0 0 0,2-5 0 0 0,-2-7 439 0 0,-1 14-518 0 0,0 0 0 0 0,0 0 0 0 0,0 0 0 0 0,0 0 0 0 0,0 0 0 0 0,0 0-1 0 0,0 0 1 0 0,0 0 0 0 0,1 0 0 0 0,-1 0 0 0 0,0 0 0 0 0,0 0 0 0 0,1 0-1 0 0,-1 0 1 0 0,1 0 0 0 0,-1 1 0 0 0,1-1 0 0 0,0-1 0 0 0,6-6 61 0 0,0 0 1 0 0,0 1-1 0 0,0 0 0 0 0,1 0 1 0 0,0 1-1 0 0,11-7 1 0 0,-15 11-101 0 0,0-1 1 0 0,0 1 0 0 0,0 0-1 0 0,0 0 1 0 0,0 1-1 0 0,1-1 1 0 0,-1 1 0 0 0,1 0-1 0 0,-1 0 1 0 0,0 1-1 0 0,1-1 1 0 0,-1 1 0 0 0,1 0-1 0 0,0 0 1 0 0,-1 0 0 0 0,6 2-1 0 0,-7-1 7 0 0,-1-1-1 0 0,0 1 1 0 0,1 0 0 0 0,-1 1-1 0 0,0-1 1 0 0,0 0-1 0 0,0 1 1 0 0,0-1 0 0 0,0 1-1 0 0,0-1 1 0 0,-1 1-1 0 0,1 0 1 0 0,0 0-1 0 0,-1 0 1 0 0,3 4 0 0 0,-2-1-5 0 0,0-1 1 0 0,0 1 0 0 0,0 0 0 0 0,-1 0-1 0 0,1-1 1 0 0,-1 1 0 0 0,0 7 0 0 0,0 5-2 0 0,-1 0 0 0 0,0 0 0 0 0,-5 27 0 0 0,-10 27-11 0 0,11-57 164 0 0,0 1 0 0 0,1 1 0 0 0,0-1 0 0 0,1 1 0 0 0,1-1 0 0 0,0 1 0 0 0,4 28 0 0 0,-3-42-65 0 0,0-1 0 0 0,0 1 1 0 0,1-1-1 0 0,-1 1 0 0 0,1-1 0 0 0,-1 1 1 0 0,1-1-1 0 0,0 1 0 0 0,0-1 0 0 0,-1 0 1 0 0,1 1-1 0 0,0-1 0 0 0,0 0 0 0 0,0 0 1 0 0,0 0-1 0 0,0 0 0 0 0,1 0 0 0 0,-1 0 1 0 0,0 0-1 0 0,0 0 0 0 0,1 0 0 0 0,-1-1 0 0 0,0 1 1 0 0,1 0-1 0 0,-1-1 0 0 0,1 1 0 0 0,-1-1 1 0 0,1 0-1 0 0,-1 1 0 0 0,1-1 0 0 0,-1 0 1 0 0,1 0-1 0 0,-1 0 0 0 0,1 0 0 0 0,-1 0 1 0 0,1-1-1 0 0,1 1 0 0 0,7-2 175 0 0,-1-1 1 0 0,0 0-1 0 0,0 0 0 0 0,16-8 1 0 0,-10 4-157 0 0,17-6 169 0 0,-9 4-75 0 0,42-23 1 0 0,-17 5-49 0 0,77-29 0 0 0,-68 32-97 0 0,52-17 12 0 0,-40 16-592 0 0,-27 17-1956 0 0,-41 6 47 0 0</inkml:trace>
  <inkml:trace contextRef="#ctx0" brushRef="#br0" timeOffset="77935.92">17484 6680 3945 0 0,'0'0'1538'0'0,"12"-1"-1222"0"0,46-13 458 0 0,-52 13-325 0 0,-5 1-439 0 0,-1 0 0 0 0,1-1 0 0 0,0 1-1 0 0,-1 0 1 0 0,1 0 0 0 0,0-1-1 0 0,0 1 1 0 0,-1 0 0 0 0,1 0 0 0 0,0 0-1 0 0,-1 0 1 0 0,1 0 0 0 0,0 0-1 0 0,0 0 1 0 0,-1 0 0 0 0,1 0 0 0 0,0 0-1 0 0,-1 1 1 0 0,1-1 0 0 0,0 0-1 0 0,-1 0 1 0 0,1 1 0 0 0,0-1 0 0 0,-1 0-1 0 0,1 1 1 0 0,-1-1 0 0 0,1 1-1 0 0,0-1 1 0 0,-1 0 0 0 0,1 1 0 0 0,-1 0-1 0 0,1-1 1 0 0,-1 1 0 0 0,0-1-1 0 0,1 1 1 0 0,-1-1 0 0 0,0 1 0 0 0,1 0-1 0 0,-1-1 1 0 0,0 1 0 0 0,1 0-1 0 0,-1 0 1 0 0,0-1 0 0 0,0 1 0 0 0,0 0-1 0 0,0 0 1 0 0,0 2 5 0 0,0 1 0 0 0,0-1 1 0 0,0 0-1 0 0,-1 0 0 0 0,1-1 0 0 0,-1 1 0 0 0,0 0 1 0 0,0 0-1 0 0,0 0 0 0 0,0 0 0 0 0,-1-1 0 0 0,-1 5 1 0 0,2-5 59 0 0,0-1 1 0 0,0 1 0 0 0,0-1-1 0 0,0 1 1 0 0,-1-1 0 0 0,1 1-1 0 0,0-1 1 0 0,-1 0 0 0 0,1 1-1 0 0,-1-1 1 0 0,1 0 0 0 0,-1 0-1 0 0,0 0 1 0 0,1 0 0 0 0,-1-1 0 0 0,0 1-1 0 0,0 0 1 0 0,1-1 0 0 0,-1 1-1 0 0,-3 0 1 0 0,-6 2 1602 0 0,10-6-288 0 0,1-6-1199 0 0,-4-6 967 0 0,3 14-1152 0 0,1 0 1 0 0,0-1-1 0 0,0 1 1 0 0,0 0-1 0 0,0-1 0 0 0,1 1 1 0 0,-1 0-1 0 0,0-1 1 0 0,0 1-1 0 0,1 0 0 0 0,-1 0 1 0 0,1-1-1 0 0,-1 1 0 0 0,1 0 1 0 0,-1 0-1 0 0,1 0 1 0 0,0 0-1 0 0,0 0 0 0 0,0 0 1 0 0,-1 0-1 0 0,3-1 1 0 0,0-1 29 0 0,0 1 1 0 0,1 0 0 0 0,-1 0 0 0 0,1 1-1 0 0,0-1 1 0 0,-1 1 0 0 0,6-2 0 0 0,-5 2-24 0 0,-1 1 1 0 0,0-1-1 0 0,1 1 1 0 0,-1 0 0 0 0,1 0-1 0 0,-1 0 1 0 0,0 0-1 0 0,1 1 1 0 0,-1-1 0 0 0,1 1-1 0 0,-1 0 1 0 0,0 0-1 0 0,0 0 1 0 0,0 1-1 0 0,1-1 1 0 0,-1 1 0 0 0,0-1-1 0 0,-1 1 1 0 0,1 0-1 0 0,0 0 1 0 0,0 0 0 0 0,-1 1-1 0 0,1-1 1 0 0,-1 1-1 0 0,0-1 1 0 0,4 7-1 0 0,0 0-8 0 0,0 0 0 0 0,-1 0 0 0 0,0 1 0 0 0,0 0 0 0 0,-1 0-1 0 0,0 0 1 0 0,2 15 0 0 0,-3-14 16 0 0,-2 1 0 0 0,1-1-1 0 0,-2 1 1 0 0,0 0 0 0 0,0-1 0 0 0,-1 1 0 0 0,0 0-1 0 0,-1-1 1 0 0,0 1 0 0 0,-1-1 0 0 0,-8 21 0 0 0,4-13-511 0 0,-2-1 0 0 0,-11 18 0 0 0,-26 32-4519 0 0,22-37 44 0 0</inkml:trace>
  <inkml:trace contextRef="#ctx0" brushRef="#br0" timeOffset="79001.85">13209 10385 6353 0 0,'-1'0'69'0'0,"-55"15"3947"0"0,52-13-3985 0 0,0-1 1 0 0,0 1-1 0 0,0 0 1 0 0,0 1 0 0 0,0-1-1 0 0,0 1 1 0 0,0-1-1 0 0,1 1 1 0 0,-1 0-1 0 0,-4 6 1 0 0,8-8-35 0 0,-1-1 0 0 0,1 1 0 0 0,-1 0-1 0 0,1 0 1 0 0,0-1 0 0 0,-1 1 0 0 0,1 0 0 0 0,0 0 0 0 0,0-1 0 0 0,-1 1 0 0 0,1 0-1 0 0,0 0 1 0 0,0 0 0 0 0,0 0 0 0 0,0-1 0 0 0,0 1 0 0 0,0 0 0 0 0,0 0-1 0 0,0 0 1 0 0,1 0 0 0 0,-1-1 0 0 0,0 1 0 0 0,0 0 0 0 0,1 0 0 0 0,-1-1 0 0 0,0 1-1 0 0,1 0 1 0 0,-1 0 0 0 0,1-1 0 0 0,-1 1 0 0 0,1 0 0 0 0,-1-1 0 0 0,1 1-1 0 0,-1-1 1 0 0,1 1 0 0 0,0-1 0 0 0,-1 1 0 0 0,1-1 0 0 0,0 1 0 0 0,0-1 0 0 0,-1 0-1 0 0,1 1 1 0 0,0-1 0 0 0,1 1 0 0 0,5 2-7 0 0,1 0 0 0 0,-1 0 0 0 0,13 2 1 0 0,-15-3-11 0 0,17 4 9 0 0,-1 1 0 0 0,0 1 0 0 0,-1 1 0 0 0,0 1 0 0 0,0 1-1 0 0,26 19 1 0 0,-34-22 26 0 0,-1 1 0 0 0,-1 1 0 0 0,1 0 0 0 0,-2 0-1 0 0,1 1 1 0 0,-1 0 0 0 0,-1 1 0 0 0,0 0 0 0 0,-1 0-1 0 0,0 1 1 0 0,7 17 0 0 0,-13-26 21 0 0,0 1 0 0 0,0-1 0 0 0,0 0 1 0 0,0 0-1 0 0,-1 1 0 0 0,0-1 0 0 0,0 0 0 0 0,0 1 0 0 0,0-1 1 0 0,-1 0-1 0 0,1 1 0 0 0,-1-1 0 0 0,0 0 0 0 0,0 0 1 0 0,-1 1-1 0 0,1-1 0 0 0,-4 4 0 0 0,2-1-41 0 0,-1-1-1 0 0,0 0 1 0 0,0-1 0 0 0,0 1-1 0 0,-1-1 1 0 0,0 1 0 0 0,0-2-1 0 0,0 1 1 0 0,-12 7-1 0 0,-16 5-2005 0 0,22-14 78 0 0</inkml:trace>
  <inkml:trace contextRef="#ctx0" brushRef="#br0" timeOffset="79597.16">13829 9857 14331 0 0,'-24'-1'-31'0'0,"0"0"0"0"0,-1 2 1 0 0,1 0-1 0 0,-33 7 0 0 0,12 3-345 0 0,-59 20-1 0 0,58-14 262 0 0,1 1-1 0 0,-70 40 0 0 0,88-41 75 0 0,1 0-1 0 0,1 2 0 0 0,1 0 0 0 0,1 2 1 0 0,-27 31-1 0 0,-93 102-106 0 0,123-133 141 0 0,2 2-1 0 0,0 0 1 0 0,1 1 0 0 0,2 0 0 0 0,1 1 0 0 0,0 1 0 0 0,2 0-1 0 0,1 1 1 0 0,1 1 0 0 0,-7 29 0 0 0,11-29 17 0 0,1 1 0 0 0,1 0 0 0 0,1 0 0 0 0,2 0 0 0 0,1 0-1 0 0,4 38 1 0 0,-1-44-20 0 0,1-1 0 0 0,2 1-1 0 0,0-1 1 0 0,1 0 0 0 0,1-1-1 0 0,1 1 1 0 0,1-2-1 0 0,18 29 1 0 0,-14-28 12 0 0,0 0 0 0 0,2-2-1 0 0,0 0 1 0 0,1-1 0 0 0,1 0 0 0 0,1-2 0 0 0,30 22 0 0 0,-33-28 10 0 0,0-1 0 0 0,1 0 1 0 0,0-1-1 0 0,0-1 0 0 0,0 0 1 0 0,1-2-1 0 0,0 0 1 0 0,1-1-1 0 0,-1 0 0 0 0,30 0 1 0 0,-13-4 16 0 0,1-1 1 0 0,-1-3 0 0 0,1 0 0 0 0,-1-3 0 0 0,-1 0-1 0 0,1-3 1 0 0,-1-1 0 0 0,37-17 0 0 0,4-8 54 0 0,-2-3 0 0 0,94-68 0 0 0,-126 78-45 0 0,-1-3-1 0 0,-1-1 1 0 0,-2-1 0 0 0,-1-3-1 0 0,-2-1 1 0 0,-2-1 0 0 0,-2-2-1 0 0,-1-1 1 0 0,-2-1 0 0 0,-2-2-1 0 0,-2 0 1 0 0,19-52 0 0 0,-35 76 18 0 0,-1 0 0 0 0,0 0 1 0 0,-2 0-1 0 0,0 0 0 0 0,-2-1 1 0 0,0 1-1 0 0,-2-34 0 0 0,-1 26 63 0 0,-1-1-1 0 0,-1 1 0 0 0,-2 0 0 0 0,-1 0 0 0 0,-1 0 1 0 0,-1 1-1 0 0,-21-49 0 0 0,17 54-90 0 0,-1 1 0 0 0,0 1 1 0 0,-2 0-1 0 0,-1 0 0 0 0,0 2 1 0 0,-1 0-1 0 0,-20-17 0 0 0,23 24-88 0 0,0 1-1 0 0,-1 0 0 0 0,0 1 1 0 0,-1 0-1 0 0,0 1 1 0 0,-1 1-1 0 0,1 1 0 0 0,-1 0 1 0 0,-1 1-1 0 0,-26-5 0 0 0,33 9-381 0 0,1 1-1 0 0,-1 0 0 0 0,1 1 0 0 0,-1-1 1 0 0,1 2-1 0 0,0 0 0 0 0,-1 0 0 0 0,1 1 1 0 0,-1 0-1 0 0,1 1 0 0 0,-14 5 0 0 0,0 6-2332 0 0</inkml:trace>
  <inkml:trace contextRef="#ctx0" brushRef="#br0" timeOffset="80082.92">15094 9036 8402 0 0,'0'0'219'0'0,"-1"-1"0"0"0,0 1 0 0 0,0-1 0 0 0,0 1 0 0 0,0 0 0 0 0,0-1 1 0 0,0 1-1 0 0,0 0 0 0 0,0 0 0 0 0,0-1 0 0 0,0 1 0 0 0,0 0 0 0 0,1 0 0 0 0,-1 0 0 0 0,-2 1 1 0 0,3-1-205 0 0,-1 0 0 0 0,1 0 1 0 0,0 0-1 0 0,-1 1 0 0 0,1-1 1 0 0,0 0-1 0 0,0 1 0 0 0,-1-1 1 0 0,1 0-1 0 0,0 0 0 0 0,0 1 1 0 0,-1-1-1 0 0,1 0 0 0 0,0 1 1 0 0,0-1-1 0 0,0 1 0 0 0,0-1 1 0 0,0 0-1 0 0,0 1 0 0 0,0-1 1 0 0,-1 0-1 0 0,1 1 0 0 0,0-1 1 0 0,0 1-1 0 0,0-1 0 0 0,1 1 1 0 0,8 34-915 0 0,-7-32 1128 0 0,24 62-177 0 0,44 79-1 0 0,47 55 73 0 0,-29-50-104 0 0,74 97-807 0 0,-115-180-1715 0 0,-30-42 485 0 0</inkml:trace>
  <inkml:trace contextRef="#ctx0" brushRef="#br0" timeOffset="80341.89">14896 9690 15083 0 0,'0'0'153'0'0,"1"0"-1"0"0,0 0 0 0 0,0 0 1 0 0,-1 0-1 0 0,1 0 0 0 0,0-1 1 0 0,0 1-1 0 0,-1 0 0 0 0,1 0 1 0 0,0-1-1 0 0,-1 1 0 0 0,1 0 1 0 0,0-1-1 0 0,-1 1 0 0 0,1-1 1 0 0,0 1-1 0 0,-1-1 0 0 0,1 1 1 0 0,0-1-1 0 0,17-9-505 0 0,14 5 184 0 0,-22 5 118 0 0,0-2-1 0 0,-1 1 1 0 0,0-1 0 0 0,1-1-1 0 0,11-4 1 0 0,105-52-1085 0 0,161-67 186 0 0,-174 78-1190 0 0,-77 31-4442 0 0,-27 15 3027 0 0</inkml:trace>
  <inkml:trace contextRef="#ctx0" brushRef="#br0" timeOffset="80769.68">15631 9477 10770 0 0,'70'-48'2165'0'0,"-64"43"-2153"0"0,62-56 251 0 0,-60 53-217 0 0,-1 0 0 0 0,-1 0-1 0 0,1-1 1 0 0,-1 0-1 0 0,-1 0 1 0 0,7-16 0 0 0,-8 18 25 0 0,-1-1 0 0 0,-1 0 0 0 0,1 0 0 0 0,0-9 0 0 0,-2 14-43 0 0,-1-1 1 0 0,0 1 0 0 0,0 0 0 0 0,0 0-1 0 0,0 0 1 0 0,-1 0 0 0 0,1 0 0 0 0,-1 0-1 0 0,0 0 1 0 0,0 0 0 0 0,0 0-1 0 0,0 1 1 0 0,0-1 0 0 0,-1 0 0 0 0,-1-2-1 0 0,3 3-34 0 0,-1 1 1 0 0,0 0-1 0 0,1 0 0 0 0,-1 0 0 0 0,0 0 0 0 0,1 0 0 0 0,-1 0 0 0 0,0 0 0 0 0,0 0 0 0 0,0 1 0 0 0,0-1 0 0 0,0 0 0 0 0,0 0 1 0 0,0 1-1 0 0,0-1 0 0 0,0 1 0 0 0,0-1 0 0 0,0 1 0 0 0,0-1 0 0 0,-1 1 0 0 0,1 0 0 0 0,0-1 0 0 0,0 1 0 0 0,-1 0 1 0 0,1 0-1 0 0,0 0 0 0 0,0 0 0 0 0,0 0 0 0 0,-1 0 0 0 0,1 0 0 0 0,0 1 0 0 0,0-1 0 0 0,-1 0 0 0 0,1 1 0 0 0,0-1 0 0 0,0 1 1 0 0,0-1-1 0 0,-2 2 0 0 0,-5 2-36 0 0,0 0 0 0 0,0 1 0 0 0,0 0-1 0 0,1 1 1 0 0,-1 0 0 0 0,1 0 0 0 0,1 0 0 0 0,-1 1 0 0 0,1 0 0 0 0,0 0 0 0 0,1 1 0 0 0,0 0 0 0 0,0 0 0 0 0,-6 13 0 0 0,10-18 35 0 0,-1 0 0 0 0,1 0-1 0 0,0 0 1 0 0,0 1 0 0 0,0-1 0 0 0,0 0 0 0 0,1 1 0 0 0,-1-1-1 0 0,1 0 1 0 0,0 1 0 0 0,0-1 0 0 0,0 1 0 0 0,0-1-1 0 0,1 0 1 0 0,1 7 0 0 0,0-6 13 0 0,-1 1 0 0 0,1 0-1 0 0,1-1 1 0 0,-1 0 0 0 0,1 1-1 0 0,0-1 1 0 0,0 0 0 0 0,0 0 0 0 0,6 5-1 0 0,5 3 45 0 0,1 0 0 0 0,1-1-1 0 0,0 0 1 0 0,23 10 0 0 0,-37-20-46 0 0,23 12 44 0 0,1-2 0 0 0,-1 0 0 0 0,2-2 0 0 0,-1-1 0 0 0,1-1 0 0 0,0-2 0 0 0,46 4 0 0 0,-65-9-90 0 0,0 0 1 0 0,0-1-1 0 0,0 0 1 0 0,0-1 0 0 0,0 1-1 0 0,0-1 1 0 0,-1-1-1 0 0,1 0 1 0 0,-1 0-1 0 0,0 0 1 0 0,8-6 0 0 0,-4 3-743 0 0,-1-1 0 0 0,0-1 1 0 0,0 0-1 0 0,-1 0 0 0 0,1-1 1 0 0,10-14-1 0 0,-5 2-1534 0 0</inkml:trace>
  <inkml:trace contextRef="#ctx0" brushRef="#br0" timeOffset="80980.3">16293 9071 3921 0 0,'-2'-16'717'0'0,"1"8"-354"0"0,0 0 0 0 0,0 0 0 0 0,-1 1-1 0 0,-3-9 1 0 0,1 3 185 0 0,0 1 0 0 0,0-1 0 0 0,1 1 0 0 0,1-1 0 0 0,0 0 0 0 0,0-15 0 0 0,-6 0 306 0 0,9 34-847 0 0,-1 0 0 0 0,1 0-1 0 0,-1 0 1 0 0,-1 0-1 0 0,1-1 1 0 0,-1 1 0 0 0,0 0-1 0 0,0 0 1 0 0,-4 10-1 0 0,-3 14 122 0 0,-16 227 50 0 0,19-175-168 0 0,5-73-79 0 0,-2 10-286 0 0,0 1 0 0 0,2 0 0 0 0,1 0 1 0 0,0 0-1 0 0,7 37 0 0 0,-5-47-1817 0 0</inkml:trace>
  <inkml:trace contextRef="#ctx0" brushRef="#br0" timeOffset="81272.07">16039 8965 15899 0 0,'0'0'123'0'0,"13"9"-310"0"0,46 31-61 0 0,51 31 194 0 0,127 53-1008 0 0,-215-112 534 0 0,-12-6-419 0 0,1 0 0 0 0,0-1 0 0 0,0-1 0 0 0,1 1 1 0 0,23 4-1 0 0,-16-6-1114 0 0</inkml:trace>
  <inkml:trace contextRef="#ctx0" brushRef="#br0" timeOffset="81531.25">16412 8505 15795 0 0,'-7'-8'37'0'0,"4"6"-47"0"0,0-1 0 0 0,0 1 1 0 0,0-1-1 0 0,1 0 0 0 0,-1 0 0 0 0,1 0 0 0 0,-1 0 1 0 0,1 0-1 0 0,0 0 0 0 0,1-1 0 0 0,-1 1 0 0 0,0-1 1 0 0,1 1-1 0 0,0-1 0 0 0,-1-3 0 0 0,16 25-857 0 0,70 157 567 0 0,-54-107 174 0 0,46 77 0 0 0,-42-91 136 0 0,2 0-1 0 0,68 74 0 0 0,-96-120-266 0 0,0 0-1 0 0,0-1 0 0 0,1 0 1 0 0,15 9-1 0 0,20 5-3620 0 0,-27-14 1049 0 0</inkml:trace>
  <inkml:trace contextRef="#ctx0" brushRef="#br0" timeOffset="81839.89">16157 8947 13555 0 0,'0'0'1888'0'0,"10"-19"-1306"0"0,-7 16-609 0 0,0 0 1 0 0,1 0-1 0 0,-1 0 1 0 0,1 1-1 0 0,-1-1 0 0 0,1 1 1 0 0,0 0-1 0 0,0 0 1 0 0,7-2-1 0 0,41-10-237 0 0,-24 7 27 0 0,49-13-321 0 0,60-18 70 0 0,-112 29 427 0 0,0-1 1 0 0,-1 0-1 0 0,31-21 1 0 0,-30 16 39 0 0,1 0-1403 0 0,-1-1 1 0 0,-1-2-1 0 0,44-40 0 0 0,-57 45-549 0 0</inkml:trace>
  <inkml:trace contextRef="#ctx0" brushRef="#br0" timeOffset="82868.09">17636 8081 3305 0 0,'-2'-1'315'0'0,"0"1"0"0"0,1-1 0 0 0,-1 1 0 0 0,1-1 1 0 0,0 0-1 0 0,-1 1 0 0 0,1-1 0 0 0,-1 0 0 0 0,1 0 0 0 0,0 0 1 0 0,0 0-1 0 0,-1 0 0 0 0,1-1 0 0 0,0 1 0 0 0,0 0 0 0 0,0 0 1 0 0,0-1-1 0 0,0 1 0 0 0,1 0 0 0 0,-2-3 0 0 0,1 3-297 0 0,1 0 0 0 0,-1 0 0 0 0,0 0 0 0 0,1 0 0 0 0,-1 0 0 0 0,1 0 0 0 0,0 0 0 0 0,-1 0 0 0 0,1 0 0 0 0,0 0 0 0 0,0 0 0 0 0,-1 0 0 0 0,1-1 0 0 0,0 1 0 0 0,0 0 0 0 0,0 0 0 0 0,0 0 0 0 0,0 0 0 0 0,1 0-1 0 0,-1-1 1 0 0,0 1 0 0 0,0 0 0 0 0,1 0 0 0 0,-1 0 0 0 0,2-2 0 0 0,7-3 6 0 0,0-1-1 0 0,1 2 1 0 0,0-1-1 0 0,1 1 0 0 0,-1 1 1 0 0,1 0-1 0 0,0 0 1 0 0,0 1-1 0 0,20-3 1 0 0,-21 5-48 0 0,0 0 0 0 0,0 0 0 0 0,0 1 0 0 0,-1 1 0 0 0,1 0 0 0 0,0 0 1 0 0,0 0-1 0 0,0 1 0 0 0,-1 1 0 0 0,1 0 0 0 0,13 6 0 0 0,-21-8 6 0 0,1 0 0 0 0,-1 1 0 0 0,1-1 0 0 0,-1 1 0 0 0,0-1 0 0 0,0 1 0 0 0,0 0 0 0 0,0 0 1 0 0,0 0-1 0 0,0 0 0 0 0,-1 0 0 0 0,1 0 0 0 0,-1 1 0 0 0,1-1 0 0 0,-1 1 0 0 0,0-1 0 0 0,0 1 0 0 0,1 2 0 0 0,-1-1 5 0 0,0 0-1 0 0,-1 0 1 0 0,0 0 0 0 0,0 0 0 0 0,0 0-1 0 0,0 0 1 0 0,-1 0 0 0 0,1 0 0 0 0,-1 0-1 0 0,0-1 1 0 0,-2 7 0 0 0,-2 2 24 0 0,-1 0 1 0 0,0 1-1 0 0,-1-2 1 0 0,-1 1-1 0 0,1-1 1 0 0,-12 13-1 0 0,6-11 137 0 0,9-10-49 0 0,0 1 1 0 0,1 0-1 0 0,0 0 1 0 0,-1 0-1 0 0,1 0 1 0 0,-4 10-1 0 0,6-13-88 0 0,1 0-1 0 0,0 0 0 0 0,0 0 1 0 0,0 0-1 0 0,-1 0 0 0 0,1 1 1 0 0,0-1-1 0 0,1 0 0 0 0,-1 0 0 0 0,0 0 1 0 0,0 1-1 0 0,0-1 0 0 0,1 0 1 0 0,-1 0-1 0 0,0 0 0 0 0,1 0 1 0 0,-1 0-1 0 0,1 0 0 0 0,0 0 1 0 0,-1 0-1 0 0,1 0 0 0 0,0 0 0 0 0,-1 0 1 0 0,1 0-1 0 0,0 0 0 0 0,0-1 1 0 0,0 1-1 0 0,0 0 0 0 0,0 0 1 0 0,0-1-1 0 0,0 1 0 0 0,0-1 0 0 0,0 1 1 0 0,0-1-1 0 0,0 1 0 0 0,1-1 1 0 0,10 5 18 0 0,0-1 1 0 0,0 0-1 0 0,1-1 0 0 0,-1 0 1 0 0,15 1-1 0 0,-17-3-29 0 0,0 0-1 0 0,0 1 0 0 0,0 0 1 0 0,0 1-1 0 0,0 0 0 0 0,0 1 1 0 0,-1 0-1 0 0,13 7 0 0 0,-21-10 8 0 0,0 0-1 0 0,0-1 0 0 0,0 1 0 0 0,0 0 0 0 0,0 0 0 0 0,0 0 1 0 0,-1 0-1 0 0,1 0 0 0 0,0 0 0 0 0,-1 0 0 0 0,1 0 0 0 0,0 0 1 0 0,-1 0-1 0 0,1 0 0 0 0,-1 0 0 0 0,0 0 0 0 0,1 0 0 0 0,-1 0 1 0 0,0 1-1 0 0,0-1 0 0 0,0 0 0 0 0,0 0 0 0 0,0 2 0 0 0,0 0 25 0 0,-1-1-1 0 0,1 1 0 0 0,-1 0 0 0 0,0-1 1 0 0,0 1-1 0 0,0 0 0 0 0,0-1 0 0 0,-1 1 1 0 0,-2 3-1 0 0,-2 2 103 0 0,-1 0 0 0 0,1-1 0 0 0,-1 0 1 0 0,-14 11-1 0 0,0-4 88 0 0,0 0 1 0 0,-2-1 0 0 0,-37 15 0 0 0,-76 22-49 0 0,135-50-172 0 0,-7 3-130 0 0,-31 9 498 0 0,39-12-435 0 0,-1 1 1 0 0,0-1-1 0 0,0 0 1 0 0,0 0-1 0 0,0 1 1 0 0,0-1-1 0 0,1 0 1 0 0,-1 0 0 0 0,0 0-1 0 0,0 0 1 0 0,0 0-1 0 0,0 0 1 0 0,0 0-1 0 0,0-1 1 0 0,1 1-1 0 0,-1 0 1 0 0,0 0-1 0 0,0-1 1 0 0,0 1-1 0 0,0 0 1 0 0,1-1-1 0 0,-1 1 1 0 0,0-1-1 0 0,0 1 1 0 0,1-1-1 0 0,-1 1 1 0 0,0-1-1 0 0,1 0 1 0 0,-1 1-1 0 0,1-1 1 0 0,-1 0-1 0 0,1 1 1 0 0,-1-1-1 0 0,0-1 1 0 0,1-3-1476 0 0,1-2-996 0 0</inkml:trace>
  <inkml:trace contextRef="#ctx0" brushRef="#br0" timeOffset="83270.15">18544 8282 13131 0 0,'0'-1'15'0'0,"0"1"0"0"0,1 0 0 0 0,-1-1 1 0 0,0 1-1 0 0,1-1 0 0 0,-1 1 0 0 0,0 0 0 0 0,1-1 1 0 0,-1 1-1 0 0,1 0 0 0 0,-1 0 0 0 0,0-1 0 0 0,1 1 1 0 0,-1 0-1 0 0,1 0 0 0 0,-1 0 0 0 0,1-1 0 0 0,-1 1 1 0 0,1 0-1 0 0,-1 0 0 0 0,1 0 0 0 0,-1 0 0 0 0,1 0 1 0 0,-1 0-1 0 0,1 0 0 0 0,-1 0 0 0 0,1 0 0 0 0,-1 0 0 0 0,1 0 1 0 0,-1 1-1 0 0,1-1 0 0 0,-1 0 0 0 0,1 0 0 0 0,-1 0 1 0 0,1 1-1 0 0,-1-1 0 0 0,0 0 0 0 0,1 1 0 0 0,21 8-196 0 0,-20-8 161 0 0,1 0 0 0 0,-1 1 0 0 0,0-1 0 0 0,0 1 1 0 0,0 0-1 0 0,0 0 0 0 0,0 0 0 0 0,0 0 0 0 0,0 0 1 0 0,0 0-1 0 0,-1 1 0 0 0,1-1 0 0 0,-1 0 0 0 0,0 1 1 0 0,1-1-1 0 0,-1 1 0 0 0,0 0 0 0 0,0 2 1 0 0,0 1-77 0 0,0-1 0 0 0,-1 0 1 0 0,0 0-1 0 0,0 0 1 0 0,0 1-1 0 0,0-1 1 0 0,-1 0-1 0 0,0 0 1 0 0,-2 7-1 0 0,-1 2-454 0 0,-2 0 0 0 0,1 0 0 0 0,-2-1 0 0 0,0 0 0 0 0,0 0 0 0 0,-11 13 0 0 0,13-19 207 0 0,-1-1 0 0 0,0 1-1 0 0,-9 7 1 0 0,-3 1-763 0 0</inkml:trace>
  <inkml:trace contextRef="#ctx0" brushRef="#br0" timeOffset="86079.77">15996 4617 5569 0 0,'-3'-13'166'0'0,"1"4"234"0"0,0 0-1 0 0,-1 0 0 0 0,0 0 1 0 0,-5-12-1 0 0,6 17-297 0 0,-1 1-1 0 0,1 0 0 0 0,0 0 1 0 0,-1-1-1 0 0,0 2 0 0 0,0-1 1 0 0,0 0-1 0 0,0 0 0 0 0,0 1 1 0 0,0 0-1 0 0,-1 0 1 0 0,1 0-1 0 0,-7-2 0 0 0,-27-12-106 0 0,0 3 0 0 0,-62-14-1 0 0,-81-5-18 0 0,43 16 72 0 0,-183 2 0 0 0,-140 33 195 0 0,242 3-218 0 0,1 10 1 0 0,2 9-1 0 0,2 9 0 0 0,2 10 1 0 0,-219 94-1 0 0,-643 362 777 0 0,247-4-672 0 0,670-407-172 0 0,-280 205 176 0 0,395-278-121 0 0,-360 312 14 0 0,260-200 121 0 0,-202 264 0 0 0,249-276 25 0 0,-145 269-1 0 0,210-343-120 0 0,4 1 0 0 0,1 2 0 0 0,4 0 0 0 0,2 1 1 0 0,3 1-1 0 0,2 0 0 0 0,-7 112 0 0 0,19-100-31 0 0,3-1 0 0 0,4 0 1 0 0,15 77-1 0 0,-1-54 60 0 0,59 168 0 0 0,-53-194-45 0 0,69 131 0 0 0,-76-169-19 0 0,2 0-1 0 0,2-1 0 0 0,1-1 1 0 0,1-1-1 0 0,46 42 0 0 0,-18-29 19 0 0,2-2 0 0 0,1-3 0 0 0,1-3 0 0 0,3-2 0 0 0,110 44 0 0 0,330 84 140 0 0,-438-144-165 0 0,666 192 105 0 0,-330-112 3 0 0,-62-17-39 0 0,217 100-100 0 0,-455-143 37 0 0,247 87 121 0 0,-251-95-7 0 0,167 28-1 0 0,343 8 410 0 0,-179-24-217 0 0,134 52-111 0 0,-422-67-138 0 0,40 1 143 0 0,0-7-1 0 0,308-6 0 0 0,-382-20 4 0 0,118-21 0 0 0,98-36 534 0 0,-179 33-401 0 0,417-113 128 0 0,-494 121-458 0 0,-1-3 0 0 0,72-41-1 0 0,109-82 117 0 0,-168 96-75 0 0,-2-3 1 0 0,70-71-1 0 0,118-140 36 0 0,90-162-11 0 0,-314 380-85 0 0,131-203 64 0 0,-73 72-42 0 0,260-469-205 0 0,-292 539 200 0 0,68-141 41 0 0,-66 122-122 0 0,-46 86 45 0 0,-1-1 0 0 0,-2 0 1 0 0,-2-1-1 0 0,-2 0 1 0 0,-2-1-1 0 0,-1-1 0 0 0,3-76 1 0 0,-10 22-66 0 0,-3 0 1 0 0,-23-147-1 0 0,-29-11-101 0 0,-22 6 33 0 0,68 228 145 0 0,-85-238-4 0 0,62 190-27 0 0,-59-104 1 0 0,54 124-35 0 0,-3 1 0 0 0,-81-85 0 0 0,59 71-51 0 0,9 12 63 0 0,-2 1 1 0 0,-2 4-1 0 0,-3 1 0 0 0,-1 3 0 0 0,-2 3 1 0 0,-79-39-1 0 0,-106-58-57 0 0,-74-38 13 0 0,186 112 55 0 0,-210-68-1 0 0,237 100 11 0 0,-1 5 1 0 0,-182-21-1 0 0,218 42-28 0 0,-1 4 1 0 0,-80 9-1 0 0,-142 28-135 0 0,136-13 192 0 0,70-14-13 0 0,-163-6 0 0 0,-88-32 73 0 0,117 19-2642 0 0,158 10 1001 0 0,-10-1-1555 0 0</inkml:trace>
  <inkml:trace contextRef="#ctx0" brushRef="#br0" timeOffset="105096.02">1301 8027 7914 0 0,'-4'-1'714'0'0,"0"0"1"0"0,1-1-1 0 0,-1 1 0 0 0,0-1 1 0 0,1 0-1 0 0,-1-1 1 0 0,1 1-1 0 0,-1 0 0 0 0,-3-5 1 0 0,4 5-603 0 0,0-1 1 0 0,-1 0 0 0 0,1 1-1 0 0,-1-1 1 0 0,0 1 0 0 0,0 0-1 0 0,0 0 1 0 0,-6-1-1 0 0,9 2-117 0 0,-22-3 30 0 0,1-2 0 0 0,-1 0 0 0 0,1-2 0 0 0,1-1 0 0 0,-28-14-1 0 0,16 4 16 0 0,2-2 0 0 0,0-1 0 0 0,0-2 0 0 0,3-1-1 0 0,-46-49 1 0 0,59 57-273 0 0,7 9 248 0 0,2 0 0 0 0,-1 0 0 0 0,-7-12 0 0 0,13 18-262 0 0,0 0 0 0 0,0 0 0 0 0,0-1 0 0 0,0 1 0 0 0,0 0 0 0 0,0 0 0 0 0,1-1 0 0 0,-1 1 0 0 0,1 0 0 0 0,0-1 1 0 0,0 1-1 0 0,-1 0 0 0 0,1-1 0 0 0,1 1 0 0 0,-1-1 0 0 0,0 1 0 0 0,1 0 0 0 0,-1-1 0 0 0,2-3 0 0 0,4-5-3117 0 0</inkml:trace>
  <inkml:trace contextRef="#ctx0" brushRef="#br0" timeOffset="105307.75">1121 7576 19660 0 0,'-12'-17'-520'0'0,"2"-2"-8"0"0,1 0 216 0 0,2-1-144 0 0,2 2 408 0 0,0 1-320 0 0,2 3-168 0 0,2-1-65 0 0,-4 0-471 0 0,2 3-120 0 0,-3-1-80 0 0,0 2-81 0 0,0 0-455 0 0,-2 1-1689 0 0</inkml:trace>
  <inkml:trace contextRef="#ctx0" brushRef="#br0" timeOffset="107397.84">1749 7799 832 0 0,'0'1'-361'0'0,"-1"0"344"0"0,1 0 0 0 0,0 0 0 0 0,-1 0 0 0 0,1 0 0 0 0,-1 0 0 0 0,0 0-1 0 0,1 0 1 0 0,-1 0 0 0 0,0 0 0 0 0,0 0 0 0 0,1 0 0 0 0,-1 0-1 0 0,0-1 1 0 0,0 1 0 0 0,0 0 0 0 0,0-1 0 0 0,0 1 0 0 0,0 0-1 0 0,0-1 1 0 0,0 1 0 0 0,0-1 0 0 0,0 0 0 0 0,-1 1 0 0 0,1-1-1 0 0,-1 0 1 0 0,1 1 79 0 0,0-1 0 0 0,0 0 0 0 0,0 0 0 0 0,0 1 0 0 0,1-1 0 0 0,-1 0 0 0 0,0 1 0 0 0,0-1 0 0 0,1 1 0 0 0,-1-1 0 0 0,0 1-1 0 0,1-1 1 0 0,-1 1 0 0 0,1 0 0 0 0,-1-1 0 0 0,0 1 0 0 0,1 0 0 0 0,-1 0 53 0 0,23-8 290 0 0,-15 4-378 0 0,-1-1 0 0 0,1 1-1 0 0,-1 0 1 0 0,1 1-1 0 0,12-3 1 0 0,2-2-45 0 0,-19 6 19 0 0,0 0 0 0 0,0 0 1 0 0,0 0-1 0 0,0 0 1 0 0,0 0-1 0 0,-1-1 0 0 0,1 1 1 0 0,0-1-1 0 0,-1 0 0 0 0,1 1 1 0 0,1-4-1 0 0,-2 3 21 0 0,0 1 0 0 0,1-1 0 0 0,-1 0 0 0 0,1 1 0 0 0,-1-1 0 0 0,1 1 0 0 0,0-1 0 0 0,0 1 0 0 0,-1 0 0 0 0,1 0 0 0 0,0 0 0 0 0,4-2 0 0 0,-3 2 19 0 0,1 1-8 0 0,0-2 0 0 0,0 1 0 0 0,0 0 0 0 0,0-1 0 0 0,0 0 0 0 0,0 0 0 0 0,0 0 0 0 0,0 0 1 0 0,-1-1-1 0 0,5-3 0 0 0,-2 0 13 0 0,1 1 0 0 0,-1 0 0 0 0,1 0 0 0 0,13-6 0 0 0,-13 7-47 0 0,-1 1 0 0 0,0-1-1 0 0,0 0 1 0 0,0-1 0 0 0,0 1-1 0 0,-1-1 1 0 0,7-7 0 0 0,3-2 44 0 0,-27 21-78 0 0,6-4 20 0 0,1 1 1 0 0,-1 0 0 0 0,1 1 0 0 0,-1-1-1 0 0,1 1 1 0 0,-6 7 0 0 0,6-6 22 0 0,0-1 0 0 0,0 0 0 0 0,0 0 0 0 0,-1 0 1 0 0,0-1-1 0 0,-9 6 0 0 0,-8 3-25 0 0,1 2 1 0 0,-24 19-1 0 0,0 0-54 0 0,-36 11-1587 0 0,77-38 1184 0 0,2 1 145 0 0</inkml:trace>
  <inkml:trace contextRef="#ctx0" brushRef="#br0" timeOffset="108148.6">2197 6670 9114 0 0,'3'4'-18'0'0,"-1"0"1"0"0,0 0-1 0 0,1 0 0 0 0,-2 0 1 0 0,1 1-1 0 0,0-1 0 0 0,-1 1 1 0 0,0-1-1 0 0,0 1 0 0 0,0-1 1 0 0,0 1-1 0 0,-1 8 0 0 0,1-7-4 0 0,-1 0 0 0 0,0-1 0 0 0,-1 1 1 0 0,1 0-1 0 0,-1-1 0 0 0,0 1 0 0 0,0-1 0 0 0,-1 1 0 0 0,0-1 0 0 0,-4 11 0 0 0,4-14-82 0 0,0 1 1 0 0,0 0-1 0 0,0-1 0 0 0,1 1 1 0 0,0 0-1 0 0,-1 0 0 0 0,1 0 1 0 0,0 0-1 0 0,0 0 0 0 0,1 0 0 0 0,-1 0 1 0 0,1 0-1 0 0,-1 0 0 0 0,1 1 1 0 0,0-1-1 0 0,0 4 0 0 0,2-1-127 0 0,-2-5 154 0 0,1-1 0 0 0,-1 1 0 0 0,0 0 0 0 0,0 0 0 0 0,1 0 0 0 0,-1 0 0 0 0,0 0 0 0 0,0 0 0 0 0,0 0 0 0 0,0 0 1 0 0,0-1-1 0 0,0 1 0 0 0,-1 0 0 0 0,1 0 0 0 0,0 0 0 0 0,0 0 0 0 0,-1 0 0 0 0,1 0 0 0 0,-1 0 0 0 0,-4 13-1240 0 0</inkml:trace>
  <inkml:trace contextRef="#ctx0" brushRef="#br0" timeOffset="108426.89">2372 6481 8458 0 0,'0'0'142'0'0,"-1"0"0"0"0,1 0 0 0 0,-1-1 1 0 0,1 1-1 0 0,-1 0 0 0 0,1 0 0 0 0,-1 0 0 0 0,1 0 1 0 0,-1 0-1 0 0,1 0 0 0 0,-1 0 0 0 0,1 0 0 0 0,-1 0 1 0 0,0 0-1 0 0,1 0 0 0 0,-1 0 0 0 0,1 0 0 0 0,-1 1 1 0 0,1-1-1 0 0,-1 0 0 0 0,1 0 0 0 0,-1 1 0 0 0,0-1 1 0 0,6 19-167 0 0,10 15 19 0 0,-10-25-6 0 0,-1 1 1 0 0,0 0-1 0 0,0-1 1 0 0,-1 2-1 0 0,3 13 1 0 0,27 148-7776 0 0,-29-149 5745 0 0</inkml:trace>
  <inkml:trace contextRef="#ctx0" brushRef="#br0" timeOffset="109312.79">1146 7479 2465 0 0,'0'0'1807'0'0,"3"3"-1981"0"0,28 25 340 0 0,-30-27-26 0 0,-1-2-77 0 0,0 1 1 0 0,1 0 0 0 0,-1 0 0 0 0,1 0-1 0 0,-1 0 1 0 0,1 0 0 0 0,-1 0 0 0 0,1 0-1 0 0,-1 0 1 0 0,1 0 0 0 0,-1 0 0 0 0,0 0-1 0 0,1 0 1 0 0,-1 1 0 0 0,1-1 0 0 0,-1 0-1 0 0,1 0 1 0 0,-1 0 0 0 0,1 1 0 0 0,-2 1-53 0 0,1-1 1 0 0,-1 1-1 0 0,0-1 1 0 0,0 1-1 0 0,0-1 1 0 0,0 1-1 0 0,0-1 1 0 0,0 0 0 0 0,0 0-1 0 0,-1 0 1 0 0,1 1-1 0 0,0-1 1 0 0,-1 0-1 0 0,-1 1 1 0 0,2-2-37 0 0,-12 31-42 0 0,13-29 87 0 0,-3 24-43 0 0,3-25 20 0 0,0 0 0 0 0,-1 0 1 0 0,1 0-1 0 0,0 0 0 0 0,-1 0 0 0 0,1 0 0 0 0,0 0 0 0 0,-1 0 0 0 0,1 0 0 0 0,-1 0 0 0 0,1-1 0 0 0,-1 1 0 0 0,0 0 0 0 0,1 0 0 0 0,-1 0 0 0 0,0-1 0 0 0,-1 2 0 0 0,2-2 4 0 0,-1 1-1 0 0,1-1 1 0 0,-1 0 0 0 0,1 1 0 0 0,-1-1 0 0 0,1 0-1 0 0,-1 1 1 0 0,1-1 0 0 0,0 1 0 0 0,-1-1 0 0 0,1 1 0 0 0,0-1-1 0 0,0 1 1 0 0,-1-1 0 0 0,1 1 0 0 0,0-1 0 0 0,0 1-1 0 0,0-1 1 0 0,-1 1 0 0 0,1-1 0 0 0,0 1 0 0 0,0 0-1 0 0,0-1 1 0 0,0 1 0 0 0,0-1 0 0 0,0 1 0 0 0,0-1-1 0 0,0 1 1 0 0,0-1 0 0 0,0 1 0 0 0,1 0 0 0 0,-1-1-1 0 0,0 1 1 0 0,0-1 0 0 0,0 1 0 0 0,1-1 0 0 0,-1 1-1 0 0,0-1 1 0 0,1 1 0 0 0,-1-1 0 0 0,0 0 0 0 0,1 1-1 0 0,-1-1 1 0 0,1 1 0 0 0,0 0 0 0 0,15 15-118 0 0,-12-14-411 0 0,-3 1-1071 0 0</inkml:trace>
  <inkml:trace contextRef="#ctx0" brushRef="#br0" timeOffset="110785.78">3018 6177 4201 0 0,'-25'-38'8367'0'0,"-15"-12"-8274"0"0,9 20 229 0 0,3 7-332 0 0,-1 1 0 0 0,-1 1 0 0 0,0 2 0 0 0,-2 1 0 0 0,0 1 0 0 0,-1 2 0 0 0,0 2 0 0 0,-1 0 0 0 0,-1 3 0 0 0,0 1 0 0 0,-71-9 0 0 0,52 16-56 0 0,-1 3 0 0 0,1 2 0 0 0,-1 3 0 0 0,1 1 0 0 0,-57 18 0 0 0,-256 95-121 0 0,295-88 102 0 0,1 3 0 0 0,-93 63 0 0 0,11-7-47 0 0,61-38 31 0 0,3 4-1 0 0,-96 79 1 0 0,122-83-6 0 0,3 2-1 0 0,2 3 1 0 0,-79 100 0 0 0,-111 217-148 0 0,199-295 231 0 0,6-11 33 0 0,4 1-1 0 0,-38 91 0 0 0,45-77-37 0 0,-27 111-1 0 0,51-161 30 0 0,2 0-1 0 0,2 1 0 0 0,0-1 1 0 0,3 1-1 0 0,1-1 0 0 0,6 52 0 0 0,5-23-74 0 0,31 105 0 0 0,34 55 116 0 0,-36-113-13 0 0,-20-55-2 0 0,3-1 0 0 0,2-1 0 0 0,2-1 0 0 0,2-1 0 0 0,3-2 0 0 0,2-1-1 0 0,2-1 1 0 0,75 74 0 0 0,-88-101 17 0 0,1-1-1 0 0,0-1 0 0 0,2-1 1 0 0,0-1-1 0 0,1-2 0 0 0,54 21 1 0 0,-41-21 32 0 0,1-2 0 0 0,0-1-1 0 0,1-3 1 0 0,60 5 0 0 0,-45-11 1 0 0,1-2 0 0 0,-1-4-1 0 0,0-1 1 0 0,87-20 0 0 0,-30-5 37 0 0,133-52 1 0 0,-180 55-38 0 0,-1-4 0 0 0,94-59 0 0 0,113-98 170 0 0,-245 169-216 0 0,39-33 117 0 0,69-68 1 0 0,52-70 139 0 0,-175 177-262 0 0,167-189 197 0 0,237-343 0 0 0,-339 427-109 0 0,74-151 0 0 0,32-140-107 0 0,-159 348 37 0 0,-4 0 1 0 0,-2-2 0 0 0,-3 0-1 0 0,-3-1 1 0 0,-2 0-1 0 0,4-128 1 0 0,-15 151-3 0 0,-1 0 0 0 0,-2 0 0 0 0,-2 0-1 0 0,-20-78 1 0 0,20 103-51 0 0,0 1-1 0 0,-1-1 0 0 0,0 1 1 0 0,-2 0-1 0 0,1 1 0 0 0,-2 0 1 0 0,0 0-1 0 0,-1 0 0 0 0,0 1 0 0 0,-1 1 1 0 0,0 0-1 0 0,-1 0 0 0 0,0 2 1 0 0,-1-1-1 0 0,-14-9 0 0 0,2 7-45 0 0,1 1 0 0 0,-2 2-1 0 0,1 0 1 0 0,-1 1 0 0 0,-1 2 0 0 0,1 1-1 0 0,-1 1 1 0 0,0 1 0 0 0,-32 0-1 0 0,8 3-197 0 0,0 2-1 0 0,1 3 1 0 0,-1 2 0 0 0,-50 12-1 0 0,-45 25-1736 0 0,71-15 79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19:43.1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0 182 2409 0 0,'2'1'24'0'0,"0"-1"1"0"0,-1 1 0 0 0,1 0-1 0 0,0 0 1 0 0,-1-1 0 0 0,1 1-1 0 0,-1 0 1 0 0,1 0 0 0 0,-1 1-1 0 0,1-1 1 0 0,-1 0 0 0 0,0 0 0 0 0,0 1-1 0 0,1-1 1 0 0,-1 1 0 0 0,0-1-1 0 0,0 1 1 0 0,0-1 0 0 0,-1 1-1 0 0,1-1 1 0 0,0 3 0 0 0,0-2 67 0 0,0 0 0 0 0,0 0 0 0 0,1 0 0 0 0,-1 0 0 0 0,0 0 0 0 0,0 0 0 0 0,1-1 0 0 0,0 1 0 0 0,-1 0 0 0 0,1-1 0 0 0,0 1 0 0 0,-1-1 0 0 0,1 0 0 0 0,3 2 0 0 0,0-1 76 0 0,0 1 0 0 0,0 0 0 0 0,0 0 0 0 0,7 6 0 0 0,-1-1-155 0 0,-7-5 31 0 0,0 0 0 0 0,-1 0 0 0 0,0 0 0 0 0,0 1-1 0 0,0 0 1 0 0,0-1 0 0 0,-1 1 0 0 0,1 0 0 0 0,3 8 0 0 0,12 41 448 0 0,-2-14 55 0 0,-14-35-525 0 0,0 1 0 0 0,1-1 0 0 0,-2 1 0 0 0,1-1 0 0 0,0 1 0 0 0,-1-1 0 0 0,0 1 0 0 0,0 0 0 0 0,-1 0 0 0 0,1 0-1 0 0,-1 0 1 0 0,0-1 0 0 0,0 1 0 0 0,-1 5 0 0 0,-2 13 25 0 0,-3 11 116 0 0,-6 13-83 0 0,10-36-5 0 0,-1 1 0 0 0,0-2 0 0 0,-8 21 0 0 0,10-28-39 0 0,-1 0 0 0 0,1 1 0 0 0,0-1 1 0 0,0 0-1 0 0,1 0 0 0 0,-1 1 0 0 0,1-1 1 0 0,-1 0-1 0 0,1 1 0 0 0,0-1 0 0 0,1 0 1 0 0,-1 1-1 0 0,0-1 0 0 0,1 0 0 0 0,1 5 0 0 0,0 4 99 0 0,-1-10-111 0 0,-1-1-1 0 0,1 0 0 0 0,-1 0 0 0 0,1 0 0 0 0,-1 0 1 0 0,1 0-1 0 0,0 0 0 0 0,-1 0 0 0 0,1 0 0 0 0,0-1 1 0 0,0 1-1 0 0,0 0 0 0 0,1 1 0 0 0,-1-2-183 0 0,-1 1-1 0 0,1-1 0 0 0,0 1 1 0 0,-1-1-1 0 0,1 1 0 0 0,-1 0 1 0 0,1-1-1 0 0,0 1 1 0 0,-1 0-1 0 0,0-1 0 0 0,1 1 1 0 0,-1 0-1 0 0,1 0 0 0 0,-1-1 1 0 0,0 1-1 0 0,1 1 1 0 0</inkml:trace>
  <inkml:trace contextRef="#ctx0" brushRef="#br0" timeOffset="2730.3">701 362 4793 0 0,'-3'3'2642'0'0,"3"-1"-2597"0"0,0-1-1 0 0,0 1 1 0 0,0 0 0 0 0,0 0 0 0 0,0 0-1 0 0,0-1 1 0 0,0 1 0 0 0,1 0-1 0 0,-1 0 1 0 0,0-1 0 0 0,1 1 0 0 0,1 2-1 0 0,4 6 261 0 0,0 1-1 0 0,-1 0 0 0 0,0 0 1 0 0,-1 0-1 0 0,0 0 0 0 0,-1 1 1 0 0,3 19-1 0 0,-4-25-239 0 0,19 99 203 0 0,14 55-170 0 0,-14-91 90 0 0,-15-55-173 0 0,-1 1 0 0 0,0 0 0 0 0,-1 1 0 0 0,-1-1 0 0 0,0 1 0 0 0,-2 0 0 0 0,1-1 0 0 0,-2 1 0 0 0,-1 16 0 0 0,-6 68 439 0 0,13-90-364 0 0,-6-5 157 0 0,-7-8 374 0 0,8 1-571 0 0,0-1 1 0 0,0 1-1 0 0,0 0 0 0 0,0-1 0 0 0,-1 1 1 0 0,0-1-1 0 0,1 1 0 0 0,-1 0 1 0 0,0-5-1 0 0,0 4-10 0 0,1-1-17 0 0,0 0 0 0 0,0 0 0 0 0,1 0 0 0 0,-1 0 0 0 0,5-8 0 0 0,-4 9-15 0 0,-1 0 0 0 0,1-1 0 0 0,-1 1 0 0 0,1-1 0 0 0,-1 1 0 0 0,0-1-1 0 0,-1 0 1 0 0,2-6 0 0 0,-2 5-7 0 0,0 1 0 0 0,1-1 0 0 0,0 1-1 0 0,0 0 1 0 0,0-1 0 0 0,1 1 0 0 0,-1 0 0 0 0,1 0-1 0 0,4-7 1 0 0,0-9-23 0 0,-5 17 22 0 0,0 1 0 0 0,-1 0 0 0 0,1-1 0 0 0,0 1 0 0 0,0-1 1 0 0,0 1-1 0 0,0 0 0 0 0,1 0 0 0 0,2-4 0 0 0,-2 3 8 0 0,-1 1-1 0 0,1 0 1 0 0,-1 0 0 0 0,0-1 0 0 0,0 1-1 0 0,0-1 1 0 0,0 1 0 0 0,-1-1 0 0 0,2-3 0 0 0,6-17-34 0 0,-7 20 25 0 0,0 0-1 0 0,0 0 1 0 0,-1 0 0 0 0,1 0-1 0 0,0 0 1 0 0,-1 0 0 0 0,0 0-1 0 0,0 0 1 0 0,0 0 0 0 0,0 0 0 0 0,0 0-1 0 0,-1-4 1 0 0,-9-35 35 0 0,9 20-20 0 0,1 21-14 0 0,1-1 1 0 0,-1 1-1 0 0,0-1 0 0 0,0 1 0 0 0,0-1 1 0 0,0 1-1 0 0,0-1 0 0 0,0 1 0 0 0,0-1 1 0 0,-1 1-1 0 0,1-1 0 0 0,-1 1 0 0 0,1-1 1 0 0,-1 1-1 0 0,1-1 0 0 0,-1 1 0 0 0,0 0 1 0 0,-1-2-1 0 0,0-1-2 0 0,0 1 1 0 0,0-1-1 0 0,1 0 1 0 0,-1 1-1 0 0,1-1 1 0 0,0 0-1 0 0,0 0 1 0 0,0 0-1 0 0,0 0 0 0 0,1 1 1 0 0,-1-1-1 0 0,2-7 1 0 0,-1 7-1 0 0,0 0 1 0 0,0 0-1 0 0,-1 0 0 0 0,1 0 1 0 0,-1 0-1 0 0,0 1 1 0 0,0-1-1 0 0,0 0 0 0 0,0 0 1 0 0,-1 1-1 0 0,1-1 1 0 0,-1 1-1 0 0,0-1 0 0 0,-3-3 1 0 0,2 4 2 0 0,0-1 0 0 0,1 0 1 0 0,-1 0-1 0 0,1 0 0 0 0,0 0 0 0 0,0 0 1 0 0,0 0-1 0 0,0-1 0 0 0,1 1 0 0 0,-1-1 1 0 0,1 1-1 0 0,1-1 0 0 0,-1 1 0 0 0,0-7 1 0 0,0 4-14 0 0,0 0 0 0 0,-1 0 1 0 0,0 1-1 0 0,-4-11 1 0 0,4 11 13 0 0,-1 0 1 0 0,1 0-1 0 0,1-1 1 0 0,-1 1-1 0 0,0-9 1 0 0,2 9-12 0 0,0 1 1 0 0,0-1 0 0 0,0 1-1 0 0,1 0 1 0 0,-1-1-1 0 0,1 1 1 0 0,1 0-1 0 0,-1-1 1 0 0,1 1-1 0 0,0 0 1 0 0,0 0-1 0 0,0 0 1 0 0,1 0 0 0 0,0 1-1 0 0,0-1 1 0 0,0 1-1 0 0,4-5 1 0 0,1 2-15 0 0,0 0 1 0 0,0 1 0 0 0,1-1-1 0 0,0 2 1 0 0,0-1 0 0 0,0 1-1 0 0,1 1 1 0 0,10-4-1 0 0,-14 6 7 0 0,0-1 0 0 0,-1 2 0 0 0,1-1-1 0 0,0 1 1 0 0,0 0 0 0 0,1 0 0 0 0,-1 1-1 0 0,0-1 1 0 0,0 2 0 0 0,0-1 0 0 0,0 0-1 0 0,0 1 1 0 0,1 0 0 0 0,8 3-1 0 0,-12-2 6 0 0,0-1 0 0 0,0 1 0 0 0,0-1 0 0 0,0 1 0 0 0,0 0 0 0 0,-1 0-1 0 0,1 0 1 0 0,0 1 0 0 0,-1-1 0 0 0,0 0 0 0 0,1 1 0 0 0,-1 0 0 0 0,0-1-1 0 0,0 1 1 0 0,-1 0 0 0 0,1 0 0 0 0,-1 0 0 0 0,1 0 0 0 0,-1 1 0 0 0,0-1-1 0 0,0 0 1 0 0,0 1 0 0 0,-1-1 0 0 0,1 0 0 0 0,-1 1 0 0 0,0-1-1 0 0,0 6 1 0 0,0 0 7 0 0,-1 1 0 0 0,0-1 0 0 0,-1 0 0 0 0,0 0 0 0 0,-1 0 0 0 0,0 0 0 0 0,0 0 0 0 0,-1 0-1 0 0,-6 11 1 0 0,-4 4-5 0 0,-34 41-1 0 0,41-56 19 0 0,-2 0 0 0 0,1-1 0 0 0,-1 0 0 0 0,0-1 0 0 0,0 0 0 0 0,-1-1 0 0 0,0 1-1 0 0,0-2 1 0 0,-1 0 0 0 0,1 0 0 0 0,-23 6 0 0 0,32-10 0 0 0,0-1 0 0 0,0 0 1 0 0,0 0-1 0 0,0 1 0 0 0,0-1 0 0 0,0 1 0 0 0,0-1 1 0 0,0 1-1 0 0,0-1 0 0 0,0 1 0 0 0,0 0 1 0 0,0-1-1 0 0,0 1 0 0 0,0 0 0 0 0,-1 1 0 0 0,5 0 96 0 0,10-5-50 0 0,1-2-50 0 0,-1 1 1 0 0,1 1-1 0 0,-1 1 0 0 0,16-2 1 0 0,11-2 24 0 0,-4 2-24 0 0,0 1-1 0 0,0 1 1 0 0,1 2-1 0 0,58 8 1 0 0,-73-5-22 0 0,1 2 0 0 0,24 8 0 0 0,-23-6 41 0 0,14 12 29 0 0,-13-6-113 0 0,-22-12 74 0 0,0 1-1 0 0,0-1 1 0 0,-1 1 0 0 0,1 0-1 0 0,0 0 1 0 0,4 4 0 0 0,-6-4-220 0 0,0-1 0 0 0,1 0 0 0 0,-1 1 1 0 0,1-1-1 0 0,-1 0 0 0 0,1 0 0 0 0,0 0 0 0 0,-1 0 1 0 0,1 0-1 0 0,0 0 0 0 0,0-1 0 0 0,0 1 0 0 0,0 0 1 0 0,0-1-1 0 0,3 1 0 0 0,-4-2-125 0 0,0 0-1 0 0,0 0 1 0 0,0 0-1 0 0,0 0 1 0 0,1 0-1 0 0,-1 0 1 0 0,-1 0 0 0 0,1-1-1 0 0,0 1 1 0 0,0 0-1 0 0,0-1 1 0 0,-1 1-1 0 0,1 0 1 0 0,0-3 0 0 0,2-2-1009 0 0,1-1-372 0 0</inkml:trace>
  <inkml:trace contextRef="#ctx0" brushRef="#br0" timeOffset="3231.92">1535 545 2897 0 0,'1'-8'376'0'0,"-1"0"1"0"0,-1-1-1 0 0,1 1 1 0 0,-1 0-1 0 0,-1-1 1 0 0,0 1-1 0 0,0 0 0 0 0,0 0 1 0 0,-5-10-1 0 0,7 18-367 0 0,0 0-1 0 0,-1 0 1 0 0,1 0-1 0 0,0 0 1 0 0,0-1-1 0 0,0 1 1 0 0,0 0-1 0 0,0 0 1 0 0,0 0-1 0 0,0 0 1 0 0,-1 0-1 0 0,1 0 1 0 0,0 0-1 0 0,0-1 1 0 0,0 1-1 0 0,0 0 0 0 0,0 0 1 0 0,-1 0-1 0 0,1 0 1 0 0,0 0-1 0 0,0 0 1 0 0,0 0-1 0 0,0 0 1 0 0,-1 0-1 0 0,1 0 1 0 0,0 0-1 0 0,0 0 1 0 0,0 0-1 0 0,0 0 1 0 0,-1 0-1 0 0,1 0 1 0 0,0 0-1 0 0,0 0 1 0 0,0 0-1 0 0,0 0 0 0 0,-1 0 1 0 0,1 0-1 0 0,0 1 1 0 0,0-1-1 0 0,0 0 1 0 0,0 0-1 0 0,-7 8 148 0 0,-2 12-37 0 0,9-19-104 0 0,-5 16 129 0 0,1 0 0 0 0,1 1-1 0 0,1-1 1 0 0,0 1 0 0 0,2 0 0 0 0,0 21 0 0 0,1-35-94 0 0,-1 0 0 0 0,1-1-1 0 0,-1 1 1 0 0,1 0 0 0 0,0 0 0 0 0,0 0 0 0 0,1-1 0 0 0,-1 1 0 0 0,1-1 0 0 0,0 1 0 0 0,0-1 0 0 0,3 5 0 0 0,-4-7-20 0 0,0 0 0 0 0,0 0 0 0 0,0 0 0 0 0,0 0 1 0 0,0 0-1 0 0,0 0 0 0 0,0-1 0 0 0,0 1 1 0 0,1 0-1 0 0,-1-1 0 0 0,0 1 0 0 0,1 0 0 0 0,-1-1 1 0 0,0 0-1 0 0,1 1 0 0 0,-1-1 0 0 0,0 0 1 0 0,1 0-1 0 0,-1 1 0 0 0,1-1 0 0 0,-1 0 0 0 0,1 0 1 0 0,-1-1-1 0 0,0 1 0 0 0,1 0 0 0 0,-1 0 1 0 0,1-1-1 0 0,-1 1 0 0 0,0-1 0 0 0,1 1 0 0 0,-1-1 1 0 0,0 0-1 0 0,0 1 0 0 0,0-1 0 0 0,1 0 1 0 0,0-1-1 0 0,5-4 13 0 0,0 0 0 0 0,0 0 0 0 0,-1-1 1 0 0,0 0-1 0 0,-1 0 0 0 0,1 0 0 0 0,-1-1 0 0 0,-1 0 0 0 0,1 0 1 0 0,-1 0-1 0 0,-1 0 0 0 0,0-1 0 0 0,0 1 0 0 0,0-1 0 0 0,1-11 1 0 0,-1 5-5 0 0,1 0 1 0 0,1 0-1 0 0,0 1 1 0 0,12-23-1 0 0,-8 26-49 0 0,-9 11 10 0 0,1-1 0 0 0,0 1-1 0 0,-1-1 1 0 0,1 1 0 0 0,-1-1-1 0 0,1 1 1 0 0,0-1-1 0 0,-1 0 1 0 0,1 1 0 0 0,-1-1-1 0 0,0 0 1 0 0,1 0 0 0 0,-1 1-1 0 0,1-1 1 0 0,-1 0-1 0 0,0 0 1 0 0,0 0 0 0 0,1 1-1 0 0,-1-1 1 0 0,0 0 0 0 0,0 0-1 0 0,0 0 1 0 0,0 0-1 0 0,0 1 1 0 0,0-1 0 0 0,0 0-1 0 0,0 0 1 0 0,-1 0 0 0 0,1 0-1 0 0,0 1 1 0 0,0-1-1 0 0,-1 0 1 0 0,1 0 0 0 0,-1-1-1 0 0,2-2-81 0 0,-6 10 118 0 0,4-5-25 0 0,1 1 0 0 0,0 0 1 0 0,-1 0-1 0 0,1-1 1 0 0,0 1-1 0 0,0 0 0 0 0,0 0 1 0 0,0 0-1 0 0,0 0 1 0 0,1 2-1 0 0,0 17 33 0 0,-2-15-20 0 0,0 0 1 0 0,0 0-1 0 0,0 0 0 0 0,-1 0 1 0 0,0-1-1 0 0,0 1 0 0 0,-4 8 1 0 0,5-12-23 0 0,0-1 0 0 0,0 1 0 0 0,0 0 1 0 0,0 0-1 0 0,0 0 0 0 0,0 0 0 0 0,1 0 0 0 0,-1 0 1 0 0,1 1-1 0 0,0-1 0 0 0,0 0 0 0 0,0 0 1 0 0,0 0-1 0 0,0 0 0 0 0,0 0 0 0 0,0 0 0 0 0,1 1 1 0 0,-1-1-1 0 0,1 0 0 0 0,-1 0 0 0 0,1 0 0 0 0,0 0 1 0 0,0 0-1 0 0,0 0 0 0 0,2 2 0 0 0,-2-1 0 0 0,1 0 1 0 0,-1 0-1 0 0,0 1 0 0 0,0-1 0 0 0,0 0 1 0 0,0 0-1 0 0,0 1 0 0 0,-1-1 0 0 0,0 0 0 0 0,1 1 1 0 0,-2 4-1 0 0,1-7-1 0 0,0 1 0 0 0,0-1 0 0 0,0 0 0 0 0,0 0 0 0 0,0 0 0 0 0,0 1 0 0 0,0-1 0 0 0,1 0 0 0 0,-1 0 0 0 0,0 0 0 0 0,1 0 1 0 0,-1 0-1 0 0,1 0 0 0 0,-1 0 0 0 0,1 1 0 0 0,-1-1 0 0 0,1 0 0 0 0,0-1 0 0 0,-1 1 0 0 0,1 0 0 0 0,0 0 0 0 0,0 0 0 0 0,0 0 0 0 0,1 1 0 0 0,-1-2-1 0 0,0 1 1 0 0,0 0-1 0 0,0 0 0 0 0,0 0 0 0 0,0 0 0 0 0,0 0 0 0 0,0 0 1 0 0,-1 0-1 0 0,1 0 0 0 0,0 0 0 0 0,-1 1 0 0 0,1-1 0 0 0,-1 0 1 0 0,1 0-1 0 0,-1 0 0 0 0,0 2 0 0 0,1 2-83 0 0,-1-4 63 0 0,0-1 0 0 0,0 1 0 0 0,0-1 0 0 0,0 1 1 0 0,0-1-1 0 0,0 1 0 0 0,0-1 0 0 0,0 1 1 0 0,0-1-1 0 0,1 1 0 0 0,-1-1 0 0 0,0 1 1 0 0,0-1-1 0 0,1 0 0 0 0,-1 1 0 0 0,0-1 1 0 0,0 1-1 0 0,1-1 0 0 0,-1 1 0 0 0,0-1 1 0 0,1 0-1 0 0,-1 1 0 0 0,1-1 0 0 0,-1 0 1 0 0,0 0-1 0 0,1 1 0 0 0,-1-1 0 0 0,1 0 0 0 0,-1 0 1 0 0,1 1-1 0 0,-1-1 0 0 0,1 0 0 0 0,-1 0 1 0 0,1 0-1 0 0,-1 0 0 0 0,1 0 0 0 0,-1 0 1 0 0,1 0-1 0 0,-1 0 0 0 0,1 0 0 0 0,0 0 1 0 0,0 0-126 0 0,1 0 0 0 0,-1 0 0 0 0,0 0 0 0 0,0 0 1 0 0,0 0-1 0 0,0 0 0 0 0,0-1 0 0 0,0 1 0 0 0,0 0 1 0 0,1 0-1 0 0,-1-1 0 0 0,0 1 0 0 0,0-1 1 0 0,0 1-1 0 0,0-1 0 0 0,0 0 0 0 0,-1 1 0 0 0,1-1 1 0 0,0 0-1 0 0,0 1 0 0 0,0-1 0 0 0,0 0 0 0 0,-1 0 1 0 0,1 0-1 0 0,1-2 0 0 0,3-3-1270 0 0,2-1-420 0 0</inkml:trace>
  <inkml:trace contextRef="#ctx0" brushRef="#br0" timeOffset="3794.38">1831 38 8930 0 0,'13'63'207'0'0,"18"101"39"0"0,-3-71-154 0 0,-22-74-37 0 0,0 0-1 0 0,4 35 1 0 0,2 5 40 0 0,14 34 214 0 0,-25-91-293 0 0,-1 0 0 0 0,1 0-1 0 0,-1 0 1 0 0,0 0 0 0 0,0 0-1 0 0,0 0 1 0 0,0 0-1 0 0,0 0 1 0 0,-1 0 0 0 0,0 4-1 0 0,1-6-1 0 0,0 1 0 0 0,0 0 0 0 0,0 0 0 0 0,-1 0 0 0 0,1-1 0 0 0,0 1 0 0 0,-1 0 0 0 0,1-1 0 0 0,0 1 0 0 0,-1 0 0 0 0,1 0 0 0 0,-1-1 0 0 0,1 1 0 0 0,-1-1 0 0 0,1 1 0 0 0,-1 0 0 0 0,1-1 0 0 0,-1 1 0 0 0,0-1 0 0 0,1 1 1 0 0,-1-1-1 0 0,0 0 0 0 0,0 1 0 0 0,1-1 0 0 0,-1 0 0 0 0,0 1 0 0 0,-1-1 0 0 0,2-1-5 0 0,-1 1 0 0 0,1-1 1 0 0,-1 0-1 0 0,1 1 1 0 0,-1-1-1 0 0,1 0 0 0 0,-1 1 1 0 0,1-1-1 0 0,-1 0 0 0 0,1 0 1 0 0,0 0-1 0 0,0 1 1 0 0,-1-1-1 0 0,1 0 0 0 0,0 0 1 0 0,0 0-1 0 0,0 0 1 0 0,0 0-1 0 0,0 1 0 0 0,0-1 1 0 0,0-2-1 0 0,0 1 27 0 0,-1-8 20 0 0,1 0 0 0 0,0 0-1 0 0,1 0 1 0 0,0 1 0 0 0,0-1 0 0 0,1 0-1 0 0,4-13 1 0 0,0 3-12 0 0,2 0 1 0 0,14-27-1 0 0,-14 35-50 0 0,1 0 0 0 0,0 1-1 0 0,1 0 1 0 0,0 1 0 0 0,1 0 0 0 0,0 0 0 0 0,0 2-1 0 0,14-9 1 0 0,3-4 55 0 0,-25 18-27 0 0,0 1-1 0 0,0 0 0 0 0,1 0 1 0 0,-1 0-1 0 0,1 0 0 0 0,-1 1 1 0 0,1-1-1 0 0,-1 1 0 0 0,1 0 1 0 0,6-1-1 0 0,-8 2-1 0 0,0 0-1 0 0,1 0 1 0 0,-1 0-1 0 0,0 0 1 0 0,0 0 0 0 0,0 1-1 0 0,1-1 1 0 0,-1 1 0 0 0,0-1-1 0 0,0 1 1 0 0,0 0-1 0 0,0 0 1 0 0,0 0 0 0 0,0 0-1 0 0,0 0 1 0 0,0 1-1 0 0,-1-1 1 0 0,1 0 0 0 0,2 3-1 0 0,3 5 13 0 0,1 1 0 0 0,-1 0-1 0 0,-1 0 1 0 0,0 1 0 0 0,-1 0-1 0 0,1 0 1 0 0,-2 0-1 0 0,0 1 1 0 0,0-1 0 0 0,-1 1-1 0 0,-1 0 1 0 0,0 0 0 0 0,0 0-1 0 0,-1 21 1 0 0,-1-31-32 0 0,1 14-243 0 0,2-14-1002 0 0,1-10-1564 0 0,-1 3 447 0 0</inkml:trace>
  <inkml:trace contextRef="#ctx0" brushRef="#br0" timeOffset="4010.01">2247 27 14435 0 0,'-5'-11'347'0'0,"-2"-5"-1315"0"0,5 18 405 0 0,2 11 372 0 0,6 32-1497 0 0,3 0-4364 0 0,-6-31 3149 0 0</inkml:trace>
  <inkml:trace contextRef="#ctx0" brushRef="#br0" timeOffset="4518.36">2347 394 8410 0 0,'0'0'57'0'0,"1"-1"1"0"0,0 0-1 0 0,-1 0 0 0 0,1 0 1 0 0,-1 0-1 0 0,1 0 0 0 0,-1 0 1 0 0,1 0-1 0 0,-1 0 1 0 0,1 0-1 0 0,-1 0 0 0 0,0 0 1 0 0,0 0-1 0 0,0 0 0 0 0,1 0 1 0 0,-1 0-1 0 0,0-1 0 0 0,0 1 1 0 0,-1 0-1 0 0,1 0 1 0 0,0 0-1 0 0,0 0 0 0 0,-1-2 1 0 0,1 1-67 0 0,0 2 5 0 0,-1 0 1 0 0,1 0-1 0 0,0 0 1 0 0,0-1-1 0 0,0 1 0 0 0,0 0 1 0 0,0 0-1 0 0,0 0 1 0 0,0-1-1 0 0,0 1 0 0 0,0 0 1 0 0,0 0-1 0 0,0 0 1 0 0,0 0-1 0 0,0-1 0 0 0,0 1 1 0 0,0 0-1 0 0,0 0 0 0 0,0 0 1 0 0,0-1-1 0 0,0 1 1 0 0,0 0-1 0 0,0 0 0 0 0,1 0 1 0 0,-1 0-1 0 0,0-1 1 0 0,0 1-1 0 0,0 0 0 0 0,0 0 1 0 0,0 0-1 0 0,0 0 0 0 0,1 0 1 0 0,-1 0-1 0 0,0-1 1 0 0,0 1-1 0 0,0 0 0 0 0,0 0 1 0 0,0 0-1 0 0,1 0 1 0 0,-1 0-1 0 0,0 0 0 0 0,0 0 1 0 0,0 0-1 0 0,1 0 1 0 0,-1 0-1 0 0,0 0 0 0 0,0 0 1 0 0,0 0-1 0 0,1 0 0 0 0,-1 0 1 0 0,0 0-1 0 0,0 0 1 0 0,0 0-1 0 0,0 0 0 0 0,1 0 1 0 0,-1 0-1 0 0,0 0 1 0 0,0 0-1 0 0,0 0 0 0 0,0 0 1 0 0,1 0-1 0 0,-1 0 0 0 0,0 1 1 0 0,0-1-1 0 0,0 0 1 0 0,0 0-1 0 0,0 0 0 0 0,1 0 1 0 0,-1 1-1 0 0,12 7-428 0 0,-11-7 412 0 0,4 4-20 0 0,-1 0 0 0 0,0 0 0 0 0,0 1 0 0 0,-1 0 0 0 0,1-1 1 0 0,-1 1-1 0 0,0 0 0 0 0,-1 1 0 0 0,3 6 0 0 0,12 25 64 0 0,-14-31-24 0 0,0 1 0 0 0,0-1 0 0 0,0 0 0 0 0,3 14 0 0 0,7 20 207 0 0,-4 0 1029 0 0,2-57-555 0 0,-5-2-627 0 0,1 0 0 0 0,0 1 0 0 0,2-1 0 0 0,0 2 0 0 0,0-1-1 0 0,2 1 1 0 0,14-16 0 0 0,-22 27-71 0 0,1 1 0 0 0,0 1-1 0 0,-1-1 1 0 0,2 0 0 0 0,-1 1 0 0 0,0 0-1 0 0,1 0 1 0 0,-1 0 0 0 0,1 1-1 0 0,0-1 1 0 0,0 1 0 0 0,0 0 0 0 0,0 1-1 0 0,0-1 1 0 0,1 1 0 0 0,7-1 0 0 0,-7 46-299 0 0,-5-37 205 0 0,-1-1 1 0 0,1 1 0 0 0,-1-1 0 0 0,0 1 0 0 0,-1-1 0 0 0,1 0 0 0 0,-4 12 0 0 0,1-1-1430 0 0,3-16 701 0 0,3 11-2711 0 0,-2-13 2629 0 0</inkml:trace>
  <inkml:trace contextRef="#ctx0" brushRef="#br0" timeOffset="5250.29">2714 433 1176 0 0,'8'-13'572'0'0,"-1"0"0"0"0,0 0 1 0 0,6-18-1 0 0,-11 17 87 0 0,-2 14-639 0 0,0 0 1 0 0,0 0 0 0 0,0-1 0 0 0,0 1-1 0 0,0 0 1 0 0,0 0 0 0 0,-1 0-1 0 0,1 0 1 0 0,0 0 0 0 0,0 0 0 0 0,0-1-1 0 0,0 1 1 0 0,0 0 0 0 0,0 0-1 0 0,0 0 1 0 0,-1 0 0 0 0,1 0 0 0 0,0 0-1 0 0,0 0 1 0 0,0 0 0 0 0,0 0-1 0 0,0 0 1 0 0,-1 0 0 0 0,1 0 0 0 0,0 0-1 0 0,0 0 1 0 0,0 0 0 0 0,0 0-1 0 0,0 0 1 0 0,-1 0 0 0 0,1 0 0 0 0,0 0-1 0 0,0 0 1 0 0,0 0 0 0 0,0 0-1 0 0,-1 0 1 0 0,1 0 0 0 0,0 0 0 0 0,0 0-1 0 0,0 0 1 0 0,0 0 0 0 0,-2 1 107 0 0,0 1 1 0 0,0-1-1 0 0,0 0 0 0 0,1 1 1 0 0,-1-1-1 0 0,0 1 1 0 0,1-1-1 0 0,-3 4 0 0 0,-10 14 485 0 0,-19 28 181 0 0,30-43-772 0 0,1 1-1 0 0,0-1 1 0 0,0 1-1 0 0,1-1 1 0 0,-1 1 0 0 0,1 0-1 0 0,0-1 1 0 0,0 1 0 0 0,0 8-1 0 0,0 3 100 0 0,0 10 120 0 0,1-25-225 0 0,0 0-1 0 0,0 0 1 0 0,0-1 0 0 0,0 1 0 0 0,0 0 0 0 0,0-1 0 0 0,0 1 0 0 0,1 0-1 0 0,-1 0 1 0 0,0-1 0 0 0,0 1 0 0 0,1 0 0 0 0,-1-1 0 0 0,1 1 0 0 0,-1 0-1 0 0,1-1 1 0 0,-1 1 0 0 0,1-1 0 0 0,-1 1 0 0 0,1-1 0 0 0,-1 1 0 0 0,1-1-1 0 0,-1 1 1 0 0,1-1 0 0 0,0 0 0 0 0,0 1 0 0 0,0-1 8 0 0,-1 0 1 0 0,1 0-1 0 0,-1 0 1 0 0,1-1-1 0 0,-1 1 1 0 0,0 0-1 0 0,1 0 1 0 0,-1 0-1 0 0,1-1 0 0 0,-1 1 1 0 0,0 0-1 0 0,1 0 1 0 0,-1-1-1 0 0,0 1 1 0 0,1 0-1 0 0,-1-1 1 0 0,0 1-1 0 0,0-1 1 0 0,1 1-1 0 0,-1 0 1 0 0,0-1-1 0 0,0 1 0 0 0,0-1 1 0 0,1 1-1 0 0,-1 0 1 0 0,0-1-1 0 0,0 1 1 0 0,0-1-1 0 0,0 1 1 0 0,0-1-1 0 0,0 1 1 0 0,0-1-1 0 0,0 1 1 0 0,0-1-1 0 0,0 1 0 0 0,0-1 1 0 0,2-7 73 0 0,16-21 91 0 0,0 2-67 0 0,38-49 0 0 0,-49 68-119 0 0,18-18 42 0 0,-24 25-58 0 0,0 0 1 0 0,0 0-1 0 0,0 0 1 0 0,1 0-1 0 0,-1 0 1 0 0,0 0-1 0 0,1 0 0 0 0,-1 0 1 0 0,1 1-1 0 0,-1-1 1 0 0,1 0-1 0 0,-1 1 1 0 0,1-1-1 0 0,-1 1 0 0 0,4-1 1 0 0,-3 4-12 0 0,-1-1 1 0 0,1 1-1 0 0,0-1 0 0 0,-1 1 1 0 0,0 0-1 0 0,0-1 1 0 0,0 1-1 0 0,0 0 0 0 0,0 0 1 0 0,-1 0-1 0 0,1 0 1 0 0,-1 4-1 0 0,-2 53 0 0 0,-4 46-10 0 0,4-94 44 0 0,0-1 1 0 0,-1 1-1 0 0,0-1 0 0 0,-1 0 1 0 0,0 0-1 0 0,-1-1 1 0 0,-5 11-1 0 0,2-6 13 0 0,0 1 0 0 0,-10 30 0 0 0,12-29-12 0 0,3-7 73 0 0,-1-1 0 0 0,0 0-1 0 0,-1 0 1 0 0,0 0-1 0 0,-9 12 1 0 0,13-21-64 0 0,1 0-1 0 0,0 1 1 0 0,-1-1 0 0 0,1 0-1 0 0,-1 0 1 0 0,1 1 0 0 0,-1-1 0 0 0,1 0-1 0 0,0 0 1 0 0,-1 0 0 0 0,1 0 0 0 0,-1 0-1 0 0,1 0 1 0 0,-1 0 0 0 0,1 0-1 0 0,-1 0 1 0 0,1 0 0 0 0,-1 0 0 0 0,1 0-1 0 0,-1 0 1 0 0,1 0 0 0 0,-1 0 0 0 0,1 0-1 0 0,-1 0 1 0 0,1-1 0 0 0,-1 1-1 0 0,1 0 1 0 0,-1 0 0 0 0,1 0 0 0 0,0-1-1 0 0,-1 1 1 0 0,1 0 0 0 0,0-1-1 0 0,-1 1 1 0 0,1 0 0 0 0,0-1 0 0 0,-1 1-1 0 0,1-1 1 0 0,0 1 0 0 0,-1 0 0 0 0,1-1-1 0 0,0 1 1 0 0,0-1 0 0 0,0 1-1 0 0,0-1 1 0 0,-1 1 0 0 0,1-1 0 0 0,0 1-1 0 0,0-1 1 0 0,0 1 0 0 0,0-1 0 0 0,0 1-1 0 0,0-1 1 0 0,0 1 0 0 0,0-1-1 0 0,0 1 1 0 0,0-1 0 0 0,1 1 0 0 0,-1-1-1 0 0,0 1 1 0 0,0-1 0 0 0,47-76 445 0 0,-37 60-462 0 0,1 0-1 0 0,18-20 1 0 0,-18 23 6 0 0,0 0-1 0 0,-1-1 1 0 0,14-26 0 0 0,-4 1-17 0 0,32-46 1 0 0,3-5-7 0 0,-49 79-28 0 0,-3 8 44 0 0,-1 0 0 0 0,0 0-1 0 0,0 0 1 0 0,0-1 0 0 0,0 1-1 0 0,-1-1 1 0 0,2-5 0 0 0,-3 8-21 0 0,0 0 0 0 0,1 0 0 0 0,-1 0 0 0 0,0 0 0 0 0,0 0 0 0 0,0 0 1 0 0,0 0-1 0 0,-1 1 0 0 0,1-1 0 0 0,-1-3 0 0 0,1 5 11 0 0,0-1 0 0 0,-1 1 0 0 0,1 0 0 0 0,0 0 0 0 0,0 0 0 0 0,0 0 0 0 0,0-1 0 0 0,-1 1 0 0 0,1 0 0 0 0,0 0 1 0 0,0 0-1 0 0,0 0 0 0 0,-1 0 0 0 0,1 0 0 0 0,0-1 0 0 0,0 1 0 0 0,0 0 0 0 0,-1 0 0 0 0,1 0 0 0 0,0 0 0 0 0,0 0 0 0 0,-1 0 0 0 0,1 0 0 0 0,0 0 0 0 0,0 0 0 0 0,-1 0 0 0 0,1 0 0 0 0,0 0 0 0 0,0 0 0 0 0,-1 0 0 0 0,1 1 0 0 0,-14 8-286 0 0,8-3 278 0 0,0 0 0 0 0,1 0 0 0 0,0 1 0 0 0,0-1 0 0 0,0 1 1 0 0,1 0-1 0 0,0 1 0 0 0,0-1 0 0 0,1 1 0 0 0,0-1 0 0 0,0 1 0 0 0,1 0 0 0 0,0 0 0 0 0,-1 12 0 0 0,1 5 84 0 0,1 1 0 0 0,2-1 0 0 0,4 35 0 0 0,-2-39-22 0 0,-1 0 0 0 0,-1 1-1 0 0,-1-1 1 0 0,-1 1-1 0 0,-5 34 1 0 0,4-51 12 0 0,0 1 0 0 0,0-1 0 0 0,0 1 0 0 0,-1-1 0 0 0,1 0 0 0 0,-6 8 0 0 0,6-11-177 0 0,1 0 0 0 0,-1 0 1 0 0,0 0-1 0 0,1 0 0 0 0,-1 0 0 0 0,0 0 1 0 0,0-1-1 0 0,-1 1 0 0 0,1 0 1 0 0,0-1-1 0 0,0 0 0 0 0,-1 0 1 0 0,1 1-1 0 0,-1-1 0 0 0,1-1 0 0 0,-4 2 1 0 0,-1-2-1749 0 0</inkml:trace>
  <inkml:trace contextRef="#ctx0" brushRef="#br0" timeOffset="6084.49">1845 459 3185 0 0,'-1'-1'15'0'0,"1"1"0"0"0,-1-1 0 0 0,1 1 1 0 0,-1 0-1 0 0,0-1 0 0 0,1 1 0 0 0,-1 0 0 0 0,1-1 1 0 0,-1 1-1 0 0,0 0 0 0 0,1 0 0 0 0,-1-1 1 0 0,0 1-1 0 0,1 0 0 0 0,-1 0 0 0 0,0 0 0 0 0,1 0 1 0 0,-1 0-1 0 0,0 0 0 0 0,1 0 0 0 0,-1 0 1 0 0,0 0-1 0 0,1 0 0 0 0,-1 0 0 0 0,0 1 0 0 0,1-1 1 0 0,-1 0-1 0 0,0 0 0 0 0,1 1 0 0 0,-2 0 1 0 0,-9 2 621 0 0,11-3-479 0 0,0 0-114 0 0,-1 0 0 0 0,1 0 1 0 0,0 0-1 0 0,0 0 1 0 0,0 0-1 0 0,-1 0 1 0 0,1 0-1 0 0,0 0 0 0 0,0 1 1 0 0,0-1-1 0 0,-1 0 1 0 0,1 0-1 0 0,0 0 1 0 0,0 0-1 0 0,0 0 1 0 0,-1 0-1 0 0,1 0 0 0 0,0-1 1 0 0,0 1-1 0 0,0 0 1 0 0,-1 0-1 0 0,1 0 1 0 0,0 0-1 0 0,0 0 0 0 0,0 0 1 0 0,-1 0-1 0 0,1 0 1 0 0,0 0-1 0 0,0-1 1 0 0,0 1-1 0 0,-1 0 0 0 0,1 0 1 0 0,0 0-1 0 0,0 0 1 0 0,0 0-1 0 0,0-1 1 0 0,0 1-1 0 0,0 0-36 0 0,0 0-1 0 0,0 0 1 0 0,0 0-1 0 0,0 0 1 0 0,0 0 0 0 0,1 0-1 0 0,-1 0 1 0 0,0 0-1 0 0,0 0 1 0 0,0 0 0 0 0,0 0-1 0 0,0 0 1 0 0,1 0-1 0 0,-1 0 1 0 0,0 0 0 0 0,0 0-1 0 0,0 0 1 0 0,0 0-1 0 0,0 0 1 0 0,1 0-1 0 0,-1 0 1 0 0,0-1 0 0 0,0 1-1 0 0,0 0 1 0 0,0 0-1 0 0,0 0 1 0 0,0 0 0 0 0,1 0-1 0 0,-1 0 1 0 0,0 0-1 0 0,0-1 1 0 0,0 1 0 0 0,0 0-1 0 0,0 0 1 0 0,0 0-1 0 0,0 0 1 0 0,0 0 0 0 0,0-1-1 0 0,0 1 1 0 0,0 0-1 0 0,0 0 1 0 0,0 0 0 0 0,0 0-1 0 0,0 0 1 0 0,0-1-1 0 0,0 1 1 0 0,0 0 0 0 0,0 0-1 0 0,0 0 1 0 0,0 0-1 0 0,0-1 1 0 0,0 1 0 0 0,0 0-1 0 0,0 0 1 0 0,0 0-1 0 0,0 0 1 0 0,0 0 0 0 0,0 0-1 0 0,0-1 1 0 0,-1 1-1 0 0,1 0 1 0 0,0 0 0 0 0,0 0-1 0 0,0 0 1 0 0,0 0-1 0 0,0 0 1 0 0,0 0-1 0 0,-1-1 1 0 0,11 0 162 0 0,0-1 0 0 0,-1-1-1 0 0,15-5 1 0 0,-13 4 119 0 0,-1 0 1 0 0,22-3-1 0 0,-10 5-166 0 0,35 2-1 0 0,-25 0-34 0 0,-22 3-28 0 0,2-1-65 0 0,-12-2 10 0 0,0-1-1 0 0,0 1 0 0 0,0 0 1 0 0,0 0-1 0 0,1 0 0 0 0,-1 0 1 0 0,0 0-1 0 0,0 0 0 0 0,0 0 1 0 0,1 0-1 0 0,-1 0 0 0 0,0 0 1 0 0,0 0-1 0 0,0-1 0 0 0,0 1 1 0 0,1 0-1 0 0,-1 0 0 0 0,0 0 1 0 0,0 0-1 0 0,0 0 1 0 0,1 1-1 0 0,-1-1 0 0 0,0 0 1 0 0,0 0-1 0 0,0 0 0 0 0,0 0 1 0 0,1 0-1 0 0,-1 0 0 0 0,0 0 1 0 0,0 0-1 0 0,0 0 0 0 0,0 0 1 0 0,1 0-1 0 0,-1 1 0 0 0,0-1 1 0 0,0 0-1 0 0,0 0 0 0 0,0 0 1 0 0,0 0-1 0 0,0 0 1 0 0,1 1-1 0 0,-1-1 0 0 0,0 0 1 0 0,0 0-1 0 0,0 0 0 0 0,0 0 1 0 0,0 1-1 0 0,0-1-31 0 0,0 0 1 0 0,0 0-1 0 0,0 0 1 0 0,0 0-1 0 0,0 0 1 0 0,0-1-1 0 0,0 1 1 0 0,0 0-1 0 0,0 0 0 0 0,0 0 1 0 0,0 0-1 0 0,0 0 1 0 0,0 0-1 0 0,0 0 1 0 0,0 0-1 0 0,0 0 1 0 0,0 0-1 0 0,0 0 0 0 0,0 0 1 0 0,-1 0-1 0 0,1 0 1 0 0,0 0-1 0 0,0 0 1 0 0,0 0-1 0 0,0 0 1 0 0,0 0-1 0 0,0 0 0 0 0,0 0 1 0 0,0 0-1 0 0,0 0 1 0 0,0 0-1 0 0,0 0 1 0 0,0 0-1 0 0,0 0 1 0 0,0 0-1 0 0,0 0 0 0 0,0 0 1 0 0,0 0-1 0 0,-1 0 1 0 0,1 0-1 0 0,0 0 1 0 0,0 0-1 0 0,0 0 1 0 0,0 0-1 0 0,0 0 0 0 0,0 0 1 0 0,0 0-1 0 0,0 0 1 0 0,0 0-1 0 0,-1 0-1188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19:54.26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 38 3617 0 0,'-1'0'226'0'0,"1"0"1"0"0,-1-1-1 0 0,1 1 1 0 0,-1-1-1 0 0,1 1 1 0 0,-1-1-1 0 0,1 1 1 0 0,-1-1-1 0 0,1 1 1 0 0,-1-1 0 0 0,1 0-1 0 0,0 1 1 0 0,-1-1-1 0 0,1 1 1 0 0,0-1-1 0 0,0 0 1 0 0,-1 1-1 0 0,1-1 1 0 0,0 0-1 0 0,0 0 1 0 0,0 1-1 0 0,0-1 1 0 0,0 0-1 0 0,0 1 1 0 0,0-1-1 0 0,0 0 1 0 0,0 0-1 0 0,15-10-872 0 0,-5 5 992 0 0,-9 6-258 0 0,-1 0-77 0 0,0 0-1 0 0,0-1 0 0 0,0 1 0 0 0,0 0 0 0 0,0 0 1 0 0,0 0-1 0 0,1 0 0 0 0,-1-1 0 0 0,0 1 0 0 0,0 0 1 0 0,0 0-1 0 0,0 0 0 0 0,0 0 0 0 0,1 0 0 0 0,-1-1 0 0 0,0 1 1 0 0,0 0-1 0 0,0 0 0 0 0,1 0 0 0 0,-1 0 0 0 0,0 0 1 0 0,0 0-1 0 0,0 0 0 0 0,1 0 0 0 0,-1 0 0 0 0,0 0 1 0 0,0 0-1 0 0,1 0 0 0 0,-1 0 0 0 0,0 0 0 0 0,0 0 0 0 0,0 0 1 0 0,1 0-1 0 0,-1 0 0 0 0,0 0 0 0 0,0 0 0 0 0,0 0 1 0 0,1 0-1 0 0,-1 0 0 0 0,0 1 0 0 0,0-1 0 0 0,0 0 1 0 0,1 0-1 0 0,-1 0 0 0 0,0 0 0 0 0,0 0 0 0 0,0 1 1 0 0,0-1-1 0 0,0 0 0 0 0,1 0 0 0 0,-1 0 0 0 0,0 0 0 0 0,0 1 1 0 0,0-1-1 0 0,0 0 0 0 0,0 0 0 0 0,0 0 0 0 0,0 1 1 0 0,0-1-1 0 0,0 0 0 0 0,0 0 0 0 0,0 1 0 0 0,0-1 1 0 0,10 39 871 0 0,-8-27-703 0 0,-1 0 1 0 0,0 0-1 0 0,-1 0 0 0 0,-1 14 0 0 0,1 33 44 0 0,1-54-213 0 0,-1-1 0 0 0,1 1-1 0 0,0 0 1 0 0,1-1 0 0 0,-1 1 0 0 0,1 0-1 0 0,0-1 1 0 0,0 0 0 0 0,5 8 0 0 0,1 1 15 0 0,1 0 0 0 0,-2 1 1 0 0,1 0-1 0 0,-2 0 0 0 0,6 18 1 0 0,19 37 18 0 0,-9-28-37 0 0,-17-33-471 0 0,-1-1 0 0 0,0 1 1 0 0,0 0-1 0 0,0 0 0 0 0,3 14 0 0 0,-4-9-816 0 0,1 1-462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18:59.97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1896 445 10930 0 0,'2'3'51'0'0,"0"0"0"0"0,-1 0-1 0 0,1 0 1 0 0,-1 1 0 0 0,0-1 0 0 0,1 1-1 0 0,-1-1 1 0 0,-1 1 0 0 0,2 6 0 0 0,1 41 91 0 0,-3-22 34 0 0,13 84 115 0 0,1 14-261 0 0,-5-25 57 0 0,-4-55 64 0 0,-1 69-1 0 0,-16 133 585 0 0,12-218-579 0 0,4 31 1 0 0,0-13-1066 0 0,-4-45 490 0 0,1 0-1 0 0,-1-1 1 0 0,1 1-1 0 0,0 0 1 0 0,0-1-1 0 0,0 1 1 0 0,0-1 0 0 0,1 0-1 0 0,2 6 1 0 0,1 0-1918 0 0</inkml:trace>
  <inkml:trace contextRef="#ctx0" brushRef="#br0" timeOffset="867.62">2489 905 5681 0 0,'-2'-4'587'0'0,"-1"-1"0"0"0,1 1 1 0 0,0 0-1 0 0,-1 1 0 0 0,0-1 0 0 0,0 0 0 0 0,0 1 0 0 0,-6-5 0 0 0,6 6-525 0 0,0 0 0 0 0,0 0 1 0 0,0 0-1 0 0,0 0 0 0 0,0 1 0 0 0,0-1 0 0 0,-1 1 0 0 0,1 0 0 0 0,-7-2 0 0 0,5 3-134 0 0,1 0 0 0 0,0 0 0 0 0,0 0 0 0 0,-1 0 0 0 0,1 1 0 0 0,0 0 0 0 0,0-1 0 0 0,-1 1 0 0 0,1 1 0 0 0,0-1-1 0 0,0 1 1 0 0,0 0 0 0 0,1 0 0 0 0,-1 0 0 0 0,0 0 0 0 0,1 0 0 0 0,-1 1 0 0 0,1 0 0 0 0,-5 4 0 0 0,-5 8 46 0 0,0 0 0 0 0,1 0 1 0 0,1 1-1 0 0,0 0 0 0 0,1 1 0 0 0,1 1 1 0 0,0-1-1 0 0,1 1 0 0 0,-8 31 0 0 0,12-34 62 0 0,0 0-1 0 0,1 1 1 0 0,0-1-1 0 0,2 1 1 0 0,0 0-1 0 0,0-1 1 0 0,2 1-1 0 0,0 0 1 0 0,0 0-1 0 0,2-1 1 0 0,0 1-1 0 0,7 22 1 0 0,-8-33 30 0 0,0 1-1 0 0,1-1 1 0 0,0 0 0 0 0,0 1 0 0 0,0-1-1 0 0,0-1 1 0 0,1 1 0 0 0,0 0 0 0 0,0-1-1 0 0,0 0 1 0 0,0 0 0 0 0,1 0 0 0 0,-1 0-1 0 0,1-1 1 0 0,0 0 0 0 0,0 0 0 0 0,1 0-1 0 0,-1 0 1 0 0,0-1 0 0 0,1 0 0 0 0,0 0-1 0 0,-1-1 1 0 0,1 0 0 0 0,0 0 0 0 0,0 0-1 0 0,0 0 1 0 0,0-1 0 0 0,-1 0 0 0 0,11-1-1 0 0,-8-1 37 0 0,0 0-1 0 0,-1 0 0 0 0,1-1 0 0 0,-1 0 1 0 0,0 0-1 0 0,0 0 0 0 0,0-1 0 0 0,0 0 1 0 0,0-1-1 0 0,-1 1 0 0 0,0-1 1 0 0,0 0-1 0 0,9-11 0 0 0,-10 9-26 0 0,0-1 0 0 0,0 1 0 0 0,0-2 0 0 0,-1 1 0 0 0,0 0-1 0 0,0-1 1 0 0,-1 0 0 0 0,-1 0 0 0 0,1 0 0 0 0,-1 0 0 0 0,1-13 0 0 0,-1-2-43 0 0,-1 0 0 0 0,0 0-1 0 0,-4-24 1 0 0,1 34-50 0 0,0 0 0 0 0,0 0 0 0 0,-2 0-1 0 0,0 0 1 0 0,0 0 0 0 0,-9-16 0 0 0,11 26-13 0 0,0 1 0 0 0,0 0 1 0 0,0-1-1 0 0,-1 1 1 0 0,1 0-1 0 0,-1 0 0 0 0,0 1 1 0 0,0-1-1 0 0,0 0 0 0 0,0 1 1 0 0,-1 0-1 0 0,-4-3 0 0 0,7 4-1 0 0,-1 0-1 0 0,0 1 0 0 0,0-1 0 0 0,1 0 1 0 0,-1 1-1 0 0,0 0 0 0 0,0-1 0 0 0,0 1 1 0 0,0 0-1 0 0,0 0 0 0 0,1 0 1 0 0,-1 0-1 0 0,0 0 0 0 0,0 0 0 0 0,0 1 1 0 0,0-1-1 0 0,0 1 0 0 0,1-1 0 0 0,-1 1 1 0 0,0 0-1 0 0,0-1 0 0 0,1 1 1 0 0,-1 0-1 0 0,1 0 0 0 0,-1 0 0 0 0,1 1 1 0 0,-3 1-1 0 0,3-2-44 0 0,1-1 0 0 0,0 1 0 0 0,0-1 0 0 0,0 1 1 0 0,-1-1-1 0 0,1 1 0 0 0,0 0 0 0 0,0-1 0 0 0,0 1 0 0 0,0-1 1 0 0,0 1-1 0 0,0-1 0 0 0,0 1 0 0 0,0 0 0 0 0,0-1 0 0 0,1 1 1 0 0,-1-1-1 0 0,0 1 0 0 0,0-1 0 0 0,0 1 0 0 0,1-1 0 0 0,-1 1 1 0 0,0-1-1 0 0,0 1 0 0 0,1-1 0 0 0,-1 1 0 0 0,0-1 0 0 0,1 0 1 0 0,-1 1-1 0 0,1-1 0 0 0,-1 0 0 0 0,1 1 0 0 0,-1-1 0 0 0,0 0 1 0 0,1 1-1 0 0,-1-1 0 0 0,1 0 0 0 0,0 0 0 0 0,-1 1 0 0 0,2-1 0 0 0,21 11-1995 0 0,-8-8 1338 0 0,1-1 0 0 0,0 0 0 0 0,0-1 0 0 0,0-1 0 0 0,0-1-1 0 0,-1 0 1 0 0,18-4 0 0 0,-3 0 698 0 0,-1-1 0 0 0,35-12 0 0 0,-49 13 556 0 0,0-1 0 0 0,-1-1-1 0 0,0 0 1 0 0,-1 0 0 0 0,1-2 0 0 0,12-10-1 0 0,-25 19-387 0 0,0-1 0 0 0,0 0 0 0 0,0 0 0 0 0,0 0 0 0 0,0 0 0 0 0,0 0 0 0 0,-1 0 0 0 0,1 0 0 0 0,0 0 0 0 0,-1 0 0 0 0,1 0 0 0 0,-1 0 0 0 0,1 0 0 0 0,-1 0 0 0 0,1 0 0 0 0,-1-1 0 0 0,0 1 0 0 0,0 0 0 0 0,0 0 0 0 0,1-2 0 0 0,-1 2-82 0 0,-1 1-1 0 0,1 0 1 0 0,0-1 0 0 0,0 1-1 0 0,0 0 1 0 0,0-1-1 0 0,0 1 1 0 0,0 0-1 0 0,-1-1 1 0 0,1 1 0 0 0,0 0-1 0 0,0 0 1 0 0,0-1-1 0 0,-1 1 1 0 0,1 0 0 0 0,0 0-1 0 0,0 0 1 0 0,-1-1-1 0 0,1 1 1 0 0,0 0-1 0 0,-1 0 1 0 0,1 0 0 0 0,0 0-1 0 0,0 0 1 0 0,-1 0-1 0 0,0-1 1 0 0,-14 5 201 0 0,8-1-214 0 0,1 1-1 0 0,1 0 1 0 0,-1 0-1 0 0,0 1 1 0 0,1 0-1 0 0,0 0 1 0 0,0 0-1 0 0,1 0 1 0 0,-1 1-1 0 0,1 0 1 0 0,0 0-1 0 0,-3 7 1 0 0,2-4-36 0 0,1 0-1 0 0,0 0 1 0 0,0 0 0 0 0,1 1 0 0 0,1 0 0 0 0,-1-1-1 0 0,2 1 1 0 0,-2 12 0 0 0,3-16 25 0 0,0-1 1 0 0,1 1-1 0 0,0 0 1 0 0,0 0-1 0 0,1 0 0 0 0,-1 0 1 0 0,1-1-1 0 0,0 1 1 0 0,1-1-1 0 0,-1 1 0 0 0,1-1 1 0 0,0 0-1 0 0,0 0 1 0 0,1 0-1 0 0,0-1 1 0 0,7 8-1 0 0,-8-9 35 0 0,0 0 1 0 0,0 0 0 0 0,0 0-1 0 0,1-1 1 0 0,-1 0-1 0 0,1 1 1 0 0,0-1-1 0 0,0-1 1 0 0,0 1-1 0 0,-1 0 1 0 0,1-1-1 0 0,1 0 1 0 0,-1 0-1 0 0,0 0 1 0 0,0-1-1 0 0,0 1 1 0 0,0-1-1 0 0,1 0 1 0 0,-1 0-1 0 0,0-1 1 0 0,0 1-1 0 0,0-1 1 0 0,0 0 0 0 0,6-2-1 0 0,-7 2 19 0 0,-1 0-1 0 0,1-1 1 0 0,-1 0 0 0 0,0 1-1 0 0,1-1 1 0 0,-1 0-1 0 0,0-1 1 0 0,0 1 0 0 0,0 0-1 0 0,0 0 1 0 0,-1-1 0 0 0,1 1-1 0 0,-1-1 1 0 0,1 0-1 0 0,-1 1 1 0 0,0-1 0 0 0,0 0-1 0 0,0 0 1 0 0,0 0 0 0 0,-1 1-1 0 0,1-5 1 0 0,2-8 164 0 0,-2 0 0 0 0,1-27 0 0 0,-2 38-230 0 0,-1-17 52 0 0,-4-40 0 0 0,4 54-97 0 0,-1-1 1 0 0,0 0-1 0 0,0 1 1 0 0,-1-1-1 0 0,0 1 1 0 0,0 0-1 0 0,-1 0 1 0 0,-5-9-1 0 0,9 16 7 0 0,0-1 0 0 0,0 1 0 0 0,0 0-1 0 0,0-1 1 0 0,0 1 0 0 0,-1 0 0 0 0,1 0 0 0 0,0-1 0 0 0,0 1-1 0 0,0 0 1 0 0,0 0 0 0 0,0 0 0 0 0,-1-1 0 0 0,1 1-1 0 0,0 0 1 0 0,0 0 0 0 0,0 0 0 0 0,-1-1 0 0 0,1 1 0 0 0,0 0-1 0 0,0 0 1 0 0,0 0 0 0 0,-1 0 0 0 0,1 0 0 0 0,0-1-1 0 0,0 1 1 0 0,-1 0 0 0 0,1 0 0 0 0,0 0 0 0 0,-1 0-1 0 0,1 0 1 0 0,0 0 0 0 0,0 0 0 0 0,-1 0 0 0 0,1 0 0 0 0,0 0-1 0 0,0 0 1 0 0,-1 0 0 0 0,1 0 0 0 0,0 0 0 0 0,-1 0-1 0 0,1 1 1 0 0,0-1 0 0 0,0 0 0 0 0,-1 0 0 0 0,1 0 0 0 0,0 0-1 0 0,0 0 1 0 0,0 1 0 0 0,-1-1 0 0 0,1 0 0 0 0,0 1-1 0 0,-1-1-155 0 0,1 1 0 0 0,0 0 0 0 0,0-1 0 0 0,0 1 0 0 0,0 0 0 0 0,0 0 0 0 0,0-1 0 0 0,0 1 0 0 0,0 0 0 0 0,0-1-1 0 0,0 1 1 0 0,0 0 0 0 0,1-1 0 0 0,-1 1 0 0 0,0 0 0 0 0,0-1 0 0 0,1 1 0 0 0,-1 0 0 0 0,0-1 0 0 0,1 1 0 0 0,-1-1-1 0 0,1 2 1 0 0,4 3-1388 0 0,1 0-454 0 0</inkml:trace>
  <inkml:trace contextRef="#ctx0" brushRef="#br0" timeOffset="1308.91">3349 12 9634 0 0,'8'-12'7'0'0,"-3"19"-544"0"0,-3 27-594 0 0,-2-29 1116 0 0,24 411-1552 0 0,-26-208 1875 0 0,-1-22 75 0 0,3-101-20 0 0,-15 107 0 0 0,15-185-1338 0 0</inkml:trace>
  <inkml:trace contextRef="#ctx0" brushRef="#br0" timeOffset="2532.77">3645 585 8834 0 0,'-4'1'126'0'0,"0"0"0"0"0,-1 0-1 0 0,1 1 1 0 0,0-1 0 0 0,-1 1 0 0 0,1 0 0 0 0,0 0 0 0 0,0 1 0 0 0,1-1 0 0 0,-1 1-1 0 0,-5 4 1 0 0,-36 39-560 0 0,31-29 450 0 0,-139 129-152 0 0,152-146 151 0 0,0 1 0 0 0,0 0 0 0 0,1-1 0 0 0,-1 1-1 0 0,0 0 1 0 0,0 0 0 0 0,1 0 0 0 0,-1 0 0 0 0,0 0 0 0 0,1-1 0 0 0,-1 1 0 0 0,1 0-1 0 0,0 0 1 0 0,-1 0 0 0 0,1 1 0 0 0,0-1 0 0 0,-1 0 0 0 0,1 0 0 0 0,0 0 0 0 0,0 0-1 0 0,0 0 1 0 0,0 0 0 0 0,0 2 0 0 0,1-3 13 0 0,-1 1 0 0 0,1 0-1 0 0,0 0 1 0 0,-1-1 0 0 0,1 1 0 0 0,0 0 0 0 0,0-1 0 0 0,-1 1-1 0 0,1-1 1 0 0,0 1 0 0 0,0-1 0 0 0,0 0 0 0 0,0 1 0 0 0,0-1-1 0 0,0 0 1 0 0,0 0 0 0 0,0 1 0 0 0,-1-1 0 0 0,1 0 0 0 0,2 0-1 0 0,8 0 133 0 0,0 1-1 0 0,1-2 1 0 0,12-2-1 0 0,-20 3-200 0 0,40-7-74 0 0,-1-3 1 0 0,1-1-1 0 0,-2-2 1 0 0,0-2-1 0 0,45-23 1 0 0,-72 31-30 0 0,-1 0-1 0 0,1-1 1 0 0,-2-1-1 0 0,1 0 1 0 0,-1-1 0 0 0,0 0-1 0 0,-1-1 1 0 0,-1-1-1 0 0,0 0 1 0 0,16-20 0 0 0,-25 28 162 0 0,-1 2 21 0 0,1-1 0 0 0,-1 0 1 0 0,1 1-1 0 0,0-1 1 0 0,0 1-1 0 0,0-1 0 0 0,1 1 1 0 0,-1 0-1 0 0,5-4 1 0 0,-5 9 9 0 0,-1 0-1 0 0,0 1 1 0 0,-1-1 0 0 0,1 0 0 0 0,0 0 0 0 0,-1 0 0 0 0,0 1 0 0 0,0 4 0 0 0,0 50-20 0 0,-2-30-30 0 0,2 0-1 0 0,5 39 0 0 0,-3-60 42 0 0,-1 1 1 0 0,1 0-1 0 0,0-1 0 0 0,0 1 0 0 0,1-1 1 0 0,0 1-1 0 0,1-1 0 0 0,-1 0 1 0 0,1-1-1 0 0,1 1 0 0 0,-1-1 0 0 0,1 1 1 0 0,6 5-1 0 0,-9-10 20 0 0,0 0 1 0 0,0 0-1 0 0,0 0 1 0 0,0-1 0 0 0,1 1-1 0 0,-1-1 1 0 0,1 1-1 0 0,-1-1 1 0 0,1 0-1 0 0,-1 0 1 0 0,1 0-1 0 0,0 0 1 0 0,-1 0-1 0 0,1-1 1 0 0,0 1-1 0 0,0-1 1 0 0,0 1-1 0 0,-1-1 1 0 0,6-1-1 0 0,-4 0 10 0 0,0 0-1 0 0,0 0 0 0 0,-1 0 1 0 0,1-1-1 0 0,0 0 0 0 0,0 0 1 0 0,-1 0-1 0 0,1 0 0 0 0,-1 0 0 0 0,0-1 1 0 0,0 0-1 0 0,4-3 0 0 0,3-6 57 0 0,1 0-1 0 0,-2-1 1 0 0,0 0-1 0 0,0-1 1 0 0,12-27 0 0 0,-13 24-63 0 0,3-5 49 0 0,-1-1 0 0 0,13-46 1 0 0,7-50-80 0 0,-33 128-118 0 0,0 1 0 0 0,1 0 1 0 0,0 0-1 0 0,1 0 0 0 0,0 0 0 0 0,1 0 1 0 0,0 0-1 0 0,1 16 0 0 0,1-17 120 0 0,1 0 1 0 0,-1-1-1 0 0,1 0 0 0 0,1 1 1 0 0,-1-1-1 0 0,1-1 1 0 0,1 1-1 0 0,-1 0 0 0 0,1-1 1 0 0,1 0-1 0 0,-1 0 0 0 0,1-1 1 0 0,1 1-1 0 0,-1-1 0 0 0,1-1 1 0 0,0 1-1 0 0,0-1 0 0 0,0 0 1 0 0,1-1-1 0 0,0 0 0 0 0,0 0 1 0 0,0-1-1 0 0,0 1 0 0 0,0-2 1 0 0,13 3-1 0 0,-16-5 11 0 0,1 0-1 0 0,-1 0 1 0 0,0 0 0 0 0,0-1 0 0 0,0 0-1 0 0,0 0 1 0 0,0 0 0 0 0,-1-1-1 0 0,1 1 1 0 0,0-1 0 0 0,0 0 0 0 0,-1-1-1 0 0,1 1 1 0 0,-1-1 0 0 0,0 0 0 0 0,0 0-1 0 0,0 0 1 0 0,0-1 0 0 0,-1 1-1 0 0,6-7 1 0 0,0-1-20 0 0,0 0 0 0 0,-1-1 0 0 0,0-1 0 0 0,-1 1 0 0 0,0-1 0 0 0,5-14 0 0 0,51-181-509 0 0,-57 191 306 0 0,-5 17 165 0 0,-1 0-1 0 0,0 0 0 0 0,0 0 0 0 0,0 0 1 0 0,0 0-1 0 0,1 0 0 0 0,-1 0 0 0 0,0 0 1 0 0,0 0-1 0 0,0 1 0 0 0,0-1 1 0 0,0 0-1 0 0,1 0 0 0 0,-1 0 0 0 0,0 0 1 0 0,0 0-1 0 0,0 0 0 0 0,0 0 0 0 0,0 0 1 0 0,0 0-1 0 0,1 1 0 0 0,-1-1 0 0 0,0 0 1 0 0,0 0-1 0 0,0 0 0 0 0,0 0 0 0 0,0 0 1 0 0,0 0-1 0 0,0 1 0 0 0,0-1 0 0 0,0 0 1 0 0,0 0-1 0 0,0 0 0 0 0,0 0 1 0 0,0 1-1 0 0,0-1 0 0 0,0 0 0 0 0,0 0 1 0 0,0 0-1 0 0,0 0 0 0 0,0 1 0 0 0,0-1 1 0 0,0 0-1 0 0,0 0 0 0 0,0 0 0 0 0,2 36-893 0 0,-2-33 933 0 0,2 48-75 0 0,1 0-1 0 0,16 75 1 0 0,61 345 456 0 0,-71-299 2010 0 0,-8-442-1148 0 0,0 34-1207 0 0,2 168-66 0 0,18-99 0 0 0,-16 135-47 0 0,1 0 1 0 0,2 0 0 0 0,1 1 0 0 0,1 0 0 0 0,25-49 0 0 0,-31 72 13 0 0,0 2-24 0 0,-1 0 0 0 0,1 0 0 0 0,0 0 1 0 0,0 0-1 0 0,9-9 0 0 0,-10 13 18 0 0,-1 0 0 0 0,0 1 0 0 0,1-1 0 0 0,0 1 0 0 0,-1 0-1 0 0,1 0 1 0 0,0 0 0 0 0,0 0 0 0 0,0 0 0 0 0,-1 0 0 0 0,1 1-1 0 0,0-1 1 0 0,0 1 0 0 0,0 0 0 0 0,0 0 0 0 0,0 0-1 0 0,3 1 1 0 0,0 0-5 0 0,0 0-1 0 0,-1 1 1 0 0,1 0-1 0 0,-1 0 1 0 0,0 0-1 0 0,1 1 1 0 0,-1-1 0 0 0,0 1-1 0 0,0 0 1 0 0,-1 1-1 0 0,1-1 1 0 0,-1 1-1 0 0,1 0 1 0 0,-1 0-1 0 0,0 1 1 0 0,-1-1-1 0 0,1 1 1 0 0,-1 0-1 0 0,0 0 1 0 0,0 0-1 0 0,3 6 1 0 0,-1 2 8 0 0,1-1-1 0 0,-1 1 1 0 0,-1-1 0 0 0,0 1 0 0 0,-1 0-1 0 0,-1 1 1 0 0,0-1 0 0 0,0 17 0 0 0,-1-18 8 0 0,-2 0 0 0 0,0 1 0 0 0,0-1 1 0 0,-1 0-1 0 0,-1 0 0 0 0,0 0 0 0 0,0 0 0 0 0,-2-1 1 0 0,1 1-1 0 0,-1-1 0 0 0,-10 16 0 0 0,6-14 15 0 0,0-1 0 0 0,-1 0-1 0 0,0-1 1 0 0,-1 0 0 0 0,0 0-1 0 0,0-2 1 0 0,-1 1 0 0 0,-25 13 0 0 0,19-12 108 0 0,0-2 0 0 0,0 0 1 0 0,-1-1-1 0 0,-1-1 1 0 0,-30 7-1 0 0,40-12-265 0 0,-1 0 0 0 0,1-1 0 0 0,-1 0 0 0 0,1-1 0 0 0,-1 0 0 0 0,0-1 0 0 0,1 0 0 0 0,-1 0 0 0 0,1-1 0 0 0,-1 0 0 0 0,1-1 0 0 0,-14-6 0 0 0,8 1-3428 0 0</inkml:trace>
  <inkml:trace contextRef="#ctx0" brushRef="#br0" timeOffset="4674.92">1384 1875 3857 0 0,'0'0'6'0'0,"-26"-9"2008"0"0,25 8-1924 0 0,-1 1 1 0 0,1-1 0 0 0,-1 1-1 0 0,0 0 1 0 0,1-1 0 0 0,-1 1 0 0 0,1 0-1 0 0,-1 0 1 0 0,1 0 0 0 0,-1 0 0 0 0,0 0-1 0 0,1 1 1 0 0,-1-1 0 0 0,-1 1 0 0 0,3-1-81 0 0,-1 1 0 0 0,1-1 0 0 0,0 0 0 0 0,0 1 0 0 0,0-1 0 0 0,0 1 0 0 0,-1-1 0 0 0,1 1 1 0 0,0-1-1 0 0,0 0 0 0 0,0 1 0 0 0,0-1 0 0 0,0 1 0 0 0,0-1 0 0 0,0 1 0 0 0,0-1 0 0 0,0 1 0 0 0,1-1 1 0 0,-1 0-1 0 0,0 1 0 0 0,0-1 0 0 0,0 1 0 0 0,0-1 0 0 0,1 1 0 0 0,-1-1 0 0 0,0 0 0 0 0,0 1 1 0 0,1-1-1 0 0,-1 0 0 0 0,0 1 0 0 0,1-1 0 0 0,-1 0 0 0 0,0 1 0 0 0,1-1 0 0 0,-1 0 0 0 0,0 0 1 0 0,1 0-1 0 0,-1 1 0 0 0,1-1 0 0 0,-1 0 0 0 0,0 0 0 0 0,2 0 0 0 0,18 11 562 0 0,-6-8-315 0 0,1-2 0 0 0,0 1-1 0 0,0-2 1 0 0,-1 0-1 0 0,1-1 1 0 0,0-1-1 0 0,24-5 1 0 0,-7 1 72 0 0,403-67 1137 0 0,-57 8-1205 0 0,1023-158 319 0 0,-1208 193-450 0 0,589-87 209 0 0,1 29 47 0 0,-637 75-314 0 0,33-4 13 0 0,190 8 1 0 0,-325 11-78 0 0,45 9-1 0 0,-70-7-29 0 0,1 0 0 0 0,0 2 0 0 0,-1 0 0 0 0,29 14 0 0 0,-38-15-54 0 0,0 1-1 0 0,0 0 1 0 0,14 11-1 0 0,-20-14-472 0 0,-1 1 1 0 0,1-1-1 0 0,-1 1 0 0 0,0 0 0 0 0,0 0 0 0 0,-1 0 0 0 0,1 0 1 0 0,-1 0-1 0 0,0 0 0 0 0,0 1 0 0 0,2 6 0 0 0,1 7-2774 0 0</inkml:trace>
  <inkml:trace contextRef="#ctx0" brushRef="#br0" timeOffset="20757.09">8346 1961 13683 0 0,'5'11'957'0'0,"4"10"-1051"0"0,0 1-1 0 0,-2-1 0 0 0,-1 1 0 0 0,-1 1 0 0 0,3 25 1 0 0,-6-38 64 0 0,91 778-517 0 0,-15 254 831 0 0,-48-794-150 0 0,161 1177 364 0 0,-66-788-149 0 0,-116-595-972 0 0,-2 1-1 0 0,-2 0 0 0 0,0 44 0 0 0,-6-71-853 0 0,-3-3-653 0 0</inkml:trace>
  <inkml:trace contextRef="#ctx0" brushRef="#br0" timeOffset="21466.68">11492 1505 4713 0 0,'2'0'539'0'0,"1"-1"-1"0"0,-1 1 1 0 0,0-1 0 0 0,1 1-1 0 0,-1 0 1 0 0,0 0 0 0 0,1 0-1 0 0,-1 0 1 0 0,0 0 0 0 0,0 0-1 0 0,1 1 1 0 0,-1-1 0 0 0,0 1-1 0 0,0 0 1 0 0,1-1 0 0 0,-1 1-1 0 0,3 2 1 0 0,-1 0-413 0 0,-1-1-1 0 0,1 1 1 0 0,-1 0 0 0 0,0 0-1 0 0,0 0 1 0 0,0 1 0 0 0,0-1-1 0 0,4 8 1 0 0,0 1-407 0 0,-1 1 0 0 0,0 1 1 0 0,-1-1-1 0 0,7 26 0 0 0,2 26 32 0 0,7 83-1 0 0,-5 70 43 0 0,-12-151 137 0 0,18 419 253 0 0,11 161 672 0 0,59 175-610 0 0,-23-443-49 0 0,7 47-45 0 0,-25 2-79 0 0,-46-240-783 0 0,-7-137-1337 0 0,-14 85 1 0 0,2-70-1159 0 0</inkml:trace>
  <inkml:trace contextRef="#ctx0" brushRef="#br0" timeOffset="19532.92">2161 2766 4497 0 0,'3'4'1236'0'0,"0"0"0"0"0,0-1 0 0 0,0 1-1 0 0,0 0 1 0 0,2 7 0 0 0,8 25 788 0 0,2 45-3620 0 0,-10-51 2279 0 0,32 321-554 0 0,-27-229-30 0 0,28 353 466 0 0,-15-245-397 0 0,68 519 527 0 0,-64-589-239 0 0,69 380 876 0 0,26-7-133 0 0,-95-425-1081 0 0,-15-54-82 0 0,2-1-1 0 0,2-1 1 0 0,29 63 0 0 0,-43-112-137 0 0,0 0 0 0 0,0 1 0 0 0,0-1 0 0 0,0 0 0 0 0,1 0 0 0 0,4 4 0 0 0,-7-6-51 0 0,1 0 0 0 0,0-1 0 0 0,-1 1-1 0 0,1-1 1 0 0,0 1 0 0 0,0-1 0 0 0,0 1-1 0 0,-1-1 1 0 0,1 1 0 0 0,0-1-1 0 0,0 1 1 0 0,0-1 0 0 0,0 0 0 0 0,0 0-1 0 0,0 0 1 0 0,0 1 0 0 0,0-1 0 0 0,0 0-1 0 0,0 0 1 0 0,0 0 0 0 0,0 0-1 0 0,0-1 1 0 0,0 1 0 0 0,0 0 0 0 0,-1 0-1 0 0,1-1 1 0 0,0 1 0 0 0,0 0 0 0 0,0-1-1 0 0,2 0 1 0 0,4-5-2434 0 0</inkml:trace>
  <inkml:trace contextRef="#ctx0" brushRef="#br0" timeOffset="20144.71">4519 2549 12387 0 0,'0'0'1685'0'0,"12"20"-1993"0"0,-4 2 211 0 0,-2 0 0 0 0,0 1 0 0 0,-1 0 0 0 0,-2-1 0 0 0,2 29 0 0 0,-4-44 82 0 0,17 266-292 0 0,24 426 350 0 0,-5-57 596 0 0,37-4 457 0 0,111 253-872 0 0,-133-661-120 0 0,5-11-48 0 0,-44-182-122 0 0,1 0 0 0 0,1-1 0 0 0,35 58 0 0 0,-42-81-189 0 0,0-1 0 0 0,1-1 1 0 0,20 22-1 0 0,-26-31-20 0 0,-1 1 0 0 0,1-1 0 0 0,0 1 0 0 0,0-1 0 0 0,0 0 0 0 0,0 0 0 0 0,0 0 1 0 0,1-1-1 0 0,-1 1 0 0 0,1-1 0 0 0,-1 0 0 0 0,1 0 0 0 0,-1 0 0 0 0,1 0 0 0 0,-1-1 0 0 0,1 1 0 0 0,0-1 0 0 0,0 0 1 0 0,-1 0-1 0 0,8-1 0 0 0,8-6-2554 0 0</inkml:trace>
  <inkml:trace contextRef="#ctx0" brushRef="#br0" timeOffset="22351.96">2954 6400 2801 0 0,'-3'-2'204'0'0,"-1"0"1"0"0,1 0 0 0 0,-1 0-1 0 0,0 0 1 0 0,1 0 0 0 0,-1 1-1 0 0,0 0 1 0 0,0 0 0 0 0,0 0 0 0 0,0 0-1 0 0,-8 0 1 0 0,-3 1-409 0 0,1 1 0 0 0,-16 3 1 0 0,9-2 618 0 0,17-1-37 0 0,3-1-320 0 0,0-1 0 0 0,1 1 0 0 0,-1 0 0 0 0,1 0 0 0 0,-1 0 1 0 0,0 0-1 0 0,1 0 0 0 0,-1 1 0 0 0,1-1 0 0 0,-1 0 0 0 0,0 0 1 0 0,1 0-1 0 0,-1 0 0 0 0,1 1 0 0 0,-1-1 0 0 0,1 0 0 0 0,-1 0 1 0 0,1 1-1 0 0,-1-1 0 0 0,1 1 0 0 0,-1-1 0 0 0,1 0 0 0 0,-1 1 0 0 0,1-1 1 0 0,-1 1-1 0 0,1-1 0 0 0,0 1 0 0 0,-1-1 0 0 0,1 1 0 0 0,0-1 1 0 0,0 1-1 0 0,-1-1 0 0 0,1 1 0 0 0,0 0 0 0 0,0-1 0 0 0,0 1 1 0 0,0-1-1 0 0,-1 1 0 0 0,1 0 0 0 0,0-1 0 0 0,0 1 0 0 0,0 0 1 0 0,1 0-1 0 0,0 21 246 0 0,1-1 0 0 0,0 1-1 0 0,2-1 1 0 0,1 0 0 0 0,9 26 0 0 0,46 104 242 0 0,-33-88-300 0 0,82 213 21 0 0,-79-183-179 0 0,16 38 112 0 0,-16-44-1152 0 0,-29-84-1412 0 0</inkml:trace>
  <inkml:trace contextRef="#ctx0" brushRef="#br0" timeOffset="23083">1057 3968 8442 0 0,'1108'-199'-103'0'0,"-981"178"151"0"0,422-62-34 0 0,221-39-44 0 0,484-69 101 0 0,6 35 270 0 0,-753 95 201 0 0,1491-109 2319 0 0,10 122-1745 0 0,-536 57-826 0 0,443-2-107 0 0,-1857-7-382 0 0,111 0-830 0 0,-56 6-2565 0 0,-95-5 1787 0 0</inkml:trace>
  <inkml:trace contextRef="#ctx0" brushRef="#br0" timeOffset="23986.76">5214 6552 1800 0 0,'10'-19'2595'0'0,"-10"18"-2495"0"0,1-1 0 0 0,-1 1 0 0 0,1-1 0 0 0,-1 1-1 0 0,1-1 1 0 0,0 1 0 0 0,0-1 0 0 0,-1 1 0 0 0,1 0 0 0 0,0-1-1 0 0,0 1 1 0 0,0 0 0 0 0,1 0 0 0 0,-1 0 0 0 0,0-1 0 0 0,0 1 0 0 0,1 1-1 0 0,-1-1 1 0 0,2-1 0 0 0,-1 3 36 0 0,0-1-1 0 0,0 1 1 0 0,0 0 0 0 0,-1 0-1 0 0,1 0 1 0 0,0 1-1 0 0,-1-1 1 0 0,1 0 0 0 0,-1 1-1 0 0,1-1 1 0 0,-1 1 0 0 0,0-1-1 0 0,1 1 1 0 0,-1-1 0 0 0,0 1-1 0 0,0 0 1 0 0,0 0 0 0 0,0 0-1 0 0,1 3 1 0 0,15 39 525 0 0,7 54-63 0 0,14 49-537 0 0,114 347 28 0 0,-95-341 40 0 0,-4-13-279 0 0,-36-90-2648 0 0,-14-41 776 0 0</inkml:trace>
  <inkml:trace contextRef="#ctx0" brushRef="#br0" timeOffset="25816.12">4559 2254 1840 0 0,'-48'-5'1890'0'0,"39"-5"-1160"0"0,2 7-470 0 0,3 2 182 0 0,7 0 1471 0 0,14 17-1325 0 0,14 40-318 0 0,-2 1-1 0 0,24 68 1 0 0,-38-84-260 0 0,-3 1 0 0 0,-1 0 1 0 0,-3 1-1 0 0,4 46 0 0 0,-5 106-2409 0 0,-9-174 1116 0 0</inkml:trace>
  <inkml:trace contextRef="#ctx0" brushRef="#br0" timeOffset="26882.91">413 4081 4977 0 0,'10'-14'4542'0'0,"-10"13"-4558"0"0,1 0 1 0 0,0 0 0 0 0,-1 0-1 0 0,1 0 1 0 0,0-1 0 0 0,0 1-1 0 0,0 0 1 0 0,0 0 0 0 0,0 1-1 0 0,0-1 1 0 0,0 0 0 0 0,0 0-1 0 0,0 0 1 0 0,0 1 0 0 0,0-1-1 0 0,1 1 1 0 0,-1-1 0 0 0,0 1-1 0 0,0-1 1 0 0,3 0 0 0 0,167-30 354 0 0,-69 14-152 0 0,119-15-95 0 0,-30 4-172 0 0,-39 4-351 0 0,-87 15-2685 0 0,-48 6 1313 0 0</inkml:trace>
  <inkml:trace contextRef="#ctx0" brushRef="#br0" timeOffset="27442.97">1 2969 8730 0 0,'0'0'-7'0'0,"0"-1"1"0"0,0 1-1 0 0,0 0 1 0 0,0 0-1 0 0,0-1 1 0 0,0 1 0 0 0,0 0-1 0 0,0-1 1 0 0,0 1-1 0 0,0 0 1 0 0,0-1-1 0 0,0 1 1 0 0,0 0-1 0 0,0-1 1 0 0,0 1-1 0 0,0 0 1 0 0,1-1-1 0 0,-1 1 1 0 0,0 0-1 0 0,0-1 1 0 0,0 1-1 0 0,0 0 1 0 0,1 0-1 0 0,-1-1 1 0 0,0 1-1 0 0,0 0 1 0 0,0 0-1 0 0,1 0 1 0 0,-1-1-1 0 0,0 1 1 0 0,1 0-1 0 0,-1 0 1 0 0,0 0 0 0 0,0 0-1 0 0,1-1 1 0 0,-1 1-1 0 0,0 0 1 0 0,1 0-1 0 0,-1 0 1 0 0,0 0-1 0 0,1 0 1 0 0,-1 0-1 0 0,16 9-222 0 0,11 19 137 0 0,-14-6 313 0 0,0 1 1 0 0,-1 1-1 0 0,11 28 0 0 0,20 80 573 0 0,-7-23-411 0 0,53 132-113 0 0,-83-227-250 0 0,29 73 160 0 0,-29-76-138 0 0,0 1-1 0 0,0-1 1 0 0,2 0 0 0 0,15 19-1 0 0,-22-28-183 0 0,1 0 0 0 0,0-1 1 0 0,-1 0-1 0 0,1 1 0 0 0,0-1 0 0 0,0 0 0 0 0,-1 0 0 0 0,1 0 0 0 0,0 0 0 0 0,0 0 0 0 0,0 0 0 0 0,0-1 0 0 0,1 1 0 0 0,-1-1 0 0 0,0 1 0 0 0,0-1 0 0 0,0 0 0 0 0,0 0 1 0 0,1 0-1 0 0,1 0 0 0 0,5-3-1867 0 0</inkml:trace>
  <inkml:trace contextRef="#ctx0" brushRef="#br0" timeOffset="28262.67">677 2993 11931 0 0,'-4'-12'205'0'0,"1"4"-1078"0"0,2 19 268 0 0,44 364 180 0 0,2-126 794 0 0,-29-209 893 0 0,-13-106-479 0 0,-16-37-720 0 0,5 52-72 0 0,3 1 0 0 0,0-82 0 0 0,9 51-44 0 0,7-92 32 0 0,-8 152 4 0 0,1 1 0 0 0,1-1 1 0 0,1 1-1 0 0,0 0 0 0 0,2 0 0 0 0,10-21 0 0 0,-16 38-4 0 0,-1 0 0 0 0,1 0 0 0 0,0 0 0 0 0,0 0 0 0 0,1 0 1 0 0,-1 0-1 0 0,0 1 0 0 0,1-1 0 0 0,0 1 0 0 0,-1 0 0 0 0,1-1 1 0 0,0 1-1 0 0,0 1 0 0 0,1-1 0 0 0,-1 0 0 0 0,0 1 0 0 0,0-1 1 0 0,1 1-1 0 0,-1 0 0 0 0,1 0 0 0 0,-1 1 0 0 0,1-1 0 0 0,-1 1 1 0 0,7-1-1 0 0,-5 2-19 0 0,0 0-1 0 0,0 0 1 0 0,0 0 0 0 0,0 0 0 0 0,0 1 0 0 0,0 0 0 0 0,-1 0 0 0 0,1 0 0 0 0,-1 1 0 0 0,1-1-1 0 0,-1 1 1 0 0,0 0 0 0 0,0 0 0 0 0,0 1 0 0 0,-1-1 0 0 0,1 1 0 0 0,3 4 0 0 0,8 13-27 0 0,-1 0 0 0 0,-1 0-1 0 0,-1 1 1 0 0,0 1 0 0 0,-2 0 0 0 0,8 27 0 0 0,-8-17 83 0 0,-1 0 0 0 0,-2 1 0 0 0,-1-1 0 0 0,1 37 0 0 0,-7-56 19 0 0,0 0-1 0 0,0-1 0 0 0,-2 1 0 0 0,0 0 1 0 0,0-1-1 0 0,-1 1 0 0 0,-1-1 0 0 0,0 0 1 0 0,-1 0-1 0 0,0-1 0 0 0,-1 1 1 0 0,0-1-1 0 0,-1 0 0 0 0,0-1 0 0 0,-1 0 1 0 0,0 0-1 0 0,-1 0 0 0 0,0-1 0 0 0,-1-1 1 0 0,0 0-1 0 0,-1 0 0 0 0,-11 8 0 0 0,15-12-22 0 0,1-1 0 0 0,-1 1 0 0 0,-1-1 0 0 0,1 0 1 0 0,-1-1-1 0 0,1 1 0 0 0,-10 1 0 0 0,16-4-144 0 0,0-1 1 0 0,0 1-1 0 0,0-1 1 0 0,0 1 0 0 0,1 0-1 0 0,-1-1 1 0 0,0 1-1 0 0,0 0 1 0 0,1-1 0 0 0,-1 1-1 0 0,1 0 1 0 0,-1 0-1 0 0,0 0 1 0 0,1 0 0 0 0,0 0-1 0 0,-1-1 1 0 0,1 1-1 0 0,-1 0 1 0 0,1 0 0 0 0,0 0-1 0 0,0 0 1 0 0,0 0-1 0 0,0 0 1 0 0,-1 0 0 0 0,1 0-1 0 0,0 0 1 0 0,1 0-1 0 0,-1 0 1 0 0,0 0 0 0 0,0 0-1 0 0,0 0 1 0 0,1 0-1 0 0,-1 0 1 0 0,0 0 0 0 0,1 0-1 0 0,-1 0 1 0 0,1 0 0 0 0,-1 0-1 0 0,2 1 1 0 0,1 4-1307 0 0</inkml:trace>
  <inkml:trace contextRef="#ctx0" brushRef="#br0" timeOffset="29508.12">2682 3291 7938 0 0,'-2'-1'49'0'0,"1"-1"0"0"0,-1 0 1 0 0,1 1-1 0 0,0-1 0 0 0,0 0 1 0 0,0 0-1 0 0,0 0 0 0 0,0 0 1 0 0,0 0-1 0 0,1 0 0 0 0,-1 0 1 0 0,0 0-1 0 0,1 0 0 0 0,-1-2 1 0 0,-1-36 40 0 0,1 20 69 0 0,-2-14 86 0 0,2 15-113 0 0,-1 1 1 0 0,0 0-1 0 0,-1 0 1 0 0,-7-21-1 0 0,-71-155 35 0 0,18 47-153 0 0,62 145 8 0 0,-1-3 88 0 0,0-1-1 0 0,0 1 0 0 0,0 0 0 0 0,1-1 0 0 0,0 1 0 0 0,-1-12 0 0 0,2 17-106 0 0,18 14-421 0 0,-1 15 430 0 0,-1 1 0 0 0,24 61 0 0 0,10 21 24 0 0,21 39 92 0 0,-43-67-54 0 0,7 15 115 0 0,-34-95-143 0 0,1 0-1 0 0,1 0 1 0 0,-1 0 0 0 0,0-1 0 0 0,1 1-1 0 0,0-1 1 0 0,0 0 0 0 0,0 0 0 0 0,6 5-1 0 0,-8-7-13 0 0,-1-1-1 0 0,1 1 1 0 0,0-1-1 0 0,0 1 1 0 0,0-1-1 0 0,0 1 1 0 0,0-1 0 0 0,-1 0-1 0 0,1 0 1 0 0,0 1-1 0 0,0-1 1 0 0,0 0-1 0 0,0 0 1 0 0,0 0-1 0 0,0 0 1 0 0,0 0-1 0 0,0 0 1 0 0,0 0-1 0 0,1-1 1 0 0,-1 1 23 0 0,0-1 0 0 0,0 0 0 0 0,0 0 1 0 0,0 1-1 0 0,0-1 0 0 0,0 0 0 0 0,0 0 0 0 0,0 0 1 0 0,0 0-1 0 0,0 0 0 0 0,0 0 0 0 0,-1 0 0 0 0,1 0 1 0 0,0-1-1 0 0,-1 1 0 0 0,1 0 0 0 0,-1 0 0 0 0,1-2 0 0 0,2-11 46 0 0,0 0-1 0 0,-1 0 1 0 0,0-1-1 0 0,-1 1 1 0 0,-1-1-1 0 0,0 1 1 0 0,-3-22-1 0 0,0-20 113 0 0,5-57-224 0 0,29-198 0 0 0,-30 309-39 0 0,-1 1-1 0 0,0-1 0 0 0,0 0 1 0 0,1 1-1 0 0,-1-1 1 0 0,0 1-1 0 0,1-1 0 0 0,0 0 1 0 0,-1 1-1 0 0,1-1 0 0 0,0 1 1 0 0,0 0-1 0 0,1-3 1 0 0,3 7-1077 0 0,1 13 308 0 0,0 44-4389 0 0,-6-58 4935 0 0,2 13-1795 0 0</inkml:trace>
  <inkml:trace contextRef="#ctx0" brushRef="#br0" timeOffset="31005.1">3187 2887 9202 0 0,'-1'-1'-11'0'0,"-1"1"0"0"0,0 0 0 0 0,1-1 0 0 0,-1 1 0 0 0,0 0 0 0 0,1 0 0 0 0,-1 0-1 0 0,1 1 1 0 0,-1-1 0 0 0,0 0 0 0 0,1 0 0 0 0,-1 1 0 0 0,1-1 0 0 0,-1 1 0 0 0,1 0 0 0 0,-1-1 0 0 0,1 1 0 0 0,-1 0 0 0 0,1 0 0 0 0,-1 0 0 0 0,1 0 0 0 0,0 0-1 0 0,0 0 1 0 0,0 0 0 0 0,0 1 0 0 0,-2 1 0 0 0,-6 7-115 0 0,1 0 0 0 0,-9 15 0 0 0,13-19 109 0 0,-5 7 24 0 0,1 0-1 0 0,1 1 0 0 0,0 0 1 0 0,1 0-1 0 0,0 0 0 0 0,1 1 0 0 0,1 0 1 0 0,0 0-1 0 0,-2 25 0 0 0,4-30 34 0 0,0 11 154 0 0,2-20-173 0 0,0 0-1 0 0,0-1 1 0 0,0 1-1 0 0,0 0 1 0 0,0-1-1 0 0,1 1 1 0 0,-1 0 0 0 0,0-1-1 0 0,0 1 1 0 0,1-1-1 0 0,-1 1 1 0 0,0-1-1 0 0,1 1 1 0 0,-1 0-1 0 0,0-1 1 0 0,1 1-1 0 0,-1-1 1 0 0,1 0-1 0 0,-1 1 1 0 0,1-1-1 0 0,-1 1 1 0 0,1-1-1 0 0,-1 0 1 0 0,1 1-1 0 0,0-1 1 0 0,0 1-1 0 0,2-2 48 0 0,0 0 0 0 0,0-1 0 0 0,0 1 0 0 0,0 0 0 0 0,0-1 0 0 0,-1 0 0 0 0,1 1 0 0 0,-1-1 0 0 0,1 0 0 0 0,-1 0 0 0 0,3-3 0 0 0,-5 5-65 0 0,15-15-2 0 0,-2 0 0 0 0,1-1 1 0 0,-2 0-1 0 0,0-1 0 0 0,-1 0 0 0 0,-1-1 0 0 0,0 0 0 0 0,-1-1 0 0 0,-1 0 0 0 0,-1 0 1 0 0,-1-1-1 0 0,7-35 0 0 0,-11 37-95 0 0,-5 27-410 0 0,-4 30 48 0 0,6-8 413 0 0,-7 136 274 0 0,12-251 1246 0 0,1 50-1495 0 0,2 0 0 0 0,1 1 1 0 0,23-60-1 0 0,-31 92 3 0 0,0 0 1 0 0,0 0-1 0 0,0 1 0 0 0,1-1 1 0 0,-1 0-1 0 0,0 0 0 0 0,1 0 1 0 0,-1 1-1 0 0,1-1 0 0 0,-1 0 1 0 0,1 1-1 0 0,-1-1 1 0 0,1 1-1 0 0,0-1 0 0 0,-1 0 1 0 0,1 1-1 0 0,0-1 0 0 0,-1 1 1 0 0,1 0-1 0 0,0-1 0 0 0,-1 1 1 0 0,1-1-1 0 0,0 1 0 0 0,0 0 1 0 0,0 0-1 0 0,-1 0 0 0 0,1-1 1 0 0,1 1-1 0 0,-1 1-12 0 0,0-1 0 0 0,0 1 0 0 0,1-1 0 0 0,-1 1 0 0 0,0-1 0 0 0,0 1 0 0 0,0 0 0 0 0,0 0 0 0 0,0 0-1 0 0,0 0 1 0 0,0-1 0 0 0,0 1 0 0 0,0 0 0 0 0,-1 1 0 0 0,2 0 0 0 0,3 7-56 0 0,0-1 0 0 0,-1 1 0 0 0,5 13 0 0 0,6 25 167 0 0,13 75-1 0 0,-27-108 17 0 0,0-1 0 0 0,0 0 0 0 0,-2 15 0 0 0,0-16 145 0 0,1 1-1 0 0,0-1 1 0 0,3 19 0 0 0,-3-48 38 0 0,1 1 0 0 0,1-1-1 0 0,0 1 1 0 0,1-1 0 0 0,6-19-1 0 0,-5 19-152 0 0,0-1-194 0 0,1 1 0 0 0,1-1 0 0 0,1 2 0 0 0,0-1 0 0 0,1 1 0 0 0,0 0 0 0 0,18-24 0 0 0,-25 39 46 0 0,-1 0 0 0 0,1 1-1 0 0,-1-1 1 0 0,1 1 0 0 0,-1-1 0 0 0,1 1 0 0 0,-1-1 0 0 0,1 1 0 0 0,0-1 0 0 0,-1 1 0 0 0,1-1 0 0 0,0 1 0 0 0,-1-1 0 0 0,1 1 0 0 0,0 0-1 0 0,-1 0 1 0 0,1-1 0 0 0,0 1 0 0 0,0 0 0 0 0,-1 0 0 0 0,1 0 0 0 0,0 0 0 0 0,0 0 0 0 0,-1 0 0 0 0,1 0 0 0 0,0 0 0 0 0,0 0 0 0 0,0 0-1 0 0,1 1-4 0 0,-1 0-1 0 0,0 0 1 0 0,1 0-1 0 0,-1 0 1 0 0,0 0-1 0 0,0 0 0 0 0,0 0 1 0 0,0 0-1 0 0,0 1 1 0 0,0-1-1 0 0,0 0 0 0 0,0 1 1 0 0,0 1-1 0 0,4 7-49 0 0,-1 1 0 0 0,0 0-1 0 0,2 12 1 0 0,-4-17 47 0 0,0 2 46 0 0,-1 0-1 0 0,1 0 1 0 0,-2 1 0 0 0,1-1-1 0 0,-1 0 1 0 0,0 1 0 0 0,-1-1-1 0 0,0 0 1 0 0,0 1-1 0 0,-5 13 1 0 0,6-22 14 0 0,0 0-1 0 0,0 1 1 0 0,0-1 0 0 0,0 1-1 0 0,0-1 1 0 0,0 1 0 0 0,0-1-1 0 0,0 0 1 0 0,-1 1-1 0 0,1-1 1 0 0,0 1 0 0 0,0-1-1 0 0,0 0 1 0 0,-1 1 0 0 0,1-1-1 0 0,0 0 1 0 0,0 1 0 0 0,-1-1-1 0 0,1 0 1 0 0,0 1 0 0 0,-1-1-1 0 0,1 0 1 0 0,-1 0-1 0 0,1 1 1 0 0,0-1 0 0 0,-1 0-1 0 0,0 1 1 0 0,-5-10 214 0 0,5 6-236 0 0,0-1 0 0 0,0 1 0 0 0,0 0 0 0 0,0-1 1 0 0,1 1-1 0 0,0-7 0 0 0,2-6-26 0 0,1-1 1 0 0,1 1-1 0 0,7-21 0 0 0,-8 31-23 0 0,-1 0 0 0 0,1 0 0 0 0,0 0 0 0 0,1 1 0 0 0,-1-1 0 0 0,1 1-1 0 0,0 0 1 0 0,0 0 0 0 0,1 1 0 0 0,0-1 0 0 0,8-5 0 0 0,-12 9 22 0 0,0 1 1 0 0,0-1-1 0 0,0 1 1 0 0,0 0-1 0 0,0-1 1 0 0,1 1-1 0 0,-1 0 1 0 0,0 0-1 0 0,0 0 1 0 0,1 0-1 0 0,-1 0 1 0 0,0 0-1 0 0,0 0 1 0 0,0 1-1 0 0,1-1 1 0 0,-1 0-1 0 0,0 1 1 0 0,0-1-1 0 0,0 0 0 0 0,0 1 1 0 0,0 0-1 0 0,0-1 1 0 0,0 1-1 0 0,0 0 1 0 0,0-1-1 0 0,0 1 1 0 0,0 0-1 0 0,0 0 1 0 0,0 0-1 0 0,-1 0 1 0 0,1 0-1 0 0,1 2 1 0 0,24 37-198 0 0,-24-38 204 0 0,8 17-51 0 0,-3-4 112 0 0,1-1 0 0 0,1 0 0 0 0,0-1 0 0 0,20 24-1 0 0,-27-34-14 0 0,1-1 0 0 0,-1 0 0 0 0,0 0-1 0 0,1 0 1 0 0,-1 0 0 0 0,1-1 0 0 0,-1 1-1 0 0,1 0 1 0 0,0-1 0 0 0,-1 0 0 0 0,1 0-1 0 0,0 0 1 0 0,0 0 0 0 0,0 0 0 0 0,0-1-1 0 0,0 1 1 0 0,0-1 0 0 0,0 0 0 0 0,0 0-1 0 0,0 0 1 0 0,0 0 0 0 0,0-1 0 0 0,0 1-1 0 0,0-1 1 0 0,0 0 0 0 0,0 1 0 0 0,0-1-1 0 0,0-1 1 0 0,0 1 0 0 0,-1 0 0 0 0,1-1-1 0 0,4-2 1 0 0,-1-1 9 0 0,0 0-1 0 0,0 0 1 0 0,-1 0 0 0 0,0-1-1 0 0,0 0 1 0 0,0 0 0 0 0,-1 0-1 0 0,0-1 1 0 0,0 1-1 0 0,0-1 1 0 0,-1 0 0 0 0,0 0-1 0 0,0 0 1 0 0,-1-1 0 0 0,0 1-1 0 0,2-11 1 0 0,0-8-92 0 0,-2 0 0 0 0,0 0 0 0 0,-3-38 1 0 0,0 51-49 0 0,0 0 1 0 0,-1 1 0 0 0,0-1-1 0 0,-1 1 1 0 0,0 0 0 0 0,-1 0-1 0 0,-1 0 1 0 0,-7-14 0 0 0,12 24 78 0 0,-1 0 1 0 0,0 1 0 0 0,0-1 0 0 0,0 1-1 0 0,-1-1 1 0 0,1 1 0 0 0,0 0 0 0 0,0-1-1 0 0,-1 1 1 0 0,1 0 0 0 0,-1 0-1 0 0,1 0 1 0 0,-1 0 0 0 0,1 0 0 0 0,-1 0-1 0 0,0 1 1 0 0,0-1 0 0 0,1 0-1 0 0,-3 0 1 0 0,2 1-11 0 0,1 1 0 0 0,-1-1 0 0 0,0 0-1 0 0,1 0 1 0 0,-1 1 0 0 0,1-1 0 0 0,-1 0 0 0 0,0 1-1 0 0,1 0 1 0 0,-1-1 0 0 0,1 1 0 0 0,0 0 0 0 0,-1 0-1 0 0,1 0 1 0 0,0 0 0 0 0,-1 0 0 0 0,0 1-1 0 0,-3 3-20 0 0,1 1 0 0 0,0-1-1 0 0,0 0 1 0 0,0 1 0 0 0,1 0-1 0 0,-1 0 1 0 0,2 0 0 0 0,-1 0-1 0 0,-2 8 1 0 0,3-5 80 0 0,-1 0 0 0 0,1 0 0 0 0,0 0 0 0 0,1 1-1 0 0,0-1 1 0 0,1 0 0 0 0,0 1 0 0 0,2 17 0 0 0,-1-22 8 0 0,1 1-1 0 0,-1-1 1 0 0,1 0 0 0 0,0 0-1 0 0,1 0 1 0 0,-1 0 0 0 0,1-1-1 0 0,0 1 1 0 0,0-1-1 0 0,0 1 1 0 0,1-1 0 0 0,-1 0-1 0 0,1 0 1 0 0,0-1-1 0 0,0 1 1 0 0,9 5 0 0 0,3 1 50 0 0,1-1 0 0 0,0 0 0 0 0,1-2 0 0 0,0 0 0 0 0,0 0 0 0 0,0-2 0 0 0,28 5 0 0 0,-23-7-30 0 0,0 0 0 0 0,0-2 0 0 0,1 0 0 0 0,-1-2 1 0 0,40-5-1 0 0,-1-8 68 0 0,-57 13-199 0 0,1-1 0 0 0,-1 0 0 0 0,0 0 0 0 0,1-1-1 0 0,-1 1 1 0 0,0-1 0 0 0,0 0 0 0 0,7-7 0 0 0,-11 9-156 0 0,0 0-1 0 0,0 0 1 0 0,0 0-1 0 0,0 0 0 0 0,-1 0 1 0 0,1 0-1 0 0,0-1 1 0 0,-1 1-1 0 0,1 0 1 0 0,-1 0-1 0 0,1-1 1 0 0,-1 1-1 0 0,0 0 1 0 0,1-1-1 0 0,-1-1 0 0 0,-1-2-1700 0 0</inkml:trace>
  <inkml:trace contextRef="#ctx0" brushRef="#br0" timeOffset="32787.237">2510 2727 3465 0 0,'2'-2'51'0'0,"-1"1"0"0"0,1-1 1 0 0,0 1-1 0 0,-1-1 0 0 0,1 1 1 0 0,0 0-1 0 0,0 0 0 0 0,0 0 1 0 0,0 0-1 0 0,0 0 0 0 0,0 0 1 0 0,0 0-1 0 0,0 1 1 0 0,1-1-1 0 0,3 0 0 0 0,35-3 521 0 0,-41 4-465 0 0,0-1 0 0 0,0 1-1 0 0,-1-1 1 0 0,1 1 0 0 0,0-1-1 0 0,0 1 1 0 0,0-1-1 0 0,0 1 1 0 0,0-1 0 0 0,0 1-1 0 0,0-1 1 0 0,1 1 0 0 0,-1 0-1 0 0,0-1 1 0 0,0 1-1 0 0,0-1 1 0 0,0 1 0 0 0,1-1-1 0 0,-1 1 1 0 0,0 0 0 0 0,0-1-1 0 0,1 1 1 0 0,-1-1-1 0 0,0 1 1 0 0,0 0 0 0 0,1-1-1 0 0,-1 1 1 0 0,1-1 0 0 0,1-1-16 0 0,-10 10 78 0 0,5-5-147 0 0,0-1 0 0 0,-1 0 1 0 0,0 0-1 0 0,1 0 0 0 0,-8 3 0 0 0,7-4-23 0 0,0 2-23 0 0,3-3-18 0 0,0 0 55 0 0,0 0 1 0 0,0 1 0 0 0,1-1-1 0 0,-1 1 1 0 0,0-1-1 0 0,0 0 1 0 0,1 1 0 0 0,-1 0-1 0 0,0-1 1 0 0,1 1 0 0 0,-1-1-1 0 0,1 1 1 0 0,-1 0-1 0 0,1-1 1 0 0,-1 1 0 0 0,1 0-1 0 0,-1 0 1 0 0,1-1-1 0 0,-1 1 1 0 0,1 0 0 0 0,-1 1-1 0 0,1 0 878 0 0,5 3-731 0 0,0 2 0 0 0,0-1 0 0 0,-1 0 0 0 0,0 1 0 0 0,0 0 0 0 0,0 0-1 0 0,-1 0 1 0 0,0 1 0 0 0,3 12 0 0 0,1 6 122 0 0,3 41-1 0 0,-6-35-262 0 0,0-6 9 0 0,3 22 263 0 0,21 80 1 0 0,-22-109-245 0 0,-1 0 0 0 0,-2 1 1 0 0,4 38-1 0 0,-6-49-10 0 0,0 1 0 0 0,1 0 0 0 0,0 0 0 0 0,7 16 0 0 0,4 18 187 0 0,-11-33-191 0 0,0-6-1 0 0,-1-1 0 0 0,-1 0 0 0 0,1 1 0 0 0,-1-1 0 0 0,1 1 0 0 0,-2 8-1 0 0,2-4 107 0 0,-1-9-131 0 0,1 0 0 0 0,-1 0-1 0 0,0 1 1 0 0,0-1 0 0 0,0 0-1 0 0,0 0 1 0 0,0 0-1 0 0,0 1 1 0 0,0-1 0 0 0,0 0-1 0 0,0 0 1 0 0,0 0 0 0 0,1 1-1 0 0,-1-1 1 0 0,0 0-1 0 0,0 0 1 0 0,0 0 0 0 0,0 1-1 0 0,-1-1 1 0 0,1 0 0 0 0,0 0-1 0 0,0 1 1 0 0,0-1 0 0 0,0 0-1 0 0,0 0 1 0 0,0 0-1 0 0,0 1 1 0 0,0-1 0 0 0,0 0-1 0 0,0 0 1 0 0,0 0 0 0 0,-1 0-1 0 0,1 1 1 0 0,0-1-1 0 0,0 0 1 0 0,0 0 0 0 0,0 0-1 0 0,-1 0 1 0 0,1 0 0 0 0,0 0-1 0 0,0 1 1 0 0,0-1-1 0 0,0 0 1 0 0,-1 0 0 0 0,1 0-1 0 0,0 0 1 0 0,0 0 0 0 0,0 0-1 0 0,-1 0 1 0 0,0 0 877 0 0,-3-5-748 0 0,3 5-127 0 0,1 0 0 0 0,-1-1 0 0 0,1 1 0 0 0,-1-1 0 0 0,1 1 0 0 0,-1-1 0 0 0,1 1 0 0 0,-1-1 0 0 0,1 1 1 0 0,-1-1-1 0 0,1 1 0 0 0,0-1 0 0 0,-1 1 0 0 0,1-1 0 0 0,0 0 0 0 0,0 1 0 0 0,-1-1 0 0 0,1 0 0 0 0,0-1 0 0 0,0 1 10 0 0,0-1-1 0 0,0 0 0 0 0,0 0 0 0 0,0 0 1 0 0,0 0-1 0 0,0 0 0 0 0,-1 0 0 0 0,1 1 1 0 0,-1-1-1 0 0,1 0 0 0 0,-2-1 0 0 0,1 0-11 0 0,0 1-1 0 0,1-1 0 0 0,-1 1 1 0 0,1 0-1 0 0,-1-1 1 0 0,1 1-1 0 0,0-1 0 0 0,0-2 1 0 0,0-6 6 0 0,-1 1 0 0 0,1 0 0 0 0,-2-1 0 0 0,1 1 0 0 0,-2 0 0 0 0,1 0 0 0 0,-7-17 1 0 0,-8-33-22 0 0,8 4 96 0 0,1 15-61 0 0,-2-56 1 0 0,-1-15 10 0 0,3 40-35 0 0,6 46-50 0 0,1 5 16 0 0,-2 0 1 0 0,0 0 0 0 0,-11-39 0 0 0,14 59 10 0 0,-2-2-74 0 0,2 3 80 0 0,0 0 0 0 0,0 0 0 0 0,-1 1-1 0 0,1-1 1 0 0,0 0 0 0 0,0 0 0 0 0,0 0 0 0 0,0 1 0 0 0,0-1 0 0 0,0 0 0 0 0,0 0 0 0 0,-1 0-1 0 0,1 0 1 0 0,0 0 0 0 0,0 1 0 0 0,0-1 0 0 0,0 0 0 0 0,-1 0 0 0 0,1 0 0 0 0,0 0-1 0 0,0 0 1 0 0,0 0 0 0 0,0 0 0 0 0,-1 0 0 0 0,1 0 0 0 0,0 0 0 0 0,0 1 0 0 0,0-1 0 0 0,-1 0-1 0 0,1 0 1 0 0,0 0 0 0 0,0 0 0 0 0,-1 0 0 0 0,1-1 0 0 0,0 1 0 0 0,0 0 0 0 0,0 0 0 0 0,0 0-1 0 0,-1 0 1 0 0,1 0 0 0 0,0 0 0 0 0,0 0 0 0 0,0 0 0 0 0,-1 0 0 0 0,1 0 0 0 0,0-1 0 0 0,0 1-1 0 0,0 0 1 0 0,0 0 0 0 0,-1 0 0 0 0,1 0 0 0 0,0 0 0 0 0,0-1 0 0 0,0 1 0 0 0,0 0-1 0 0,0 0 1 0 0,0 0 0 0 0,0-1 0 0 0,0 1 0 0 0,0 0 0 0 0,0 0 0 0 0,-1 0 0 0 0,1-1 0 0 0,0 1-1 0 0,0 0 1 0 0,-1 6-326 0 0,-1 1-1 0 0,1 0 0 0 0,0 0 1 0 0,1 0-1 0 0,-1 0 0 0 0,2 10 1 0 0,1-9-1794 0 0</inkml:trace>
  <inkml:trace contextRef="#ctx0" brushRef="#br0" timeOffset="35790.49">5256 2797 4369 0 0,'12'0'336'0'0,"0"-1"0"0"0,0-1 0 0 0,0 0 0 0 0,0-1 1 0 0,-1 0-1 0 0,1-1 0 0 0,-1 0 0 0 0,0-1 0 0 0,0-1 0 0 0,0 1 0 0 0,12-10 1 0 0,13-11-457 0 0,57-55 1 0 0,-51 42 524 0 0,-11 11-410 0 0,-2-2 0 0 0,-1-1 0 0 0,-1-2 0 0 0,-2 0 0 0 0,-1-2 0 0 0,-2 0 0 0 0,35-76 0 0 0,-46 84 63 0 0,-1-2 0 0 0,-1 1 0 0 0,-1-1-1 0 0,-2 0 1 0 0,3-31 0 0 0,-7 38 63 0 0,-1 0 0 0 0,-1 0-1 0 0,-2 0 1 0 0,0 0 0 0 0,0 1 0 0 0,-2-1-1 0 0,-10-31 1 0 0,12 48-130 0 0,1 0 1 0 0,-2 0-1 0 0,1 0 0 0 0,0 1 1 0 0,-1-1-1 0 0,0 0 0 0 0,0 1 1 0 0,0 0-1 0 0,-1 0 0 0 0,0 0 0 0 0,1 0 1 0 0,-1 0-1 0 0,-6-3 0 0 0,8 5-1 0 0,-1 1 0 0 0,1 0 0 0 0,-1 0 0 0 0,1 0 0 0 0,0 0 0 0 0,-1 0 0 0 0,0 0 0 0 0,1 1 0 0 0,-1-1 0 0 0,1 1 0 0 0,-1 0 0 0 0,0 0 0 0 0,1 0 0 0 0,-1 0-1 0 0,0 0 1 0 0,1 0 0 0 0,-1 1 0 0 0,1-1 0 0 0,-1 1 0 0 0,0 0 0 0 0,1 0 0 0 0,0 0 0 0 0,-1 0 0 0 0,1 0 0 0 0,0 1 0 0 0,-1-1 0 0 0,1 1 0 0 0,-3 2 0 0 0,-2 2-30 0 0,0 1-1 0 0,1 0 1 0 0,-1 1 0 0 0,1 0 0 0 0,1 0 0 0 0,-6 10 0 0 0,-24 54-94 0 0,28-52 134 0 0,1 0 0 0 0,1 1 0 0 0,1 0 1 0 0,-2 41-1 0 0,4-45-28 0 0,2 11 45 0 0,1 0-1 0 0,1 0 1 0 0,1 0-1 0 0,9 36 1 0 0,-5-31-21 0 0,24 106 149 0 0,57 158-1 0 0,-83-282-131 0 0,-1 0 0 0 0,-1 1 0 0 0,3 19-1 0 0,-6-30-1 0 0,1 0 1 0 0,-1 1-1 0 0,0-1 0 0 0,0 1 0 0 0,-1-1 1 0 0,1 1-1 0 0,-1-1 0 0 0,0 0 0 0 0,-1 1 0 0 0,1-1 1 0 0,-1 0-1 0 0,0 0 0 0 0,-4 5 0 0 0,6-9-17 0 0,-1 0-1 0 0,0 0 0 0 0,1 0 0 0 0,-1 0 1 0 0,0 0-1 0 0,0 0 0 0 0,0-1 1 0 0,0 1-1 0 0,0 0 0 0 0,0-1 0 0 0,0 1 1 0 0,0-1-1 0 0,0 1 0 0 0,0-1 0 0 0,0 1 1 0 0,0-1-1 0 0,-1 0 0 0 0,1 0 0 0 0,0 1 1 0 0,0-1-1 0 0,0 0 0 0 0,0 0 0 0 0,-1 0 1 0 0,1 0-1 0 0,0-1 0 0 0,-2 1 1 0 0,-32-13-2085 0 0,19 6 1411 0 0,9 2 118 0 0,-3 0-2112 0 0</inkml:trace>
  <inkml:trace contextRef="#ctx0" brushRef="#br0" timeOffset="36373.68">6333 2476 7490 0 0,'-1'-1'26'0'0,"0"-1"1"0"0,0 1 0 0 0,0-1-1 0 0,0 1 1 0 0,0 0 0 0 0,0-1-1 0 0,0 1 1 0 0,-1 0 0 0 0,1 0-1 0 0,0 0 1 0 0,-1 0 0 0 0,1 0-1 0 0,-1 0 1 0 0,1 0 0 0 0,-1 1-1 0 0,0-1 1 0 0,1 1 0 0 0,-1-1-1 0 0,0 1 1 0 0,1-1 0 0 0,-3 1-1 0 0,1 0-73 0 0,1 0-1 0 0,-1 1 0 0 0,1-1 1 0 0,-1 1-1 0 0,1 0 1 0 0,0 0-1 0 0,-1 0 0 0 0,1 0 1 0 0,0 0-1 0 0,-1 1 0 0 0,1-1 1 0 0,0 0-1 0 0,-3 4 1 0 0,-45 32-138 0 0,28-22 40 0 0,-21 20 0 0 0,20-13 141 0 0,1 1 0 0 0,1 2 1 0 0,-35 52-1 0 0,53-73 21 0 0,0 1 0 0 0,1 0 0 0 0,-1 0 0 0 0,1 1 0 0 0,0-1 0 0 0,1 0 0 0 0,-1 1 0 0 0,1-1 0 0 0,0 1 0 0 0,0 0 0 0 0,1-1 0 0 0,0 12 1 0 0,0-17-9 0 0,0 1 1 0 0,0-1 0 0 0,0 1-1 0 0,1 0 1 0 0,-1-1 0 0 0,0 1 0 0 0,1-1-1 0 0,-1 1 1 0 0,0-1 0 0 0,1 1-1 0 0,-1-1 1 0 0,1 1 0 0 0,-1-1 0 0 0,1 0-1 0 0,-1 1 1 0 0,1-1 0 0 0,-1 1 0 0 0,1-1-1 0 0,-1 0 1 0 0,1 0 0 0 0,-1 1-1 0 0,1-1 1 0 0,0 0 0 0 0,0 0 0 0 0,21 2 153 0 0,-15-3-139 0 0,-1 0 0 0 0,1 0 0 0 0,-1 0 0 0 0,9-4 0 0 0,1-2-24 0 0,-1-2 0 0 0,-1 1-1 0 0,1-2 1 0 0,-2 0 0 0 0,1-1-1 0 0,-1 0 1 0 0,16-19 0 0 0,73-100 250 0 0,-69 85-102 0 0,-31 42-130 0 0,0 0 0 0 0,0 0-1 0 0,-1-1 1 0 0,1 1 0 0 0,0 0-1 0 0,-1-1 1 0 0,0 1 0 0 0,0-1-1 0 0,0 1 1 0 0,0-1-1 0 0,-1 0 1 0 0,1-6 0 0 0,-17 31-136 0 0,-59 152-3 0 0,73-168 138 0 0,1 0-1 0 0,-1 1 1 0 0,1-1 0 0 0,0 0-1 0 0,0 1 1 0 0,1-1-1 0 0,0 1 1 0 0,0-1 0 0 0,0 0-1 0 0,2 11 1 0 0,-2-15-16 0 0,1 1 0 0 0,-1-1 1 0 0,0 1-1 0 0,1-1 0 0 0,0 1 0 0 0,-1-1 1 0 0,1 0-1 0 0,0 1 0 0 0,0-1 0 0 0,0 0 1 0 0,0 0-1 0 0,0 0 0 0 0,0 1 0 0 0,0-1 1 0 0,0 0-1 0 0,0 0 0 0 0,2 1 0 0 0,-1-2-19 0 0,0 1 0 0 0,-1-1 1 0 0,1 1-1 0 0,0-1 0 0 0,0 0 0 0 0,0 1 0 0 0,-1-1 0 0 0,1 0 0 0 0,0 0 0 0 0,0 0 0 0 0,0-1 0 0 0,0 1 0 0 0,0 0 0 0 0,-1-1 0 0 0,1 1 1 0 0,0-1-1 0 0,3-1 0 0 0,-2 1-277 0 0,0-1-1 0 0,0 0 1 0 0,0 0 0 0 0,-1 0 0 0 0,1 0 0 0 0,0 0 0 0 0,-1-1 0 0 0,3-2-1 0 0,0 0-240 0 0,6-6-784 0 0</inkml:trace>
  <inkml:trace contextRef="#ctx0" brushRef="#br0" timeOffset="37006.28">6521 2321 4673 0 0,'0'0'34'0'0,"0"-1"0"0"0,0 0 1 0 0,1 0-1 0 0,-1 0 0 0 0,0 0 0 0 0,1 1 1 0 0,-1-1-1 0 0,0 0 0 0 0,1 0 0 0 0,-1 1 1 0 0,1-1-1 0 0,-1 0 0 0 0,1 1 0 0 0,-1-1 1 0 0,1 0-1 0 0,0 1 0 0 0,-1-1 0 0 0,1 1 1 0 0,0-1-1 0 0,-1 1 0 0 0,1-1 0 0 0,1 0 1 0 0,-1 1-15 0 0,0 1 0 0 0,0-1 0 0 0,0 0 1 0 0,-1 0-1 0 0,1 0 0 0 0,0 0 0 0 0,0 1 1 0 0,-1-1-1 0 0,1 0 0 0 0,0 1 1 0 0,-1-1-1 0 0,1 1 0 0 0,0-1 0 0 0,-1 0 1 0 0,1 1-1 0 0,-1 0 0 0 0,1-1 0 0 0,-1 1 1 0 0,2 0-1 0 0,1 3 26 0 0,0 1-1 0 0,-1-1 1 0 0,1 0-1 0 0,-1 1 1 0 0,0-1 0 0 0,3 8-1 0 0,0 10 17 0 0,-1-1 0 0 0,0 1 0 0 0,-2 0-1 0 0,0 34 1 0 0,-11 86 498 0 0,2-62 224 0 0,7-52-243 0 0,0-28-532 0 0,0-1-1 0 0,0 1 1 0 0,0 0-1 0 0,0 0 1 0 0,1 0-1 0 0,-1 0 1 0 0,0 0-1 0 0,0 0 1 0 0,0 0-1 0 0,0 0 0 0 0,0 0 1 0 0,0 0-1 0 0,0 0 1 0 0,0 0-1 0 0,0 0 1 0 0,0 0-1 0 0,0 0 1 0 0,0 0-1 0 0,0 0 1 0 0,0 0-1 0 0,0 0 1 0 0,1 0-1 0 0,-1 0 1 0 0,0 0-1 0 0,0 0 1 0 0,0 0-1 0 0,0 0 1 0 0,0 0-1 0 0,0 0 1 0 0,0 0-1 0 0,0 0 1 0 0,0 0-1 0 0,0 0 1 0 0,0 0-1 0 0,0 0 1 0 0,0 0-1 0 0,1 0 1 0 0,-1 0-1 0 0,0 0 1 0 0,0 0-1 0 0,0 0 1 0 0,0 0-1 0 0,0 0 1 0 0,0 0-1 0 0,0 0 1 0 0,0 0-1 0 0,0 1 1 0 0,0-1-1 0 0,0 0 1 0 0,0 0-1 0 0,0 0 1 0 0,0 0-1 0 0,0 0 1 0 0,0 0-1 0 0,0 0 1 0 0,0 0-1 0 0,0 0 1 0 0,0 0-1 0 0,0 0 1 0 0,0 0-1 0 0,0 0 1 0 0,0 1-1 0 0,0-1 1 0 0,0 0-1 0 0,0 0 1 0 0,0 0-1 0 0,0 0 1 0 0,0 0-1 0 0,0 0 0 0 0,5-14 186 0 0,10-40-2 0 0,36-82-1 0 0,-40 108-158 0 0,20-43 10 0 0,-29 68-57 0 0,-1 0 0 0 0,1 0 0 0 0,-1 1-1 0 0,1-1 1 0 0,0 1 0 0 0,0-1 0 0 0,0 1 0 0 0,0 0 0 0 0,0 0 0 0 0,0 0-1 0 0,1 0 1 0 0,-1 0 0 0 0,1 0 0 0 0,0 1 0 0 0,-1-1 0 0 0,1 1 0 0 0,0 0-1 0 0,0 0 1 0 0,0 0 0 0 0,0 0 0 0 0,0 0 0 0 0,0 1 0 0 0,0-1 0 0 0,0 1-1 0 0,0 0 1 0 0,0 0 0 0 0,6 1 0 0 0,-9-1 18 0 0,2 2 15 0 0,-1-2-25 0 0,-1 0 0 0 0,0 0 0 0 0,0 0 0 0 0,1 0 0 0 0,-1 0 0 0 0,0 0-1 0 0,0 0 1 0 0,0 1 0 0 0,0-1 0 0 0,1 0 0 0 0,-1 0 0 0 0,0 0 0 0 0,0 0 0 0 0,0 0 0 0 0,0 1 0 0 0,1-1 0 0 0,-1 0-1 0 0,0 0 1 0 0,0 0 0 0 0,0 1 0 0 0,0-1 0 0 0,0 0 0 0 0,0 0 0 0 0,0 0 0 0 0,0 1 0 0 0,0-1 0 0 0,0 0 0 0 0,0 0-1 0 0,0 1 1 0 0,0-1 0 0 0,0 0 0 0 0,0 0 0 0 0,0 1 0 0 0,0 2-83 0 0,-1 0-1 0 0,0 0 1 0 0,1 0 0 0 0,-1 0-1 0 0,-1 0 1 0 0,1 0 0 0 0,0 0-1 0 0,-3 4 1 0 0,-5 10-2357 0 0,7-12 1107 0 0</inkml:trace>
  <inkml:trace contextRef="#ctx0" brushRef="#br0" timeOffset="37729.75">6592 1903 3993 0 0,'0'0'1023'0'0,"-2"4"-1113"0"0,-2 3 162 0 0,1 0 0 0 0,0 0 0 0 0,0 1 0 0 0,1-1 0 0 0,0 1 0 0 0,-3 14 0 0 0,-3 55 1211 0 0,7-56-929 0 0,1 339 1269 0 0,4-52-479 0 0,-9-256-1084 0 0,2-33-3 0 0,2 1 0 0 0,1 37 0 0 0,6-37-228 0 0,-6-19 27 0 0,0 0 1 0 0,1-1 0 0 0,-1 1 0 0 0,0-1 0 0 0,1 1-1 0 0,-1 0 1 0 0,1-1 0 0 0,-1 1 0 0 0,0-1 0 0 0,1 1-1 0 0,-1-1 1 0 0,1 1 0 0 0,-1-1 0 0 0,1 1 0 0 0,0-1-1 0 0,-1 0 1 0 0,1 1 0 0 0,-1-1 0 0 0,1 0 0 0 0,0 0-1 0 0,-1 1 1 0 0,1-1 0 0 0,0 0 0 0 0,-1 0 0 0 0,1 0-1 0 0,0 0 1 0 0,0 0 0 0 0,4-1-1516 0 0</inkml:trace>
  <inkml:trace contextRef="#ctx0" brushRef="#br0" timeOffset="39101.36">6906 2307 3641 0 0,'-1'-1'148'0'0,"0"-1"0"0"0,0 1 0 0 0,0-1 0 0 0,0 1-1 0 0,0 0 1 0 0,0-1 0 0 0,-1 1 0 0 0,1 0 0 0 0,0 0 0 0 0,-1 0 0 0 0,1 0 0 0 0,-1 0 0 0 0,1 0 0 0 0,-1 1 0 0 0,1-1 0 0 0,-1 0 0 0 0,0 1 0 0 0,1-1 0 0 0,-3 1 0 0 0,2 0-184 0 0,0 0 0 0 0,0 1 1 0 0,0 0-1 0 0,0-1 0 0 0,0 1 1 0 0,0 0-1 0 0,0 0 0 0 0,0 0 1 0 0,1 0-1 0 0,-1 0 1 0 0,0 0-1 0 0,1 1 0 0 0,-1-1 1 0 0,1 1-1 0 0,-3 2 0 0 0,-10 10 24 0 0,1 0 0 0 0,1 1 0 0 0,0 1 0 0 0,1 0 0 0 0,1 0 0 0 0,1 1 0 0 0,0 1 0 0 0,1-1-1 0 0,1 1 1 0 0,0 1 0 0 0,1-1 0 0 0,2 1 0 0 0,-5 30 0 0 0,8-41 38 0 0,0 1-1 0 0,1-1 1 0 0,0 0-1 0 0,0 1 1 0 0,1-1 0 0 0,2 12-1 0 0,-3-18 25 0 0,1 0 0 0 0,-1 0 0 0 0,1 0 0 0 0,0 0 0 0 0,0 0 0 0 0,0 0 0 0 0,0 0 0 0 0,1 0 0 0 0,-1-1 0 0 0,0 1 0 0 0,1 0 0 0 0,-1-1 0 0 0,1 1 0 0 0,-1-1 0 0 0,1 1 0 0 0,0-1 0 0 0,0 0 0 0 0,0 0 0 0 0,0 0 0 0 0,-1 0 0 0 0,1 0 0 0 0,0 0 0 0 0,1-1 0 0 0,-1 1 0 0 0,0 0 0 0 0,0-1 0 0 0,0 0 0 0 0,0 0 0 0 0,4 1 0 0 0,-1-1 18 0 0,-1 0 0 0 0,0-1 0 0 0,0 1 0 0 0,1-1 0 0 0,-1 0 0 0 0,0 0 0 0 0,0 0 0 0 0,0 0 0 0 0,0-1 1 0 0,0 0-1 0 0,0 0 0 0 0,0 0 0 0 0,-1 0 0 0 0,5-3 0 0 0,-2 0-32 0 0,0-1 0 0 0,-1 0 1 0 0,1 1-1 0 0,-1-1 0 0 0,-1-1 0 0 0,1 1 1 0 0,4-9-1 0 0,0-4-14 0 0,-1 0 0 0 0,0 0 1 0 0,-1 0-1 0 0,-1-1 0 0 0,3-23 0 0 0,5-68 329 0 0,-9 58-191 0 0,-5 50-127 0 0,0 3-25 0 0,-1 2-4 0 0,0 1-1 0 0,0-1 0 0 0,0 1 0 0 0,0-1 0 0 0,1 1 1 0 0,-1-1-1 0 0,1 1 0 0 0,-1-1 0 0 0,1 4 0 0 0,-4 43 58 0 0,3-1-1 0 0,1 1 0 0 0,3 0 0 0 0,15 86 1 0 0,-17-133-54 0 0,-1 0 0 0 0,0 0 0 0 0,1 0 0 0 0,0 0 0 0 0,-1 0 0 0 0,1 0 0 0 0,0-1 0 0 0,0 1 0 0 0,0 0 0 0 0,0 0 0 0 0,0-1 0 0 0,1 1 0 0 0,-1 0 0 0 0,0-1 0 0 0,1 1 0 0 0,-1-1 0 0 0,4 2 0 0 0,-4-2-33 0 0,0-1 0 0 0,0 0-1 0 0,0 0 1 0 0,0 1 0 0 0,0-1 0 0 0,0 0 0 0 0,0 0 0 0 0,0 0 0 0 0,0 0 0 0 0,0-1 0 0 0,0 1 0 0 0,0 0 0 0 0,0 0 0 0 0,0 0 0 0 0,0-1-1 0 0,0 1 1 0 0,0-1 0 0 0,0 1 0 0 0,0-1 0 0 0,0 1 0 0 0,0-1 0 0 0,0 1 0 0 0,-1-1 0 0 0,1 0 0 0 0,0 0 0 0 0,0 1 0 0 0,-1-1-1 0 0,1 0 1 0 0,-1 0 0 0 0,1 0 0 0 0,0 0 0 0 0,-1 1 0 0 0,0-1 0 0 0,2-2 0 0 0,21-44-591 0 0,-1 0 0 0 0,23-77 0 0 0,-12 30 816 0 0,-25 74-88 0 0,-5 9 134 0 0,1 0 0 0 0,1 1 0 0 0,0 0 0 0 0,10-18 0 0 0,-14 28-148 0 0,8 24-143 0 0,-9 14 164 0 0,-2 1 1 0 0,-1-1 0 0 0,-2 1-1 0 0,-15 57 1 0 0,79-278 1441 0 0,-57 176-1563 0 0,14-38-124 0 0,-15 41 113 0 0,1 0-1 0 0,-1-1 1 0 0,1 1-1 0 0,0 0 1 0 0,0 0 0 0 0,0 0-1 0 0,1 0 1 0 0,-1 1-1 0 0,6-5 1 0 0,-8 7 2 0 0,1-1 0 0 0,-1 1 1 0 0,1 0-1 0 0,0 0 1 0 0,-1 0-1 0 0,1 0 1 0 0,0 0-1 0 0,-1 0 0 0 0,1 0 1 0 0,0 0-1 0 0,-1 0 1 0 0,1 0-1 0 0,0 0 0 0 0,-1 0 1 0 0,1 0-1 0 0,0 0 1 0 0,-1 1-1 0 0,1-1 1 0 0,-1 0-1 0 0,1 0 0 0 0,0 1 1 0 0,-1-1-1 0 0,1 1 1 0 0,-1-1-1 0 0,1 0 0 0 0,-1 1 1 0 0,1-1-1 0 0,-1 1 1 0 0,0-1-1 0 0,1 1 1 0 0,-1-1-1 0 0,1 1 0 0 0,-1 0 1 0 0,0-1-1 0 0,0 1 1 0 0,1-1-1 0 0,-1 2 0 0 0,14 27-124 0 0,-13-24 119 0 0,8 19-34 0 0,-4-9 34 0 0,1 0 0 0 0,11 21-1 0 0,-16-33 46 0 0,0-1 0 0 0,0 0 0 0 0,1 0 0 0 0,-1 1 0 0 0,1-1-1 0 0,-1 0 1 0 0,1-1 0 0 0,0 1 0 0 0,0 0 0 0 0,0 0 0 0 0,0-1-1 0 0,0 1 1 0 0,0-1 0 0 0,0 0 0 0 0,0 1 0 0 0,1-1 0 0 0,-1 0-1 0 0,0 0 1 0 0,1-1 0 0 0,-1 1 0 0 0,1 0 0 0 0,2-1 0 0 0,-3 0 14 0 0,0 0 0 0 0,0-1 0 0 0,0 1 0 0 0,0-1 0 0 0,0 0 0 0 0,0 0 0 0 0,0 0 0 0 0,0 0 0 0 0,0 0 0 0 0,0 0 0 0 0,0 0 0 0 0,-1-1 0 0 0,1 1 0 0 0,0-1 0 0 0,-1 1 0 0 0,1-1 0 0 0,-1 1 0 0 0,2-4 0 0 0,23-40 206 0 0,-19 31-189 0 0,5-9-39 0 0,-2-1-1 0 0,0 0 0 0 0,-2 0 1 0 0,0-1-1 0 0,-2 0 1 0 0,4-37-1 0 0,-9 13-294 0 0,-1 48 138 0 0,-8 31-638 0 0,-4 15 857 0 0,5-20-64 0 0,0 0 1 0 0,-4 39 0 0 0,-38 235 138 0 0,44-277-151 0 0,-23 91 99 0 0,26-107-73 0 0,0 0 1 0 0,1 1 0 0 0,0-1-1 0 0,0 1 1 0 0,0-1 0 0 0,1 1-1 0 0,0 0 1 0 0,0-1 0 0 0,2 11-1 0 0,-2-17-19 0 0,0 0 0 0 0,0 0-1 0 0,0 0 1 0 0,0 0-1 0 0,0 0 1 0 0,0 1 0 0 0,0-1-1 0 0,0 0 1 0 0,0 0-1 0 0,0 0 1 0 0,0 0 0 0 0,0 0-1 0 0,0 0 1 0 0,0 0-1 0 0,0 1 1 0 0,0-1 0 0 0,0 0-1 0 0,0 0 1 0 0,0 0-1 0 0,0 0 1 0 0,1 0-1 0 0,-1 0 1 0 0,0 0 0 0 0,0 0-1 0 0,0 1 1 0 0,0-1-1 0 0,0 0 1 0 0,0 0 0 0 0,0 0-1 0 0,0 0 1 0 0,1 0-1 0 0,-1 0 1 0 0,0 0 0 0 0,0 0-1 0 0,0 0 1 0 0,0 0-1 0 0,0 0 1 0 0,0 0 0 0 0,0 0-1 0 0,1 0 1 0 0,-1 0-1 0 0,0 0 1 0 0,0 0 0 0 0,0 0-1 0 0,0 0 1 0 0,0 0-1 0 0,0 0 1 0 0,1 0-1 0 0,-1 0 1 0 0,5-7 248 0 0,3-11-174 0 0,11-39-79 0 0,1 1 0 0 0,3 1 1 0 0,2 1-1 0 0,3 2 0 0 0,66-96 0 0 0,-75 121-286 0 0,24-32 434 0 0,-38 54-611 0 0,-1 0 0 0 0,1 0 0 0 0,0 1 0 0 0,0-1-1 0 0,0 1 1 0 0,1 0 0 0 0,0 1 0 0 0,6-4 0 0 0,-7 5-1363 0 0</inkml:trace>
  <inkml:trace contextRef="#ctx0" brushRef="#br0" timeOffset="64517.52">41 5742 4281 0 0,'-19'-3'1136'0'0,"2"2"1115"0"0,37 5-2063 0 0,18 0-235 0 0,0-1-1 0 0,0-2 0 0 0,1-2 0 0 0,37-6 0 0 0,-36 4 41 0 0,523-92-68 0 0,-336 48 70 0 0,336-69 232 0 0,72-14-234 0 0,-588 121 3 0 0,684-132 120 0 0,165-22 660 0 0,-497 95-617 0 0,701-118-17 0 0,-240 49 105 0 0,-585 94-4 0 0,573-70 574 0 0,-259 37-550 0 0,364-1-255 0 0,360 28 183 0 0,232-5 488 0 0,-1159 38-638 0 0,724-54 134 0 0,-737 43-58 0 0,209 18-46 0 0,-111 25-169 0 0,-223 7 138 0 0,-246-23-42 0 0,58 5-22 0 0,-41-4-104 0 0,-1 0 1 0 0,1 1-1 0 0,-1 1 1 0 0,0 0-1 0 0,0 2 1 0 0,18 6-1 0 0,-36-11 36 0 0,1 0 1 0 0,-1 0-1 0 0,0 0 0 0 0,1 0 0 0 0,-1 1 0 0 0,0-1 1 0 0,1 0-1 0 0,-1 0 0 0 0,0 0 0 0 0,1 0 0 0 0,-1 0 0 0 0,0 1 1 0 0,0-1-1 0 0,1 0 0 0 0,-1 0 0 0 0,0 0 0 0 0,0 1 0 0 0,1-1 1 0 0,-1 0-1 0 0,0 0 0 0 0,0 1 0 0 0,1-1 0 0 0,-1 0 0 0 0,0 1 1 0 0,0-1-1 0 0,0 0 0 0 0,0 1 0 0 0,0-1 0 0 0,0 0 0 0 0,0 1 1 0 0,1-1-1 0 0,-1 0 0 0 0,0 1 0 0 0,0-1 0 0 0,0 0 1 0 0,0 1-1 0 0,0-1 0 0 0,0 0 0 0 0,-1 1 0 0 0,1-1 0 0 0,0 1 1 0 0,-4 3-2066 0 0</inkml:trace>
  <inkml:trace contextRef="#ctx0" brushRef="#br0" timeOffset="65622.72">1122 6546 3265 0 0,'-2'-3'563'0'0,"0"0"1"0"0,1 0-1 0 0,0 0 1 0 0,0-1-1 0 0,0 1 1 0 0,0 0 0 0 0,1-1-1 0 0,-1-3 1 0 0,1 3-550 0 0,0 1 0 0 0,0-1 0 0 0,1 1 0 0 0,-1 0 0 0 0,1-1 1 0 0,0 1-1 0 0,0 0 0 0 0,1-1 0 0 0,-1 1 0 0 0,0 0 0 0 0,1 0 0 0 0,0 0 1 0 0,0 0-1 0 0,0 1 0 0 0,0-1 0 0 0,0 0 0 0 0,1 1 0 0 0,-1-1 1 0 0,1 1-1 0 0,4-3 0 0 0,19-16 61 0 0,1 2-1 0 0,1 0 1 0 0,1 3 0 0 0,48-22-1 0 0,-69 34-88 0 0,1 1 0 0 0,0 0 0 0 0,-1 0-1 0 0,1 0 1 0 0,1 2 0 0 0,12-2 0 0 0,-20 3 6 0 0,0 0 1 0 0,1 0-1 0 0,-1 0 1 0 0,0 1-1 0 0,0-1 1 0 0,1 1 0 0 0,-1-1-1 0 0,0 1 1 0 0,0 0-1 0 0,0 0 1 0 0,0 0-1 0 0,0 0 1 0 0,0 1 0 0 0,0-1-1 0 0,0 0 1 0 0,-1 1-1 0 0,1 0 1 0 0,0-1-1 0 0,-1 1 1 0 0,1 0 0 0 0,-1 0-1 0 0,0 0 1 0 0,1-1-1 0 0,-1 2 1 0 0,0-1-1 0 0,0 0 1 0 0,0 0 0 0 0,-1 0-1 0 0,1 0 1 0 0,0 0-1 0 0,0 3 1 0 0,1 9-6 0 0,0 0 0 0 0,-1 0 0 0 0,-1 0 0 0 0,0-1 0 0 0,0 1 0 0 0,-2 0 0 0 0,0 0 0 0 0,0 0 0 0 0,-5 13 0 0 0,2-4 70 0 0,-3 40 0 0 0,8-62-44 0 0,0 1 1 0 0,0-1 0 0 0,0 1-1 0 0,0-1 1 0 0,0 1-1 0 0,0-1 1 0 0,0 1-1 0 0,0-1 1 0 0,1 1 0 0 0,-1-1-1 0 0,1 0 1 0 0,-1 1-1 0 0,1-1 1 0 0,0 1-1 0 0,-1-1 1 0 0,1 0 0 0 0,0 0-1 0 0,0 1 1 0 0,0-1-1 0 0,0 0 1 0 0,0 0 0 0 0,0 0-1 0 0,0 0 1 0 0,0 0-1 0 0,0 0 1 0 0,0 0-1 0 0,1-1 1 0 0,-1 1 0 0 0,0 0-1 0 0,1-1 1 0 0,-1 1-1 0 0,1-1 1 0 0,-1 1-1 0 0,0-1 1 0 0,1 0 0 0 0,-1 0-1 0 0,1 1 1 0 0,-1-1-1 0 0,4 0 1 0 0,5-1 99 0 0,0 0 1 0 0,1 0-1 0 0,-1-1 1 0 0,17-5-1 0 0,-15 4-64 0 0,43-14 110 0 0,-2-2 1 0 0,72-36 0 0 0,21-9 60 0 0,-102 47-271 0 0,94-31-634 0 0,-112 40 392 0 0,0 2 1 0 0,0 1-1 0 0,38-2 1 0 0,-28 6-1409 0 0</inkml:trace>
  <inkml:trace contextRef="#ctx0" brushRef="#br0" timeOffset="66354.86">3105 7130 2985 0 0,'-2'1'263'0'0,"0"0"-1"0"0,0 0 1 0 0,0 0 0 0 0,1 1 0 0 0,-1-1 0 0 0,1 1 0 0 0,-1-1 0 0 0,1 1-1 0 0,-1-1 1 0 0,1 1 0 0 0,0 0 0 0 0,0 0 0 0 0,-1 0 0 0 0,0 2 0 0 0,2-1-282 0 0,0 0-1 0 0,0 0 1 0 0,-1 0 0 0 0,2 1 0 0 0,-1-1 0 0 0,0 0 0 0 0,1 0 0 0 0,-1 0 0 0 0,1 0 0 0 0,1 3-1 0 0,8 26 1043 0 0,29 61-1 0 0,-17-43-519 0 0,148 339 118 0 0,-149-348-570 0 0,2-2 0 0 0,1-1 0 0 0,2-1 0 0 0,37 42 0 0 0,31 43-207 0 0,-32-44-2086 0 0,-32-42-507 0 0,-13-16 1020 0 0</inkml:trace>
  <inkml:trace contextRef="#ctx0" brushRef="#br0" timeOffset="67265.63">8910 6429 5505 0 0,'-11'-3'603'0'0,"12"12"370"0"0,3 4-564 0 0,1 4 43 0 0,-3-12-356 0 0,-1 1 0 0 0,1-1 0 0 0,-1 1 1 0 0,0 0-1 0 0,0 8 0 0 0,-1-10-74 0 0,1 0 1 0 0,-1 0-1 0 0,1 0 0 0 0,0 0 0 0 0,0 0 1 0 0,0-1-1 0 0,3 5 0 0 0,4 16-10 0 0,9 90 133 0 0,-2-4-13 0 0,19 34-110 0 0,101 269 0 0 0,-125-391-718 0 0,1-1 1 0 0,23 32-1 0 0,2 6-1318 0 0,-21-32 822 0 0,7-2-553 0 0</inkml:trace>
  <inkml:trace contextRef="#ctx0" brushRef="#br0" timeOffset="67898.84">11985 5361 7546 0 0,'0'-1'24'0'0,"0"1"1"0"0,0-1 0 0 0,0 1 0 0 0,0 0 0 0 0,0-1 0 0 0,0 1 0 0 0,0-1 0 0 0,0 1 0 0 0,0 0-1 0 0,0-1 1 0 0,0 1 0 0 0,0 0 0 0 0,1-1 0 0 0,-1 1 0 0 0,0-1 0 0 0,0 1 0 0 0,0 0 0 0 0,1-1-1 0 0,-1 1 1 0 0,0 0 0 0 0,0-1 0 0 0,0 1 0 0 0,1 0 0 0 0,-1 0 0 0 0,0-1 0 0 0,1 1 0 0 0,-1 0-1 0 0,0 0 1 0 0,1-1 0 0 0,-1 1 0 0 0,0 0 0 0 0,1 0 0 0 0,-1 0 0 0 0,0 0 0 0 0,1 0 0 0 0,-1-1-1 0 0,1 1 1 0 0,0 0 0 0 0,12 12 630 0 0,-7-5-691 0 0,-1-2 65 0 0,0 0 0 0 0,-1 0 0 0 0,1 0 0 0 0,-1 1 0 0 0,-1-1 0 0 0,1 1 0 0 0,-1 0 0 0 0,0 0 0 0 0,0 1 0 0 0,0-1 0 0 0,1 8 0 0 0,16 51 65 0 0,-8-27 28 0 0,8 41 0 0 0,8 121 159 0 0,-6-32-53 0 0,-5-54-147 0 0,20 106 5 0 0,16 36 87 0 0,86 350-211 0 0,-101-444-717 0 0,-3-7-1747 0 0,-24-114 920 0 0</inkml:trace>
  <inkml:trace contextRef="#ctx0" brushRef="#br0" timeOffset="68832.67">984 7503 5857 0 0,'-2'-9'1416'0'0,"2"7"-1110"0"0,-1 1 0 0 0,1-1 1 0 0,-1 0-1 0 0,1 0 0 0 0,0 1 0 0 0,0-1 0 0 0,0 0 1 0 0,0 0-1 0 0,0 0 0 0 0,1-1 0 0 0,-1 2-311 0 0,1 0-1 0 0,-1 0 0 0 0,1 0 0 0 0,0 0 0 0 0,-1 1 1 0 0,1-1-1 0 0,0 0 0 0 0,-1 0 0 0 0,1 1 1 0 0,0-1-1 0 0,0 1 0 0 0,0-1 0 0 0,0 0 0 0 0,0 1 1 0 0,0 0-1 0 0,0-1 0 0 0,0 1 0 0 0,0 0 1 0 0,0-1-1 0 0,0 1 0 0 0,1 0 0 0 0,57-16-288 0 0,80-9-1 0 0,195-14-16 0 0,101-29 324 0 0,-7-33 222 0 0,-195 43-211 0 0,141-33-39 0 0,230-54-89 0 0,-425 104 77 0 0,364-75 65 0 0,1140-216 640 0 0,-1543 303-474 0 0,469-90 558 0 0,-19-1-130 0 0,-21 2 35 0 0,-15 17-301 0 0,735-121 439 0 0,-26 53-583 0 0,94 43-106 0 0,7 63 8 0 0,-686 57 30 0 0,-1 47-343 0 0,-664-39 99 0 0,19 0-844 0 0,-1 2 1 0 0,0 1 0 0 0,-1 2-1 0 0,53 18 1 0 0,-64-15-1091 0 0</inkml:trace>
  <inkml:trace contextRef="#ctx0" brushRef="#br0" timeOffset="69744.58">3641 8102 4321 0 0,'0'0'91'0'0,"-1"0"0"0"0,1 0 1 0 0,0 1-1 0 0,-1-1 0 0 0,1 0 0 0 0,-1 0 0 0 0,1 0 1 0 0,0 1-1 0 0,-1-1 0 0 0,1 0 0 0 0,0 1 1 0 0,-1-1-1 0 0,1 0 0 0 0,0 1 0 0 0,-1-1 1 0 0,1 0-1 0 0,0 1 0 0 0,0-1 0 0 0,-1 0 0 0 0,1 1 1 0 0,0-1-1 0 0,0 1 0 0 0,0-1 0 0 0,0 1 1 0 0,0-1-1 0 0,-1 0 0 0 0,1 2 0 0 0,3 15 509 0 0,16 18-1062 0 0,-17-31 681 0 0,26 53 179 0 0,34 64 110 0 0,-56-108-479 0 0,0 0 1 0 0,-1 0-1 0 0,3 15 1 0 0,-4-14-9 0 0,0-1 1 0 0,1 0-1 0 0,0-1 1 0 0,9 15-1 0 0,95 182 131 0 0,-83-153-48 0 0,-13-30-238 0 0,18 35 555 0 0,-28-55-688 0 0,1-1 0 0 0,-1 0 1 0 0,1-1-1 0 0,1 1 0 0 0,-1-1 0 0 0,0 0 0 0 0,1 0 0 0 0,10 7 0 0 0,-7-7-884 0 0</inkml:trace>
  <inkml:trace contextRef="#ctx0" brushRef="#br0" timeOffset="70364.35">5551 7598 5417 0 0,'11'-35'1806'0'0,"-9"35"-1768"0"0,-1 0 1 0 0,1-1-1 0 0,0 1 1 0 0,-1 0-1 0 0,1 0 1 0 0,0 0-1 0 0,-1 0 0 0 0,1 0 1 0 0,-1 1-1 0 0,1-1 1 0 0,0 0-1 0 0,-1 1 1 0 0,1-1-1 0 0,-1 1 1 0 0,1 0-1 0 0,-1-1 1 0 0,3 2-1 0 0,-2 0 6 0 0,0 0-1 0 0,0 0 1 0 0,0 0 0 0 0,-1 0-1 0 0,1 0 1 0 0,0 1 0 0 0,-1-1-1 0 0,0 1 1 0 0,1-1 0 0 0,-1 1-1 0 0,0-1 1 0 0,0 1 0 0 0,0-1 0 0 0,-1 1-1 0 0,1 3 1 0 0,1 1 29 0 0,2 2 62 0 0,-1 0 0 0 0,1 0 0 0 0,8 12-1 0 0,8 21 250 0 0,72 243 990 0 0,-87-272-1330 0 0,22 66 411 0 0,4-2-1 0 0,55 100 1 0 0,-63-144-456 0 0,1-1 1 0 0,1-1-1 0 0,39 36 0 0 0,-55-58-159 0 0,2 0 0 0 0,-1-1 0 0 0,1 0 0 0 0,20 10 0 0 0,22 6-3221 0 0,-39-19 1414 0 0</inkml:trace>
  <inkml:trace contextRef="#ctx0" brushRef="#br0" timeOffset="71524.89">1805 7888 4577 0 0,'-1'0'46'0'0,"0"-1"0"0"0,1 0-1 0 0,-1 0 1 0 0,0 0 0 0 0,1 0 0 0 0,-1 0 0 0 0,0 0 0 0 0,1 0-1 0 0,-1 0 1 0 0,1 0 0 0 0,-1 0 0 0 0,1 0 0 0 0,0 0-1 0 0,0 0 1 0 0,-1 0 0 0 0,1 0 0 0 0,0 0 0 0 0,0-1 0 0 0,0 1-1 0 0,0 0 1 0 0,0 0 0 0 0,0 0 0 0 0,0 0 0 0 0,1 0 0 0 0,-1 0-1 0 0,0-1 1 0 0,1 0 0 0 0,1-1-29 0 0,0 1-1 0 0,0-1 1 0 0,1 1-1 0 0,-1 0 1 0 0,1 0-1 0 0,-1 0 1 0 0,1 0-1 0 0,3-1 1 0 0,8-7 222 0 0,-6 5-201 0 0,0 0 0 0 0,0 1 0 0 0,0 0-1 0 0,1 0 1 0 0,-1 1 0 0 0,1 0 0 0 0,0 1 0 0 0,0 0 0 0 0,0 0 0 0 0,0 1-1 0 0,0 0 1 0 0,0 1 0 0 0,0-1 0 0 0,0 2 0 0 0,1 0 0 0 0,-1 0 0 0 0,14 4-1 0 0,-19-4-37 0 0,-1 1 0 0 0,1 0 0 0 0,-1 0 0 0 0,0 0 0 0 0,0 1 0 0 0,0-1 0 0 0,0 1 0 0 0,0-1 0 0 0,0 1 0 0 0,0 0 0 0 0,-1 0 0 0 0,0 1-1 0 0,1-1 1 0 0,-1 0 0 0 0,-1 1 0 0 0,1-1 0 0 0,0 1 0 0 0,-1 0 0 0 0,0-1 0 0 0,1 1 0 0 0,-1 0 0 0 0,-1 0 0 0 0,1 0 0 0 0,-1 0-1 0 0,1 0 1 0 0,-1 0 0 0 0,0 0 0 0 0,-1 0 0 0 0,1-1 0 0 0,-1 1 0 0 0,1 0 0 0 0,-3 7 0 0 0,1-3 0 0 0,0-2 10 0 0,1 0-1 0 0,0 0 1 0 0,-1-1 0 0 0,0 1-1 0 0,0 0 1 0 0,-1-1 0 0 0,0 0-1 0 0,0 1 1 0 0,0-1 0 0 0,-6 7 0 0 0,7-10-10 0 0,0 0 25 0 0,-1 0 1 0 0,1 0 0 0 0,0 1 0 0 0,0-1 0 0 0,0 0 0 0 0,0 1 0 0 0,1-1 0 0 0,-1 1 0 0 0,1 0 0 0 0,-1 0 0 0 0,1-1 0 0 0,0 1 0 0 0,0 0-1 0 0,0 0 1 0 0,0 6 0 0 0,1-5 24 0 0,-1 0-1 0 0,1 0 1 0 0,-1 0-1 0 0,0 0 1 0 0,0 0-1 0 0,0 0 1 0 0,-1-1-1 0 0,1 1 1 0 0,-1 0-1 0 0,0-1 1 0 0,0 1 0 0 0,0-1-1 0 0,0 0 1 0 0,-4 4-1 0 0,5-6-33 0 0,1-1 0 0 0,-1 1 0 0 0,0 0 0 0 0,1 0 0 0 0,-1 0 0 0 0,1-1 0 0 0,-1 1 0 0 0,0 0 0 0 0,1 0 0 0 0,0 0 0 0 0,-1 0 0 0 0,1 0 0 0 0,0 0 0 0 0,-1 2 0 0 0,1-3-2 0 0,0 0 0 0 0,0 1 0 0 0,0-1-1 0 0,-1 0 1 0 0,1 0 0 0 0,0 1 0 0 0,0-1-1 0 0,0 0 1 0 0,0 1 0 0 0,0-1 0 0 0,0 0-1 0 0,0 1 1 0 0,0-1 0 0 0,0 0 0 0 0,0 1 0 0 0,0-1-1 0 0,0 0 1 0 0,1 1 0 0 0,-1-1 0 0 0,0 0-1 0 0,0 1 1 0 0,0-1 0 0 0,0 0 0 0 0,0 1-1 0 0,1-1 1 0 0,-1 0 0 0 0,0 0 0 0 0,0 1-1 0 0,0-1 1 0 0,1 0 0 0 0,-1 0 0 0 0,0 1-1 0 0,0-1 1 0 0,1 0 0 0 0,-1 0 0 0 0,0 0-1 0 0,1 0 1 0 0,-1 1 0 0 0,0-1 0 0 0,1 0-1 0 0,30 1 153 0 0,-24 0-156 0 0,1-1-1 0 0,-1 1 1 0 0,0-2-1 0 0,0 1 0 0 0,0-1 1 0 0,0 0-1 0 0,0 0 0 0 0,0-1 1 0 0,0 0-1 0 0,7-3 1 0 0,23-7 6 0 0,-30 10-18 0 0,0 0 0 0 0,-1 0 0 0 0,1-1 0 0 0,9-4 0 0 0,-13 5 2 0 0,0 1 0 0 0,0-1-1 0 0,0 1 1 0 0,0 0 0 0 0,0 0 0 0 0,0 1-1 0 0,0-1 1 0 0,0 0 0 0 0,0 1-1 0 0,0 0 1 0 0,1 0 0 0 0,-1 0 0 0 0,0 0-1 0 0,0 0 1 0 0,0 1 0 0 0,0 0-1 0 0,5 1 1 0 0,15 2 0 0 0,-13-6 14 0 0,-10 2-13 0 0,1 0 0 0 0,-1-1 0 0 0,1 1 0 0 0,-1 0 0 0 0,0 0 0 0 0,1 0 0 0 0,-1 0 0 0 0,0 0 0 0 0,1 0 0 0 0,-1 0 0 0 0,1 0 0 0 0,-1 0 0 0 0,0 0 0 0 0,1 0 0 0 0,-1 0 0 0 0,1 0 0 0 0,-1 0 0 0 0,0 0 0 0 0,1 0 0 0 0,-1 0 0 0 0,0 0 0 0 0,1 1 0 0 0,-1-1 0 0 0,0 0 0 0 0,1 0 0 0 0,-1 0 0 0 0,0 1-1 0 0,1-1 1 0 0,-1 0 0 0 0,0 0 0 0 0,1 1 0 0 0,-1-1 0 0 0,0 0 0 0 0,0 1 0 0 0,0-1 0 0 0,1 0 0 0 0,-1 1 0 0 0,0-1 0 0 0,0 0 0 0 0,0 1 0 0 0,0-1 0 0 0,1 1 0 0 0,0 2 15 0 0,-1 0 0 0 0,1-1 0 0 0,0 1 0 0 0,-1 0 0 0 0,0 0 0 0 0,1 0 0 0 0,-1 0 0 0 0,0 0 0 0 0,-1-1 1 0 0,1 1-1 0 0,0 0 0 0 0,-1 0 0 0 0,0 0 0 0 0,1 0 0 0 0,-1-1 0 0 0,0 1 0 0 0,0 0 0 0 0,-1-1 0 0 0,1 1 0 0 0,-1-1 0 0 0,-1 3 0 0 0,-3 4 25 0 0,0 0 0 0 0,0 0 1 0 0,-1-1-1 0 0,-13 13 0 0 0,-33 30-23 0 0,-33 29-3690 0 0,66-65 1718 0 0</inkml:trace>
  <inkml:trace contextRef="#ctx0" brushRef="#br0" timeOffset="72326.95">1916 8634 5697 0 0,'0'0'5452'0'0,"11"-1"-6168"0"0,8 4 654 0 0,-1 0 0 0 0,1-1 0 0 0,0-1 0 0 0,0-1 0 0 0,0 0 0 0 0,24-5 0 0 0,113-27-36 0 0,-133 26 40 0 0,362-93 88 0 0,-116 20-35 0 0,-117 33 59 0 0,1652-441 1928 0 0,-532 159-339 0 0,-1222 315-1564 0 0,945-211 733 0 0,-766 182-707 0 0,644-108 68 0 0,87 11 33 0 0,-511 85-182 0 0,-96 13-4 0 0,103-18 19 0 0,283-38 238 0 0,1734-194 1278 0 0,-2130 254-1430 0 0,547-37 30 0 0,-790 71-150 0 0,293 7-121 0 0,-361-3 55 0 0,27 2-321 0 0,-56-3 176 0 0,1 1 1 0 0,0 0-1 0 0,0-1 1 0 0,0 2 0 0 0,-1-1-1 0 0,1 0 1 0 0,-1 1-1 0 0,1-1 1 0 0,-1 1 0 0 0,1 0-1 0 0,2 3 1 0 0,-5-5 103 0 0,-1 0-1 0 0,0 0 1 0 0,0 1 0 0 0,1-1 0 0 0,-1 0 0 0 0,0 0 0 0 0,0 1-1 0 0,1-1 1 0 0,-1 0 0 0 0,0 1 0 0 0,0-1 0 0 0,0 0 0 0 0,0 1 0 0 0,1-1-1 0 0,-1 0 1 0 0,0 1 0 0 0,0-1 0 0 0,0 0 0 0 0,0 1 0 0 0,0-1 0 0 0,0 0-1 0 0,0 1 1 0 0,0-1 0 0 0,0 1 0 0 0,0-1 0 0 0,0 0 0 0 0,0 1-1 0 0,0-1 1 0 0,0 0 0 0 0,-1 1 0 0 0,1-1 0 0 0,0 0 0 0 0,0 1 0 0 0,0-1-1 0 0,0 0 1 0 0,-1 1 0 0 0,1-1 0 0 0,0 0 0 0 0,0 0 0 0 0,-1 1 0 0 0,1-1-1 0 0,0 0 1 0 0,0 0 0 0 0,-1 1 0 0 0,1-1 0 0 0,0 0 0 0 0,-1 0-1 0 0,1 0 1 0 0,0 1 0 0 0,-1-1 0 0 0,0 0 0 0 0,-6 4-2355 0 0</inkml:trace>
  <inkml:trace contextRef="#ctx0" brushRef="#br0" timeOffset="73100.38">9105 7419 7770 0 0,'0'0'1504'0'0,"14"3"-1264"0"0,-13-2-214 0 0,8 6 165 0 0,0 1-1 0 0,-1 0 0 0 0,0 1 0 0 0,0-1 0 0 0,-1 2 0 0 0,8 10 1 0 0,16 23 195 0 0,-20-27-245 0 0,1-1 0 0 0,0-1-1 0 0,20 19 1 0 0,12 13 167 0 0,-17-9-212 0 0,-1 2 1 0 0,-2 1-1 0 0,21 45 0 0 0,2 4 105 0 0,-38-73-224 0 0,1 0-1 0 0,14 16 1 0 0,-22-28 7 0 0,1 0 0 0 0,0 0 0 0 0,-1 1 0 0 0,0-1-1 0 0,0 1 1 0 0,0-1 0 0 0,-1 1 0 0 0,1 0 0 0 0,-1 0 0 0 0,0 0-1 0 0,0 8 1 0 0,0-7-192 0 0,0 0 0 0 0,0 0 0 0 0,0 0 1 0 0,1 0-1 0 0,4 10 0 0 0,7 12-1750 0 0,-4-14 402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0:17.7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11 304 3657 0 0,'-2'-10'3523'0'0,"5"15"-1534"0"0,4 16-1205 0 0,-5-16-686 0 0,-1 1-1 0 0,1 0 1 0 0,0 0 0 0 0,0-1 0 0 0,1 1 0 0 0,4 7 0 0 0,8 19 70 0 0,22 58-38 0 0,-26-66-104 0 0,0 1 0 0 0,-2 0 1 0 0,11 49-1 0 0,-8-17 199 0 0,27 77 0 0 0,-31-110-151 0 0,-5 4 337 0 0,-3-21-208 0 0,-3-20-1102 0 0,-2-1-1372 0 0,2 5 336 0 0</inkml:trace>
  <inkml:trace contextRef="#ctx0" brushRef="#br0" timeOffset="784.42">1 366 3841 0 0,'31'-9'-2423'0'0,"-11"5"1766"0"0,-20-1 1137 0 0,0 0 0 0 0,0 0 0 0 0,1 0 0 0 0,0 0-1 0 0,0 0 1 0 0,0 0 0 0 0,0 0 0 0 0,1 1-1 0 0,-1-1 1 0 0,4-4 0 0 0,-4 7-461 0 0,0 0 1 0 0,0 1-1 0 0,0-1 1 0 0,1 1-1 0 0,-1 0 1 0 0,1-1-1 0 0,-1 1 0 0 0,1 0 1 0 0,-1 0-1 0 0,1 0 1 0 0,0 0-1 0 0,0 0 1 0 0,-1 0-1 0 0,1 0 1 0 0,0 0-1 0 0,0 1 0 0 0,0-1 1 0 0,0 1-1 0 0,0-1 1 0 0,0 1-1 0 0,0 0 1 0 0,0 0-1 0 0,0 0 1 0 0,0 0-1 0 0,0 0 0 0 0,0 0 1 0 0,0 1-1 0 0,2 0 1 0 0,-1 0-31 0 0,-1-1 1 0 0,1 1-1 0 0,-1 0 1 0 0,0-1-1 0 0,1 1 1 0 0,-1 0-1 0 0,0 1 1 0 0,0-1-1 0 0,0 0 1 0 0,0 1-1 0 0,0-1 1 0 0,0 1-1 0 0,0 0 0 0 0,0-1 1 0 0,-1 1-1 0 0,3 3 1 0 0,-2-1-8 0 0,0 0 0 0 0,0 0 1 0 0,0 0-1 0 0,-1 0 0 0 0,1 0 1 0 0,-1 0-1 0 0,0 1 0 0 0,0-1 0 0 0,0 5 1 0 0,-1-2 21 0 0,0-1 0 0 0,0 1 0 0 0,0-1 0 0 0,-1 1 0 0 0,0 0 1 0 0,0-1-1 0 0,-1 0 0 0 0,0 1 0 0 0,0-1 0 0 0,0 0 0 0 0,-1 0 1 0 0,0 0-1 0 0,0 0 0 0 0,-4 5 0 0 0,0-1 34 0 0,-1 0 1 0 0,0-1-1 0 0,0 0 0 0 0,-1 0 1 0 0,0-1-1 0 0,-17 12 0 0 0,25-20-40 0 0,0 1 0 0 0,0-1 0 0 0,0 1-1 0 0,0 0 1 0 0,0-1 0 0 0,0 1 0 0 0,1 0-1 0 0,-1 0 1 0 0,0 0 0 0 0,0 0 0 0 0,1 0-1 0 0,-1 0 1 0 0,1 0 0 0 0,-2 2 0 0 0,2-3 21 0 0,0 0 0 0 0,0 1 1 0 0,0-1-1 0 0,0 0 1 0 0,1 1-1 0 0,-1-1 0 0 0,0 0 1 0 0,0 1-1 0 0,0-1 1 0 0,0 0-1 0 0,0 1 0 0 0,1-1 1 0 0,-1 0-1 0 0,0 1 0 0 0,0-1 1 0 0,0 0-1 0 0,1 0 1 0 0,-1 1-1 0 0,0-1 0 0 0,1 0 1 0 0,-1 0-1 0 0,0 1 1 0 0,0-1-1 0 0,1 0 0 0 0,-1 0 1 0 0,0 0-1 0 0,1 0 1 0 0,-1 1-1 0 0,1-1 0 0 0,5 2 222 0 0,0-1 0 0 0,1 0 1 0 0,-1 0-1 0 0,8 0 0 0 0,-7 0-234 0 0,52-1 156 0 0,-43-1-147 0 0,0 1 1 0 0,27 3-1 0 0,11 3-21 0 0,-30-4 3 0 0,30 7 1 0 0,-27-3-33 0 0,1 1 64 0 0,31 10 1 0 0,-49-12-146 0 0,-8-4 2 0 0,0 0 1 0 0,0 0-1 0 0,0 0 1 0 0,0 0 0 0 0,0-1-1 0 0,0 1 1 0 0,0-1-1 0 0,0 1 1 0 0,0-1-1 0 0,1 0 1 0 0,-1 0-1 0 0,0 1 1 0 0,0-2-1 0 0,3 1 1 0 0,1 0-5127 0 0</inkml:trace>
  <inkml:trace contextRef="#ctx0" brushRef="#br0" timeOffset="1374.45">520 356 4161 0 0,'-1'-3'3304'0'0,"-3"11"-2864"0"0,-2 14-843 0 0,6-19 389 0 0,-2 8-27 0 0,0 0 1 0 0,1 0-1 0 0,0-1 0 0 0,1 1 0 0 0,1 13 0 0 0,0-13 34 0 0,0 0 1 0 0,1 0-1 0 0,1 0 1 0 0,0 0 0 0 0,4 10-1 0 0,-6-18 35 0 0,0-1-1 0 0,0 1 0 0 0,1-1 1 0 0,-1 0-1 0 0,0 1 1 0 0,1-1-1 0 0,0 0 1 0 0,-1 0-1 0 0,1 0 1 0 0,0 0-1 0 0,0 0 0 0 0,0 0 1 0 0,0 0-1 0 0,1-1 1 0 0,-1 1-1 0 0,0-1 1 0 0,1 1-1 0 0,-1-1 1 0 0,1 0-1 0 0,-1 0 0 0 0,1 0 1 0 0,0 0-1 0 0,-1-1 1 0 0,1 1-1 0 0,5-1 1 0 0,-6 0-3 0 0,-1 0 1 0 0,1 0 0 0 0,0-1 0 0 0,-1 1 0 0 0,1-1-1 0 0,-1 1 1 0 0,1-1 0 0 0,-1 0 0 0 0,0 1 0 0 0,1-1-1 0 0,-1 0 1 0 0,0 0 0 0 0,1 0 0 0 0,-1 0-1 0 0,0 0 1 0 0,0 0 0 0 0,0-1 0 0 0,0 1 0 0 0,0 0-1 0 0,0 0 1 0 0,0-1 0 0 0,-1 1 0 0 0,1-1-1 0 0,0 1 1 0 0,-1-1 0 0 0,2-2 0 0 0,0-2 2 0 0,-1-1-1 0 0,1 1 1 0 0,-1-1 0 0 0,0 1 0 0 0,0-8 0 0 0,-1-12 19 0 0,0 0 1 0 0,-2 0-1 0 0,-1 1 1 0 0,-1-1-1 0 0,-12-39 1 0 0,16 63-44 0 0,-1 1 0 0 0,1 0 0 0 0,0-1 0 0 0,-1 1 0 0 0,0 0 0 0 0,1-1 0 0 0,-1 1 0 0 0,0 0 0 0 0,0 0 0 0 0,0-1 0 0 0,1 1 0 0 0,-1 0 0 0 0,-2-1 0 0 0,3 2-10 0 0,0 0 0 0 0,-1-1 0 0 0,1 1 0 0 0,-1 0 1 0 0,1 0-1 0 0,0 0 0 0 0,-1 0 0 0 0,1 0 0 0 0,0 0 0 0 0,-1 0 1 0 0,1 0-1 0 0,-1 0 0 0 0,1 0 0 0 0,0 0 0 0 0,-1 0 0 0 0,1 0 1 0 0,0 0-1 0 0,-1 0 0 0 0,1 0 0 0 0,0 0 0 0 0,-1 1 0 0 0,1-1 1 0 0,0 0-1 0 0,-1 0 0 0 0,1 0 0 0 0,0 0 0 0 0,-1 1 0 0 0,1-1 1 0 0,0 0-1 0 0,-1 1 0 0 0,0 1 5 0 0,-1 0 0 0 0,1 0 0 0 0,0-1 0 0 0,0 1-1 0 0,0 1 1 0 0,0-1 0 0 0,0 0 0 0 0,1 0 0 0 0,-1 0 0 0 0,1 0 0 0 0,-1 1 0 0 0,1-1 0 0 0,0 0-1 0 0,0 0 1 0 0,0 3 0 0 0,1 6 22 0 0,0-1 0 0 0,1 1 0 0 0,1-1-1 0 0,-1 1 1 0 0,2-1 0 0 0,0 0 0 0 0,0 0 0 0 0,0 0-1 0 0,1-1 1 0 0,11 16 0 0 0,-1-5 79 0 0,0-2 0 0 0,1 0 1 0 0,32 28-1 0 0,-47-44-83 0 0,1-1 0 0 0,0 0 0 0 0,0 1 0 0 0,0-1 0 0 0,0 0 0 0 0,0 0 0 0 0,0 0 1 0 0,0 0-1 0 0,0-1 0 0 0,0 1 0 0 0,0-1 0 0 0,0 1 0 0 0,0-1 0 0 0,1 0 0 0 0,3 1 0 0 0,-5-1-142 0 0,0-1 0 0 0,0 1-1 0 0,0 0 1 0 0,0 0 0 0 0,0-1-1 0 0,0 1 1 0 0,0 0-1 0 0,0-1 1 0 0,0 1 0 0 0,0-1-1 0 0,0 1 1 0 0,0-1 0 0 0,0 0-1 0 0,0 1 1 0 0,0-1-1 0 0,0 0 1 0 0,-1 0 0 0 0,1 0-1 0 0,0 0 1 0 0,0 1 0 0 0,-1-1-1 0 0,1 0 1 0 0,-1 0 0 0 0,1 0-1 0 0,-1 0 1 0 0,1 0-1 0 0,-1-1 1 0 0,0 1 0 0 0,0 0-1 0 0,1-1 1 0 0,0-4-1342 0 0</inkml:trace>
  <inkml:trace contextRef="#ctx0" brushRef="#br0" timeOffset="1826.06">907 292 7890 0 0,'0'0'61'0'0,"11"-1"-289"0"0,-3 12 223 0 0,-1 0 1 0 0,-1 1-1 0 0,0 0 0 0 0,-1 0 1 0 0,0 0-1 0 0,-1 1 0 0 0,3 13 1 0 0,7 19 362 0 0,6 9 389 0 0,-3 1 0 0 0,14 85 0 0 0,-30-138-698 0 0,-1 0-1 0 0,1 0 1 0 0,-1 0 0 0 0,0 0 0 0 0,0 0 0 0 0,0 1-1 0 0,0-1 1 0 0,0 0 0 0 0,0 0 0 0 0,-1 0 0 0 0,1 0-1 0 0,-1 0 1 0 0,1 1 0 0 0,-1-1 0 0 0,0 0-1 0 0,0 0 1 0 0,0 0 0 0 0,0-1 0 0 0,0 1 0 0 0,0 0-1 0 0,-2 2 1 0 0,1-3-9 0 0,0 0 0 0 0,0 0 0 0 0,0 0 0 0 0,0 0-1 0 0,0-1 1 0 0,-1 1 0 0 0,1-1 0 0 0,0 1 0 0 0,0-1 0 0 0,0 0-1 0 0,0 0 1 0 0,-1 0 0 0 0,1 0 0 0 0,0 0 0 0 0,0-1 0 0 0,0 1-1 0 0,0 0 1 0 0,0-1 0 0 0,0 0 0 0 0,-1 1 0 0 0,-1-3 0 0 0,-4 1-131 0 0,-3-2-1165 0 0,0 0 1 0 0,0 0-1 0 0,-17-12 1 0 0,20 11-994 0 0</inkml:trace>
  <inkml:trace contextRef="#ctx0" brushRef="#br0" timeOffset="2044.21">857 0 16612 0 0,'-1'0'472'0'0,"3"0"-232"0"0,1 2-448 0 0,-3 1 56 0 0,0 1-8 0 0,0 3 88 0 0,2 1 8 0 0,5 1-80 0 0,-5 0-1 0 0,-1 0-583 0 0,-2 1-152 0 0,-2-3-280 0 0,3 0 96 0 0,-2 0-465 0 0,1-2-1079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0:23.8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0 287 2401 0 0,'0'0'2669'0'0,"16"10"-212"0"0,-2 11-2305 0 0,-11-18-106 0 0,-1 0 0 0 0,1 1 0 0 0,-1 0 0 0 0,0-1 0 0 0,0 1 0 0 0,0 0 0 0 0,-1 0-1 0 0,3 7 1 0 0,49 285 345 0 0,-40-225-339 0 0,1 20 74 0 0,-12-74-73 0 0,-1-8 21 0 0,0 0 1 0 0,0 0 0 0 0,0 0-1 0 0,-1 0 1 0 0,-1 0-1 0 0,0-1 1 0 0,0 1-1 0 0,0 0 1 0 0,-6 15-1 0 0,7-23-58 0 0,1 1 557 0 0,0-5-207 0 0,3-12-78 0 0,1-26-242 0 0,-9 3 117 0 0,-14-60 0 0 0,16 90-120 0 0,1-1-11 0 0,1 0-1 0 0,-1 0 1 0 0,2 0-1 0 0,-1 1 1 0 0,1-1-1 0 0,1 0 1 0 0,-1 0-1 0 0,1 1 1 0 0,1-1-1 0 0,0 1 1 0 0,0 0-1 0 0,1 0 1 0 0,0 0 0 0 0,0 0-1 0 0,0 1 1 0 0,12-14-1 0 0,-11 16-42 0 0,0 0 1 0 0,1 0-1 0 0,-1 1 0 0 0,1-1 1 0 0,0 2-1 0 0,1-1 0 0 0,-1 1 1 0 0,1 0-1 0 0,-1 0 0 0 0,1 0 0 0 0,0 1 1 0 0,12-2-1 0 0,-13 3-5 0 0,-1 0 0 0 0,0 0 1 0 0,0 1-1 0 0,0-1 0 0 0,0 1 0 0 0,1 1 0 0 0,-1-1 0 0 0,0 1 0 0 0,0 0 1 0 0,0 0-1 0 0,0 0 0 0 0,0 1 0 0 0,0 0 0 0 0,0 0 0 0 0,0 0 1 0 0,-1 0-1 0 0,1 1 0 0 0,5 4 0 0 0,-6-3-2 0 0,-1 0 0 0 0,0-1 0 0 0,0 1 0 0 0,0 0 0 0 0,0 1-1 0 0,-1-1 1 0 0,0 0 0 0 0,0 1 0 0 0,0 0 0 0 0,0-1 0 0 0,-1 1 0 0 0,0 0 0 0 0,0 0 0 0 0,0-1 0 0 0,0 1-1 0 0,-1 0 1 0 0,0 0 0 0 0,0 0 0 0 0,-1 9 0 0 0,-2 5-9 0 0,0-1-1 0 0,-1 0 0 0 0,-12 33 1 0 0,12-40 39 0 0,-1 0 1 0 0,-1 0-1 0 0,1 0 0 0 0,-2-1 1 0 0,1 0-1 0 0,-2 0 0 0 0,1-1 1 0 0,-1 0-1 0 0,0 0 0 0 0,-18 14 1 0 0,21-19 7 0 0,-1 0 0 0 0,1 0 1 0 0,-1-1-1 0 0,0 0 0 0 0,1 0 1 0 0,-1 0-1 0 0,-1-1 0 0 0,1 1 1 0 0,0-2-1 0 0,-1 1 0 0 0,1-1 1 0 0,-1 0-1 0 0,1 0 0 0 0,-1 0 1 0 0,0-1-1 0 0,1 0 0 0 0,-1-1 0 0 0,1 1 1 0 0,-1-1-1 0 0,0 0 0 0 0,-6-3 1 0 0,6 1-55 0 0,1-1 1 0 0,0 0-1 0 0,0 0 1 0 0,0 0-1 0 0,0-1 0 0 0,1 0 1 0 0,0 0-1 0 0,0 0 1 0 0,0-1-1 0 0,1 1 1 0 0,-7-12-1 0 0,10 17-28 0 0,1-1 1 0 0,0 1-1 0 0,-1-1 1 0 0,1 1-1 0 0,0-1 1 0 0,0 1-1 0 0,-1 0 1 0 0,1-1-1 0 0,0 0 1 0 0,0 1-1 0 0,0-1 1 0 0,-1 1-1 0 0,1-1 1 0 0,0 1-1 0 0,0-1 1 0 0,0 1-1 0 0,0-1 0 0 0,0 1 1 0 0,0-1-1 0 0,0 1 1 0 0,1-1-1 0 0,-1 1 1 0 0,0-1-1 0 0,0 0 1 0 0,0 1-1 0 0,0-1 1 0 0,1 1-1 0 0,-1-1 1 0 0,0 1-1 0 0,0 0 1 0 0,1-1-1 0 0,-1 1 1 0 0,0-1-1 0 0,1 1 0 0 0,-1-1 1 0 0,1 1-1 0 0,-1 0 1 0 0,0-1-1 0 0,1 1 1 0 0,-1 0-1 0 0,1 0 1 0 0,-1-1-1 0 0,1 1 1 0 0,-1 0-1 0 0,1 0 1 0 0,-1-1-1 0 0,1 1 1 0 0,-1 0-1 0 0,1 0 0 0 0,-1 0 1 0 0,1 0-1 0 0,0 0 1 0 0,-1 0-1 0 0,1 0 1 0 0,-1 0-1 0 0,1 0 1 0 0,0 0-1 0 0,6-1-1865 0 0</inkml:trace>
  <inkml:trace contextRef="#ctx0" brushRef="#br0" timeOffset="439.77">676 540 10946 0 0,'-2'-5'47'0'0,"0"-1"0"0"0,0 1 1 0 0,0 1-1 0 0,-1-1 0 0 0,0 0 0 0 0,-6-7 0 0 0,8 11-58 0 0,1 0 1 0 0,-1 0 0 0 0,0 0 0 0 0,0 1-1 0 0,0-1 1 0 0,-1 0 0 0 0,1 1-1 0 0,0-1 1 0 0,0 1 0 0 0,0-1-1 0 0,0 1 1 0 0,-1-1 0 0 0,1 1-1 0 0,0 0 1 0 0,0 0 0 0 0,-1 0 0 0 0,1-1-1 0 0,0 1 1 0 0,0 0 0 0 0,-1 1-1 0 0,1-1 1 0 0,0 0 0 0 0,0 0-1 0 0,-1 0 1 0 0,1 1 0 0 0,0-1-1 0 0,0 1 1 0 0,0-1 0 0 0,-1 1-1 0 0,1-1 1 0 0,0 1 0 0 0,0 0 0 0 0,0 0-1 0 0,0-1 1 0 0,0 1 0 0 0,-1 1-1 0 0,-5 5-22 0 0,-1 1-1 0 0,1-1 0 0 0,1 1 0 0 0,-1 0 0 0 0,1 1 1 0 0,1 0-1 0 0,-1 0 0 0 0,2 0 0 0 0,-1 0 0 0 0,1 1 0 0 0,1-1 1 0 0,-1 1-1 0 0,2 0 0 0 0,-1 0 0 0 0,2 1 0 0 0,-1-1 1 0 0,1 0-1 0 0,1 1 0 0 0,0-1 0 0 0,0 0 0 0 0,1 1 1 0 0,3 15-1 0 0,-2-20 42 0 0,1 0 1 0 0,-1 0 0 0 0,1-1-1 0 0,0 1 1 0 0,1-1 0 0 0,-1 0-1 0 0,1 0 1 0 0,0 0-1 0 0,0 0 1 0 0,0 0 0 0 0,1-1-1 0 0,0 0 1 0 0,0 0 0 0 0,0 0-1 0 0,0-1 1 0 0,9 5-1 0 0,-8-5 34 0 0,0 0-1 0 0,1 0 0 0 0,-1-1 0 0 0,0 1 0 0 0,1-1 0 0 0,-1-1 1 0 0,1 1-1 0 0,0-1 0 0 0,0-1 0 0 0,-1 1 0 0 0,1-1 1 0 0,0 0-1 0 0,0 0 0 0 0,-1-1 0 0 0,10-2 0 0 0,-13 2-2 0 0,1 0 0 0 0,0-1 0 0 0,0 0 0 0 0,0 0 0 0 0,-1 0 0 0 0,1 0 0 0 0,-1 0 0 0 0,0-1-1 0 0,0 1 1 0 0,0-1 0 0 0,0 0 0 0 0,0 0 0 0 0,0 0 0 0 0,-1 0 0 0 0,1-1 0 0 0,-1 1 0 0 0,3-6 0 0 0,-3 3-16 0 0,0 0 0 0 0,1 0 0 0 0,-2 0 0 0 0,1-1 0 0 0,-1 1 0 0 0,0 0 0 0 0,0-1 0 0 0,-1 1 0 0 0,0-1 1 0 0,-1-10-1 0 0,0 9-39 0 0,0 1 0 0 0,0-1 1 0 0,-1 0-1 0 0,-1 1 1 0 0,1-1-1 0 0,-1 1 0 0 0,0-1 1 0 0,-7-10-1 0 0,7 14-18 0 0,0 0-1 0 0,0 0 1 0 0,0 0-1 0 0,0 0 1 0 0,-1 1-1 0 0,1-1 1 0 0,-1 1-1 0 0,0 0 1 0 0,0 0-1 0 0,0 0 1 0 0,0 1-1 0 0,-1 0 1 0 0,-8-4-1 0 0,3 3-134 0 0,0 1 0 0 0,0 0-1 0 0,0 1 1 0 0,-17-1 0 0 0,-17 6-3138 0 0,37 0 1235 0 0,6-2 765 0 0</inkml:trace>
  <inkml:trace contextRef="#ctx0" brushRef="#br0" timeOffset="1156.3">946 26 11650 0 0,'-7'-15'401'0'0,"5"7"-422"0"0,2 8 15 0 0,0 0 0 0 0,0 0 0 0 0,0 0 0 0 0,0 0 0 0 0,0-1 0 0 0,0 1 0 0 0,0 0 0 0 0,0 0 0 0 0,0 0 0 0 0,0 0 0 0 0,0 0 0 0 0,0 0 0 0 0,0 0 0 0 0,0 0 0 0 0,0 0 0 0 0,1-1 0 0 0,-1 1 0 0 0,0 0 0 0 0,0 0 0 0 0,0 0 0 0 0,0 0 0 0 0,0 0 0 0 0,0 0 0 0 0,0 0 0 0 0,0 0 0 0 0,0 0 0 0 0,0 0 0 0 0,1 0 0 0 0,-1 0 0 0 0,0 0 0 0 0,0 0 0 0 0,0 0 0 0 0,0 0 0 0 0,0 0 0 0 0,0 0 0 0 0,0 0 0 0 0,0 0 0 0 0,1 0 0 0 0,-1 0 0 0 0,0 0 0 0 0,0 0 0 0 0,0 0 0 0 0,0 0 0 0 0,0 0 0 0 0,0 0 0 0 0,0 0 0 0 0,0 0 0 0 0,1 0 0 0 0,-1 0 0 0 0,0 0 0 0 0,1 2-46 0 0,0 0 0 0 0,0 0-1 0 0,-1 1 1 0 0,1-1 0 0 0,0 0 0 0 0,-1 0 0 0 0,1 0 0 0 0,-1 1 0 0 0,0-1 0 0 0,0 0-1 0 0,0 3 1 0 0,1 6-49 0 0,5 29-53 0 0,-2-1 0 0 0,-1 73-1 0 0,2 28 234 0 0,1-52-111 0 0,3 24 139 0 0,-7-69-75 0 0,-2-32 12 0 0,1 0-1 0 0,3 21 0 0 0,3-16 35 0 0,-6-15-62 0 0,0 0 0 0 0,0 1 0 0 0,0-1 0 0 0,0 1 0 0 0,0 0 0 0 0,-1-1 0 0 0,1 1 0 0 0,-1 0 0 0 0,1-1 0 0 0,-1 1 0 0 0,0 1 0 0 0,2 4 260 0 0,3-10 216 0 0,2-13-89 0 0,21-46-198 0 0,-22 40-163 0 0,1 1 0 0 0,1 0 1 0 0,1 0-1 0 0,1 1 0 0 0,17-28 0 0 0,-21 39-55 0 0,1 0-1 0 0,1 0 1 0 0,-1 0 0 0 0,11-8-1 0 0,-16 15 3 0 0,1-1 0 0 0,-1 1-1 0 0,1 0 1 0 0,0 0 0 0 0,0 0-1 0 0,0 1 1 0 0,0-1 0 0 0,0 1-1 0 0,0-1 1 0 0,0 1 0 0 0,0 0-1 0 0,1 0 1 0 0,-1 0 0 0 0,1 1 0 0 0,-1-1-1 0 0,0 1 1 0 0,7 0 0 0 0,-7 1-11 0 0,-1 0-1 0 0,0 0 1 0 0,0 0 0 0 0,0 0 0 0 0,0 0 0 0 0,-1 0 0 0 0,1 1 0 0 0,0-1-1 0 0,0 1 1 0 0,-1 0 0 0 0,1-1 0 0 0,-1 1 0 0 0,0 0 0 0 0,1 0 0 0 0,-1 0 0 0 0,0 0-1 0 0,0 0 1 0 0,0 0 0 0 0,0 0 0 0 0,0 0 0 0 0,0 2 0 0 0,3 9-36 0 0,-1 0 0 0 0,3 17-1 0 0,-5-25 42 0 0,0 3 12 0 0,0 1-1 0 0,0 0 1 0 0,-1-1 0 0 0,0 1 0 0 0,-1 0-1 0 0,0 0 1 0 0,0-1 0 0 0,0 1 0 0 0,-1-1-1 0 0,-1 1 1 0 0,1-1 0 0 0,-2 0-1 0 0,-3 9 1 0 0,4-12 18 0 0,-1 1 0 0 0,1-1 0 0 0,-1 0 1 0 0,0-1-1 0 0,0 1 0 0 0,0-1 0 0 0,-1 1 0 0 0,0-1 0 0 0,1-1 0 0 0,-1 1 0 0 0,-1-1 0 0 0,1 0 0 0 0,0 0 0 0 0,-1 0 0 0 0,0-1 1 0 0,0 1-1 0 0,1-2 0 0 0,-1 1 0 0 0,-9 1 0 0 0,3-1-49 0 0,0-1 0 0 0,-1 0 0 0 0,1 0 0 0 0,0-1 0 0 0,-1-1 0 0 0,1 0 1 0 0,-1-1-1 0 0,1 0 0 0 0,0-1 0 0 0,0 0 0 0 0,0-1 0 0 0,-12-5 0 0 0,18 7-262 0 0,-7-3-214 0 0</inkml:trace>
  <inkml:trace contextRef="#ctx0" brushRef="#br0" timeOffset="3311.279">739 1878 5073 0 0,'0'0'2969'0'0,"0"28"-3028"0"0,-6 146 489 0 0,0-85-46 0 0,10 47 83 0 0,0-32-201 0 0,-4-104-234 0 0,0 0-1 0 0,0 0 1 0 0,0 0-1 0 0,0 0 1 0 0,0-1-1 0 0,0 1 1 0 0,0 0 0 0 0,0 0-1 0 0,0 0 1 0 0,1 0-1 0 0,-1 0 1 0 0,0 0-1 0 0,0 0 1 0 0,0 0-1 0 0,0 0 1 0 0,0 0 0 0 0,0 0-1 0 0,0 0 1 0 0,0 0-1 0 0,0 0 1 0 0,0 0-1 0 0,0 0 1 0 0,0 0-1 0 0,0 0 1 0 0,0 0 0 0 0,0 0-1 0 0,0 0 1 0 0,0 0-1 0 0,1 0 1 0 0,-1 0-1 0 0,0 0 1 0 0,0 0 0 0 0,0 0-1 0 0,0 0 1 0 0,0 0-1 0 0,0 0 1 0 0,0 0-1 0 0,0 0 1 0 0,0 0-1 0 0,0 0 1 0 0,0 0 0 0 0,0 0-1 0 0,0 0 1 0 0,0 0-1 0 0,0 0 1 0 0,1 0-1 0 0,4-12 295 0 0,5-15-352 0 0,3-18 17 0 0,-1 0 0 0 0,-2 0 0 0 0,-3-1 0 0 0,-1 0-1 0 0,-3 0 1 0 0,-2-66 0 0 0,-9 77-45 0 0,6 29 67 0 0,0-1 1 0 0,1 0-1 0 0,-1 0 0 0 0,1-8 0 0 0,4 14 18 0 0,3 6 5 0 0,5 7 62 0 0,1 9-40 0 0,-1 0-1 0 0,11 31 1 0 0,-15-32-62 0 0,2 0 0 0 0,0-1 0 0 0,17 26-1 0 0,36 45-21 0 0,-57-82 0 0 0,-1-1 18 0 0,1 1-1 0 0,0-1 1 0 0,0 0 0 0 0,1 0-1 0 0,7 6 1 0 0,-8-6 54 0 0,1 0-1032 0 0,-3-13-4897 0 0</inkml:trace>
  <inkml:trace contextRef="#ctx0" brushRef="#br0" timeOffset="3532">730 2164 5257 0 0,'0'0'3265'0'0,"20"-5"-2466"0"0,28 1-644 0 0,53-10 1 0 0,-3-9-3585 0 0,-83 19 2035 0 0</inkml:trace>
  <inkml:trace contextRef="#ctx0" brushRef="#br0" timeOffset="4051.38">1188 1741 6801 0 0,'0'0'48'0'0,"1"0"0"0"0,0 0 0 0 0,0 1 0 0 0,-1-1 0 0 0,1 0 0 0 0,0 0-1 0 0,-1 0 1 0 0,1 1 0 0 0,0-1 0 0 0,-1 0 0 0 0,1 1 0 0 0,-1-1-1 0 0,1 1 1 0 0,0-1 0 0 0,-1 0 0 0 0,1 1 0 0 0,-1-1 0 0 0,1 1 0 0 0,-1-1-1 0 0,0 1 1 0 0,1 0 0 0 0,-1-1 0 0 0,1 1 0 0 0,-1-1 0 0 0,0 1-1 0 0,0 0 1 0 0,1-1 0 0 0,-1 1 0 0 0,0 0 0 0 0,0 0 0 0 0,9 23 151 0 0,10 37 665 0 0,-11-39-816 0 0,-2 0 0 0 0,0 0 0 0 0,5 36 1 0 0,-7-23-52 0 0,2 0 0 0 0,18 58 0 0 0,-2-26-2746 0 0,-19-56 951 0 0</inkml:trace>
  <inkml:trace contextRef="#ctx0" brushRef="#br0" timeOffset="4289.69">1469 1889 10274 0 0,'-1'43'1390'0'0,"1"34"-989"0"0,-1-38-1281 0 0,1-1-4056 0 0,0-36 3536 0 0</inkml:trace>
  <inkml:trace contextRef="#ctx0" brushRef="#br0" timeOffset="4469.68">1382 1624 11570 0 0,'-7'-1'1913'0'0,"6"-6"-1881"0"0,-1 2 56 0 0,2 2-160 0 0,1 6-160 0 0,2 2-840 0 0,1 3 319 0 0,1 0-383 0 0,0 1 32 0 0,1 1-968 0 0,-1-3-577 0 0</inkml:trace>
  <inkml:trace contextRef="#ctx0" brushRef="#br0" timeOffset="5094.7">1779 1824 4121 0 0,'0'0'4712'0'0,"-23"5"-4359"0"0,-30 24-485 0 0,36-21 113 0 0,1 1 1 0 0,-26 18-1 0 0,33-19 30 0 0,0 0 0 0 0,1 0 0 0 0,0 1 1 0 0,0 0-1 0 0,1 0 0 0 0,-11 18 0 0 0,14-19 4 0 0,0-1-1 0 0,1 0 1 0 0,0 1 0 0 0,0 0-1 0 0,1 0 1 0 0,0 0-1 0 0,0 0 1 0 0,1 0-1 0 0,0 0 1 0 0,0 15 0 0 0,1-21 7 0 0,0 0 1 0 0,0 0 0 0 0,1 0 0 0 0,-1 0 0 0 0,1 0-1 0 0,-1 0 1 0 0,1 0 0 0 0,0 0 0 0 0,0 0 0 0 0,0 0-1 0 0,0-1 1 0 0,0 1 0 0 0,0 0 0 0 0,1 0 0 0 0,-1-1 0 0 0,0 1-1 0 0,3 1 1 0 0,-1-1 18 0 0,0 1 0 0 0,1-1 0 0 0,0 0 0 0 0,-1 0 0 0 0,1 0 0 0 0,0-1 0 0 0,0 1 0 0 0,5 0 0 0 0,4 1 53 0 0,0-1-1 0 0,0 0 1 0 0,0-1-1 0 0,21-1 1 0 0,-12-2-28 0 0,-1 0 0 0 0,1-1 0 0 0,0-1 0 0 0,-1-1 0 0 0,0-1 1 0 0,0-1-1 0 0,39-18 0 0 0,-47 18-32 0 0,0-1 0 0 0,-1 0-1 0 0,0 0 1 0 0,0-1 0 0 0,-1-1 0 0 0,0 0 0 0 0,0-1 0 0 0,-1 0 0 0 0,-1 0 0 0 0,0-1-1 0 0,0 0 1 0 0,10-20 0 0 0,-18 30-48 0 0,0 1-1 0 0,0-1 1 0 0,-1 1 0 0 0,1-1 0 0 0,0 1-1 0 0,-1-1 1 0 0,1 0 0 0 0,-1 1-1 0 0,0-1 1 0 0,1 0 0 0 0,-1 1-1 0 0,0-1 1 0 0,0 0 0 0 0,0 1-1 0 0,0-1 1 0 0,0 0 0 0 0,0 1-1 0 0,-1-1 1 0 0,1 0 0 0 0,-1 1-1 0 0,1-1 1 0 0,-1 0 0 0 0,1 1-1 0 0,-1-1 1 0 0,0 1 0 0 0,-1-3-1 0 0,1 3-14 0 0,-1 0-1 0 0,1 0 1 0 0,-1 1-1 0 0,0-1 1 0 0,1 0-1 0 0,-1 0 1 0 0,0 1-1 0 0,0-1 1 0 0,1 1-1 0 0,-1-1 1 0 0,0 1-1 0 0,0 0 1 0 0,0 0-1 0 0,0 0 1 0 0,1 0-1 0 0,-1 0 1 0 0,0 0-1 0 0,0 1 1 0 0,0-1-1 0 0,1 0 1 0 0,-1 1-1 0 0,0-1 1 0 0,0 1-1 0 0,-2 2 1 0 0,-6 0 19 0 0,1 0 1 0 0,0 1 0 0 0,1 0-1 0 0,-1 1 1 0 0,1 0-1 0 0,0 0 1 0 0,0 1-1 0 0,1 0 1 0 0,-1 0-1 0 0,1 1 1 0 0,-10 12 0 0 0,10-11 87 0 0,2 0 0 0 0,-1 0 1 0 0,1 0-1 0 0,0 1 1 0 0,-6 15-1 0 0,11-22-53 0 0,-1 0 0 0 0,0 0 0 0 0,1 0 1 0 0,-1 0-1 0 0,1 0 0 0 0,0 1 0 0 0,0-1 0 0 0,0 0 0 0 0,0 0 0 0 0,0 0 0 0 0,0 1 0 0 0,1-1 0 0 0,-1 0 0 0 0,1 0 0 0 0,-1 0 0 0 0,1 0 0 0 0,0 0 0 0 0,0 0 0 0 0,0 0 0 0 0,0 0 0 0 0,0 0 0 0 0,1 0 0 0 0,-1-1 0 0 0,0 1 0 0 0,1 0 1 0 0,-1-1-1 0 0,1 1 0 0 0,0-1 0 0 0,-1 1 0 0 0,1-1 0 0 0,3 2 0 0 0,12 7 30 0 0,1-1 1 0 0,0-1 0 0 0,0 0-1 0 0,1-1 1 0 0,0-1 0 0 0,38 6 0 0 0,123 6-1016 0 0,-144-15 394 0 0,41-2-3457 0 0,-51-1 1071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4T01:21:24.6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808 153 24575,'-22'8'0,"-43"18"0,2 2 0,-82 51 0,-111 87 0,231-148-108,-93 66 350,97-67-617,1 0 0,0 2 1,-22 28-1,32-34-6451</inkml:trace>
  <inkml:trace contextRef="#ctx0" brushRef="#br0" timeOffset="385.34">491 0 24575,'0'0'0,"-4"4"0,-6 6 0,-9 10 0,-9 8 0,-7 7 0,-5 6 0,-2 2 0,-2 0 0,2-1 0,1-4 0,5-3 0,4-4 0,3-4 0,8-6-8191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4T01:22:50.9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500 288 24575,'58'-2'0,"-1"-2"0,72-15 0,104-36 0,-218 51 0,393-118 0,-364 105 0,56-30 0,-100 47 0,1-1 0,0 1 0,-1 0 0,1-1 0,0 1 0,-1-1 0,1 1 0,-1-1 0,1 1 0,-1-1 0,1 1 0,-1-1 0,1 1 0,-1-1 0,1 0 0,-1 1 0,1-2 0,-1 2 0,0-1 0,0 1 0,-1 0 0,1 0 0,0-1 0,0 1 0,0 0 0,0-1 0,-1 1 0,1 0 0,0 0 0,0-1 0,-1 1 0,1 0 0,0 0 0,0 0 0,-1 0 0,1-1 0,0 1 0,0 0 0,-1 0 0,1 0 0,0 0 0,-1 0 0,1 0 0,0 0 0,-1-1 0,-37-1 0,-278 46 0,213-26 0,-330 60 0,372-66 0,-356 89 0,375-88 0,16-6 0,0 2 0,-33 16 0,56-24 0,1 1 0,-1-1 0,0 1 0,1 0 0,-1 0 0,1 0 0,-3 3 0,5-5 0,0 0 0,-1 1 0,1-1 0,0 0 0,0 1 0,0-1 0,-1 0 0,1 0 0,0 1 0,0-1 0,0 0 0,0 1 0,0-1 0,0 0 0,0 1 0,0-1 0,0 1 0,0-1 0,0 0 0,0 1 0,0-1 0,0 0 0,0 1 0,0-1 0,0 0 0,1 1 0,-1 0 0,1-1 0,0 1 0,-1 0 0,1-1 0,0 1 0,0-1 0,0 1 0,0-1 0,-1 1 0,1-1 0,0 1 0,0-1 0,0 0 0,2 1 0,18 3 0,0-1 0,1-1 0,25 0 0,71-5 0,-75 1 0,58-5 0,0-4 0,-1-4 0,0-5 0,111-38 0,-64 2 0,-91 33 0,0-2 0,-50 18 0,-10 3 0,-17-1 0,-40 3 0,-1 3 0,1 2 0,-87 17 0,129-15 0,26-1 0,33-2 0,45-5-682,97-15-1,-134 11-6143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0:37.17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1348 379 2192 0 0,'0'0'721'0'0,"7"0"312"0"0,10 1-1080 0 0,7 2 3454 0 0,-28-4-3349 0 0,0 0 1 0 0,-1 1-1 0 0,1 0 1 0 0,0 0-1 0 0,0 0 1 0 0,0 1-1 0 0,-5 0 1 0 0,-45-1 205 0 0,22 4-218 0 0,21-4-29 0 0,0 2 1 0 0,-18 3-1 0 0,11-1 8 0 0,16-4-28 0 0,1 0 1 0 0,-1 0-1 0 0,1 0 1 0 0,0 0-1 0 0,-1 1 1 0 0,1-1-1 0 0,-1 0 1 0 0,1 1-1 0 0,0-1 0 0 0,0 1 1 0 0,-1-1-1 0 0,1 1 1 0 0,0 0-1 0 0,0 0 1 0 0,-1-1-1 0 0,1 1 1 0 0,0 0-1 0 0,0 0 1 0 0,0 0-1 0 0,0 0 1 0 0,1 0-1 0 0,-1 1 1 0 0,0-1-1 0 0,0 0 0 0 0,0 0 1 0 0,0 3-1 0 0,-6 17 15 0 0,0 1 0 0 0,2-1 0 0 0,0 2 0 0 0,2-1 0 0 0,0 0 0 0 0,1 39 0 0 0,2-60 11 0 0,0 0-1 0 0,0 0 0 0 0,0 0 0 0 0,0 0 1 0 0,0-1-1 0 0,1 1 0 0 0,-1 0 0 0 0,0 0 1 0 0,0 0-1 0 0,1-1 0 0 0,-1 1 0 0 0,0 0 1 0 0,1 0-1 0 0,-1-1 0 0 0,1 1 0 0 0,-1 0 1 0 0,1 0-1 0 0,-1-1 0 0 0,1 1 0 0 0,0-1 1 0 0,-1 1-1 0 0,1 0 0 0 0,0-1 0 0 0,-1 1 1 0 0,1-1-1 0 0,0 0 0 0 0,0 1 0 0 0,-1-1 1 0 0,1 0-1 0 0,0 1 0 0 0,0-1 0 0 0,0 0 1 0 0,-1 0-1 0 0,1 0 0 0 0,0 1 0 0 0,0-1 1 0 0,0 0-1 0 0,0 0 0 0 0,0 0 0 0 0,-1-1 1 0 0,1 1-1 0 0,0 0 0 0 0,0 0 0 0 0,0 0 1 0 0,0-1-1 0 0,1 0 0 0 0,7-1 111 0 0,-1-1 0 0 0,1 0 1 0 0,12-7-1 0 0,-12 6-89 0 0,9-4-35 0 0,1 1 0 0 0,0 1 0 0 0,25-6-1 0 0,-38 11-20 0 0,1 0 0 0 0,-1 0 0 0 0,1 0 0 0 0,-1 1 0 0 0,1 0 0 0 0,-1 0 0 0 0,1 1 0 0 0,-1 0 0 0 0,1 0 0 0 0,-1 0 0 0 0,0 1 0 0 0,1 0 0 0 0,10 5 0 0 0,-14-5 3 0 0,-1-1 0 0 0,1 1 0 0 0,-1-1 0 0 0,0 1 0 0 0,0 0 0 0 0,0 0 0 0 0,0 0 0 0 0,0 0 0 0 0,0 0 0 0 0,0 0 0 0 0,-1 1 0 0 0,1-1 0 0 0,-1 1 0 0 0,1-1 0 0 0,-1 1 0 0 0,0-1 0 0 0,0 1 0 0 0,0 0 0 0 0,-1 0 1 0 0,1-1-1 0 0,-1 1 0 0 0,1 0 0 0 0,-1 0 0 0 0,0 0 0 0 0,0-1 0 0 0,0 1 0 0 0,0 0 0 0 0,-1 0 0 0 0,1 0 0 0 0,-1-1 0 0 0,0 1 0 0 0,-1 5 0 0 0,-1-2 15 0 0,0 0-1 0 0,0-1 1 0 0,0 1 0 0 0,0 0 0 0 0,-1-1 0 0 0,0 0 0 0 0,0 0-1 0 0,0 0 1 0 0,-1 0 0 0 0,0-1 0 0 0,0 0 0 0 0,0 0 0 0 0,-7 5-1 0 0,-6 1 106 0 0,9-4-103 0 0,-1-1 0 0 0,0 1 1 0 0,-1-2-1 0 0,-19 7 0 0 0,10-6 73 0 0,-1 0-1 0 0,-37 2 1 0 0,47-7-43 0 0,1 0 0 0 0,0 0-1 0 0,0-1 1 0 0,0-1 0 0 0,0 0 0 0 0,0 0 0 0 0,-18-8 0 0 0,1 1-40 0 0,22 8-8 0 0,0 0 0 0 0,-1-1-1 0 0,1 0 1 0 0,0 0 0 0 0,0-1 0 0 0,0 1-1 0 0,1-1 1 0 0,-1 0 0 0 0,-6-6-1 0 0,0 1-736 0 0,10 8 562 0 0,0-1 0 0 0,0 1-1 0 0,0-1 1 0 0,0 1 0 0 0,0-1-1 0 0,0 0 1 0 0,0 1-1 0 0,0-1 1 0 0,0 0 0 0 0,1 0-1 0 0,-1 0 1 0 0,0 0 0 0 0,1 1-1 0 0,-1-1 1 0 0,1 0 0 0 0,-1 0-1 0 0,1 0 1 0 0,-1 0 0 0 0,1-2-1 0 0,-2-4-2186 0 0</inkml:trace>
  <inkml:trace contextRef="#ctx0" brushRef="#br0" timeOffset="535.01">1766 534 9634 0 0,'-6'-11'303'0'0,"4"9"-331"0"0,1-1 1 0 0,0 1-1 0 0,-1 0 1 0 0,1 0-1 0 0,0-1 0 0 0,0 1 1 0 0,1 0-1 0 0,-2-4 1 0 0,-18 14-520 0 0,9-1 498 0 0,0 1 0 0 0,0 0 1 0 0,1 0-1 0 0,0 2 0 0 0,0-1 1 0 0,1 1-1 0 0,0 0 0 0 0,1 1 0 0 0,0 0 1 0 0,1 1-1 0 0,0-1 0 0 0,-9 22 0 0 0,14-29 70 0 0,1 1 0 0 0,-1 0-1 0 0,1-1 1 0 0,0 1 0 0 0,0 0-1 0 0,1 0 1 0 0,-1-1-1 0 0,1 1 1 0 0,0 0 0 0 0,0 0-1 0 0,1 0 1 0 0,1 7-1 0 0,-2-10 9 0 0,1 0-1 0 0,0 1 1 0 0,-1-1-1 0 0,1 0 1 0 0,0 0-1 0 0,0-1 1 0 0,1 1-1 0 0,-1 0 0 0 0,0 0 1 0 0,1 0-1 0 0,-1-1 1 0 0,1 1-1 0 0,-1-1 1 0 0,1 1-1 0 0,0-1 1 0 0,-1 0-1 0 0,1 0 1 0 0,0 1-1 0 0,0-1 0 0 0,0 0 1 0 0,0-1-1 0 0,0 1 1 0 0,0 0-1 0 0,0-1 1 0 0,1 1-1 0 0,-1-1 1 0 0,0 1-1 0 0,0-1 1 0 0,4 0-1 0 0,7 0 11 0 0,-1 0 0 0 0,1-1 0 0 0,-1-1 0 0 0,1 0 1 0 0,19-6-1 0 0,-27 7-29 0 0,0-1 0 0 0,0 0 1 0 0,0 0-1 0 0,0 0 0 0 0,0-1 0 0 0,-1 1 1 0 0,1-1-1 0 0,-1 0 0 0 0,0-1 1 0 0,0 1-1 0 0,0-1 0 0 0,0 0 0 0 0,-1 0 1 0 0,1 0-1 0 0,-1 0 0 0 0,3-6 0 0 0,-4 7-1 0 0,-1 0 0 0 0,0-1 0 0 0,0 1-1 0 0,0 0 1 0 0,-1-1 0 0 0,1 1-1 0 0,-1-1 1 0 0,0 1 0 0 0,0-1 0 0 0,0 1-1 0 0,0-1 1 0 0,-1 1 0 0 0,1-1-1 0 0,-1 1 1 0 0,0-1 0 0 0,0 1-1 0 0,0 0 1 0 0,-1 0 0 0 0,1-1 0 0 0,-1 1-1 0 0,1 0 1 0 0,-1 0 0 0 0,0 0-1 0 0,0 1 1 0 0,-5-6 0 0 0,-4-3-26 0 0,0-1 0 0 0,-1 2 1 0 0,0 0-1 0 0,-16-10 0 0 0,20 14 3 0 0,6 4 1 0 0,-1 0 1 0 0,1 0-1 0 0,-1 0 0 0 0,0 1 1 0 0,0-1-1 0 0,0 1 0 0 0,0-1 1 0 0,0 1-1 0 0,0 0 0 0 0,-6-1 1 0 0,9 2-56 0 0,-7 20-762 0 0,11-8 516 0 0,-4-11 174 0 0,1 0 0 0 0,-1 0 0 0 0,0 0-1 0 0,0-1 1 0 0,1 1 0 0 0,-1 0-1 0 0,0 0 1 0 0,1 0 0 0 0,-1 0 0 0 0,1-1-1 0 0,-1 1 1 0 0,1 0 0 0 0,0 0-1 0 0,-1-1 1 0 0,1 1 0 0 0,0-1 0 0 0,-1 1-1 0 0,1 0 1 0 0,0-1 0 0 0,0 1-1 0 0,0-1 1 0 0,-1 0 0 0 0,2 1-1 0 0,3 1-1092 0 0</inkml:trace>
  <inkml:trace contextRef="#ctx0" brushRef="#br0" timeOffset="925.2">2129 37 9922 0 0,'6'-32'-266'0'0,"-3"28"35"0"0,-3 20 92 0 0,-4 44 205 0 0,-5 55-19 0 0,6-85-66 0 0,3 44 0 0 0,-2 16 163 0 0,-1 27-23 0 0,3-32 210 0 0,3-69-519 0 0,-1-3-3986 0 0</inkml:trace>
  <inkml:trace contextRef="#ctx0" brushRef="#br0" timeOffset="1270.92">2289 308 9610 0 0,'-4'-1'-6'0'0,"0"0"0"0"0,0 0 0 0 0,-1 0 0 0 0,1 1 0 0 0,0-1 0 0 0,-1 1 0 0 0,1 0 0 0 0,0 1 0 0 0,0-1 0 0 0,-1 1 0 0 0,-7 1 0 0 0,0 3-55 0 0,-1-1 0 0 0,-16 10-1 0 0,-20 8 169 0 0,1 3 50 0 0,52-21-32 0 0,-1 0-1 0 0,1-1 1 0 0,0 1-1 0 0,0-1 1 0 0,0 0 0 0 0,6 4-1 0 0,8 3 162 0 0,1-1-1 0 0,0-1 1 0 0,27 8 0 0 0,0-1-144 0 0,0 4-102 0 0,1-2 0 0 0,0-3 1 0 0,81 15-1 0 0,-52-16-228 0 0,-44-4-2887 0 0,-26-8 1099 0 0</inkml:trace>
  <inkml:trace contextRef="#ctx0" brushRef="#br0" timeOffset="3034.63">1706 1979 5185 0 0,'-1'-6'2086'0'0,"2"4"-2067"0"0,-1-1 1 0 0,0 1-1 0 0,0 0 0 0 0,-1 0 1 0 0,1 0-1 0 0,0 0 1 0 0,-1 0-1 0 0,1 0 1 0 0,-1 0-1 0 0,1 0 0 0 0,-1 0 1 0 0,0 0-1 0 0,0 0 1 0 0,0 1-1 0 0,0-1 0 0 0,0 0 1 0 0,-3-3-1 0 0,-18-7 0 0 0,-1 0 0 0 0,-41-16 0 0 0,51 24 152 0 0,-2 0-1 0 0,1 1 0 0 0,0 0 1 0 0,-1 1-1 0 0,1 1 1 0 0,-19 0-1 0 0,29 1-144 0 0,0 0 1 0 0,0 1-1 0 0,0-1 0 0 0,0 1 1 0 0,0 0-1 0 0,1-1 0 0 0,-1 2 1 0 0,0-1-1 0 0,1 0 0 0 0,-1 1 1 0 0,1 0-1 0 0,-1-1 0 0 0,-4 5 1 0 0,7-5-27 0 0,-1 1 1 0 0,1-1-1 0 0,0 1 1 0 0,0 0-1 0 0,0-1 1 0 0,0 1-1 0 0,0 0 1 0 0,0 0 0 0 0,1 0-1 0 0,-1 0 1 0 0,0 0-1 0 0,1 0 1 0 0,0 0-1 0 0,-1 0 1 0 0,1 0-1 0 0,0 0 1 0 0,0 0 0 0 0,0 0-1 0 0,0 0 1 0 0,0 0-1 0 0,1 0 1 0 0,-1 0-1 0 0,1 0 1 0 0,-1 0-1 0 0,1 0 1 0 0,0 0-1 0 0,1 3 1 0 0,9 17 34 0 0,1-2 1 0 0,1 1-1 0 0,0-1 0 0 0,2-1 1 0 0,0 0-1 0 0,22 19 0 0 0,22 31-29 0 0,-48-56 11 0 0,5 6 10 0 0,-1 1-1 0 0,0 0 1 0 0,-2 1-1 0 0,0 1 1 0 0,12 30-1 0 0,-24-51-31 0 0,-1 0-1 0 0,1 0 1 0 0,-1 0-1 0 0,0 1 1 0 0,1-1-1 0 0,-1 0 1 0 0,0 0 0 0 0,0 1-1 0 0,0-1 1 0 0,1 0-1 0 0,-1 0 1 0 0,0 1-1 0 0,-1-1 1 0 0,1 0-1 0 0,0 0 1 0 0,0 1-1 0 0,-1-1 1 0 0,1 0-1 0 0,0 0 1 0 0,-1 0-1 0 0,1 1 1 0 0,-2 0-1 0 0,1-1 8 0 0,0-1 0 0 0,0 1 0 0 0,0 0 0 0 0,0-1 0 0 0,0 1-1 0 0,0-1 1 0 0,0 1 0 0 0,0-1 0 0 0,0 1 0 0 0,0-1 0 0 0,-1 0 0 0 0,1 0 0 0 0,0 1-1 0 0,0-1 1 0 0,0 0 0 0 0,0 0 0 0 0,-1 0 0 0 0,-1-1 0 0 0,-4 0 7 0 0,0 0 0 0 0,0-1 1 0 0,0 0-1 0 0,1 0 0 0 0,-1-1 1 0 0,-10-6-1 0 0,-44-30 40 0 0,-107-92 1 0 0,162 127 27 0 0,1-1 1 0 0,-1-1-1 0 0,1 1 1 0 0,0-1-1 0 0,0 0 1 0 0,1 0-1 0 0,0 0 1 0 0,-4-8-1 0 0,7 12-40 0 0,0 0 0 0 0,0-1 0 0 0,0 1 0 0 0,1-1 0 0 0,-1 1 0 0 0,1-1 0 0 0,-1 1 0 0 0,1-1 0 0 0,0 0 0 0 0,0 1 0 0 0,0-1 0 0 0,0 1 0 0 0,1-1 0 0 0,-1 1 0 0 0,1-1 0 0 0,-1 1 0 0 0,1-1 0 0 0,0 1 0 0 0,0-1 0 0 0,0 1 0 0 0,0 0 0 0 0,1 0 0 0 0,-1-1 0 0 0,1 1 0 0 0,-1 0 0 0 0,4-3 0 0 0,12-12 2 0 0,2 1 1 0 0,0 1-1 0 0,26-16 0 0 0,27-22 37 0 0,-52 35-100 0 0,-8 7-39 0 0,1-1 0 0 0,0 2 1 0 0,1 0-1 0 0,0 0 0 0 0,0 1 0 0 0,19-7 0 0 0,-32 15-18 0 0,0 1-1 0 0,0 0 1 0 0,0 0 0 0 0,0 0-1 0 0,1-1 1 0 0,-1 1-1 0 0,0 0 1 0 0,0 1-1 0 0,0-1 1 0 0,0 0-1 0 0,1 0 1 0 0,-1 0-1 0 0,0 1 1 0 0,0-1 0 0 0,0 0-1 0 0,0 1 1 0 0,0-1-1 0 0,0 1 1 0 0,0 0-1 0 0,0-1 1 0 0,1 2-1 0 0,18 17-4794 0 0,-17-14 2883 0 0</inkml:trace>
  <inkml:trace contextRef="#ctx0" brushRef="#br0" timeOffset="3442.52">1954 1891 6817 0 0,'-10'-2'2098'0'0,"5"1"-1810"0"0,1 0-1 0 0,0 1 1 0 0,-1-1-1 0 0,1 1 1 0 0,-1 0 0 0 0,-4 0-1 0 0,6 1-318 0 0,1-1 0 0 0,0 1-1 0 0,0 0 1 0 0,0 0 0 0 0,0 0 0 0 0,0 0 0 0 0,0 0-1 0 0,0 0 1 0 0,0 1 0 0 0,0-1 0 0 0,0 1 0 0 0,1-1-1 0 0,-1 1 1 0 0,1 0 0 0 0,-3 2 0 0 0,-10 14 9 0 0,1 1-1 0 0,1 0 1 0 0,0 1 0 0 0,2 0 0 0 0,0 1-1 0 0,1 0 1 0 0,1 0 0 0 0,1 1-1 0 0,-4 24 1 0 0,10-43 37 0 0,1 1 0 0 0,-1-1-1 0 0,1 0 1 0 0,0 1 0 0 0,0-1-1 0 0,0 1 1 0 0,0-1 0 0 0,1 0-1 0 0,0 1 1 0 0,-1-1 0 0 0,1 0 0 0 0,0 0-1 0 0,0 1 1 0 0,1-1 0 0 0,-1 0-1 0 0,1 0 1 0 0,-1 0 0 0 0,1-1-1 0 0,0 1 1 0 0,0 0 0 0 0,0-1 0 0 0,1 1-1 0 0,-1-1 1 0 0,1 1 0 0 0,-1-1-1 0 0,1 0 1 0 0,0 0 0 0 0,-1 0-1 0 0,1-1 1 0 0,0 1 0 0 0,0-1-1 0 0,1 0 1 0 0,-1 1 0 0 0,0-1 0 0 0,0-1-1 0 0,0 1 1 0 0,1 0 0 0 0,-1-1-1 0 0,1 0 1 0 0,-1 1 0 0 0,0-1-1 0 0,1-1 1 0 0,-1 1 0 0 0,0 0 0 0 0,1-1-1 0 0,-1 0 1 0 0,0 0 0 0 0,0 0-1 0 0,4-1 1 0 0,3-3 18 0 0,-1 1 0 0 0,1-2 1 0 0,-1 1-1 0 0,0-1 0 0 0,-1-1 0 0 0,0 0 0 0 0,0 0 1 0 0,0 0-1 0 0,-1-1 0 0 0,0 0 0 0 0,0-1 0 0 0,6-10 1 0 0,-10 14-37 0 0,0 0 0 0 0,-1 0 0 0 0,0 0 0 0 0,0-1 0 0 0,0 1 0 0 0,-1 0 0 0 0,1-1 0 0 0,-1 1 0 0 0,-1-1 0 0 0,1 1 0 0 0,-1-1 0 0 0,0 0 0 0 0,0 1 0 0 0,0-1 0 0 0,-1 1 0 0 0,0-1 0 0 0,0 1 0 0 0,0-1 0 0 0,-1 1 0 0 0,0 0 0 0 0,0-1 0 0 0,0 1 0 0 0,-1 0 0 0 0,-5-7 0 0 0,-5-6-426 0 0,-1 2-1 0 0,0 0 0 0 0,-1 1 0 0 0,-19-15 1 0 0,15 13-769 0 0,16 15 481 0 0,0-1 0 0 0,0-1 0 0 0,1 1 0 0 0,-1 0 0 0 0,-4-7 0 0 0</inkml:trace>
  <inkml:trace contextRef="#ctx0" brushRef="#br0" timeOffset="3815.21">2508 1487 10698 0 0,'0'0'-5'0'0,"0"0"-1"0"0,0 0 0 0 0,0 0 0 0 0,0 0 0 0 0,0-1 1 0 0,0 1-1 0 0,0 0 0 0 0,0 0 0 0 0,0 0 1 0 0,0 0-1 0 0,-1 0 0 0 0,1 0 0 0 0,0 0 0 0 0,0-1 1 0 0,0 1-1 0 0,0 0 0 0 0,0 0 0 0 0,0 0 1 0 0,0 0-1 0 0,-1 0 0 0 0,1 0 0 0 0,0 0 1 0 0,0 0-1 0 0,0 0 0 0 0,0 0 0 0 0,0 0 0 0 0,0 0 1 0 0,-1 0-1 0 0,1 0 0 0 0,0 0 0 0 0,0 0 1 0 0,0 0-1 0 0,0 0 0 0 0,0 0 0 0 0,0 0 0 0 0,-1 0 1 0 0,1 0-1 0 0,0 0 0 0 0,0 0 0 0 0,0 0 1 0 0,0 0-1 0 0,0 0 0 0 0,0 0 0 0 0,-1 0 0 0 0,1 0 1 0 0,0 0-1 0 0,0 0 0 0 0,0 1 0 0 0,0-1 1 0 0,0 0-1 0 0,0 0 0 0 0,0 0 0 0 0,0 0 1 0 0,-1 0-1 0 0,1 0 0 0 0,0 0 0 0 0,0 0 0 0 0,0 1 1 0 0,0-1-1 0 0,0 0 0 0 0,0 0 0 0 0,0 0 1 0 0,-7 10-101 0 0,-11 106 688 0 0,4 1 1 0 0,3 148-1 0 0,9-229-296 0 0,-1-5-1132 0 0,4-13-2690 0 0,0-13 1361 0 0</inkml:trace>
  <inkml:trace contextRef="#ctx0" brushRef="#br0" timeOffset="4290.8">2726 1784 11482 0 0,'-1'0'-37'0'0,"0"-1"0"0"0,0 1-1 0 0,1-1 1 0 0,-1 1-1 0 0,0-1 1 0 0,0 1-1 0 0,0 0 1 0 0,0 0-1 0 0,0-1 1 0 0,0 1-1 0 0,0 0 1 0 0,0 0-1 0 0,0 0 1 0 0,0 0 0 0 0,0 0-1 0 0,0 0 1 0 0,0 0-1 0 0,0 1 1 0 0,0-1-1 0 0,0 0 1 0 0,0 0-1 0 0,0 1 1 0 0,-1 0-1 0 0,-36 12-141 0 0,23-8-88 0 0,-4 0 14 0 0,-39 4 1 0 0,46-8 267 0 0,-1 0 1 0 0,0 1 0 0 0,1 1-1 0 0,-1 0 1 0 0,1 0 0 0 0,0 2-1 0 0,-16 7 1 0 0,27-12-2 0 0,0 0-1 0 0,0 1 1 0 0,0-1 0 0 0,1 1 0 0 0,-1-1 0 0 0,0 1-1 0 0,0 0 1 0 0,0-1 0 0 0,1 1 0 0 0,-1 0 0 0 0,0 0-1 0 0,1-1 1 0 0,-1 1 0 0 0,1 0 0 0 0,-1 0 0 0 0,1 0 0 0 0,-1 0-1 0 0,1 0 1 0 0,0 0 0 0 0,-1 0 0 0 0,1 0 0 0 0,0 0-1 0 0,0 0 1 0 0,-1 0 0 0 0,1 0 0 0 0,0 1 0 0 0,1 0 8 0 0,-1 0 0 0 0,1 0 0 0 0,0 0 0 0 0,0-1 1 0 0,-1 1-1 0 0,1 0 0 0 0,0-1 0 0 0,0 1 0 0 0,1 0 0 0 0,-1-1 1 0 0,0 1-1 0 0,1-1 0 0 0,1 2 0 0 0,4 3 101 0 0,1 0-1 0 0,1 0 1 0 0,-1-1-1 0 0,14 7 1 0 0,6 0 93 0 0,1-1 1 0 0,1-2-1 0 0,40 9 0 0 0,97 9 43 0 0,-105-18-268 0 0,-30-5-24 0 0,-17-3-164 0 0,0 1 0 0 0,0 1 0 0 0,0 0 0 0 0,19 7 0 0 0,-33-9-106 0 0,4 1 97 0 0</inkml:trace>
  <inkml:trace contextRef="#ctx0" brushRef="#br0" timeOffset="5174.8">1446 3468 9378 0 0,'0'-2'43'0'0,"1"0"0"0"0,0 1-1 0 0,0-1 1 0 0,1 1 0 0 0,-1-1 0 0 0,0 1-1 0 0,0 0 1 0 0,1-1 0 0 0,-1 1 0 0 0,1 0 0 0 0,-1 0-1 0 0,1 0 1 0 0,-1 0 0 0 0,1 0 0 0 0,0 0 0 0 0,2 0-1 0 0,34-12 47 0 0,-34 11-39 0 0,62-20 148 0 0,-41 13-171 0 0,0 0 1 0 0,0 2-1 0 0,1 1 0 0 0,29-3 0 0 0,-28 5 127 0 0,29-6 0 0 0,-16 2 166 0 0,-35 7-281 0 0,1 0 0 0 0,0 0-1 0 0,-1 1 1 0 0,1 0 0 0 0,-1 0-1 0 0,1 0 1 0 0,-1 1-1 0 0,1 0 1 0 0,9 2 0 0 0,-13-2-34 0 0,0-1 1 0 0,0 1-1 0 0,-1 0 0 0 0,1 0 1 0 0,0 1-1 0 0,0-1 1 0 0,0 0-1 0 0,-1 1 1 0 0,1-1-1 0 0,-1 1 1 0 0,1-1-1 0 0,-1 1 0 0 0,0 0 1 0 0,1-1-1 0 0,-1 1 1 0 0,0 0-1 0 0,0 0 1 0 0,0 0-1 0 0,0 0 1 0 0,-1 0-1 0 0,1 0 1 0 0,-1 0-1 0 0,1 0 0 0 0,-1 0 1 0 0,1 1-1 0 0,-1-1 1 0 0,0 3-1 0 0,0 8 12 0 0,-1-1 0 0 0,0 1-1 0 0,-1-1 1 0 0,0 0 0 0 0,-1 0 0 0 0,-6 15-1 0 0,-32 70 550 0 0,7-18-401 0 0,26-59-187 0 0,1 0 0 0 0,1 0 1 0 0,1 1-1 0 0,1 0 0 0 0,1 0 0 0 0,1 0 0 0 0,0 0 0 0 0,3 32 0 0 0,-1-51-213 0 0,0-1 1 0 0,1 1-1 0 0,-1 0 1 0 0,0-1-1 0 0,1 1 1 0 0,0-1-1 0 0,-1 1 1 0 0,1-1-1 0 0,0 1 1 0 0,0-1-1 0 0,0 0 1 0 0,0 1-1 0 0,0-1 1 0 0,0 0-1 0 0,0 0 1 0 0,0 0-1 0 0,0 0 1 0 0,2 2-1 0 0,2-1-1856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8:14.57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250 12 2857 0 0,'-52'15'3166'0'0,"-65"28"-2135"0"0,113-41-934 0 0,-72 18 120 0 0,104-18 1837 0 0,126-35-1134 0 0,6-2-884 0 0,31 14-397 0 0,-109 17-2434 0 0,-56 4 694 0 0</inkml:trace>
  <inkml:trace contextRef="#ctx0" brushRef="#br0" timeOffset="200.13">83 564 12315 0 0,'9'-3'1944'0'0,"-2"-5"-832"0"0,3-2 593 0 0,4-3-1729 0 0,4 0-216 0 0,11 0 112 0 0,4 2-24 0 0,5 1 56 0 0,2-3 7 0 0,7 3-303 0 0,-3-2-168 0 0,8-1-32 0 0,1-1-272 0 0,0-4-248 0 0,3 1-281 0 0,-6-5-47 0 0,0 0-1024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8:17.8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3194 6585 0 0,'0'-1'160'0'0,"-1"1"0"0"0,1 0-1 0 0,-1 0 1 0 0,1 0-1 0 0,0 0 1 0 0,-1-1 0 0 0,1 1-1 0 0,0 0 1 0 0,-1 0-1 0 0,1 0 1 0 0,0-1-1 0 0,0 1 1 0 0,-1 0 0 0 0,1-1-1 0 0,0 1 1 0 0,0 0-1 0 0,-1-1 1 0 0,1 1 0 0 0,0 0-1 0 0,0-1 1 0 0,0 1-1 0 0,0 0 1 0 0,-1-1-1 0 0,1 1 1 0 0,0 0 0 0 0,0-1-1 0 0,8-3 1397 0 0,18 5-1595 0 0,-12 4-10 0 0,-1 1 0 0 0,1 0 1 0 0,-1 1-1 0 0,0 1 0 0 0,16 13 1 0 0,55 52-120 0 0,-58-46 99 0 0,-1 1 1 0 0,41 62-1 0 0,29 73 92 0 0,-55-80 46 0 0,56 169 0 0 0,-56-136 6 0 0,-38-110 41 0 0,0 0 1 0 0,1 0-1 0 0,-1 0 0 0 0,1 0 0 0 0,1-1 1 0 0,-1 1-1 0 0,1-1 0 0 0,-1 0 0 0 0,2 0 1 0 0,-1 0-1 0 0,9 8 0 0 0,-12-13-79 0 0,-1 0 0 0 0,1 0-1 0 0,-1 0 1 0 0,1 0 0 0 0,-1 0 0 0 0,1 0-1 0 0,-1 0 1 0 0,1-1 0 0 0,-1 1-1 0 0,1 0 1 0 0,-1 0 0 0 0,1 0 0 0 0,-1 0-1 0 0,1-1 1 0 0,-1 1 0 0 0,0 0-1 0 0,1-1 1 0 0,-1 1 0 0 0,1 0 0 0 0,-1-1-1 0 0,0 1 1 0 0,1 0 0 0 0,-1-1-1 0 0,0 1 1 0 0,0-1 0 0 0,1 1 0 0 0,-1 0-1 0 0,0-1 1 0 0,1 0 0 0 0,8-17 317 0 0,-8 17-293 0 0,7-17 88 0 0,0-1 1 0 0,-2 0 0 0 0,0 0 0 0 0,5-27 0 0 0,5-84-25 0 0,-5 42-62 0 0,7-41-11 0 0,76-394-168 0 0,-76 455 85 0 0,35-118-79 0 0,-43 160 3 0 0,0 1 1 0 0,2 0-1 0 0,1 0 0 0 0,29-42 0 0 0,-41 65 18 0 0,0 1 0 0 0,0-1-1 0 0,0 1 1 0 0,0-1 0 0 0,0 1 0 0 0,1 0-1 0 0,-1-1 1 0 0,0 1 0 0 0,1 0-1 0 0,-1 0 1 0 0,1 0 0 0 0,0 0 0 0 0,-1 0-1 0 0,1 0 1 0 0,0 1 0 0 0,-1-1 0 0 0,1 0-1 0 0,2 0 1 0 0,-3 2-69 0 0,1-1 0 0 0,-1 1 0 0 0,0-1 1 0 0,1 1-1 0 0,-1-1 0 0 0,0 1 0 0 0,0-1 0 0 0,1 1 0 0 0,-1 0 0 0 0,0 0 1 0 0,0 0-1 0 0,0 0 0 0 0,0 0 0 0 0,0 0 0 0 0,0 0 0 0 0,0 0 1 0 0,-1 0-1 0 0,1 0 0 0 0,0 1 0 0 0,0-1 0 0 0,-1 0 0 0 0,1 0 0 0 0,-1 1 1 0 0,1 0-1 0 0,14 40-3135 0 0,-9-16 1122 0 0</inkml:trace>
  <inkml:trace contextRef="#ctx0" brushRef="#br0" timeOffset="720.1">1431 2712 5641 0 0,'-8'-12'826'0'0,"8"12"-812"0"0,0 0 1 0 0,0 0 0 0 0,0 0-1 0 0,-1 0 1 0 0,1 0 0 0 0,0 0-1 0 0,0 0 1 0 0,0 0-1 0 0,0 0 1 0 0,0 0 0 0 0,-1 0-1 0 0,1 0 1 0 0,0 0 0 0 0,0 0-1 0 0,0 0 1 0 0,0 0-1 0 0,0 0 1 0 0,-1 0 0 0 0,1 0-1 0 0,0 0 1 0 0,0 0 0 0 0,0 1-1 0 0,0-1 1 0 0,0 0-1 0 0,0 0 1 0 0,0 0 0 0 0,-1 0-1 0 0,1 0 1 0 0,0 0 0 0 0,0 0-1 0 0,0 0 1 0 0,0 1-1 0 0,0-1 1 0 0,0 0 0 0 0,0 0-1 0 0,0 0 1 0 0,0 0 0 0 0,0 0-1 0 0,0 1 1 0 0,0-1-1 0 0,0 0 1 0 0,0 0 0 0 0,0 0-1 0 0,0 26 282 0 0,114 560 470 0 0,-76-355-378 0 0,-1-3-3413 0 0,-31-200 1448 0 0,1-4-605 0 0</inkml:trace>
  <inkml:trace contextRef="#ctx0" brushRef="#br0" timeOffset="1079.75">1846 3144 11250 0 0,'-1'0'-19'0'0,"-1"-1"0"0"0,0 1 0 0 0,1 0 0 0 0,-1-1 0 0 0,0 1-1 0 0,1 0 1 0 0,-1 0 0 0 0,0 0 0 0 0,0 0 0 0 0,1 1 0 0 0,-1-1-1 0 0,0 0 1 0 0,1 1 0 0 0,-1-1 0 0 0,0 1 0 0 0,1-1 0 0 0,-1 1 0 0 0,1 0-1 0 0,-1 0 1 0 0,1 0 0 0 0,-2 1 0 0 0,1 0-27 0 0,0 1 1 0 0,0-1-1 0 0,1 1 0 0 0,-1 0 1 0 0,1-1-1 0 0,0 1 0 0 0,0 0 1 0 0,0 0-1 0 0,0 0 0 0 0,0 0 1 0 0,0 4-1 0 0,-6 35-41 0 0,2 1 1 0 0,1 0-1 0 0,3 0 1 0 0,1-1-1 0 0,2 1 1 0 0,11 64-1 0 0,-11-98 91 0 0,0 0-1 0 0,0 0 0 0 0,1-1 0 0 0,0 1 0 0 0,1-1 0 0 0,0 1 0 0 0,0-1 0 0 0,7 9 1 0 0,-10-15-19 0 0,1 0 1 0 0,-1 0 0 0 0,1 0-1 0 0,0 0 1 0 0,0 0 0 0 0,0 0 0 0 0,0-1-1 0 0,0 1 1 0 0,1-1 0 0 0,-1 1 0 0 0,0-1-1 0 0,1 0 1 0 0,-1 0 0 0 0,0 0-1 0 0,1 0 1 0 0,-1-1 0 0 0,1 1 0 0 0,0-1-1 0 0,-1 1 1 0 0,1-1 0 0 0,0 0 0 0 0,-1 0-1 0 0,1 0 1 0 0,-1 0 0 0 0,1-1 0 0 0,0 1-1 0 0,-1-1 1 0 0,1 0 0 0 0,-1 1-1 0 0,1-1 1 0 0,-1 0 0 0 0,3-2 0 0 0,1 0 34 0 0,0-1 1 0 0,-1 1 0 0 0,0-2-1 0 0,0 1 1 0 0,0 0 0 0 0,0-1-1 0 0,0 0 1 0 0,-1 0 0 0 0,0 0 0 0 0,0 0-1 0 0,-1-1 1 0 0,1 0 0 0 0,-1 0-1 0 0,0 0 1 0 0,-1 0 0 0 0,0 0-1 0 0,0 0 1 0 0,0-1 0 0 0,2-11-1 0 0,-1-3 111 0 0,-1 1 0 0 0,-1 0-1 0 0,0-1 1 0 0,-2 0 0 0 0,-3-23-1 0 0,3 34-122 0 0,-1 0 1 0 0,0 0-1 0 0,-1 0 0 0 0,0 0 0 0 0,0 0 0 0 0,-1 1 1 0 0,0-1-1 0 0,-1 1 0 0 0,0 0 0 0 0,-1 1 0 0 0,0-1 0 0 0,0 1 1 0 0,0 0-1 0 0,-1 0 0 0 0,-1 1 0 0 0,1 0 0 0 0,-1 0 1 0 0,0 1-1 0 0,0 0 0 0 0,-1 1 0 0 0,0-1 0 0 0,0 2 0 0 0,0-1 1 0 0,-1 1-1 0 0,0 1 0 0 0,1 0 0 0 0,-1 0 0 0 0,-20-3 1 0 0,13 6-255 0 0,1 0 0 0 0,-20 2 1 0 0,-10 0-2096 0 0,38-4 634 0 0,8-2 617 0 0</inkml:trace>
  <inkml:trace contextRef="#ctx0" brushRef="#br0" timeOffset="1513.6">2167 2965 3993 0 0,'0'0'129'0'0,"0"0"-1"0"0,0 0 1 0 0,0-1 0 0 0,0 1-1 0 0,0 0 1 0 0,0 0 0 0 0,0 0-1 0 0,0-1 1 0 0,0 1 0 0 0,0 0-1 0 0,0 0 1 0 0,0 0 0 0 0,0 0-1 0 0,0-1 1 0 0,0 1 0 0 0,-1 0 0 0 0,1 0-1 0 0,0 0 1 0 0,0 0 0 0 0,0-1-1 0 0,0 1 1 0 0,0 0 0 0 0,0 0-1 0 0,-1 0 1 0 0,1 0 0 0 0,0 0-1 0 0,0 0 1 0 0,0 0 0 0 0,0-1-1 0 0,0 1 1 0 0,-1 0 0 0 0,1 0-1 0 0,0 0 1 0 0,0 0 0 0 0,0 0 0 0 0,-1 0-1 0 0,1 0 1 0 0,0 0 0 0 0,0 0-1 0 0,0 0 1 0 0,0 0 0 0 0,-1 0-1 0 0,-3 9 722 0 0,-1 13-1404 0 0,-9 167 75 0 0,13-152 492 0 0,1 1 0 0 0,3-1 0 0 0,7 39 0 0 0,-10-73-10 0 0,4 14 19 0 0,9 29 1 0 0,-13-43-14 0 0,1 0 0 0 0,0 0 0 0 0,0-1 0 0 0,1 1 0 0 0,-1 0-1 0 0,0-1 1 0 0,1 1 0 0 0,0-1 0 0 0,0 1 0 0 0,-1-1 0 0 0,1 0-1 0 0,1 0 1 0 0,-1 0 0 0 0,0 0 0 0 0,0 0 0 0 0,1 0 0 0 0,-1-1 0 0 0,4 2-1 0 0,-3-2 15 0 0,-1-1-1 0 0,0 1 1 0 0,1-1-1 0 0,-1 0 1 0 0,0 0-1 0 0,1 0 0 0 0,-1 0 1 0 0,0 0-1 0 0,1-1 1 0 0,-1 1-1 0 0,0-1 1 0 0,0 0-1 0 0,1 1 0 0 0,-1-1 1 0 0,0 0-1 0 0,0 0 1 0 0,0 0-1 0 0,0-1 1 0 0,3-1-1 0 0,2-3 40 0 0,1-1-1 0 0,-1 0 1 0 0,8-11 0 0 0,0 2 61 0 0,4-3 58 0 0,-1-2 1 0 0,-1-1-1 0 0,-1 0 0 0 0,18-32 0 0 0,-30 46-56 0 0,1 0 0 0 0,-2 0 1 0 0,1-1-1 0 0,-1 0 0 0 0,0 1 0 0 0,0-1 0 0 0,-1 0 1 0 0,-1-1-1 0 0,1 1 0 0 0,-2 0 0 0 0,1 0 0 0 0,-1 0 0 0 0,0-1 1 0 0,-1 1-1 0 0,0 0 0 0 0,-4-14 0 0 0,2 16-64 0 0,-1-1 0 0 0,1 1 0 0 0,-1 1 0 0 0,-1-1 0 0 0,1 0-1 0 0,-1 1 1 0 0,0 0 0 0 0,-1 0 0 0 0,0 1 0 0 0,1 0 0 0 0,-2-1 0 0 0,-8-5-1 0 0,-2 0-108 0 0,-1 1 0 0 0,0 1 0 0 0,-31-13 0 0 0,29 16 88 0 0,16 5-162 0 0,0 0 0 0 0,0 0 0 0 0,0 0 0 0 0,0-1 0 0 0,0 1 0 0 0,1-1 0 0 0,-6-3-1 0 0,8 4-46 0 0,0 0-1 0 0,0 0 0 0 0,0-1 0 0 0,1 1 1 0 0,-1 0-1 0 0,0 0 0 0 0,0 0 1 0 0,1 0-1 0 0,-1-1 0 0 0,1 1 0 0 0,-1 0 1 0 0,1-1-1 0 0,0 1 0 0 0,-1 0 0 0 0,1-1 1 0 0,0 1-1 0 0,0-1 0 0 0,0 1 0 0 0,0 0 1 0 0,0-1-1 0 0,0 1 0 0 0,1-1 0 0 0,-1 1 1 0 0,0 0-1 0 0,1-1 0 0 0,-1 1 1 0 0,1-1-1 0 0,4-12-1979 0 0</inkml:trace>
  <inkml:trace contextRef="#ctx0" brushRef="#br0" timeOffset="1756.97">2691 2072 11538 0 0,'-5'-9'-19'0'0,"1"3"-19"0"0,0 0 0 0 0,1 0 1 0 0,-10-11-1 0 0,13 17 30 0 0,-1 0 0 0 0,1 0-1 0 0,0-1 1 0 0,0 1 0 0 0,0 0 0 0 0,0 0 0 0 0,0 0 0 0 0,-1 0 0 0 0,1 0 0 0 0,0 0-1 0 0,0 0 1 0 0,0 0 0 0 0,0-1 0 0 0,-1 1 0 0 0,1 0 0 0 0,0 0 0 0 0,0 0 0 0 0,0 0-1 0 0,-1 0 1 0 0,1 0 0 0 0,0 0 0 0 0,0 0 0 0 0,0 0 0 0 0,0 0 0 0 0,-1 0 0 0 0,1 0-1 0 0,0 0 1 0 0,0 0 0 0 0,0 1 0 0 0,-1-1 0 0 0,1 0 0 0 0,0 0 0 0 0,0 0 0 0 0,0 0-1 0 0,0 0 1 0 0,-1 0 0 0 0,1 0 0 0 0,0 0 0 0 0,0 1 0 0 0,0-1 0 0 0,0 0 0 0 0,0 0-1 0 0,-6 12-292 0 0,0 15-196 0 0,-4 49 114 0 0,-1 120 0 0 0,18 79 411 0 0,-6-237-32 0 0,42 448-2014 0 0,-9-309-2536 0 0,-24-141 2992 0 0</inkml:trace>
  <inkml:trace contextRef="#ctx0" brushRef="#br0" timeOffset="2393.49">3014 2513 8770 0 0,'-5'0'188'0'0,"0"0"0"0"0,0 0 0 0 0,1 1 0 0 0,-1-1 0 0 0,0 1 0 0 0,1 0 0 0 0,-1 1 0 0 0,1-1 0 0 0,-1 1 0 0 0,1-1 0 0 0,0 1 0 0 0,-1 1 0 0 0,1-1 0 0 0,0 0 0 0 0,0 1 0 0 0,1 0 0 0 0,-6 5 0 0 0,-3 5-429 0 0,0 0 1 0 0,2 0-1 0 0,-15 24 1 0 0,5-8 470 0 0,-5 12-261 0 0,-39 85-1 0 0,58-113 55 0 0,2-5-19 0 0,1 0 0 0 0,0 0-1 0 0,0 0 1 0 0,1 0-1 0 0,1 0 1 0 0,-3 18 0 0 0,4-24-4 0 0,0 0 0 0 0,0 0 1 0 0,0 0-1 0 0,0 0 1 0 0,0 0-1 0 0,0 0 1 0 0,1 0-1 0 0,-1 0 0 0 0,1 0 1 0 0,-1 0-1 0 0,1 0 1 0 0,0 0-1 0 0,0-1 1 0 0,0 1-1 0 0,0 0 0 0 0,0 0 1 0 0,0-1-1 0 0,0 1 1 0 0,1 0-1 0 0,-1-1 1 0 0,1 1-1 0 0,-1-1 0 0 0,1 0 1 0 0,-1 1-1 0 0,1-1 1 0 0,0 0-1 0 0,0 0 0 0 0,-1 0 1 0 0,1 0-1 0 0,0-1 1 0 0,0 1-1 0 0,0 0 1 0 0,0-1-1 0 0,3 1 0 0 0,6 0-19 0 0,0 0 0 0 0,0-1-1 0 0,0-1 1 0 0,0 1 0 0 0,-1-2-1 0 0,14-2 1 0 0,0-2-81 0 0,39-16-1 0 0,-31 9 67 0 0,-2-2 0 0 0,0-2 0 0 0,-1 0 0 0 0,-1-2 0 0 0,31-27 0 0 0,-20 12 77 0 0,-2-2 0 0 0,57-71-1 0 0,-82 90-12 0 0,0-1 0 0 0,-2 0 0 0 0,0-1-1 0 0,-1 0 1 0 0,8-24 0 0 0,-17 43-31 0 0,0 0-1 0 0,0 0 1 0 0,0 0-1 0 0,0 0 1 0 0,0-1 0 0 0,0 1-1 0 0,0 0 1 0 0,0 0-1 0 0,0 0 1 0 0,0 0 0 0 0,0 0-1 0 0,0 0 1 0 0,0 0-1 0 0,0-1 1 0 0,0 1 0 0 0,0 0-1 0 0,0 0 1 0 0,0 0-1 0 0,0 0 1 0 0,0 0-1 0 0,1 0 1 0 0,-1 0 0 0 0,0 0-1 0 0,0-1 1 0 0,0 1-1 0 0,0 0 1 0 0,0 0 0 0 0,0 0-1 0 0,0 0 1 0 0,0 0-1 0 0,0 0 1 0 0,0 0 0 0 0,1 0-1 0 0,-1 0 1 0 0,0 0-1 0 0,0 0 1 0 0,0 0 0 0 0,0 0-1 0 0,0 0 1 0 0,0 0-1 0 0,1 0 1 0 0,-1 0 0 0 0,0 0-1 0 0,0 0 1 0 0,0 0-1 0 0,0 0 1 0 0,0 0-1 0 0,0 0 1 0 0,0 0 0 0 0,1 0-1 0 0,-1 0 1 0 0,0 0-1 0 0,0 0 1 0 0,0 0 0 0 0,4 9-173 0 0,-1 12-114 0 0,-1 10 212 0 0,-1 1-1 0 0,-4 35 1 0 0,0-31 97 0 0,4 48 0 0 0,0-73 0 0 0,0 0 0 0 0,1 0 0 0 0,0 0 0 0 0,1 0 1 0 0,0 0-1 0 0,1-1 0 0 0,0 1 0 0 0,9 14 0 0 0,-13-24-6 0 0,1 1 0 0 0,0 0 0 0 0,0-1 0 0 0,0 1 0 0 0,0-1 0 0 0,0 0 0 0 0,0 1 1 0 0,0-1-1 0 0,1 0 0 0 0,-1 1 0 0 0,0-1 0 0 0,1 0 0 0 0,-1 0 0 0 0,1 0 0 0 0,-1 0 0 0 0,1-1 0 0 0,-1 1 0 0 0,1 0 0 0 0,0-1 0 0 0,-1 1 0 0 0,1-1 1 0 0,0 1-1 0 0,0-1 0 0 0,-1 0 0 0 0,3 1 0 0 0,-2-2 9 0 0,0 0 1 0 0,0 0 0 0 0,0 1-1 0 0,0-1 1 0 0,0 0 0 0 0,-1-1-1 0 0,1 1 1 0 0,0 0-1 0 0,-1 0 1 0 0,1-1 0 0 0,-1 1-1 0 0,1-1 1 0 0,-1 1 0 0 0,0-1-1 0 0,1 0 1 0 0,-1 1-1 0 0,0-1 1 0 0,0 0 0 0 0,0 0-1 0 0,-1 0 1 0 0,2-3-1 0 0,17-54 465 0 0,-2 0-1 0 0,15-106 0 0 0,-19 96 76 0 0,-8 30-303 0 0,-4 27-259 0 0,1-1 0 0 0,0 1 0 0 0,1 0 0 0 0,0 0 0 0 0,1 1 0 0 0,8-21 0 0 0,-11 32-6 0 0,-1 0 0 0 0,0 0 0 0 0,0 0 0 0 0,0 0 0 0 0,0-1 1 0 0,0 1-1 0 0,0 0 0 0 0,0 0 0 0 0,0 0 0 0 0,0 0 0 0 0,0-1 1 0 0,0 1-1 0 0,1 0 0 0 0,-1 0 0 0 0,0 0 0 0 0,0 0 0 0 0,0 0 1 0 0,0 0-1 0 0,0-1 0 0 0,1 1 0 0 0,-1 0 0 0 0,0 0 0 0 0,0 0 1 0 0,0 0-1 0 0,0 0 0 0 0,1 0 0 0 0,-1 0 0 0 0,0 0 0 0 0,0 0 1 0 0,0 0-1 0 0,1 0 0 0 0,-1 0 0 0 0,0 0 0 0 0,0 0 0 0 0,0 0 1 0 0,0 0-1 0 0,1 0 0 0 0,-1 0 0 0 0,0 0 0 0 0,0 0 0 0 0,6 8-91 0 0,1 14 4 0 0,-7-21 89 0 0,21 84-58 0 0,37 95-1 0 0,-47-153-37 0 0,2 5-1048 0 0,9 35 0 0 0</inkml:trace>
  <inkml:trace contextRef="#ctx0" brushRef="#br0" timeOffset="2912.24">3918 2397 6265 0 0,'2'-13'293'0'0,"-1"5"47"0"0,-1 0 0 0 0,2 0 1 0 0,-1 0-1 0 0,1 1 0 0 0,0-1 1 0 0,1 1-1 0 0,0 0 0 0 0,5-11 1 0 0,-8 18-310 0 0,1-1 0 0 0,-1 1 0 0 0,0 0 0 0 0,0-1 1 0 0,1 1-1 0 0,-1-1 0 0 0,0 1 0 0 0,1 0 0 0 0,-1-1 0 0 0,1 1 0 0 0,-1 0 1 0 0,0-1-1 0 0,1 1 0 0 0,-1 0 0 0 0,1 0 0 0 0,-1-1 0 0 0,1 1 1 0 0,-1 0-1 0 0,1 0 0 0 0,-1 0 0 0 0,1 0 0 0 0,-1-1 0 0 0,1 1 1 0 0,-1 0-1 0 0,1 0 0 0 0,-1 0 0 0 0,1 0 0 0 0,-1 0 0 0 0,1 0 1 0 0,-1 1-1 0 0,1-1 0 0 0,1 1-2 0 0,-1-1 0 0 0,0 1 0 0 0,0 0 1 0 0,0 0-1 0 0,-1 0 0 0 0,1 0 0 0 0,0 0 0 0 0,0 0 0 0 0,0 0 1 0 0,-1 0-1 0 0,1 0 0 0 0,0 2 0 0 0,12 37 140 0 0,-12-38-130 0 0,33 130 371 0 0,30 128-157 0 0,-20 4-133 0 0,-29-86-43 0 0,7 65 141 0 0,1-101-80 0 0,-19-122 86 0 0,2 1 1 0 0,1-1-1 0 0,0-1 0 0 0,18 35 1 0 0,-24-53-189 0 0,-1 0 0 0 0,0 0 0 0 0,1-1-1 0 0,-1 1 1 0 0,1 0 0 0 0,-1 0 0 0 0,1 0 0 0 0,0 0 0 0 0,-1 0 0 0 0,1-1-1 0 0,0 1 1 0 0,-1 0 0 0 0,1 0 0 0 0,0-1 0 0 0,0 1 0 0 0,0-1 0 0 0,0 1 0 0 0,0-1-1 0 0,0 1 1 0 0,-1-1 0 0 0,1 1 0 0 0,0-1 0 0 0,2 1 0 0 0,-2-2 7 0 0,0 1 0 0 0,-1-1 0 0 0,1 1 0 0 0,0-1 0 0 0,-1 1 0 0 0,1-1 0 0 0,0 0 0 0 0,-1 1 0 0 0,1-1 0 0 0,-1 0 0 0 0,1 1 0 0 0,-1-1 0 0 0,1 0 0 0 0,-1 0 0 0 0,1 0 0 0 0,-1 1 0 0 0,0-1 0 0 0,1 0 0 0 0,-1 0 1 0 0,0-1-1 0 0,3-9 196 0 0,-1 0 1 0 0,1-21-1 0 0,-1-21-86 0 0,-3-1-1 0 0,-9-69 1 0 0,-28-107-101 0 0,28 175-43 0 0,-15-80-30 0 0,-5-19 3 0 0,-11-179 0 0 0,38 271-114 0 0,8-85 1 0 0,-3 124 57 0 0,1 1 0 0 0,1-1 0 0 0,1 1 0 0 0,1 0 0 0 0,1 0 0 0 0,1 1 0 0 0,11-23 0 0 0,-16 40 32 0 0,-1-1 0 0 0,1 0 0 0 0,0 1 1 0 0,0 0-1 0 0,1 0 0 0 0,-1 0 0 0 0,1 0 1 0 0,0 0-1 0 0,0 1 0 0 0,0 0 0 0 0,1 0 1 0 0,-1 0-1 0 0,10-5 0 0 0,-10 7 2 0 0,-1 0 0 0 0,1 0 0 0 0,0 0 1 0 0,0 1-1 0 0,0-1 0 0 0,-1 1 0 0 0,1 0 0 0 0,0 0 0 0 0,0 0 1 0 0,0 0-1 0 0,0 1 0 0 0,-1 0 0 0 0,1 0 0 0 0,0 0 0 0 0,-1 0 0 0 0,1 0 1 0 0,-1 1-1 0 0,1-1 0 0 0,5 5 0 0 0,0 0-11 0 0,0 0 0 0 0,-1 0 0 0 0,0 0 0 0 0,0 1 0 0 0,-1 1 0 0 0,0-1-1 0 0,0 1 1 0 0,-1 1 0 0 0,0-1 0 0 0,0 1 0 0 0,7 16 0 0 0,-7-11 19 0 0,-1 0 0 0 0,-1 0 0 0 0,0 0 0 0 0,0 1 0 0 0,-2 0 0 0 0,0 0-1 0 0,0 23 1 0 0,-2-12 26 0 0,-2 1 0 0 0,-1-1 0 0 0,-1 0 0 0 0,-1 1 0 0 0,-2-2 0 0 0,0 1 0 0 0,-2-1 0 0 0,-22 45 0 0 0,14-38 15 0 0,-2-1-1 0 0,-42 55 1 0 0,49-72 4 0 0,-1 0 0 0 0,0 0 0 0 0,-1-1 0 0 0,-1-1 0 0 0,0 0-1 0 0,0-1 1 0 0,-23 12 0 0 0,35-22-244 0 0,1 0-1 0 0,-1 1 1 0 0,1-1-1 0 0,-1 0 1 0 0,0 0 0 0 0,0 0-1 0 0,1-1 1 0 0,-1 1-1 0 0,0-1 1 0 0,0 1 0 0 0,0-1-1 0 0,0 0 1 0 0,1 0-1 0 0,-5-1 1 0 0,5-2-1836 0 0,2-4-1194 0 0</inkml:trace>
  <inkml:trace contextRef="#ctx0" brushRef="#br0" timeOffset="3510.04">5409 0 11018 0 0,'-2'1'-26'0'0,"0"-1"-1"0"0,0 1 0 0 0,0-1 0 0 0,0 1 1 0 0,0 0-1 0 0,0 0 0 0 0,0 0 0 0 0,1 0 1 0 0,-1 0-1 0 0,0 0 0 0 0,0 0 0 0 0,1 1 1 0 0,-1-1-1 0 0,1 1 0 0 0,-1-1 0 0 0,1 1 1 0 0,-1-1-1 0 0,1 1 0 0 0,0 0 0 0 0,0 0 1 0 0,0 0-1 0 0,0 0 0 0 0,0-1 0 0 0,1 1 1 0 0,-2 3-1 0 0,-3 9-34 0 0,1 0 0 0 0,-5 23 0 0 0,6-20-40 0 0,-236 1359-213 0 0,203-993 426 0 0,32-291-66 0 0,4 0 0 0 0,15 108 0 0 0,-6-145-14 0 0,2 0 0 0 0,3-1 0 0 0,2-1 0 0 0,3 0-1 0 0,48 97 1 0 0,-28-80 66 0 0,3-1 0 0 0,3-3-1 0 0,83 95 1 0 0,-90-120-62 0 0,3-1 0 0 0,1-3 0 0 0,51 36-1 0 0,-15-20 78 0 0,90 46-1 0 0,-130-79-387 0 0,0-2 0 0 0,2-1-1 0 0,0-2 1 0 0,1-2 0 0 0,0-2 0 0 0,1-1 0 0 0,0-3 0 0 0,61 5-1 0 0,-47-11-1603 0 0</inkml:trace>
  <inkml:trace contextRef="#ctx0" brushRef="#br0" timeOffset="5270.25">5698 978 4289 0 0,'0'0'8387'0'0,"3"0"-8016"0"0,0 0-414 0 0,0 0 0 0 0,0 1 1 0 0,0-1-1 0 0,0 1 1 0 0,0 0-1 0 0,1 0 0 0 0,-1 0 1 0 0,-1 0-1 0 0,1 0 0 0 0,0 1 1 0 0,0-1-1 0 0,4 4 0 0 0,34 28-254 0 0,-32-26 215 0 0,24 24-76 0 0,0 1 0 0 0,-2 2 1 0 0,-2 1-1 0 0,37 58 0 0 0,83 167 125 0 0,-132-228 44 0 0,16 38 47 0 0,-3 0 0 0 0,-3 2 0 0 0,26 113 0 0 0,-40-130 65 0 0,-2 1 0 0 0,-3 0 0 0 0,-3 0 0 0 0,-1 0 0 0 0,-8 98 0 0 0,-2-130 280 0 0,6-24-392 0 0,0 0 0 0 0,0 0 0 0 0,0 0 0 0 0,0 0 1 0 0,0 0-1 0 0,0 0 0 0 0,0 0 0 0 0,0 0 0 0 0,0 0 0 0 0,0 0 0 0 0,0 0 0 0 0,0 0 0 0 0,0 0 0 0 0,0 0 0 0 0,0 0 0 0 0,-1 0 0 0 0,1 0 0 0 0,0 0 0 0 0,0 0 0 0 0,0 0 1 0 0,0 0-1 0 0,0 0 0 0 0,0 0 0 0 0,0 0 0 0 0,0 0 0 0 0,0 0 0 0 0,0 0 0 0 0,0 0 0 0 0,0 0 0 0 0,0 0 0 0 0,0 0 0 0 0,0 0 0 0 0,0 0 0 0 0,0 0 0 0 0,-1 0 0 0 0,1 0 0 0 0,0 0 1 0 0,0 0-1 0 0,0 0 0 0 0,0 0 0 0 0,0 0 0 0 0,0 0 0 0 0,0 0 0 0 0,0 0 0 0 0,0 0 0 0 0,0 0 0 0 0,0 0 0 0 0,0 0 0 0 0,0 0 0 0 0,0 0 0 0 0,0 0 0 0 0,0 0 0 0 0,0 0 1 0 0,0 1-1 0 0,0-1 0 0 0,0 0 0 0 0,0 0 0 0 0,0-15 374 0 0,8-52-240 0 0,2 0 1 0 0,31-106 0 0 0,-40 170-146 0 0,86-243-95 0 0,-76 220 66 0 0,1 1 0 0 0,2 0-1 0 0,1 1 1 0 0,0 1 0 0 0,2 0-1 0 0,1 1 1 0 0,24-24 0 0 0,-31 36-4 0 0,1 0 0 0 0,1 1 0 0 0,-1 0 0 0 0,2 1 0 0 0,-1 0 1 0 0,1 1-1 0 0,0 1 0 0 0,0 0 0 0 0,16-4 0 0 0,-24 9 7 0 0,-1 0 0 0 0,1 0 0 0 0,0 0 0 0 0,0 1 0 0 0,-1 0 0 0 0,1 0 0 0 0,0 0 0 0 0,0 1 1 0 0,-1 0-1 0 0,1 0 0 0 0,9 3 0 0 0,-10-2 2 0 0,-1 0 0 0 0,0 0 0 0 0,0 1 0 0 0,0-1 0 0 0,-1 1 0 0 0,1 0 0 0 0,-1 0 0 0 0,1 0 0 0 0,-1 0 0 0 0,0 1-1 0 0,0 0 1 0 0,0-1 0 0 0,-1 1 0 0 0,0 0 0 0 0,1 0 0 0 0,1 7 0 0 0,1 1 6 0 0,-1 1-1 0 0,-1 0 1 0 0,0 0-1 0 0,-1 0 1 0 0,0 1-1 0 0,-1-1 1 0 0,-1 0-1 0 0,0 1 0 0 0,0-1 1 0 0,-2 0-1 0 0,1 0 1 0 0,-2 1-1 0 0,-7 23 1 0 0,1-9-17 0 0,-2 1 1 0 0,-1-1 0 0 0,-1-1 0 0 0,-1-1-1 0 0,-20 28 1 0 0,-12 8 91 0 0,-78 79 0 0 0,42-51-16 0 0,63-68 23 0 0,-1-2 0 0 0,-27 23 1 0 0,39-36-43 0 0,-1-1 1 0 0,0 0 0 0 0,0 0 0 0 0,0-1-1 0 0,-1 0 1 0 0,1-1 0 0 0,-1 0-1 0 0,0-1 1 0 0,-13 4 0 0 0,22-7-74 0 0,-1 0 0 0 0,1 1 0 0 0,0-1 0 0 0,0 0 0 0 0,0 0 1 0 0,0 0-1 0 0,-1 0 0 0 0,1 0 0 0 0,0 0 0 0 0,0 0 0 0 0,0-1 0 0 0,0 1 0 0 0,-1 0 1 0 0,1-1-1 0 0,0 1 0 0 0,0-1 0 0 0,0 1 0 0 0,0-1 0 0 0,0 1 0 0 0,0-1 0 0 0,0 0 1 0 0,0 1-1 0 0,0-1 0 0 0,0 0 0 0 0,1 0 0 0 0,-1 0 0 0 0,0 0 0 0 0,0 1 1 0 0,1-1-1 0 0,-1 0 0 0 0,0 0 0 0 0,1-1 0 0 0,-1 1 0 0 0,1-1 0 0 0,-1-1-293 0 0,0 1 0 0 0,1-1 0 0 0,0 0 0 0 0,-1 1 0 0 0,1-1 0 0 0,0 0 0 0 0,1 1 0 0 0,-1-1 0 0 0,0 0 0 0 0,1 1 1 0 0,-1-1-1 0 0,1 1 0 0 0,0-1 0 0 0,1-2 0 0 0,11-18-3082 0 0</inkml:trace>
  <inkml:trace contextRef="#ctx0" brushRef="#br0" timeOffset="5573.62">7272 1473 10394 0 0,'-9'5'102'0'0,"1"2"0"0"0,0-1 0 0 0,1 1 0 0 0,-1 0 0 0 0,1 1 0 0 0,1-1 0 0 0,-1 2 0 0 0,1-1 0 0 0,1 1 0 0 0,0-1 0 0 0,-8 18 0 0 0,0 8-334 0 0,-19 68 0 0 0,28-85 319 0 0,-10 33-132 0 0,-54 236 181 0 0,67-279-121 0 0,0-4 0 0 0,0 1 0 0 0,0 0 0 0 0,1 0 0 0 0,0-1 0 0 0,-1 1 0 0 0,1 0 0 0 0,1 0 0 0 0,-1 0 0 0 0,0-1 0 0 0,1 1-1 0 0,1 3 1 0 0,-2-6 2 0 0,1-1-1 0 0,-1 0 1 0 0,0 1-1 0 0,1-1 0 0 0,-1 0 1 0 0,1 0-1 0 0,-1 0 0 0 0,1 1 1 0 0,-1-1-1 0 0,0 0 0 0 0,1 0 1 0 0,-1 0-1 0 0,1 0 0 0 0,-1 0 1 0 0,1 0-1 0 0,-1 0 0 0 0,1 0 1 0 0,-1 0-1 0 0,1 0 1 0 0,-1 0-1 0 0,1 0 0 0 0,-1 0 1 0 0,1 0-1 0 0,-1 0 0 0 0,0-1 1 0 0,1 1-1 0 0,-1 0 0 0 0,1 0 1 0 0,-1 0-1 0 0,0-1 0 0 0,1 1 1 0 0,-1 0-1 0 0,1-1 0 0 0,-1 1 1 0 0,0 0-1 0 0,1-1 1 0 0,-1 1-1 0 0,0 0 0 0 0,0-1 1 0 0,1 1-1 0 0,-1-1 0 0 0,17-18 212 0 0,-17 19-218 0 0,17-23 48 0 0,-1 0 0 0 0,-2-1 0 0 0,0 0 0 0 0,15-39 1 0 0,-8 7 6 0 0,14-60 1 0 0,-29 93-50 0 0,-1 1 0 0 0,-1-2 0 0 0,-2 1 0 0 0,0 0 0 0 0,-1-1 0 0 0,-3-31 0 0 0,0 47-209 0 0,0 0-1 0 0,0 0 0 0 0,-6-13 0 0 0,0 0-4220 0 0,6 17 1803 0 0</inkml:trace>
  <inkml:trace contextRef="#ctx0" brushRef="#br0" timeOffset="5889.86">7422 1174 6209 0 0,'-1'-3'206'0'0,"1"0"-1"0"0,-1 0 0 0 0,1 0 0 0 0,0 0 1 0 0,0 0-1 0 0,0 0 0 0 0,0 0 0 0 0,1 0 1 0 0,-1 0-1 0 0,1 0 0 0 0,0 1 0 0 0,0-1 1 0 0,0 0-1 0 0,0 0 0 0 0,0 1 0 0 0,0-1 1 0 0,1 0-1 0 0,0 1 0 0 0,-1 0 0 0 0,4-4 1 0 0,-3 3-176 0 0,-1 2-44 0 0,0 1-41 0 0,0 1 46 0 0,1-1 0 0 0,-1 1 0 0 0,0-1 0 0 0,0 1 0 0 0,0-1 0 0 0,0 1 0 0 0,0 0 0 0 0,0-1 0 0 0,0 1 0 0 0,0 0 0 0 0,0 0 0 0 0,0 0 0 0 0,0 0 0 0 0,0 0 0 0 0,0 0 0 0 0,-1 0 0 0 0,1 0 0 0 0,0 0 0 0 0,-1 0 0 0 0,1 0 0 0 0,-1 1 0 0 0,1-1 0 0 0,0 2 0 0 0,9 35-57 0 0,-9-32 51 0 0,8 39-58 0 0,82 301 45 0 0,-83-323 52 0 0,17 51 191 0 0,66 132 1 0 0,-90-205-202 0 0,-1 0 0 0 0,0 0 0 0 0,1 0 0 0 0,-1 0 0 0 0,1 0-1 0 0,-1 0 1 0 0,1 0 0 0 0,0 0 0 0 0,-1 0 0 0 0,1-1 0 0 0,0 1 0 0 0,0 0 0 0 0,0 0-1 0 0,-1-1 1 0 0,1 1 0 0 0,0-1 0 0 0,0 1 0 0 0,0-1 0 0 0,0 1 0 0 0,0-1 0 0 0,0 1-1 0 0,0-1 1 0 0,1 0 0 0 0,-1 0-31 0 0,0 0 1 0 0,0-1-1 0 0,0 1 0 0 0,0 0 1 0 0,-1-1-1 0 0,1 1 0 0 0,0-1 0 0 0,0 0 1 0 0,-1 1-1 0 0,1-1 0 0 0,-1 0 0 0 0,1 1 1 0 0,0-1-1 0 0,-1 0 0 0 0,1 0 1 0 0,-1 1-1 0 0,1-1 0 0 0,-1 0 0 0 0,0 0 1 0 0,1-1-1 0 0,2-5-426 0 0,-1 0-1 0 0,0 0 1 0 0,-1-1 0 0 0,1 1 0 0 0,-1-10-1 0 0,-1-30-2132 0 0,-2 18 957 0 0</inkml:trace>
  <inkml:trace contextRef="#ctx0" brushRef="#br0" timeOffset="6771.87">7466 608 40 0 0,'-10'-30'221'0'0,"8"24"-126"0"0,0 0 0 0 0,0-1 0 0 0,0 1 0 0 0,1 0 0 0 0,0-1 0 0 0,0 1 0 0 0,0-1 0 0 0,2-11 0 0 0,0 5 332 0 0,0 1 0 0 0,2-1 0 0 0,-1 1-1 0 0,8-20 1 0 0,-5 13 539 0 0,-1 8 695 0 0,-3 11-1618 0 0,-1 1 0 0 0,1 0 0 0 0,0 0 0 0 0,0 0 0 0 0,0-1 0 0 0,-1 1 0 0 0,1 0 0 0 0,0 0 0 0 0,-1 0 0 0 0,1 0 0 0 0,-1 0-1 0 0,1 0 1 0 0,-1 0 0 0 0,1 2 0 0 0,9 20 44 0 0,-2 0 0 0 0,0 0-1 0 0,6 35 1 0 0,7 75-127 0 0,-14-79 59 0 0,5 24-40 0 0,85 698 174 0 0,-81-427 306 0 0,-8-293-265 0 0,-3-23 2043 0 0,6-46-1688 0 0,-8 8-485 0 0,0-1 1 0 0,0 0-1 0 0,-1 0 0 0 0,0 0 0 0 0,0 0 0 0 0,-1-1 1 0 0,2-10-1 0 0,1-3-16 0 0,6-16-20 0 0,1 0 1 0 0,1 1-1 0 0,2 0 1 0 0,2 1-1 0 0,1 1 1 0 0,26-38-1 0 0,-29 51-55 0 0,0 0 0 0 0,2 1 1 0 0,0 1-1 0 0,1 0 0 0 0,1 2 0 0 0,1 0 0 0 0,0 0 0 0 0,1 2 0 0 0,0 1 1 0 0,35-17-1 0 0,-49 27-6 0 0,0 0 1 0 0,1 1 0 0 0,0 0 0 0 0,-1 1 0 0 0,1-1-1 0 0,0 1 1 0 0,0 0 0 0 0,0 1 0 0 0,0 0-1 0 0,0 0 1 0 0,-1 0 0 0 0,1 1 0 0 0,0 0 0 0 0,0 0-1 0 0,0 1 1 0 0,-1 0 0 0 0,1 0 0 0 0,-1 1 0 0 0,1 0-1 0 0,5 3 1 0 0,-5-2 9 0 0,0 1 0 0 0,0 0 0 0 0,-1 0 0 0 0,1 1 0 0 0,-1 0 0 0 0,-1 0 0 0 0,1 0 0 0 0,-1 1 0 0 0,0 0 0 0 0,-1 0 0 0 0,1 0 0 0 0,-1 0 0 0 0,-1 1 0 0 0,0-1 0 0 0,0 1-1 0 0,3 12 1 0 0,-5-14 20 0 0,0 1 0 0 0,-1-1 1 0 0,1 1-1 0 0,-1-1 0 0 0,-1 1 0 0 0,0-1 0 0 0,1 1 0 0 0,-2-1 0 0 0,1 0 0 0 0,-1 1 0 0 0,0-1 0 0 0,0 0 0 0 0,-1 0 0 0 0,0 0 0 0 0,0 0 0 0 0,0-1 0 0 0,-6 7 0 0 0,-2 4 42 0 0,-2 0 0 0 0,0-2 0 0 0,0 1 0 0 0,-24 17 0 0 0,-79 58 139 0 0,97-77-303 0 0,0-1-1 0 0,-1 0 1 0 0,-1-2-1 0 0,-30 11 0 0 0,36-17-558 0 0,0-3-881 0 0</inkml:trace>
  <inkml:trace contextRef="#ctx0" brushRef="#br0" timeOffset="7014.269">8816 1447 10842 0 0,'3'6'247'0'0,"0"-1"-1"0"0,0 0 0 0 0,0 1 1 0 0,-1 0-1 0 0,0-1 1 0 0,0 1-1 0 0,-1 0 0 0 0,0 0 1 0 0,0 0-1 0 0,0 0 1 0 0,0 0-1 0 0,-1 1 0 0 0,-1 10 1 0 0,-1 7 216 0 0,-2-1 0 0 0,-7 27 0 0 0,7-36-820 0 0,-1 1 0 0 0,-1 0-1 0 0,0-1 1 0 0,-1-1 0 0 0,0 1 0 0 0,-1-1 0 0 0,-14 17 0 0 0,-3 1-1699 0 0,-48 45-1 0 0,43-49-637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8:43.36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10016 419 2929 0 0,'-4'-34'1329'0'0,"0"-6"-550"0"0,4 37-758 0 0,0 1 1 0 0,0-1-1 0 0,0 1 1 0 0,0-1-1 0 0,1 1 1 0 0,-1-1-1 0 0,1 1 1 0 0,-1-1-1 0 0,1 1 1 0 0,0-1-1 0 0,2-3 0 0 0,-2 5-14 0 0,-1-1 0 0 0,1 0 0 0 0,-1 0-1 0 0,1 1 1 0 0,-1-1 0 0 0,0 0 0 0 0,0 0 0 0 0,0 0-1 0 0,0 0 1 0 0,0 1 0 0 0,0-1 0 0 0,-1 0-1 0 0,1 0 1 0 0,0 0 0 0 0,-1 1 0 0 0,0-1-1 0 0,1 0 1 0 0,-1 0 0 0 0,0 1 0 0 0,0-1-1 0 0,0 1 1 0 0,0-1 0 0 0,0 1 0 0 0,0-1-1 0 0,0 1 1 0 0,-1-1 0 0 0,-1-1 0 0 0,-4-4 3 0 0,0 0 0 0 0,-1 0 1 0 0,-14-9-1 0 0,-4-1 44 0 0,-2 2 1 0 0,0 2-1 0 0,0 0 0 0 0,-1 2 1 0 0,-1 1-1 0 0,-31-7 0 0 0,28 9 37 0 0,-11-4 151 0 0,-76-10 0 0 0,-52 12-29 0 0,-261 18 1 0 0,-588 66 289 0 0,451 3-322 0 0,388-48-125 0 0,-52 10-27 0 0,-86 19-32 0 0,8-2 142 0 0,-454 109-82 0 0,10 41-83 0 0,410-116 17 0 0,84-25 41 0 0,-340 110-11 0 0,429-126-25 0 0,-140 45-12 0 0,-120 45 77 0 0,246-83-94 0 0,-303 122-28 0 0,289-104 67 0 0,-37 18 0 0 0,-177 81 58 0 0,349-148-54 0 0,2 2 1 0 0,-104 61 0 0 0,151-78-38 0 0,-173 109 119 0 0,159-96-62 0 0,1 0-1 0 0,1 2 1 0 0,-49 55 0 0 0,15-1-60 0 0,3 3 0 0 0,3 2 0 0 0,-51 104 0 0 0,52-51-128 0 0,35-82 181 0 0,9-19-70 0 0,1 0 0 0 0,2 0-1 0 0,-8 67 1 0 0,3 114-83 0 0,11-142 98 0 0,3-6 1 0 0,15 116 0 0 0,-7-109 9 0 0,-5-42 4 0 0,4 47 9 0 0,4 0-1 0 0,27 101 1 0 0,14-1-108 0 0,111 367 80 0 0,13 14 85 0 0,99 167 43 0 0,-226-614-68 0 0,179 367 173 0 0,-192-425-143 0 0,82 103-1 0 0,60 39 86 0 0,-148-168-131 0 0,211 202 157 0 0,16-19-90 0 0,-125-102-10 0 0,163 123-35 0 0,107 45 60 0 0,-262-192-39 0 0,220 100 0 0 0,-211-122 86 0 0,242 70-1 0 0,-274-105-73 0 0,0-6 0 0 0,184 16 0 0 0,245-26 39 0 0,-312-26-8 0 0,-1-9 1 0 0,360-80-1 0 0,-125-3-92 0 0,519-124 187 0 0,-203-3-92 0 0,-680 196-97 0 0,563-196-53 0 0,-451 144 8 0 0,211-115 1 0 0,144-136-318 0 0,-299 118 295 0 0,-140 107 49 0 0,-59 53 85 0 0,-3-4-1 0 0,-3-2 0 0 0,68-85 1 0 0,-17 1 86 0 0,67-87 25 0 0,-18-14 30 0 0,-109 152-197 0 0,290-505 69 0 0,-302 515-88 0 0,-4-2 0 0 0,35-108 0 0 0,36-197-33 0 0,8-302 390 0 0,-112 590-199 0 0,-4 0 0 0 0,-11-126 1 0 0,-54-210 245 0 0,19 252-417 0 0,-90-260 0 0 0,92 346 39 0 0,-3 2 1 0 0,-102-176 0 0 0,-260-349 231 0 0,385 599-253 0 0,-353-445 78 0 0,345 441-106 0 0,-27-29-17 0 0,-2 2 0 0 0,-3 2 1 0 0,-125-93-1 0 0,-64-13-41 0 0,191 131 4 0 0,-2 2-1 0 0,-90-33 1 0 0,75 40-44 0 0,0 3 0 0 0,-2 3 0 0 0,0 4 0 0 0,0 2 0 0 0,-1 5 0 0 0,-1 2 1 0 0,-135 10-1 0 0,82 9-1493 0 0,2 5 1 0 0,-149 42-1 0 0,160-29-505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8:58.51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1630 1595 4745 0 0,'1'-12'1687'0'0,"-1"9"-1613"0"0,1 1 1 0 0,-1 0 0 0 0,0 0-1 0 0,0 0 1 0 0,1 0 0 0 0,-1-1-1 0 0,1 1 1 0 0,0 0-1 0 0,-1 0 1 0 0,1 0 0 0 0,0 0-1 0 0,0 0 1 0 0,1 0 0 0 0,-1 1-1 0 0,0-1 1 0 0,1 0 0 0 0,-1 1-1 0 0,1-1 1 0 0,-1 0 0 0 0,1 1-1 0 0,0 0 1 0 0,-1-1-1 0 0,1 1 1 0 0,3-1 0 0 0,43-23-222 0 0,97-36 1 0 0,-22 12 175 0 0,-86 30-9 0 0,-25 12-24 0 0,0 1 0 0 0,1 0 0 0 0,0 1 0 0 0,0 0 0 0 0,0 1 0 0 0,16-3 0 0 0,-29 7 4 0 0,0 0 1 0 0,0 0-1 0 0,0 0 1 0 0,0 0 0 0 0,0 0-1 0 0,0 0 1 0 0,0 0-1 0 0,0 0 1 0 0,1 0 0 0 0,-1 0-1 0 0,0 0 1 0 0,0 0-1 0 0,0 0 1 0 0,0 0-1 0 0,0 0 1 0 0,0 0 0 0 0,0 0-1 0 0,0 0 1 0 0,1 0-1 0 0,-1 0 1 0 0,0 0-1 0 0,0 0 1 0 0,0 0 0 0 0,0 0-1 0 0,0 0 1 0 0,0 0-1 0 0,0 0 1 0 0,0 0 0 0 0,0 0-1 0 0,0 0 1 0 0,1 0-1 0 0,-1 0 1 0 0,0 0-1 0 0,0 1 1 0 0,0-1 0 0 0,0 0-1 0 0,0 0 1 0 0,0 0-1 0 0,0 0 1 0 0,0 0-1 0 0,0 0 1 0 0,0 0 0 0 0,0 0-1 0 0,0 1 1 0 0,0-1-1 0 0,0 0 1 0 0,0 0 0 0 0,0 0-1 0 0,0 0 1 0 0,0 0-1 0 0,0 0 1 0 0,0 0-1 0 0,0 0 1 0 0,0 0 0 0 0,0 1-1 0 0,0-1 1 0 0,0 0-1 0 0,0 0 1 0 0,0 0-1 0 0,0 0 1 0 0,0 0 0 0 0,0 0-1 0 0,-1 0 1 0 0,1 0-1 0 0,-7 10 43 0 0,-13 8-43 0 0,-82 71-32 0 0,23-19-38 0 0,68-63 88 0 0,8-6-11 0 0,1 1 0 0 0,-1-1 1 0 0,1 1-1 0 0,0-1 0 0 0,0 1 0 0 0,0 0 1 0 0,0 0-1 0 0,0 0 0 0 0,0 0 0 0 0,-2 4 1 0 0,3-6 109 0 0,20-10-65 0 0,46-49-26 0 0,-48 42-68 0 0,1 0 1 0 0,31-22-1 0 0,80-56 84 0 0,-124 91-53 0 0,-2 3 20 0 0,-1 0-1 0 0,0 0 1 0 0,0 0-1 0 0,0-1 1 0 0,-1 1-1 0 0,1 0 1 0 0,0-1-1 0 0,0 0 1 0 0,-1 1-1 0 0,1-1 1 0 0,-1 0-1 0 0,1 0 1 0 0,-1 0-1 0 0,0 0 1 0 0,2-4-1 0 0,-19 10 20 0 0,2 1-28 0 0,1 0 0 0 0,0 1 0 0 0,0 1 0 0 0,-20 13 0 0 0,-44 37 5 0 0,62-45 31 0 0,-161 140 175 0 0,175-152-298 0 0,-10 10 436 0 0,11-10-430 0 0,0 1 0 0 0,-1-1 1 0 0,1 0-1 0 0,0 0 1 0 0,0 1-1 0 0,0-1 0 0 0,-1 0 1 0 0,1 0-1 0 0,0 1 0 0 0,0-1 1 0 0,0 0-1 0 0,-1 1 0 0 0,1-1 1 0 0,0 0-1 0 0,0 1 0 0 0,0-1 1 0 0,0 0-1 0 0,0 1 0 0 0,0-1 1 0 0,0 0-1 0 0,0 1 0 0 0,0-1 1 0 0,0 0-1 0 0,0 1 1 0 0,0-1-1 0 0,0 0 0 0 0,0 1 1 0 0,0-1-1 0 0,0 0 0 0 0,0 1 1 0 0,1-1-1 0 0,-1 0 0 0 0,0 1 1 0 0</inkml:trace>
  <inkml:trace contextRef="#ctx0" brushRef="#br0" timeOffset="2837.9">25 389 3177 0 0,'-4'-6'479'0'0,"0"-1"0"0"0,1 0 0 0 0,0 0 1 0 0,0 0-1 0 0,1 0 0 0 0,-3-9 0 0 0,5 14-413 0 0,0 0 0 0 0,0 0-1 0 0,-1 0 1 0 0,1 0-1 0 0,0 0 1 0 0,1 0 0 0 0,-1 1-1 0 0,0-1 1 0 0,1 0-1 0 0,-1 0 1 0 0,1 0 0 0 0,-1 0-1 0 0,1 0 1 0 0,0 1-1 0 0,0-1 1 0 0,0 0 0 0 0,0 1-1 0 0,0-1 1 0 0,0 0-1 0 0,0 1 1 0 0,0 0 0 0 0,1-1-1 0 0,-1 1 1 0 0,1 0-1 0 0,-1-1 1 0 0,1 1 0 0 0,-1 0-1 0 0,3-1 1 0 0,3-4 139 0 0,-6 5-161 0 0,0 1 1 0 0,1-1-1 0 0,-1 0 1 0 0,0 0-1 0 0,0 0 1 0 0,1 1-1 0 0,-1-1 0 0 0,0 0 1 0 0,1 1-1 0 0,-1 0 1 0 0,1-1-1 0 0,-1 1 1 0 0,0 0-1 0 0,1-1 1 0 0,-1 1-1 0 0,1 0 0 0 0,-1 0 1 0 0,1 0-1 0 0,-1 0 1 0 0,1 1-1 0 0,1-1 1 0 0,1 1-1 0 0,0 0 1 0 0,-1 0 0 0 0,1 0-1 0 0,0 1 1 0 0,-1-1-1 0 0,1 1 1 0 0,-1 0 0 0 0,0 0-1 0 0,0 0 1 0 0,1 1-1 0 0,-1-1 1 0 0,-1 1 0 0 0,1-1-1 0 0,0 1 1 0 0,-1 0-1 0 0,1 0 1 0 0,2 5 0 0 0,23 32 71 0 0,-2 2 1 0 0,36 79 0 0 0,-55-107-109 0 0,64 157 371 0 0,-35-77 68 0 0,-32-88-506 0 0,0 1 1 0 0,0-1-1 0 0,1 0 1 0 0,0 0-1 0 0,9 8 0 0 0,12 14-3265 0 0,-21-19 1565 0 0</inkml:trace>
  <inkml:trace contextRef="#ctx0" brushRef="#br0" timeOffset="3522.68">1748 265 4401 0 0,'-1'-10'422'0'0,"0"7"-384"0"0,0 0-1 0 0,1 0 0 0 0,-1-1 1 0 0,1 1-1 0 0,0 0 0 0 0,0 0 0 0 0,0-1 1 0 0,1 1-1 0 0,-1 0 0 0 0,1 0 1 0 0,-1 0-1 0 0,1 0 0 0 0,0-1 0 0 0,0 1 1 0 0,1 0-1 0 0,-1 1 0 0 0,0-1 1 0 0,4-5-1 0 0,10-10 169 0 0,1 0 1 0 0,0 2-1 0 0,1 0 1 0 0,0 1-1 0 0,22-14 1 0 0,-2 0 156 0 0,13-7-70 0 0,-48 34-293 0 0,1 1 0 0 0,0-1 1 0 0,0 1-1 0 0,0-1 0 0 0,0 1 0 0 0,0 0 1 0 0,0 0-1 0 0,1 0 0 0 0,-1 0 0 0 0,0 1 0 0 0,0 0 1 0 0,1-1-1 0 0,-1 1 0 0 0,0 0 0 0 0,0 0 1 0 0,5 1-1 0 0,-7 0-5 0 0,1 0-1 0 0,0 0 1 0 0,0 1-1 0 0,-1-1 1 0 0,1 0-1 0 0,0 1 1 0 0,-1-1 0 0 0,1 0-1 0 0,-1 1 1 0 0,0 0-1 0 0,0-1 1 0 0,1 1-1 0 0,-1 0 1 0 0,0 0 0 0 0,0 0-1 0 0,-1 0 1 0 0,1 0-1 0 0,0 0 1 0 0,-1 0 0 0 0,1 0-1 0 0,-1 0 1 0 0,1 0-1 0 0,-1 0 1 0 0,0 3-1 0 0,0 7 64 0 0,1 0-1 0 0,-4 23 0 0 0,2-31-30 0 0,-4 30 125 0 0,-2 29 209 0 0,7-58-320 0 0,0 1-1 0 0,0 0 0 0 0,0-1 0 0 0,1 1 1 0 0,0 0-1 0 0,0-1 0 0 0,1 1 1 0 0,2 7-1 0 0,-3-11-15 0 0,1 0-1 0 0,-1 0 1 0 0,0-1 0 0 0,1 1 0 0 0,-1 0 0 0 0,1-1-1 0 0,-1 1 1 0 0,1-1 0 0 0,0 1 0 0 0,0-1-1 0 0,0 0 1 0 0,0 0 0 0 0,0 0 0 0 0,0 0 0 0 0,0 0-1 0 0,0 0 1 0 0,0 0 0 0 0,0-1 0 0 0,1 1 0 0 0,-1-1-1 0 0,0 1 1 0 0,0-1 0 0 0,0 0 0 0 0,1 0 0 0 0,-1 0-1 0 0,3-1 1 0 0,7 0 121 0 0,1-1 0 0 0,-1 0 0 0 0,17-5 0 0 0,-21 5-87 0 0,31-11 182 0 0,63-29 0 0 0,-6 2-196 0 0,-60 25-199 0 0,-15 7 193 0 0,35-11-1 0 0,-51 18-103 0 0,1-1 0 0 0,0 1-1 0 0,0 1 1 0 0,0-1 0 0 0,0 1 0 0 0,0 0-1 0 0,0 0 1 0 0,0 1 0 0 0,0 0-1 0 0,11 2 1 0 0,-14-1-186 0 0,-1-1 0 0 0,1 1 0 0 0,0-1 0 0 0,-1 1 0 0 0,0 0 0 0 0,1 0 1 0 0,-1 0-1 0 0,0 0 0 0 0,0 1 0 0 0,0-1 0 0 0,0 0 0 0 0,2 5 0 0 0,2 4-1364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9:04.8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48 363 4137 0 0,'-5'-5'288'0'0,"1"1"1"0"0,0-1-1 0 0,0-1 1 0 0,0 1-1 0 0,0 0 1 0 0,1-1-1 0 0,0 0 1 0 0,0 1-1 0 0,0-1 1 0 0,1 0-1 0 0,0-1 1 0 0,0 1-1 0 0,1 0 1 0 0,0-1-1 0 0,0 1 0 0 0,0-9 1 0 0,1 8-179 0 0,1 0 0 0 0,0 0 0 0 0,0 0-1 0 0,0 0 1 0 0,1 0 0 0 0,0 0 0 0 0,1 1 0 0 0,0-1 0 0 0,0 1 0 0 0,0-1-1 0 0,1 1 1 0 0,-1 0 0 0 0,1 1 0 0 0,9-10 0 0 0,1 0-33 0 0,2 1-1 0 0,0 0 1 0 0,0 1-1 0 0,1 1 1 0 0,0 1-1 0 0,1 1 1 0 0,1 0 0 0 0,-1 1-1 0 0,1 1 1 0 0,1 1-1 0 0,0 0 1 0 0,0 2 0 0 0,0 0-1 0 0,0 1 1 0 0,1 2-1 0 0,0 0 1 0 0,-1 1 0 0 0,1 0-1 0 0,0 2 1 0 0,40 7-1 0 0,-53-6-83 0 0,1 0-1 0 0,-1 1 0 0 0,0 0 0 0 0,0 0 0 0 0,13 8 1 0 0,-18-9 5 0 0,0 0 0 0 0,-1 0 0 0 0,1 0 0 0 0,-1 0 0 0 0,1 0 0 0 0,-1 0 0 0 0,0 1 0 0 0,0-1 0 0 0,0 1 0 0 0,0 0 0 0 0,0 0 0 0 0,-1-1 0 0 0,1 1 0 0 0,-1 0 0 0 0,0 0 0 0 0,1 0 0 0 0,-1 1 0 0 0,0 3 0 0 0,0 5-7 0 0,-1 0-1 0 0,0 0 0 0 0,-1 0 0 0 0,0 0 1 0 0,-1 0-1 0 0,0 0 0 0 0,-1-1 1 0 0,0 1-1 0 0,-7 15 0 0 0,-8 13 4 0 0,-28 47-1 0 0,26-52 9 0 0,-143 244-8 0 0,151-257 63 0 0,1 0 1 0 0,1 1-1 0 0,-12 38 1 0 0,19-52-36 0 0,1-1-1 0 0,1 0 1 0 0,-1 1 0 0 0,1-1 0 0 0,0 1-1 0 0,1-1 1 0 0,0 1 0 0 0,1 0 0 0 0,-1-1-1 0 0,2 1 1 0 0,-1-1 0 0 0,1 0 0 0 0,6 16-1 0 0,-6-21 12 0 0,0 1 0 0 0,0-1-1 0 0,0 0 1 0 0,1 0 0 0 0,-1 0-1 0 0,1-1 1 0 0,0 1-1 0 0,0 0 1 0 0,0-1 0 0 0,0 0-1 0 0,0 0 1 0 0,0 0 0 0 0,1 0-1 0 0,-1 0 1 0 0,1-1 0 0 0,-1 1-1 0 0,1-1 1 0 0,0 0-1 0 0,-1 0 1 0 0,1-1 0 0 0,0 1-1 0 0,0-1 1 0 0,0 1 0 0 0,4-2-1 0 0,6 1 62 0 0,0 0 0 0 0,0-2-1 0 0,0 0 1 0 0,0 0-1 0 0,16-6 1 0 0,49-18 159 0 0,105-51-1 0 0,68-51-218 0 0,-228 115-2 0 0,17-9-81 0 0,-15 7-189 0 0,0 1 0 0 0,44-16 0 0 0,-62 27-230 0 0,-1 1 1 0 0,1 0 0 0 0,-1 0-1 0 0,1 1 1 0 0,0 0 0 0 0,0 1-1 0 0,0-1 1 0 0,0 1-1 0 0,-1 1 1 0 0,1 0 0 0 0,0 0-1 0 0,0 0 1 0 0,-1 1 0 0 0,13 4-1 0 0,-5 1-1547 0 0</inkml:trace>
  <inkml:trace contextRef="#ctx0" brushRef="#br0" timeOffset="677.92">1903 822 9386 0 0,'1'-12'939'0'0,"2"10"694"0"0,7 15-752 0 0,-9-9-829 0 0,-1-1 1 0 0,0 1 0 0 0,0-1 0 0 0,0 0 0 0 0,0 1-1 0 0,0-1 1 0 0,-1 0 0 0 0,1 1 0 0 0,-1-1-1 0 0,-2 6 1 0 0,0 2 14 0 0,-7 42 66 0 0,-3-2 1 0 0,-22 62-1 0 0,-49 94-85 0 0,-65 91 27 0 0,54-114-540 0 0,46-88-1308 0 0,26-48-356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8:49.0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547 845 3169 0 0,'0'-7'1040'0'0,"2"-54"2556"0"0,-1 56-3534 0 0,-1 0 0 0 0,1 1 0 0 0,0-1 0 0 0,0 1 0 0 0,1-1 0 0 0,0 1 0 0 0,-1-1 0 0 0,1 1 0 0 0,1 0 0 0 0,3-6 0 0 0,-5 9-39 0 0,0 0-1 0 0,0 0 0 0 0,0 0 1 0 0,0 1-1 0 0,0-1 1 0 0,0 0-1 0 0,0 1 0 0 0,0-1 1 0 0,1 1-1 0 0,-1-1 1 0 0,0 1-1 0 0,0 0 1 0 0,1-1-1 0 0,-1 1 0 0 0,0 0 1 0 0,0 0-1 0 0,1 0 1 0 0,-1 0-1 0 0,0 0 0 0 0,1 0 1 0 0,-1 0-1 0 0,0 1 1 0 0,1-1-1 0 0,-1 0 1 0 0,0 1-1 0 0,0-1 0 0 0,0 1 1 0 0,1-1-1 0 0,-1 1 1 0 0,0 0-1 0 0,2 1 0 0 0,3 1 43 0 0,0 2 1 0 0,0-1-1 0 0,11 11 0 0 0,12 16-15 0 0,-1 2 0 0 0,33 52 0 0 0,-41-56-51 0 0,19 30 68 0 0,-3 2 0 0 0,36 81 0 0 0,38 138 372 0 0,-81-197-398 0 0,27 132 0 0 0,-39-85-3259 0 0,-16-102 1117 0 0</inkml:trace>
  <inkml:trace contextRef="#ctx0" brushRef="#br0" timeOffset="622.11">768 1480 9354 0 0,'-2'-2'80'0'0,"1"-1"0"0"0,0 1 0 0 0,1-1 0 0 0,-1 1-1 0 0,0-1 1 0 0,1 0 0 0 0,0 0 0 0 0,-1 1 0 0 0,1-1 0 0 0,0 0 0 0 0,1 1 0 0 0,-1-1-1 0 0,0 0 1 0 0,1 0 0 0 0,-1 1 0 0 0,1-1 0 0 0,0 0 0 0 0,0 1 0 0 0,0-1 0 0 0,2-2 0 0 0,0-3-104 0 0,1 1 0 0 0,1-1 1 0 0,-1 1-1 0 0,1 0 1 0 0,9-9-1 0 0,-3 6-14 0 0,1 1-1 0 0,0 0 1 0 0,0 1-1 0 0,1 0 1 0 0,17-7-1 0 0,9-6-4 0 0,47-34-84 0 0,-3-3 1 0 0,99-90 0 0 0,-135 111 34 0 0,-32 26 118 0 0,0-1-1 0 0,26-26 0 0 0,-40 37-17 0 0,0-1-1 0 0,0 0 1 0 0,1 0 0 0 0,-1 0-1 0 0,0 1 1 0 0,-1-1 0 0 0,1 0-1 0 0,0-1 1 0 0,0-2 0 0 0,-1 5-6 0 0,0-1 0 0 0,0 1 0 0 0,0 0 0 0 0,1 0-1 0 0,-1 0 1 0 0,0-1 0 0 0,0 1 0 0 0,0 0 0 0 0,0 0 0 0 0,0 0 0 0 0,0-1 0 0 0,-1 1 0 0 0,1 0 0 0 0,0 0 0 0 0,0 0 0 0 0,0-1 0 0 0,0 1 0 0 0,0 0 0 0 0,0 0-1 0 0,0 0 1 0 0,0-1 0 0 0,0 1 0 0 0,0 0 0 0 0,-1 0 0 0 0,1 0 0 0 0,0 0 0 0 0,0 0 0 0 0,0-1 0 0 0,0 1 0 0 0,-1 0 0 0 0,1 0 0 0 0,0 0 0 0 0,0 0-1 0 0,-1 0 1 0 0,-11 5 11 0 0,1 3-44 0 0,2 1-1 0 0,-1 0 1 0 0,1 0-1 0 0,1 1 1 0 0,0 0-1 0 0,-12 20 1 0 0,5-4-7 0 0,-22 50 0 0 0,22-36-11 0 0,0 0-1 0 0,-9 50 1 0 0,20-69 67 0 0,0 1 1 0 0,2 0-1 0 0,0 0 0 0 0,1 0 1 0 0,2 0-1 0 0,2 24 0 0 0,-2-39-9 0 0,1-1 0 0 0,-1 1-1 0 0,1 0 1 0 0,0-1 0 0 0,1 0 0 0 0,-1 1-1 0 0,1-1 1 0 0,0 0 0 0 0,6 7 0 0 0,-7-11 4 0 0,-1 0 0 0 0,0-1 1 0 0,1 1-1 0 0,-1 0 0 0 0,1-1 1 0 0,0 0-1 0 0,0 1 0 0 0,-1-1 1 0 0,1 0-1 0 0,0 0 0 0 0,0 0 1 0 0,0 0-1 0 0,0 0 1 0 0,0-1-1 0 0,1 1 0 0 0,-1 0 1 0 0,0-1-1 0 0,0 0 0 0 0,0 1 1 0 0,0-1-1 0 0,1 0 0 0 0,-1 0 1 0 0,0 0-1 0 0,0-1 0 0 0,0 1 1 0 0,1 0-1 0 0,-1-1 0 0 0,0 0 1 0 0,0 1-1 0 0,0-1 1 0 0,0 0-1 0 0,2-1 0 0 0,10-6 56 0 0,-1 0 0 0 0,0 0 1 0 0,0-1-1 0 0,-1-1 0 0 0,12-11 0 0 0,52-61-65 0 0,-71 77-13 0 0,12-16 51 0 0,-1 0 0 0 0,-1-1 0 0 0,-1-1 0 0 0,0 0 0 0 0,-2-1 1 0 0,-1 0-1 0 0,-1-1 0 0 0,-1 0 0 0 0,-1-1 0 0 0,-2 1 0 0 0,0-1 0 0 0,-2-1 1 0 0,0 1-1 0 0,-1-29 0 0 0,-3 54-53 0 0,-2 2 11 0 0,1 1 3 0 0,0-1 0 0 0,-1 1 1 0 0,1-1-1 0 0,0 1 1 0 0,0 0-1 0 0,0-1 1 0 0,0 1-1 0 0,1 0 0 0 0,-1 0 1 0 0,0-1-1 0 0,0 5 1 0 0,-1-2 6 0 0,-8 21-15 0 0,0 0 0 0 0,1 2 1 0 0,2-1-1 0 0,1 1 0 0 0,1 0 0 0 0,1 0 1 0 0,1 0-1 0 0,2 52 0 0 0,2-75 16 0 0,0 0 0 0 0,-1 0 0 0 0,1 0 0 0 0,1 0 0 0 0,-1-1 0 0 0,0 1 0 0 0,1 0 0 0 0,0-1 0 0 0,0 1 0 0 0,4 5 0 0 0,-5-8-6 0 0,0 0 0 0 0,0 0 0 0 0,0 0 0 0 0,0 0 0 0 0,0 0 0 0 0,0 0 0 0 0,0-1 0 0 0,0 1 0 0 0,0 0 1 0 0,0-1-1 0 0,0 1 0 0 0,0-1 0 0 0,1 1 0 0 0,-1-1 0 0 0,0 1 0 0 0,0-1 0 0 0,1 0 0 0 0,-1 0 0 0 0,0 1 0 0 0,1-1 0 0 0,-1 0 0 0 0,0 0 0 0 0,0 0 0 0 0,1-1 0 0 0,-1 1 0 0 0,0 0 0 0 0,1 0 0 0 0,-1-1 0 0 0,0 1 0 0 0,0-1 0 0 0,0 1 0 0 0,1-1 0 0 0,-1 1 0 0 0,0-1 0 0 0,0 0 0 0 0,2-1 0 0 0,5-5-562 0 0,-1 1 0 0 0,1-1 0 0 0,-1-1 0 0 0,0 0-1 0 0,-1 1 1 0 0,0-2 0 0 0,0 1 0 0 0,-1-1 0 0 0,0 0 0 0 0,5-13 0 0 0,0-2-1194 0 0</inkml:trace>
  <inkml:trace contextRef="#ctx0" brushRef="#br0" timeOffset="1091.129">1709 971 688 0 0,'-19'-189'3702'0'0,"1"34"-1599"0"0,15 104-1565 0 0,1 10 133 0 0,-1 0 0 0 0,-2 0-1 0 0,-21-77 1 0 0,26 117-315 0 0,7 38-365 0 0,2-1 0 0 0,2 0 0 0 0,22 53 0 0 0,-27-75 9 0 0,197 544 247 0 0,-147-418-12 0 0,-31-82-34 0 0,-24-54-178 0 0,1 0 0 0 0,0-1 0 0 0,0 1 0 0 0,0 0 0 0 0,0-1 0 0 0,1 0 0 0 0,0 1 0 0 0,-1-1 1 0 0,1 0-1 0 0,5 3 0 0 0,-7-5-1 0 0,0-1 0 0 0,0 1 0 0 0,0 0 0 0 0,0-1 0 0 0,0 1 0 0 0,1-1 0 0 0,-1 1 0 0 0,0-1 0 0 0,0 1 0 0 0,1-1 0 0 0,-1 0 0 0 0,0 0 0 0 0,1 0 0 0 0,-1 0 0 0 0,0 0 0 0 0,1 0 0 0 0,-1 0 0 0 0,0 0 0 0 0,1 0 0 0 0,-1-1 0 0 0,0 1 0 0 0,1 0 0 0 0,-1-1 0 0 0,0 1 0 0 0,0-1 0 0 0,0 0 0 0 0,0 1 0 0 0,1-1 0 0 0,-1 0 0 0 0,0 0 0 0 0,0 0 0 0 0,0 0 0 0 0,0 1 0 0 0,1-3 0 0 0,8-8 53 0 0,-1-1-1 0 0,0 0 0 0 0,-1 0 1 0 0,-1-1-1 0 0,0 0 1 0 0,0 0-1 0 0,5-18 0 0 0,2-13-71 0 0,8-45 0 0 0,-15 55-26 0 0,2 1 0 0 0,1 0-1 0 0,17-38 1 0 0,-24 65 0 0 0,0 0 0 0 0,1 1 0 0 0,-1-1 0 0 0,1 1 0 0 0,9-10 0 0 0,-12 14 11 0 0,0 0 0 0 0,-1 1 0 0 0,1-1 0 0 0,0 0 0 0 0,0 0 0 0 0,0 1 0 0 0,-1-1-1 0 0,1 0 1 0 0,0 1 0 0 0,0-1 0 0 0,0 1 0 0 0,0-1 0 0 0,0 1 0 0 0,0 0 0 0 0,0-1 0 0 0,0 1 0 0 0,1 0 0 0 0,-1 0 0 0 0,0-1 0 0 0,0 1-1 0 0,0 0 1 0 0,0 0 0 0 0,0 0 0 0 0,0 1 0 0 0,0-1 0 0 0,0 0 0 0 0,0 0 0 0 0,0 1 0 0 0,0-1 0 0 0,0 0 0 0 0,0 1 0 0 0,0-1 0 0 0,0 1 0 0 0,0-1-1 0 0,0 1 1 0 0,0 0 0 0 0,0-1 0 0 0,0 1 0 0 0,0 0 0 0 0,-1 0 0 0 0,1-1 0 0 0,0 1 0 0 0,0 2 0 0 0,6 8-46 0 0,-1 0 0 0 0,0 0 0 0 0,0 1 0 0 0,-2 0 0 0 0,1 0 0 0 0,4 25 0 0 0,7 77-19 0 0,-14-87 97 0 0,-1 0-1 0 0,-2 0 1 0 0,-1 0 0 0 0,0 0-1 0 0,-9 32 1 0 0,7-41 19 0 0,-1-1-1 0 0,-1 1 0 0 0,0-1 1 0 0,-1 0-1 0 0,-1-1 1 0 0,-1 1-1 0 0,-1-2 1 0 0,-16 23-1 0 0,22-33-15 0 0,-1 0 1 0 0,1 0-1 0 0,-1 0 0 0 0,-1-1 1 0 0,1 1-1 0 0,-1-1 0 0 0,1 0 1 0 0,-1-1-1 0 0,-8 4 0 0 0,12-6-83 0 0,-1 0 0 0 0,1 0 1 0 0,0-1-1 0 0,0 1 0 0 0,-1-1 0 0 0,1 0 0 0 0,0 1 0 0 0,0-1 0 0 0,-1 0 0 0 0,1 0 1 0 0,0-1-1 0 0,-1 1 0 0 0,1 0 0 0 0,0-1 0 0 0,0 1 0 0 0,-1-1 0 0 0,1 0 0 0 0,0 0 1 0 0,0 0-1 0 0,0 0 0 0 0,0 0 0 0 0,0 0 0 0 0,0-1 0 0 0,0 1 0 0 0,0 0 0 0 0,1-1 1 0 0,-1 0-1 0 0,1 1 0 0 0,-1-1 0 0 0,-1-2 0 0 0,-2-4-582 0 0,-1 0-1 0 0,1 0 1 0 0,0 0-1 0 0,-7-18 0 0 0,2-2-1073 0 0</inkml:trace>
  <inkml:trace contextRef="#ctx0" brushRef="#br0" timeOffset="1752.46">2160 298 1656 0 0,'18'-116'1250'0'0,"9"-47"2181"0"0,-27 161-3365 0 0,0 1 0 0 0,1 0 0 0 0,-1 0-1 0 0,0-1 1 0 0,1 1 0 0 0,-1 0 0 0 0,1 0-1 0 0,-1 0 1 0 0,1 0 0 0 0,0 0 0 0 0,0 0-1 0 0,-1 0 1 0 0,3-2 0 0 0,-3 3-44 0 0,0 0 1 0 0,1 0-1 0 0,-1 0 1 0 0,0-1-1 0 0,1 1 1 0 0,-1 0-1 0 0,1 0 1 0 0,-1 0-1 0 0,0 0 1 0 0,1 0-1 0 0,-1 0 1 0 0,0 0-1 0 0,1 0 0 0 0,-1 0 1 0 0,1 0-1 0 0,-1 0 1 0 0,0 0-1 0 0,1 0 1 0 0,-1 1-1 0 0,0-1 1 0 0,1 0-1 0 0,-1 0 1 0 0,0 0-1 0 0,1 0 1 0 0,-1 1-1 0 0,0-1 1 0 0,1 0-1 0 0,-1 1 1 0 0,4 3 55 0 0,-1-1 0 0 0,1 1 1 0 0,-1 1-1 0 0,-1-1 0 0 0,4 6 1 0 0,-4-7-93 0 0,29 56 7 0 0,-3 2 0 0 0,26 82 0 0 0,8 18 41 0 0,0-9 94 0 0,53 111 328 0 0,-108-250-419 0 0,0-1-1 0 0,1 0 1 0 0,0 0-1 0 0,1-1 1 0 0,1 0-1 0 0,-1-1 0 0 0,2 0 1 0 0,17 14-1 0 0,-22-20 9 0 0,1 0 0 0 0,-1 0 0 0 0,1 0 0 0 0,0-1 0 0 0,0 0 0 0 0,0-1 0 0 0,0 1-1 0 0,0-1 1 0 0,1-1 0 0 0,-1 1 0 0 0,1-1 0 0 0,-1-1 0 0 0,1 1 0 0 0,-1-1 0 0 0,1-1 0 0 0,-1 1 0 0 0,14-4-1 0 0,-8 1 1 0 0,0-1 0 0 0,0 0 0 0 0,-1-1 0 0 0,0-1 0 0 0,0 0 0 0 0,0-1 0 0 0,-1 0 0 0 0,0 0 0 0 0,0-1 0 0 0,-1-1 0 0 0,0 1 0 0 0,-1-2 0 0 0,0 0 0 0 0,0 0 0 0 0,-1 0 0 0 0,0-1 0 0 0,-1 0-1 0 0,0-1 1 0 0,7-15 0 0 0,0-4-24 0 0,0-1-1 0 0,-3 0 0 0 0,0 0 1 0 0,-2-1-1 0 0,-2-1 0 0 0,0 0 1 0 0,1-43-1 0 0,-6 40-2 0 0,-1-36 67 0 0,-1 66-69 0 0,-1 1 1 0 0,0-1-1 0 0,0 0 0 0 0,0 0 1 0 0,-1 1-1 0 0,0-1 0 0 0,-6-11 0 0 0,7 16-16 0 0,1 1 0 0 0,-1-1 0 0 0,0 1 0 0 0,0 0 0 0 0,0 0 0 0 0,0-1-1 0 0,0 1 1 0 0,0 0 0 0 0,0 0 0 0 0,-1 0 0 0 0,1 0 0 0 0,0 0 0 0 0,0 0 0 0 0,-1 1-1 0 0,1-1 1 0 0,-1 0 0 0 0,1 1 0 0 0,-1-1 0 0 0,1 1 0 0 0,-3-1 0 0 0,1 1-16 0 0,0 0-1 0 0,1 0 1 0 0,-1 0 0 0 0,0 0 0 0 0,1 1 0 0 0,-1-1 0 0 0,1 1 0 0 0,-1 0 0 0 0,1 0 0 0 0,-1 0 0 0 0,-2 1 0 0 0,-6 4-41 0 0,1 1 0 0 0,0 0 0 0 0,0 1 0 0 0,-9 9 0 0 0,-1 1 48 0 0,1 2-1 0 0,2 0 0 0 0,0 0 0 0 0,1 2 0 0 0,1 0 1 0 0,0 1-1 0 0,2 0 0 0 0,-17 44 0 0 0,28-64 36 0 0,1 0-1 0 0,0 1 0 0 0,0-1 0 0 0,1 1 0 0 0,-1-1 1 0 0,1 1-1 0 0,-1-1 0 0 0,1 1 0 0 0,0-1 0 0 0,1 1 1 0 0,-1 0-1 0 0,0-1 0 0 0,1 1 0 0 0,0-1 0 0 0,0 0 1 0 0,0 1-1 0 0,0-1 0 0 0,1 0 0 0 0,-1 1 0 0 0,1-1 1 0 0,3 5-1 0 0,-2-5-2 0 0,0 1 0 0 0,0-1 1 0 0,1 0-1 0 0,0 0 0 0 0,-1 0 1 0 0,1-1-1 0 0,0 1 0 0 0,0-1 1 0 0,1 0-1 0 0,-1 0 0 0 0,0 0 1 0 0,1-1-1 0 0,-1 1 0 0 0,1-1 1 0 0,-1 0-1 0 0,6 0 0 0 0,25 1 28 0 0,0-1 0 0 0,1-2 0 0 0,-1-2 1 0 0,64-13-1 0 0,23-1-128 0 0,39 0-430 0 0,138-10-3271 0 0,-227 23 1642 0 0,127-22 1 0 0,-169 20 1926 0 0,-1-2-1 0 0,0-1 1 0 0,0-1-1 0 0,0-1 1 0 0,-2-2-1 0 0,49-29 1 0 0,-66 35 505 0 0,0-1 1 0 0,0 0 0 0 0,-1-1 0 0 0,0 0-1 0 0,9-11 1 0 0,-18 19 657 0 0,-1 2-825 0 0,0 1-1 0 0,0-1 1 0 0,0 1 0 0 0,-1-1 0 0 0,1 1 0 0 0,0 0 0 0 0,1-1 0 0 0,-1 1 0 0 0,-1 2 0 0 0,2-4-129 0 0,-154 420 2417 0 0,79-226-3460 0 0,61-164-1255 0 0</inkml:trace>
  <inkml:trace contextRef="#ctx0" brushRef="#br0" timeOffset="22894">703 3865 5353 0 0,'-27'-22'4718'0'0,"22"19"-4711"0"0,1 1 0 0 0,-1 0 1 0 0,0 1-1 0 0,0-1 0 0 0,0 1 0 0 0,0 0 0 0 0,0 0 1 0 0,0 0-1 0 0,0 1 0 0 0,0-1 0 0 0,0 1 1 0 0,-10 2-1 0 0,-30 3 51 0 0,-82 21 0 0 0,71-12-27 0 0,16-5 172 0 0,0 2 0 0 0,0 2 1 0 0,-42 20-1 0 0,68-27-136 0 0,1 1 1 0 0,0 0-1 0 0,1 1 1 0 0,0 0-1 0 0,0 1 1 0 0,0 0 0 0 0,1 1-1 0 0,1 0 1 0 0,0 1-1 0 0,0 0 1 0 0,1 1-1 0 0,-10 16 1 0 0,17-24-56 0 0,0-1 0 0 0,0 0 1 0 0,1 1-1 0 0,-1-1 1 0 0,1 1-1 0 0,0 0 0 0 0,0 0 1 0 0,0-1-1 0 0,0 1 1 0 0,1 0-1 0 0,0 0 1 0 0,0 0-1 0 0,0-1 0 0 0,0 1 1 0 0,0 0-1 0 0,1 0 1 0 0,-1 0-1 0 0,1-1 0 0 0,0 1 1 0 0,1 0-1 0 0,-1-1 1 0 0,1 1-1 0 0,-1-1 0 0 0,1 1 1 0 0,0-1-1 0 0,0 0 1 0 0,0 0-1 0 0,1 0 1 0 0,-1 0-1 0 0,5 4 0 0 0,2 0 24 0 0,0 1 0 0 0,1-1 1 0 0,0-1-1 0 0,1 0 0 0 0,-1 0 0 0 0,1-1 0 0 0,0 0 0 0 0,19 5 0 0 0,69 18-17 0 0,80 28 70 0 0,-158-47-80 0 0,0 1 0 0 0,0 1 0 0 0,-1 0 0 0 0,-1 2 0 0 0,0 0 0 0 0,21 20 0 0 0,-13-7 14 0 0,-2 2 0 0 0,-2 0 0 0 0,0 1 0 0 0,-2 2 0 0 0,23 41 0 0 0,69 174 228 0 0,-91-188-175 0 0,-12-28-123 0 0,2 0 1 0 0,28 50-1 0 0,-28-67-1231 0 0,-12-13 1209 0 0,1 0 0 0 0,-1 0 0 0 0,0 1-1 0 0,1-1 1 0 0,-1 0 0 0 0,0 0 0 0 0,1 0 0 0 0,-1 0 0 0 0,0 0 0 0 0,1 0-1 0 0,-1 0 1 0 0,0 0 0 0 0,1-1 0 0 0,-1 1 0 0 0,0 0 0 0 0,1 0-1 0 0,-1 0 1 0 0,0 0 0 0 0,1 0 0 0 0,-1 0 0 0 0,0-1 0 0 0,1 1 0 0 0,-1 0-1 0 0,0 0 1 0 0,1-1 0 0 0,-1 1 0 0 0,0 0 0 0 0,0 0 0 0 0,1-1 0 0 0,-1 1-1 0 0,0 0 1 0 0,0-1 0 0 0,0 1 0 0 0,0 0 0 0 0,1-1 0 0 0,-1 1-1 0 0,0 0 1 0 0,0-1 0 0 0,0 1 0 0 0,0 0 0 0 0,0-1 0 0 0,0 1 0 0 0,4-10-1718 0 0</inkml:trace>
  <inkml:trace contextRef="#ctx0" brushRef="#br0" timeOffset="23159.93">693 4506 9082 0 0,'-13'-4'1399'0'0,"-21"-2"-1048"0"0,39 4-315 0 0,1 0 0 0 0,-1 0 0 0 0,1 0 0 0 0,-1 0 0 0 0,0-1 0 0 0,0 0 0 0 0,0 0 0 0 0,0 0 0 0 0,-1-1 0 0 0,1 0 0 0 0,5-5 0 0 0,18-14 32 0 0,330-183-551 0 0,-339 197-939 0 0,0 0 0 0 0,20-5 0 0 0,-23 10-616 0 0</inkml:trace>
  <inkml:trace contextRef="#ctx0" brushRef="#br0" timeOffset="23633.23">1511 3996 7474 0 0,'-11'6'-6'0'0,"0"-1"1"0"0,1 2 0 0 0,0 0 0 0 0,0 0 0 0 0,1 0-1 0 0,0 1 1 0 0,0 1 0 0 0,1 0 0 0 0,0 0-1 0 0,0 0 1 0 0,1 1 0 0 0,1 0 0 0 0,-1 0 0 0 0,-8 22-1 0 0,5-7-12 0 0,1-1 0 0 0,1 2 0 0 0,2-1 0 0 0,0 1 0 0 0,-4 49 0 0 0,9-56 82 0 0,-1 0 1 0 0,2 0-1 0 0,1 0 1 0 0,0 0-1 0 0,8 33 1 0 0,-9-51-62 0 0,0 1 1 0 0,1-1 0 0 0,-1 1 0 0 0,0-1 0 0 0,1 0 0 0 0,-1 1 0 0 0,1-1-1 0 0,0 0 1 0 0,-1 0 0 0 0,1 1 0 0 0,0-1 0 0 0,0 0 0 0 0,0 0-1 0 0,0 0 1 0 0,0 0 0 0 0,0 0 0 0 0,0 0 0 0 0,0 0 0 0 0,0 0 0 0 0,1-1-1 0 0,-1 1 1 0 0,2 1 0 0 0,-1-2 8 0 0,0 0 1 0 0,0 0-1 0 0,0 0 0 0 0,0 0 0 0 0,0 0 1 0 0,-1 0-1 0 0,1-1 0 0 0,0 1 0 0 0,0 0 1 0 0,0-1-1 0 0,-1 0 0 0 0,1 1 0 0 0,0-1 1 0 0,-1 0-1 0 0,3-1 0 0 0,5-4 48 0 0,0 0-1 0 0,-1-1 1 0 0,1 0 0 0 0,12-15-1 0 0,5-9-8 0 0,-1 0 0 0 0,-1-2 0 0 0,-2-1 0 0 0,27-56 0 0 0,-42 75-42 0 0,-2 0 1 0 0,0 0-1 0 0,-1 0 0 0 0,0-1 1 0 0,-1 0-1 0 0,-1 0 0 0 0,-1 0 1 0 0,0-17-1 0 0,-2 7 258 0 0,-1 1 0 0 0,0 0 0 0 0,-2-1 0 0 0,-10-30 0 0 0,14 55 263 0 0,10 19-278 0 0,0 9-121 0 0,66 179 300 0 0,-59-168-335 0 0,2 0-1 0 0,1-1 0 0 0,30 41 1 0 0,-45-71-219 0 0,0 0 1 0 0,1 0-1 0 0,0 0 1 0 0,0-1-1 0 0,0 1 1 0 0,1-2 0 0 0,0 1-1 0 0,0-1 1 0 0,1 0-1 0 0,-1 0 1 0 0,16 6-1 0 0,-21-11-12 0 0,-1 0 0 0 0,1 0-1 0 0,-1 0 1 0 0,1 1 0 0 0,-1-2 0 0 0,1 1 0 0 0,-1 0-1 0 0,1 0 1 0 0,-1 0 0 0 0,1-1 0 0 0,-1 1-1 0 0,1-1 1 0 0,-1 1 0 0 0,1-1 0 0 0,-1 1 0 0 0,0-1-1 0 0,1 0 1 0 0,-1 0 0 0 0,0 0 0 0 0,0 0-1 0 0,0 0 1 0 0,0 0 0 0 0,1 0 0 0 0,-2 0-1 0 0,1 0 1 0 0,0 0 0 0 0,0-1 0 0 0,0 1 0 0 0,1-2-1 0 0,6-11-1736 0 0</inkml:trace>
  <inkml:trace contextRef="#ctx0" brushRef="#br0" timeOffset="23842.17">1651 3292 8842 0 0,'-14'-23'906'0'0,"-30"-49"-404"0"0,38 63-460 0 0,-1 1 1 0 0,1 0-1 0 0,-1 1 1 0 0,0 0-1 0 0,-1 0 1 0 0,-10-7 0 0 0,18 14-37 0 0,0 0 1 0 0,-1-1 0 0 0,1 1 0 0 0,-1-1 0 0 0,1 1 0 0 0,-1 0-1 0 0,1-1 1 0 0,-1 1 0 0 0,1 0 0 0 0,-1-1 0 0 0,0 1 0 0 0,1 0-1 0 0,-1 0 1 0 0,1 0 0 0 0,-1 0 0 0 0,0 0 0 0 0,1-1 0 0 0,-1 1-1 0 0,0 0 1 0 0,1 0 0 0 0,-1 1 0 0 0,1-1 0 0 0,-1 0 0 0 0,0 0-1 0 0,0 1-6 0 0,1-1-1 0 0,0 1 1 0 0,0-1 0 0 0,-1 1-1 0 0,1-1 1 0 0,0 1-1 0 0,0 0 1 0 0,0-1-1 0 0,0 1 1 0 0,0-1-1 0 0,0 1 1 0 0,0 0-1 0 0,0-1 1 0 0,0 1-1 0 0,0-1 1 0 0,0 1-1 0 0,0 0 1 0 0,0-1-1 0 0,1 2 1 0 0,14 35-86 0 0,-14-34 112 0 0,25 51 18 0 0,2-2-1 0 0,3-1 1 0 0,2-1 0 0 0,72 84 0 0 0,-69-93-682 0 0,2-3 0 0 0,1-1 0 0 0,74 53 0 0 0,-69-60-1125 0 0</inkml:trace>
  <inkml:trace contextRef="#ctx0" brushRef="#br0" timeOffset="24409.99">2401 3140 10458 0 0,'-8'-5'129'0'0,"-1"1"-1"0"0,0 0 1 0 0,0 1 0 0 0,0 0-1 0 0,-1 1 1 0 0,-18-3-1 0 0,25 5-150 0 0,0 0 0 0 0,0 0-1 0 0,0 0 1 0 0,0 1 0 0 0,0-1-1 0 0,1 1 1 0 0,-1 0 0 0 0,0 0-1 0 0,0 0 1 0 0,0 0 0 0 0,0 1-1 0 0,1-1 1 0 0,-1 1 0 0 0,1-1-1 0 0,-1 1 1 0 0,1 0 0 0 0,0 0-1 0 0,0 0 1 0 0,-1 0 0 0 0,1 1 0 0 0,1-1-1 0 0,-1 0 1 0 0,0 1 0 0 0,1-1-1 0 0,-1 1 1 0 0,-1 4 0 0 0,-1 3-11 0 0,0 0-1 0 0,1 1 1 0 0,0-1 0 0 0,1 1 0 0 0,0-1 0 0 0,1 1 0 0 0,0 0 0 0 0,1-1 0 0 0,0 1 0 0 0,1 0 0 0 0,0 0-1 0 0,0-1 1 0 0,6 22 0 0 0,1-6 46 0 0,0 0 0 0 0,2 0-1 0 0,1-1 1 0 0,19 32 0 0 0,7 0 98 0 0,2-2-1 0 0,81 87 1 0 0,-112-133-113 0 0,32 40-49 0 0,-26-30-35 0 0,1-1-1 0 0,1-1 1 0 0,1 0 0 0 0,24 19 0 0 0,-40-36 90 0 0,-1 1 1 0 0,1-1-1 0 0,-1 1 1 0 0,1-1 0 0 0,-1 1-1 0 0,1-1 1 0 0,-1 1 0 0 0,1-1-1 0 0,0 0 1 0 0,-1 1 0 0 0,1-1-1 0 0,0 0 1 0 0,0 0 0 0 0,-1 1-1 0 0,1-1 1 0 0,0 0-1 0 0,-1 0 1 0 0,1 0 0 0 0,0 0-1 0 0,0 0 1 0 0,-1 0 0 0 0,1 0-1 0 0,0 0 1 0 0,-1 0 0 0 0,1 0-1 0 0,0-1 1 0 0,0 1 0 0 0,-1 0-1 0 0,1 0 1 0 0,0-1-1 0 0,-1 1 1 0 0,1 0 0 0 0,0-1-1 0 0,-1 1 1 0 0,1-1 0 0 0,-1 1-1 0 0,1-1 1 0 0,-1 1 0 0 0,1-1-1 0 0,-1 1 1 0 0,1-1 0 0 0,-1 1-1 0 0,1-1 1 0 0,-1 0-1 0 0,0 1 1 0 0,1-1 0 0 0,-1 0-1 0 0,0 1 1 0 0,0-1 0 0 0,1 0-1 0 0,-1 0 1 0 0,0 1 0 0 0,0-1-1 0 0,0 0 1 0 0,0 1-1 0 0,0-1 1 0 0,0-1 0 0 0,1-8 31 0 0,0 0 0 0 0,-1-1 0 0 0,-1-13 1 0 0,0 14-51 0 0,-8-141-1 0 0,-1-14 61 0 0,10 130-42 0 0,1 1-1 0 0,11-63 0 0 0,1 31-13 0 0,3 1-1 0 0,27-71 1 0 0,-43 135-55 0 0,4 15-120 0 0,-5 11 189 0 0,-2 312 368 0 0,4-314-249 0 0,1-1 1 0 0,1 0 0 0 0,1 1 0 0 0,12 34 0 0 0,-14-52-74 0 0,1 1 0 0 0,-1 0 0 0 0,2 0 0 0 0,-1-1 0 0 0,0 0 0 0 0,1 1 0 0 0,0-1 0 0 0,0-1 0 0 0,6 6 0 0 0,-7-7-5 0 0,1 0 0 0 0,0-1 0 0 0,-1 0 0 0 0,1 0 0 0 0,0 0 0 0 0,0 0 0 0 0,0 0 0 0 0,0-1 0 0 0,1 0-1 0 0,-1 0 1 0 0,0 0 0 0 0,1 0 0 0 0,-1-1 0 0 0,8 1 0 0 0,-3-2 12 0 0,0 0 0 0 0,1 0-1 0 0,-1-1 1 0 0,0 0 0 0 0,0-1-1 0 0,0 0 1 0 0,-1 0 0 0 0,1-1-1 0 0,-1 0 1 0 0,12-8 0 0 0,10-8 65 0 0,37-33 0 0 0,-42 32-121 0 0,33-29 43 0 0,-2-2 0 0 0,61-74 1 0 0,-108 116-62 0 0,120-130-589 0 0,-112 125 101 0 0,1 0 0 0 0,0 1 0 0 0,1 1 0 0 0,0 1 0 0 0,1 1 0 0 0,27-12 0 0 0,19-1-2425 0 0,-37 13 916 0 0</inkml:trace>
  <inkml:trace contextRef="#ctx0" brushRef="#br0" timeOffset="26769.96">3209 1764 3609 0 0,'10'-8'813'0'0,"0"0"0"0"0,0 1 0 0 0,1 0 0 0 0,0 0 0 0 0,17-7-1 0 0,-10 7-577 0 0,0 1 0 0 0,0 0 0 0 0,1 2-1 0 0,0 0 1 0 0,30-2 0 0 0,-1 4-359 0 0,0 3 1 0 0,1 1-1 0 0,48 10 1 0 0,-51-4 57 0 0,-1 1 1 0 0,0 3 0 0 0,60 23-1 0 0,-42-8 8 0 0,100 59 0 0 0,476 342 506 0 0,-593-392-358 0 0,-2 3-1 0 0,-2 1 0 0 0,-1 1 0 0 0,58 79 1 0 0,-72-81-77 0 0,-1 1 1 0 0,-3 1-1 0 0,-1 1 1 0 0,-2 2 0 0 0,-2 0-1 0 0,15 52 1 0 0,-19-38-47 0 0,-2 0-1 0 0,-2 1 1 0 0,-4 0 0 0 0,-1 0 0 0 0,-3 0-1 0 0,-3 0 1 0 0,-3 1 0 0 0,-2-1 0 0 0,-2-1-1 0 0,-4 1 1 0 0,-1-2 0 0 0,-35 91 0 0 0,-96 174 168 0 0,113-265-318 0 0,-3-2 0 0 0,-3-1 0 0 0,-60 69 1 0 0,40-60-733 0 0,-4-2-914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9:19.3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16039 746 3449 0 0,'-42'-14'2432'0'0,"-73"-15"0"0"0,-46 8-1397 0 0,-166 15-2253 0 0,250 7 1668 0 0,-809 46-731 0 0,2 54 96 0 0,-370 109 138 0 0,84 54 88 0 0,-264 120-31 0 0,1321-352-14 0 0,-320 90 242 0 0,-561 167 428 0 0,722-202-462 0 0,-377 125 224 0 0,8 25-251 0 0,581-213-160 0 0,-1310 557 150 0 0,987-410-204 0 0,-305 146-2 0 0,373-162 52 0 0,-339 179-10 0 0,430-209 66 0 0,-558 339 77 0 0,260-107-120 0 0,31 39-44 0 0,86 15-80 0 0,312-299 95 0 0,-154 240 0 0 0,209-291-9 0 0,-111 197-71 0 0,123-206 37 0 0,2 2 0 0 0,2 0 0 0 0,-15 62 0 0 0,19-44-27 0 0,4 1-1 0 0,3 0 0 0 0,3 0 0 0 0,3 1 0 0 0,5 79 0 0 0,3-104 49 0 0,2-1-1 0 0,3 0 1 0 0,1 0 0 0 0,3-1-1 0 0,1 0 1 0 0,3-1-1 0 0,1-1 1 0 0,42 75-1 0 0,-16-51 43 0 0,3-2 0 0 0,3-1-1 0 0,3-4 1 0 0,3-1 0 0 0,2-3 0 0 0,66 52-1 0 0,-27-35 23 0 0,3-4-1 0 0,4-4 1 0 0,150 74-1 0 0,297 101 75 0 0,-376-170-54 0 0,949 329 310 0 0,-774-313-200 0 0,2-15-1 0 0,613 46 0 0 0,-534-101 53 0 0,827-72-1 0 0,-399-55 162 0 0,-3-24-15 0 0,-232 35-97 0 0,1214-165 159 0 0,-950 163-182 0 0,-143 18-50 0 0,-4-31-130 0 0,-410 44 282 0 0,429-147 0 0 0,-114-29 401 0 0,-437 152-442 0 0,200-123 1 0 0,-131 45-107 0 0,328-265 1 0 0,-83-31-67 0 0,-433 379-100 0 0,279-292 221 0 0,-162 156-139 0 0,89-105-24 0 0,-198 213-93 0 0,103-132 26 0 0,-140 167 19 0 0,56-102 0 0 0,-51 64-48 0 0,-5-4-1 0 0,-5-1 0 0 0,38-134 1 0 0,-63 158 47 0 0,12-34-73 0 0,33-184 0 0 0,3-391-257 0 0,-81 472 92 0 0,-20 2-84 0 0,20 208 247 0 0,-57-278-357 0 0,41 228 279 0 0,2 14-50 0 0,-3 1 1 0 0,-46-100 0 0 0,-75-108-297 0 0,87 184 343 0 0,-2 3-1 0 0,-5 2 0 0 0,-72-75 1 0 0,-90-84-249 0 0,150 169 172 0 0,-101-76 1 0 0,100 92 84 0 0,-257-188-308 0 0,231 181 209 0 0,-194-89-1 0 0,122 68 44 0 0,-325-144-93 0 0,-24 55 92 0 0,-64 39 112 0 0,-8 45-343 0 0,376 72-1748 0 0,-270 15-1 0 0,301 12 530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9:36.8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28 673 3425 0 0,'-12'6'4303'0'0,"-3"1"-2841"0"0,15-7-985 0 0,2 0-238 0 0,25-11 31 0 0,0-1-1 0 0,-1-1 1 0 0,0-1-1 0 0,32-24 1 0 0,8-4-7 0 0,338-166 207 0 0,-176 95-332 0 0,-28 23-49 0 0,0 1 74 0 0,-180 78-85 0 0,0 2 0 0 0,1 0 0 0 0,31-9 0 0 0,-49 17-74 0 0,4-1 9 0 0,0 0 0 0 0,0 1-1 0 0,0 0 1 0 0,1 0 0 0 0,-1 0-1 0 0,0 1 1 0 0,14 1 0 0 0,-21-1-17 0 0,0 1 0 0 0,0-1 0 0 0,1 0 0 0 0,-1 0 0 0 0,0 1 1 0 0,0-1-1 0 0,0 0 0 0 0,0 0 0 0 0,1 1 0 0 0,-1-1 0 0 0,0 0 1 0 0,0 0-1 0 0,0 1 0 0 0,0-1 0 0 0,0 0 0 0 0,0 1 0 0 0,0-1 0 0 0,0 0 1 0 0,0 1-1 0 0,0-1 0 0 0,0 0 0 0 0,0 1 0 0 0,0-1 0 0 0,0 0 1 0 0,0 1-1 0 0,0-1 0 0 0,0 0 0 0 0,0 0 0 0 0,0 1 0 0 0,-1-1 0 0 0,1 0 1 0 0,0 1-1 0 0,-6 19-50 0 0,0 4-4728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29:43.10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16 259 2897 0 0,'-7'-6'2147'0'0,"6"5"-2082"0"0,0 1-1 0 0,1 0 0 0 0,-1-1 1 0 0,1 1-1 0 0,-1-1 1 0 0,1 1-1 0 0,-1-1 0 0 0,1 1 1 0 0,-1-1-1 0 0,1 1 0 0 0,0-1 1 0 0,-1 0-1 0 0,1 1 1 0 0,0-1-1 0 0,-1 1 0 0 0,1-1 1 0 0,0 0-1 0 0,0 1 0 0 0,-1-2 1 0 0,2 1-70 0 0,0 0 0 0 0,0 0 1 0 0,0 0-1 0 0,0 0 0 0 0,0 0 0 0 0,0 0 1 0 0,0 0-1 0 0,0 1 0 0 0,1-1 0 0 0,-1 0 1 0 0,0 1-1 0 0,0-1 0 0 0,3 0 0 0 0,176-93 683 0 0,-38 19-673 0 0,-31 16 233 0 0,-110 59 324 0 0,-20 16-396 0 0,15-15-156 0 0,1 1 0 0 0,-1 0 1 0 0,1 0-1 0 0,0 0 1 0 0,0 0-1 0 0,0 1 1 0 0,0-1-1 0 0,0 1 0 0 0,-4 4 1 0 0,5-4-9 0 0,0-1 1 0 0,0 0-1 0 0,-1 0 1 0 0,1-1-1 0 0,-1 1 1 0 0,1 0-1 0 0,-1-1 1 0 0,0 1 0 0 0,-4 0-1 0 0,7-2 211 0 0,0-1-1212 0 0,1 0 779 0 0,-1 0 1 0 0,1-1-1 0 0,0 1 1 0 0,-1 0-1 0 0,1 0 1 0 0,0-1 0 0 0,0 1-1 0 0,0 0 1 0 0,0 0-1 0 0,0 0 1 0 0,0 0-1 0 0,2-1 1 0 0,-1 0-257 0 0,5-8-915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0:00.8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8 478 2673 0 0,'-1'-3'70'0'0,"0"1"1"0"0,0 0 0 0 0,0 0 0 0 0,0-1-1 0 0,1 1 1 0 0,-1-1 0 0 0,1 1 0 0 0,-1-1 0 0 0,1 1-1 0 0,0-1 1 0 0,0 1 0 0 0,0-1 0 0 0,0 1 0 0 0,0-1-1 0 0,1 1 1 0 0,-1-1 0 0 0,1 1 0 0 0,0-1-1 0 0,-1 1 1 0 0,2-3 0 0 0,1 1-20 0 0,0 0-1 0 0,0 0 1 0 0,0 1 0 0 0,0-1 0 0 0,1 1-1 0 0,0-1 1 0 0,-1 1 0 0 0,1 0 0 0 0,7-3-1 0 0,14-8 112 0 0,1 1 0 0 0,1 1 0 0 0,28-9 0 0 0,13-5 287 0 0,-6-1-275 0 0,2-2-93 0 0,1 3-1 0 0,114-30 1 0 0,-178 56-74 0 0,15-2-59 0 0,-16 1 54 0 0,0 1 0 0 0,1 0 0 0 0,-1 0 1 0 0,0 0-1 0 0,0 0 0 0 0,0 0 0 0 0,1 0 1 0 0,-1 0-1 0 0,0 0 0 0 0,0 0 0 0 0,0 0 1 0 0,1 0-1 0 0,-1 0 0 0 0,0 0 0 0 0,0 0 1 0 0,0 0-1 0 0,1 0 0 0 0,-1 0 1 0 0,0 0-1 0 0,0 1 0 0 0,0-1 0 0 0,1 0 1 0 0,-1 0-1 0 0,0 0 0 0 0,0 0 0 0 0,0 0 1 0 0,0 0-1 0 0,1 0 0 0 0,-1 1 0 0 0,0-1 1 0 0,0 0-1 0 0,0 0 0 0 0,0 0 0 0 0,0 0 1 0 0,0 1-1 0 0,1-1 0 0 0,-1 0 1 0 0,0 0-1 0 0,0 0 0 0 0,0 1 0 0 0,0-1 1 0 0,0 0-1 0 0,0 0 0 0 0,0 0 0 0 0,0 1 1 0 0,0-1-1 0 0,0 0 0 0 0,0 0 0 0 0,0 1 1 0 0,0-1-1 0 0,0 0 0 0 0,0 0 0 0 0,0 0 1 0 0,0 1-1 0 0,0-1 0 0 0,-1 0 1 0 0,1 0-1 0 0,0 0 0 0 0,0 1 0 0 0,-3 3 11 0 0,0 0 0 0 0,0-1-1 0 0,0 1 1 0 0,-1-1 0 0 0,0 1 0 0 0,1-1-1 0 0,-1 0 1 0 0,0 0 0 0 0,0-1 0 0 0,-1 1-1 0 0,1-1 1 0 0,-7 3 0 0 0,-14 4 4 0 0,-26 8 1 0 0,37-13-19 0 0,-354 118 347 0 0,350-117-200 0 0,-1-1 1 0 0,1 0 0 0 0,-1-2 0 0 0,-31 2-1 0 0,49-4 350 0 0,3-2-485 0 0,-1 1-1 0 0,0-1 0 0 0,1 1 0 0 0,-1 0 1 0 0,1 0-1 0 0,0 0 0 0 0,-1 0 0 0 0,1 0 1 0 0,0 0-1 0 0,0 0 0 0 0,-1 1 0 0 0,1-1 0 0 0,3 0 1 0 0,-3 0-13 0 0,220-89 82 0 0,82-28-148 0 0,-89 64 56 0 0,-206 55 16 0 0,-14 4 6 0 0,-14 7 13 0 0,-45 11 38 0 0,-49 15-53 0 0,-294 54 347 0 0,383-90-228 0 0,23-2 69 0 0,2-2-194 0 0,1 0 1 0 0,-1 1-1 0 0,1-1 1 0 0,-1 0-1 0 0,1 1 0 0 0,-1 0 1 0 0,1-1-1 0 0,0 1 1 0 0,-1 0-1 0 0,1 0 0 0 0,0 0 1 0 0,4-2-1 0 0,29-9-41 0 0,-17 6 16 0 0,54-23 83 0 0,-6 3-72 0 0,103-28 0 0 0,-64 27 28 0 0,-48 11-36 0 0,96-15 0 0 0,-147 31 26 0 0,-6 2 1 0 0,-11 5 8 0 0,-16 6 12 0 0,-29 6-38 0 0,-284 82 37 0 0,164-56 46 0 0,157-40-53 0 0,15-4-32 0 0,14-5 8 0 0,23-10 18 0 0,35-9 1 0 0,200-67-109 0 0,-16 6 116 0 0,-232 78 8 0 0,-2 0-34 0 0,0 0-1 0 0,0 2 1 0 0,1 0 0 0 0,0 1 0 0 0,21 0 0 0 0,-39 3 33 0 0,-16 6 28 0 0,-302 111-134 0 0,81-54 94 0 0,112-33 27 0 0,118-28-49 0 0,-25 5-1 0 0,25-8-8 0 0,16-6-29 0 0,4 0 30 0 0,1 1 1 0 0,-1 1 0 0 0,1 0-1 0 0,30-5 1 0 0,4-2 24 0 0,38-14-1 0 0,-29 7-9 0 0,1 2 0 0 0,110-15 0 0 0,-169 32-1 0 0,0 0-1 0 0,0 1 1 0 0,0-1-1 0 0,0 0 0 0 0,0 0 1 0 0,0 0-1 0 0,0 0 1 0 0,0 0-1 0 0,0 0 1 0 0,0 0-1 0 0,0 1 1 0 0,0-1-1 0 0,0 0 0 0 0,0 0 1 0 0,0 0-1 0 0,0 0 1 0 0,0 0-1 0 0,0 0 1 0 0,0 1-1 0 0,0-1 1 0 0,0 0-1 0 0,0 0 0 0 0,0 0 1 0 0,0 0-1 0 0,0 0 1 0 0,0 0-1 0 0,0 1 1 0 0,0-1-1 0 0,0 0 1 0 0,0 0-1 0 0,1 0 1 0 0,-1 0-1 0 0,0 0 0 0 0,0 0 1 0 0,0 0-1 0 0,0 0 1 0 0,0 0-1 0 0,0 1 1 0 0,0-1-1 0 0,0 0 1 0 0,1 0-1 0 0,-1 0 0 0 0,0 0 1 0 0,0 0-1 0 0,0 0 1 0 0,0 0-1 0 0,0 0 1 0 0,0 0-1 0 0,0 0 1 0 0,1 0-1 0 0,-1 0 0 0 0,0 0 1 0 0,0 0-1 0 0,0 0 1 0 0,0 0-1 0 0,0 0 1 0 0,0 0-1 0 0,1 0 1 0 0,-1 0-1 0 0,0 0 0 0 0,0 0 1 0 0,0 0-1 0 0,0 0 1 0 0,0-1-1 0 0,0 1 1 0 0,0 0-1 0 0,1 0 1 0 0,-1 0-1 0 0,-12 10-86 0 0,-21 10-40 0 0,-23 4 87 0 0,-1-3 0 0 0,-1-3 0 0 0,-82 16 0 0 0,102-27-75 0 0,15-1-877 0 0,0-2 0 0 0,-41 2 0 0 0,48-9-973 0 0,8 0 686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3:39.9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294 162 3905 0 0,'0'-1'4846'0'0,"4"13"-2237"0"0,12 40-3659 0 0,-11 6 925 0 0,-1 1 0 0 0,-4-1-1 0 0,-7 67 1 0 0,2-48 46 0 0,-65 722 41 0 0,45-551 352 0 0,-12 139 266 0 0,-30 280 532 0 0,48-540-601 0 0,-59 213-1 0 0,74-323-395 0 0,-6 13 271 0 0,9-28 316 0 0,2-2-643 0 0,-1-1 1 0 0,1 1 0 0 0,-1 0 0 0 0,1 0 0 0 0,0-1-1 0 0,-1 1 1 0 0,1 0 0 0 0,-1-1 0 0 0,1 1-1 0 0,-1-1 1 0 0,1 1 0 0 0,-1 0 0 0 0,1-1 0 0 0,-1 1-1 0 0,0-1 1 0 0,1 0 0 0 0,-1 1 0 0 0,0-1-1 0 0,1 1 1 0 0,-1-1 0 0 0,0 1 0 0 0,0-1 0 0 0,1 0-1 0 0,-1 1 1 0 0,0-1 0 0 0,0 0 0 0 0,0 0-1 0 0,3-23 69 0 0,-2 19 19 0 0,28-186 298 0 0,1-131-388 0 0,25-223-90 0 0,32 3-97 0 0,-17 236 12 0 0,28-148 49 0 0,-90 406 89 0 0,-2-1 0 0 0,-2 0 1 0 0,-4-73-1 0 0,-2 87-15 0 0,-3-1 0 0 0,-1 1 0 0 0,-1 0 1 0 0,-2 1-1 0 0,-19-50 0 0 0,-14-17-218 0 0,42 101 198 0 0,0 0 0 0 0,0 1 0 0 0,1-1 0 0 0,-1 0 0 0 0,0 0 0 0 0,1 0 0 0 0,-1 1 0 0 0,0-1 0 0 0,1 0 0 0 0,-1 0 0 0 0,0 0 0 0 0,1 0 0 0 0,-1 0 1 0 0,1 0-1 0 0,-1 0 0 0 0,0 1 0 0 0,1-1 0 0 0,-1 0 0 0 0,1 0 0 0 0,-1 0 0 0 0,0-1 0 0 0,1 1 0 0 0,-1 0 0 0 0,0 0 0 0 0,1 0 0 0 0,-1 0 0 0 0,1 0 0 0 0,-1 0 0 0 0,0 0 0 0 0,1-1 1 0 0,-1 1-1 0 0,0 0 0 0 0,0 0 0 0 0,1-1 0 0 0,-1 1 0 0 0,0 0 0 0 0,1 0 0 0 0,-1-1 0 0 0,0 1 0 0 0,0 0 0 0 0,1-1 0 0 0,-1 1 0 0 0,0 0 0 0 0,0-1 0 0 0,0 1 0 0 0,0 0 0 0 0,0-1 1 0 0,1 1-1 0 0,-1 0 0 0 0,0-1 0 0 0,0 1 0 0 0,0-1 0 0 0,0 1 0 0 0,0 0 0 0 0,0-1 0 0 0,0 1 0 0 0,0-1 0 0 0,0 1 0 0 0,0 0 0 0 0,0-1 0 0 0,-1 1 0 0 0,1 0 0 0 0,0-1 0 0 0,0 1 1 0 0,0 0-1 0 0,0-1 0 0 0,-1 1 0 0 0,1 0 0 0 0,0-1 0 0 0,26 17-174 0 0,-5 4 96 0 0,-2 1 0 0 0,-1 1 0 0 0,31 49 0 0 0,-30-43 74 0 0,166 301-219 0 0,-162-284 173 0 0,216 462-133 0 0,-119-245 123 0 0,-62-139 81 0 0,215 481 111 0 0,-190-415-79 0 0,55 143 97 0 0,-99-240-86 0 0,3 13-386 0 0,-30-64-3995 0 0,-13-52-1966 0 0</inkml:trace>
  <inkml:trace contextRef="#ctx0" brushRef="#br0" timeOffset="293.2">175 1927 14467 0 0,'3'-2'-29'0'0,"-1"0"1"0"0,1 1-1 0 0,0-1 1 0 0,-1 1-1 0 0,1-1 0 0 0,0 1 1 0 0,0 0-1 0 0,0 0 0 0 0,0 0 1 0 0,0 1-1 0 0,0-1 0 0 0,4 0 1 0 0,42-1-333 0 0,-35 2 310 0 0,80-1-637 0 0,186-9 1447 0 0,-142-10-2572 0 0,-100 11-1175 0 0,57-19 0 0 0,-69 18 1312 0 0</inkml:trace>
  <inkml:trace contextRef="#ctx0" brushRef="#br0" timeOffset="1933.31">2569 2832 14603 0 0,'0'0'187'0'0,"0"-4"-653"0"0,-2-30 515 0 0,0 0 0 0 0,-3 1-1 0 0,-14-57 1 0 0,-40-99 299 0 0,51 165-286 0 0,-27-78 266 0 0,-123-379 53 0 0,134 404-417 0 0,-3-6 7 0 0,-27-150-1 0 0,-31-253-26 0 0,-25-199-138 0 0,105 645 110 0 0,2-1 1 0 0,2 1 0 0 0,6-67-1 0 0,-4 104 51 0 0,-1 0 0 0 0,1 1-1 0 0,-1-1 1 0 0,1 0 0 0 0,0 1 0 0 0,0-1 0 0 0,1 0-1 0 0,-1 1 1 0 0,0-1 0 0 0,1 1 0 0 0,-1 0-1 0 0,1 0 1 0 0,0-1 0 0 0,0 1 0 0 0,4-3-1 0 0,-5 4 1 0 0,1 0 0 0 0,-1 1 0 0 0,0-1 0 0 0,1 1 0 0 0,-1-1 0 0 0,1 1 1 0 0,-1-1-1 0 0,0 1 0 0 0,1 0 0 0 0,-1 0 0 0 0,1 0 0 0 0,-1 0 0 0 0,1 0 0 0 0,-1 0 0 0 0,1 0 0 0 0,-1 1 0 0 0,0-1 0 0 0,1 0 0 0 0,-1 1 0 0 0,1-1 0 0 0,-1 1 0 0 0,0-1 0 0 0,1 1 0 0 0,-1 0 0 0 0,0 0 0 0 0,0 0 0 0 0,0-1 0 0 0,1 1 0 0 0,-1 0 0 0 0,0 0 0 0 0,0 1 0 0 0,1 0 0 0 0,18 20-90 0 0,-1 1 0 0 0,0 1 0 0 0,-2 0 0 0 0,17 32 0 0 0,49 112-57 0 0,-61-120 77 0 0,187 459-125 0 0,-175-418 172 0 0,252 583-45 0 0,17 7 258 0 0,-302-678-156 0 0,85 185 174 0 0,-66-148 16 0 0,1-1 0 0 0,47 60-1 0 0,-67-96-134 0 0,0 1-1 0 0,0-1 1 0 0,0 1-1 0 0,0-1 1 0 0,1 1-1 0 0,-1-1 1 0 0,1 0-1 0 0,-1 1 1 0 0,1-1-1 0 0,0 0 1 0 0,-1 0-1 0 0,1 0 1 0 0,0 0-1 0 0,0-1 1 0 0,-1 1-1 0 0,1 0 1 0 0,3 0-1 0 0,-5-1-19 0 0,1 0 0 0 0,-1 0-1 0 0,1-1 1 0 0,0 1 0 0 0,-1 0 0 0 0,1 0-1 0 0,-1 0 1 0 0,1-1 0 0 0,-1 1 0 0 0,0 0-1 0 0,1-1 1 0 0,-1 1 0 0 0,1 0 0 0 0,-1-1-1 0 0,1 1 1 0 0,-1-1 0 0 0,0 1-1 0 0,1 0 1 0 0,-1-1 0 0 0,0 1 0 0 0,0-1-1 0 0,1 0 1 0 0,4-21 381 0 0,-5 1-204 0 0,-1 0-1 0 0,-1 1 0 0 0,-6-29 0 0 0,-2-18-7 0 0,-51-364 190 0 0,14 134-281 0 0,23 117-129 0 0,-47-422-246 0 0,57 451-85 0 0,-11-186-3530 0 0,25 332 3321 0 0,0-1 0 0 0,0 1 0 0 0,0 0 0 0 0,1 0-1 0 0,1-8 1 0 0,-2 13 406 0 0,1-1 0 0 0,-1 0 0 0 0,0 1 0 0 0,0-1 0 0 0,1 1 0 0 0,-1-1 1 0 0,0 0-1 0 0,1 1 0 0 0,-1-1 0 0 0,1 1 0 0 0,-1-1 0 0 0,1 1 0 0 0,-1-1 0 0 0,1 1 0 0 0,-1 0 0 0 0,1-1 0 0 0,-1 1 0 0 0,1-1 0 0 0,1 1 0 0 0,-1-1 52 0 0,0 1 0 0 0,0 0-1 0 0,-1 0 1 0 0,1 0 0 0 0,0 1 0 0 0,0-1 0 0 0,0 0 0 0 0,0 0-1 0 0,0 0 1 0 0,0 1 0 0 0,0-1 0 0 0,0 0 0 0 0,0 1-1 0 0,0-1 1 0 0,0 1 0 0 0,-1-1 0 0 0,1 1 0 0 0,1 1 0 0 0,6 4-128 0 0,31 19 53 0 0,-38-24 210 0 0,1 0 0 0 0,-1 0 0 0 0,1 0 0 0 0,0 0 0 0 0,-1-1 0 0 0,1 1 0 0 0,0-1-1 0 0,0 1 1 0 0,0-1 0 0 0,-1 0 0 0 0,1 1 0 0 0,0-1 0 0 0,0 0 0 0 0,0 0 0 0 0,0-1 0 0 0,-1 1 0 0 0,1 0 0 0 0,0 0 0 0 0,0-1 0 0 0,2 0 0 0 0,1-4 282 0 0,-1 1 0 0 0,1-1 0 0 0,-1 1 0 0 0,0-2 0 0 0,0 1 0 0 0,4-8 0 0 0,-1 3-59 0 0,4-9 171 0 0,0 0 0 0 0,12-31 0 0 0,7-15 666 0 0,-8 18-220 0 0,-15 30-385 0 0,16-26-1 0 0,-22 42-496 0 0,-1 0 0 0 0,1 0-1 0 0,0 0 1 0 0,-1 0 0 0 0,1 0-1 0 0,0 0 1 0 0,0 0 0 0 0,0 0-1 0 0,0 0 1 0 0,0 1-1 0 0,0-1 1 0 0,0 0 0 0 0,0 1-1 0 0,0-1 1 0 0,0 0 0 0 0,0 1-1 0 0,0 0 1 0 0,1-1 0 0 0,-1 1-1 0 0,0 0 1 0 0,0-1-1 0 0,1 1 1 0 0,0 0 0 0 0,0 0-21 0 0,0 1 1 0 0,0-1-1 0 0,0 1 1 0 0,0-1-1 0 0,0 1 1 0 0,0 0-1 0 0,0 0 1 0 0,-1 0-1 0 0,1 0 1 0 0,0 0-1 0 0,-1 0 1 0 0,1 0 0 0 0,1 2-1 0 0,4 5-82 0 0,0-1 0 0 0,-1 1 0 0 0,0 0 0 0 0,8 15 0 0 0,22 43-99 0 0,36 95 1 0 0,14 78-207 0 0,-68-187 393 0 0,194 598-20 0 0,24 126 1297 0 0,-202-671-958 0 0,-16-50 283 0 0,20 93 1 0 0,-37-147 49 0 0,-4-28-128 0 0,0 0 0 0 0,-2 0-1 0 0,-1 0 1 0 0,-14-41-1 0 0,4 18-267 0 0,-78-267-221 0 0,-71-276-4 0 0,91 302-12 0 0,26 105-196 0 0,-9-80-70 0 0,50 214 258 0 0,2 0 1 0 0,2 0-1 0 0,4-63 1 0 0,1 103-10 0 0,-1 0 0 0 0,2 0 0 0 0,0-1 1 0 0,0 2-1 0 0,1-1 0 0 0,0 0 1 0 0,1 1-1 0 0,1-1 0 0 0,0 2 0 0 0,0-1 1 0 0,1 0-1 0 0,0 1 0 0 0,1 1 1 0 0,12-13-1 0 0,-13 15-29 0 0,0 0 0 0 0,1 1 1 0 0,1 0-1 0 0,-1 0 0 0 0,1 1 1 0 0,0 0-1 0 0,0 0 0 0 0,0 1 0 0 0,1 0 1 0 0,-1 1-1 0 0,1 0 0 0 0,0 0 1 0 0,0 1-1 0 0,0 1 0 0 0,0-1 0 0 0,0 2 1 0 0,20 0-1 0 0,-19 2-25 0 0,0 0 1 0 0,0 1-1 0 0,0 0 1 0 0,0 1-1 0 0,-1 0 1 0 0,0 1-1 0 0,0 0 1 0 0,0 1-1 0 0,-1 0 1 0 0,16 12-1 0 0,9 10-194 0 0,39 43 0 0 0,-67-65 244 0 0,42 45-124 0 0,65 93 0 0 0,27 67 43 0 0,-134-203 106 0 0,34 57 1 0 0,-3 2-1 0 0,-3 1 1 0 0,35 98 0 0 0,-53-117 12 0 0,-1 1 0 0 0,-3 0-1 0 0,-2 1 1 0 0,-2 0 0 0 0,1 99 0 0 0,-10-121-5 0 0,-2 0 1 0 0,0 0-1 0 0,-3 0 1 0 0,0 0-1 0 0,-2-1 1 0 0,-1 0-1 0 0,-1 0 0 0 0,-1-1 1 0 0,-1-1-1 0 0,-2 0 1 0 0,-1 0-1 0 0,-1-2 1 0 0,0 0-1 0 0,-2 0 0 0 0,-1-2 1 0 0,-1 0-1 0 0,-1-2 1 0 0,-1 0-1 0 0,0-1 1 0 0,-1-1-1 0 0,-2-2 0 0 0,1 0 1 0 0,-2-1-1 0 0,-37 15 1 0 0,-19 2-2351 0 0,55-24 363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4:28.47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 60 2192 0 0,'-2'-7'640'0'0,"7"-1"-239"0"0,21-1 374 0 0,-24 8-653 0 0,6-1-52 0 0,-1 0 0 0 0,1 1 0 0 0,0 0 0 0 0,0 0 0 0 0,0 1 0 0 0,0-1 0 0 0,0 2 0 0 0,0-1 0 0 0,8 3 0 0 0,-4 0 31 0 0,0-1 0 0 0,0 1 0 0 0,0-2 0 0 0,0 0-1 0 0,17 0 1 0 0,-22-2-50 0 0,-1 1 0 0 0,0-1-1 0 0,0-1 1 0 0,1 1 0 0 0,-1-1 0 0 0,0 0-1 0 0,0 0 1 0 0,0-1 0 0 0,-1 1-1 0 0,1-1 1 0 0,9-8 0 0 0,-8 7-267 0 0,-2-1 1095 0 0,-14 2-311 0 0,6 3-573 0 0,-1 1 0 0 0,1-1 1 0 0,-1 1-1 0 0,1-1 0 0 0,0 1 1 0 0,-1 0-1 0 0,1 0 0 0 0,0 1 0 0 0,0-1 1 0 0,-6 4-1 0 0,-13 5 26 0 0,8-6-7 0 0,10-4-22 0 0,-1 1 0 0 0,0 0 1 0 0,1 1-1 0 0,-1-1 0 0 0,1 1 0 0 0,-1 0 0 0 0,1 0 0 0 0,0 0 0 0 0,0 0 0 0 0,0 1 0 0 0,0 0 0 0 0,0 0 0 0 0,1 0 0 0 0,-1 0 0 0 0,-3 5 0 0 0,-3 4-13 0 0,8-11 4 0 0,1 1 0 0 0,-1 0 0 0 0,1-1 0 0 0,0 1-1 0 0,-1 0 1 0 0,1 0 0 0 0,0 0 0 0 0,0-1 0 0 0,0 1 0 0 0,1 0 0 0 0,-1 1 0 0 0,0-1 0 0 0,1 0-1 0 0,-1 0 1 0 0,0 3 0 0 0,1-4-16 0 0,0 1 0 0 0,0-1 0 0 0,-1 0-1 0 0,1 0 1 0 0,-1 0 0 0 0,1 0 0 0 0,-1 0 0 0 0,0 0-1 0 0,1 0 1 0 0,-1 0 0 0 0,0 0 0 0 0,1-1 0 0 0,-3 3-1 0 0,2-3-151 0 0,0 1-1 0 0,1 0 0 0 0,-1-1 0 0 0,0 1 0 0 0,1 0 1 0 0,-1 0-1 0 0,0 0 0 0 0,1 0 0 0 0,-1 0 0 0 0,1 0 1 0 0,-1 0-1 0 0,1 0 0 0 0,0 0 0 0 0,-1 0 0 0 0,1 0 0 0 0,0 2 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6:06.23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84 176 1360 0 0,'-9'2'-725'0'0,"-2"3"3482"0"0,10-4-2579 0 0,1 0 0 0 0,0 0 0 0 0,-1 0 0 0 0,1 0 0 0 0,0 0-1 0 0,0 0 1 0 0,0 1 0 0 0,0-1 0 0 0,0 0 0 0 0,0 0 0 0 0,0 0-1 0 0,0 0 1 0 0,1 1 0 0 0,0 1 0 0 0,14 94 1536 0 0,-4-30-587 0 0,48 188 901 0 0,-56-243-2008 0 0,7 26 19 0 0,58 200 71 0 0,-40-157-22 0 0,18 85 0 0 0,-45-159-32 0 0,0 0 0 0 0,-1 0-1 0 0,0 1 1 0 0,0-1 0 0 0,-1 0-1 0 0,0 1 1 0 0,-3 13-1 0 0,-2 9 11 0 0,6-23-54 0 0,-1 10-18 0 0,-1-12 139 0 0,-1-6 186 0 0,-6-15-718 0 0,1 0 1 0 0,0 0-1 0 0,1-1 1 0 0,1 0-1 0 0,0 0 1 0 0,1-1-1 0 0,1 0 1 0 0,1 1-1 0 0,-1-27 1 0 0,0 6-165 0 0,0-1 1 0 0,-3 1 0 0 0,-1 0-1 0 0,-2 1 1 0 0,-1 0-1 0 0,-22-48 1 0 0,24 59-837 0 0,6 11 421 0 0</inkml:trace>
  <inkml:trace contextRef="#ctx0" brushRef="#br0" timeOffset="463.37">26 9 24 0 0,'-4'0'33'0'0,"4"0"-9"0"0,-1 1-1 0 0,0-1 1 0 0,0 0 0 0 0,1 0-1 0 0,-1 0 1 0 0,0 0 0 0 0,0 0 0 0 0,1 0-1 0 0,-1 0 1 0 0,0 0 0 0 0,0 0 0 0 0,0 0-1 0 0,1 0 1 0 0,-1-1 0 0 0,0 1-1 0 0,0 0 1 0 0,1-1 0 0 0,-1 1 0 0 0,0 0-1 0 0,1-1 1 0 0,-1 1 0 0 0,0-1-1 0 0,1 1 1 0 0,-1-1 0 0 0,0 1 0 0 0,1-1-1 0 0,-1 1 1 0 0,1-1 0 0 0,-1 0-1 0 0,0-1 1077 0 0,5 3-1010 0 0,-1 1-1 0 0,0-1 0 0 0,1 1 0 0 0,-1-1 1 0 0,0 1-1 0 0,0 0 0 0 0,0 0 1 0 0,-1 0-1 0 0,1 1 0 0 0,0-1 0 0 0,-1 1 1 0 0,1-1-1 0 0,-1 1 0 0 0,0 0 0 0 0,3 5 1 0 0,3 6 76 0 0,-1 0 0 0 0,7 20-1 0 0,1 0 59 0 0,-7-18-116 0 0,48 103 88 0 0,-26-42-71 0 0,-19-44-110 0 0,2-1 0 0 0,1 0 1 0 0,25 41-1 0 0,-37-70-33 0 0,68 95-1119 0 0,-60-86 32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7:26.42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41 404 3649 0 0,'-13'-10'4723'0'0,"9"8"-4349"0"0,1 0 0 0 0,0-1 0 0 0,0 1 0 0 0,0-1 0 0 0,0 0 0 0 0,0 0 0 0 0,-3-4 528 0 0,20 1-688 0 0,2-1-149 0 0,298-46 759 0 0,-250 36-728 0 0,0-3 0 0 0,-2-3 1 0 0,115-59-1 0 0,-116 51-10 0 0,97-45-70 0 0,-147 71-74 0 0,0 1 1 0 0,0 0 0 0 0,1 1 0 0 0,0 0 0 0 0,0 1 0 0 0,23-1-1 0 0,-34 3-19 0 0,1 0 0 0 0,-1 0-1 0 0,0 1 1 0 0,1-1 0 0 0,-1 0-1 0 0,0 1 1 0 0,0-1 0 0 0,1 1-1 0 0,-1 0 1 0 0,0-1 0 0 0,0 1-1 0 0,0 0 1 0 0,0 0 0 0 0,0-1-1 0 0,0 1 1 0 0,0 0-1 0 0,0 0 1 0 0,0 0 0 0 0,0 0-1 0 0,0 0 1 0 0,-1 1 0 0 0,2 1-1 0 0,10 27-2966 0 0,-12-28 2826 0 0,4 12-1637 0 0</inkml:trace>
  <inkml:trace contextRef="#ctx0" brushRef="#br0" timeOffset="563.4">2481 205 11546 0 0,'-1'-2'6'0'0,"1"1"1"0"0,0 0-1 0 0,-1 0 0 0 0,1-1 0 0 0,0 1 0 0 0,0-1 0 0 0,0 1 0 0 0,0 0 0 0 0,0-1 0 0 0,0 1 0 0 0,0 0 0 0 0,1-1 0 0 0,-1 1 0 0 0,0 0 0 0 0,1 0 0 0 0,-1-1 0 0 0,1 1 0 0 0,-1 0 0 0 0,1 0 0 0 0,0 0 0 0 0,0-1 0 0 0,-1 1 0 0 0,1 0 0 0 0,0 0 0 0 0,2-1 0 0 0,0 0-33 0 0,1 0 0 0 0,0 0 0 0 0,-1 1 0 0 0,1-1-1 0 0,0 1 1 0 0,0 0 0 0 0,4-1 0 0 0,4-1 1 0 0,108-21-148 0 0,-17 4 173 0 0,413-69 100 0 0,-497 87-136 0 0,170-16 111 0 0,-150 17-290 0 0,1 1-1 0 0,68 9 1 0 0,-67 2-2333 0 0,-25-5 423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7:31.1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248 808 4457 0 0,'-11'-13'1032'0'0,"0"0"-1"0"0,-9-16 1 0 0,11 15-970 0 0,2 0 0 0 0,0-1 0 0 0,0 0 0 0 0,-6-22 0 0 0,13 36-73 0 0,0 1 0 0 0,0 0 0 0 0,0 0 1 0 0,0-1-1 0 0,0 1 0 0 0,0 0 1 0 0,0-1-1 0 0,0 1 0 0 0,-1 0 0 0 0,1 0 1 0 0,0-1-1 0 0,0 1 0 0 0,0 0 0 0 0,0 0 1 0 0,-1-1-1 0 0,1 1 0 0 0,0 0 1 0 0,0 0-1 0 0,0 0 0 0 0,-1 0 0 0 0,1-1 1 0 0,0 1-1 0 0,0 0 0 0 0,-1 0 0 0 0,1 0 1 0 0,0 0-1 0 0,0 0 0 0 0,-1-1 1 0 0,1 1-1 0 0,0 0 0 0 0,-1 0 0 0 0,1 0 1 0 0,0 0-1 0 0,0 0 0 0 0,-1 0 0 0 0,1 0 1 0 0,0 0-1 0 0,-1 0 0 0 0,1 0 0 0 0,0 0 1 0 0,0 0-1 0 0,-1 1 0 0 0,1-1 1 0 0,0 0-1 0 0,-1 0 0 0 0,1 0 0 0 0,0 0 1 0 0,-1 1-1 0 0,-6 5-50 0 0,3-2 17 0 0,1 1 0 0 0,-1-1 0 0 0,1 1 0 0 0,0 0 1 0 0,1 0-1 0 0,-1 0 0 0 0,-2 9 0 0 0,-6 9 40 0 0,-8 14 10 0 0,1 0 0 0 0,-23 69 0 0 0,34-79-13 0 0,0 0-1 0 0,2 1 1 0 0,0 0 0 0 0,0 53-1 0 0,6-54 14 0 0,0-1-1 0 0,2 0 0 0 0,1 0 1 0 0,0 0-1 0 0,3 0 0 0 0,11 33 0 0 0,-12-44 51 0 0,0-1 0 0 0,1 0 0 0 0,0 0 0 0 0,2 0 0 0 0,-1-1-1 0 0,2 0 1 0 0,-1-1 0 0 0,2 0 0 0 0,0 0 0 0 0,0-1-1 0 0,24 17 1 0 0,-28-24 21 0 0,-1 0-1 0 0,1-1 1 0 0,0 0-1 0 0,0-1 0 0 0,0 1 1 0 0,0-1-1 0 0,0 0 1 0 0,0-1-1 0 0,1 0 0 0 0,-1 0 1 0 0,1-1-1 0 0,-1 0 1 0 0,1 0-1 0 0,-1 0 0 0 0,0-1 1 0 0,1 0-1 0 0,-1-1 1 0 0,0 0-1 0 0,0 0 1 0 0,1 0-1 0 0,5-4 0 0 0,11-5 62 0 0,0-1 0 0 0,-1-1 0 0 0,-1 0-1 0 0,33-28 1 0 0,-39 28-89 0 0,-1 0 0 0 0,0 0 0 0 0,-1-2 0 0 0,-1 1-1 0 0,0-2 1 0 0,-1 0 0 0 0,0 0 0 0 0,-2-1 0 0 0,0-1 0 0 0,-1 0-1 0 0,0 0 1 0 0,-2-1 0 0 0,0 0 0 0 0,-1 0 0 0 0,-1 0 0 0 0,-1-1-1 0 0,-1 0 1 0 0,0 1 0 0 0,-2-1 0 0 0,0-1 0 0 0,-1 1 0 0 0,-1 0 0 0 0,-7-37-1 0 0,2 29 1 0 0,-1 1 0 0 0,-1 0-1 0 0,-23-49 1 0 0,22 58-40 0 0,-1 0 0 0 0,-1 0 0 0 0,0 0 0 0 0,-1 2 0 0 0,-1-1 0 0 0,-15-13 0 0 0,22 24-20 0 0,-1 0 1 0 0,0 1-1 0 0,0 0 1 0 0,0 0-1 0 0,0 1 1 0 0,-1 0-1 0 0,0 0 0 0 0,0 1 1 0 0,0 0-1 0 0,0 0 1 0 0,0 1-1 0 0,-1 0 1 0 0,-13-1-1 0 0,16 2-27 0 0,-1 1-1 0 0,0 0 0 0 0,0 0 0 0 0,1 1 1 0 0,-1 0-1 0 0,0 0 0 0 0,1 1 1 0 0,-1 0-1 0 0,1 0 0 0 0,-1 0 1 0 0,1 1-1 0 0,0 0 0 0 0,0 0 0 0 0,0 0 1 0 0,0 1-1 0 0,1 0 0 0 0,-9 8 1 0 0,-4 5-42 0 0,-44 45 133 0 0,55-54-120 0 0,0 0 0 0 0,1 0 0 0 0,0 1 0 0 0,1 0 0 0 0,-1 0 0 0 0,-3 11-1 0 0,9-19-67 0 0,-1-1-1 0 0,1 0 1 0 0,0 1-1 0 0,0-1 0 0 0,0 1 1 0 0,0-1-1 0 0,0 1 0 0 0,-1-1 1 0 0,1 1-1 0 0,0-1 0 0 0,0 1 1 0 0,0-1-1 0 0,0 1 1 0 0,0-1-1 0 0,1 1 0 0 0,-1-1 1 0 0,0 1-1 0 0,0-1 0 0 0,0 0 1 0 0,0 1-1 0 0,0-1 0 0 0,1 1 1 0 0,-1 0-1 0 0,5 3-2171 0 0</inkml:trace>
  <inkml:trace contextRef="#ctx0" brushRef="#br0" timeOffset="750.69">1306 837 9250 0 0,'-39'-26'1987'0'0,"38"25"-1926"0"0,18-5-202 0 0,-3 5 194 0 0,-1 0 1 0 0,1-1-1 0 0,0-1 1 0 0,-1 0-1 0 0,1 0 0 0 0,16-8 1 0 0,10-2-28 0 0,32-6-292 0 0,-1-4 0 0 0,0-3 0 0 0,-3-2-1 0 0,68-40 1 0 0,-122 60-1051 0 0,4 1-607 0 0</inkml:trace>
  <inkml:trace contextRef="#ctx0" brushRef="#br0" timeOffset="1208.639">2808 55 10618 0 0,'-3'-7'236'0'0,"-1"1"1"0"0,1 1-1 0 0,-1-1 0 0 0,0 0 0 0 0,-8-7 1 0 0,10 12-291 0 0,1 0 0 0 0,0-1 0 0 0,-1 1 0 0 0,1 0 0 0 0,-1 1 0 0 0,1-1 0 0 0,-1 0 0 0 0,0 0 0 0 0,1 1 0 0 0,-1-1 0 0 0,0 1 0 0 0,1-1 1 0 0,-1 1-1 0 0,0 0 0 0 0,0 0 0 0 0,1 0 0 0 0,-1 0 0 0 0,0 0 0 0 0,0 0 0 0 0,1 0 0 0 0,-1 0 0 0 0,0 1 0 0 0,0-1 0 0 0,1 1 0 0 0,-1-1 1 0 0,-2 3-1 0 0,-30 10-413 0 0,-50 13 0 0 0,56-19 450 0 0,0 2 0 0 0,0 1 0 0 0,-30 15 0 0 0,53-22 15 0 0,0-1-1 0 0,0 1 1 0 0,0 1 0 0 0,1-1 0 0 0,-1 1-1 0 0,1 0 1 0 0,0 0 0 0 0,0 0-1 0 0,0 0 1 0 0,0 1 0 0 0,1 0-1 0 0,0 0 1 0 0,0 0 0 0 0,0 0-1 0 0,0 0 1 0 0,1 0 0 0 0,0 1-1 0 0,0-1 1 0 0,0 1 0 0 0,1 0 0 0 0,0-1-1 0 0,0 1 1 0 0,1 0 0 0 0,-1 0-1 0 0,1-1 1 0 0,0 1 0 0 0,1 0-1 0 0,-1 0 1 0 0,1 0 0 0 0,1-1-1 0 0,-1 1 1 0 0,1 0 0 0 0,0-1 0 0 0,0 1-1 0 0,0-1 1 0 0,1 0 0 0 0,0 0-1 0 0,0 0 1 0 0,0 0 0 0 0,4 4-1 0 0,28 33 112 0 0,2-3-1 0 0,1-1 0 0 0,53 41 0 0 0,19 17-1 0 0,-81-67-105 0 0,0 0 0 0 0,-2 2 0 0 0,24 36 0 0 0,-39-48 29 0 0,0 0 0 0 0,-2 1-1 0 0,0 0 1 0 0,-1 0 0 0 0,-1 1-1 0 0,-1 0 1 0 0,5 28 0 0 0,-2-3-533 0 0</inkml:trace>
  <inkml:trace contextRef="#ctx0" brushRef="#br0" timeOffset="1538.82">2579 547 16620 0 0,'1'-3'-69'0'0,"0"0"0"0"0,1 0 1 0 0,-1 0-1 0 0,1 0 1 0 0,0 0-1 0 0,-1 1 1 0 0,1-1-1 0 0,0 0 0 0 0,0 1 1 0 0,1 0-1 0 0,-1 0 1 0 0,1-1-1 0 0,-1 2 1 0 0,1-1-1 0 0,-1 0 0 0 0,1 0 1 0 0,0 1-1 0 0,0-1 1 0 0,0 1-1 0 0,0 0 1 0 0,0 0-1 0 0,0 0 1 0 0,6-1-1 0 0,9-1 32 0 0,-1 0 1 0 0,1 2-1 0 0,18-1 1 0 0,-31 2-12 0 0,15-1 55 0 0,0-2 0 0 0,0 0 0 0 0,0-1 0 0 0,-1-1 0 0 0,0-1 1 0 0,0-1-1 0 0,21-10 0 0 0,1-5 7 0 0,-26 13-49 0 0,0 2 0 0 0,0-1 0 0 0,20-6 0 0 0,-6 4-792 0 0,0-2-1 0 0,-1-1 0 0 0,33-22 1 0 0,-19 12-1469 0 0,-5-1-1302 0 0,-21 14 884 0 0</inkml:trace>
  <inkml:trace contextRef="#ctx0" brushRef="#br0" timeOffset="2135.77">386 2073 11682 0 0,'-6'-10'184'0'0,"4"8"-197"0"0,1 0 0 0 0,-1 0 0 0 0,1 0 1 0 0,0 0-1 0 0,-1 0 0 0 0,1 0 1 0 0,0-1-1 0 0,0 1 0 0 0,1 0 1 0 0,-1-1-1 0 0,0 1 0 0 0,1 0 1 0 0,-1-5-1 0 0,2 7-2 0 0,-1-1 0 0 0,1 1 0 0 0,-1 0 0 0 0,1-1 1 0 0,-1 1-1 0 0,1 0 0 0 0,-1 0 0 0 0,1 0 0 0 0,-1-1 0 0 0,1 1 1 0 0,0 0-1 0 0,-1 0 0 0 0,1 0 0 0 0,-1 0 0 0 0,1 0 0 0 0,0 0 1 0 0,-1 0-1 0 0,1 0 0 0 0,-1 0 0 0 0,1 0 0 0 0,-1 1 0 0 0,1-1 1 0 0,0 0-1 0 0,-1 0 0 0 0,1 0 0 0 0,0 1 0 0 0,16 5-159 0 0,-3 2 119 0 0,-1 0-1 0 0,0 1 1 0 0,-1 1 0 0 0,0 0 0 0 0,0 0-1 0 0,-1 1 1 0 0,0 1 0 0 0,9 13-1 0 0,68 110-16 0 0,-84-130 65 0 0,63 121 50 0 0,1 2-7 0 0,-53-103 6 0 0,2 0 1 0 0,35 41-1 0 0,-45-60-114 0 0,0 0 0 0 0,0 0-1 0 0,0 0 1 0 0,1-1 0 0 0,0 0 0 0 0,0 0-1 0 0,1-1 1 0 0,-1 0 0 0 0,16 4-1 0 0,-11-4-1141 0 0,0-1-1 0 0,0 0 1 0 0,19 1-1 0 0,-4-2-1834 0 0</inkml:trace>
  <inkml:trace contextRef="#ctx0" brushRef="#br0" timeOffset="2409.1">1659 2043 11482 0 0,'-1'-2'3'0'0,"0"-1"-1"0"0,0 1 0 0 0,0 0 0 0 0,1 0 0 0 0,-1-1 0 0 0,0 1 1 0 0,1-1-1 0 0,-1 1 0 0 0,1-1 0 0 0,0 1 0 0 0,0 0 0 0 0,0-1 1 0 0,0 1-1 0 0,1-1 0 0 0,-1 1 0 0 0,0-1 0 0 0,1 1 0 0 0,0 0 1 0 0,-1-1-1 0 0,1 1 0 0 0,2-3 0 0 0,-1 1-32 0 0,1 0-1 0 0,0 0 1 0 0,0 0-1 0 0,1 1 1 0 0,-1-1-1 0 0,1 1 1 0 0,0 0-1 0 0,0 0 1 0 0,7-5-1 0 0,123-84-1018 0 0,-47 25-2823 0 0,-70 55 2561 0 0</inkml:trace>
  <inkml:trace contextRef="#ctx0" brushRef="#br0" timeOffset="2611.27">1606 2300 15459 0 0,'1'-2'-13'0'0,"-1"-1"0"0"0,1 1-1 0 0,-1-1 1 0 0,1 1 0 0 0,0-1-1 0 0,0 1 1 0 0,0-1 0 0 0,0 1-1 0 0,0 0 1 0 0,0 0 0 0 0,1-1-1 0 0,-1 1 1 0 0,1 0 0 0 0,0 0-1 0 0,-1 0 1 0 0,1 1 0 0 0,0-1-1 0 0,0 0 1 0 0,0 1 0 0 0,0-1-1 0 0,1 1 1 0 0,-1 0 0 0 0,0 0-1 0 0,4-2 1 0 0,8-3-78 0 0,1 0 0 0 0,30-6 0 0 0,-15 4 2 0 0,129-56-1758 0 0,-5-11-3564 0 0,-113 52 3234 0 0</inkml:trace>
  <inkml:trace contextRef="#ctx0" brushRef="#br0" timeOffset="2914.7">2955 1346 12723 0 0,'0'0'-60'0'0,"2"11"-419"0"0,143 265-253 0 0,-115-214 695 0 0,85 194-745 0 0,-101-221-151 0 0,-13-32 694 0 0,0-1-1 0 0,0 0 1 0 0,1 1-1 0 0,-1-1 1 0 0,1 0 0 0 0,-1 0-1 0 0,1 0 1 0 0,0 0-1 0 0,0 0 1 0 0,0 0-1 0 0,3 2 1 0 0,-5-4 173 0 0,1 0 0 0 0,-1 0 0 0 0,0 1 0 0 0,0-1 1 0 0,0 0-1 0 0,1 0 0 0 0,-1 0 0 0 0,0 0 0 0 0,0 0 0 0 0,1 0 0 0 0,-1 0 1 0 0,0 0-1 0 0,0 0 0 0 0,1 0 0 0 0,-1 0 0 0 0,0 0 0 0 0,0 0 1 0 0,1 0-1 0 0,-1 0 0 0 0,0 0 0 0 0,0 0 0 0 0,0 0 0 0 0,1 0 0 0 0,-1 0 1 0 0,0 0-1 0 0,0 0 0 0 0,1 0 0 0 0,-1-1 0 0 0,0 1 0 0 0,0 0 1 0 0,1 0-1 0 0,1-3-1509 0 0</inkml:trace>
  <inkml:trace contextRef="#ctx0" brushRef="#br0" timeOffset="3276.02">2411 1526 14891 0 0,'0'0'-101'0'0,"9"-4"-229"0"0,52 15-3 0 0,-17-13 328 0 0,-1-3 1 0 0,0-1-1 0 0,0-1 1 0 0,69-23-1 0 0,57-17 25 0 0,232-76 151 0 0,-343 98 7 0 0,94-57-1 0 0,-26 13-3325 0 0,-107 60 888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8:03.37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16 725 1648 0 0,'0'0'-941'0'0,"2"-4"849"0"0,2-1 142 0 0,0 0 1 0 0,1 0 0 0 0,-1 1-1 0 0,1-1 1 0 0,0 1-1 0 0,0 0 1 0 0,0 1-1 0 0,1-1 1 0 0,-1 1 0 0 0,1 0-1 0 0,0 0 1 0 0,11-3-1 0 0,11-4-28 0 0,43-8 0 0 0,-68 18-15 0 0,0-1-1 0 0,0 0 0 0 0,0 1 0 0 0,0 0 1 0 0,0 0-1 0 0,0 0 0 0 0,0 0 0 0 0,0 0 1 0 0,0 1-1 0 0,0-1 0 0 0,0 1 0 0 0,5 1 1 0 0,-8-1-51 0 0,-2 4-31 0 0,-5 4 87 0 0,-1 0 1 0 0,-1-1-1 0 0,1 0 0 0 0,-1 0 1 0 0,0-1-1 0 0,-1 0 0 0 0,-13 6 1 0 0,6-3 190 0 0,-1-2 1 0 0,0 0 0 0 0,-34 9-1 0 0,5-6 814 0 0,46-11-789 0 0,19-19 679 0 0,107-43-885 0 0,-123 61-18 0 0,0 0-1 0 0,0 0 1 0 0,0-1-1 0 0,0 1 1 0 0,0-1-1 0 0,-1 1 1 0 0,1-1-1 0 0,-1 1 1 0 0,1-1-1 0 0,1-3 1 0 0,-2 4-2 0 0,0 0 1 0 0,-1 0-1 0 0,1-1 1 0 0,0 1-1 0 0,0 0 1 0 0,0 0-1 0 0,0 0 1 0 0,0 0-1 0 0,0 1 1 0 0,0-1-1 0 0,0 0 1 0 0,1 0-1 0 0,-1 1 1 0 0,0-1-1 0 0,0 0 1 0 0,1 1-1 0 0,-1-1 1 0 0,0 1-1 0 0,1 0 1 0 0,-1-1-1 0 0,0 1 1 0 0,1 0-1 0 0,2 0 1 0 0,-4 0 1 0 0,-21 3-69 0 0,-5 17 20 0 0,24-18 43 0 0,0 1 1 0 0,-1-1-1 0 0,1 0 1 0 0,-1 1-1 0 0,0-1 0 0 0,0 0 1 0 0,0-1-1 0 0,0 1 0 0 0,0-1 1 0 0,0 1-1 0 0,-5 1 1 0 0,-2 1 65 0 0,9-4-70 0 0,18-1-3 0 0,-5-2 23 0 0,1 0 1 0 0,-1-1-1 0 0,22-10 1 0 0,-10 3-32 0 0,7 1 12 0 0,1 0 0 0 0,41-5-1 0 0,-33 6 9 0 0,-38 9-11 0 0,1 0 1 0 0,-1 0-1 0 0,1 0 0 0 0,0 0 0 0 0,-1 0 1 0 0,1 0-1 0 0,4 1 0 0 0,-6-1 9 0 0,-1 1-1 0 0,1-1 1 0 0,0 0-1 0 0,0 0 0 0 0,-1 0 1 0 0,1 1-1 0 0,0-1 1 0 0,-1 0-1 0 0,1 1 1 0 0,0-1-1 0 0,-1 0 0 0 0,1 1 1 0 0,0-1-1 0 0,-1 1 1 0 0,1-1-1 0 0,-1 1 1 0 0,1-1-1 0 0,-1 1 0 0 0,1 0 1 0 0,-1-1-1 0 0,0 1 1 0 0,1 0-1 0 0,-1-1 0 0 0,0 1 1 0 0,1 0-1 0 0,-1-1 1 0 0,0 1-1 0 0,0 1 1 0 0,0-1-7 0 0,-7 13-7 0 0,0 3-185 0 0,2 1 0 0 0,-6 25 0 0 0,7-31-796 0 0</inkml:trace>
  <inkml:trace contextRef="#ctx0" brushRef="#br0" timeOffset="2556.19">3119 103 2609 0 0,'0'-6'145'0'0,"1"1"1"0"0,-1-1-1 0 0,1 1 1 0 0,0-1-1 0 0,1 1 1 0 0,0-1-1 0 0,-1 1 1 0 0,4-6-1 0 0,-3 9-143 0 0,-1-1 0 0 0,1 1-1 0 0,0 0 1 0 0,0 0 0 0 0,0 0 0 0 0,0 0 0 0 0,1 0-1 0 0,-1 0 1 0 0,0 0 0 0 0,1 1 0 0 0,-1-1-1 0 0,1 1 1 0 0,0 0 0 0 0,-1 0 0 0 0,1 0 0 0 0,0 0-1 0 0,3-1 1 0 0,60-9-52 0 0,-27 6 28 0 0,-37 5-9 0 0,0-1 1 0 0,0 1-1 0 0,1 0 0 0 0,-1 0 1 0 0,0 0-1 0 0,0 0 0 0 0,1 1 1 0 0,-1-1-1 0 0,0 1 0 0 0,0-1 1 0 0,0 1-1 0 0,4 1 0 0 0,-6-2 21 0 0,1 1-1 0 0,-1-1 0 0 0,0 0 0 0 0,1 0 0 0 0,-1 0 1 0 0,0 1-1 0 0,0-1 0 0 0,1 0 0 0 0,-1 1 0 0 0,0-1 1 0 0,0 0-1 0 0,1 1 0 0 0,-1-1 0 0 0,0 0 0 0 0,0 1 1 0 0,0-1-1 0 0,1 0 0 0 0,-1 1 0 0 0,0-1 0 0 0,0 1 1 0 0,0-1-1 0 0,0 0 0 0 0,0 1 0 0 0,0-1 0 0 0,0 1 1 0 0,0 1 0 0 0,-1-1 1 0 0,1 0-1 0 0,-1 0 1 0 0,1 0-1 0 0,-1 0 1 0 0,1 0-1 0 0,-1-1 1 0 0,0 1-1 0 0,1 0 1 0 0,-1 0-1 0 0,0 0 1 0 0,0 0 0 0 0,0-1-1 0 0,-1 2 1 0 0,-16 11-47 0 0,0-1 0 0 0,-33 16 1 0 0,-4 3 12 0 0,26-15 109 0 0,22-13-69 0 0,0 1 0 0 0,0 0 0 0 0,1 0 0 0 0,-1 1 0 0 0,1 0 0 0 0,0 0 0 0 0,-7 8 0 0 0,8-8-4 0 0,-3 8 132 0 0,8-13-120 0 0,1 1 1 0 0,0-1-1 0 0,0 1 1 0 0,0-1-1 0 0,-1 0 0 0 0,1 1 1 0 0,0-1-1 0 0,0 0 1 0 0,0 0-1 0 0,0 1 0 0 0,0-1 1 0 0,-1 0-1 0 0,1 0 1 0 0,0 0-1 0 0,0 0 0 0 0,0 0 1 0 0,0-1-1 0 0,0 1 1 0 0,0 0-1 0 0,-1 0 0 0 0,1 0 1 0 0,0-1-1 0 0,1 0 1 0 0,10-1 65 0 0,-7 0 117 0 0,0 1 0 0 0,0 1 0 0 0,0-1 0 0 0,0 1 0 0 0,7 0 0 0 0,-12 0-163 0 0,0-1-22 0 0,0 1 1 0 0,0-1-1 0 0,-1 1 0 0 0,1 0 0 0 0,0-1 1 0 0,0 1-1 0 0,-1-1 0 0 0,1 1 1 0 0,0-1-1 0 0,-1 1 0 0 0,1 0 1 0 0,0-1-1 0 0,-1 1 0 0 0,1 0 1 0 0,-1 0-1 0 0,1-1 0 0 0,-1 1 1 0 0,1 0-1 0 0,-1 0 0 0 0,1-1 0 0 0,-1 1 1 0 0,1 0-1 0 0,-1 0 0 0 0,1 0 1 0 0,-1 0-1 0 0,1 0 0 0 0,-1 0 1 0 0,1 0-1 0 0,-1 0 0 0 0,-17 0 83 0 0,13 2-124 0 0,1-1 0 0 0,-1 1 0 0 0,1 0 0 0 0,0 0 0 0 0,-1 0 1 0 0,1 1-1 0 0,0 0 0 0 0,0 0 0 0 0,1 0 0 0 0,-1 0 0 0 0,1 0 0 0 0,-1 1 0 0 0,1-1 0 0 0,-5 8 0 0 0,-2 4-1314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8:09.04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1251 299 2657 0 0,'-19'-22'893'0'0,"-17"-28"0"0"0,-5-6-453 0 0,10 21 414 0 0,14 18-418 0 0,12 11-325 0 0,-1 1-1 0 0,1 0 0 0 0,-1 0 1 0 0,1 0-1 0 0,-1 1 0 0 0,-1 0 1 0 0,-7-4-1 0 0,-17-8 134 0 0,22 11-231 0 0,0 0 0 0 0,0 1 0 0 0,-1 0 0 0 0,1 0 0 0 0,-1 1 0 0 0,-16-3 0 0 0,-20-1-28 0 0,20 3 9 0 0,1 1 0 0 0,-1 0-1 0 0,-39 3 1 0 0,31 3 4 0 0,0 0-1 0 0,0 3 1 0 0,1 1-1 0 0,-1 1 1 0 0,1 2 0 0 0,1 1-1 0 0,0 2 1 0 0,-43 23 0 0 0,52-22-15 0 0,0 2 0 0 0,1 0 0 0 0,1 1 0 0 0,0 1 0 0 0,2 1 1 0 0,-32 38-1 0 0,24-20-21 0 0,2 0-1 0 0,1 2 1 0 0,-24 54 0 0 0,28-48 44 0 0,2 1 1 0 0,1 0-1 0 0,3 2 0 0 0,-10 58 1 0 0,19-85 49 0 0,2 0 0 0 0,0 0 0 0 0,1 0 0 0 0,1 0 0 0 0,1 0 0 0 0,1 0 0 0 0,7 42 0 0 0,1-34 6 0 0,0 1 0 0 0,2-2 0 0 0,1 0 1 0 0,2 0-1 0 0,18 28 0 0 0,-4-13 7 0 0,2-2 1 0 0,44 48-1 0 0,-58-72-35 0 0,1 0 0 0 0,1-2-1 0 0,1 0 1 0 0,0-1 0 0 0,0-1 0 0 0,2-1-1 0 0,-1 0 1 0 0,1-2 0 0 0,1-1-1 0 0,0 0 1 0 0,0-2 0 0 0,1 0-1 0 0,0-1 1 0 0,36 3 0 0 0,-7-3 58 0 0,1-3 1 0 0,0-1-1 0 0,0-3 1 0 0,-1-3-1 0 0,92-17 1 0 0,-75 7 45 0 0,0-3 1 0 0,-1-3 0 0 0,67-30-1 0 0,-94 31-46 0 0,0-1 0 0 0,-2-2 0 0 0,0-1 0 0 0,-2-2-1 0 0,65-57 1 0 0,-61 44 26 0 0,-1-2 0 0 0,-3-1 0 0 0,59-84 0 0 0,-81 101-71 0 0,-1 0-1 0 0,-1-1 1 0 0,-2-1 0 0 0,0 0-1 0 0,-2 0 1 0 0,0-1-1 0 0,5-34 1 0 0,-11 40-34 0 0,-1 0 0 0 0,0 1 0 0 0,-2-1 0 0 0,0 0 0 0 0,-2 0-1 0 0,0 0 1 0 0,-1 1 0 0 0,-1-1 0 0 0,-1 1 0 0 0,-11-27 0 0 0,2 14-14 0 0,-1 0 0 0 0,-2 1 0 0 0,-1 1 0 0 0,-2 1-1 0 0,-1 0 1 0 0,-1 2 0 0 0,-1 0 0 0 0,-2 2 0 0 0,-1 0 0 0 0,0 2-1 0 0,-2 1 1 0 0,-1 1 0 0 0,-37-21 0 0 0,47 33-66 0 0,0 1-1 0 0,-1 0 1 0 0,0 2-1 0 0,0 0 1 0 0,-1 2-1 0 0,-34-6 1 0 0,24 7-66 0 0,-1 2 1 0 0,1 2-1 0 0,-58 5 0 0 0,-24 6-540 0 0,-72 9-2169 0 0,129-11 1320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5:07.0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2955 2035 2657 0 0,'0'-2'86'0'0,"0"-1"0"0"0,0 1 0 0 0,0 0 1 0 0,1 0-1 0 0,-1 0 0 0 0,1 0 1 0 0,-1-1-1 0 0,1 1 0 0 0,-1 0 1 0 0,1 0-1 0 0,0 0 0 0 0,0 0 1 0 0,0 1-1 0 0,1-1 0 0 0,-1 0 1 0 0,0 0-1 0 0,1 0 0 0 0,-1 1 0 0 0,1-1 1 0 0,-1 1-1 0 0,1-1 0 0 0,0 1 1 0 0,-1 0-1 0 0,1 0 0 0 0,0 0 1 0 0,0 0-1 0 0,0 0 0 0 0,0 0 1 0 0,0 0-1 0 0,0 0 0 0 0,4 0 0 0 0,15-8 500 0 0,-16 6-225 0 0,0 1 0 0 0,-1 0 0 0 0,1 0 0 0 0,0 1 0 0 0,0-1 0 0 0,10 0 1 0 0,-13 2-295 0 0,0 0 0 0 0,0 0 0 0 0,0 0 0 0 0,0 1 0 0 0,-1-1 0 0 0,1 1 0 0 0,0-1 0 0 0,0 1 0 0 0,0 0 0 0 0,-1 0 0 0 0,1 0 0 0 0,-1 0 0 0 0,1 0 0 0 0,-1 0 0 0 0,1 0 0 0 0,-1 0 0 0 0,1 1 0 0 0,-1-1 0 0 0,0 0 0 0 0,0 1 0 0 0,0-1 0 0 0,1 1 0 0 0,-2-1 0 0 0,2 3 1 0 0,6 12 67 0 0,-1 0 1 0 0,-1 1 0 0 0,0-1 0 0 0,-1 1 0 0 0,-1 0-1 0 0,3 25 1 0 0,0-2-65 0 0,25 185 200 0 0,-17-102-149 0 0,1 110-60 0 0,-9-72 22 0 0,12 207-128 0 0,-8-117 101 0 0,41 499-11 0 0,-51-737-44 0 0,169 1519 1768 0 0,-24-668-351 0 0,-118-707-1212 0 0,44 301 169 0 0,-59-373-324 0 0,28 358 71 0 0,-35-359-128 0 0,-4-60-63 0 0,0-16-114 0 0,-2 0-1 0 0,1-1 1 0 0,-1 1-1 0 0,0 0 1 0 0,0 0-1 0 0,-3 12 1 0 0,-1-14-2658 0 0</inkml:trace>
  <inkml:trace contextRef="#ctx0" brushRef="#br0" timeOffset="1315.879">3811 7911 2705 0 0,'0'0'1853'0'0,"-11"14"-1065"0"0,-7-16-159 0 0,17 2-619 0 0,1 0 0 0 0,0 0 1 0 0,0-1-1 0 0,-1 1 0 0 0,1 0 0 0 0,0 0 0 0 0,-1 0 1 0 0,1 0-1 0 0,0 0 0 0 0,0 0 0 0 0,-1 0 1 0 0,1-1-1 0 0,0 1 0 0 0,0 0 0 0 0,-1 0 1 0 0,1 0-1 0 0,0-1 0 0 0,0 1 0 0 0,0 0 1 0 0,-1 0-1 0 0,1-1 0 0 0,0 1 0 0 0,0 0 1 0 0,0 0-1 0 0,0-1 0 0 0,0 1 0 0 0,-1 0 0 0 0,1 0 1 0 0,0-1-1 0 0,0 1 0 0 0,0 0 0 0 0,0-1 1 0 0,0 1-1 0 0,0 0 0 0 0,0-1 0 0 0,0 1 1 0 0,0 0-1 0 0,0 0 0 0 0,0-1 0 0 0,0 1 1 0 0,1 0-1 0 0,-1-1 0 0 0,0 1 0 0 0,0 0 1 0 0,0 0-1 0 0,0-1 0 0 0,4-7 549 0 0,-3 7-514 0 0,-1 0 1 0 0,0 0-1 0 0,1 0 1 0 0,-1 1 0 0 0,1-1-1 0 0,-1 0 1 0 0,1 0-1 0 0,0 0 1 0 0,-1 1-1 0 0,1-1 1 0 0,0 0-1 0 0,-1 1 1 0 0,1-1 0 0 0,0 0-1 0 0,0 1 1 0 0,0-1-1 0 0,-1 1 1 0 0,3-1-1 0 0,-2 1 82 0 0,0-1-1 0 0,0 1 0 0 0,0 0 0 0 0,1-1 1 0 0,-1 1-1 0 0,0 0 0 0 0,0 0 0 0 0,0 0 1 0 0,1 0-1 0 0,-1 0 0 0 0,0 0 0 0 0,0 1 1 0 0,0-1-1 0 0,0 0 0 0 0,1 1 0 0 0,-1-1 1 0 0,0 1-1 0 0,0-1 0 0 0,0 1 0 0 0,0-1 1 0 0,0 1-1 0 0,1 0 0 0 0,1 1-108 0 0,-1 0 1 0 0,1 0-1 0 0,-1 0 0 0 0,0 1 0 0 0,0-1 1 0 0,0 1-1 0 0,3 4 0 0 0,15 31 325 0 0,-2 2 0 0 0,-2 0 0 0 0,-2 1 0 0 0,13 55 0 0 0,-9-30-95 0 0,111 575 1206 0 0,-128-631-1459 0 0,17 106 77 0 0,80 409-23 0 0,-24-227 235 0 0,-57-222-248 0 0,-6-24 47 0 0,19 55 0 0 0,-15-66-56 0 0,48 148 204 0 0,-61-185-73 0 0</inkml:trace>
  <inkml:trace contextRef="#ctx0" brushRef="#br0" timeOffset="2662.32">6238 1978 1984 0 0,'-13'-49'4517'0'0,"15"50"-4474"0"0,-1 1 0 0 0,0 0-1 0 0,0 0 1 0 0,-1-1 0 0 0,1 1-1 0 0,0 0 1 0 0,-1 0 0 0 0,1 0-1 0 0,-1 0 1 0 0,1 0 0 0 0,-1 4-1 0 0,0-6-42 0 0,56 458 1949 0 0,-23-185-1621 0 0,14 99-95 0 0,-2-43-56 0 0,63 402 176 0 0,149 525 1310 0 0,-120-614-1098 0 0,-92-429-383 0 0,71 362 340 0 0,45 207 329 0 0,-81-411-524 0 0,105 449 108 0 0,-129-579-418 0 0,-17-78-248 0 0,31 144 384 0 0,-21 3-6195 0 0,-45-285 3836 0 0</inkml:trace>
  <inkml:trace contextRef="#ctx0" brushRef="#br0" timeOffset="3406.41">10524 1280 2393 0 0,'0'12'2998'0'0,"6"50"-2852"0"0,8 16 354 0 0,5 141-1 0 0,-12-97-255 0 0,134 1798 636 0 0,-130-1742-919 0 0,124 1614 2204 0 0,-118-1627-1903 0 0,113 1041 1962 0 0,92 435-912 0 0,-203-1537-1496 0 0,17 152-1196 0 0,-35-245 850 0 0,0-8 149 0 0,0 1 0 0 0,-1-1 0 0 0,1 1-1 0 0,-1 0 1 0 0,0-1 0 0 0,0 1 0 0 0,0-1 0 0 0,-1 1-1 0 0,1 0 1 0 0,-1-1 0 0 0,0 1 0 0 0,-2 5 0 0 0,-6-6-2881 0 0</inkml:trace>
  <inkml:trace contextRef="#ctx0" brushRef="#br0" timeOffset="4363.89">499 3394 2761 0 0,'-12'-8'3289'0'0,"29"11"-2686"0"0,29 8-643 0 0,32 9 609 0 0,0-3-1 0 0,1-4 0 0 0,150 6 0 0 0,438-54 1118 0 0,-3-48-876 0 0,-651 81-799 0 0,958-164 296 0 0,-3-37-118 0 0,-438 90-141 0 0,726-158 27 0 0,205-43 252 0 0,-1385 298-289 0 0,1064-216 323 0 0,6 26-8 0 0,1056-103 612 0 0,-1025 197-697 0 0,-1127 108-269 0 0,65-4 7 0 0,181-24-707 0 0,-295 32 614 0 0,1 0 0 0 0,-1 0 0 0 0,1 0 0 0 0,-1 0 1 0 0,1-1-1 0 0,-1 1 0 0 0,1-1 0 0 0,-1 1 0 0 0,1-1 0 0 0,-1 1 0 0 0,0-1 0 0 0,1 0 0 0 0,-1 0 0 0 0,0 1 0 0 0,2-3 0 0 0,-4 3 17 0 0,1-1 0 0 0,0 1 0 0 0,-1-1 0 0 0,1 1 0 0 0,-1-1 0 0 0,1 1 0 0 0,-1-1 0 0 0,1 1 0 0 0,-1 0 0 0 0,1-1 0 0 0,-1 1 0 0 0,1 0 0 0 0,-1-1 0 0 0,1 1 0 0 0,-1 0 0 0 0,0 0 0 0 0,1-1 0 0 0,-1 1 0 0 0,1 0 0 0 0,-1 0-1 0 0,0 0 1 0 0,0 0 0 0 0,-53-8-2373 0 0,13 7 895 0 0,-10 0-750 0 0</inkml:trace>
  <inkml:trace contextRef="#ctx0" brushRef="#br0" timeOffset="5256.41">6218 1095 992 0 0,'-10'-15'405'0'0,"-21"-23"1"0"0,22 28-111 0 0,-6-14 745 0 0,-1-2 731 0 0,15 25-1187 0 0,0 1-494 0 0,0 0 0 0 0,0-1 0 0 0,0 1-1 0 0,0 0 1 0 0,-1 0 0 0 0,1 0 0 0 0,0 0 0 0 0,0 0-1 0 0,0 0 1 0 0,0 0 0 0 0,0 0 0 0 0,0 1 0 0 0,0-1-1 0 0,0 0 1 0 0,0 1 0 0 0,-1 0 0 0 0,2-1-62 0 0,-1 0-11 0 0,0 1-1 0 0,0 0 0 0 0,1 0 1 0 0,-1 0-1 0 0,1 1 1 0 0,-1-1-1 0 0,1 0 1 0 0,-1 0-1 0 0,1 0 0 0 0,-1 0 1 0 0,1 0-1 0 0,0 0 1 0 0,0 1-1 0 0,0-1 1 0 0,0 0-1 0 0,0 2 1 0 0,0 25 241 0 0,1-18-140 0 0,0 29 252 0 0,2-1 0 0 0,16 74 0 0 0,30 75 50 0 0,-15-69-401 0 0,18 113 95 0 0,32 320 1 0 0,-46-152-668 0 0,-17-169-1795 0 0,-15-151 448 0 0</inkml:trace>
  <inkml:trace contextRef="#ctx0" brushRef="#br0" timeOffset="6041.05">2943 1105 3497 0 0,'-9'-32'1895'0'0,"-11"-32"75"0"0,20 63-1908 0 0,-1 0 0 0 0,1 0 0 0 0,-1 0 0 0 0,1 0 0 0 0,-1 1 0 0 0,0-1 0 0 0,1 0 0 0 0,-1 0 0 0 0,0 0 0 0 0,0 0 0 0 0,0 1 0 0 0,1-1 0 0 0,-1 0 0 0 0,0 1 0 0 0,0-1 0 0 0,0 1 0 0 0,0-1 0 0 0,0 1 0 0 0,0 0 0 0 0,0-1 0 0 0,0 1 1 0 0,0 0-1 0 0,-3-1 0 0 0,4 1-43 0 0,-1 0 1 0 0,0 0 0 0 0,0 0-1 0 0,1 1 1 0 0,-1-1 0 0 0,0 0-1 0 0,1 0 1 0 0,-1 1 0 0 0,0-1-1 0 0,0 0 1 0 0,1 1 0 0 0,-1-1-1 0 0,1 0 1 0 0,-1 1 0 0 0,0-1-1 0 0,1 1 1 0 0,-1-1 0 0 0,1 1 0 0 0,-1-1-1 0 0,1 1 1 0 0,-1 0 0 0 0,1-1-1 0 0,0 1 1 0 0,-1 0 0 0 0,1-1-1 0 0,0 1 1 0 0,-1 0 0 0 0,1-1-1 0 0,0 1 1 0 0,0 0 0 0 0,0 0-1 0 0,-1-1 1 0 0,1 1 0 0 0,0 1-1 0 0,-3 50 504 0 0,1 0-1 0 0,3 0 0 0 0,12 79 1 0 0,41 154-261 0 0,-22-128-89 0 0,42 278-90 0 0,51 243-569 0 0,-59-382-2675 0 0,-46-197 1238 0 0</inkml:trace>
  <inkml:trace contextRef="#ctx0" brushRef="#br0" timeOffset="7009.67">684 2373 5937 0 0,'-12'-6'1020'0'0,"-7"-2"346"0"0,19 4-888 0 0,3-26-186 0 0,2 0 1 0 0,10-32 0 0 0,2-12-102 0 0,39-258 259 0 0,-44 232-148 0 0,-1-137 1 0 0,-21-40 215 0 0,0-40-465 0 0,17 68-335 0 0,-7 248 150 0 0,1 3-361 0 0,1 0 452 0 0,-1 0 0 0 0,1 0 0 0 0,-1 1 0 0 0,0-1 0 0 0,0 0-1 0 0,0 1 1 0 0,0-1 0 0 0,0 1 0 0 0,-1-1 0 0 0,2 5 0 0 0,-1-3-7 0 0,76 305 130 0 0,-13-41-100 0 0,-7-56 61 0 0,62 183 305 0 0,-110-372-260 0 0,124 302 545 0 0,18-9-276 0 0,-139-294-340 0 0,26 45 112 0 0,-34-61-92 0 0,0-1 1 0 0,0 1-1 0 0,1-1 1 0 0,0 0-1 0 0,0 0 1 0 0,0 0-1 0 0,0-1 1 0 0,8 5-1 0 0,-12-8-24 0 0,0 0-1 0 0,0-1 1 0 0,0 1-1 0 0,0-1 1 0 0,0 1-1 0 0,1-1 0 0 0,-1 1 1 0 0,0-1-1 0 0,0 0 1 0 0,0 1-1 0 0,0-1 1 0 0,1 0-1 0 0,-1 0 1 0 0,0 0-1 0 0,0 0 1 0 0,1 0-1 0 0,-1 0 0 0 0,0 0 1 0 0,0 0-1 0 0,0-1 1 0 0,1 1-1 0 0,-1 0 1 0 0,0-1-1 0 0,1 0 1 0 0,0 0-33 0 0,-1-1 1 0 0,0 1 0 0 0,1 0 0 0 0,-1-1-1 0 0,0 1 1 0 0,0-1 0 0 0,0 1 0 0 0,0-1-1 0 0,0 1 1 0 0,-1-1 0 0 0,1 0 0 0 0,0 1-1 0 0,-1-1 1 0 0,1-3 0 0 0,1-5-297 0 0,-1-1 0 0 0,0 0 0 0 0,0-1 1 0 0,-2-12-1 0 0,-1 5-717 0 0,0-1-1 0 0,-1 1 1 0 0,-1 0 0 0 0,-8-21-1 0 0,1 9-1123 0 0</inkml:trace>
  <inkml:trace contextRef="#ctx0" brushRef="#br0" timeOffset="7306.29">637 1700 8370 0 0,'0'0'-13'0'0,"-1"-1"0"0"0,1 0 0 0 0,-1 0 0 0 0,1 0 0 0 0,-1 0-1 0 0,1 0 1 0 0,-1 0 0 0 0,1 0 0 0 0,0-1 0 0 0,0 1 0 0 0,-1 0 0 0 0,1 0 0 0 0,0 0 0 0 0,0 0 0 0 0,0 0 0 0 0,0 0 0 0 0,0 0 0 0 0,1 0 0 0 0,-1-1 0 0 0,0 1 0 0 0,0 0 0 0 0,1 0 0 0 0,0-1 0 0 0,0 0-5 0 0,0 1 0 0 0,0 0 0 0 0,0 0 0 0 0,0 0 0 0 0,1 0 0 0 0,-1 0 0 0 0,1 0 0 0 0,-1 0 0 0 0,0 0 0 0 0,1 0-1 0 0,-1 0 1 0 0,1 1 0 0 0,0-1 0 0 0,1 0 0 0 0,9-2-80 0 0,0 1 0 0 0,0 1 0 0 0,20-1-1 0 0,-17 1 26 0 0,160-9-476 0 0,-159 8 2 0 0,1 0 1 0 0,-1 1-1 0 0,0 1 0 0 0,0 1 1 0 0,0 0-1 0 0,20 4 1 0 0,-21-1-751 0 0</inkml:trace>
  <inkml:trace contextRef="#ctx0" brushRef="#br0" timeOffset="7866.37">726 2121 5041 0 0,'-16'35'118'0'0,"-18"63"1"0"0,13-31 264 0 0,-13 47 240 0 0,-34 207 0 0 0,45-194-775 0 0,6-35-1186 0 0,14-76 298 0 0</inkml:trace>
  <inkml:trace contextRef="#ctx0" brushRef="#br0" timeOffset="9098.59">3783 979 6921 0 0,'11'43'75'0'0,"2"1"-1"0"0,2-2 1 0 0,2 0-1 0 0,24 42 1 0 0,18 47 61 0 0,162 557 590 0 0,-220-682-727 0 0,25 86 137 0 0,46 149 658 0 0,-54-188-85 0 0,-18-52 6 0 0,-5-18-98 0 0,-9-14-518 0 0,1-1 0 0 0,-9-34 1 0 0,-7-17-331 0 0,-37-78 69 0 0,-76-201 280 0 0,80 193-90 0 0,-59-171 131 0 0,113 312-148 0 0,0 0 0 0 0,2 0 0 0 0,1-1 0 0 0,2 1 0 0 0,0-1 0 0 0,2 0 0 0 0,4-41 0 0 0,-1 53-21 0 0,0 0 0 0 0,1 1 0 0 0,1-1 0 0 0,1 1 0 0 0,1-1 0 0 0,0 1 0 0 0,1 1 1 0 0,0-1-1 0 0,2 1 0 0 0,0 1 0 0 0,0-1 0 0 0,1 2 0 0 0,22-24 0 0 0,-23 28 1 0 0,0 1-1 0 0,1-1 0 0 0,1 1 1 0 0,-1 1-1 0 0,1 0 1 0 0,0 1-1 0 0,1 0 1 0 0,-1 0-1 0 0,1 1 1 0 0,0 1-1 0 0,15-4 0 0 0,-19 6-3 0 0,0 1 0 0 0,0 0 0 0 0,0 1 0 0 0,0 0-1 0 0,0 0 1 0 0,0 0 0 0 0,0 1 0 0 0,0 1 0 0 0,0-1-1 0 0,0 1 1 0 0,0 0 0 0 0,-1 1 0 0 0,1 0 0 0 0,-1 0-1 0 0,0 1 1 0 0,0 0 0 0 0,0 0 0 0 0,13 10 0 0 0,-8-4-10 0 0,-1 0 1 0 0,1 1 0 0 0,-2 1 0 0 0,0 0 0 0 0,0 0 0 0 0,-1 1-1 0 0,0 0 1 0 0,-1 0 0 0 0,-1 1 0 0 0,0 0 0 0 0,-1 0 0 0 0,0 1-1 0 0,-1 0 1 0 0,-1 0 0 0 0,2 17 0 0 0,-2-15 16 0 0,-1 1 0 0 0,-1 0 0 0 0,-1-1 0 0 0,0 1-1 0 0,-2 0 1 0 0,0 0 0 0 0,-1-1 0 0 0,0 1 0 0 0,-2-1 0 0 0,0 1 0 0 0,-1-1 0 0 0,0 0 0 0 0,-12 23 0 0 0,1-12 51 0 0,0 0 1 0 0,-2-1 0 0 0,-1-1 0 0 0,-1-1 0 0 0,-1 0 0 0 0,-1-2 0 0 0,-2-1 0 0 0,0 0 0 0 0,-1-2 0 0 0,-1-1-1 0 0,-47 27 1 0 0,68-44-52 0 0,0 2 32 0 0,-1-1 0 0 0,0 1 0 0 0,-1-2 0 0 0,1 1 0 0 0,0-1-1 0 0,-1 0 1 0 0,1 0 0 0 0,-1-1 0 0 0,0 0 0 0 0,-11 1 0 0 0,18-2-23 0 0,0 0 0 0 0,0 0 0 0 0,0 0 0 0 0,0 0 0 0 0,0 0 0 0 0,0 0 0 0 0,0 0 0 0 0,0 0 0 0 0,-1 0 0 0 0,1 0 0 0 0,0 0 0 0 0,0 0 0 0 0,0 0 0 0 0,0 0 0 0 0,0-1 0 0 0,0 1 0 0 0,0 0 0 0 0,0 0 0 0 0,0 0 0 0 0,0 0 0 0 0,0 0 0 0 0,0 0 0 0 0,0 0 0 0 0,0 0 0 0 0,-1 0 0 0 0,1 0 0 0 0,0 0 0 0 0,0-1 0 0 0,0 1 0 0 0,0 0 0 0 0,0 0 0 0 0,0 0 0 0 0,0 0 0 0 0,0 0 0 0 0,0 0 0 0 0,0 0 0 0 0,0 0 0 0 0,0 0 0 0 0,0-1 0 0 0,0 1 0 0 0,0 0 0 0 0,0 0 0 0 0,0 0 0 0 0,1 0 0 0 0,-1 0 0 0 0,0 0 0 0 0,0 0 0 0 0,0 0 0 0 0,0 0 0 0 0,0 0 0 0 0,0-1 0 0 0,0 1 0 0 0,0 0-1 0 0,0 0 1 0 0,0 0 0 0 0,0 0 0 0 0,0 0 0 0 0,0 0 0 0 0,0 0 0 0 0,1 0 0 0 0,-1 0 0 0 0,0 0 0 0 0,0 0 0 0 0,0 0 0 0 0,0 0 0 0 0,0 0 0 0 0,0 0 0 0 0,12-8 12 0 0,13-5-60 0 0,-2 3 40 0 0,1 2 0 0 0,0 0 0 0 0,0 2 1 0 0,0 0-1 0 0,26-1 0 0 0,127-3-98 0 0,-124 9 63 0 0,96 11-1 0 0,-131-7 39 0 0,0 0 0 0 0,0 1 0 0 0,0 1 1 0 0,-1 1-1 0 0,1 0 0 0 0,-1 2 0 0 0,-1-1 0 0 0,0 2 0 0 0,16 11 0 0 0,-26-16 8 0 0,0 1-1 0 0,0 0 1 0 0,-1 0-1 0 0,1 0 0 0 0,-1 1 1 0 0,-1-1-1 0 0,1 1 0 0 0,-1 0 1 0 0,0 1-1 0 0,0-1 1 0 0,-1 1-1 0 0,0 0 0 0 0,0 0 1 0 0,-1 0-1 0 0,0 0 0 0 0,0 0 1 0 0,0 0-1 0 0,-1 1 0 0 0,0-1 1 0 0,0 1-1 0 0,-1-1 1 0 0,0 0-1 0 0,-1 1 0 0 0,1-1 1 0 0,-1 1-1 0 0,-1-1 0 0 0,0 0 1 0 0,0 0-1 0 0,0 1 1 0 0,0-1-1 0 0,-1-1 0 0 0,-1 1 1 0 0,1 0-1 0 0,-6 7 0 0 0,-6 9 5 0 0,-2 0 0 0 0,0-1 0 0 0,-2-1 0 0 0,0-1-1 0 0,-33 27 1 0 0,-118 76 23 0 0,39-30 43 0 0,68-47-55 0 0,-42 34-2922 0 0,98-71-1361 0 0</inkml:trace>
  <inkml:trace contextRef="#ctx0" brushRef="#br0" timeOffset="10074.39">7049 1049 4481 0 0,'-32'-24'705'0'0,"21"15"-590"0"0,-1 0-1 0 0,-20-11 1 0 0,27 17-120 0 0,-1 1 1 0 0,1 0 0 0 0,0 0-1 0 0,-1 1 1 0 0,0-1 0 0 0,1 1 0 0 0,-1 0-1 0 0,0 1 1 0 0,1-1 0 0 0,-8 1 0 0 0,8 0 20 0 0,-1 0 1 0 0,1 0 0 0 0,0 1 0 0 0,0 0 0 0 0,-1 0 0 0 0,1 0 0 0 0,0 0 0 0 0,0 1 0 0 0,0 0 0 0 0,0 0 0 0 0,1 0 0 0 0,-1 0 0 0 0,0 1 0 0 0,1 0 0 0 0,0 0 0 0 0,0 0 0 0 0,-1 1 0 0 0,2-1 0 0 0,-1 1 0 0 0,0 0 0 0 0,1 0 0 0 0,-4 7 0 0 0,-2 3 104 0 0,0 0 0 0 0,2 1 0 0 0,0 0 1 0 0,1 0-1 0 0,-7 25 0 0 0,6-13-9 0 0,1 1 0 0 0,-3 40 0 0 0,7-48-40 0 0,1-1 1 0 0,2 1-1 0 0,0 0 0 0 0,6 32 0 0 0,-6-46-2 0 0,0 0 0 0 0,1 0 0 0 0,-1 0 0 0 0,2 0 0 0 0,-1 0 0 0 0,1 0 0 0 0,-1-1 0 0 0,2 1 0 0 0,-1-1-1 0 0,0 0 1 0 0,1 0 0 0 0,0 0 0 0 0,0 0 0 0 0,1-1 0 0 0,-1 0 0 0 0,1 0 0 0 0,0 0 0 0 0,9 5 0 0 0,-9-7-12 0 0,0 0 0 0 0,0 0 0 0 0,0-1 0 0 0,0 0 0 0 0,0 0 0 0 0,0 0 0 0 0,0-1 0 0 0,0 0 1 0 0,0 0-1 0 0,0 0 0 0 0,0 0 0 0 0,0-1 0 0 0,0 0 0 0 0,0 0 0 0 0,0 0 0 0 0,0-1 0 0 0,0 0 0 0 0,0 0 0 0 0,6-3 0 0 0,4-4 95 0 0,0 0 0 0 0,0-1 0 0 0,-1 0 0 0 0,17-16 0 0 0,-25 21-116 0 0,0-1 1 0 0,0 0 0 0 0,-1 0-1 0 0,1 0 1 0 0,-1-1 0 0 0,0 1 0 0 0,-1-1-1 0 0,0 0 1 0 0,0-1 0 0 0,0 1-1 0 0,-1-1 1 0 0,0 0 0 0 0,-1 1-1 0 0,0-1 1 0 0,0 0 0 0 0,0-1 0 0 0,-1 1-1 0 0,-1 0 1 0 0,1 0 0 0 0,-1 0-1 0 0,-1-11 1 0 0,-1 11-25 0 0,1 0 0 0 0,-1 1 0 0 0,0-1 0 0 0,-1 0 0 0 0,0 1 0 0 0,0 0 0 0 0,-1-1 0 0 0,1 1 0 0 0,-2 1 0 0 0,1-1-1 0 0,-1 1 1 0 0,0-1 0 0 0,0 1 0 0 0,-1 1 0 0 0,1-1 0 0 0,-9-5 0 0 0,-20-17-72 0 0,11 10-99 0 0,-40-42 0 0 0,61 58 60 0 0,-21-20-740 0 0,23 21 695 0 0,0 1 1 0 0,-1 0-1 0 0,1-1 0 0 0,-1 1 0 0 0,1 0 1 0 0,-1-1-1 0 0,1 1 0 0 0,-1 0 1 0 0,1 0-1 0 0,-1-1 0 0 0,1 1 0 0 0,-1 0 1 0 0,1 0-1 0 0,-1 0 0 0 0,1 0 0 0 0,-1 0 1 0 0,1 0-1 0 0,-1 0 0 0 0,1 0 1 0 0,-1 0-1 0 0,1 0 0 0 0,-1 0 0 0 0,0 0 1 0 0,1 0-1 0 0,-1 0 0 0 0,1 0 1 0 0,-1 0-1 0 0,1 1 0 0 0,-1-1 0 0 0,1 0 1 0 0,-1 0-1 0 0,1 1 0 0 0,0-1 0 0 0,-1 0 1 0 0,1 1-1 0 0,-1-1 0 0 0,1 0 1 0 0,0 1-1 0 0,-1-1 0 0 0,1 1 0 0 0,0-1 1 0 0,-1 1-1 0 0,1-1 0 0 0,0 1 1 0 0,0-1-1 0 0,-1 1 0 0 0,1 0 0 0 0,-3 5-1632 0 0</inkml:trace>
  <inkml:trace contextRef="#ctx0" brushRef="#br0" timeOffset="10540.12">7124 1033 5601 0 0,'0'0'26'0'0,"-1"0"1"0"0,1 0-1 0 0,0 0 0 0 0,0 0 0 0 0,0 0 1 0 0,0-1-1 0 0,-1 1 0 0 0,1 0 0 0 0,0 0 1 0 0,0 0-1 0 0,0 0 0 0 0,0 0 0 0 0,-1 0 1 0 0,1 0-1 0 0,0 0 0 0 0,0 0 0 0 0,0 0 1 0 0,-1 0-1 0 0,1 0 0 0 0,0 0 0 0 0,0 0 1 0 0,0 0-1 0 0,0 1 0 0 0,-1-1 0 0 0,1 0 0 0 0,0 0 1 0 0,0 0-1 0 0,0 0 0 0 0,0 0 0 0 0,0 0 1 0 0,-1 0-1 0 0,1 0 0 0 0,0 1 0 0 0,0-1 1 0 0,0 0-1 0 0,0 0 0 0 0,0 0 0 0 0,0 0 1 0 0,0 1-1 0 0,-1-1 0 0 0,1 0 0 0 0,0 0 1 0 0,0 0-1 0 0,0 0 0 0 0,0 1 0 0 0,0-1 1 0 0,0 0-1 0 0,0 0 0 0 0,0 0 0 0 0,0 0 1 0 0,0 1-1 0 0,0-1 0 0 0,0 0 0 0 0,0 0 1 0 0,-4 23 330 0 0,1 29-367 0 0,3-48 125 0 0,0 14-23 0 0,1 0-1 0 0,1 0 1 0 0,1 0-1 0 0,0-1 1 0 0,1 1 0 0 0,12 29-1 0 0,-15-44-54 0 0,1-1 0 0 0,-1 1-1 0 0,1 0 1 0 0,0-1-1 0 0,0 0 1 0 0,0 1-1 0 0,0-1 1 0 0,0 0 0 0 0,0 0-1 0 0,1 0 1 0 0,-1 0-1 0 0,1-1 1 0 0,-1 1 0 0 0,1-1-1 0 0,0 1 1 0 0,-1-1-1 0 0,1 0 1 0 0,0 0-1 0 0,0 0 1 0 0,0-1 0 0 0,0 1-1 0 0,0-1 1 0 0,0 1-1 0 0,0-1 1 0 0,0 0 0 0 0,0 0-1 0 0,0 0 1 0 0,0-1-1 0 0,0 1 1 0 0,0-1-1 0 0,0 1 1 0 0,0-1 0 0 0,0 0-1 0 0,0 0 1 0 0,0-1-1 0 0,0 1 1 0 0,-1 0 0 0 0,1-1-1 0 0,-1 0 1 0 0,1 0-1 0 0,-1 0 1 0 0,0 0-1 0 0,1 0 1 0 0,-1 0 0 0 0,0 0-1 0 0,0-1 1 0 0,-1 1-1 0 0,1-1 1 0 0,0 1 0 0 0,1-6-1 0 0,4-18 89 0 0,-1-1 0 0 0,-2 0 0 0 0,0 0 0 0 0,-2 0 1 0 0,-1 0-1 0 0,-4-38 0 0 0,2-4-54 0 0,2 92-81 0 0,1 0 1 0 0,2-1-1 0 0,0 1 1 0 0,1-1-1 0 0,11 30 0 0 0,-5-24 48 0 0,1 0 0 0 0,1 0 0 0 0,1-1 0 0 0,18 25 0 0 0,-29-47-35 0 0,1 0 0 0 0,0 0 0 0 0,0-1 0 0 0,0 0 0 0 0,0 0 0 0 0,1 0 1 0 0,-1 0-1 0 0,1 0 0 0 0,0-1 0 0 0,0 0 0 0 0,11 4 0 0 0,-13-6-122 0 0,0 0 1 0 0,0 0-1 0 0,1 0 1 0 0,-1-1-1 0 0,1 1 1 0 0,-1-1 0 0 0,0 0-1 0 0,1 0 1 0 0,-1 0-1 0 0,1 0 1 0 0,-1-1-1 0 0,0 0 1 0 0,1 1-1 0 0,-1-1 1 0 0,0 0-1 0 0,0-1 1 0 0,0 1-1 0 0,1-1 1 0 0,-1 1-1 0 0,-1-1 1 0 0,6-4-1 0 0,6-4-1170 0 0,-2-5-536 0 0</inkml:trace>
  <inkml:trace contextRef="#ctx0" brushRef="#br0" timeOffset="10814.39">7616 465 10658 0 0,'6'13'-365'0'0,"63"167"-131"0"0,2-2 549 0 0,60 234 0 0 0,-120-374-513 0 0,-2 1-1 0 0,-1 0 1 0 0,-3 0-1 0 0,2 45 0 0 0,-7-82 241 0 0,0-2 157 0 0,0 0 0 0 0,0 1 0 0 0,0-1 0 0 0,0 0-1 0 0,0 0 1 0 0,0 1 0 0 0,0-1 0 0 0,0 0-1 0 0,0 1 1 0 0,0-1 0 0 0,0 0 0 0 0,0 1 0 0 0,0-1-1 0 0,-1 0 1 0 0,1 1 0 0 0,0-1 0 0 0,0 0 0 0 0,0 0-1 0 0,0 1 1 0 0,0-1 0 0 0,-1 0 0 0 0,1 1 0 0 0,0-1-1 0 0,0 0 1 0 0,-1 0 0 0 0,1 0 0 0 0,0 1 0 0 0,-5-1-1491 0 0</inkml:trace>
  <inkml:trace contextRef="#ctx0" brushRef="#br0" timeOffset="11598.12">7628 974 8298 0 0,'2'-5'95'0'0,"0"0"0"0"0,0 0 0 0 0,0 0 0 0 0,1 0 0 0 0,0 1 1 0 0,0-1-1 0 0,0 1 0 0 0,0 0 0 0 0,1 0 0 0 0,-1 0 0 0 0,1 0 0 0 0,0 1 0 0 0,0-1 1 0 0,0 1-1 0 0,1 0 0 0 0,-1 0 0 0 0,1 1 0 0 0,9-5 0 0 0,7-1-183 0 0,1 1 0 0 0,-1 1 0 0 0,29-4 0 0 0,-8 1 164 0 0,19-5-72 0 0,0 1 27 0 0,0-3 0 0 0,100-41 0 0 0,-153 53 49 0 0,8-2-122 0 0,-15 7 37 0 0,-1-1 1 0 0,1 0 0 0 0,-1 1-1 0 0,1-1 1 0 0,0 1-1 0 0,-1-1 1 0 0,1 1-1 0 0,-1-1 1 0 0,1 1-1 0 0,-1-1 1 0 0,0 1-1 0 0,1 0 1 0 0,-1-1-1 0 0,0 1 1 0 0,1 0 0 0 0,-1-1-1 0 0,0 1 1 0 0,0 0-1 0 0,1-1 1 0 0,-1 1-1 0 0,0 0 1 0 0,0-1-1 0 0,0 1 1 0 0,0 0-1 0 0,0 0 1 0 0,0 0-1 0 0,2 22-44 0 0,-2 35-1 0 0,0-3 99 0 0,9 93 75 0 0,8 0 0 0 0,39 169 0 0 0,-47-273 70 0 0,-3-17 138 0 0,8 27 1022 0 0,-13-56-1322 0 0,0 1 0 0 0,0-1 0 0 0,0 0-1 0 0,0 0 1 0 0,-1 0 0 0 0,1 0 0 0 0,0 1 0 0 0,-1-1-1 0 0,1 0 1 0 0,-1 0 0 0 0,0-3 0 0 0,3-30 47 0 0,-2 1 0 0 0,-2 0 0 0 0,-1-1 1 0 0,-11-57-1 0 0,-44-132-204 0 0,-4-15 91 0 0,60 232 28 0 0,1 1 1 0 0,-1-1-1 0 0,1 1 1 0 0,0-1-1 0 0,0 1 0 0 0,1-1 1 0 0,0 1-1 0 0,0-1 1 0 0,0 1-1 0 0,1 0 1 0 0,0-1-1 0 0,0 1 0 0 0,1 0 1 0 0,6-11-1 0 0,-6 13-20 0 0,0 0-1 0 0,0-1 0 0 0,1 1 1 0 0,0 0-1 0 0,-1 1 1 0 0,1-1-1 0 0,1 1 0 0 0,-1 0 1 0 0,1 0-1 0 0,-1 0 0 0 0,1 0 1 0 0,0 1-1 0 0,0 0 1 0 0,0 0-1 0 0,0 0 0 0 0,0 1 1 0 0,0-1-1 0 0,7 0 1 0 0,-5 1-6 0 0,0 1 0 0 0,0-1 0 0 0,0 1 0 0 0,0 0 0 0 0,1 1 0 0 0,-1-1 1 0 0,0 2-1 0 0,0-1 0 0 0,0 1 0 0 0,0 0 0 0 0,0 0 0 0 0,-1 1 1 0 0,1-1-1 0 0,10 7 0 0 0,-13-5 19 0 0,1-1 1 0 0,-1 1-1 0 0,0-1 1 0 0,0 1-1 0 0,-1 0 1 0 0,1 1-1 0 0,-1-1 1 0 0,0 1-1 0 0,0-1 1 0 0,0 1-1 0 0,-1 0 1 0 0,1 0-1 0 0,-1 0 1 0 0,0 0-1 0 0,-1 1 0 0 0,1-1 1 0 0,-1 0-1 0 0,0 1 1 0 0,0 8-1 0 0,-1 0-5 0 0,0-1 0 0 0,-1 1-1 0 0,-1-1 1 0 0,0 1 0 0 0,-1-1-1 0 0,0 1 1 0 0,-1-1 0 0 0,-1 0-1 0 0,-10 20 1 0 0,4-10 8 0 0,-2-1-1 0 0,-1-1 0 0 0,0 0 1 0 0,-22 24-1 0 0,31-40-13 0 0,0 0 0 0 0,0 0 0 0 0,-1-1-1 0 0,0 0 1 0 0,1 0 0 0 0,-2 0 0 0 0,1-1-1 0 0,0 0 1 0 0,-1 0 0 0 0,1 0 0 0 0,-1-1-1 0 0,0 0 1 0 0,0 0 0 0 0,0-1 0 0 0,0 0-1 0 0,0 0 1 0 0,-10-1 0 0 0,11 0-133 0 0,1 0 1 0 0,-1 0 0 0 0,0-1-1 0 0,0 0 1 0 0,1-1 0 0 0,-1 1-1 0 0,1-1 1 0 0,-1 0-1 0 0,1 0 1 0 0,0-1 0 0 0,0 1-1 0 0,0-1 1 0 0,0 0 0 0 0,0-1-1 0 0,0 1 1 0 0,1-1-1 0 0,0 0 1 0 0,0 0 0 0 0,0 0-1 0 0,0-1 1 0 0,-5-8 0 0 0,6 7-386 0 0,0 0 1 0 0,1 1 0 0 0,0-1-1 0 0,0 0 1 0 0,1 0 0 0 0,0-1-1 0 0,0 1 1 0 0,-1-7 0 0 0,3 2-717 0 0</inkml:trace>
  <inkml:trace contextRef="#ctx0" brushRef="#br0" timeOffset="12068.66">8445 836 3033 0 0,'0'-2'191'0'0,"1"-1"0"0"0,0 1 0 0 0,0 0 0 0 0,0 0 0 0 0,0-1 0 0 0,0 1 0 0 0,0 0 0 0 0,1 0 0 0 0,-1 0 0 0 0,1 0 0 0 0,-1 0 0 0 0,4-2 0 0 0,-3 3-184 0 0,-1-1 0 0 0,1 1 0 0 0,-1 0 0 0 0,1 1 0 0 0,0-1 0 0 0,0 0 0 0 0,0 0 0 0 0,-1 1 0 0 0,1-1 0 0 0,0 1 0 0 0,0 0 0 0 0,0 0 0 0 0,0-1 0 0 0,0 1 0 0 0,0 0 0 0 0,0 0 0 0 0,0 1 0 0 0,0-1 0 0 0,0 0 0 0 0,-1 1 0 0 0,1-1 0 0 0,0 1 0 0 0,0 0 0 0 0,0-1 0 0 0,-1 1 0 0 0,1 0 0 0 0,0 0 0 0 0,-1 0 0 0 0,1 0 0 0 0,0 1 0 0 0,-1-1 0 0 0,0 0 0 0 0,1 1 0 0 0,-1-1 0 0 0,0 0 0 0 0,0 1 0 0 0,1 0 0 0 0,0 1 0 0 0,18 30 11 0 0,-1 2 0 0 0,16 37 0 0 0,0 2 10 0 0,-31-69-2 0 0,-1 1 0 0 0,1-1 1 0 0,0-1-1 0 0,0 1 0 0 0,0 0 1 0 0,1-1-1 0 0,-1 0 0 0 0,1 0 1 0 0,0 0-1 0 0,0-1 0 0 0,1 0 1 0 0,-1 0-1 0 0,1 0 0 0 0,9 3 1 0 0,-13-5-10 0 0,1 0 1 0 0,-1 0 0 0 0,1 0 0 0 0,0-1 0 0 0,0 1-1 0 0,-1-1 1 0 0,1 0 0 0 0,0 0 0 0 0,0 0 0 0 0,0 0 0 0 0,-1 0-1 0 0,1 0 1 0 0,0-1 0 0 0,0 1 0 0 0,-1-1 0 0 0,1 0 0 0 0,0 0-1 0 0,-1 0 1 0 0,1 0 0 0 0,-1-1 0 0 0,1 1 0 0 0,-1 0 0 0 0,0-1-1 0 0,1 0 1 0 0,-1 0 0 0 0,0 1 0 0 0,0-1 0 0 0,0 0 0 0 0,-1-1-1 0 0,1 1 1 0 0,0 0 0 0 0,-1 0 0 0 0,1-1 0 0 0,0-3-1 0 0,5-11 89 0 0,-1-1 0 0 0,0 0-1 0 0,-2-1 1 0 0,3-23 0 0 0,1-109 263 0 0,-4 35-86 0 0,6 75-478 0 0,-10 41 67 0 0,2 11-220 0 0,1 17 429 0 0,30 188 511 0 0,-27-191-527 0 0,1-1 0 0 0,1 1 0 0 0,1-2 1 0 0,1 1-1 0 0,1-1 0 0 0,21 32 0 0 0,1-14 256 0 0,-32-39-444 0 0,0 0 0 0 0,1-1 0 0 0,0 1 0 0 0,-1-1 1 0 0,1 1-1 0 0,0-1 0 0 0,0 1 0 0 0,-1-1 0 0 0,1 0 0 0 0,0 0 1 0 0,0 0-1 0 0,1 0 0 0 0,-1-1 0 0 0,0 1 0 0 0,0 0 0 0 0,0-1 1 0 0,0 0-1 0 0,1 1 0 0 0,-1-1 0 0 0,4 0 0 0 0,4-6-1860 0 0,-6 1 530 0 0</inkml:trace>
  <inkml:trace contextRef="#ctx0" brushRef="#br0" timeOffset="12414.11">9166 12 8890 0 0,'-3'-10'1636'0'0,"7"8"-1330"0"0,-3 3-348 0 0,0 0 0 0 0,1-1 0 0 0,-1 1 0 0 0,0 0 0 0 0,0 0 0 0 0,0 0 0 0 0,0 0 0 0 0,0 0 1 0 0,0 0-1 0 0,0 0 0 0 0,1 2 0 0 0,7 11-89 0 0,-1 1 1 0 0,0 0-1 0 0,-1 0 1 0 0,-1 0-1 0 0,8 30 1 0 0,10 84 292 0 0,-11-51-145 0 0,16 79 40 0 0,76 319 425 0 0,-94-438-619 0 0,2 0 0 0 0,2-1 1 0 0,1 0-1 0 0,26 41 1 0 0,-30-64-2207 0 0,-7-10 570 0 0</inkml:trace>
  <inkml:trace contextRef="#ctx0" brushRef="#br0" timeOffset="12636.09">8920 757 6081 0 0,'0'-4'386'0'0,"-1"0"-1"0"0,0 1 0 0 0,1-1 1 0 0,0 0-1 0 0,0 1 1 0 0,0-1-1 0 0,0 0 0 0 0,1 0 1 0 0,0 1-1 0 0,-1-1 1 0 0,1 0-1 0 0,1 1 0 0 0,-1-1 1 0 0,0 1-1 0 0,3-5 0 0 0,-1 4-299 0 0,0 0-1 0 0,0 0 0 0 0,0 1 1 0 0,1-1-1 0 0,-1 1 0 0 0,1 0 1 0 0,0 0-1 0 0,0 0 0 0 0,0 0 1 0 0,6-3-1 0 0,8-1-294 0 0,0-1 0 0 0,1 2-1 0 0,-1 1 1 0 0,33-6 0 0 0,-49 11 266 0 0,218-29-253 0 0,-92 14-14 0 0,-21 6-1394 0 0,-67 7-471 0 0,-19 1 220 0 0</inkml:trace>
  <inkml:trace contextRef="#ctx0" brushRef="#br0" timeOffset="14871.04">2076 3928 3025 0 0,'-23'0'571'0'0,"0"1"0"0"0,0 0 1 0 0,0 2-1 0 0,1 0 1 0 0,-1 2-1 0 0,1 0 0 0 0,-38 16 1 0 0,20-4-584 0 0,0 2 1 0 0,0 1-1 0 0,-37 28 1 0 0,56-33 67 0 0,1 1 1 0 0,1 1-1 0 0,0 0 1 0 0,2 2 0 0 0,0 0-1 0 0,1 0 1 0 0,0 2 0 0 0,2 0-1 0 0,1 1 1 0 0,0 0-1 0 0,2 1 1 0 0,0 0 0 0 0,-12 42-1 0 0,16-38-17 0 0,0 0 0 0 0,2 0-1 0 0,1 1 1 0 0,1 0-1 0 0,1-1 1 0 0,2 1 0 0 0,0 0-1 0 0,2 0 1 0 0,2-1 0 0 0,0 1-1 0 0,2-1 1 0 0,12 38 0 0 0,-11-49-13 0 0,0 0 0 0 0,1 0 0 0 0,1 0 1 0 0,0-1-1 0 0,1-1 0 0 0,1 1 0 0 0,0-2 1 0 0,1 0-1 0 0,0 0 0 0 0,1-1 0 0 0,1 0 1 0 0,0-1-1 0 0,0-1 0 0 0,19 10 0 0 0,-16-11 66 0 0,0 0-1 0 0,0-1 0 0 0,1-1 0 0 0,-1-1 0 0 0,2-1 0 0 0,-1 0 0 0 0,1-1 0 0 0,-1-1 1 0 0,1-1-1 0 0,0-1 0 0 0,0 0 0 0 0,0-1 0 0 0,21-4 0 0 0,-5-3 45 0 0,1-1 1 0 0,-2-3-1 0 0,1 0 0 0 0,-2-3 0 0 0,1 0 0 0 0,-2-2 0 0 0,0-2 0 0 0,-1-1 1 0 0,-1-1-1 0 0,40-35 0 0 0,-49 36-87 0 0,-2 0 0 0 0,0-1 1 0 0,-1-2-1 0 0,-1 1 0 0 0,-1-2 0 0 0,-1 0 1 0 0,17-37-1 0 0,-24 42-18 0 0,0 0 0 0 0,-2-1-1 0 0,0 0 1 0 0,-1-1 0 0 0,-1 1 0 0 0,-1-1 0 0 0,-1 0 0 0 0,0 1 0 0 0,-2-1-1 0 0,0 0 1 0 0,-3-21 0 0 0,-2 8-32 0 0,-1 0 1 0 0,-2 0-1 0 0,-1 0 0 0 0,-2 1 1 0 0,0 1-1 0 0,-30-55 0 0 0,31 69-29 0 0,-1 0 0 0 0,0 0 0 0 0,-2 1-1 0 0,1 1 1 0 0,-2 0 0 0 0,0 1 0 0 0,-1 0 0 0 0,0 1-1 0 0,-1 1 1 0 0,-1 0 0 0 0,1 2 0 0 0,-34-17 0 0 0,38 23-28 0 0,-1-1 0 0 0,0 1 0 0 0,0 1 1 0 0,0 0-1 0 0,0 1 0 0 0,0 1 1 0 0,0 0-1 0 0,-1 0 0 0 0,1 2 0 0 0,0-1 1 0 0,-1 2-1 0 0,1 0 0 0 0,-16 4 0 0 0,18-3-144 0 0,1 1 0 0 0,0 0 0 0 0,-1 0 1 0 0,2 1-1 0 0,-1 1 0 0 0,0-1 0 0 0,-9 9 0 0 0,12-9-320 0 0,1 1 0 0 0,-1 1 0 0 0,1-1 0 0 0,0 1 0 0 0,0 0 0 0 0,1 1 0 0 0,0-1 0 0 0,0 1 1 0 0,-4 10-1 0 0,-1 7-2054 0 0</inkml:trace>
  <inkml:trace contextRef="#ctx0" brushRef="#br0" timeOffset="15464.48">5229 3706 9298 0 0,'-14'-13'26'0'0,"-1"1"1"0"0,0 0-1 0 0,-1 1 0 0 0,0 1 1 0 0,-1 0-1 0 0,0 1 0 0 0,0 1 1 0 0,-1 1-1 0 0,0 0 0 0 0,0 2 1 0 0,-1 0-1 0 0,1 0 0 0 0,-1 2 1 0 0,0 0-1 0 0,-22 1 0 0 0,30 1-13 0 0,-15 0 164 0 0,-1 0 1 0 0,-38 5-1 0 0,57-3-145 0 0,1 0 0 0 0,-1 1 0 0 0,0 0 0 0 0,1 0 0 0 0,-1 1 0 0 0,1 0 0 0 0,0 0 0 0 0,0 0 0 0 0,0 1 0 0 0,0 0 0 0 0,1 1 0 0 0,0 0 0 0 0,-6 5 0 0 0,-5 9 19 0 0,1 1 0 0 0,1 0 0 0 0,1 1 0 0 0,0 1 0 0 0,2 0 0 0 0,1 1 0 0 0,1 0 0 0 0,0 1 0 0 0,2-1 1 0 0,1 2-1 0 0,1-1 0 0 0,1 1 0 0 0,1 0 0 0 0,1 0 0 0 0,1 51 0 0 0,3-65-25 0 0,0 0 0 0 0,1 0 0 0 0,0 0 0 0 0,0-1 0 0 0,1 1 1 0 0,1-1-1 0 0,-1 1 0 0 0,2-1 0 0 0,0 0 0 0 0,0 0 0 0 0,12 16 0 0 0,-11-18 20 0 0,1-1-1 0 0,0 0 1 0 0,0 0 0 0 0,1-1-1 0 0,-1 1 1 0 0,2-2 0 0 0,-1 1-1 0 0,0-1 1 0 0,1 0 0 0 0,0-1-1 0 0,0 0 1 0 0,1-1 0 0 0,11 4-1 0 0,6-2 26 0 0,-1 0-1 0 0,1-2 1 0 0,0 0-1 0 0,0-2 1 0 0,0-1-1 0 0,1-2 1 0 0,-1 0-1 0 0,0-2 0 0 0,-1-1 1 0 0,1-1-1 0 0,31-11 1 0 0,-20 3 22 0 0,-1-1 0 0 0,-1-2 0 0 0,-1-1 1 0 0,0-2-1 0 0,-1-1 0 0 0,-1-2 0 0 0,32-29 0 0 0,-53 40-58 0 0,0 0 0 0 0,0-1-1 0 0,-1 0 1 0 0,-1-1 0 0 0,0 0-1 0 0,-1-1 1 0 0,0 0-1 0 0,-2 0 1 0 0,1-1 0 0 0,8-31-1 0 0,-12 33-49 0 0,0 0 0 0 0,-2 0 0 0 0,0 0 0 0 0,0-1 0 0 0,-1 1 0 0 0,-1-1 0 0 0,-1 1 0 0 0,0 0 0 0 0,-1-1 0 0 0,0 1 0 0 0,-1 0 0 0 0,0 0 0 0 0,-9-19 0 0 0,8 22-153 0 0,-1-1 0 0 0,-1 1 0 0 0,0 0 1 0 0,-1 0-1 0 0,0 1 0 0 0,-1 0 0 0 0,0 0 0 0 0,0 1 0 0 0,-1 0 0 0 0,0 0 0 0 0,-1 1 1 0 0,0 0-1 0 0,0 1 0 0 0,-1 0 0 0 0,1 1 0 0 0,-2 0 0 0 0,1 0 0 0 0,-1 2 0 0 0,1-1 1 0 0,-1 1-1 0 0,0 1 0 0 0,-1 0 0 0 0,1 1 0 0 0,-18-1 0 0 0,7 3-555 0 0,-1 1 1 0 0,1 1-1 0 0,0 1 0 0 0,0 1 0 0 0,0 2 0 0 0,0 0 0 0 0,-30 13 1 0 0,2 1-829 0 0</inkml:trace>
  <inkml:trace contextRef="#ctx0" brushRef="#br0" timeOffset="16678.96">0 6781 7122 0 0,'0'0'101'0'0,"8"2"-76"0"0,7 2 14 0 0,1-2 0 0 0,0 0 0 0 0,0 0 0 0 0,0-2 0 0 0,29-2 0 0 0,83-17 406 0 0,-86 11-453 0 0,312-71 592 0 0,-4-21-12 0 0,-309 87-528 0 0,479-148 494 0 0,178-52-204 0 0,319-75 287 0 0,-193 70-266 0 0,8 22-187 0 0,-237 58-231 0 0,608-123 62 0 0,-76 19 38 0 0,1100-259 2817 0 0,-1138 253-1318 0 0,-764 172-1300 0 0,334-72-163 0 0,-486 110-675 0 0,275-99 0 0 0,-438 132-238 0 0,0 1 0 0 0,17-12 0 0 0,-43 11-1853 0 0,-34 6 55 0 0,12 2 847 0 0</inkml:trace>
  <inkml:trace contextRef="#ctx0" brushRef="#br0" timeOffset="17569.42">2138 6636 11162 0 0,'-6'-5'-61'0'0,"1"0"90"0"0,0 0 0 0 0,0 1 0 0 0,-1 0 0 0 0,1 0 0 0 0,-11-5 0 0 0,14 8-36 0 0,-1 0 0 0 0,1 1 0 0 0,0-1 0 0 0,-1 1 1 0 0,1-1-1 0 0,-1 1 0 0 0,1 0 0 0 0,-1 0 0 0 0,1 0 0 0 0,-1 0 0 0 0,1 0 0 0 0,-1 1 0 0 0,1-1 0 0 0,0 1 1 0 0,-1 0-1 0 0,1-1 0 0 0,0 1 0 0 0,-1 0 0 0 0,-2 2 0 0 0,-12 7-49 0 0,1 1 0 0 0,0 1 0 0 0,0 0 0 0 0,2 1-1 0 0,-1 0 1 0 0,-20 27 0 0 0,-65 99 52 0 0,65-84 217 0 0,2 0 0 0 0,3 3 1 0 0,2 0-1 0 0,3 2 1 0 0,-28 101-1 0 0,49-143-198 0 0,0 0 0 0 0,2 0 0 0 0,0 0 0 0 0,1 1 0 0 0,0-1 1 0 0,2 0-1 0 0,0 1 0 0 0,2-1 0 0 0,-1 0 0 0 0,8 23 0 0 0,-6-29-12 0 0,0-1 0 0 0,1 0 0 0 0,0 0 0 0 0,0-1 0 0 0,1 1 0 0 0,1-1 0 0 0,0 0 0 0 0,0-1-1 0 0,1 0 1 0 0,0 0 0 0 0,1 0 0 0 0,0-1 0 0 0,0-1 0 0 0,1 1 0 0 0,-1-1 0 0 0,19 9 0 0 0,-7-6 24 0 0,0 0-1 0 0,1-2 1 0 0,0 0-1 0 0,0-2 1 0 0,38 7 0 0 0,-47-11 8 0 0,1-1 0 0 0,-1 0 1 0 0,1-1-1 0 0,0-1 1 0 0,-1 0-1 0 0,0-1 0 0 0,1 0 1 0 0,-1-1-1 0 0,0 0 0 0 0,0-2 1 0 0,14-5-1 0 0,-4-2 25 0 0,-1-1 0 0 0,0-1 0 0 0,-1-1 0 0 0,0-1 0 0 0,-1 0 0 0 0,-1-2-1 0 0,-1 0 1 0 0,0-2 0 0 0,-1 1 0 0 0,19-32 0 0 0,-13 15-14 0 0,-1-2 0 0 0,-3 0-1 0 0,0 0 1 0 0,-3-2 0 0 0,18-66 0 0 0,-24 66-28 0 0,-2 0 0 0 0,-1-1 0 0 0,-3 0 0 0 0,-1 0 0 0 0,-2 0 0 0 0,-2 0 0 0 0,-1 0 0 0 0,-3 0 0 0 0,-1 0 0 0 0,-2 0 0 0 0,-2 1 0 0 0,-18-49 0 0 0,24 79-43 0 0,0 0 0 0 0,-1 0 0 0 0,0 1 0 0 0,0 0 0 0 0,-1 0 0 0 0,0 0 0 0 0,-1 1 0 0 0,-13-14 0 0 0,17 19-24 0 0,-1 0-1 0 0,-1 0 0 0 0,1 0 1 0 0,0 1-1 0 0,-1-1 0 0 0,1 1 1 0 0,-1 0-1 0 0,0 1 0 0 0,1-1 0 0 0,-1 1 1 0 0,0 0-1 0 0,0 0 0 0 0,0 0 1 0 0,0 0-1 0 0,0 1 0 0 0,0 0 1 0 0,0 0-1 0 0,0 1 0 0 0,0-1 1 0 0,-8 3-1 0 0,1 1-171 0 0,1 0-1 0 0,0 0 1 0 0,-1 1 0 0 0,2 0-1 0 0,-1 1 1 0 0,1 1-1 0 0,0-1 1 0 0,0 2 0 0 0,1-1-1 0 0,-13 14 1 0 0,9-8-643 0 0,0 2 0 0 0,1-1-1 0 0,1 1 1 0 0,0 1 0 0 0,1 0 0 0 0,-8 18 0 0 0,5 0-1596 0 0</inkml:trace>
  <inkml:trace contextRef="#ctx0" brushRef="#br0" timeOffset="18074.43">5085 5948 9074 0 0,'-4'-5'336'0'0,"0"-1"0"0"0,0 1 1 0 0,0-1-1 0 0,-1 1 0 0 0,1 0 0 0 0,-1 1 0 0 0,0-1 1 0 0,-11-6-1 0 0,15 11-337 0 0,1 0-1 0 0,0 0 1 0 0,-1 0 0 0 0,1 0-1 0 0,0 0 1 0 0,-1 0 0 0 0,1 0-1 0 0,0 0 1 0 0,-1 1 0 0 0,1-1-1 0 0,0 0 1 0 0,-1 0 0 0 0,1 0-1 0 0,0 0 1 0 0,-1 1 0 0 0,1-1-1 0 0,0 0 1 0 0,0 0 0 0 0,-1 0-1 0 0,1 1 1 0 0,0-1 0 0 0,0 0-1 0 0,-1 1 1 0 0,1-1 0 0 0,0 0-1 0 0,0 1 1 0 0,0-1 0 0 0,-1 0-1 0 0,1 0 1 0 0,0 1 0 0 0,0-1-1 0 0,0 1 1 0 0,0-1 0 0 0,0 0-1 0 0,0 1 1 0 0,0-1 0 0 0,0 0-1 0 0,0 1 1 0 0,0-1 0 0 0,0 0-1 0 0,0 1 1 0 0,0 0 0 0 0,-1 20-5 0 0,1-19 32 0 0,2 50 247 0 0,2-1 1 0 0,2 0-1 0 0,3 0 1 0 0,15 52-1 0 0,75 194-55 0 0,-80-251-174 0 0,2 0 0 0 0,2-2 0 0 0,47 71-1 0 0,2-18-2409 0 0,-36-45-3747 0 0,-26-41 3498 0 0</inkml:trace>
  <inkml:trace contextRef="#ctx0" brushRef="#br0" timeOffset="18919.92">719 8668 10770 0 0,'-13'-10'-242'0'0,"9"7"171"0"0,14 3-160 0 0,36 4 204 0 0,0-3 0 0 0,0-1 0 0 0,1-3 0 0 0,64-11 0 0 0,182-52 302 0 0,-280 62-275 0 0,707-206 328 0 0,-6-27 303 0 0,238-73 84 0 0,-695 231-680 0 0,916-263-33 0 0,1994-397-44 0 0,-2191 547 116 0 0,586-112 568 0 0,-1231 244-476 0 0,412-80 54 0 0,-676 126-234 0 0,146-23-510 0 0,-201 37 191 0 0,-9 0-186 0 0,0 0 0 0 0,1 0 0 0 0,-1 0 0 0 0,0-1 0 0 0,0 1 0 0 0,0-1 0 0 0,4-1 0 0 0,-12 6-1498 0 0</inkml:trace>
  <inkml:trace contextRef="#ctx0" brushRef="#br0" timeOffset="19617.2">2482 8607 10122 0 0,'0'0'-6'0'0,"-1"0"-1"0"0,1 1 1 0 0,-1-1 0 0 0,1 0-1 0 0,0 1 1 0 0,-1-1 0 0 0,1 1-1 0 0,0-1 1 0 0,-1 1 0 0 0,1-1-1 0 0,0 1 1 0 0,0-1 0 0 0,-1 1-1 0 0,1-1 1 0 0,0 1 0 0 0,0-1-1 0 0,0 1 1 0 0,0 0 0 0 0,0-1-1 0 0,0 1 1 0 0,0-1 0 0 0,0 1-1 0 0,0-1 1 0 0,0 1 0 0 0,0-1-1 0 0,0 1 1 0 0,0 0 0 0 0,0-1-1 0 0,0 1 1 0 0,1-1-1 0 0,-1 1 1 0 0,0-1 0 0 0,1 2-1 0 0,10 26-73 0 0,-6-17 77 0 0,7 22 163 0 0,88 206 433 0 0,-45-135-313 0 0,46 101 46 0 0,-92-182-230 0 0,1 1-1 0 0,21 31 0 0 0,-27-48-423 0 0,0-1 0 0 0,1 1 0 0 0,0-1-1 0 0,0 0 1 0 0,1-1 0 0 0,0 1 0 0 0,0-1 0 0 0,0 0-1 0 0,0-1 1 0 0,1 1 0 0 0,-1-1 0 0 0,11 4 0 0 0,-3-4-1513 0 0</inkml:trace>
  <inkml:trace contextRef="#ctx0" brushRef="#br0" timeOffset="20311.09">5696 7792 8098 0 0,'-14'-6'55'0'0,"0"1"1"0"0,-1 1 0 0 0,1 1 0 0 0,-1 0-1 0 0,0 0 1 0 0,0 2 0 0 0,1 0-1 0 0,-1 0 1 0 0,0 2 0 0 0,0 0-1 0 0,0 0 1 0 0,0 1 0 0 0,1 1 0 0 0,-1 1-1 0 0,1 0 1 0 0,-16 7 0 0 0,-9 5-113 0 0,0 1 0 0 0,-53 35 0 0 0,80-44 35 0 0,0 0 0 0 0,1 1 0 0 0,1 0 0 0 0,-1 1 0 0 0,2 1-1 0 0,-1-1 1 0 0,1 2 0 0 0,1-1 0 0 0,0 1 0 0 0,1 0 0 0 0,-9 19 0 0 0,7-8 42 0 0,1 0 0 0 0,1 0 0 0 0,0 1 1 0 0,2 1-1 0 0,1-1 0 0 0,1 0 0 0 0,1 1 1 0 0,3 41-1 0 0,0-48 1 0 0,1-1 0 0 0,1 1 1 0 0,0 0-1 0 0,1 0 0 0 0,1-1 0 0 0,1 0 1 0 0,1 0-1 0 0,0-1 0 0 0,1 0 1 0 0,1 0-1 0 0,0 0 0 0 0,18 22 0 0 0,-19-29 39 0 0,1-1 0 0 0,-1 1 0 0 0,1-1 0 0 0,0-1 0 0 0,1 0 0 0 0,0 0 0 0 0,0-1 0 0 0,1 0 0 0 0,-1-1 0 0 0,1 0-1 0 0,0-1 1 0 0,1 0 0 0 0,-1-1 0 0 0,1 0 0 0 0,-1-1 0 0 0,1 0 0 0 0,16 1 0 0 0,-14-3 29 0 0,1-1 0 0 0,-1 0 0 0 0,1-1 0 0 0,-1 0 0 0 0,1-1 0 0 0,-1-1 0 0 0,0 0 1 0 0,0-1-1 0 0,-1-1 0 0 0,1 0 0 0 0,-1-1 0 0 0,0 0 0 0 0,19-15 0 0 0,-9 3-3 0 0,-2 0 0 0 0,0-2 0 0 0,-2 0 0 0 0,0-1 0 0 0,-1-1 0 0 0,-1-1 0 0 0,-2-1 0 0 0,0 0 0 0 0,-1-1 0 0 0,-2 0 0 0 0,-1-1 0 0 0,12-42 0 0 0,-17 48-80 0 0,-2-1 0 0 0,0 1 0 0 0,-1-1 0 0 0,-2 0 0 0 0,0 0 0 0 0,-1 1 0 0 0,-5-36 0 0 0,2 41-21 0 0,0 0 0 0 0,-2 1 0 0 0,1-1 0 0 0,-2 1 0 0 0,0 0 0 0 0,-1 1-1 0 0,0-1 1 0 0,-1 2 0 0 0,-1-1 0 0 0,-20-24 0 0 0,19 28-46 0 0,0 0-1 0 0,0 1 0 0 0,-1 1 1 0 0,0-1-1 0 0,0 2 1 0 0,-1 0-1 0 0,0 0 0 0 0,-1 1 1 0 0,1 1-1 0 0,-1 0 0 0 0,0 0 1 0 0,-16-2-1 0 0,6 2-668 0 0,0 1 0 0 0,0 2-1 0 0,-1 0 1 0 0,1 1 0 0 0,-1 2-1 0 0,-29 3 1 0 0,11 3-1973 0 0</inkml:trace>
  <inkml:trace contextRef="#ctx0" brushRef="#br0" timeOffset="21094.328">1577 9988 10810 0 0,'3'-3'-11'0'0,"-1"0"0"0"0,1 1 0 0 0,0-1 0 0 0,-1 1-1 0 0,1-1 1 0 0,0 1 0 0 0,0 0 0 0 0,1 0 0 0 0,-1 0-1 0 0,0 1 1 0 0,1-1 0 0 0,4-1 0 0 0,49-11-192 0 0,-34 9 173 0 0,280-58 64 0 0,67-17-88 0 0,600-160 783 0 0,-688 171-416 0 0,292-64-157 0 0,52-12 17 0 0,657-163 177 0 0,-856 207-330 0 0,1043-258-44 0 0,-179 34 21 0 0,66-16 138 0 0,-1270 320-113 0 0,1196-280 1445 0 0,-112 85-36 0 0,-377 126-1543 0 0,-571 75-727 0 0,-76 12-3329 0 0,-129 3 1932 0 0</inkml:trace>
  <inkml:trace contextRef="#ctx0" brushRef="#br0" timeOffset="21902.08">3022 9927 9482 0 0,'-1'0'4'0'0,"0"-1"1"0"0,0 1-1 0 0,0 0 0 0 0,0-1 1 0 0,-1 1-1 0 0,1 0 0 0 0,0 0 1 0 0,0 0-1 0 0,0-1 0 0 0,0 1 1 0 0,-1 0-1 0 0,1 1 0 0 0,0-1 1 0 0,0 0-1 0 0,0 0 0 0 0,-1 0 1 0 0,1 1-1 0 0,0-1 1 0 0,0 1-1 0 0,0-1 0 0 0,0 1 1 0 0,0-1-1 0 0,0 1 0 0 0,0-1 1 0 0,0 1-1 0 0,0 0 0 0 0,-1 1 1 0 0,0 0-19 0 0,1 1 0 0 0,0-1 0 0 0,0 0 0 0 0,0 1 0 0 0,0-1 0 0 0,0 1 0 0 0,1-1 0 0 0,-1 1 0 0 0,1-1 0 0 0,-1 1 0 0 0,1-1 0 0 0,0 4 0 0 0,0 6 5 0 0,1-1-1 0 0,0 0 1 0 0,1 1 0 0 0,6 20-1 0 0,8 8 324 0 0,2 0-1 0 0,2-2 1 0 0,32 47-1 0 0,44 55-105 0 0,-59-88-164 0 0,8 4-966 0 0,91 89 1 0 0,-116-126-1390 0 0,-9-11 633 0 0</inkml:trace>
  <inkml:trace contextRef="#ctx0" brushRef="#br0" timeOffset="22368.29">5593 9232 10650 0 0,'6'8'9'0'0,"-1"1"0"0"0,0-1 0 0 0,5 14 0 0 0,237 505 1130 0 0,-182-410-974 0 0,29 62-119 0 0,-61-114-16 0 0,6 15-1053 0 0,-22-26-2482 0 0,-13-33 184 0 0</inkml:trace>
  <inkml:trace contextRef="#ctx0" brushRef="#br0" timeOffset="23108.24">4362 10124 4881 0 0,'-16'-5'2452'0'0,"33"19"-845"0"0,7 5-1125 0 0,-11-2-200 0 0,0 0 1 0 0,-1 1-1 0 0,18 38 1 0 0,19 63 233 0 0,-18-41-407 0 0,119 242 490 0 0,-113-232-1515 0 0,-25-57-42 0 0,16 32 1 0 0,-18-45-1011 0 0</inkml:trace>
  <inkml:trace contextRef="#ctx0" brushRef="#br0" timeOffset="63293.94">7873 9837 936 0 0,'0'0'108'0'0,"-4"-26"1132"0"0,-12 19-2159 0 0,15 7 939 0 0,-1 0 1 0 0,1-1 0 0 0,-1 1-1 0 0,0 0 1 0 0,1-1 0 0 0,-1 0 0 0 0,1 1-1 0 0,0-1 1 0 0,-1 0 0 0 0,1 0-1 0 0,-1 1 1 0 0,0-3 0 0 0,-3 0 102 0 0,0-1-1 0 0,-1 1 1 0 0,1 0 0 0 0,-1 0 0 0 0,1 0 0 0 0,-1 1 0 0 0,-7-2 0 0 0,7 2-95 0 0,0-1-27 0 0,-18-2 1310 0 0,21 2-1249 0 0,0 0 1 0 0,0 0-1 0 0,0-1 0 0 0,1 1 1 0 0,0-1-1 0 0,-1 1 0 0 0,-2-9 1 0 0,0 2-25 0 0,1 3-4 0 0,-2-14 1173 0 0,9-6-1021 0 0,-2 26-180 0 0,-1 0 0 0 0,0 1 1 0 0,1-1-1 0 0,-1 0 0 0 0,0 0 1 0 0,1 0-1 0 0,-1 0 1 0 0,1 1-1 0 0,0-1 0 0 0,-1 0 1 0 0,1 0-1 0 0,-1 1 0 0 0,1-1 1 0 0,0 0-1 0 0,0 1 1 0 0,-1-1-1 0 0,1 1 0 0 0,0-1 1 0 0,0 1-1 0 0,0-1 0 0 0,0 1 1 0 0,0 0-1 0 0,-1-1 1 0 0,2 1-1 0 0,0 0 91 0 0,0 0 0 0 0,0 0 0 0 0,0 0 0 0 0,0 1 0 0 0,-1-1 1 0 0,1 0-1 0 0,0 1 0 0 0,0-1 0 0 0,-1 1 0 0 0,1 0 0 0 0,0 0 0 0 0,-1 0 0 0 0,1 0 0 0 0,-1 0 0 0 0,1 0 1 0 0,-1 0-1 0 0,0 0 0 0 0,1 0 0 0 0,-1 1 0 0 0,1 1 0 0 0,28 36 805 0 0,-11-11-282 0 0,6 1-407 0 0,-2 1 0 0 0,-1 0 0 0 0,27 52 1 0 0,44 108 2 0 0,-62-122-169 0 0,82 178-18 0 0,-52-118-22 0 0,62 138 34 0 0,-81-168 69 0 0,53 138-73 0 0,-83-197-215 0 0,14 70 0 0 0,-24-93-445 0 0,0 0 1 0 0,-1-1-1 0 0,-1 1 0 0 0,0 0 1 0 0,-1-1-1 0 0,-1 1 0 0 0,-7 27 1 0 0,5-27-845 0 0</inkml:trace>
  <inkml:trace contextRef="#ctx0" brushRef="#br0" timeOffset="64074">4653 10730 712 0 0,'-16'-8'658'0'0,"-20"-10"-432"0"0,34 17-163 0 0,0 0 0 0 0,-1 0 0 0 0,1 0 0 0 0,-1 1 1 0 0,1-1-1 0 0,0 1 0 0 0,-1 0 0 0 0,1 0 0 0 0,-1-1 0 0 0,1 2 0 0 0,-1-1 0 0 0,-3 1 1 0 0,6-1-28 0 0,-1 0 1 0 0,0 0-1 0 0,1 0 1 0 0,-1 0-1 0 0,1 0 1 0 0,-1 0 0 0 0,1 0-1 0 0,-1 0 1 0 0,1 0-1 0 0,-1 0 1 0 0,0 0-1 0 0,1 0 1 0 0,-1-1 0 0 0,1 1-1 0 0,-1 0 1 0 0,1 0-1 0 0,-1-1 1 0 0,1 1 0 0 0,-1 0-1 0 0,1 0 1 0 0,-1-1-1 0 0,1 1 1 0 0,0-1-1 0 0,-1 1 1 0 0,1 0 0 0 0,-1-1-1 0 0,1 1 1 0 0,0-1-1 0 0,-1 1 1 0 0,1-1 0 0 0,0 0-1 0 0,-7-6 2382 0 0,7 4-1562 0 0,86 467 1120 0 0,-67-344-1644 0 0,-18-115-337 0 0,64 328 182 0 0,-52-284-456 0 0,2-1 0 0 0,2 0 0 0 0,2-1 0 0 0,43 74 0 0 0,-39-87-658 0 0,5-1-455 0 0</inkml:trace>
  <inkml:trace contextRef="#ctx0" brushRef="#br0" timeOffset="66993.84">11101 8954 2393 0 0,'-12'-12'309'0'0,"9"9"-234"0"0,-1 0 1 0 0,1 0-1 0 0,0-1 1 0 0,0 1 0 0 0,-4-8-1 0 0,6 10-46 0 0,1 0 0 0 0,0 1 0 0 0,-1-1 0 0 0,1 0 0 0 0,0 0 0 0 0,0 0 0 0 0,0 0 0 0 0,-1 0 0 0 0,1 1 0 0 0,0-1-1 0 0,0 0 1 0 0,0 0 0 0 0,1 0 0 0 0,-1 0 0 0 0,0 0 0 0 0,0 0 0 0 0,0 0 0 0 0,1 1 0 0 0,-1-1 0 0 0,0 0 0 0 0,1 0 0 0 0,-1 0 0 0 0,0 1-1 0 0,1-1 1 0 0,-1 0 0 0 0,1 0 0 0 0,0 1 0 0 0,-1-1 0 0 0,1 0 0 0 0,0 1 0 0 0,-1-1 0 0 0,1 1 0 0 0,0-1 0 0 0,1 0 0 0 0,6-4-56 0 0,-1 1 0 0 0,1 0 0 0 0,0 1 0 0 0,1-1 0 0 0,-1 2 1 0 0,0-1-1 0 0,1 1 0 0 0,0 0 0 0 0,-1 1 0 0 0,14-1 0 0 0,-17 2-24 0 0,-1 0-1 0 0,1 0 0 0 0,-1 0 1 0 0,1 0-1 0 0,-1 1 1 0 0,0-1-1 0 0,1 1 0 0 0,-1 0 1 0 0,0 1-1 0 0,1-1 0 0 0,-1 1 1 0 0,0 0-1 0 0,0 0 0 0 0,0 0 1 0 0,0 0-1 0 0,-1 1 0 0 0,1-1 1 0 0,-1 1-1 0 0,1 0 1 0 0,-1 0-1 0 0,0 1 0 0 0,4 4 1 0 0,-6-6 72 0 0,1-1 1 0 0,-1 1 0 0 0,1-1 0 0 0,0 1 0 0 0,0-1 0 0 0,0 0-1 0 0,0 0 1 0 0,3 1 0 0 0,12 9 376 0 0,-16-11-379 0 0,-1 0 0 0 0,0 1 0 0 0,0-1-1 0 0,0 0 1 0 0,1 0 0 0 0,-1 0 0 0 0,0 1-1 0 0,0-1 1 0 0,0 0 0 0 0,0 0 0 0 0,1 0-1 0 0,-1 1 1 0 0,0-1 0 0 0,0 0 0 0 0,0 0-1 0 0,0 1 1 0 0,0-1 0 0 0,0 0-1 0 0,0 1 1 0 0,0-1 0 0 0,0 0 0 0 0,0 0-1 0 0,0 1 1 0 0,0-1 0 0 0,0 0 0 0 0,0 0-1 0 0,0 1 1 0 0,0-1 0 0 0,0 0 0 0 0,0 1-1 0 0,0-1 1 0 0,-14 11 450 0 0,-14 6-376 0 0,26-16-18 0 0,0 0 0 0 0,-1 0 0 0 0,1-1 0 0 0,-1 1 0 0 0,1-1 0 0 0,-1 1 0 0 0,1-1 0 0 0,-1 0 0 0 0,1 0 0 0 0,-1 0 0 0 0,1 0 0 0 0,0-1 0 0 0,-1 1 0 0 0,1-1 0 0 0,-1 1 1 0 0,1-1-1 0 0,-1 0 0 0 0,1 0 0 0 0,0 0 0 0 0,0 0 0 0 0,0-1 0 0 0,-1 1 0 0 0,1 0 0 0 0,0-1 0 0 0,1 0 0 0 0,-1 1 0 0 0,0-1 0 0 0,0 0 0 0 0,1 0 0 0 0,-1 0 0 0 0,1 0 0 0 0,-1 0 0 0 0,0-3 0 0 0,2 5 332 0 0,0-1-351 0 0,-1 0 0 0 0,1 0 0 0 0,0 1 0 0 0,0-1 0 0 0,0 0 0 0 0,0 0 0 0 0,0 0 0 0 0,0 0 0 0 0,0 1 0 0 0,0-1 0 0 0,0 0 0 0 0,1 0 0 0 0,-1 0 0 0 0,0 0 0 0 0,0 1 0 0 0,1-1 0 0 0,-1 0 0 0 0,1 0 0 0 0,-1 1 0 0 0,1-1 0 0 0,-1 0 0 0 0,1 1 0 0 0,-1-1 0 0 0,1 1 0 0 0,-1-1 0 0 0,1 0 0 0 0,0 1 0 0 0,-1-1 0 0 0,1 1 0 0 0,1-1 0 0 0,3-2-38 0 0,-1 1 0 0 0,1-1-1 0 0,0 1 1 0 0,0 1 0 0 0,0-1-1 0 0,0 1 1 0 0,0-1 0 0 0,1 1-1 0 0,-1 1 1 0 0,0-1 0 0 0,10 1-1 0 0,-10 0 5 0 0,-1 1-1 0 0,1 0 0 0 0,-1 0 1 0 0,1 0-1 0 0,-1 0 0 0 0,7 3 1 0 0,-11-4 88 0 0,22 18 584 0 0,-17-10-676 0 0,-1 1 0 0 0,0 0 1 0 0,0-1-1 0 0,-1 1 0 0 0,0 1 0 0 0,-1-1 0 0 0,1 0 1 0 0,-2 1-1 0 0,0-1 0 0 0,0 1 0 0 0,-1 18 1 0 0,0-3-20 0 0,1-1 0 0 0,1 0 1 0 0,1 1-1 0 0,1-1 0 0 0,2 0 1 0 0,0-1-1 0 0,14 37 0 0 0,27 47-23 0 0,-9-25 40 0 0,-4 2 1 0 0,26 102 0 0 0,-21 25 21 0 0,-32-187-227 0 0,1-1-1 0 0,0 0 1 0 0,2 0-1 0 0,14 24 0 0 0,56 83-3041 0 0,-65-107 2468 0 0,7 8-512 0 0</inkml:trace>
  <inkml:trace contextRef="#ctx0" brushRef="#br0" timeOffset="188535.17">1053 8129 2561 0 0,'12'-4'2011'0'0,"7"-5"-1874"0"0,-11 2 54 0 0,-1 0 0 0 0,1 1 1 0 0,1 1-1 0 0,16-10 0 0 0,-23 14-191 0 0,0 0-1 0 0,0 1 0 0 0,-1-1 0 0 0,1 0 1 0 0,0 1-1 0 0,0-1 0 0 0,0 1 1 0 0,0-1-1 0 0,0 1 0 0 0,0 0 0 0 0,0 0 1 0 0,-1 0-1 0 0,1 0 0 0 0,0 0 1 0 0,0 0-1 0 0,3 1 0 0 0,-5-1 131 0 0,-8 2-76 0 0,-238 66-54 0 0,228-59 45 0 0,17-9-44 0 0,1 1-1 0 0,0-1 1 0 0,0 0 0 0 0,-1 1 0 0 0,1-1 0 0 0,0 0 0 0 0,0 1 0 0 0,-1-1-1 0 0,1 0 1 0 0,0 1 0 0 0,0-1 0 0 0,0 1 0 0 0,0-1 0 0 0,0 0 0 0 0,-1 1-1 0 0,1-1 1 0 0,0 1 0 0 0,0-1 0 0 0,0 1 0 0 0,0-1 0 0 0,0 0 0 0 0,0 1-1 0 0,0-1 1 0 0,1 1 0 0 0,-1-1 0 0 0,0 1 0 0 0,0-1 0 0 0,0 0 0 0 0,0 1-1 0 0,0-1 1 0 0,1 0 0 0 0,-1 1 0 0 0,0-1 0 0 0,0 1 0 0 0,1-1 0 0 0,-1 0-1 0 0,0 1 1 0 0,1-1 0 0 0,0 1 0 0 0,-1-1 26 0 0,63 7 130 0 0,-20-11 173 0 0,69-17 0 0 0,-78 14-234 0 0,40-12 120 0 0,-73 19 267 0 0,-27 3-387 0 0,-150 37-120 0 0,119-25 104 0 0,56-15-13 0 0,23 1-71 0 0,27-11 277 0 0,-1-2 0 0 0,75-30 0 0 0,-96 27 249 0 0,-26 15-230 0 0,-3-1-209 0 0,0 0-95 0 0,-1 0 0 0 0,1 0 0 0 0,-1 0 0 0 0,1 0 0 0 0,-1 1 0 0 0,0 0 0 0 0,1-1 0 0 0,-1 1 0 0 0,1 0 0 0 0,-1 0 0 0 0,1 0 0 0 0,-5 1 0 0 0,-34 9-800 0 0,29-6 366 0 0,-25 7-1209 0 0</inkml:trace>
  <inkml:trace contextRef="#ctx0" brushRef="#br0" timeOffset="191277.59">4242 7167 1776 0 0,'-7'-16'659'0'0,"-1"1"-1"0"0,-14-24 0 0 0,18 35-602 0 0,0-1 0 0 0,0 1-1 0 0,-1 0 1 0 0,1 0-1 0 0,-9-6 1 0 0,12 10 596 0 0,55-3-568 0 0,1-2 1 0 0,59-13-1 0 0,-73 10 68 0 0,0-1 0 0 0,71-27 0 0 0,-112 36-108 0 0,0 0 0 0 0,1 0 0 0 0,-1 0 0 0 0,0 0 0 0 0,0 0 0 0 0,0 0 0 0 0,0-1-1 0 0,0 1 1 0 0,0 0 0 0 0,1 0 0 0 0,-1 0 0 0 0,0 0 0 0 0,0 0 0 0 0,0 0 0 0 0,0 0-1 0 0,0 0 1 0 0,0 0 0 0 0,0 0 0 0 0,1 0 0 0 0,-1 0 0 0 0,0-1 0 0 0,0 1-1 0 0,0 0 1 0 0,0 0 0 0 0,0 0 0 0 0,0 0 0 0 0,0 0 0 0 0,0 0 0 0 0,0 0 0 0 0,0-1-1 0 0,0 1 1 0 0,0 0 0 0 0,0 0 0 0 0,0 0 0 0 0,0 0 0 0 0,0 0 0 0 0,0-1 0 0 0,0 1-1 0 0,0 0 1 0 0,0 0 0 0 0,0 0 0 0 0,0 0 0 0 0,0 0 0 0 0,0 0 0 0 0,0-1-1 0 0,0 1 1 0 0,0 0 0 0 0,0 0 0 0 0,0 0 0 0 0,0 0 0 0 0,0 0 0 0 0,0 0 0 0 0,0 0-1 0 0,0-1 1 0 0,-1 1 0 0 0,-10-6 384 0 0,-21-2-521 0 0,19 8 100 0 0,0-1 0 0 0,0 2 1 0 0,-1 0-1 0 0,1 0 0 0 0,0 1 0 0 0,-14 4 1 0 0,-18 3 42 0 0,17-4-47 0 0,-42 14 0 0 0,-16 3 180 0 0,345-74 155 0 0,-117 23-331 0 0,-131 28-25 0 0,-13 3 57 0 0,-21 7-3 0 0,-3 0-18 0 0,0-1 0 0 0,-1-2 0 0 0,0-1 0 0 0,-52 4 1 0 0,69-8 7 0 0,6-1-1 0 0,0 1-1 0 0,0-1 1 0 0,0 0 0 0 0,1 0-1 0 0,-1-1 1 0 0,-6 0-1 0 0,10 1 263 0 0,22-7-498 0 0,-17 7 203 0 0,0 0-1 0 0,-1 0 0 0 0,1 1 1 0 0,0-1-1 0 0,-1 1 0 0 0,1 0 1 0 0,4 2-1 0 0,-8-3-2 0 0,0 1 1 0 0,0 0-1 0 0,0-1 1 0 0,-1 1-1 0 0,1-1 1 0 0,0 1-1 0 0,0 0 1 0 0,0 0-1 0 0,-1-1 1 0 0,1 1-1 0 0,-1 0 1 0 0,1 0-1 0 0,0 0 1 0 0,-1 0-1 0 0,1 0 1 0 0,-1 0 0 0 0,0 0-1 0 0,1 0 1 0 0,-1 0-1 0 0,0 0 1 0 0,0 0-1 0 0,1 0 1 0 0,-1 0-1 0 0,0 0 1 0 0,0 0-1 0 0,0 0 1 0 0,0 0-1 0 0,-1 0 1 0 0,1 0-1 0 0,0 0 1 0 0,0 0-1 0 0,0 0 1 0 0,-1 0-1 0 0,1 0 1 0 0,-1 0-1 0 0,1 0 1 0 0,-1 1-1 0 0,-6 10-393 0 0,1 0-1 0 0,-1 0 0 0 0,-1-1 1 0 0,0 0-1 0 0,-1 0 1 0 0,0-1-1 0 0,-20 18 1 0 0,0-1-1450 0 0</inkml:trace>
  <inkml:trace contextRef="#ctx0" brushRef="#br0" timeOffset="207138.37">9047 5102 2969 0 0,'3'-9'746'0'0,"1"1"0"0"0,-1-1 1 0 0,0 0-1 0 0,-1 0 1 0 0,2-10-1 0 0,-4 15-690 0 0,0-1 1 0 0,0 1 0 0 0,0-1-1 0 0,-1 1 1 0 0,0-1-1 0 0,0 1 1 0 0,0-1-1 0 0,0 1 1 0 0,-1-1-1 0 0,1 1 1 0 0,-1 0-1 0 0,-4-5 1 0 0,2 2 13 0 0,0 0-1 0 0,-1 1 1 0 0,0 0 0 0 0,0 0 0 0 0,0 0 0 0 0,-1 1 0 0 0,0 0-1 0 0,0 0 1 0 0,0 0 0 0 0,-1 1 0 0 0,1 0 0 0 0,-1 0 0 0 0,0 1-1 0 0,0-1 1 0 0,-1 2 0 0 0,1-1 0 0 0,-1 1 0 0 0,1 0-1 0 0,-1 0 1 0 0,0 1 0 0 0,-7 0 0 0 0,-11 0-38 0 0,1 1 1 0 0,0 1-1 0 0,-1 1 1 0 0,1 2-1 0 0,-30 7 1 0 0,32-5-33 0 0,0 1 0 0 0,0 1 0 0 0,1 1 0 0 0,1 1 0 0 0,0 1 0 0 0,0 1 0 0 0,1 0 0 0 0,0 2 0 0 0,1 0 1 0 0,1 1-1 0 0,0 1 0 0 0,1 1 0 0 0,1 0 0 0 0,0 1 0 0 0,2 1 0 0 0,-24 40 0 0 0,5-2-17 0 0,3 1 1 0 0,2 1-1 0 0,-26 80 0 0 0,40-94 27 0 0,1 1 0 0 0,2 0 0 0 0,2 1 0 0 0,-3 62 0 0 0,12-94 44 0 0,0 0-1 0 0,0 0 1 0 0,2 0-1 0 0,0 0 1 0 0,1-1 0 0 0,0 1-1 0 0,1-1 1 0 0,1 1-1 0 0,0-1 1 0 0,1-1-1 0 0,0 1 1 0 0,1-1-1 0 0,1 0 1 0 0,0-1-1 0 0,0 1 1 0 0,2-2-1 0 0,19 21 1 0 0,-14-19 72 0 0,0 0-1 0 0,0-2 1 0 0,1 0-1 0 0,1-1 1 0 0,0 0 0 0 0,0-2-1 0 0,27 11 1 0 0,-17-11-55 0 0,-1-1 0 0 0,1 0 0 0 0,0-3 0 0 0,49 4 1 0 0,-31-8-32 0 0,0-1 0 0 0,0-3-1 0 0,0-1 1 0 0,-1-2 0 0 0,0-3 0 0 0,54-18 0 0 0,-56 13 29 0 0,-2-2 0 0 0,1-2-1 0 0,-2-1 1 0 0,-1-3 0 0 0,-1-1-1 0 0,0-1 1 0 0,-2-2 0 0 0,-2-2-1 0 0,31-32 1 0 0,-46 40-9 0 0,0-1-1 0 0,-2 0 1 0 0,-1-1-1 0 0,24-47 0 0 0,-22 33 15 0 0,-2 0 0 0 0,17-67 0 0 0,-28 88-71 0 0,-1 0 0 0 0,-1 0 0 0 0,0 0 0 0 0,-2-1 0 0 0,1 1-1 0 0,-2 0 1 0 0,0 0 0 0 0,-1 0 0 0 0,-1 0 0 0 0,0 0 0 0 0,-2 0 0 0 0,1 0 0 0 0,-10-19 0 0 0,6 18-41 0 0,-1 0 0 0 0,-1 1 1 0 0,0 0-1 0 0,-1 1 0 0 0,-1 0 0 0 0,0 1 1 0 0,-1 0-1 0 0,-1 1 0 0 0,0 0 0 0 0,-1 1 1 0 0,-18-12-1 0 0,-1 5-75 0 0,0 2 1 0 0,0 1-1 0 0,-2 1 0 0 0,0 3 1 0 0,0 0-1 0 0,-1 3 1 0 0,-1 0-1 0 0,-43-2 0 0 0,38 6-1280 0 0,-77 2-1 0 0,90 5-450 0 0</inkml:trace>
  <inkml:trace contextRef="#ctx0" brushRef="#br0" timeOffset="209835.43">1097 8046 1864 0 0,'0'-2'-20'0'0,"0"1"0"0"0,0-1 0 0 0,1 1-1 0 0,-1-1 1 0 0,0 0 0 0 0,1 1-1 0 0,0-1 1 0 0,-1 1 0 0 0,1-1-1 0 0,0 1 1 0 0,0-1 0 0 0,0 1 0 0 0,0 0-1 0 0,0-1 1 0 0,0 1 0 0 0,0 0-1 0 0,0 0 1 0 0,0 0 0 0 0,1 0-1 0 0,-1 0 1 0 0,1 0 0 0 0,-1 0 0 0 0,0 0-1 0 0,1 0 1 0 0,-1 1 0 0 0,1-1-1 0 0,0 1 1 0 0,2-2 0 0 0,-2 2 28 0 0,0 0-1 0 0,-1-1 1 0 0,1 0 0 0 0,-1 1-1 0 0,1-1 1 0 0,-1 0 0 0 0,1 0 0 0 0,-1 0-1 0 0,1 0 1 0 0,-1 0 0 0 0,0 0 0 0 0,1 0-1 0 0,-1-1 1 0 0,0 1 0 0 0,0 0 0 0 0,0-1-1 0 0,2-2 1 0 0,-3 3 155 0 0,8 5-242 0 0,-8-4 77 0 0,0 1 0 0 0,0 0 0 0 0,0 0 1 0 0,0 0-1 0 0,-1 0 0 0 0,1 0 0 0 0,0 0 0 0 0,0 0 0 0 0,-1-1 0 0 0,1 1 1 0 0,-1 0-1 0 0,1 0 0 0 0,-1-1 0 0 0,1 1 0 0 0,-1 0 0 0 0,1 0 0 0 0,-1-1 1 0 0,0 1-1 0 0,1-1 0 0 0,-1 1 0 0 0,-1 0 0 0 0,-20 15-173 0 0,15-11 143 0 0,-19 14 17 0 0,-1-1 1 0 0,-36 18-1 0 0,63-36 121 0 0,-5 2 639 0 0,7-2-478 0 0,26-7-333 0 0,-4 10-305 0 0,1 0 0 0 0,41 13 0 0 0,-47-10-343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8:45.2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92 2475 4017 0 0,'-3'-3'121'0'0,"0"0"-1"0"0,0 0 1 0 0,0 0 0 0 0,0 1-1 0 0,0 0 1 0 0,-1-1 0 0 0,1 1 0 0 0,-1 1-1 0 0,0-1 1 0 0,1 0 0 0 0,-1 1 0 0 0,0 0-1 0 0,0 0 1 0 0,0 0 0 0 0,0 0-1 0 0,0 1 1 0 0,0-1 0 0 0,0 1 0 0 0,0 0-1 0 0,-8 1 1 0 0,11-1 64 0 0,-6 4 829 0 0,11-3-994 0 0,0 0 1 0 0,0-1-1 0 0,0 1 0 0 0,0-1 0 0 0,1 0 1 0 0,-1 0-1 0 0,0-1 0 0 0,4 0 1 0 0,0 0-12 0 0,181-24 45 0 0,28-3-1806 0 0,-175 27 564 0 0</inkml:trace>
  <inkml:trace contextRef="#ctx0" brushRef="#br0" timeOffset="570.17">2912 2022 6425 0 0,'0'-3'120'0'0,"-1"-1"0"0"0,1 1 0 0 0,1 0 0 0 0,-1 0 0 0 0,0 0-1 0 0,1 0 1 0 0,-1 0 0 0 0,1 0 0 0 0,0 0 0 0 0,0 0 0 0 0,2-4-1 0 0,-1 6-134 0 0,-1 0 0 0 0,0-1 0 0 0,1 1 0 0 0,0 0 0 0 0,-1 0-1 0 0,1 0 1 0 0,0 0 0 0 0,-1 0 0 0 0,1 0 0 0 0,0 0-1 0 0,0 0 1 0 0,0 1 0 0 0,0-1 0 0 0,0 1 0 0 0,0 0 0 0 0,0-1-1 0 0,0 1 1 0 0,3 0 0 0 0,328-35-3012 0 0,-304 31 2000 0 0</inkml:trace>
  <inkml:trace contextRef="#ctx0" brushRef="#br0" timeOffset="1396.98">7816 234 4937 0 0,'-2'-7'78'0'0,"-1"1"-1"0"0,1-1 1 0 0,-1 1-1 0 0,-1 0 1 0 0,1 0-1 0 0,-1 0 1 0 0,0 0-1 0 0,0 1 0 0 0,-1-1 1 0 0,0 1-1 0 0,0 0 1 0 0,0 0-1 0 0,0 1 1 0 0,-1 0-1 0 0,0 0 1 0 0,0 0-1 0 0,0 1 1 0 0,0-1-1 0 0,0 2 1 0 0,-1-1-1 0 0,0 1 1 0 0,1 0-1 0 0,-1 0 1 0 0,0 0-1 0 0,0 1 1 0 0,0 0-1 0 0,-10 1 1 0 0,-167-5-282 0 0,138 6 264 0 0,-91 14 1 0 0,110-10 49 0 0,0 2-1 0 0,1 0 1 0 0,0 2 0 0 0,1 1-1 0 0,0 1 1 0 0,1 2 0 0 0,0 0-1 0 0,0 1 1 0 0,-22 19 0 0 0,29-19-77 0 0,-1 2 1 0 0,2 0-1 0 0,0 1 0 0 0,1 0 1 0 0,0 1-1 0 0,2 1 1 0 0,0 1-1 0 0,1 0 1 0 0,2 0-1 0 0,-1 1 0 0 0,-6 22 1 0 0,10-21-16 0 0,0 1-1 0 0,2-1 1 0 0,0 1 0 0 0,2 0 0 0 0,0 1-1 0 0,2-1 1 0 0,0 0 0 0 0,2 0-1 0 0,4 28 1 0 0,-4-39 34 0 0,2-1 0 0 0,-1 1 0 0 0,1-1 0 0 0,1 0 0 0 0,0 0 0 0 0,1 0 0 0 0,0 0 0 0 0,1-1 0 0 0,0 1 0 0 0,0-2 0 0 0,1 1 0 0 0,0-1-1 0 0,1 0 1 0 0,0 0 0 0 0,1-1 0 0 0,-1 0 0 0 0,2 0 0 0 0,-1-1 0 0 0,20 10 0 0 0,-8-7 84 0 0,0-1 0 0 0,2-1 0 0 0,-1-1-1 0 0,1 0 1 0 0,-1-2 0 0 0,40 3 0 0 0,-16-5-54 0 0,-1-1 0 0 0,67-8-1 0 0,-66 0-4 0 0,0-3-1 0 0,0-1 0 0 0,-1-3 0 0 0,0-2 1 0 0,75-35-1 0 0,-91 36-8 0 0,-1-2-1 0 0,0 0 1 0 0,-2-2 0 0 0,0-1 0 0 0,29-27-1 0 0,-42 33-20 0 0,0-1 0 0 0,-1 0 0 0 0,0 0 0 0 0,-1-1 0 0 0,-1-1 0 0 0,0 0 0 0 0,-1 0 0 0 0,-1-1 0 0 0,-1 0 0 0 0,8-24 0 0 0,-10 22-87 0 0,-2-1 0 0 0,0 1 0 0 0,0-1 0 0 0,-2 1 0 0 0,0-1 1 0 0,-2 0-1 0 0,0 1 0 0 0,-1-1 0 0 0,-1 1 0 0 0,-1-1 0 0 0,-1 1 1 0 0,0 0-1 0 0,-1 1 0 0 0,-1-1 0 0 0,-1 1 0 0 0,-1 1 0 0 0,0-1 1 0 0,-1 2-1 0 0,-1-1 0 0 0,-1 1 0 0 0,0 1 0 0 0,-25-24 0 0 0,22 25-110 0 0,0 0 0 0 0,-1 1-1 0 0,-1 1 1 0 0,0 1 0 0 0,-1 0-1 0 0,0 1 1 0 0,0 1 0 0 0,-1 1-1 0 0,0 1 1 0 0,-1 0 0 0 0,1 1-1 0 0,-1 1 1 0 0,-1 1 0 0 0,1 1-1 0 0,0 1 1 0 0,-1 1 0 0 0,1 0-1 0 0,-22 3 1 0 0,-3 5-1387 0 0,0 2-515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8:49.7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327 425 4041 0 0,'-9'-11'775'0'0,"4"5"-597"0"0,-1 0 0 0 0,1 0 0 0 0,-1 0 1 0 0,0 1-1 0 0,-1 0 0 0 0,1 0 0 0 0,-10-5 0 0 0,15 10-198 0 0,-1 0-1 0 0,0 0 0 0 0,0-1 0 0 0,0 2 0 0 0,0-1 0 0 0,0 0 1 0 0,0 0-1 0 0,0 0 0 0 0,0 1 0 0 0,1-1 0 0 0,-1 1 1 0 0,0 0-1 0 0,0 0 0 0 0,1-1 0 0 0,-1 1 0 0 0,0 0 0 0 0,1 0 1 0 0,-1 0-1 0 0,-2 3 0 0 0,1-2 32 0 0,2 0-15 0 0,-1 0 1 0 0,0 0 0 0 0,0 0-1 0 0,1 0 1 0 0,0 0-1 0 0,-1 1 1 0 0,1-1-1 0 0,0 0 1 0 0,0 1-1 0 0,0-1 1 0 0,0 1-1 0 0,0-1 1 0 0,1 1-1 0 0,-1 0 1 0 0,1 4-1 0 0,-2 4 1 0 0,0-7 50 0 0,1 1-1 0 0,0-1 0 0 0,0 1 1 0 0,0 0-1 0 0,1-1 0 0 0,0 1 1 0 0,0 0-1 0 0,0-1 1 0 0,1 9-1 0 0,0-11-25 0 0,0 0-1 0 0,-1-1 1 0 0,1 1-1 0 0,0 0 1 0 0,1 0-1 0 0,-1-1 1 0 0,0 1-1 0 0,0-1 1 0 0,1 1 0 0 0,-1-1-1 0 0,1 1 1 0 0,-1-1-1 0 0,1 0 1 0 0,-1 0-1 0 0,1 0 1 0 0,0 0-1 0 0,0 0 1 0 0,0 0-1 0 0,-1 0 1 0 0,1-1 0 0 0,0 1-1 0 0,0-1 1 0 0,0 1-1 0 0,3 0 1 0 0,9 1 31 0 0,0 0-1 0 0,0-1 1 0 0,0-1 0 0 0,0 0 0 0 0,0-1 0 0 0,15-2 0 0 0,83-21 34 0 0,-93 19-88 0 0,-13 3 8 0 0,0 1 0 0 0,0-1 0 0 0,0 0 0 0 0,0-1 0 0 0,-1 1 0 0 0,1-1 0 0 0,9-7 0 0 0,-15 10 8 0 0,-2-1-55 0 0,-1 1 19 0 0,0-1-1 0 0,1 1 1 0 0,-1 0-1 0 0,1 0 1 0 0,-1 0-1 0 0,-4 1 1 0 0,-163 52 23 0 0,70-19 160 0 0,91-32-44 0 0,1 1-1 0 0,0 0 1 0 0,0 1-1 0 0,-13 8 1 0 0,52-13 574 0 0,-6-6-601 0 0,0-1 1 0 0,34-17-1 0 0,-2 2-97 0 0,-44 18 5 0 0,26-10 38 0 0,-37 14-36 0 0,1 0 0 0 0,-1-1 0 0 0,0 1 0 0 0,0 0 0 0 0,1-1 0 0 0,-1 1 0 0 0,0-1 0 0 0,0 0 0 0 0,0 0 1 0 0,-1 0-1 0 0,1 0 0 0 0,1-2 0 0 0,-3 3 30 0 0,-7 0-47 0 0,-1 0-1 0 0,0 0 1 0 0,1 1-1 0 0,-1 0 1 0 0,0 0 0 0 0,0 1-1 0 0,1 0 1 0 0,-13 3-1 0 0,-63 22-33 0 0,56-17 77 0 0,-5 2 7 0 0,1 1 1 0 0,1 1-1 0 0,0 2 1 0 0,-49 31 0 0 0,79-46-31 0 0,0 0 0 0 0,0 0 0 0 0,0 0 1 0 0,0 0-1 0 0,0 1 0 0 0,-1-1 0 0 0,1 0 1 0 0,0 0-1 0 0,0 0 0 0 0,0 0 0 0 0,0 0 1 0 0,0 0-1 0 0,0 0 0 0 0,0 1 0 0 0,0-1 1 0 0,0 0-1 0 0,-1 0 0 0 0,1 0 0 0 0,0 0 1 0 0,0 0-1 0 0,0 1 0 0 0,0-1 0 0 0,0 0 1 0 0,0 0-1 0 0,0 0 0 0 0,0 0 0 0 0,0 1 1 0 0,0-1-1 0 0,0 0 0 0 0,0 0 0 0 0,0 0 1 0 0,0 0-1 0 0,0 0 0 0 0,0 1 0 0 0,0-1 1 0 0,1 0-1 0 0,-1 0 0 0 0,0 0 0 0 0,0 0 1 0 0,0 0-1 0 0,0 0 0 0 0,0 1 0 0 0,0-1 1 0 0,9 5 50 0 0,12 1-21 0 0,31-9 67 0 0,-1-3 0 0 0,99-22-1 0 0,-28 3-7 0 0,-309 90 57 0 0,156-52-161 0 0,1 1 0 0 0,1 1 0 0 0,-54 38 0 0 0,78-47-6 0 0,5-6 78 0 0,11 0-34 0 0,1-4 39 0 0,0 0-1 0 0,19-11 1 0 0,5-2-79 0 0,27-7 8 0 0,74-16 0 0 0,-245 76-151 0 0,49-15 148 0 0,15-4 17 0 0,0 2 1 0 0,-52 32-1 0 0,92-49-8 0 0,4-2 28 0 0,31-4-11 0 0,-3-5 19 0 0,0-1 0 0 0,35-18-1 0 0,33-12 13 0 0,-66 30 0 0 0,23-7 87 0 0,0-1 0 0 0,80-43 1 0 0,-173 70 445 0 0,-58 29-621 0 0,53-19 27 0 0,-66 18 1 0 0,95-32 16 0 0,-28 12 0 0 0,34-12 1 0 0,-1 0 0 0 0,1-1 0 0 0,-1-1 0 0 0,0 0 0 0 0,0 0-1 0 0,-12 1 1 0 0,18-4-35 0 0,0 1 0 0 0,0 0 0 0 0,0 1 0 0 0,0-1 0 0 0,0 1 0 0 0,0 0 0 0 0,0 0 0 0 0,0 0 0 0 0,1 1 0 0 0,-1-1 0 0 0,-5 6 0 0 0,-2 1-837 0 0,1 1-1 0 0,-17 19 0 0 0,13-11-782 0 0</inkml:trace>
  <inkml:trace contextRef="#ctx0" brushRef="#br0" timeOffset="1502.97">2977 3 4441 0 0,'-8'6'1085'0'0,"6"-5"-921"0"0,1 0-1 0 0,-1 1 0 0 0,0-1 0 0 0,1 0 0 0 0,-1 1 0 0 0,1-1 0 0 0,0 1 0 0 0,-1 0 0 0 0,1-1 0 0 0,0 1 0 0 0,0 0 0 0 0,0 0 0 0 0,0 0 0 0 0,0 0 0 0 0,0 2 0 0 0,-12 55-328 0 0,12-49 192 0 0,-1 1-1 0 0,0-1 0 0 0,0 0 0 0 0,-1 0 0 0 0,-1 0 1 0 0,-5 12-1 0 0,2-11 38 0 0,-2 0 0 0 0,-10 12 1 0 0,2-4-60 0 0,4-2-125 0 0,-2-1-1 0 0,-21 20 0 0 0,29-31-775 0 0,0 0-1 0 0,0 0 0 0 0,0-1 0 0 0,0 0 1 0 0,-12 5-1 0 0,11-5-465 0 0</inkml:trace>
  <inkml:trace contextRef="#ctx0" brushRef="#br0" timeOffset="1742.01">2620 41 7009 0 0,'-6'-12'183'0'0,"5"9"-158"0"0,0 1 0 0 0,-1-1 0 0 0,1 0 0 0 0,0 1 0 0 0,1-1 0 0 0,-1 0 0 0 0,0 1-1 0 0,1-5 1 0 0,3 8-26 0 0,0 0 0 0 0,0 0 0 0 0,0 0 0 0 0,0 1 0 0 0,0-1 1 0 0,4 3-1 0 0,336 215 82 0 0,-132-80-496 0 0,-158-101-660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8:59.45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33 964 4289 0 0,'-32'-20'2766'0'0,"34"15"-2973"0"0,5 0 221 0 0,0 1-1 0 0,0 0 1 0 0,0 0 0 0 0,1 0-1 0 0,-1 1 1 0 0,1 0-1 0 0,0 0 1 0 0,9-1-1 0 0,17-7 16 0 0,14-8-64 0 0,0 2 0 0 0,2 2 1 0 0,0 2-1 0 0,89-11 0 0 0,-9 18-2881 0 0,-103 5 1760 0 0</inkml:trace>
  <inkml:trace contextRef="#ctx0" brushRef="#br0" timeOffset="439.46">2660 223 7322 0 0,'-35'-23'184'0'0,"35"22"-284"0"0,15-4-102 0 0,2 3 256 0 0,0-2 1 0 0,-1 0-1 0 0,18-7 0 0 0,1 1 31 0 0,26-10 310 0 0,72-34 0 0 0,-79 31-221 0 0,102-31 1 0 0,-142 50-325 0 0,-1 2 0 0 0,1-1 0 0 0,-1 2 0 0 0,1 0 0 0 0,0 0 0 0 0,0 1 0 0 0,0 1 0 0 0,-1 1 0 0 0,1 0 0 0 0,24 7 0 0 0,-17-3-1236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9:06.00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6515 160 3465 0 0,'-23'-35'1102'0'0,"18"28"-936"0"0,-1-1 0 0 0,1 0 0 0 0,0 0 0 0 0,0-1-1 0 0,1 1 1 0 0,0-1 0 0 0,1 0 0 0 0,0 0 0 0 0,-4-18-1 0 0,7 26-150 0 0,0 0 0 0 0,0 1 0 0 0,0-1 0 0 0,0 0 0 0 0,0 0 0 0 0,0 1 0 0 0,0-1 0 0 0,1 0-1 0 0,-1 0 1 0 0,0 1 0 0 0,0-1 0 0 0,1 0 0 0 0,-1 0 0 0 0,0 1 0 0 0,1-1 0 0 0,-1 0 0 0 0,0 1-1 0 0,1-1 1 0 0,-1 0 0 0 0,1 1 0 0 0,-1-1 0 0 0,1 1 0 0 0,0-1 0 0 0,-1 1 0 0 0,1-1 0 0 0,0 0 0 0 0,1 1 25 0 0,0-1 0 0 0,0 0 0 0 0,0 1 0 0 0,0-1 0 0 0,-1 1 0 0 0,1 0 0 0 0,0-1 0 0 0,0 1 0 0 0,0 0 1 0 0,3 1-1 0 0,1-1 45 0 0,-1 1 0 0 0,0 0 1 0 0,1 0-1 0 0,-1 0 0 0 0,0 1 0 0 0,0 0 1 0 0,6 3-1 0 0,-6-2-56 0 0,-1 0 0 0 0,1 1 0 0 0,-1 0 0 0 0,0-1 0 0 0,0 1 0 0 0,0 1 0 0 0,-1-1 0 0 0,0 1 0 0 0,3 4 0 0 0,22 48 261 0 0,-13-24-215 0 0,4 9 17 0 0,21 76 0 0 0,-19-53-49 0 0,66 185 35 0 0,90 281 85 0 0,-109-327 304 0 0,-50-144-148 0 0,15 71 991 0 0,-18-80-730 0 0,-7-25-439 0 0,-5-21-152 0 0,0 0 1 0 0,0 0-1 0 0,0-1 1 0 0,0 1-1 0 0,1 0 1 0 0,5 4-1 0 0,1 2-57 0 0,26 31-3279 0 0,-24-31 1058 0 0</inkml:trace>
  <inkml:trace contextRef="#ctx0" brushRef="#br0" timeOffset="2693.07">29 3341 4017 0 0,'-3'-3'327'0'0,"0"1"0"0"0,0-1 1 0 0,0 0-1 0 0,0 0 0 0 0,1 0 0 0 0,-1 0 0 0 0,1 0 1 0 0,-3-4-1 0 0,5 6-288 0 0,0 0-1 0 0,0 1 1 0 0,-1-1 0 0 0,1 0-1 0 0,0 1 1 0 0,0-1 0 0 0,0 1-1 0 0,0-1 1 0 0,0 0 0 0 0,0 1 0 0 0,0-1-1 0 0,0 0 1 0 0,0 1 0 0 0,0-1-1 0 0,0 0 1 0 0,0 1 0 0 0,0-1-1 0 0,1 0 1 0 0,-1 1 0 0 0,1-2 0 0 0,0 1-88 0 0,-1 0 0 0 0,1 0 0 0 0,0 1 0 0 0,0-1 0 0 0,0 0 0 0 0,0 0 0 0 0,0 1 0 0 0,0-1 0 0 0,0 1 1 0 0,0-1-1 0 0,0 1 0 0 0,1-1 0 0 0,-1 1 0 0 0,0 0 0 0 0,2-1 0 0 0,22-5 69 0 0,0-1-1 0 0,0-2 0 0 0,-1 0 1 0 0,-1-1-1 0 0,1-2 1 0 0,24-16-1 0 0,-38 21-327 0 0,1 1 0 0 0,-1 1 0 0 0,1 0 0 0 0,0 0 1 0 0,0 1-1 0 0,0 1 0 0 0,0-1 0 0 0,1 2 0 0 0,17-2 0 0 0,-9 3-948 0 0</inkml:trace>
  <inkml:trace contextRef="#ctx0" brushRef="#br0" timeOffset="3250.42">3078 2601 4897 0 0,'-10'-21'690'0'0,"5"12"-663"0"0,1 1 1 0 0,0-1-1 0 0,-4-13 1 0 0,7 19 13 0 0,1 0 1 0 0,-1-1-1 0 0,1 1 1 0 0,0 0-1 0 0,0 0 1 0 0,0-1 0 0 0,0 1-1 0 0,0 0 1 0 0,1-1-1 0 0,-1 1 1 0 0,1 0-1 0 0,0 0 1 0 0,0 0-1 0 0,2-4 1 0 0,1-1 52 0 0,0-1-1 0 0,0 1 0 0 0,1 0 1 0 0,0 0-1 0 0,1 1 1 0 0,0-1-1 0 0,0 1 1 0 0,1 0-1 0 0,8-7 1 0 0,-2 3-78 0 0,-1 0-1 0 0,2 1 1 0 0,0 0 0 0 0,0 1-1 0 0,0 1 1 0 0,1 0 0 0 0,0 1 0 0 0,24-8-1 0 0,-26 12-239 0 0,-8 1-35 0 0,0 0 1 0 0,1 0-1 0 0,-1 1 1 0 0,0 0-1 0 0,1 0 1 0 0,0 1 0 0 0,-1-1-1 0 0,1 1 1 0 0,-1 0-1 0 0,11 2 1 0 0,-11-1-798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9:14.9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1102 2937 0 0,'0'0'3574'0'0,"10"-1"-3373"0"0,109-41 865 0 0,-101 34-946 0 0,-1 0 0 0 0,-1-1-1 0 0,1 0 1 0 0,28-24-1 0 0,-34 23 83 0 0,0-1 0 0 0,12-18 0 0 0,-16 20-152 0 0,0 0-1 0 0,1 0 1 0 0,0 1-1 0 0,0 0 1 0 0,14-10-1 0 0,-20 17-67 0 0,1-1-1 0 0,-1 1 0 0 0,0 0 1 0 0,1 0-1 0 0,-1 1 0 0 0,1-1 0 0 0,-1 0 1 0 0,1 1-1 0 0,-1-1 0 0 0,1 1 1 0 0,-1 0-1 0 0,1 0 0 0 0,-1 0 1 0 0,1 0-1 0 0,0 1 0 0 0,-1-1 0 0 0,1 1 1 0 0,4 1-1 0 0,4 2-157 0 0,0 0 1 0 0,0 2-1 0 0,10 5 0 0 0,20 10-1053 0 0,11-5-1787 0 0,-29-11 1681 0 0</inkml:trace>
  <inkml:trace contextRef="#ctx0" brushRef="#br0" timeOffset="527.04">2984 194 7378 0 0,'-6'-10'140'0'0,"4"7"-154"0"0,0 1 0 0 0,0-1 0 0 0,0 0 0 0 0,1 0 0 0 0,-1 0-1 0 0,1 0 1 0 0,0 0 0 0 0,0 0 0 0 0,0-1 0 0 0,0-3 0 0 0,1 6 16 0 0,0 0 0 0 0,0 0 0 0 0,1 0 0 0 0,-1 0 0 0 0,0 0 0 0 0,1 0 1 0 0,-1 0-1 0 0,1 0 0 0 0,-1 0 0 0 0,1 0 0 0 0,0 0 0 0 0,-1 0 0 0 0,1 1 0 0 0,0-1 0 0 0,0 0 0 0 0,0 0 0 0 0,-1 1 0 0 0,1-1 1 0 0,0 1-1 0 0,0-1 0 0 0,0 1 0 0 0,1-1 0 0 0,28-11 59 0 0,-19 8-49 0 0,42-18 37 0 0,-1 3 0 0 0,2 2-1 0 0,67-12 1 0 0,-91 23-148 0 0,2-1-1334 0 0,1 2 0 0 0,46-1 0 0 0,-61 6-304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9:45.25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45 908 3185 0 0,'-44'-11'2053'0'0,"43"10"-2005"0"0,2-4-93 0 0,-1 2 38 0 0,1 0 1 0 0,0 1-1 0 0,0-1 0 0 0,1 1 1 0 0,-1 0-1 0 0,0-1 0 0 0,1 1 0 0 0,-1 0 1 0 0,1 0-1 0 0,0 0 0 0 0,0 0 0 0 0,0 0 1 0 0,0 0-1 0 0,0 1 0 0 0,0-1 1 0 0,0 1-1 0 0,3-2 0 0 0,5-5 29 0 0,40-34 44 0 0,-3-3-1 0 0,78-94 0 0 0,-14 14 230 0 0,-88 100-319 0 0,-8 8 51 0 0,1 0 0 0 0,28-22 0 0 0,-40 35-16 0 0,1 1-1 0 0,-1 0 1 0 0,1 0-1 0 0,-1 0 1 0 0,1 1-1 0 0,0 0 1 0 0,0 0-1 0 0,0 0 1 0 0,1 0-1 0 0,-1 1 1 0 0,0 0 0 0 0,1 0-1 0 0,-1 1 1 0 0,0-1-1 0 0,1 1 1 0 0,6 0-1 0 0,-9 2-43 0 0,3 0-266 0 0</inkml:trace>
  <inkml:trace contextRef="#ctx0" brushRef="#br0" timeOffset="1944.389">3617 390 2481 0 0,'-7'2'1835'0'0,"15"-9"-591"0"0,142-171 635 0 0,-138 166-1869 0 0,-1 0 1 0 0,25-18-1 0 0,-6 5-8 0 0,-2 7 20 0 0,-23 16-20 0 0,-1 0 0 0 0,0-1 0 0 0,0 0 0 0 0,0 1 0 0 0,0-2 0 0 0,6-5 0 0 0,9-10-78 0 0,25-22-1 0 0,-7 21-2926 0 0,-30 16 1540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9:53.3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9 772 1088 0 0,'-1'-2'13'0'0,"0"0"-1"0"0,0 0 1 0 0,0 0-1 0 0,0 0 1 0 0,1 0 0 0 0,-1 0-1 0 0,0 0 1 0 0,1 0-1 0 0,0 0 1 0 0,-1 0-1 0 0,1 0 1 0 0,0 0-1 0 0,0 0 1 0 0,0 0 0 0 0,0 0-1 0 0,0 0 1 0 0,1 0-1 0 0,-1 0 1 0 0,1-1-1 0 0,-1 1 1 0 0,1 0 0 0 0,0 1-1 0 0,0-1 1 0 0,0 0-1 0 0,0 0 1 0 0,0 0-1 0 0,2-3 1 0 0,-1 2 1 0 0,0-1 0 0 0,0 0 0 0 0,0 0 1 0 0,-1 0-1 0 0,0 0 0 0 0,2-5 0 0 0,5-3 52 0 0,6-3-129 0 0,8-12 5 0 0,-17 20 54 0 0,1 3-666 0 0,-3 3 316 0 0</inkml:trace>
  <inkml:trace contextRef="#ctx0" brushRef="#br0" timeOffset="1628.95">3465 329 1064 0 0,'-2'-1'-46'0'0,"0"0"0"0"0,0 0 0 0 0,-1 0-1 0 0,1 0 1 0 0,0 1 0 0 0,-1-1 0 0 0,1 1 0 0 0,0 0 0 0 0,-1-1-1 0 0,-4 2 1 0 0,7-3 99 0 0,0 1 1 0 0,0-1-1 0 0,1 1 0 0 0,-1 0 1 0 0,0-1-1 0 0,1 1 1 0 0,-1 0-1 0 0,1-1 0 0 0,-1 1 1 0 0,1 0-1 0 0,-1 0 0 0 0,1 0 1 0 0,0-1-1 0 0,2-1 0 0 0,39-52-45 0 0,-22 32 309 0 0,29-24-1 0 0,-10 10 410 0 0,51-53 591 0 0,-75 79-1147 0 0,-13 10-169 0 0,0 0-1 0 0,0 0 0 0 0,-1 0 0 0 0,1 0 0 0 0,-1 0 0 0 0,1 0 1 0 0,-1 0-1 0 0,1-1 0 0 0,-1 1 0 0 0,0-1 0 0 0,0 1 1 0 0,0-1-1 0 0,2-2 0 0 0,8-6 298 0 0,-4 3-2887 0 0,-7 8 1875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0:47.3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4 204 2280 0 0,'-3'-39'570'0'0,"2"-39"0"0"0,8 1 4422 0 0,-7 76-4975 0 0,0 1 0 0 0,0-1 0 0 0,0 1 0 0 0,0 0 0 0 0,0-1 0 0 0,0 1-1 0 0,1-1 1 0 0,-1 1 0 0 0,0 0 0 0 0,0-1 0 0 0,0 1 0 0 0,1-1 0 0 0,-1 1 0 0 0,0 0-1 0 0,0-1 1 0 0,1 1 0 0 0,-1 0 0 0 0,0 0 0 0 0,1-1 0 0 0,-1 1 0 0 0,0 0-1 0 0,1 0 1 0 0,-1-1 0 0 0,0 1 0 0 0,1 0 0 0 0,-1 0 0 0 0,1 0 0 0 0,-1 0-1 0 0,0 0 1 0 0,1-1 0 0 0,-1 1 0 0 0,1 0 0 0 0,-1 0 0 0 0,1 0 0 0 0,-1 0-1 0 0,0 0 1 0 0,1 0 0 0 0,-1 0 0 0 0,1 0 0 0 0,-1 1 0 0 0,1-1 0 0 0,-1 0 0 0 0,0 0-1 0 0,1 0 1 0 0,-1 0 0 0 0,1 1 0 0 0,1 0 72 0 0,-1-1 0 0 0,1 1 0 0 0,-1 0 0 0 0,1 0 0 0 0,-1 0 0 0 0,1 0 0 0 0,-1 0 0 0 0,1 0 0 0 0,-1 1 0 0 0,1 1 0 0 0,4 8 73 0 0,-1 0 1 0 0,-1 0 0 0 0,0 0 0 0 0,0 1 0 0 0,-1 0 0 0 0,-1 0 0 0 0,0-1 0 0 0,0 22 0 0 0,2 0-132 0 0,2 13-38 0 0,46 317 130 0 0,21-3 153 0 0,-54-281-273 0 0,-2-9 128 0 0,49 133-1 0 0,5-4-63 0 0,-43-111 1 0 0,-6-20 0 0 0,-13-35-130 0 0,2 1 0 0 0,1-2 0 0 0,21 38 0 0 0,-31-66-72 0 0,0-1-1 0 0,0 0 1 0 0,0 0 0 0 0,1 0 0 0 0,-1 0-1 0 0,4 3 1 0 0,-5-5-82 0 0,0 0-1 0 0,0 0 1 0 0,0-1 0 0 0,1 1 0 0 0,-1 0-1 0 0,0-1 1 0 0,0 1 0 0 0,0-1-1 0 0,1 1 1 0 0,-1-1 0 0 0,0 0 0 0 0,0 1-1 0 0,1-1 1 0 0,-1 0 0 0 0,0 0-1 0 0,1 0 1 0 0,-1 0 0 0 0,0 0 0 0 0,1 0-1 0 0,-1 0 1 0 0,0-1 0 0 0,2 1-1 0 0,3-3-1079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2:09.0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188 1249 4281 0 0,'-13'-3'474'0'0,"1"2"0"0"0,-1 0 1 0 0,0 0-1 0 0,1 1 0 0 0,-1 0 0 0 0,0 1 1 0 0,1 1-1 0 0,-1 0 0 0 0,1 1 0 0 0,-1 0 1 0 0,1 1-1 0 0,-16 7 0 0 0,27-10-422 0 0,0-1-1 0 0,1 1 1 0 0,-1 0 0 0 0,0-1-1 0 0,1 1 1 0 0,-1 0-1 0 0,1-1 1 0 0,-1 1-1 0 0,1 0 1 0 0,-1 0 0 0 0,1 0-1 0 0,-1 0 1 0 0,1-1-1 0 0,0 1 1 0 0,0 0-1 0 0,-1 0 1 0 0,1 0 0 0 0,0 0-1 0 0,0 0 1 0 0,0 0-1 0 0,0 0 1 0 0,0 0-1 0 0,0-1 1 0 0,0 1 0 0 0,1 0-1 0 0,-1 0 1 0 0,0 0-1 0 0,0 0 1 0 0,1 0-1 0 0,-1 0 1 0 0,0 0 0 0 0,1-1-1 0 0,-1 1 1 0 0,1 0-1 0 0,0 0 1 0 0,18 33 717 0 0,-18-32-748 0 0,39 56 503 0 0,-2-3-357 0 0,38 73 0 0 0,53 170 87 0 0,9 19-131 0 0,10-9 95 0 0,-89-184 207 0 0,-120-237 1318 0 0,-49-89-1857 0 0,80 139 73 0 0,3-1 0 0 0,2-1 1 0 0,3-1-1 0 0,-20-105 1 0 0,33 133 30 0 0,-2-1 1 0 0,-26-58-1 0 0,-46-67-41 0 0,68 136 25 0 0,1-1 1 0 0,2 0-1 0 0,1-1 1 0 0,1 0-1 0 0,-8-39 0 0 0,17 63 13 0 0,1 1 0 0 0,-1-1-1 0 0,1 1 1 0 0,0-1 0 0 0,0 0-1 0 0,0 1 1 0 0,1-1 0 0 0,0 1-1 0 0,0-1 1 0 0,1 1-1 0 0,-1 0 1 0 0,1-1 0 0 0,0 1-1 0 0,1 0 1 0 0,-1 0 0 0 0,1 0-1 0 0,0 0 1 0 0,0 1 0 0 0,0-1-1 0 0,1 1 1 0 0,8-8 0 0 0,-7 8-5 0 0,2-1 0 0 0,-1 1 0 0 0,0 0 0 0 0,1 1 1 0 0,0 0-1 0 0,0 0 0 0 0,0 0 0 0 0,0 1 1 0 0,0 0-1 0 0,0 0 0 0 0,1 1 0 0 0,-1-1 0 0 0,1 2 1 0 0,-1-1-1 0 0,1 1 0 0 0,7 1 0 0 0,1 1-6 0 0,0 1-1 0 0,-1 0 0 0 0,1 2 1 0 0,-1-1-1 0 0,0 2 0 0 0,0 0 0 0 0,0 1 1 0 0,-1 0-1 0 0,0 1 0 0 0,-1 1 1 0 0,18 14-1 0 0,-6-2 4 0 0,0 1 0 0 0,-2 1 0 0 0,-1 1 0 0 0,31 43 0 0 0,-39-47 2 0 0,-2-1-1 0 0,-1 2 1 0 0,0 0 0 0 0,-1 0-1 0 0,-2 0 1 0 0,0 2 0 0 0,-1-1-1 0 0,-1 0 1 0 0,3 27 0 0 0,-8-37 23 0 0,1 1 0 0 0,-2 0 1 0 0,0-1-1 0 0,0 1 1 0 0,-1 0-1 0 0,-1-1 0 0 0,0 1 1 0 0,0-1-1 0 0,-1 1 1 0 0,-1-1-1 0 0,0 0 1 0 0,-1 0-1 0 0,0-1 0 0 0,-1 1 1 0 0,0-1-1 0 0,-1 0 1 0 0,0-1-1 0 0,-11 12 1 0 0,13-17 13 0 0,-1 0 1 0 0,1 0 0 0 0,-1-1 0 0 0,0 0 0 0 0,-1 0 0 0 0,1 0 0 0 0,-1-1 0 0 0,0 0 0 0 0,1 0 0 0 0,-1-1-1 0 0,-14 4 1 0 0,11-4 16 0 0,1-1 0 0 0,-1 0-1 0 0,1 0 1 0 0,-1-1 0 0 0,0 0-1 0 0,1-1 1 0 0,-1 0 0 0 0,-15-4-1 0 0,24 5-30 0 0,1 0 0 0 0,-1 0 0 0 0,1 0-1 0 0,-1 0 1 0 0,1 0 0 0 0,-1 0 0 0 0,1 0 0 0 0,-1 0-1 0 0,1 0 1 0 0,-1-1 0 0 0,1 1 0 0 0,-1 0-1 0 0,1 0 1 0 0,-1-1 0 0 0,1 1 0 0 0,0 0-1 0 0,-1 0 1 0 0,1-1 0 0 0,-1 1 0 0 0,1-1 0 0 0,0 1-1 0 0,-1 0 1 0 0,1-1 0 0 0,0 1 0 0 0,-1-1-1 0 0,1 1 1 0 0,0-1 0 0 0,0 1 0 0 0,-1 0-1 0 0,1-1 1 0 0,0 1 0 0 0,0-1 0 0 0,0 0 0 0 0,0 1-1 0 0,0-1 1 0 0,0 0-3 0 0,1-1 0 0 0,0 1-1 0 0,0 0 1 0 0,-1 0 0 0 0,1 0-1 0 0,0 0 1 0 0,0 0 0 0 0,0 0 0 0 0,0 1-1 0 0,0-1 1 0 0,1 0 0 0 0,-1 0 0 0 0,1 0-1 0 0,43-18-59 0 0,11 7 46 0 0,0 2-1 0 0,89-3 1 0 0,-86 9 1 0 0,-19 1-149 0 0,-1 3 1 0 0,1 1-1 0 0,0 2 0 0 0,-1 1 1 0 0,0 2-1 0 0,0 2 0 0 0,47 17 0 0 0,-54-14-787 0 0,37 11-1444 0 0,-63-21 2146 0 0,0 0 1 0 0,0 0-1 0 0,0 0 0 0 0,0-1 1 0 0,0 0-1 0 0,1 0 0 0 0,-1-1 1 0 0,0 1-1 0 0,6-3 0 0 0,-7 2 61 0 0,-1-1 0 0 0,0 0 0 0 0,0 0 0 0 0,0 0 0 0 0,0-1 0 0 0,0 1 1 0 0,-1-1-1 0 0,1 0 0 0 0,-1 0 0 0 0,0-1 0 0 0,0 1 0 0 0,0-1 0 0 0,3-4 0 0 0,5-8-1266 0 0,14-31 0 0 0,-22 41 1201 0 0,8-15-556 0 0</inkml:trace>
  <inkml:trace contextRef="#ctx0" brushRef="#br0" timeOffset="414.469">1487 1612 312 0 0,'-9'-25'1031'0'0,"-1"1"1"0"0,-1-1-1 0 0,-2 2 0 0 0,-20-31 1 0 0,27 45-750 0 0,0 0 0 0 0,-1 1 0 0 0,-1 0 0 0 0,1 0 1 0 0,-1 1-1 0 0,-1-1 0 0 0,1 2 0 0 0,-1-1 0 0 0,0 1 1 0 0,0 1-1 0 0,-1 0 0 0 0,0 0 0 0 0,-15-5 0 0 0,23 10-239 0 0,0-1 0 0 0,0 0-1 0 0,0 1 1 0 0,0 0-1 0 0,0-1 1 0 0,-1 1-1 0 0,1 0 1 0 0,0 0 0 0 0,0 0-1 0 0,0 1 1 0 0,-1-1-1 0 0,1 0 1 0 0,0 1 0 0 0,0-1-1 0 0,0 1 1 0 0,0 0-1 0 0,0 0 1 0 0,0 0 0 0 0,0 0-1 0 0,0 0 1 0 0,-3 2-1 0 0,3 0 1 0 0,-1 0-1 0 0,1 0 1 0 0,-1 0-1 0 0,1 0 1 0 0,0 0 0 0 0,0 1-1 0 0,1-1 1 0 0,-1 0-1 0 0,1 1 1 0 0,-1 0-1 0 0,0 5 1 0 0,-1 4 22 0 0,1 0-1 0 0,1 0 1 0 0,0 0 0 0 0,1 0-1 0 0,0 0 1 0 0,3 17 0 0 0,-1-19-43 0 0,1 1 1 0 0,0-1-1 0 0,0 0 1 0 0,2 0 0 0 0,-1-1-1 0 0,1 1 1 0 0,1-1-1 0 0,0 0 1 0 0,0 0-1 0 0,1-1 1 0 0,1 0-1 0 0,-1 0 1 0 0,1-1 0 0 0,1 0-1 0 0,-1 0 1 0 0,1-1-1 0 0,1 0 1 0 0,-1 0-1 0 0,1-1 1 0 0,1 0 0 0 0,-1-1-1 0 0,1 0 1 0 0,10 3-1 0 0,-14-7-5 0 0,-1 0-1 0 0,0 0 1 0 0,1 0 0 0 0,-1-1-1 0 0,0 0 1 0 0,1 0-1 0 0,-1 0 1 0 0,0-1-1 0 0,0 0 1 0 0,10-3 0 0 0,-4 1-18 0 0,-1-1 1 0 0,0 0-1 0 0,0-1 1 0 0,17-10-1 0 0,-20 9-28 0 0,0 0 0 0 0,0-1 0 0 0,0 0 0 0 0,-1 0 0 0 0,0-1 0 0 0,0 0 0 0 0,-1 0 0 0 0,10-18 0 0 0,-9 13 23 0 0,0 0 1 0 0,-1 0-1 0 0,-1-1 1 0 0,0 1-1 0 0,5-27 1 0 0,-8 28 32 0 0,-1-1 0 0 0,-1 0 0 0 0,0 0 0 0 0,-1 0 0 0 0,0 1 0 0 0,-1-1 0 0 0,-1 0 0 0 0,1 1 0 0 0,-2 0 0 0 0,-8-20 0 0 0,-5-7 228 0 0,-41-66 1 0 0,44 83-16 0 0,-1 1 1 0 0,-1 0 0 0 0,-26-25 0 0 0,41 45-117 0 0,3 11-342 0 0,9 20 209 0 0,2-1-1 0 0,1-1 1 0 0,1 0-1 0 0,1-1 1 0 0,1-1-1 0 0,2 0 1 0 0,1-2-1 0 0,31 31 1 0 0,-42-45-30 0 0,25 25 45 0 0,40 31-1 0 0,-61-56-219 0 0,0 0-1 0 0,1-1 0 0 0,1-1 1 0 0,-1 0-1 0 0,1-1 1 0 0,31 10-1 0 0,-32-13-539 0 0,1 0 0 0 0,-1-1-1 0 0,1-1 1 0 0,-1-1 0 0 0,1 0-1 0 0,0 0 1 0 0,23-4 0 0 0,-10-1-2188 0 0</inkml:trace>
  <inkml:trace contextRef="#ctx0" brushRef="#br0" timeOffset="836.58">1864 287 12491 0 0,'-1'0'-26'0'0,"-1"0"1"0"0,1-1-1 0 0,-1 1 1 0 0,1 0-1 0 0,-1 0 1 0 0,1 0-1 0 0,-1 0 0 0 0,1 0 1 0 0,-1 0-1 0 0,1 1 1 0 0,0-1-1 0 0,-1 0 1 0 0,1 1-1 0 0,-1-1 1 0 0,1 1-1 0 0,-1 0 1 0 0,1-1-1 0 0,-1 2 1 0 0,1-1 14 0 0,0 1 1 0 0,0-1-1 0 0,0 1 0 0 0,1 0 1 0 0,-1-1-1 0 0,1 1 1 0 0,-1 0-1 0 0,1-1 1 0 0,0 1-1 0 0,0 0 1 0 0,0-1-1 0 0,0 1 1 0 0,0 0-1 0 0,0-1 0 0 0,0 1 1 0 0,0 0-1 0 0,1 1 1 0 0,2 13 47 0 0,0-1 0 0 0,0 0 0 0 0,2 0 0 0 0,10 24 0 0 0,32 56 105 0 0,-16-35-89 0 0,13 32 24 0 0,131 242 25 0 0,-124-257-59 0 0,31 56-69 0 0,-71-113-93 0 0,-10-19 7 0 0,-1-13 48 0 0,-5-7 84 0 0,-1-1 0 0 0,0 1 0 0 0,-2 1 0 0 0,-10-22 0 0 0,-7-15 87 0 0,19 41-73 0 0,2-1 0 0 0,0 1 0 0 0,0-1 0 0 0,1 0 0 0 0,1 0 0 0 0,0 0 1 0 0,2 0-1 0 0,-1 0 0 0 0,2 0 0 0 0,2-17 0 0 0,-2 24-34 0 0,1-1 0 0 0,0 1 1 0 0,0 0-1 0 0,1 0 0 0 0,0 0 1 0 0,1 0-1 0 0,0 0 0 0 0,0 1 1 0 0,0 0-1 0 0,1 0 0 0 0,0 0 1 0 0,0 0-1 0 0,1 1 0 0 0,0 0 1 0 0,0 0-1 0 0,1 0 0 0 0,-1 1 1 0 0,1 0-1 0 0,10-6 0 0 0,-9 7-9 0 0,0 1-1 0 0,0 0 1 0 0,0 0-1 0 0,0 1 0 0 0,0 0 1 0 0,0 1-1 0 0,1-1 0 0 0,-1 2 1 0 0,1-1-1 0 0,-1 1 1 0 0,10 1-1 0 0,12 2-9 0 0,53 14 0 0 0,-38-7-72 0 0,55 21-3669 0 0,-80-26 1808 0 0</inkml:trace>
  <inkml:trace contextRef="#ctx0" brushRef="#br0" timeOffset="1042.579">2370 87 10378 0 0,'-6'-10'363'0'0,"-1"0"1"0"0,0 0-1 0 0,0 1 0 0 0,-13-12 1 0 0,19 20-439 0 0,9 17-760 0 0,4 2 695 0 0,4 5-1282 0 0,0 0 0 0 0,27 27 0 0 0,-24-31-456 0 0</inkml:trace>
  <inkml:trace contextRef="#ctx0" brushRef="#br0" timeOffset="2189.91">2889 559 4617 0 0,'0'-2'113'0'0,"1"0"-1"0"0,-1 1 1 0 0,1-1 0 0 0,0 0 0 0 0,-1 1-1 0 0,1-1 1 0 0,0 1 0 0 0,0 0 0 0 0,0-1-1 0 0,0 1 1 0 0,0 0 0 0 0,0-1-1 0 0,1 1 1 0 0,1-2 0 0 0,-1 2-42 0 0,-1 1 1 0 0,0 0-1 0 0,1-1 1 0 0,-1 1-1 0 0,0 0 1 0 0,0 0 0 0 0,1 0-1 0 0,-1 0 1 0 0,0 0-1 0 0,1 0 1 0 0,-1 0-1 0 0,0 1 1 0 0,1-1-1 0 0,-1 0 1 0 0,0 1-1 0 0,0-1 1 0 0,1 1-1 0 0,-1-1 1 0 0,0 1-1 0 0,2 1 1 0 0,8 4 138 0 0,0 1 0 0 0,-1 1 1 0 0,0 0-1 0 0,0 0 0 0 0,-1 1 1 0 0,0 0-1 0 0,0 0 0 0 0,-1 1 1 0 0,8 12-1 0 0,5 13-181 0 0,27 55 0 0 0,-17-27 129 0 0,-31-63-135 0 0,0 1 0 0 0,0-1 1 0 0,0 0-1 0 0,0 1 0 0 0,0-1 1 0 0,0 0-1 0 0,0 1 0 0 0,1-1 1 0 0,-1 0-1 0 0,0 1 0 0 0,0-1 1 0 0,0 0-1 0 0,0 1 0 0 0,1-1 0 0 0,-1 0 1 0 0,0 1-1 0 0,1-1 0 0 0,-1 0 1 0 0,0 0-1 0 0,0 1 0 0 0,1-1 1 0 0,-1 0-1 0 0,0 0 0 0 0,1 0 1 0 0,-1 0-1 0 0,0 1 0 0 0,1-1 1 0 0,-1 0-1 0 0,0 0 0 0 0,1 0 0 0 0,-1 0 1 0 0,1 0-1 0 0,-1 0 0 0 0,0 0 1 0 0,1 0-1 0 0,-1 0 0 0 0,1 0 1 0 0,5-15 269 0 0,-3-24-73 0 0,-6 1-2 0 0,-5-176 659 0 0,8 209-871 0 0,0 0 0 0 0,1 0 0 0 0,0 0 0 0 0,0 0 0 0 0,0 0 0 0 0,0 0 0 0 0,1 0 0 0 0,0 0 0 0 0,0 1 0 0 0,5-10 1 0 0,-5 13-11 0 0,-1-1 0 0 0,0 0 0 0 0,1 1 0 0 0,-1-1 0 0 0,1 1 0 0 0,0 0 0 0 0,-1-1 0 0 0,1 1-1 0 0,0 0 1 0 0,0 0 0 0 0,0 0 0 0 0,0 0 0 0 0,0 0 0 0 0,0 0 0 0 0,0 1 0 0 0,0-1 0 0 0,0 1 0 0 0,0 0 0 0 0,0-1 0 0 0,0 1 0 0 0,0 0 0 0 0,1 0 0 0 0,-1 0 0 0 0,0 0 0 0 0,0 1 0 0 0,0-1 0 0 0,0 1 0 0 0,0-1 0 0 0,3 2 0 0 0,6 2 1 0 0,1 1 0 0 0,-1 0 0 0 0,0 1 0 0 0,0 1 0 0 0,0 0 0 0 0,-1 0 0 0 0,14 13 0 0 0,63 69-49 0 0,-74-75 54 0 0,120 151-2672 0 0,-133-165 2624 0 0,0 0-1 0 0,0 0 1 0 0,0 1 0 0 0,0-1 0 0 0,0 0 0 0 0,0 0 0 0 0,0 0 0 0 0,0 1-1 0 0,1-1 1 0 0,-1 0 0 0 0,0 0 0 0 0,0 0 0 0 0,0 0 0 0 0,0 1-1 0 0,1-1 1 0 0,-1 0 0 0 0,0 0 0 0 0,0 0 0 0 0,0 0 0 0 0,1 0 0 0 0,-1 0-1 0 0,0 0 1 0 0,0 1 0 0 0,0-1 0 0 0,1 0 0 0 0,-1 0 0 0 0,0 0 0 0 0,0 0-1 0 0,1 0 1 0 0,-1 0 0 0 0,0 0 0 0 0,0 0 0 0 0,0 0 0 0 0,1 0-1 0 0,-1 0 1 0 0,0 0 0 0 0,1-1 0 0 0,2-8-1180 0 0,0-23-362 0 0,-3 24 1048 0 0,2-41-19 0 0,-3 1 0 0 0,-10-82 0 0 0,-29-95 4726 0 0,14 95-2383 0 0,18 94-1074 0 0,7 35-304 0 0,0 4-396 0 0,0-1-1 0 0,0 0 1 0 0,0 1-1 0 0,0-1 1 0 0,1 1 0 0 0,-1-1-1 0 0,0 5 1 0 0,-3 43 162 0 0,4 83 1 0 0,0-110-176 0 0,5 25 109 0 0,-5-46-84 0 0,1 0 0 0 0,-1 0 1 0 0,1 0-1 0 0,-1 0 0 0 0,1 0 1 0 0,0 0-1 0 0,0 0 1 0 0,0-1-1 0 0,0 1 0 0 0,0 0 1 0 0,0 0-1 0 0,0-1 0 0 0,0 1 1 0 0,1 0-1 0 0,-1-1 0 0 0,1 0 1 0 0,-1 1-1 0 0,1-1 0 0 0,0 0 1 0 0,2 2-1 0 0,-2-3 5 0 0,-1 0 0 0 0,0 0-1 0 0,1 0 1 0 0,-1 0 0 0 0,0 0 0 0 0,0 0 0 0 0,1 0-1 0 0,-1-1 1 0 0,0 1 0 0 0,0 0 0 0 0,1-1 0 0 0,-1 1-1 0 0,0-1 1 0 0,0 1 0 0 0,0-1 0 0 0,0 0 0 0 0,0 0 0 0 0,0 1-1 0 0,0-1 1 0 0,0 0 0 0 0,0 0 0 0 0,0 0 0 0 0,0 0-1 0 0,0 0 1 0 0,-1 0 0 0 0,1 0 0 0 0,0 0 0 0 0,0-2-1 0 0,18-36 113 0 0,-17 34-108 0 0,11-31 35 0 0,-2 0 0 0 0,-1 0 0 0 0,5-43 0 0 0,11-38 70 0 0,-25 112-133 0 0,1-1 0 0 0,-1 1 0 0 0,1 0 1 0 0,1 0-1 0 0,-1-1 0 0 0,1 1 0 0 0,4-5 0 0 0,-6 9-6 0 0,-1 0-1 0 0,1 0 1 0 0,0 1-1 0 0,0-1 0 0 0,0 0 1 0 0,0 0-1 0 0,0 1 1 0 0,0-1-1 0 0,0 1 1 0 0,0-1-1 0 0,0 1 1 0 0,0-1-1 0 0,0 1 0 0 0,0-1 1 0 0,0 1-1 0 0,0 0 1 0 0,0 0-1 0 0,0 0 1 0 0,1-1-1 0 0,-1 1 0 0 0,0 0 1 0 0,0 0-1 0 0,0 1 1 0 0,0-1-1 0 0,0 0 1 0 0,1 0-1 0 0,-1 0 0 0 0,0 1 1 0 0,0-1-1 0 0,0 1 1 0 0,0-1-1 0 0,0 1 1 0 0,0-1-1 0 0,0 1 1 0 0,0 0-1 0 0,0-1 0 0 0,0 1 1 0 0,-1 0-1 0 0,1 0 1 0 0,0-1-1 0 0,0 1 1 0 0,0 1-1 0 0,7 6-7 0 0,-2 0-1 0 0,1 0 1 0 0,-1 0 0 0 0,0 1-1 0 0,0 0 1 0 0,4 12 0 0 0,23 61-29 0 0,-10-23-1 0 0,8 15 146 0 0,29 66-117 0 0,45 162-1 0 0,-96-271 53 0 0,-3-13 21 0 0,0 0 0 0 0,-2 1-1 0 0,0 0 1 0 0,0 22 0 0 0,-4-40 202 0 0,0-18 632 0 0,-15-248-19 0 0,16 214-917 0 0,1-1 0 0 0,4 1 0 0 0,12-60 0 0 0,-12 88-86 0 0,1 1 1 0 0,1-1-1 0 0,1 1 1 0 0,1 0-1 0 0,1 1 0 0 0,1 1 1 0 0,1-1-1 0 0,0 2 1 0 0,31-35-1 0 0,-30 41-1035 0 0,0 0 0 0 0,0 1-1 0 0,25-16 1 0 0,-25 20-616 0 0</inkml:trace>
  <inkml:trace contextRef="#ctx0" brushRef="#br0" timeOffset="2789.82">1972 957 5361 0 0,'-10'-1'234'0'0,"0"0"0"0"0,0 0 0 0 0,1 0 0 0 0,-17 3 0 0 0,-5-1 915 0 0,30-1-1053 0 0,1 0-1 0 0,-1 0 0 0 0,0 0 0 0 0,1 1 0 0 0,-1-1 1 0 0,1 0-1 0 0,-1 0 0 0 0,0-1 0 0 0,1 1 0 0 0,-1 0 1 0 0,0 0-1 0 0,1 0 0 0 0,-1 0 0 0 0,1 0 0 0 0,-1-1 1 0 0,1 1-1 0 0,-1 0 0 0 0,0-1 0 0 0,1 1 0 0 0,-1 0 1 0 0,1-1-1 0 0,-1 1 0 0 0,1 0 0 0 0,0-1 0 0 0,-1 1 1 0 0,1-1-1 0 0,-1 0 0 0 0,1 0-60 0 0,0 1 0 0 0,0-1-1 0 0,0 0 1 0 0,0 0 0 0 0,1 1 0 0 0,-1-1-1 0 0,0 0 1 0 0,1 0 0 0 0,-1 1 0 0 0,0-1-1 0 0,1 0 1 0 0,-1 1 0 0 0,0-1 0 0 0,1 1-1 0 0,-1-1 1 0 0,1 0 0 0 0,1 0 0 0 0,27-23 90 0 0,40-16 54 0 0,129-56 1 0 0,-34 18-455 0 0,28-12-3547 0 0,-153 76 2000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33:43.2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5843 245 7242 0 0,'0'-3'-15'0'0,"0"-17"159"0"0,0 1 0 0 0,-2 0 0 0 0,-6-34 0 0 0,7 47-101 0 0,-1 1-1 0 0,0-1 1 0 0,0 1 0 0 0,0-1-1 0 0,-1 1 1 0 0,1 0 0 0 0,-1 0-1 0 0,-1 1 1 0 0,1-1 0 0 0,-1 0-1 0 0,0 1 1 0 0,0 0 0 0 0,0 0-1 0 0,0 0 1 0 0,-1 1 0 0 0,1-1-1 0 0,-8-3 1 0 0,-3 0-13 0 0,-1 0-1 0 0,0 1 1 0 0,0 0-1 0 0,0 2 0 0 0,-1 0 1 0 0,0 0-1 0 0,0 2 1 0 0,1 0-1 0 0,-2 1 1 0 0,-19 1-1 0 0,9 2 35 0 0,-1 1-1 0 0,1 1 1 0 0,0 1-1 0 0,0 2 1 0 0,-36 13 0 0 0,5 4 145 0 0,1 3 0 0 0,-67 41 0 0 0,-102 81 395 0 0,221-144-588 0 0,-350 254 286 0 0,301-212-139 0 0,2 2-1 0 0,3 2 0 0 0,-58 74 1 0 0,-106 191 701 0 0,181-258-762 0 0,3 0-1 0 0,2 3 1 0 0,3 0-1 0 0,3 1 1 0 0,-15 68-1 0 0,25-74-41 0 0,2 1 0 0 0,3 1 0 0 0,2-1 0 0 0,2 1 0 0 0,4 0 1 0 0,7 61-1 0 0,-2-81-12 0 0,1-1 1 0 0,2 0 0 0 0,1 0-1 0 0,3-1 1 0 0,0 0 0 0 0,3-1-1 0 0,0-1 1 0 0,3 0 0 0 0,29 41-1 0 0,-28-48-22 0 0,1-1 0 0 0,1-1-1 0 0,1 0 1 0 0,1-2-1 0 0,1-1 1 0 0,1-1-1 0 0,1-1 1 0 0,1-2 0 0 0,1 0-1 0 0,58 25 1 0 0,-53-31 1 0 0,0-2-1 0 0,1-1 1 0 0,1-2 0 0 0,-1-1 0 0 0,1-2 0 0 0,0-1 0 0 0,0-2 0 0 0,0-1 0 0 0,0-2 0 0 0,65-12 0 0 0,-30-2 39 0 0,0-2 1 0 0,-1-4 0 0 0,0-2-1 0 0,85-45 1 0 0,-82 30 18 0 0,-1-4-1 0 0,-3-2 1 0 0,-2-4 0 0 0,-2-2-1 0 0,-2-4 1 0 0,81-89-1 0 0,-109 103-24 0 0,-1-1 0 0 0,-3-2 0 0 0,-1-1 0 0 0,36-74 0 0 0,-35 51 5 0 0,-3-2 0 0 0,32-122 0 0 0,-50 152-56 0 0,-2-1 0 0 0,-1 1 0 0 0,-3-2 0 0 0,-1 1 0 0 0,-2 0-1 0 0,-2-1 1 0 0,-1 1 0 0 0,-3 0 0 0 0,-1 0 0 0 0,-2 1 0 0 0,-22-67 0 0 0,8 46-151 0 0,-3 0 0 0 0,-2 2-1 0 0,-44-69 1 0 0,57 105 81 0 0,-2 0-1 0 0,0 2 0 0 0,-1 0 1 0 0,-2 1-1 0 0,0 0 0 0 0,0 2 1 0 0,-2 0-1 0 0,-1 1 0 0 0,0 1 0 0 0,-35-18 1 0 0,46 29-32 0 0,-1 0 1 0 0,1 0 0 0 0,-1 1-1 0 0,-1 1 1 0 0,1 0 0 0 0,0 0-1 0 0,-1 1 1 0 0,0 1-1 0 0,1 0 1 0 0,-1 1 0 0 0,-18 2-1 0 0,22-1-8 0 0,0 1-1 0 0,0 0 0 0 0,0 1 0 0 0,0 0 1 0 0,0 0-1 0 0,1 1 0 0 0,-1 0 0 0 0,1 0 1 0 0,0 1-1 0 0,1 0 0 0 0,-1 1 1 0 0,1-1-1 0 0,0 2 0 0 0,0-1 0 0 0,1 1 1 0 0,-8 10-1 0 0,4-3-397 0 0,1 0 0 0 0,0 1 0 0 0,2 0 0 0 0,0 1 0 0 0,0-1 0 0 0,-6 27 0 0 0,0 12-1579 0 0</inkml:trace>
  <inkml:trace contextRef="#ctx0" brushRef="#br0" timeOffset="964.329">6910 439 8098 0 0,'-3'1'-12'0'0,"-1"0"1"0"0,1 0-1 0 0,0 0 1 0 0,0 1-1 0 0,0-1 1 0 0,-1 1-1 0 0,2 0 1 0 0,-1 0-1 0 0,0 0 1 0 0,0 0-1 0 0,1 0 1 0 0,-1 1-1 0 0,1-1 1 0 0,-1 1-1 0 0,1 0 1 0 0,0-1-1 0 0,0 1 1 0 0,-2 6-1 0 0,-5 6-40 0 0,2 1 1 0 0,-8 21-1 0 0,14-36 51 0 0,-16 50 2 0 0,3 1-1 0 0,-16 99 1 0 0,5 113 389 0 0,23-241-370 0 0,-22 650 1824 0 0,68 16-216 0 0,-36-585-1411 0 0,0-47 63 0 0,16 67 0 0 0,-7-49 60 0 0,-12-60-224 0 0,1 6 1142 0 0,3-27-662 0 0,-8 3-538 0 0,0-1 0 0 0,0 1 0 0 0,-1-1 0 0 0,1 1 1 0 0,-1-1-1 0 0,0 1 0 0 0,0-1 0 0 0,0 1 0 0 0,-1-7 1 0 0,1-4 52 0 0,-7-310-101 0 0,2 206-41 0 0,-7-168 9 0 0,-1-631 73 0 0,17 813-109 0 0,12-162 140 0 0,-11 221-86 0 0,3 0 0 0 0,1 1 0 0 0,27-78 0 0 0,-30 108-17 0 0,1 0-1 0 0,0 0 1 0 0,0 1 0 0 0,1 0-1 0 0,1 1 1 0 0,0 0-1 0 0,1 0 1 0 0,0 1-1 0 0,1 0 1 0 0,0 0-1 0 0,15-9 1 0 0,-18 14-15 0 0,0 1-1 0 0,-1 0 1 0 0,2 1 0 0 0,-1 0-1 0 0,0 0 1 0 0,1 1 0 0 0,0 0-1 0 0,-1 0 1 0 0,1 1 0 0 0,0 0-1 0 0,0 1 1 0 0,1 0 0 0 0,-1 0-1 0 0,0 1 1 0 0,0 0-1 0 0,0 1 1 0 0,1 0 0 0 0,-1 0-1 0 0,15 5 1 0 0,-10 0-2 0 0,1 0 0 0 0,-1 0 0 0 0,-1 2 1 0 0,1 0-1 0 0,-1 0 0 0 0,0 1 0 0 0,-1 1 0 0 0,0 0 0 0 0,-1 0 0 0 0,0 2 0 0 0,0-1 0 0 0,-1 1 0 0 0,-1 1 1 0 0,0-1-1 0 0,-1 2 0 0 0,0-1 0 0 0,9 23 0 0 0,-8-14 14 0 0,-1 0-1 0 0,-1 1 1 0 0,-1-1-1 0 0,-1 1 1 0 0,-1 1 0 0 0,-1-1-1 0 0,-1 0 1 0 0,-1 1-1 0 0,-1 0 1 0 0,-1-1 0 0 0,-5 26-1 0 0,2-27 52 0 0,-1 1-1 0 0,-1-1 1 0 0,-2-1-1 0 0,0 1 1 0 0,-1-1-1 0 0,-1-1 0 0 0,-20 33 1 0 0,19-38-3 0 0,-1 1 0 0 0,0-2 0 0 0,0 1 1 0 0,-2-2-1 0 0,0 0 0 0 0,0 0 0 0 0,-1-1 0 0 0,-1-1 0 0 0,-26 14 1 0 0,11-10 30 0 0,0-1 0 0 0,-2-1 1 0 0,0-2-1 0 0,-48 10 1 0 0,58-16 3 0 0,0-2 0 0 0,0-1 0 0 0,0-1 1 0 0,0 0-1 0 0,0-2 0 0 0,0-1 0 0 0,-37-7 0 0 0,48 6 40 0 0,-1-1 1 0 0,-19-9-1 0 0,28 12-59 0 0,1-1 1 0 0,-1 1 0 0 0,1-1-1 0 0,0 0 1 0 0,-1-1 0 0 0,1 1-1 0 0,0 0 1 0 0,1-1 0 0 0,-1 0 0 0 0,0 0-1 0 0,1 0 1 0 0,-1 0 0 0 0,-2-4-1 0 0,5 7-35 0 0,0 0 1 0 0,0 0-1 0 0,0-1 0 0 0,0 1 0 0 0,0 0 0 0 0,0 0 0 0 0,0-1 0 0 0,0 1 0 0 0,0 0 0 0 0,0 0 0 0 0,0-1 0 0 0,0 1 0 0 0,0 0 1 0 0,0 0-1 0 0,0-1 0 0 0,0 1 0 0 0,0 0 0 0 0,0 0 0 0 0,0-1 0 0 0,1 1 0 0 0,-1 0 0 0 0,0 0 0 0 0,0-1 0 0 0,0 1 1 0 0,0 0-1 0 0,0 0 0 0 0,1 0 0 0 0,-1-1 0 0 0,0 1 0 0 0,0 0 0 0 0,0 0 0 0 0,1 0 0 0 0,-1 0 0 0 0,0 0 0 0 0,1-1 1 0 0,13-3 47 0 0,22 2-112 0 0,-30 2 52 0 0,20 1-68 0 0,0 0-1 0 0,-1 2 1 0 0,0 1 0 0 0,45 12-1 0 0,95 41 53 0 0,-17 6 253 0 0,-3 5 0 0 0,-3 7 1 0 0,-3 7-1 0 0,-4 5 0 0 0,149 126 1 0 0,-189-134-181 0 0,104 80 182 0 0,-120-101-114 0 0,88 58-1765 0 0,-116-80-3412 0 0,-39-27 2675 0 0</inkml:trace>
  <inkml:trace contextRef="#ctx0" brushRef="#br0" timeOffset="109726.86">2158 3501 3217 0 0,'3'-31'4851'0'0,"-3"31"-4857"0"0,1 0 0 0 0,-1-1 0 0 0,0 1 0 0 0,0 0 0 0 0,0 0 0 0 0,0 0 0 0 0,0 0 0 0 0,0 0 0 0 0,0-1 0 0 0,0 1 1 0 0,0 0-1 0 0,0 0 0 0 0,0 0 0 0 0,0 0 0 0 0,1 0 0 0 0,-1 0 0 0 0,0 0 0 0 0,0 0 0 0 0,0-1 0 0 0,0 1 1 0 0,0 0-1 0 0,0 0 0 0 0,1 0 0 0 0,-1 0 0 0 0,0 0 0 0 0,0 0 0 0 0,0 0 0 0 0,0 0 0 0 0,0 0 0 0 0,1 0 0 0 0,-1 0 1 0 0,0 0-1 0 0,0 0 0 0 0,0 0 0 0 0,0 0 0 0 0,0 0 0 0 0,1 0 0 0 0,-1 0 0 0 0,0 0 0 0 0,0 0 0 0 0,0 0 1 0 0,0 0-1 0 0,0 0 0 0 0,1 0 0 0 0,-1 1 0 0 0,0-1 0 0 0,0 0 0 0 0,0 0 0 0 0,10 15-228 0 0,-5-4 308 0 0,-1-1 0 0 0,0 1 0 0 0,-1 0 0 0 0,0 0-1 0 0,-1 0 1 0 0,1 18 0 0 0,-1 72 642 0 0,-2-62-448 0 0,-2 152 309 0 0,2 162-385 0 0,38 375 16 0 0,38-41 44 0 0,-27-271-189 0 0,3 37 29 0 0,28 265 7 0 0,167 2228 2569 0 0,-98-1501-933 0 0,-11-652-1673 0 0,-86-518 8 0 0,-22 3-5844 0 0,-30-265 3911 0 0</inkml:trace>
  <inkml:trace contextRef="#ctx0" brushRef="#br0" timeOffset="110851.12">5827 3701 3241 0 0,'-9'-18'708'0'0,"-1"0"-1"0"0,-17-23 1 0 0,21 33-618 0 0,0 2 0 0 0,0-1-1 0 0,-1 0 1 0 0,1 1-1 0 0,-1 1 1 0 0,-1-1 0 0 0,-14-8-1 0 0,-21-9 677 0 0,41 22-598 0 0,-5 2 367 0 0,3 0-491 0 0,1 0 0 0 0,1 0 0 0 0,-1 0 0 0 0,0 1 0 0 0,0-1 0 0 0,0 1 0 0 0,1-1 0 0 0,-1 1 0 0 0,1 0 0 0 0,-1 0 0 0 0,1 0 0 0 0,0 1 0 0 0,0-1 0 0 0,0 0 0 0 0,0 1 0 0 0,0 0 0 0 0,0-1 0 0 0,1 1 0 0 0,-1 0 0 0 0,1 0 0 0 0,0 0 0 0 0,0 0 0 0 0,-1 3 0 0 0,-7 26 588 0 0,2 0 1 0 0,-7 59-1 0 0,4 68 95 0 0,10-136-651 0 0,7 274 386 0 0,24 1-108 0 0,-9-93-160 0 0,92 1886 117 0 0,8 11 1608 0 0,126-137-947 0 0,-172-1427-871 0 0,-17-108-447 0 0,-16-143-1049 0 0,-40-268 1152 0 0,0 3-389 0 0,0-1 0 0 0,1 0 0 0 0,2 0-1 0 0,0 0 1 0 0,15 34 0 0 0,-10-39-666 0 0,2-4-445 0 0</inkml:trace>
  <inkml:trace contextRef="#ctx0" brushRef="#br0" timeOffset="111867.989">9466 3001 3513 0 0,'-2'-1'376'0'0,"1"0"0"0"0,-1-1 1 0 0,0 1-1 0 0,0 0 0 0 0,0 0 1 0 0,0 1-1 0 0,0-1 0 0 0,0 0 0 0 0,0 1 1 0 0,0-1-1 0 0,0 1 0 0 0,-4-1 1 0 0,4 1-326 0 0,1 1 1 0 0,-1-1 0 0 0,1 0-1 0 0,-1 1 1 0 0,1-1 0 0 0,-1 1 0 0 0,1 0-1 0 0,0-1 1 0 0,-1 1 0 0 0,1 0 0 0 0,0 0-1 0 0,-1 0 1 0 0,1 0 0 0 0,0 0-1 0 0,0 0 1 0 0,0 0 0 0 0,0 0 0 0 0,0 0-1 0 0,0 1 1 0 0,0-1 0 0 0,0 0 0 0 0,0 2-1 0 0,-2 5-161 0 0,0-1-1 0 0,0 1 1 0 0,0 0-1 0 0,1 0 1 0 0,1 0-1 0 0,-2 15 1 0 0,-2 85 277 0 0,6 1 0 0 0,23 176 0 0 0,71 470 508 0 0,29 62 201 0 0,-23-194-695 0 0,50 945 302 0 0,-115-982 456 0 0,19 371-176 0 0,-25 0-634 0 0,8-104 238 0 0,54-173-150 0 0,-65-544-442 0 0,6 43-1079 0 0,-23-61-2913 0 0,-11-84 1724 0 0,-2-6-940 0 0</inkml:trace>
  <inkml:trace contextRef="#ctx0" brushRef="#br0" timeOffset="112979.63">25 5150 984 0 0,'0'0'-10'0'0,"0"-1"0"0"0,0 1-1 0 0,-1 0 1 0 0,1 0 0 0 0,0 0-1 0 0,0 0 1 0 0,0 0 0 0 0,-1 0-1 0 0,1 0 1 0 0,0 0-1 0 0,0 0 1 0 0,0 0 0 0 0,-1 0-1 0 0,1 0 1 0 0,0 0 0 0 0,0 0-1 0 0,0 0 1 0 0,-1 0 0 0 0,1 0-1 0 0,0 0 1 0 0,0 0 0 0 0,0 0-1 0 0,-1 0 1 0 0,1 0 0 0 0,0 0-1 0 0,0 0 1 0 0,0 0 0 0 0,0 0-1 0 0,-1 0 1 0 0,1 0 0 0 0,0 0-1 0 0,0 1 1 0 0,0-1 0 0 0,0 0-1 0 0,-1 0 1 0 0,1 0 0 0 0,0 0-1 0 0,0 0 1 0 0,0 1 0 0 0,0-1-1 0 0,0 0 1 0 0,-8 13 333 0 0,0 15 1132 0 0,7-21-1195 0 0,1 1 0 0 0,-1-1 0 0 0,1 1-1 0 0,1-1 1 0 0,-1 1 0 0 0,1 0 0 0 0,1-1-1 0 0,0 0 1 0 0,0 1 0 0 0,0-1 0 0 0,1 0-1 0 0,3 8 1 0 0,0-5-126 0 0,0 1-1 0 0,1-2 0 0 0,0 1 1 0 0,1-1-1 0 0,-1 0 0 0 0,2-1 1 0 0,10 10-1 0 0,2-2-18 0 0,0-1 0 0 0,1-2 0 0 0,1 0 0 0 0,0-1 0 0 0,0-1 1 0 0,40 12-1 0 0,17 0 204 0 0,0-4 0 0 0,122 13 1 0 0,169-10-142 0 0,128-38 75 0 0,2-31-125 0 0,-364 32-148 0 0,1749-228 399 0 0,-709 83-238 0 0,-475 67-60 0 0,801-91 449 0 0,566 23 2024 0 0,4 100-599 0 0,887 187-1831 0 0,-2723-104-382 0 0,261 21-4193 0 0,-427-39 2259 0 0</inkml:trace>
  <inkml:trace contextRef="#ctx0" brushRef="#br0" timeOffset="114689.489">2996 4890 5569 0 0,'18'-13'3224'0'0,"13"-2"-2586"0"0,9-6-676 0 0,-32 15 104 0 0,-1 0 0 0 0,1-1 1 0 0,-1 0-1 0 0,0-1 0 0 0,-1 0 0 0 0,10-15 1 0 0,29-58 166 0 0,-37 65-153 0 0,28-65 164 0 0,-3 0 0 0 0,-4-2-1 0 0,24-111 1 0 0,-22 75 18 0 0,45-202 56 0 0,-47 172-218 0 0,38-241-40 0 0,-64 369-56 0 0,23-299-80 0 0,-25 269 88 0 0,-2 0 0 0 0,-3 0-1 0 0,-1 0 1 0 0,-16-62 0 0 0,14 86-10 0 0,-1 0 0 0 0,-13-27 0 0 0,17 45 3 0 0,-1 0 0 0 0,0 0 1 0 0,0 1-1 0 0,0-1 0 0 0,-1 1 0 0 0,-1 0 1 0 0,1 1-1 0 0,-1-1 0 0 0,-8-5 1 0 0,14 12-22 0 0,1 1 0 0 0,0 0 0 0 0,-1-1 0 0 0,1 1 0 0 0,0 0 0 0 0,-1 0 0 0 0,1-1 0 0 0,0 1 0 0 0,-1 0 0 0 0,1 0 0 0 0,-1 0 0 0 0,1-1 1 0 0,0 1-1 0 0,-1 0 0 0 0,1 0 0 0 0,-1 0 0 0 0,1 0 0 0 0,-1 0 0 0 0,1 0 0 0 0,0 0 0 0 0,-1 0 0 0 0,1 0 0 0 0,-1 0 0 0 0,1 0 0 0 0,-1 0 0 0 0,1 0 1 0 0,0 0-1 0 0,-1 1 0 0 0,1-1 0 0 0,-1 0 0 0 0,1 0 0 0 0,0 0 0 0 0,-1 1 0 0 0,-6 16-274 0 0,4 31 157 0 0,3-42 136 0 0,5 100-105 0 0,29 160 0 0 0,-15-138 149 0 0,28 146 37 0 0,131 427 1 0 0,12-161 194 0 0,-160-472-199 0 0,3-1 0 0 0,3-2 0 0 0,63 89 0 0 0,-88-139 2 0 0,1-1 1 0 0,0 0-1 0 0,1-1 0 0 0,24 19 1 0 0,-35-31-73 0 0,-1 1 0 0 0,1-1 0 0 0,-1 0 0 0 0,1 0 0 0 0,-1 0 0 0 0,1 0 0 0 0,0-1 1 0 0,-1 1-1 0 0,1 0 0 0 0,0-1 0 0 0,0 1 0 0 0,0-1 0 0 0,0 0 0 0 0,-1 1 0 0 0,1-1 0 0 0,0 0 0 0 0,0 0 0 0 0,4-1 0 0 0,-5 1-44 0 0,1-1-1 0 0,-1 0 1 0 0,0 1-1 0 0,1-1 0 0 0,-1 0 1 0 0,0 0-1 0 0,1 0 1 0 0,-1 0-1 0 0,0 0 1 0 0,0 0-1 0 0,0-1 0 0 0,0 1 1 0 0,0 0-1 0 0,0-1 1 0 0,0 1-1 0 0,0 0 0 0 0,0-3 1 0 0,2-2-284 0 0,-1-1 1 0 0,0 1 0 0 0,-1 0-1 0 0,1-1 1 0 0,-1 1 0 0 0,-1-1-1 0 0,1 1 1 0 0,-1-1-1 0 0,-1-7 1 0 0,-3-11-1150 0 0,-2-1-180 0 0</inkml:trace>
  <inkml:trace contextRef="#ctx0" brushRef="#br0" timeOffset="114961.51">3313 4381 9434 0 0,'0'-2'48'0'0,"0"0"-1"0"0,0 0 1 0 0,1 0 0 0 0,-1 0-1 0 0,1 0 1 0 0,-1 0 0 0 0,1 0-1 0 0,0 0 1 0 0,0 0 0 0 0,0 0-1 0 0,0 0 1 0 0,0 0 0 0 0,0 0-1 0 0,1 1 1 0 0,-1-1 0 0 0,0 0 0 0 0,1 1-1 0 0,-1-1 1 0 0,1 1 0 0 0,0 0-1 0 0,-1-1 1 0 0,1 1 0 0 0,0 0-1 0 0,0 0 1 0 0,0 0 0 0 0,4-1-1 0 0,4-2-174 0 0,2 1 0 0 0,-1 0 0 0 0,22-2 0 0 0,-7 1 256 0 0,325-57-338 0 0,-153 37-4007 0 0,-162 19 2420 0 0</inkml:trace>
  <inkml:trace contextRef="#ctx0" brushRef="#br0" timeOffset="115520.45">6885 3435 9434 0 0,'-29'-81'1447'0'0,"29"80"-1572"0"0,-15 21-625 0 0,9-7 767 0 0,1 0 1 0 0,1 0-1 0 0,0 1 0 0 0,1 0 0 0 0,1 0 0 0 0,0 0 1 0 0,0 15-1 0 0,7 102 145 0 0,-1-73-214 0 0,47 336 52 0 0,-19-195 107 0 0,5 112-2332 0 0,-25-250-1342 0 0,-9-51 2055 0 0</inkml:trace>
  <inkml:trace contextRef="#ctx0" brushRef="#br0" timeOffset="116290.75">6015 3594 9898 0 0,'-32'-25'-45'0'0,"32"25"-22"0"0,0 1-273 0 0,1 0 339 0 0,-1 0 0 0 0,1 0-1 0 0,0-1 1 0 0,-1 1 0 0 0,1 0 0 0 0,0 0-1 0 0,0-1 1 0 0,-1 1 0 0 0,1 0 0 0 0,0-1 0 0 0,0 1-1 0 0,1 0 1 0 0,-2-1 4 0 0,2 1 5 0 0,0-1 0 0 0,0 1 1 0 0,0-1-1 0 0,-1 1 1 0 0,1-1-1 0 0,0 0 0 0 0,0 0 1 0 0,0 0-1 0 0,0 0 0 0 0,-1 0 1 0 0,1 0-1 0 0,0 0 0 0 0,0-1 1 0 0,0 1-1 0 0,0-1 1 0 0,1 0-1 0 0,31-14 169 0 0,-22 10-151 0 0,13-6-24 0 0,283-138 137 0 0,-237 108-151 0 0,1 3-1 0 0,2 4 0 0 0,92-29 0 0 0,-120 49-14 0 0,1 2 0 0 0,0 2 0 0 0,0 2 0 0 0,1 2-1 0 0,1 3 1 0 0,83 4 0 0 0,-103 0-11 0 0,0 2 0 0 0,-1 1 0 0 0,0 2 1 0 0,0 1-1 0 0,27 10 0 0 0,-46-14 12 0 0,-1 1 0 0 0,0 0 0 0 0,0 1 0 0 0,-1-1 0 0 0,1 2 0 0 0,-1-1 0 0 0,0 1 0 0 0,11 12 0 0 0,-14-14 11 0 0,-1 2 0 0 0,1-1 1 0 0,-1 0-1 0 0,0 1 1 0 0,0-1-1 0 0,-1 1 1 0 0,1 0-1 0 0,-1 0 0 0 0,-1 0 1 0 0,1 0-1 0 0,-1 0 1 0 0,0 0-1 0 0,0 13 1 0 0,-1-5-1 0 0,-2 0 1 0 0,1 0-1 0 0,-2 0 1 0 0,0 0 0 0 0,-1 0-1 0 0,0-1 1 0 0,-1 1-1 0 0,0-1 1 0 0,-2 0-1 0 0,1-1 1 0 0,-1 1 0 0 0,-13 15-1 0 0,-5 5 50 0 0,-1-2 1 0 0,-2 0-1 0 0,-32 27 0 0 0,-270 213 444 0 0,297-250-407 0 0,-56 26 1 0 0,75-40 10 0 0,49-15 193 0 0,59-8 1 0 0,-46 10-297 0 0,1 2 1 0 0,-1 2-1 0 0,1 3 0 0 0,-1 1 0 0 0,0 3 0 0 0,0 1 0 0 0,50 15 0 0 0,-91-20 12 0 0,-1 1-1 0 0,0 0 0 0 0,0 1 0 0 0,0-1 0 0 0,0 1 0 0 0,0 0 1 0 0,-1 0-1 0 0,1 1 0 0 0,-1 0 0 0 0,6 5 0 0 0,-9-7-5 0 0,0 1 1 0 0,0-1-1 0 0,0 1 0 0 0,0 0 1 0 0,-1-1-1 0 0,0 1 0 0 0,1 0 1 0 0,-1 0-1 0 0,0 0 0 0 0,0 0 1 0 0,0 0-1 0 0,-1 0 0 0 0,1 0 1 0 0,-1 0-1 0 0,0 0 0 0 0,0 0 1 0 0,0 0-1 0 0,0 0 0 0 0,0 0 1 0 0,-1 0-1 0 0,1 0 0 0 0,-1 0 1 0 0,-1 5-1 0 0,-1 0 3 0 0,0-1 0 0 0,-1 1-1 0 0,1-1 1 0 0,-1 0 0 0 0,-1 0 0 0 0,1 0 0 0 0,-1 0 0 0 0,0-1-1 0 0,-1 0 1 0 0,0 0 0 0 0,0 0 0 0 0,0-1 0 0 0,-1 0-1 0 0,-12 8 1 0 0,-9 3 8 0 0,0-2 1 0 0,-49 17-1 0 0,12-4-10 0 0,26-9-24 0 0,0-2 0 0 0,-1-2-1 0 0,-1-1 1 0 0,-58 10 0 0 0,97-23-110 0 0,0 1 0 0 0,0-1 0 0 0,0 0-1 0 0,-1 0 1 0 0,1 0 0 0 0,0 0 0 0 0,0-1 0 0 0,0 1-1 0 0,0-1 1 0 0,0 1 0 0 0,0-1 0 0 0,-3-1 0 0 0,0 0-1422 0 0</inkml:trace>
  <inkml:trace contextRef="#ctx0" brushRef="#br0" timeOffset="117381.959">10722 3066 7058 0 0,'-7'-2'-13'0'0,"0"0"1"0"0,0 1 0 0 0,-1 0 0 0 0,1 1 0 0 0,0 0 0 0 0,0 0 0 0 0,0 0 0 0 0,0 1 0 0 0,0 0 0 0 0,0 1-1 0 0,0-1 1 0 0,0 1 0 0 0,0 0 0 0 0,0 1 0 0 0,-9 5 0 0 0,-1 1-6 0 0,0 2-1 0 0,1 0 1 0 0,1 1-1 0 0,-21 20 1 0 0,22-18 57 0 0,2 0-1 0 0,0 0 0 0 0,0 2 1 0 0,2-1-1 0 0,0 1 1 0 0,0 1-1 0 0,-7 20 1 0 0,-42 129 544 0 0,48-129-548 0 0,-3 10 27 0 0,3 0 1 0 0,2 1-1 0 0,2 0 1 0 0,2 1-1 0 0,2 0 1 0 0,2-1-1 0 0,2 1 1 0 0,9 53-1 0 0,-8-89-21 0 0,1 0 0 0 0,0 0 0 0 0,0 0 0 0 0,1-1 0 0 0,1 0 0 0 0,0 1 0 0 0,1-2 0 0 0,0 1 0 0 0,12 16 0 0 0,-14-23-13 0 0,0 1 1 0 0,1-1-1 0 0,0-1 0 0 0,0 1 1 0 0,0-1-1 0 0,0 1 0 0 0,1-2 1 0 0,-1 1-1 0 0,1 0 0 0 0,0-1 1 0 0,0 0-1 0 0,1-1 0 0 0,-1 1 0 0 0,0-1 1 0 0,1-1-1 0 0,-1 1 0 0 0,1-1 1 0 0,0 0-1 0 0,-1 0 0 0 0,10-1 1 0 0,4-1-76 0 0,-1-2 0 0 0,1 0 0 0 0,0-1 0 0 0,-1-1 0 0 0,0 0 0 0 0,0-2 0 0 0,-1 0 0 0 0,0-1 0 0 0,21-13 0 0 0,-13 5-288 0 0,0-1 1 0 0,-1-1-1 0 0,-1-1 0 0 0,0-2 0 0 0,25-28 1 0 0,-29 25 281 0 0,0-2-1 0 0,-2 0 1 0 0,20-39 0 0 0,38-92 765 0 0,-64 129-534 0 0,5-8 69 0 0,-2-1-1 0 0,-1 0 1 0 0,-2-1-1 0 0,11-66 1 0 0,-21 90-218 0 0,0-1 0 0 0,-1 0 0 0 0,-1 0 0 0 0,0 0-1 0 0,-2 1 1 0 0,1-1 0 0 0,-2 0 0 0 0,0 1 0 0 0,0-1 0 0 0,-2 1 0 0 0,1 0 0 0 0,-2 0 0 0 0,0 1 0 0 0,-1-1-1 0 0,-13-20 1 0 0,11 21-82 0 0,-1 1 0 0 0,1 0 0 0 0,-2 0 0 0 0,0 1 0 0 0,0 1 0 0 0,-1 0 0 0 0,0 0 0 0 0,-1 1 0 0 0,0 0 0 0 0,0 2 0 0 0,-1-1 0 0 0,0 2 0 0 0,0-1 0 0 0,-26-6 0 0 0,-16-5-1006 0 0,3 0-3685 0 0,49 16 3647 0 0</inkml:trace>
  <inkml:trace contextRef="#ctx0" brushRef="#br0" timeOffset="118509.239">11282 3284 5969 0 0,'-2'0'78'0'0,"0"0"-1"0"0,1 0 0 0 0,-1 0 0 0 0,1 1 1 0 0,-1-1-1 0 0,0 0 0 0 0,1 1 1 0 0,-1-1-1 0 0,1 1 0 0 0,-1 0 0 0 0,1-1 1 0 0,-1 1-1 0 0,1 0 0 0 0,-2 2 1 0 0,1-1-91 0 0,1 0 1 0 0,0 0-1 0 0,0 0 1 0 0,0 0-1 0 0,0 1 1 0 0,0-1-1 0 0,0 1 1 0 0,1-1 0 0 0,-1 5-1 0 0,-5 19 27 0 0,2 0-1 0 0,1 0 0 0 0,1 1 1 0 0,1-1-1 0 0,2 1 1 0 0,0-1-1 0 0,2 1 1 0 0,1-1-1 0 0,1 0 1 0 0,1 0-1 0 0,1-1 0 0 0,15 33 1 0 0,-20-52 14 0 0,1-1 1 0 0,-1 0 0 0 0,1 0-1 0 0,1 0 1 0 0,-1 0-1 0 0,1-1 1 0 0,0 0 0 0 0,0 1-1 0 0,0-1 1 0 0,0 0-1 0 0,1-1 1 0 0,-1 1-1 0 0,1-1 1 0 0,9 5 0 0 0,-10-7 10 0 0,0 1 0 0 0,-1-1 0 0 0,1 0 0 0 0,0 0 0 0 0,0 0 0 0 0,0-1 0 0 0,0 1 0 0 0,0-1 0 0 0,0 0 0 0 0,0 0 0 0 0,0 0 0 0 0,0-1 0 0 0,-1 1 0 0 0,1-1 0 0 0,0 0 0 0 0,0 0 0 0 0,0-1 0 0 0,-1 1 0 0 0,1-1 0 0 0,0 1 0 0 0,-1-1-1 0 0,5-4 1 0 0,3-2 26 0 0,-1-1-1 0 0,0 0 0 0 0,0-1 0 0 0,-1 0 0 0 0,-1 0 0 0 0,1-1 1 0 0,-2 0-1 0 0,10-17 0 0 0,4-15 161 0 0,17-47 0 0 0,-27 64-191 0 0,2-11 29 0 0,-7 21-57 0 0,-1 0 1 0 0,2 1-1 0 0,0 0 1 0 0,1 0-1 0 0,0 0 1 0 0,19-22-1 0 0,-27 37-13 0 0,0-1 0 0 0,0 1 1 0 0,0 0-1 0 0,0-1 0 0 0,1 1 0 0 0,-1 0 0 0 0,0 0 1 0 0,0-1-1 0 0,0 1 0 0 0,1 0 0 0 0,-1 0 0 0 0,0 0 1 0 0,1 0-1 0 0,-1-1 0 0 0,0 1 0 0 0,0 0 0 0 0,1 0 1 0 0,-1 0-1 0 0,0 0 0 0 0,1 0 0 0 0,-1 0 0 0 0,0 0 1 0 0,1 0-1 0 0,-1 0 0 0 0,0 0 0 0 0,1 0 0 0 0,-1 0 1 0 0,0 0-1 0 0,0 0 0 0 0,1 0 0 0 0,-1 0 1 0 0,0 0-1 0 0,1 0 0 0 0,-1 0 0 0 0,6 12-143 0 0,-2 23 47 0 0,-4-31 105 0 0,-1 20 8 0 0,-1 0 0 0 0,0 0 1 0 0,-2 0-1 0 0,-12 42 0 0 0,1-2-49 0 0,-10 76 225 0 0,25-140-178 0 0,0 0 0 0 0,-1 1 0 0 0,1-1 0 0 0,0 0-1 0 0,0 0 1 0 0,0 1 0 0 0,0-1 0 0 0,0 0 0 0 0,0 0 0 0 0,0 1-1 0 0,0-1 1 0 0,-1 0 0 0 0,1 1 0 0 0,0-1 0 0 0,0 0-1 0 0,0 1 1 0 0,0-1 0 0 0,1 0 0 0 0,-1 0 0 0 0,0 1 0 0 0,0-1-1 0 0,0 0 1 0 0,0 1 0 0 0,0-1 0 0 0,0 0 0 0 0,0 0-1 0 0,0 1 1 0 0,1-1 0 0 0,-1 0 0 0 0,0 0 0 0 0,0 1 0 0 0,0-1-1 0 0,1 0 1 0 0,-1 0 0 0 0,0 0 0 0 0,0 1 0 0 0,1-1-1 0 0,-1 0 1 0 0,0 0 0 0 0,0 0 0 0 0,1 0 0 0 0,-1 0 0 0 0,0 1-1 0 0,0-1 1 0 0,1 0 0 0 0,-1 0 0 0 0,0 0 0 0 0,1 0-1 0 0,-1 0 1 0 0,1 0 0 0 0,-1 0 32 0 0,1-1-1 0 0,0 1 0 0 0,0-1 1 0 0,0 1-1 0 0,0 0 1 0 0,-1-1-1 0 0,1 0 1 0 0,0 1-1 0 0,0-1 0 0 0,-1 1 1 0 0,1-1-1 0 0,0 0 1 0 0,-1 0-1 0 0,1 1 0 0 0,0-2 1 0 0,35-57 267 0 0,-16 28-266 0 0,-1-1 0 0 0,22-51 1 0 0,189-569 439 0 0,-156 404-437 0 0,-50 165-133 0 0,24-101 9 0 0,-44 169 23 0 0,0-1 0 0 0,-2 0 0 0 0,0 0 0 0 0,0-24 1 0 0,-2 41 48 0 0,0-1 0 0 0,0 0 1 0 0,0 0-1 0 0,0 0 0 0 0,0 0 1 0 0,0 1-1 0 0,0-1 0 0 0,0 0 1 0 0,0 0-1 0 0,-1 0 0 0 0,1 0 1 0 0,0 1-1 0 0,0-1 0 0 0,0 0 1 0 0,0 0-1 0 0,0 0 0 0 0,0 0 1 0 0,-1 0-1 0 0,1 0 0 0 0,0 1 0 0 0,0-1 1 0 0,0 0-1 0 0,0 0 0 0 0,-1 0 1 0 0,1 0-1 0 0,0 0 0 0 0,0 0 1 0 0,0 0-1 0 0,0 0 0 0 0,-1 0 1 0 0,1 0-1 0 0,0 0 0 0 0,0 0 1 0 0,0 0-1 0 0,-1 0 0 0 0,1 0 1 0 0,0 0-1 0 0,0 0 0 0 0,0 0 1 0 0,0 0-1 0 0,-1 0 0 0 0,1 0 1 0 0,0 0-1 0 0,0 0 0 0 0,0 0 1 0 0,0-1-1 0 0,-1 1 0 0 0,1 0 1 0 0,0 0-1 0 0,0 0 0 0 0,0 0 1 0 0,0 0-1 0 0,0 0 0 0 0,-1-1 1 0 0,1 1-1 0 0,0 0 0 0 0,0 0 1 0 0,0 0-1 0 0,0 0 0 0 0,0-1 1 0 0,0 1-1 0 0,0 0 0 0 0,0 0 0 0 0,0 0 1 0 0,0 0-1 0 0,0-1 0 0 0,0 1 1 0 0,-10 14-292 0 0,9-13 287 0 0,-10 20 19 0 0,2 0-1 0 0,0 0 0 0 0,-12 44 0 0 0,12-36 52 0 0,-24 95-9 0 0,5 1 0 0 0,5 2-1 0 0,-8 180 1 0 0,27-238 36 0 0,3 0-1 0 0,3 0 1 0 0,4 0 0 0 0,2-1-1 0 0,18 70 1 0 0,-16-100 45 0 0,2 0-1 0 0,2-1 1 0 0,1-1-1 0 0,23 40 0 0 0,-24-51-26 0 0,2-2-1 0 0,0 1 1 0 0,2-2-1 0 0,0-1 0 0 0,1 0 1 0 0,34 27-1 0 0,-30-30 21 0 0,1-1 0 0 0,0-1 0 0 0,43 20 0 0 0,-49-28-36 0 0,1-1 0 0 0,-1 0 0 0 0,1-1 0 0 0,0-1 0 0 0,0-1 0 0 0,27 2 0 0 0,-37-6-63 0 0,1 0 1 0 0,0-1-1 0 0,0 0 1 0 0,-1-1-1 0 0,1 0 1 0 0,-1 0 0 0 0,1-1-1 0 0,-1 0 1 0 0,0-1-1 0 0,0 0 1 0 0,0 0-1 0 0,-1-1 1 0 0,11-7 0 0 0,-10 5-127 0 0,0 1 0 0 0,-1-1 0 0 0,0-1 0 0 0,-1 1 0 0 0,0-1 0 0 0,0-1 0 0 0,0 1 0 0 0,-1-1 0 0 0,0 0 0 0 0,-1-1 1 0 0,8-18-1 0 0,-7 11-374 0 0,-1-1 0 0 0,0 0 0 0 0,-1 0 1 0 0,-1 0-1 0 0,-1 0 0 0 0,-1-1 0 0 0,0 1 0 0 0,-1-1 1 0 0,-1 1-1 0 0,-1-1 0 0 0,-1 1 0 0 0,0 0 0 0 0,-1 0 1 0 0,-1 0-1 0 0,-1 1 0 0 0,-15-32 0 0 0,0 7-1193 0 0</inkml:trace>
  <inkml:trace contextRef="#ctx0" brushRef="#br0" timeOffset="120117.87">11495 3040 7594 0 0,'-1'-1'129'0'0,"0"-1"1"0"0,0 0 0 0 0,0 1-1 0 0,0-1 1 0 0,0 0 0 0 0,1 0-1 0 0,-1 1 1 0 0,1-1 0 0 0,-1 0-1 0 0,1 0 1 0 0,0 0 0 0 0,0-2-1 0 0,0 3-124 0 0,1 1 1 0 0,0-1-1 0 0,0 0 0 0 0,0 1 0 0 0,0-1 0 0 0,0 1 1 0 0,0-1-1 0 0,0 1 0 0 0,0 0 0 0 0,0-1 0 0 0,0 1 0 0 0,0 0 1 0 0,0 0-1 0 0,0-1 0 0 0,0 1 0 0 0,0 0 0 0 0,0 0 0 0 0,0 0 1 0 0,0 0-1 0 0,0 1 0 0 0,0-1 0 0 0,0 0 0 0 0,0 0 1 0 0,1 1-1 0 0,121 5 293 0 0,218-17 1 0 0,-109-4-286 0 0,50-6-2954 0 0,-257 18 2558 0 0,29-8 0 0 0,-53 11 379 0 0,0 0 0 0 0,0 0 0 0 0,-1 0 0 0 0,1 0 0 0 0,0 0 0 0 0,-1 0 0 0 0,1 1 0 0 0,0-1 0 0 0,-1 0 0 0 0,1 0 0 0 0,0 1 1 0 0,-1-1-1 0 0,1 0 0 0 0,0 1 0 0 0,-1-1 0 0 0,1 1 0 0 0,-1-1 0 0 0,1 0 0 0 0,-1 1 0 0 0,1 0 0 0 0,-1-1 0 0 0,1 1 0 0 0,-1-1 0 0 0,0 1 0 0 0,1-1 0 0 0,-1 1 0 0 0,0 0 0 0 0,1-1 0 0 0,-1 1 0 0 0,0 0 0 0 0,0-1 0 0 0,0 1 0 0 0,1 0 0 0 0,-1-1 1 0 0,0 2-1 0 0,3 28 87 0 0,-5 6 181 0 0,-1-1 0 0 0,-14 55 0 0 0,4-16-67 0 0,-19 115-59 0 0,1-13 255 0 0,-8 198 1 0 0,33-300-160 0 0,3-44-87 0 0,1-1 0 0 0,4 56 0 0 0,-2-84-112 0 0,0-1 0 0 0,0 1 0 0 0,0 0 0 0 0,0 0 0 0 0,0 0 0 0 0,0 0 0 0 0,0 0 1 0 0,0 0-1 0 0,1 0 0 0 0,-1 0 0 0 0,0 0 0 0 0,1 0 0 0 0,-1-1 0 0 0,0 1 0 0 0,1 0 0 0 0,0 0 0 0 0,-1 0 0 0 0,1-1 1 0 0,-1 1-1 0 0,1 0 0 0 0,1 0 0 0 0,-2-1 1 0 0,1 0-1 0 0,0 0 1 0 0,-1-1 0 0 0,1 1 0 0 0,-1 0 0 0 0,1 0 0 0 0,-1-1-1 0 0,1 1 1 0 0,0 0 0 0 0,-1-1 0 0 0,1 1 0 0 0,-1-1-1 0 0,0 1 1 0 0,1-1 0 0 0,-1 1 0 0 0,1-1 0 0 0,-1 1 0 0 0,0-1-1 0 0,1 1 1 0 0,-1-1 0 0 0,1-1 0 0 0,16-39 398 0 0,2-36-327 0 0,-4 0 0 0 0,6-94 1 0 0,-5 37-6 0 0,66-306-81 0 0,-75 414-66 0 0,2 0 0 0 0,0 1-1 0 0,2 0 1 0 0,1 1 0 0 0,15-24 0 0 0,-20 37 15 0 0,1 0 0 0 0,-1 1 0 0 0,2 0 0 0 0,0 0 0 0 0,0 1 0 0 0,1 0 0 0 0,0 0 0 0 0,0 1 0 0 0,1 1 0 0 0,0 0 0 0 0,0 0 0 0 0,18-7 0 0 0,-25 13 5 0 0,0-1 0 0 0,0 1 0 0 0,0 0 0 0 0,0 0 0 0 0,0 0 0 0 0,0 0 0 0 0,0 1 1 0 0,1 0-1 0 0,-1-1 0 0 0,0 2 0 0 0,0-1 0 0 0,0 0 0 0 0,1 1 0 0 0,5 2 1 0 0,-7-2-12 0 0,0 1 0 0 0,0-1 1 0 0,0 1-1 0 0,0 0 1 0 0,0 0-1 0 0,0 1 1 0 0,-1-1-1 0 0,1 1 1 0 0,-1-1-1 0 0,0 1 1 0 0,0 0-1 0 0,0-1 1 0 0,0 1-1 0 0,0 0 1 0 0,0 1-1 0 0,-1-1 0 0 0,0 0 1 0 0,2 5-1 0 0,1 7 10 0 0,0 0 1 0 0,0 1-1 0 0,-2-1 0 0 0,0 1 0 0 0,-1 0 0 0 0,-1 0 0 0 0,0-1 0 0 0,-1 1 0 0 0,-3 16 0 0 0,-1 1 79 0 0,-2-1-1 0 0,-2 0 1 0 0,-16 40-1 0 0,11-38 20 0 0,-2-2 0 0 0,-2 1 0 0 0,-1-2 0 0 0,-1-1 0 0 0,-1 0 0 0 0,-2-2 0 0 0,-31 32 0 0 0,48-55-36 0 0,0 0 0 0 0,0 0-1 0 0,0-1 1 0 0,-11 7 0 0 0,16-10 119 0 0,1-2-169 0 0,-1 1 6 0 0,1-1 0 0 0,0 1 0 0 0,-1-1 0 0 0,1 1 0 0 0,0-1 0 0 0,0 1 0 0 0,-1-1 0 0 0,1 1 0 0 0,0-1 0 0 0,0 1-1 0 0,0-1 1 0 0,0 1 0 0 0,0-1 0 0 0,0 0 0 0 0,0 1 0 0 0,0-1 0 0 0,0 1 0 0 0,0-1 0 0 0,0 1 0 0 0,0-1 0 0 0,0 0 0 0 0,0 1 0 0 0,1-2 0 0 0,4-17-274 0 0,-3 13 177 0 0,4-10-229 0 0,1 1 0 0 0,0 0 0 0 0,1 0 0 0 0,0 1 0 0 0,19-24-1 0 0,10-19-606 0 0,53-81-291 0 0,-32 53 1108 0 0,-38 55 261 0 0,31-36 0 0 0,-41 54 9 0 0,1 0 1 0 0,1 1-1 0 0,0 0 0 0 0,1 1 1 0 0,18-11-1 0 0,-29 19-111 0 0,0 1 1 0 0,1 0-1 0 0,-1-1 0 0 0,1 1 0 0 0,-1 0 1 0 0,1 1-1 0 0,-1-1 0 0 0,1 0 1 0 0,0 1-1 0 0,-1 0 0 0 0,1-1 0 0 0,0 1 1 0 0,-1 0-1 0 0,1 0 0 0 0,3 1 0 0 0,-4-1-29 0 0,-1 1-1 0 0,1 0 1 0 0,-1-1-1 0 0,1 1 0 0 0,-1 0 1 0 0,1 0-1 0 0,-1 0 0 0 0,0 0 1 0 0,1 0-1 0 0,-1 0 1 0 0,0 0-1 0 0,0 1 0 0 0,0-1 1 0 0,0 0-1 0 0,0 0 0 0 0,0 1 1 0 0,0-1-1 0 0,0 1 1 0 0,-1-1-1 0 0,1 1 0 0 0,0-1 1 0 0,-1 1-1 0 0,0 0 0 0 0,1-1 1 0 0,-1 3-1 0 0,5 28-8 0 0,-2 0-1 0 0,-2 1 1 0 0,-1-1 0 0 0,-5 35-1 0 0,3-31 110 0 0,0 1 0 0 0,7 64 1 0 0,-5-99-68 0 0,0 0 0 0 0,0 0 0 0 0,1 0 0 0 0,-1 0 0 0 0,1 0 0 0 0,-1 0 0 0 0,1 0 0 0 0,0 0 0 0 0,-1 0 0 0 0,1-1 0 0 0,0 1 0 0 0,0 0 0 0 0,1 0 0 0 0,-1-1 0 0 0,0 1 0 0 0,0-1 0 0 0,1 1 0 0 0,-1-1 0 0 0,1 0 0 0 0,0 1 0 0 0,-1-1 0 0 0,1 0 0 0 0,0 0 0 0 0,2 1 0 0 0,-1-1 42 0 0,0-1-1 0 0,0 1 1 0 0,0-1 0 0 0,0 0-1 0 0,0 0 1 0 0,0 0 0 0 0,0-1-1 0 0,0 1 1 0 0,-1-1 0 0 0,1 0-1 0 0,0 1 1 0 0,0-1 0 0 0,0 0-1 0 0,-1-1 1 0 0,1 1 0 0 0,-1 0-1 0 0,4-3 1 0 0,3-2-13 0 0,0-1 0 0 0,0 0 1 0 0,0 0-1 0 0,-1-1 0 0 0,0 0 1 0 0,13-19-1 0 0,36-62 94 0 0,-37 55-126 0 0,60-125 94 0 0,-63 123-131 0 0,3-3-113 0 0,-20 38-60 0 0,0 3-36 0 0,-2 29 73 0 0,-2-1 1 0 0,-1 0 0 0 0,-13 45-1 0 0,-1 6 144 0 0,13-55 13 0 0,2 1 0 0 0,1-1 1 0 0,1 1-1 0 0,2-1 0 0 0,0 1 1 0 0,2 0-1 0 0,8 42 0 0 0,-9-66 4 0 0,0-1 0 0 0,-1 1 0 0 0,1-1 0 0 0,0 1 0 0 0,1-1 0 0 0,-1 0-1 0 0,0 1 1 0 0,1-1 0 0 0,-1 0 0 0 0,1 0 0 0 0,2 3 0 0 0,-3-5-5 0 0,0 1 1 0 0,0-1-1 0 0,-1 1 1 0 0,1-1 0 0 0,0 0-1 0 0,0 1 1 0 0,0-1-1 0 0,0 0 1 0 0,0 1-1 0 0,0-1 1 0 0,0 0 0 0 0,0 0-1 0 0,0 0 1 0 0,0 0-1 0 0,-1 0 1 0 0,1 0-1 0 0,0 0 1 0 0,0 0 0 0 0,0-1-1 0 0,0 1 1 0 0,0 0-1 0 0,0 0 1 0 0,0-1-1 0 0,0 1 1 0 0,0-1 0 0 0,-1 1-1 0 0,1-1 1 0 0,0 1-1 0 0,0-1 1 0 0,-1 1-1 0 0,1-1 1 0 0,0 0 0 0 0,-1 1-1 0 0,1-1 1 0 0,1-1-1 0 0,10-12 89 0 0,0 0 1 0 0,0-1-1 0 0,-2-1 0 0 0,0 1 0 0 0,12-27 0 0 0,34-93 144 0 0,-35 79-103 0 0,187-386 162 0 0,-184 396-291 0 0,145-314-45 0 0,-37-13-5 0 0,-117 321-22 0 0,15-60 33 0 0,-26 92-36 0 0,-1 1 0 0 0,0 0 0 0 0,-1-36 0 0 0,-2 54 44 0 0,0 0 0 0 0,0 0 1 0 0,0 0-1 0 0,0 0 0 0 0,0-1 0 0 0,-1 1 0 0 0,1 0 0 0 0,0 0 0 0 0,0 0 0 0 0,-1 0 0 0 0,1 0 1 0 0,-1 0-1 0 0,1 0 0 0 0,-2-1 0 0 0,2 2-6 0 0,0 0 0 0 0,0 0 0 0 0,-1 0 0 0 0,1-1 1 0 0,0 1-1 0 0,0 0 0 0 0,-1 0 0 0 0,1 0 0 0 0,0 0 0 0 0,-1 0 0 0 0,1 0 1 0 0,0 0-1 0 0,-1 0 0 0 0,1 0 0 0 0,0 0 0 0 0,0 0 0 0 0,-1 0 0 0 0,1 1 0 0 0,0-1 1 0 0,0 0-1 0 0,-1 0 0 0 0,1 0 0 0 0,0 0 0 0 0,0 0 0 0 0,-1 1 0 0 0,1-1 1 0 0,0 0-1 0 0,0 0 0 0 0,-1 0 0 0 0,1 1 0 0 0,0-1 0 0 0,0 0 0 0 0,-20 29-851 0 0,17-25 901 0 0,-28 54-86 0 0,1 1 0 0 0,-21 65 0 0 0,-34 130 13 0 0,55-158 87 0 0,23-73-61 0 0,-122 432 60 0 0,117-396 75 0 0,3 2-1 0 0,2-1 1 0 0,3 1-1 0 0,3-1 1 0 0,11 108-1 0 0,-3-123-51 0 0,1-1 1 0 0,21 63-1 0 0,-21-83 27 0 0,2-1-1 0 0,0-1 1 0 0,1 0 0 0 0,1 0-1 0 0,1-1 1 0 0,19 22 0 0 0,-27-36-23 0 0,2 0 0 0 0,-1 0 1 0 0,1-1-1 0 0,0 0 0 0 0,0 0 1 0 0,0-1-1 0 0,1 1 0 0 0,0-2 1 0 0,0 1-1 0 0,14 5 0 0 0,-15-8-1 0 0,0 0-1 0 0,0-1 1 0 0,0 1-1 0 0,0-1 0 0 0,1-1 1 0 0,-1 1-1 0 0,0-1 1 0 0,0-1-1 0 0,1 1 1 0 0,-1-1-1 0 0,0 0 1 0 0,0-1-1 0 0,13-4 1 0 0,6-4-17 0 0,-1-1 0 0 0,0-2 0 0 0,0 0 0 0 0,-2-2 0 0 0,0 0 1 0 0,34-30-1 0 0,-32 22-174 0 0,0-2-1 0 0,-1 0 1 0 0,-1-2 0 0 0,34-53 0 0 0,-41 49-165 0 0,0 0-1 0 0,-2-1 0 0 0,-2-1 0 0 0,-1 0 1 0 0,9-47-1 0 0,-19 78 101 0 0,0-1 0 0 0,-1 0 0 0 0,1 0 0 0 0,-1 0-1 0 0,0 0 1 0 0,0 0 0 0 0,0 0 0 0 0,0 0 0 0 0,-1 0 0 0 0,1 0 0 0 0,-1 1 0 0 0,1-1 0 0 0,-1 0 0 0 0,0 0 0 0 0,-2-4 0 0 0,1 5-95 0 0,1 1 0 0 0,0-1 1 0 0,-1 0-1 0 0,0 1 1 0 0,1-1-1 0 0,-1 1 1 0 0,0-1-1 0 0,1 1 0 0 0,-1 0 1 0 0,0-1-1 0 0,0 1 1 0 0,0 0-1 0 0,0 1 1 0 0,0-1-1 0 0,-1 0 0 0 0,1 0 1 0 0,0 1-1 0 0,0 0 1 0 0,0-1-1 0 0,-4 1 1 0 0,-10-1-1467 0 0</inkml:trace>
  <inkml:trace contextRef="#ctx0" brushRef="#br0" timeOffset="120470.09">13745 2629 5481 0 0,'0'-19'1302'0'0,"2"-16"402"0"0,-2 34-1696 0 0,0 0 1 0 0,0 0 0 0 0,1 0-1 0 0,-1 0 1 0 0,0 0 0 0 0,1 0-1 0 0,-1 0 1 0 0,1 0-1 0 0,-1 0 1 0 0,1 0 0 0 0,0 0-1 0 0,-1 1 1 0 0,1-1 0 0 0,0 0-1 0 0,0 0 1 0 0,-1 1 0 0 0,1-1-1 0 0,0 0 1 0 0,0 1-1 0 0,0-1 1 0 0,0 1 0 0 0,0-1-1 0 0,0 1 1 0 0,0 0 0 0 0,0-1-1 0 0,0 1 1 0 0,1 0 0 0 0,23-2 81 0 0,1 2 1 0 0,-1 1-1 0 0,0 1 1 0 0,31 6 0 0 0,2 0 18 0 0,379 35 310 0 0,-242-24-4033 0 0,-175-16 2055 0 0</inkml:trace>
  <inkml:trace contextRef="#ctx0" brushRef="#br0" timeOffset="130391.47">4383 5834 3489 0 0,'-20'-12'3745'0'0,"13"8"-3314"0"0,0 0 0 0 0,0 0 0 0 0,-1 1 0 0 0,-8-3 1 0 0,12 5-458 0 0,1 0 1 0 0,-1 1 0 0 0,1-1 0 0 0,-1 1-1 0 0,1 0 1 0 0,-1 0 0 0 0,1 0 0 0 0,-1 1 0 0 0,1-1-1 0 0,-1 1 1 0 0,1 0 0 0 0,-1 0 0 0 0,-3 2 0 0 0,-26 11 18 0 0,1 2 0 0 0,1 1 0 0 0,0 1 0 0 0,1 2 0 0 0,-46 40 0 0 0,47-35 4 0 0,2 2-1 0 0,1 2 1 0 0,1 0 0 0 0,2 1-1 0 0,1 1 1 0 0,1 2-1 0 0,2 0 1 0 0,-28 66 0 0 0,38-74 12 0 0,1 0 0 0 0,1 1 0 0 0,1 0 0 0 0,1 0 0 0 0,1 1 0 0 0,0 37 0 0 0,4-51-4 0 0,0 0 0 0 0,1 0 1 0 0,1 0-1 0 0,0 0 0 0 0,0 0 0 0 0,1 0 0 0 0,1-1 1 0 0,0 1-1 0 0,1-1 0 0 0,0 0 0 0 0,1 0 0 0 0,1-1 1 0 0,-1 0-1 0 0,2 0 0 0 0,8 10 0 0 0,-7-13 5 0 0,0 0 0 0 0,0 0 1 0 0,1-1-1 0 0,0 0 0 0 0,0-1 0 0 0,1 0 0 0 0,0-1 0 0 0,0 0 0 0 0,0-1 0 0 0,19 5 0 0 0,13 1 57 0 0,64 6 1 0 0,-101-15-59 0 0,35 4 28 0 0,1-2-1 0 0,-1-1 1 0 0,1-3 0 0 0,0-1 0 0 0,-1-2-1 0 0,1-2 1 0 0,-1-1 0 0 0,48-16 0 0 0,-47 8 26 0 0,-1-1-1 0 0,-1-2 1 0 0,0-2 0 0 0,-1-2 0 0 0,-1-1 0 0 0,-2-2 0 0 0,0-2 0 0 0,-2-1 0 0 0,0-2-1 0 0,-3-1 1 0 0,0-1 0 0 0,-2-2 0 0 0,25-37 0 0 0,-47 61-13 0 0,-1-1 1 0 0,0 0-1 0 0,0-1 1 0 0,-1 1-1 0 0,0-1 1 0 0,-1 0-1 0 0,-1 0 1 0 0,0 0-1 0 0,0-1 1 0 0,0-17-1 0 0,-2 22-19 0 0,-1-1 0 0 0,-1 0 0 0 0,0 1 0 0 0,0-1 0 0 0,-1 1 0 0 0,0-1 1 0 0,0 1-1 0 0,-1-1 0 0 0,0 1 0 0 0,-1 0 0 0 0,1 1 0 0 0,-2-1 0 0 0,1 0 0 0 0,-1 1 0 0 0,-11-13 0 0 0,-2 0-94 0 0,-2 1 1 0 0,-1 1-1 0 0,-44-30 0 0 0,-76-37-405 0 0,114 70 387 0 0,-54-24-2548 0 0,36 18-1017 0 0,29 14 1396 0 0</inkml:trace>
  <inkml:trace contextRef="#ctx0" brushRef="#br0" timeOffset="130940.75">7487 5371 7226 0 0,'-25'-3'8'0'0,"-1"1"0"0"0,1 2 1 0 0,0 1-1 0 0,0 0 0 0 0,0 2 1 0 0,-39 10-1 0 0,43-7 39 0 0,1 1-1 0 0,0 1 1 0 0,0 0-1 0 0,1 2 1 0 0,0 0-1 0 0,1 2 1 0 0,0-1-1 0 0,-17 17 1 0 0,15-11-7 0 0,0 2 0 0 0,1 0 0 0 0,1 1 0 0 0,1 1 0 0 0,1 0 0 0 0,1 1 0 0 0,1 1 0 0 0,1 1 0 0 0,1 0 0 0 0,-12 32 0 0 0,17-35-17 0 0,1 1 0 0 0,1-1 0 0 0,0 1 1 0 0,2 0-1 0 0,1 0 0 0 0,0 0 0 0 0,2 1 0 0 0,1-1 1 0 0,0 0-1 0 0,2 0 0 0 0,0 0 0 0 0,12 39 0 0 0,-7-39 1 0 0,0 0 0 0 0,2-1-1 0 0,0 0 1 0 0,2-1-1 0 0,0 0 1 0 0,1-1 0 0 0,1 0-1 0 0,1-1 1 0 0,0-1-1 0 0,2 0 1 0 0,0-1 0 0 0,0-1-1 0 0,2 0 1 0 0,-1-2-1 0 0,2 0 1 0 0,0-1 0 0 0,0-1-1 0 0,1-1 1 0 0,1-1-1 0 0,0 0 1 0 0,0-2 0 0 0,43 9-1 0 0,-19-9 56 0 0,0-1-1 0 0,0-3 0 0 0,1-1 0 0 0,-1-3 0 0 0,1-1 1 0 0,-1-3-1 0 0,82-18 0 0 0,-88 13 16 0 0,-1-2-1 0 0,0-2 0 0 0,-1-1 0 0 0,0-2 1 0 0,-2-2-1 0 0,0-1 0 0 0,-1-1 1 0 0,-1-3-1 0 0,33-28 0 0 0,-53 39-36 0 0,0-1-1 0 0,-1 0 1 0 0,-1-1-1 0 0,0 0 0 0 0,-1-1 1 0 0,-1 0-1 0 0,0-1 1 0 0,-2 0-1 0 0,1 0 0 0 0,-2-1 1 0 0,-1 0-1 0 0,7-30 1 0 0,-9 31-40 0 0,-2 0 0 0 0,0 0 0 0 0,-1 0 1 0 0,-1 0-1 0 0,0 0 0 0 0,-1-1 0 0 0,-1 1 1 0 0,-1 0-1 0 0,0 0 0 0 0,-2 0 0 0 0,1 1 1 0 0,-2 0-1 0 0,0 0 0 0 0,-11-19 0 0 0,-2 3-174 0 0,-2 1-1 0 0,-1 1 0 0 0,-2 1 1 0 0,-1 1-1 0 0,-1 2 0 0 0,-1 0 1 0 0,-1 2-1 0 0,-42-29 0 0 0,30 29-533 0 0,-2 1-1 0 0,-1 2 0 0 0,-1 1 0 0 0,0 3 1 0 0,-1 2-1 0 0,-53-11 0 0 0,36 11-1064 0 0</inkml:trace>
  <inkml:trace contextRef="#ctx0" brushRef="#br0" timeOffset="131627.54">454 8080 7306 0 0,'3'-2'227'0'0,"-1"-1"1"0"0,1 1-1 0 0,0-1 1 0 0,0 1-1 0 0,0 0 1 0 0,1 0-1 0 0,-1 0 1 0 0,0 0 0 0 0,1 1-1 0 0,-1 0 1 0 0,1-1-1 0 0,0 1 1 0 0,-1 0-1 0 0,6 0 1 0 0,6-1-411 0 0,0 1 1 0 0,19 1-1 0 0,-17 0 366 0 0,201 3-288 0 0,141-2 49 0 0,456-55 173 0 0,-2-32-79 0 0,-266 26-46 0 0,863-105-22 0 0,-1061 115 140 0 0,1385-187 1031 0 0,576 22-299 0 0,-855 142 364 0 0,-1244 64-1007 0 0,692-18 475 0 0,-14-1-619 0 0,0-24-76 0 0,-74-40-922 0 0,-9-69-3556 0 0,-795 158 4353 0 0,120-35-2063 0 0,-77 15 539 0 0</inkml:trace>
  <inkml:trace contextRef="#ctx0" brushRef="#br0" timeOffset="132397.84">4436 5860 264 0 0,'0'0'1410'0'0,"-18"-13"1609"0"0,16 2-2896 0 0,0-17-99 0 0,3 26-20 0 0,-1 0 0 0 0,1 0 0 0 0,0 0 0 0 0,0 1 0 0 0,0-1 0 0 0,0 0 0 0 0,1 1 0 0 0,-1-1-1 0 0,0 0 1 0 0,1 1 0 0 0,-1 0 0 0 0,1-1 0 0 0,-1 1 0 0 0,1 0 0 0 0,-1 0 0 0 0,1 0 0 0 0,0 0 0 0 0,0 0 0 0 0,2-1 0 0 0,1-1 3 0 0,3-1-22 0 0,1 0-1 0 0,-1 1 0 0 0,1-1 0 0 0,-1 2 1 0 0,1-1-1 0 0,0 1 0 0 0,0 0 0 0 0,0 1 0 0 0,0 0 1 0 0,0 1-1 0 0,10 0 0 0 0,3 1-456 0 0,-1 2-1 0 0,1 0 1 0 0,32 11-1 0 0,-28-6-606 0 0</inkml:trace>
  <inkml:trace contextRef="#ctx0" brushRef="#br0" timeOffset="132980.68">7329 5418 4209 0 0,'3'-3'193'0'0,"0"0"0"0"0,1 0 0 0 0,-1 0 1 0 0,1 0-1 0 0,0 1 0 0 0,0-1 0 0 0,0 1 0 0 0,0 0 1 0 0,0 0-1 0 0,0 1 0 0 0,1-1 0 0 0,-1 1 0 0 0,1 0 1 0 0,-1 0-1 0 0,1 0 0 0 0,-1 1 0 0 0,1 0 0 0 0,4 0 1 0 0,11 0-452 0 0,0 2 1 0 0,37 8-1 0 0,-27-5 479 0 0,67 15-3316 0 0,-83-16 1647 0 0</inkml:trace>
  <inkml:trace contextRef="#ctx0" brushRef="#br0" timeOffset="133988.03">4305 8579 3473 0 0,'-31'-17'5455'0'0,"28"16"-5323"0"0,0 0 0 0 0,0 0 0 0 0,-1 0 0 0 0,1 1 0 0 0,0-1 0 0 0,-6 1 0 0 0,5 0-184 0 0,-1 1 0 0 0,1 0 0 0 0,0 0 1 0 0,0 0-1 0 0,-1 0 0 0 0,1 1 1 0 0,0-1-1 0 0,0 1 0 0 0,0 0 0 0 0,0 1 1 0 0,1-1-1 0 0,-6 4 0 0 0,-25 20-13 0 0,1 1 0 0 0,1 1 0 0 0,1 2 0 0 0,2 1 0 0 0,-44 60 0 0 0,55-65 100 0 0,2 1 0 0 0,1 0 0 0 0,2 1 0 0 0,0 1 0 0 0,2 0 0 0 0,1 0-1 0 0,1 1 1 0 0,-8 51 0 0 0,13-50 30 0 0,0 0 0 0 0,2 1 0 0 0,2-1 0 0 0,5 58 0 0 0,-3-78-24 0 0,0 0 0 0 0,1-1 0 0 0,0 0-1 0 0,1 0 1 0 0,0 0 0 0 0,0 0 0 0 0,11 16 0 0 0,-11-20-1 0 0,0 0 1 0 0,1-1-1 0 0,0 1 0 0 0,0-1 1 0 0,1 0-1 0 0,-1 0 0 0 0,1-1 1 0 0,0 0-1 0 0,1 0 0 0 0,-1 0 1 0 0,1-1-1 0 0,10 4 1 0 0,-1-1 24 0 0,1-1 0 0 0,-1 0 0 0 0,1-2 0 0 0,1 0 1 0 0,-1-1-1 0 0,0-1 0 0 0,0 0 0 0 0,1-1 0 0 0,-1-1 1 0 0,24-4-1 0 0,-19 0 14 0 0,0-1 0 0 0,-1 0 1 0 0,0-2-1 0 0,0 0 0 0 0,-1-2 0 0 0,0 0 1 0 0,26-18-1 0 0,-16 6 13 0 0,-2 0 1 0 0,-1-2-1 0 0,-1-1 0 0 0,0-1 1 0 0,-2-1-1 0 0,-2-2 1 0 0,0 0-1 0 0,-2-1 0 0 0,31-62 1 0 0,-40 66-72 0 0,-1-1 0 0 0,-2-1 0 0 0,0 0 0 0 0,-2 0 0 0 0,-1 0 0 0 0,-1-1 0 0 0,-2 0 0 0 0,-1 0 0 0 0,-1 1 0 0 0,-1-1 0 0 0,-2 0 0 0 0,0 0 0 0 0,-14-47 0 0 0,14 68-57 0 0,0 0 0 0 0,0 0 0 0 0,-1 0 0 0 0,0 1 0 0 0,0 0 0 0 0,-1 0 0 0 0,0 0 0 0 0,0 0 0 0 0,0 1 0 0 0,-1 0 0 0 0,0 0 0 0 0,-1 0 0 0 0,1 1 0 0 0,-1 0 0 0 0,0 0 0 0 0,0 1 0 0 0,0 0 0 0 0,-1 0 0 0 0,0 1 0 0 0,0 0 0 0 0,-8-3 1 0 0,-5 0-551 0 0,0 1 0 0 0,0 1 0 0 0,0 1 0 0 0,-1 0 0 0 0,1 2 0 0 0,-1 1 0 0 0,-26 2 0 0 0,11 4-2526 0 0,22-5 1463 0 0</inkml:trace>
  <inkml:trace contextRef="#ctx0" brushRef="#br0" timeOffset="134524.79">7479 7949 13787 0 0,'-4'-11'348'0'0,"-6"-22"406"0"0,10 31-754 0 0,-1 1 0 0 0,1 0 0 0 0,0-1-1 0 0,0 1 1 0 0,-1-1 0 0 0,1 1-1 0 0,0-1 1 0 0,0 1 0 0 0,1-1 0 0 0,-1 1-1 0 0,0 0 1 0 0,0-1 0 0 0,1 1 0 0 0,-1-1-1 0 0,1 1 1 0 0,-1 0 0 0 0,2-2 0 0 0,-2 2-16 0 0,0 1 1 0 0,0 0 0 0 0,0-1 0 0 0,1 1 0 0 0,-1 0 0 0 0,0 0 0 0 0,0-1 0 0 0,1 1 0 0 0,-1 0 0 0 0,0 0 0 0 0,1-1 0 0 0,-1 1 0 0 0,0 0 0 0 0,0 0 0 0 0,1 0 0 0 0,-1 0 0 0 0,0-1-1 0 0,1 1 1 0 0,-1 0 0 0 0,1 0 0 0 0,-1 0 0 0 0,0 0 0 0 0,1 0 0 0 0,-1 0 0 0 0,0 0 0 0 0,1 0 0 0 0,-1 0 0 0 0,0 0 0 0 0,1 0 0 0 0,-1 0 0 0 0,0 0 0 0 0,1 1 0 0 0,0-1 0 0 0,7 12-287 0 0,0 20 104 0 0,-8-30 195 0 0,5 35-20 0 0,-2 2 0 0 0,-2 51-1 0 0,-1-12 20 0 0,3 12 17 0 0,4-1-1 0 0,4 0 0 0 0,3-1 0 0 0,32 106 1 0 0,-10-72-1231 0 0,-8 1-3786 0 0,-23-91 2425 0 0</inkml:trace>
  <inkml:trace contextRef="#ctx0" brushRef="#br0" timeOffset="135304.27">256 10653 3649 0 0,'117'-8'6498'0'0,"59"14"-6761"0"0,-63 0 576 0 0,234-6 49 0 0,-1-14 1 0 0,0-16-1 0 0,421-91 0 0 0,143-72 524 0 0,10-2-39 0 0,650-111-63 0 0,7 29-529 0 0,-1020 187-61 0 0,632-100 381 0 0,3 29-239 0 0,-1060 146-311 0 0,1100-120 83 0 0,3 46-61 0 0,-947 76-103 0 0,480-9-1425 0 0,-566 25-1964 0 0,-156-1 1286 0 0</inkml:trace>
  <inkml:trace contextRef="#ctx0" brushRef="#br0" timeOffset="136259.67">4384 10369 8322 0 0,'-10'-43'1329'0'0,"10"42"-1298"0"0,3 35-110 0 0,9 119 498 0 0,-6-68-183 0 0,17 91 0 0 0,-9-109-171 0 0,4 0 0 0 0,3-1-1 0 0,30 66 1 0 0,-26-76-44 0 0,-6-11-127 0 0,1 0 0 0 0,46 69 1 0 0,-32-68-1503 0 0,-18-26-720 0 0</inkml:trace>
  <inkml:trace contextRef="#ctx0" brushRef="#br0" timeOffset="136811.94">7898 10039 6977 0 0,'-30'-9'584'0'0,"-43"-4"0"0"0,60 12-618 0 0,0 0 1 0 0,-1 1-1 0 0,1 0 1 0 0,0 1 0 0 0,0 1-1 0 0,-14 3 1 0 0,-1 2 65 0 0,0 2 0 0 0,1 1 0 0 0,0 1 0 0 0,1 1 0 0 0,0 1 0 0 0,0 1 0 0 0,2 2 0 0 0,-38 30 0 0 0,43-30 0 0 0,1 1 0 0 0,1 1 0 0 0,1 0 0 0 0,0 2 0 0 0,2 0 0 0 0,0 0 0 0 0,1 1 0 0 0,1 1 0 0 0,1 0 0 0 0,-12 35 0 0 0,12-26 2 0 0,2 0 0 0 0,1 1 1 0 0,1 0-1 0 0,2 0 0 0 0,1 0 0 0 0,2 62 0 0 0,2-81-5 0 0,2 0 0 0 0,0 1 0 0 0,0-1 0 0 0,1 0 0 0 0,1 0 0 0 0,0-1 0 0 0,1 1-1 0 0,0-1 1 0 0,1 0 0 0 0,0 0 0 0 0,1-1 0 0 0,0 0 0 0 0,1 0 0 0 0,0 0 0 0 0,0-1 0 0 0,2 0 0 0 0,-1-1 0 0 0,1 0 0 0 0,18 12 0 0 0,-8-9 50 0 0,0-1 1 0 0,1 0-1 0 0,0-2 1 0 0,1 0 0 0 0,0-2-1 0 0,0 0 1 0 0,1-1-1 0 0,0-2 1 0 0,0 0 0 0 0,0-1-1 0 0,0-2 1 0 0,1 0 0 0 0,45-5-1 0 0,-34-1 51 0 0,0-1 0 0 0,-1-2 0 0 0,1-1 0 0 0,-2-1-1 0 0,1-2 1 0 0,-2-2 0 0 0,1 0 0 0 0,46-31 0 0 0,-56 29-41 0 0,0-1 1 0 0,-1-1-1 0 0,0 0 1 0 0,-2-2 0 0 0,0-1-1 0 0,-1 0 1 0 0,-2-2-1 0 0,0 0 1 0 0,23-43-1 0 0,-31 50-68 0 0,-1 0-1 0 0,-1-1 0 0 0,0 0 0 0 0,-2 0 0 0 0,0-1 1 0 0,-1 1-1 0 0,0-1 0 0 0,-2 0 0 0 0,0 0 0 0 0,-1-1 1 0 0,-1 1-1 0 0,0 0 0 0 0,-2 0 0 0 0,0 0 0 0 0,-1 0 1 0 0,-6-21-1 0 0,3 21-141 0 0,-2 1 0 0 0,1 1 0 0 0,-2-1 0 0 0,-1 2 1 0 0,0-1-1 0 0,0 1 0 0 0,-22-22 0 0 0,17 20-383 0 0,-1 2 0 0 0,-1 0 0 0 0,-1 0 0 0 0,0 2 1 0 0,-37-22-1 0 0,37 26-599 0 0,0 1 1 0 0,-34-11-1 0 0,3 9-1449 0 0</inkml:trace>
  <inkml:trace contextRef="#ctx0" brushRef="#br0" timeOffset="137469.68">6255 11986 7226 0 0,'0'0'1484'0'0,"4"-4"-1613"0"0,-1 4 151 0 0,-1-1 1 0 0,1 0 0 0 0,-1 1 0 0 0,1-1 0 0 0,-1 1-1 0 0,1 0 1 0 0,-1 0 0 0 0,1 0 0 0 0,-1 0 0 0 0,1 0-1 0 0,-1 1 1 0 0,1-1 0 0 0,-1 1 0 0 0,1-1 0 0 0,-1 1-1 0 0,1 0 1 0 0,-1 0 0 0 0,0 0 0 0 0,0 0 0 0 0,1 1 0 0 0,-1-1-1 0 0,0 0 1 0 0,0 1 0 0 0,0 0 0 0 0,0-1 0 0 0,-1 1-1 0 0,1 0 1 0 0,2 3 0 0 0,2 4 114 0 0,1 0-1 0 0,-1 1 1 0 0,0 0 0 0 0,-1 0-1 0 0,0 1 1 0 0,-1-1-1 0 0,5 19 1 0 0,14 83 230 0 0,-18-86-263 0 0,122 616-1617 0 0,-121-615 335 0 0,-1-3-560 0 0</inkml:trace>
  <inkml:trace contextRef="#ctx0" brushRef="#br0" timeOffset="138109.54">1695 11802 11843 0 0,'0'0'29'0'0,"0"0"0"0"0,0 0 0 0 0,-1 0 0 0 0,1 0 0 0 0,0-1 0 0 0,-1 1 0 0 0,1 0 0 0 0,0 0 0 0 0,0 0 0 0 0,0 0 0 0 0,-1-1 0 0 0,1 1 0 0 0,0 0 0 0 0,0 0 0 0 0,0-1 0 0 0,-1 1 0 0 0,1 0 0 0 0,0-1 0 0 0,0 1 0 0 0,0 0 0 0 0,0 0 0 0 0,0-1 0 0 0,0 1 0 0 0,-1 0 0 0 0,1-1 0 0 0,0 1 0 0 0,0 0 0 0 0,0-1 0 0 0,0 1 0 0 0,0 0 0 0 0,0 0 0 0 0,1-1 0 0 0,8-3 79 0 0,24 3-635 0 0,-27 2 598 0 0,479-22-167 0 0,-340 13 88 0 0,1139-101-37 0 0,555-119 8 0 0,-7 1 860 0 0,-142 31 483 0 0,-1518 175-1259 0 0,957-117 188 0 0,1 28-424 0 0,-145 57-927 0 0,-387 25-4894 0 0,-567 26 4545 0 0</inkml:trace>
  <inkml:trace contextRef="#ctx0" brushRef="#br0" timeOffset="138727.97">4407 11916 11370 0 0,'0'-1'3'0'0,"-1"0"0"0"0,1 1 0 0 0,0-1 0 0 0,0 0 0 0 0,0 0 0 0 0,-1 0 0 0 0,1 1-1 0 0,0-1 1 0 0,0 0 0 0 0,0 0 0 0 0,0 0 0 0 0,1 1 0 0 0,-1-1 0 0 0,0 0-1 0 0,0 0 1 0 0,0 0 0 0 0,1 1 0 0 0,-1-1 0 0 0,0 0 0 0 0,1 0 0 0 0,-1 1 0 0 0,1-1-1 0 0,-1 0 1 0 0,1 1 0 0 0,-1-1 0 0 0,1 0 0 0 0,0 1-4 0 0,1 0-1 0 0,-1 0 1 0 0,0 0 0 0 0,0 0-1 0 0,0 1 1 0 0,0-1 0 0 0,0 0 0 0 0,0 1-1 0 0,0-1 1 0 0,0 1 0 0 0,0-1 0 0 0,-1 1-1 0 0,1-1 1 0 0,0 1 0 0 0,0-1-1 0 0,0 1 1 0 0,0 0 0 0 0,-1 0 0 0 0,1-1-1 0 0,0 1 1 0 0,0 2 0 0 0,11 11 91 0 0,0 0 0 0 0,-1 2 0 0 0,17 32 0 0 0,21 55-33 0 0,-39-80-59 0 0,123 297 57 0 0,-27 8-1500 0 0,-76-222-582 0 0,-16-59 258 0 0</inkml:trace>
  <inkml:trace contextRef="#ctx0" brushRef="#br0" timeOffset="139219.16">7605 11701 14259 0 0,'0'0'0'0'0,"0"0"0"0"0,0 0 0 0 0,0-1 0 0 0,0 1 0 0 0,0 0 1 0 0,0 0-1 0 0,0 0 0 0 0,0-1 0 0 0,0 1 0 0 0,0 0 0 0 0,-1 0 0 0 0,1 0 0 0 0,0 0 0 0 0,0-1 0 0 0,0 1 0 0 0,0 0 0 0 0,0 0 1 0 0,-1 0-1 0 0,1 0 0 0 0,0-1 0 0 0,0 1 0 0 0,0 0 0 0 0,-1 0 0 0 0,1 0 0 0 0,0 0 0 0 0,0 0 0 0 0,0 0 0 0 0,-1 0 0 0 0,1 0 0 0 0,0 0 1 0 0,0 0-1 0 0,0 0 0 0 0,-1 0 0 0 0,1 0 0 0 0,0 0 0 0 0,0 0 0 0 0,0 0 0 0 0,-1 0 0 0 0,1 0 0 0 0,0 0 0 0 0,0 0 0 0 0,-1 0 1 0 0,1 11-99 0 0,6 20-56 0 0,-6-30 158 0 0,126 386 332 0 0,-90-289-319 0 0,26 48-1191 0 0,-47-113 116 0 0,-10-22 110 0 0,1 0 0 0 0,13 18-1 0 0,0-4-1252 0 0</inkml:trace>
  <inkml:trace contextRef="#ctx0" brushRef="#br0" timeOffset="-47172.87">8014 2818 2208 0 0,'0'0'294'0'0,"0"-2"-291"0"0,0 1 1 0 0,1 0-1 0 0,-1 0 1 0 0,1-1-1 0 0,-1 1 1 0 0,1 0 0 0 0,-1 0-1 0 0,1 0 1 0 0,0 0-1 0 0,-1 0 1 0 0,1 0-1 0 0,0 0 1 0 0,1-1-1 0 0,2-2-2 0 0,0 1-1 0 0,0 0 0 0 0,1 0 0 0 0,-1 0 1 0 0,1 0-1 0 0,0 1 0 0 0,0 0 1 0 0,8-3-1 0 0,-4 0 0 0 0,1 1 1 0 0,-1-2-1 0 0,-1 1 0 0 0,1-1 0 0 0,-1-1 1 0 0,10-8-1 0 0,-7 5 18 0 0,0 1 0 0 0,14-9 0 0 0,-2 3-70 0 0,-18 11 59 0 0,0 1 0 0 0,0 0-1 0 0,1 0 1 0 0,-1 0 0 0 0,0 1 0 0 0,1-1 0 0 0,0 1-1 0 0,-1 0 1 0 0,8 0 0 0 0,2-3-80 0 0,-13 4 74 0 0,-1 0 1 0 0,1 1-1 0 0,-1-1 0 0 0,1 1 1 0 0,-1-1-1 0 0,1 1 1 0 0,0 0-1 0 0,-1-1 1 0 0,1 1-1 0 0,-1 0 0 0 0,1 0 1 0 0,0 0-1 0 0,2 1 1 0 0,-10 0 161 0 0,1 0 1 0 0,-1 0 0 0 0,0 1 0 0 0,1 0 0 0 0,-1 0 0 0 0,-7 4 0 0 0,9-4-66 0 0,-18 8 24 0 0,-9 1 35 0 0,25-6 42 0 0,5-3 93 0 0,6-4-263 0 0,38-10 102 0 0,-103 52-5 0 0,27-21-51 0 0,28-17-80 0 0,0 0 0 0 0,0 1 0 0 0,0 0 0 0 0,0 0-1 0 0,1 0 1 0 0,-8 6 0 0 0,8-6 11 0 0,0 0 0 0 0,0 0 0 0 0,0 0 0 0 0,-1 0 0 0 0,1-1 0 0 0,-7 2 0 0 0,6-2-3 0 0,0 1 0 0 0,0-1 1 0 0,1 1-1 0 0,-1-1 0 0 0,1 1 0 0 0,-6 5 0 0 0,-15 6 2 0 0,25-14 23 0 0,4-1-86 0 0,10-4 48 0 0,0 0 0 0 0,0-1 0 0 0,0-1 0 0 0,0 0 0 0 0,-1-1 0 0 0,-1 0 0 0 0,20-17 0 0 0,-27 21-6 0 0,76-51 116 0 0,-79 53-98 0 0,-1 1 0 0 0,1-1 1 0 0,0 0-1 0 0,0 0 1 0 0,-1 0-1 0 0,1 0 0 0 0,-1 0 1 0 0,0 0-1 0 0,1 0 0 0 0,-1 0 1 0 0,0-1-1 0 0,1-2 0 0 0,-2 5 148 0 0,-10 1-118 0 0,0 0 1 0 0,0 1 0 0 0,1 1 0 0 0,-1-1-1 0 0,0 2 1 0 0,1-1 0 0 0,0 1-1 0 0,0 1 1 0 0,0-1 0 0 0,1 2-1 0 0,-12 7 1 0 0,-23 13-32 0 0,36-22-55 0 0,1-1-1 0 0,0 1 1 0 0,0 0 0 0 0,0 0-1 0 0,0 1 1 0 0,1-1-1 0 0,-1 1 1 0 0,1 1-1 0 0,-8 10 1 0 0,12-10-1642 0 0</inkml:trace>
  <inkml:trace contextRef="#ctx0" brushRef="#br0" timeOffset="-45470.18">7540 5379 2320 0 0,'-3'2'870'0'0,"-8"6"-560"0"0,8-8-399 0 0,5-5 163 0 0,1-2-72 0 0,0 0-1 0 0,1 0 1 0 0,0 1 0 0 0,0 0 0 0 0,1 0 0 0 0,-1 0 0 0 0,1 0 0 0 0,1 1 0 0 0,-1 0-1 0 0,1 0 1 0 0,0 0 0 0 0,0 1 0 0 0,0 0 0 0 0,10-5 0 0 0,-12 7 5 0 0,0 2-81 0 0,-14 13-1493 0 0,3-6 1391 0 0,4-5 70 0 0,1 1-1 0 0,-1 0 1 0 0,1-1-1 0 0,-1 1 0 0 0,1 0 1 0 0,0 0-1 0 0,-3 6 1 0 0,2 0-473 0 0</inkml:trace>
  <inkml:trace contextRef="#ctx0" brushRef="#br0" timeOffset="-36915.67">12577 5338 4273 0 0,'-2'0'154'0'0,"-1"0"0"0"0,0 0 0 0 0,0-1 1 0 0,1 0-1 0 0,-1 1 0 0 0,0-1 0 0 0,1 0 0 0 0,-1 0 0 0 0,1 0 1 0 0,-1-1-1 0 0,1 1 0 0 0,-1 0 0 0 0,1-1 0 0 0,-4-3 0 0 0,6 5 10 0 0,-12-8 429 0 0,2 3-426 0 0,0 1 0 0 0,0 0 0 0 0,-1 0 0 0 0,1 1 0 0 0,-22-3 0 0 0,-10 3 100 0 0,-104-3 886 0 0,121 7-936 0 0,0 0 0 0 0,1 2 0 0 0,-47 12 0 0 0,37-6-94 0 0,10-3 74 0 0,-42 16 0 0 0,49-14-130 0 0,-13 5 21 0 0,1 1 0 0 0,-31 20 0 0 0,22-8-34 0 0,2 1 1 0 0,1 2-1 0 0,-42 43 0 0 0,57-50-67 0 0,2 1 0 0 0,0 0-1 0 0,1 1 1 0 0,1 1 0 0 0,2 1-1 0 0,-15 32 1 0 0,21-37 9 0 0,0 0 0 0 0,1 1 0 0 0,-7 42 0 0 0,12-48-11 0 0,1-1 1 0 0,1 1 0 0 0,0 0 0 0 0,1-1-1 0 0,1 1 1 0 0,5 23 0 0 0,5 15 5 0 0,2-1 0 0 0,3-1 0 0 0,2 0 1 0 0,47 89-1 0 0,-41-97-38 0 0,81 134-38 0 0,-77-135 72 0 0,1-2 1 0 0,37 39-1 0 0,-46-58 29 0 0,0-1-1 0 0,1-1 0 0 0,1-1 0 0 0,1 0 1 0 0,1-3-1 0 0,32 18 0 0 0,-44-28-7 0 0,-1 0 0 0 0,1-1 0 0 0,0 0 0 0 0,1-1-1 0 0,-1-1 1 0 0,1 0 0 0 0,0-1 0 0 0,0 0 0 0 0,0-1-1 0 0,0-1 1 0 0,0 0 0 0 0,-1-1 0 0 0,1 0 0 0 0,0-1 0 0 0,20-6-1 0 0,-12 0 25 0 0,0 0 0 0 0,0-1-1 0 0,-1-2 1 0 0,-1 0-1 0 0,0-1 1 0 0,0-1 0 0 0,31-27-1 0 0,2-10 49 0 0,54-65 1 0 0,-6 5 20 0 0,-59 68-51 0 0,-2-2 0 0 0,-2-2 0 0 0,-2-2-1 0 0,-3-1 1 0 0,-1-1 0 0 0,-3-2 0 0 0,-1-1 0 0 0,32-93-1 0 0,-47 106 10 0 0,-2 0 0 0 0,-2-1-1 0 0,-2 0 1 0 0,-2 0 0 0 0,-1-1-1 0 0,-2 0 1 0 0,-5-52 0 0 0,-1 23 153 0 0,-6-37-98 0 0,3 39-98 0 0,3 34-3 0 0,0-1-1 0 0,-11-36 1 0 0,12 62 11 0 0,0 0 0 0 0,0 0 0 0 0,-1 1 0 0 0,0-1 0 0 0,-1 1 0 0 0,0 0 0 0 0,-10-12 0 0 0,12 17-17 0 0,0 1-1 0 0,-1-1 0 0 0,1 1 1 0 0,-1 0-1 0 0,0 0 0 0 0,0 0 1 0 0,0 0-1 0 0,-1 1 0 0 0,1-1 1 0 0,-1 1-1 0 0,1 0 1 0 0,-1 1-1 0 0,0-1 0 0 0,0 1 1 0 0,1 0-1 0 0,-1 0 0 0 0,-7 0 1 0 0,-9 2-28 0 0,-1 0 1 0 0,1 1-1 0 0,0 2 0 0 0,0 0 1 0 0,0 1-1 0 0,1 1 1 0 0,-1 1-1 0 0,1 1 1 0 0,-21 11-1 0 0,-124 51-72 0 0,117-59 208 0 0,20-6-82 0 0,18-3-52 0 0,0-1-1 0 0,1 0 1 0 0,-17-1 0 0 0,-3 1-5123 0 0,-6 0 3303 0 0</inkml:trace>
  <inkml:trace contextRef="#ctx0" brushRef="#br0" timeOffset="-34777.67">3111 7238 1960 0 0,'0'0'402'0'0,"10"2"-350"0"0,9 3 83 0 0,-8-5 572 0 0,1 1 1 0 0,-1 0 0 0 0,17 4-1 0 0,1 1-602 0 0,3-3 13 0 0,0 0-1 0 0,41-4 1 0 0,-23 0-55 0 0,-5 1-434 0 0,0-2 0 0 0,49-10-1 0 0,-73 9-637 0 0</inkml:trace>
  <inkml:trace contextRef="#ctx0" brushRef="#br0" timeOffset="-34130.12">6200 6904 8426 0 0,'-1'-1'19'0'0,"0"0"0"0"0,0 1 0 0 0,1-1 1 0 0,-1 0-1 0 0,0 0 0 0 0,1 0 0 0 0,-1 0 0 0 0,0 0 1 0 0,1 0-1 0 0,-1 0 0 0 0,1 0 0 0 0,0 0 0 0 0,-1 0 1 0 0,1 0-1 0 0,0 0 0 0 0,0 0 0 0 0,0 0 0 0 0,0 0 0 0 0,0 0 1 0 0,0-1-1 0 0,0 1 0 0 0,0 0 0 0 0,0 0 0 0 0,0 0 1 0 0,0 0-1 0 0,1 0 0 0 0,-1 0 0 0 0,0 0 0 0 0,1 0 1 0 0,-1 0-1 0 0,1 0 0 0 0,-1 0 0 0 0,2-1 0 0 0,1-1-54 0 0,1 1-1 0 0,-1-1 1 0 0,0 1-1 0 0,1 0 0 0 0,0 0 1 0 0,-1 1-1 0 0,1-1 0 0 0,5-1 1 0 0,21-7 43 0 0,1 1 0 0 0,1 2 1 0 0,-1 0-1 0 0,1 3 0 0 0,42-2 0 0 0,-14 5-303 0 0,-22 1-361 0 0,1-1 0 0 0,0-2 0 0 0,53-12 0 0 0,-29-1-1208 0 0,-30 6 617 0 0</inkml:trace>
  <inkml:trace contextRef="#ctx0" brushRef="#br0" timeOffset="-24099.11">3461 9918 1640 0 0,'6'0'-1434'0'0,"3"0"1311"0"0,-2-1 176 0 0,-5 1-93 0 0</inkml:trace>
  <inkml:trace contextRef="#ctx0" brushRef="#br0" timeOffset="-22898.49">6280 9300 3905 0 0,'0'0'-38'0'0,"0"-1"-1"0"0,1 1 1 0 0,-1-1 0 0 0,0 1 0 0 0,0-1-1 0 0,0 1 1 0 0,0-1 0 0 0,0 1-1 0 0,1-1 1 0 0,-1 1 0 0 0,0-1 0 0 0,0 1-1 0 0,1-1 1 0 0,-1 1 0 0 0,0-1 0 0 0,1 1-1 0 0,-1-1 1 0 0,0 1 0 0 0,1 0 0 0 0,-1-1-1 0 0,1 1 1 0 0,-1 0 0 0 0,1-1 0 0 0,-1 1-1 0 0,0 0 1 0 0,1 0 0 0 0,-1 0 0 0 0,2-1-1 0 0,19-3-712 0 0,5-1 502 0 0,-26 5 326 0 0,0 0-59 0 0,1 0 0 0 0,-1 0 0 0 0,0 0 0 0 0,1 0 0 0 0,-1 0 0 0 0,0 1 0 0 0,1-1 0 0 0,-1 0 0 0 0,0 0 0 0 0,1 0-1 0 0,-1 0 1 0 0,0 0 0 0 0,1 0 0 0 0,-1 0 0 0 0,0-1 0 0 0,1 1 0 0 0,-1 0 0 0 0,0 0 0 0 0,1 0 0 0 0,-1 0 0 0 0,0 0-1 0 0,0 0 1 0 0,1-1 0 0 0,-1 1 0 0 0,0 0 0 0 0,1 0 0 0 0,-1 0 0 0 0,0-1 0 0 0,0 1 0 0 0,1-1 0 0 0,9-3 484 0 0,-5 2-475 0 0,0 1 0 0 0,0 0 0 0 0,1-1 0 0 0,-1 2 1 0 0,0-1-1 0 0,1 1 0 0 0,-1 0 0 0 0,7 0 0 0 0,23 6 913 0 0,-23-4-941 0 0,-1 0 1 0 0,19 1 0 0 0,33-6-137 0 0,-60 3 116 0 0,2 0-409 0 0,0-1 1 0 0,0 0 0 0 0,0 0-1 0 0,0 0 1 0 0,8-3 0 0 0,-6-1-406 0 0</inkml:trace>
  <inkml:trace contextRef="#ctx0" brushRef="#br0" timeOffset="-22009.86">3153 10034 3001 0 0,'-6'-1'-288'0'0,"5"1"327"0"0,1 0 0 0 0,-1 0 0 0 0,1 0 0 0 0,0 0 0 0 0,-1 0 0 0 0,1 0 0 0 0,-1-1 0 0 0,1 1-1 0 0,-1 0 1 0 0,1 0 0 0 0,0 0 0 0 0,-1 0 0 0 0,1-1 0 0 0,-1 1 0 0 0,1 0 0 0 0,0 0 0 0 0,-1-1 0 0 0,1 1 0 0 0,0 0 0 0 0,-1-1 0 0 0,1 1 0 0 0,0 0 0 0 0,0-1 0 0 0,-1 1-1 0 0,1 0 1 0 0,0-1 0 0 0,0 1 0 0 0,0-1 0 0 0,-1 1 0 0 0,1 0 0 0 0,0-1 0 0 0,0 1 0 0 0,0-1 0 0 0,0 1 0 0 0,0-1 0 0 0,0 1 0 0 0,0 0 0 0 0,0-1 0 0 0,0 1 0 0 0,0-1-1 0 0,0 1 1 0 0,0-1 0 0 0,0 1 0 0 0,0-1 0 0 0,0 1 0 0 0,1 0 0 0 0,-1-1 0 0 0,0 1 0 0 0,0-1 0 0 0,0 1 0 0 0,1 0 0 0 0,-1-1 0 0 0,1 1 0 0 0,0-4-35 0 0,1 1 1 0 0,-1 0-1 0 0,1 0 1 0 0,0 0-1 0 0,0 0 1 0 0,0 1-1 0 0,0-1 0 0 0,1 0 1 0 0,-1 1-1 0 0,1 0 1 0 0,0-1-1 0 0,-1 1 1 0 0,1 0-1 0 0,0 1 1 0 0,0-1-1 0 0,0 0 1 0 0,1 1-1 0 0,-1 0 1 0 0,7-2-1 0 0,107-39-78 0 0,-85 28-747 0 0,0 3-1 0 0,57-14 1 0 0,-64 21-458 0 0</inkml:trace>
  <inkml:trace contextRef="#ctx0" brushRef="#br0" timeOffset="-18146.83">11482 7438 2649 0 0,'0'0'2309'0'0,"15"18"-1083"0"0,-1 3-848 0 0,0 1 0 0 0,-2 1 0 0 0,0 0 0 0 0,-2 0 0 0 0,0 1-1 0 0,-2 1 1 0 0,11 48 0 0 0,18 61 178 0 0,7-36-297 0 0,-31-59-241 0 0,16 58 56 0 0,38 166 101 0 0,-58-237-115 0 0,-6-21-23 0 0,-2-1 0 0 0,1 1 0 0 0,0 0 0 0 0,-1 0 0 0 0,0 0 0 0 0,1 8 1089 0 0,-4-13-1006 0 0,-4-6 93 0 0,4 4-212 0 0,-5-10 3 0 0,0 0 0 0 0,0 0 0 0 0,1-1 0 0 0,1 0 1 0 0,1 0-1 0 0,-7-26 0 0 0,-11-48 54 0 0,17 69-67 0 0,-61-173 45 0 0,43 129 4 0 0,-41-78-65 0 0,48 95 77 0 0,2-1 0 0 0,-14-73 0 0 0,-2 9-119 0 0,28 104 56 0 0,1 1 0 0 0,-1-1 0 0 0,1 0-1 0 0,0 0 1 0 0,0 1 0 0 0,1-1 0 0 0,-1 0 0 0 0,1 0-1 0 0,1 0 1 0 0,-1 1 0 0 0,1-1 0 0 0,0 0-1 0 0,0 0 1 0 0,1 1 0 0 0,0-1 0 0 0,4-10 0 0 0,1 6 33 0 0,-5 8-10 0 0,0-1 0 0 0,0 1 1 0 0,0-1-1 0 0,-1 0 0 0 0,1 0 0 0 0,-1 1 0 0 0,2-7 1 0 0,9 18-61 0 0,-9-6 43 0 0,-1 1 0 0 0,1-1 0 0 0,-1 1 0 0 0,0 0 1 0 0,0 0-1 0 0,0-1 0 0 0,-1 1 0 0 0,3 9 0 0 0,4 9-6 0 0,52 130 25 0 0,-10-18-72 0 0,67 89 55 0 0,-82-160 47 0 0,-3-2 50 0 0,43 124 0 0 0,-49-116 10 0 0,-26-69-60 0 0,0 7-6488 0 0</inkml:trace>
  <inkml:trace contextRef="#ctx0" brushRef="#br0" timeOffset="-15428.25">6553 9270 2336 0 0,'0'-1'1'0'0,"1"1"-1"0"0,-1-1 0 0 0,0 1 1 0 0,0-1-1 0 0,0 1 0 0 0,1-1 0 0 0,-1 1 1 0 0,0-1-1 0 0,0 0 0 0 0,0 1 1 0 0,0-1-1 0 0,0 1 0 0 0,0-1 0 0 0,0 1 1 0 0,0-1-1 0 0,0 0 0 0 0,0 1 1 0 0,0-1-1 0 0,0 1 0 0 0,-1-1 0 0 0,1 1 1 0 0,0-1-1 0 0,0 0 0 0 0,-1 1 1 0 0,1-1-1 0 0,0 1 0 0 0,-1-1 0 0 0,0 0 1 0 0,1 1 7 0 0,-1 0-1 0 0,0-1 1 0 0,0 1 0 0 0,0 0 0 0 0,0 0-1 0 0,0 0 1 0 0,0 0 0 0 0,0 0 0 0 0,0 0-1 0 0,0 0 1 0 0,0 0 0 0 0,0 0 0 0 0,0 0 0 0 0,0 0-1 0 0,-1 1 1 0 0,-45 20 730 0 0,37-16-294 0 0,-39 17 883 0 0,-189 90 906 0 0,228-106-2243 0 0,-1 0-1 0 0,-17 16 1 0 0,16-11 74 0 0,34-10-392 0 0,-13-4 337 0 0,0 0 0 0 0,1-1 0 0 0,-1 1 0 0 0,0-2 0 0 0,-1 1 0 0 0,1-1 0 0 0,-1-1 0 0 0,0 0 0 0 0,7-6 0 0 0,8-5-58 0 0,84-72 173 0 0,-74 61-34 0 0,-26 20-62 0 0,-15 11 20 0 0,-13 12 19 0 0,10-6-57 0 0,4-3 4 0 0,1-1 0 0 0,-1 1-1 0 0,0-2 1 0 0,-13 9-1 0 0,19-13 17 0 0,3 0-99 0 0,0 0 78 0 0,1 0 1 0 0,-1 0-1 0 0,0 0 1 0 0,0-1 0 0 0,0 1-1 0 0,0-1 1 0 0,0 1-1 0 0,0-1 1 0 0,0 0 0 0 0,-1 1-1 0 0,1-1 1 0 0,0 0 0 0 0,0 0-1 0 0,1-2 1 0 0,30-21-37 0 0,-23 16 35 0 0,20-13-6 0 0,-17 12 4 0 0,-1 0 1 0 0,12-11-1 0 0,-23 20 21 0 0,-29 11 74 0 0,20-7-92 0 0,0 1-1 0 0,0-1 1 0 0,0 2 0 0 0,1-1-1 0 0,0 1 1 0 0,-10 10-1 0 0,-4 4-43 0 0,9-12 115 0 0,9-6-80 0 0,0 0 1 0 0,0 1-1 0 0,0-1 1 0 0,0 1-1 0 0,0-1 1 0 0,0 1-1 0 0,1 0 0 0 0,-1 0 1 0 0,-1 3-1 0 0,4-4-127 0 0,7-4 189 0 0,6-5-60 0 0,-1-1 0 0 0,-1 0 0 0 0,1-1 1 0 0,-1 0-1 0 0,-1-1 0 0 0,0 0 0 0 0,13-17 0 0 0,-10 16-6 0 0,-8 8 13 0 0,-8 7-83 0 0,-4 6 90 0 0,5-5 6 0 0,-1-1 0 0 0,0 1 0 0 0,0-1 1 0 0,0 0-1 0 0,0 0 0 0 0,-1-1 0 0 0,1 1 0 0 0,-1-1 1 0 0,0 1-1 0 0,-7 3 0 0 0,16-10-22 0 0,1 1-1 0 0,-1-1 1 0 0,0 0-1 0 0,-1-1 1 0 0,1 1-1 0 0,-1-1 1 0 0,1 0-1 0 0,-1 0 1 0 0,0 0-1 0 0,3-6 1 0 0,14-11 5 0 0,-12 11-39 0 0,-23 20 28 0 0,-7 9 105 0 0,16-14-6 0 0,-1 0 1 0 0,1 0 0 0 0,-1 0 0 0 0,0-1 0 0 0,-9 5-1 0 0,14-9-121 0 0,6 1-116 0 0,0-1 118 0 0,0-1-1 0 0,0 1 0 0 0,0-1 1 0 0,0 1-1 0 0,0-1 0 0 0,-1-1 1 0 0,1 1-1 0 0,0-1 0 0 0,-1 0 1 0 0,1 0-1 0 0,-1 0 0 0 0,1-1 1 0 0,5-4-1 0 0,6-4-153 0 0,-2-2 1 0 0,19-18 0 0 0,-27 24 94 0 0,-3 5 77 0 0,1-2-25 0 0,0 0 0 0 0,0-1 0 0 0,0 1-1 0 0,4-8 1 0 0,-7 11 33 0 0,-1 1 1 0 0,0-1-1 0 0,0 1 0 0 0,1-1 0 0 0,-1 0 0 0 0,0 1 0 0 0,0-1 0 0 0,0 1 0 0 0,1-1 0 0 0,-1 0 0 0 0,0 1 0 0 0,0-1 0 0 0,0 0 0 0 0,0 1 0 0 0,0-1 0 0 0,0 1 1 0 0,-1-1-1 0 0,1 0 0 0 0,0 1 0 0 0,0-2 0 0 0,-1 1 9 0 0,0 1 0 0 0,1-1 0 0 0,-1 1 0 0 0,0-1 0 0 0,1 1 0 0 0,-1-1 0 0 0,0 1-1 0 0,0-1 1 0 0,1 1 0 0 0,-1-1 0 0 0,0 1 0 0 0,0 0 0 0 0,0 0 0 0 0,0-1 0 0 0,1 1 0 0 0,-1 0 0 0 0,0 0 0 0 0,0 0 0 0 0,-2 0 0 0 0,-4 0 122 0 0,0 0 0 0 0,0 1 0 0 0,-1 0 0 0 0,1 0 0 0 0,0 1 0 0 0,0-1 0 0 0,0 2 0 0 0,0-1 0 0 0,-9 5 0 0 0,-9 6 318 0 0,-25 17 0 0 0,22-12-150 0 0,4-4-270 0 0,1 2 0 0 0,0 0 0 0 0,1 2 0 0 0,-39 40 0 0 0,58-55-115 0 0,0 1 0 0 0,0 0 0 0 0,1 0 0 0 0,-1 1-1 0 0,1-1 1 0 0,0 0 0 0 0,0 1 0 0 0,1-1-1 0 0,-2 7 1 0 0,2-10-9 0 0,1 0 1 0 0,0 1-1 0 0,0-1 0 0 0,0 0 1 0 0,0 0-1 0 0,0 0 0 0 0,0 0 0 0 0,0 0 1 0 0,1 0-1 0 0,-1 1 0 0 0,0-1 0 0 0,0 0 1 0 0,1 0-1 0 0,-1 0 0 0 0,1 0 1 0 0,-1 0-1 0 0,1 0 0 0 0,0 1 0 0 0,1-1-64 0 0,-1 0-1 0 0,0 0 0 0 0,0 0 0 0 0,1-1 0 0 0,-1 1 1 0 0,0 0-1 0 0,1-1 0 0 0,-1 1 0 0 0,1 0 0 0 0,-1-1 1 0 0,1 0-1 0 0,-1 1 0 0 0,1-1 0 0 0,-1 0 0 0 0,1 0 1 0 0,-1 0-1 0 0,3 0 0 0 0,11 0-1132 0 0</inkml:trace>
  <inkml:trace contextRef="#ctx0" brushRef="#br0" timeOffset="-11518.54">11950 9900 2769 0 0,'0'-11'1864'0'0,"4"-4"-992"0"0,-1 1-1424 0 0,3-2 72 0 0,0-3 24 0 0,3 4 304 0 0,-1-3 88 0 0,-1 1 0 0 0,0-1-32 0 0,-1-1-40 0 0,-1 0-168 0 0,1 4 72 0 0,-1-3-216 0 0,0 2-25 0 0,0 2-7 0 0</inkml:trace>
  <inkml:trace contextRef="#ctx0" brushRef="#br0" timeOffset="-10416.16">11742 9276 3609 0 0,'-1'0'192'0'0,"-1"-1"1"0"0,0 0-1 0 0,0 1 1 0 0,1-1-1 0 0,-1 0 1 0 0,1 0-1 0 0,-1 0 1 0 0,1 0-1 0 0,-1 0 1 0 0,1-1-1 0 0,0 1 1 0 0,-1 0-1 0 0,1-1 1 0 0,0 1-1 0 0,0 0 1 0 0,0-1-1 0 0,0 0 1 0 0,0 1-1 0 0,1-1 1 0 0,-1 0-1 0 0,0 1 1 0 0,0-3 557 0 0,4 9-596 0 0,0 1 1 0 0,0 0 0 0 0,-1-1-1 0 0,0 1 1 0 0,1 7 0 0 0,-1-7-32 0 0,62 159 735 0 0,-30-83-655 0 0,253 536 608 0 0,-193-426-521 0 0,-61-121-122 0 0,-14-37-92 0 0,-14-26-6 0 0,0 0-1 0 0,-1 0 1 0 0,0 0 0 0 0,-1 1 0 0 0,5 14-1 0 0,6 9 537 0 0,-9-25 137 0 0,-8-18-463 0 0,-4-10-244 0 0,-6-36 1 0 0,-1-2 11 0 0,-19-53-93 0 0,-81-226-267 0 0,81 260 326 0 0,-32-73-113 0 0,48 116 83 0 0,-2 1 1 0 0,-26-37-1 0 0,9 26-83 0 0,22 28 105 0 0,0-1 1 0 0,2 0 0 0 0,-17-32 0 0 0,19 30-61 0 0,-1 0 1 0 0,-19-28 0 0 0,29 47-164 0 0</inkml:trace>
  <inkml:trace contextRef="#ctx0" brushRef="#br0" timeOffset="-8935.95">5540 11022 3265 0 0,'-4'0'105'0'0,"0"-1"1"0"0,0 1-1 0 0,0 0 0 0 0,0 0 1 0 0,0 1-1 0 0,0-1 1 0 0,0 1-1 0 0,0 0 1 0 0,0 0-1 0 0,1 0 1 0 0,-1 1-1 0 0,-7 3 0 0 0,-42 26-168 0 0,37-20 255 0 0,26-16-49 0 0,27-17-70 0 0,-3 1-161 0 0,-21 13 77 0 0,1 0-1 0 0,-2-1 1 0 0,17-14-1 0 0,-28 22 230 0 0,-4 1-210 0 0,1 0 1 0 0,-1 0 0 0 0,1 0-1 0 0,0 1 1 0 0,0-1 0 0 0,-1 0-1 0 0,1 1 1 0 0,0 0 0 0 0,-5 1-1 0 0,-107 60 919 0 0,21-10-253 0 0,86-49-672 0 0,0 1 1 0 0,0 1 0 0 0,0-1-1 0 0,0 1 1 0 0,-8 8 0 0 0,14-12-34 0 0,5-2-164 0 0,0 0 194 0 0,0 0 0 0 0,0-1-1 0 0,-1 1 1 0 0,1-1-1 0 0,0 0 1 0 0,-1 0-1 0 0,0-1 1 0 0,1 1 0 0 0,-1-1-1 0 0,0 1 1 0 0,3-5-1 0 0,36-37 105 0 0,-29 30-106 0 0,-7 8 61 0 0,-1-1 1 0 0,1 0-1 0 0,8-14 0 0 0,-14 20-6 0 0</inkml:trace>
  <inkml:trace contextRef="#ctx0" brushRef="#br0" timeOffset="62741.1">4898 17690 2857 0 0,'-2'-4'245'0'0,"0"0"0"0"0,-1 1 0 0 0,1-1 0 0 0,-1 0 0 0 0,1 1 1 0 0,-1-1-1 0 0,0 1 0 0 0,0 0 0 0 0,-1 0 0 0 0,1 0 0 0 0,-1 0 1 0 0,-5-3-1 0 0,2 3-166 0 0,0-1 0 0 0,-1 1 0 0 0,1 1 0 0 0,0-1 1 0 0,-1 1-1 0 0,-12-2 0 0 0,-3 2-141 0 0,0 1 0 0 0,0 1 0 0 0,-44 6-1 0 0,27 0 175 0 0,2 2 0 0 0,-1 1-1 0 0,1 2 1 0 0,0 2-1 0 0,-56 27 1 0 0,42-13 167 0 0,2 2 0 0 0,1 2 0 0 0,-53 45 0 0 0,90-67-270 0 0,1 1 0 0 0,0 0 0 0 0,1 0-1 0 0,0 2 1 0 0,0-1 0 0 0,-9 16 0 0 0,16-23-19 0 0,1-1 0 0 0,0 1 0 0 0,1 0 0 0 0,-1 0 0 0 0,1-1 0 0 0,-1 1 0 0 0,1 0 0 0 0,0 0 0 0 0,1 0 0 0 0,-1 1 0 0 0,1-1 0 0 0,-1 0 0 0 0,1 0 0 0 0,1 0 0 0 0,-1 0 0 0 0,0 0 0 0 0,1 0 0 0 0,0 0 0 0 0,0 0 0 0 0,0 0 0 0 0,1 0 0 0 0,-1 0-1 0 0,1 0 1 0 0,0-1 0 0 0,0 1 0 0 0,0 0 0 0 0,3 2 0 0 0,3 4 7 0 0,0-1-1 0 0,1 0 1 0 0,1-1-1 0 0,-1 0 1 0 0,1-1 0 0 0,19 12-1 0 0,73 31-21 0 0,-76-38 33 0 0,429 175 196 0 0,-299-126 446 0 0,-134-53-483 0 0,-10-4-29 0 0,-1 0 1 0 0,1 1-1 0 0,-1 0 0 0 0,0 1 0 0 0,0 0 0 0 0,16 13 0 0 0,-27-19-121 0 0,1 1-1 0 0,-1-1 1 0 0,1 1-1 0 0,-1-1 1 0 0,0 1-1 0 0,1-1 1 0 0,-1 1-1 0 0,1-1 1 0 0,-1 1-1 0 0,0 0 1 0 0,0-1-1 0 0,1 1 1 0 0,-1-1-1 0 0,0 1 1 0 0,0 0-1 0 0,0-1 1 0 0,0 1-1 0 0,0 0 1 0 0,0-1-1 0 0,0 1 1 0 0,0 0-1 0 0,0-1 1 0 0,0 1-1 0 0,0 0 1 0 0,0-1-1 0 0,0 1 1 0 0,-1 0-1 0 0,1-1 1 0 0,0 1-1 0 0,0 0 1 0 0,-1-1-1 0 0,1 1 1 0 0,-1-1-1 0 0,1 1 1 0 0,0-1-1 0 0,-1 1 1 0 0,1-1-1 0 0,-1 1 1 0 0,1-1-1 0 0,-1 1 1 0 0,1-1-1 0 0,-1 0 1 0 0,1 1-1 0 0,-1-1 1 0 0,-1 1-1 0 0,-31 14 381 0 0,29-13-352 0 0,-23 6 103 0 0,0 0 0 0 0,-47 6 0 0 0,14-4-90 0 0,-335 65-1126 0 0,274-53-2962 0 0,103-19 2147 0 0,3-2-846 0 0</inkml:trace>
  <inkml:trace contextRef="#ctx0" brushRef="#br0" timeOffset="63803.46">5978 17938 5305 0 0,'-70'-43'3979'0'0,"49"29"-3926"0"0,0 1 0 0 0,-1 1 0 0 0,-45-18 1 0 0,53 25-36 0 0,-1 0 1 0 0,0 2-1 0 0,0 0 1 0 0,0 0 0 0 0,0 2-1 0 0,0 0 1 0 0,0 0-1 0 0,-1 2 1 0 0,-15 1-1 0 0,22 0 12 0 0,-1 0-1 0 0,0 1 0 0 0,1 0 1 0 0,0 0-1 0 0,0 1 0 0 0,0 0 1 0 0,0 1-1 0 0,1 0 0 0 0,-1 0 1 0 0,1 1-1 0 0,0 0 0 0 0,1 1 1 0 0,0-1-1 0 0,-13 16 0 0 0,8-6 43 0 0,1 0 0 0 0,0 1 0 0 0,1 0 0 0 0,1 1 0 0 0,1 0 0 0 0,0 0 0 0 0,2 1 0 0 0,-7 29 1 0 0,9-32-43 0 0,1 1 0 0 0,1-1 0 0 0,0 1 0 0 0,1-1 0 0 0,1 1 1 0 0,1 0-1 0 0,0-1 0 0 0,2 1 0 0 0,-1-1 0 0 0,9 25 0 0 0,-9-34-22 0 0,1 0-1 0 0,0 0 1 0 0,1 0-1 0 0,-1 0 1 0 0,1-1-1 0 0,1 1 1 0 0,-1-1-1 0 0,1 0 0 0 0,0-1 1 0 0,1 1-1 0 0,-1-1 1 0 0,1 0-1 0 0,0 0 1 0 0,0-1-1 0 0,0 1 1 0 0,1-1-1 0 0,8 3 1 0 0,-9-4 13 0 0,0-1 1 0 0,0-1-1 0 0,1 1 1 0 0,-1-1-1 0 0,0 0 0 0 0,0 0 1 0 0,1-1-1 0 0,-1 0 1 0 0,0 0-1 0 0,1-1 1 0 0,-1 1-1 0 0,0-1 1 0 0,0-1-1 0 0,1 1 1 0 0,-1-1-1 0 0,0 0 1 0 0,-1 0-1 0 0,1-1 1 0 0,0 0-1 0 0,-1 0 1 0 0,7-5-1 0 0,5-4-1 0 0,-2-1 0 0 0,0-1 0 0 0,0 0 0 0 0,-1-1 0 0 0,-1-1 0 0 0,-1 0 0 0 0,0-1 0 0 0,-1 0 0 0 0,-1-1 0 0 0,16-37 0 0 0,-5 2 121 0 0,-3-2-1 0 0,19-92 1 0 0,-27 91 932 0 0,-1 0 0 0 0,1-98 0 0 0,-19 219-1253 0 0,10-40 171 0 0,0 1 0 0 0,2-1 0 0 0,0 1 0 0 0,2-1 0 0 0,16 49 0 0 0,59 115 16 0 0,-56-146-408 0 0,2 0 0 0 0,36 45 0 0 0,-58-81 73 0 0,1-1-1 0 0,0 1 0 0 0,1-1 1 0 0,-1 0-1 0 0,1 0 0 0 0,1-1 1 0 0,-1 0-1 0 0,1 0 0 0 0,-1 0 1 0 0,11 5-1 0 0,-16-10 270 0 0,0 0 1 0 0,0 0-1 0 0,-1 0 0 0 0,1 1 1 0 0,0-1-1 0 0,0 0 0 0 0,0 0 0 0 0,0 0 1 0 0,-1 0-1 0 0,1-1 0 0 0,0 1 1 0 0,0 0-1 0 0,0 0 0 0 0,-1 0 1 0 0,1-1-1 0 0,0 1 0 0 0,0 0 1 0 0,-1-1-1 0 0,1 1 0 0 0,0-1 1 0 0,-1 1-1 0 0,1-1 0 0 0,0 1 1 0 0,-1-1-1 0 0,1 1 0 0 0,-1-1 1 0 0,1 1-1 0 0,-1-1 0 0 0,2-1 1 0 0,11-23-2052 0 0,-12 22 1792 0 0,5-16-1506 0 0</inkml:trace>
  <inkml:trace contextRef="#ctx0" brushRef="#br0" timeOffset="64075.659">6225 17027 9330 0 0,'-48'-115'1649'0'0,"-4"-8"-164"0"0,75 216-1388 0 0,11 23-154 0 0,87 254 38 0 0,-78-254 5 0 0,-21-54-694 0 0,2 0 0 0 0,57 101 1 0 0,-77-155 180 0 0,1 0 0 0 0,0 0 0 0 0,0-1 0 0 0,1 0 0 0 0,0 0 0 0 0,0 0 0 0 0,0-1 0 0 0,1 0 1 0 0,0 0-1 0 0,0 0 0 0 0,13 6 0 0 0,0-4-1666 0 0</inkml:trace>
  <inkml:trace contextRef="#ctx0" brushRef="#br0" timeOffset="64509.67">7127 16957 4409 0 0,'-1'-1'118'0'0,"-1"0"0"0"0,0 0 0 0 0,1 0 0 0 0,-1 0 0 0 0,1 0 0 0 0,-1 0 0 0 0,0 0 0 0 0,0 1 0 0 0,0-1 0 0 0,1 0 0 0 0,-1 1 0 0 0,0 0 0 0 0,0-1 0 0 0,0 1 0 0 0,0 0 0 0 0,0 0 0 0 0,0 0 0 0 0,0 0 1 0 0,1 0-1 0 0,-1 1 0 0 0,0-1 0 0 0,0 1 0 0 0,0-1 0 0 0,0 1 0 0 0,0 0 0 0 0,1-1 0 0 0,-1 1 0 0 0,0 0 0 0 0,1 0 0 0 0,-1 0 0 0 0,1 0 0 0 0,-1 1 0 0 0,1-1 0 0 0,-1 0 0 0 0,1 1 0 0 0,-2 1 0 0 0,-4 6-186 0 0,0 1 0 0 0,0 0-1 0 0,1 0 1 0 0,-8 19 0 0 0,8-16 347 0 0,-19 43-178 0 0,-33 116 1 0 0,0 1 190 0 0,58-172-282 0 0,-3 4 24 0 0,1 0 0 0 0,0 0 1 0 0,0 1-1 0 0,0-1 0 0 0,1 1 0 0 0,0-1 1 0 0,0 1-1 0 0,0-1 0 0 0,1 1 0 0 0,0 0 1 0 0,0 6-1 0 0,1-11 201 0 0,26-27 296 0 0,-5-10-399 0 0,34-75 1 0 0,-25 47-14 0 0,65-167 706 0 0,-51 115 550 0 0,-44 114-1341 0 0,0 0 0 0 0,0 0 0 0 0,0 0 0 0 0,0 1 0 0 0,0-1-1 0 0,0 0 1 0 0,0 1 0 0 0,0-1 0 0 0,1 1 0 0 0,2-3 0 0 0,-4 4-34 0 0,1-1 0 0 0,-1 1 1 0 0,0 0-1 0 0,0 0 0 0 0,0 0 0 0 0,1 0 1 0 0,-1 0-1 0 0,0 0 0 0 0,0 0 0 0 0,0 0 0 0 0,1 0 1 0 0,-1 0-1 0 0,0 0 0 0 0,0 0 0 0 0,1 0 1 0 0,-1 0-1 0 0,0 0 0 0 0,0 0 0 0 0,0 0 0 0 0,1 0 1 0 0,-1 0-1 0 0,0 0 0 0 0,0 0 0 0 0,1 0 1 0 0,-1 0-1 0 0,0 0 0 0 0,0 0 0 0 0,0 1 0 0 0,0-1 1 0 0,1 0-1 0 0,-1 0 0 0 0,4 13-76 0 0,-3 0 61 0 0,22 171-140 0 0,-16-149 149 0 0,1-1 1 0 0,2 0 0 0 0,16 40-1 0 0,-8-32-46 0 0,66 147-885 0 0,-80-183 455 0 0,-1 0 0 0 0,1 0 0 0 0,0 0 0 0 0,0 0 0 0 0,1 0 0 0 0,0-1 0 0 0,0 0 1 0 0,0 0-1 0 0,0-1 0 0 0,1 1 0 0 0,8 4 0 0 0,-10-10-546 0 0,0-3-119 0 0</inkml:trace>
  <inkml:trace contextRef="#ctx0" brushRef="#br0" timeOffset="65093.09">7533 16834 4961 0 0,'4'-41'798'0'0,"-1"17"95"0"0,-1-43 1 0 0,7 90-700 0 0,-5 10 64 0 0,25 151 351 0 0,-24-163-585 0 0,2-1 1 0 0,-1 1 0 0 0,2-1-1 0 0,1 0 1 0 0,0-1 0 0 0,20 28-1 0 0,-27-43 6 0 0,0-1-1 0 0,0 0 0 0 0,1-1 0 0 0,-1 1 1 0 0,1 0-1 0 0,-1-1 0 0 0,1 1 1 0 0,0-1-1 0 0,0 0 0 0 0,1 0 1 0 0,-1 0-1 0 0,0 0 0 0 0,0-1 1 0 0,8 3-1 0 0,-9-4-3 0 0,1 1 1 0 0,-1-1-1 0 0,1 0 1 0 0,0 0-1 0 0,-1 0 1 0 0,1-1-1 0 0,0 1 1 0 0,-1-1-1 0 0,1 1 1 0 0,0-1-1 0 0,-1 0 1 0 0,1 0 0 0 0,-1 0-1 0 0,0 0 1 0 0,1 0-1 0 0,-1-1 1 0 0,0 1-1 0 0,0-1 1 0 0,0 0-1 0 0,0 1 1 0 0,3-4-1 0 0,2-2-11 0 0,-1-1 0 0 0,0 0 0 0 0,0 0 0 0 0,-1-1 0 0 0,0 1 0 0 0,0-1 0 0 0,-1 0-1 0 0,0 0 1 0 0,0-1 0 0 0,-1 1 0 0 0,2-12 0 0 0,2-17 185 0 0,4-60-1 0 0,-8 51-2 0 0,2 3 57 0 0,34-242 1898 0 0,-39 286-2172 0 0,0-1 0 0 0,0 0 0 0 0,0 0 1 0 0,0 1-1 0 0,0-1 0 0 0,0 0 0 0 0,1 1 0 0 0,-1-1 1 0 0,0 0-1 0 0,0 1 0 0 0,1-1 0 0 0,-1 0 0 0 0,0 1 1 0 0,1-1-1 0 0,-1 1 0 0 0,1-1 0 0 0,-1 0 0 0 0,1 1 1 0 0,-1-1-1 0 0,1 1 0 0 0,-1-1 0 0 0,2 0 0 0 0,-1 1 7 0 0,-1 1-1 0 0,1-1 0 0 0,-1 0 0 0 0,1 0 1 0 0,0 0-1 0 0,-1 1 0 0 0,1-1 1 0 0,-1 0-1 0 0,1 1 0 0 0,-1-1 0 0 0,1 1 1 0 0,-1-1-1 0 0,1 0 0 0 0,-1 1 1 0 0,0-1-1 0 0,1 1 0 0 0,-1-1 0 0 0,0 1 1 0 0,1-1-1 0 0,-1 2 0 0 0,19 41-242 0 0,-16-35 220 0 0,19 39-42 0 0,2-2 0 0 0,41 60 0 0 0,9 15 122 0 0,-61-96-40 0 0,-1 1 1 0 0,-1 1 0 0 0,8 28 0 0 0,-9-15-12 0 0,-1 1 0 0 0,-3 0 0 0 0,-1 0 1 0 0,-2 0-1 0 0,-2 0 0 0 0,-1 0 0 0 0,-2 0 0 0 0,-9 48 1 0 0,0-33 38 0 0,-2 0 1 0 0,-3-1 0 0 0,-1 0-1 0 0,-4-1 1 0 0,-32 62 0 0 0,48-105 59 0 0,-1 0 0 0 0,1 0 0 0 0,-2-1 0 0 0,1 0 0 0 0,-17 17 0 0 0,22-25 154 0 0,-5-9 353 0 0,5 3-567 0 0,0-1 0 0 0,0 1 0 0 0,1 0 1 0 0,0 0-1 0 0,0-1 0 0 0,0 1 0 0 0,1 0 0 0 0,1-8 0 0 0,1-2-7 0 0,10-56-53 0 0,3 0 0 0 0,39-103 0 0 0,-36 118 33 0 0,10-26 109 0 0,3 2 0 0 0,4 1 1 0 0,4 2-1 0 0,3 2 0 0 0,73-99 0 0 0,-93 144-170 0 0,1 2 0 0 0,1 1 0 0 0,2 1 0 0 0,0 1 0 0 0,2 1-1 0 0,0 1 1 0 0,2 2 0 0 0,50-26 0 0 0,-34 28-2538 0 0,-43 18 1770 0 0,-1 1 1 0 0,1-1-1 0 0,-1 1 1 0 0,0 0-1 0 0,1 0 1 0 0,-1 0-1 0 0,6 0 1 0 0,-3 3-1694 0 0</inkml:trace>
  <inkml:trace contextRef="#ctx0" brushRef="#br0" timeOffset="65813.2">7065 16764 4321 0 0,'0'0'2495'0'0,"3"1"-453"0"0,2 2-2031 0 0,1-1-1 0 0,-1 1 1 0 0,0 0-1 0 0,0 1 1 0 0,0-1 0 0 0,0 1-1 0 0,0 0 1 0 0,-1 0-1 0 0,7 9 1 0 0,36 49-40 0 0,-33-40 55 0 0,-6-11-36 0 0,20 26 18 0 0,-2 2 0 0 0,-1 1-1 0 0,34 79 1 0 0,-17 16 65 0 0,-2-3 97 0 0,-33-118 47 0 0,0-12 524 0 0,-6-3-703 0 0,-1 0 0 0 0,1 0 0 0 0,-1 0 0 0 0,1 0 1 0 0,-1 0-1 0 0,1 1 0 0 0,-1-1 0 0 0,0 0 0 0 0,0 0 1 0 0,1 0-1 0 0,-1-1 0 0 0,0 1 0 0 0,0 0 1 0 0,0 0-1 0 0,0 0 0 0 0,0 0 0 0 0,0 0 0 0 0,0 0 1 0 0,0 0-1 0 0,-1-1 0 0 0,-6-41 142 0 0,-3 0 1 0 0,-1 1-1 0 0,-20-47 0 0 0,-19-74 83 0 0,46 147-267 0 0,2 1-1 0 0,0-1 1 0 0,1 0-1 0 0,0 0 1 0 0,1 0-1 0 0,1 1 0 0 0,1-1 1 0 0,0 0-1 0 0,1 0 1 0 0,0 1-1 0 0,2 0 1 0 0,0 0-1 0 0,0 0 1 0 0,12-21-1 0 0,-13 29-39 0 0,1 1-1 0 0,0 0 0 0 0,0 0 1 0 0,0 0-1 0 0,1 1 0 0 0,0 0 1 0 0,0 0-1 0 0,11-7 0 0 0,-3 4-819 0 0,1 0 0 0 0,0 2 0 0 0,17-7 0 0 0,-18 8-1530 0 0</inkml:trace>
  <inkml:trace contextRef="#ctx0" brushRef="#br0" timeOffset="67722.7">8644 16137 3833 0 0,'-13'0'1075'0'0,"-25"0"679"0"0,37 0-1724 0 0,0 0-1 0 0,0 0 1 0 0,0 0-1 0 0,0 0 1 0 0,0 0 0 0 0,0 0-1 0 0,0 1 1 0 0,0-1-1 0 0,0 0 1 0 0,0 1-1 0 0,0-1 1 0 0,0 1-1 0 0,0-1 1 0 0,0 1 0 0 0,1-1-1 0 0,-1 1 1 0 0,0 0-1 0 0,0-1 1 0 0,0 1-1 0 0,1 0 1 0 0,-1 0-1 0 0,0 0 1 0 0,1 0 0 0 0,-1-1-1 0 0,1 1 1 0 0,-2 2-1 0 0,3-2 81 0 0,0 0 0 0 0,0 0 0 0 0,0-1-1 0 0,1 1 1 0 0,-1 0 0 0 0,0-1 0 0 0,0 1 0 0 0,0-1-1 0 0,1 1 1 0 0,-1-1 0 0 0,0 0 0 0 0,0 0 0 0 0,1 1-1 0 0,1-1 1 0 0,4 0 26 0 0,-1 0-1 0 0,1-1 1 0 0,0 1-1 0 0,-1-2 1 0 0,1 1-1 0 0,8-3 1 0 0,4-1 81 0 0,352-58 988 0 0,-341 59-1145 0 0,89-8 18 0 0,-107 12-83 0 0,-1 0-1 0 0,0 1 1 0 0,0 0-1 0 0,0 0 1 0 0,0 1-1 0 0,0 1 1 0 0,0 0-1 0 0,14 6 0 0 0,-23-8 29 0 0,-1-1-1 0 0,1 1 0 0 0,-1 0 0 0 0,1 0 1 0 0,-1 0-1 0 0,1 0 0 0 0,-1 0 0 0 0,0 0 1 0 0,0 1-1 0 0,1-1 0 0 0,-1 0 0 0 0,0 1 1 0 0,0-1-1 0 0,0 0 0 0 0,0 1 0 0 0,0-1 1 0 0,-1 1-1 0 0,1 0 0 0 0,0-1 0 0 0,-1 1 0 0 0,1 0 1 0 0,0 2-1 0 0,-1-1 22 0 0,0 1 0 0 0,0-1 0 0 0,-1 0 0 0 0,1 1 0 0 0,-1-1 0 0 0,0 0 0 0 0,0 0 0 0 0,0 0 0 0 0,0 1 0 0 0,0-1 0 0 0,-2 3 0 0 0,-6 8 113 0 0,0 0 1 0 0,0 0 0 0 0,-21 20 0 0 0,29-33-156 0 0,-28 36 223 0 0,-47 76 1 0 0,39-54-210 0 0,-98 139 66 0 0,112-166-188 0 0,9-12 259 0 0,-16 29 1 0 0,27-43-297 0 0,0 1 1 0 0,0-1-1 0 0,1 1 1 0 0,-1 0-1 0 0,2 0 1 0 0,-1 0 0 0 0,1 0-1 0 0,-1 14 1 0 0,2-18-209 0 0,0-1 0 0 0,1 1 0 0 0,-1-1 0 0 0,1 1 0 0 0,0-1 0 0 0,0 0 0 0 0,0 1 0 0 0,0-1 0 0 0,0 0 0 0 0,2 3 0 0 0,1 0-1502 0 0</inkml:trace>
  <inkml:trace contextRef="#ctx0" brushRef="#br0" timeOffset="68973.25">9025 17109 1424 0 0,'-1'-1'146'0'0,"0"0"-1"0"0,0 1 1 0 0,0-1-1 0 0,1 0 0 0 0,-1 0 1 0 0,0 1-1 0 0,1-1 1 0 0,-1 0-1 0 0,1 0 1 0 0,-1 0-1 0 0,1 0 0 0 0,-1 0 1 0 0,1 0-1 0 0,-1 0 1 0 0,1 0-1 0 0,0 0 0 0 0,0 0 1 0 0,0 0-1 0 0,-1 0 1 0 0,1 0-1 0 0,0 0 1 0 0,0 0-1 0 0,1-1 0 0 0,-1 1 1 0 0,0 0-1 0 0,0 0 1 0 0,0 0-1 0 0,1 0 1 0 0,-1 0-1 0 0,0 0 0 0 0,1 0 1 0 0,-1 0-1 0 0,1 0 1 0 0,1-1-1 0 0,1-2 218 0 0,1 0 0 0 0,0 0 0 0 0,0 1 0 0 0,0-1 0 0 0,10-4 1 0 0,161-99 2786 0 0,-109 71-2991 0 0,3 3 1 0 0,74-25-1 0 0,50-28-34 0 0,-179 79-143 0 0,-1-1 39 0 0,-11 7-32 0 0,0-1 0 0 0,0 1 1 0 0,0 0-1 0 0,1 0 0 0 0,-1-1 0 0 0,0 2 0 0 0,0-1 0 0 0,1 0 0 0 0,-1 0 0 0 0,1 1 1 0 0,2-1-1 0 0,-5 1-96 0 0</inkml:trace>
  <inkml:trace contextRef="#ctx0" brushRef="#br0" timeOffset="70179.63">10209 15629 4409 0 0,'0'0'299'0'0,"10"-17"1508"0"0,35-44 126 0 0,-37 54-1842 0 0,0 0 0 0 0,0 0 0 0 0,1 1-1 0 0,0 0 1 0 0,1 1 0 0 0,-1 0 0 0 0,1 0-1 0 0,0 1 1 0 0,0 0 0 0 0,0 1 0 0 0,1 0-1 0 0,-1 0 1 0 0,16-1 0 0 0,-19 3-104 0 0,1 1 0 0 0,0 0-1 0 0,0 0 1 0 0,-1 1 0 0 0,1-1 0 0 0,0 2 0 0 0,-1-1 0 0 0,14 5-1 0 0,-17-4 3 0 0,1 0 0 0 0,0 0-1 0 0,-1 1 1 0 0,0 0-1 0 0,1-1 1 0 0,-1 2-1 0 0,0-1 1 0 0,-1 0-1 0 0,1 1 1 0 0,0-1-1 0 0,-1 1 1 0 0,0 0 0 0 0,0 0-1 0 0,3 5 1 0 0,-5-5-5 0 0,1-1 1 0 0,0 1 0 0 0,-1-1 0 0 0,0 1 0 0 0,1 0-1 0 0,-1 0 1 0 0,-1 0 0 0 0,1 0 0 0 0,-1-1 0 0 0,1 1-1 0 0,-1 0 1 0 0,0 0 0 0 0,-1 0 0 0 0,1 0-1 0 0,-1 0 1 0 0,0 0 0 0 0,-1 6 0 0 0,-3 3 29 0 0,-1-1 0 0 0,0 0 0 0 0,-13 21 0 0 0,-4 5 32 0 0,16-25-18 0 0,-1-1 0 0 0,0 1 0 0 0,-1-1 0 0 0,-1-1 0 0 0,-11 12 0 0 0,20-22-23 0 0,1 3-56 0 0,1-1 54 0 0,0 0 0 0 0,0 0 0 0 0,0 0 0 0 0,1 0 0 0 0,-1 0 0 0 0,1 0-1 0 0,-1 0 1 0 0,1 0 0 0 0,0 0 0 0 0,0-1 0 0 0,1 1 0 0 0,-1-1 0 0 0,0 1-1 0 0,1-1 1 0 0,-1 0 0 0 0,5 2 0 0 0,8 6-24 0 0,31 16 0 0 0,-12-9 77 0 0,-11-5-74 0 0,-14-8 22 0 0,0 1-1 0 0,-1 0 1 0 0,1 0 0 0 0,-1 1-1 0 0,11 9 1 0 0,-18-14-1 0 0,0 0 0 0 0,1 0 0 0 0,-1 1 0 0 0,0-1 0 0 0,0 1-1 0 0,0-1 1 0 0,-1 0 0 0 0,1 1 0 0 0,0 0 0 0 0,0-1 0 0 0,-1 1 0 0 0,1-1 0 0 0,-1 1-1 0 0,0 0 1 0 0,1 0 0 0 0,-1-1 0 0 0,0 1 0 0 0,0 0 0 0 0,0-1 0 0 0,0 1 0 0 0,0 0-1 0 0,0 0 1 0 0,-1-1 0 0 0,1 1 0 0 0,0 0 0 0 0,-1-1 0 0 0,0 1 0 0 0,1-1 0 0 0,-1 1-1 0 0,0-1 1 0 0,0 1 0 0 0,0-1 0 0 0,0 1 0 0 0,0-1 0 0 0,0 0 0 0 0,0 1 0 0 0,-2 1-1 0 0,-5 4 48 0 0,1 0-1 0 0,-1 0 1 0 0,-1-1 0 0 0,1 0-1 0 0,-1-1 1 0 0,-17 9-1 0 0,-60 21 197 0 0,83-34-229 0 0,-85 29 345 0 0,-73 30-209 0 0,137-46-256 0 0,24-14 45 0 0,0 0 0 0 0,-1 0 0 0 0,1 1-1 0 0,0-1 1 0 0,-1 0 0 0 0,1 0 0 0 0,0 0-1 0 0,0 1 1 0 0,-1-1 0 0 0,1 0-1 0 0,0 1 1 0 0,-1-1 0 0 0,1 0 0 0 0,0 0-1 0 0,0 1 1 0 0,0-1 0 0 0,-1 0 0 0 0,1 1-1 0 0,0-1 1 0 0,0 0 0 0 0,0 1-1 0 0,0-1 1 0 0,0 1 0 0 0,0-1 0 0 0,0 0-1 0 0,0 1 1 0 0,0-1 0 0 0,0 0 0 0 0,0 1-1 0 0,0-1 1 0 0,0 1 0 0 0,0-1-1 0 0,0 0 1 0 0,0 1 0 0 0,0-1 0 0 0,0 0-1 0 0,0 1 1 0 0,0-1 0 0 0,1 0 0 0 0,-1 1-1 0 0,0-1 1 0 0,0 0 0 0 0,0 1 0 0 0,1-1-1 0 0,-1 0 1 0 0,0 1 0 0 0,0-1-1 0 0,1 0 1 0 0,-1 0 0 0 0,0 0 0 0 0,1 1-1 0 0,-1-1 1 0 0,0 0 0 0 0,1 0 0 0 0,-1 0-1 0 0,0 0 1 0 0,1 1 0 0 0,-1-1-1 0 0,0 0 1 0 0,1 0 0 0 0,-1 0 0 0 0,1 0-1 0 0,0 0 1 0 0,7 2-2029 0 0</inkml:trace>
  <inkml:trace contextRef="#ctx0" brushRef="#br0" timeOffset="70571.48">11250 15461 9178 0 0,'-13'-5'272'0'0,"0"0"0"0"0,0 1 0 0 0,0 1 0 0 0,-1 0 0 0 0,-25-2 0 0 0,30 5-285 0 0,0 0-1 0 0,1 1 0 0 0,-1 0 0 0 0,0 1 0 0 0,1 0 0 0 0,-1 0 0 0 0,1 1 0 0 0,0-1 0 0 0,0 2 0 0 0,-12 6 0 0 0,5-1 14 0 0,0 0 0 0 0,1 1 1 0 0,0 1-1 0 0,-22 22 0 0 0,30-27-6 0 0,0 1 1 0 0,1-1-1 0 0,-1 1 0 0 0,2 0 0 0 0,-1 0 0 0 0,1 0 1 0 0,0 1-1 0 0,1-1 0 0 0,-1 1 0 0 0,1 0 1 0 0,-3 16-1 0 0,6-21 14 0 0,0-1 1 0 0,0 1-1 0 0,0-1 1 0 0,0 0-1 0 0,0 1 0 0 0,1-1 1 0 0,-1 1-1 0 0,1-1 1 0 0,0 0-1 0 0,0 0 0 0 0,0 1 1 0 0,0-1-1 0 0,0 0 1 0 0,0 0-1 0 0,0 0 0 0 0,1 0 1 0 0,-1 0-1 0 0,1 0 1 0 0,0 0-1 0 0,-1-1 0 0 0,1 1 1 0 0,0 0-1 0 0,0-1 1 0 0,0 0-1 0 0,0 1 1 0 0,0-1-1 0 0,0 0 0 0 0,0 0 1 0 0,1 0-1 0 0,-1 0 1 0 0,5 0-1 0 0,3 2 75 0 0,-1 0 0 0 0,1-1 0 0 0,0-1 0 0 0,0 1 1 0 0,1-2-1 0 0,13 0 0 0 0,14-2 246 0 0,66-13 1 0 0,-87 11-246 0 0,1 0 0 0 0,-1-2 0 0 0,0 0 0 0 0,-1 0 0 0 0,32-19 0 0 0,-45 23-51 0 0,1 0 0 0 0,-1 0 0 0 0,0-1 0 0 0,0 1 0 0 0,0-1 0 0 0,0 0 0 0 0,0 0 0 0 0,-1 0 0 0 0,1 0 1 0 0,-1 0-1 0 0,0-1 0 0 0,3-6 0 0 0,-4 9-20 0 0,-1-1 0 0 0,1 0 0 0 0,-1 0 0 0 0,0 0 0 0 0,0 0 1 0 0,0 1-1 0 0,0-1 0 0 0,0 0 0 0 0,-1 0 0 0 0,1 0 0 0 0,0 1 0 0 0,-1-1 1 0 0,1 0-1 0 0,-1 0 0 0 0,0 1 0 0 0,1-1 0 0 0,-1 0 0 0 0,0 1 0 0 0,0-1 1 0 0,0 1-1 0 0,0-1 0 0 0,-1 1 0 0 0,1 0 0 0 0,0-1 0 0 0,-1 1 0 0 0,1 0 0 0 0,0 0 1 0 0,-1 0-1 0 0,-2-2 0 0 0,-7-4-133 0 0,3 2-327 0 0,0-1 0 0 0,0 0-1 0 0,1 0 1 0 0,-8-10 0 0 0,13 15 351 0 0,1 0 0 0 0,0-1 0 0 0,0 1 1 0 0,0-1-1 0 0,0 1 0 0 0,0-1 0 0 0,0 0 0 0 0,0 1 0 0 0,1-1 0 0 0,-1 0 1 0 0,1 1-1 0 0,-1-1 0 0 0,1 0 0 0 0,0 0 0 0 0,-1 0 0 0 0,1 1 0 0 0,0-1 1 0 0,0 0-1 0 0,0 0 0 0 0,1 0 0 0 0,-1 1 0 0 0,0-1 0 0 0,1 0 0 0 0,-1 0 1 0 0,1 0-1 0 0,-1 1 0 0 0,1-1 0 0 0,1-2 0 0 0,5-6-2370 0 0</inkml:trace>
  <inkml:trace contextRef="#ctx0" brushRef="#br0" timeOffset="70961.87">11568 14749 3729 0 0,'-11'-177'1195'0'0,"-2"-14"2567"0"0,9 148-1775 0 0,5 43-1964 0 0,0 1-1 0 0,0-1 1 0 0,-1 1-1 0 0,1-1 1 0 0,0 0 0 0 0,-1 1-1 0 0,1-1 1 0 0,-1 1-1 0 0,1-1 1 0 0,0 1-1 0 0,-1 0 1 0 0,1-1 0 0 0,-1 1-1 0 0,0-1 1 0 0,1 1-1 0 0,0 1 1 0 0,76 251 513 0 0,-1-1-464 0 0,54 112 196 0 0,-97-252-60 0 0,24 151 0 0 0,-21 70-5724 0 0,-34-304 3972 0 0</inkml:trace>
  <inkml:trace contextRef="#ctx0" brushRef="#br0" timeOffset="71340.98">12398 15181 9162 0 0,'-5'-2'89'0'0,"-1"0"-1"0"0,0 1 1 0 0,0-1 0 0 0,0 1 0 0 0,0 1 0 0 0,0-1-1 0 0,0 1 1 0 0,0 0 0 0 0,-1 1 0 0 0,1-1-1 0 0,0 1 1 0 0,0 0 0 0 0,0 1 0 0 0,1-1-1 0 0,-10 5 1 0 0,-6 3-273 0 0,0 2 1 0 0,-36 24-1 0 0,-4 2 280 0 0,-2 0 85 0 0,57-33-123 0 0,0 0-1 0 0,1 0 0 0 0,-1 1 1 0 0,1 0-1 0 0,0 1 1 0 0,0-1-1 0 0,0 1 1 0 0,-3 6-1 0 0,7-10-32 0 0,1 0 1 0 0,-1-1-1 0 0,1 1 0 0 0,-1 0 1 0 0,1 0-1 0 0,0 0 1 0 0,0 0-1 0 0,0 1 0 0 0,0-1 1 0 0,0 0-1 0 0,0 0 0 0 0,0 0 1 0 0,1 0-1 0 0,-1 0 1 0 0,1-1-1 0 0,0 1 0 0 0,-1 0 1 0 0,1 0-1 0 0,0 0 0 0 0,0 0 1 0 0,0-1-1 0 0,0 1 0 0 0,0 0 1 0 0,1-1-1 0 0,-1 1 1 0 0,1-1-1 0 0,-1 1 0 0 0,3 1 1 0 0,4 5 73 0 0,1-1 1 0 0,0-1-1 0 0,18 11 1 0 0,4 0-18 0 0,1-3 0 0 0,0 0 1 0 0,1-2-1 0 0,40 9 0 0 0,143 21 162 0 0,-123-26-205 0 0,101 16 95 0 0,39 7-132 0 0,-203-34-69 0 0,28 7-1129 0 0,-53-10 410 0 0,1 0 1 0 0,-1 0-1 0 0,0 1 0 0 0,9 5 1 0 0,-6-3-1876 0 0</inkml:trace>
  <inkml:trace contextRef="#ctx0" brushRef="#br0" timeOffset="82444.64">9618 17777 4497 0 0,'-9'-7'1346'0'0,"4"4"-883"0"0,1 0 0 0 0,0-1 0 0 0,0 0 0 0 0,0 1 0 0 0,-6-10 0 0 0,9 13-429 0 0,1-1 0 0 0,0 0 0 0 0,-1 0-1 0 0,1 0 1 0 0,0 0 0 0 0,-1 0 0 0 0,1 1 0 0 0,0-1 0 0 0,0 0-1 0 0,0 0 1 0 0,0 0 0 0 0,-1 0 0 0 0,2 0 0 0 0,-1 0 0 0 0,0 0 0 0 0,0 0-1 0 0,0 0 1 0 0,0 0 0 0 0,0 0 0 0 0,1 0 0 0 0,-1 1 0 0 0,0-1 0 0 0,1 0-1 0 0,-1 0 1 0 0,1 0 0 0 0,-1 0 0 0 0,1 1 0 0 0,-1-1 0 0 0,1 0-1 0 0,0 1 1 0 0,-1-1 0 0 0,1 0 0 0 0,0 1 0 0 0,0-1 0 0 0,-1 1 0 0 0,1-1-1 0 0,0 1 1 0 0,0-1 0 0 0,0 1 0 0 0,1-1 0 0 0,38-23 779 0 0,74-33 1 0 0,-56 35-655 0 0,1 2 1 0 0,1 3 0 0 0,0 3-1 0 0,1 2 1 0 0,1 3 0 0 0,107-2-1 0 0,-150 11-134 0 0,0 2 0 0 0,0 0 0 0 0,0 1 0 0 0,-1 1 0 0 0,1 1 0 0 0,20 8 0 0 0,-37-13-7 0 0,1 1 0 0 0,-1 0 0 0 0,0 0 0 0 0,1 0 0 0 0,-1 0 0 0 0,0 0 0 0 0,0 1 0 0 0,0-1 0 0 0,0 1 0 0 0,0-1 0 0 0,0 1 0 0 0,0 0 0 0 0,-1 0 0 0 0,1 0 0 0 0,-1 0 0 0 0,1 0 0 0 0,-1 0 0 0 0,1 0 0 0 0,-1 0 0 0 0,0 1 0 0 0,0-1 0 0 0,0 0 0 0 0,-1 1 0 0 0,1-1 0 0 0,-1 1 1 0 0,1-1-1 0 0,-1 1 0 0 0,0-1 0 0 0,0 1 0 0 0,0-1 0 0 0,0 1 0 0 0,0-1 0 0 0,0 1 0 0 0,-1-1 0 0 0,1 0 0 0 0,-1 1 0 0 0,0-1 0 0 0,1 1 0 0 0,-1-1 0 0 0,-1 0 0 0 0,1 0 0 0 0,0 1 0 0 0,0-1 0 0 0,-1 0 0 0 0,1 0 0 0 0,-1 0 0 0 0,0 0 0 0 0,1-1 0 0 0,-1 1 0 0 0,0 0 0 0 0,0-1 0 0 0,-3 2 0 0 0,-17 16 34 0 0,0 2 0 0 0,-29 35-1 0 0,26-28 9 0 0,-27 24 0 0 0,-163 110 42 0 0,123-107-4 0 0,75-45-46 0 0,-7 5-15 0 0,-22 10-34 0 0,44-24-2 0 0,0 0 1 0 0,0 0-1 0 0,0 0 0 0 0,0 1 1 0 0,1-1-1 0 0,-1 1 1 0 0,0-1-1 0 0,1 1 1 0 0,-1-1-1 0 0,1 1 1 0 0,-1 0-1 0 0,-1 3 0 0 0,3-4-31 0 0,3 6-526 0 0,0-3 205 0 0,0 0 0 0 0,1 0 0 0 0,-1-1 0 0 0,1 0-1 0 0,-1 1 1 0 0,1-1 0 0 0,0-1 0 0 0,1 1 0 0 0,-1 0 0 0 0,0-1 0 0 0,1 0 0 0 0,-1 0 0 0 0,9 2 0 0 0,0 0-1400 0 0,1 1-328 0 0</inkml:trace>
  <inkml:trace contextRef="#ctx0" brushRef="#br0" timeOffset="82923.35">10107 18581 10162 0 0,'-67'-16'402'0'0,"42"12"-177"0"0,-34-13-1 0 0,59 17-182 0 0,-1 0 0 0 0,1 0 0 0 0,-1 0 0 0 0,0-1 0 0 0,1 1 1 0 0,-1 0-1 0 0,1 0 0 0 0,-1-1 0 0 0,1 1 0 0 0,-1 0 0 0 0,1-1 0 0 0,-1 1 0 0 0,1-1 0 0 0,-1 1 0 0 0,1-1 1 0 0,0 1-1 0 0,-1-1 0 0 0,1 1 0 0 0,0-1 0 0 0,-1 1 0 0 0,1-1 0 0 0,0 1 0 0 0,0-1 0 0 0,-1 0 0 0 0,1 1 0 0 0,0-1 1 0 0,0-1-1 0 0,0 1-2 0 0,0 0 1 0 0,0-1-1 0 0,1 1 0 0 0,-1 0 1 0 0,1-1-1 0 0,-1 1 1 0 0,1 0-1 0 0,-1 0 1 0 0,1-1-1 0 0,0 1 1 0 0,-1 0-1 0 0,2-1 0 0 0,26-26 178 0 0,7 2-62 0 0,0 2 0 0 0,62-32 0 0 0,83-27-145 0 0,-106 50-46 0 0,165-60 109 0 0,-45 19-267 0 0,-130 51-1033 0 0,1 6-3537 0 0,-52 15 2989 0 0</inkml:trace>
  <inkml:trace contextRef="#ctx0" brushRef="#br0" timeOffset="84859.52">11158 17201 2721 0 0,'0'-2'198'0'0,"0"1"-1"0"0,0 0 1 0 0,0-1 0 0 0,0 1 0 0 0,-1 0 0 0 0,1-1 0 0 0,-1 1 0 0 0,1 0 0 0 0,-1-1 0 0 0,1 1 0 0 0,-1 0 0 0 0,-1-2 0 0 0,-8-21 1660 0 0,3-2-1646 0 0,5 19-44 0 0,6-3 791 0 0,-1 4-866 0 0,0 1-1 0 0,1-1 1 0 0,0 1-1 0 0,0 0 0 0 0,1 0 1 0 0,-1 0-1 0 0,1 0 1 0 0,0 1-1 0 0,0 0 1 0 0,1 0-1 0 0,9-5 1 0 0,-5 4-42 0 0,1 0-1 0 0,0 1 1 0 0,0 0 0 0 0,1 0 0 0 0,-1 2 0 0 0,1-1 0 0 0,-1 1 0 0 0,1 1-1 0 0,0 0 1 0 0,0 1 0 0 0,14 1 0 0 0,-20 0-60 0 0,0 0 0 0 0,0 0 0 0 0,-1 1 0 0 0,1-1 0 0 0,0 1 0 0 0,-1 1 0 0 0,1-1 1 0 0,-1 1-1 0 0,0 0 0 0 0,0 0 0 0 0,0 0 0 0 0,0 1 0 0 0,-1 0 0 0 0,1 0 0 0 0,-1 0 0 0 0,0 0 0 0 0,0 1 0 0 0,-1 0 0 0 0,1-1 0 0 0,-1 1 0 0 0,0 1 0 0 0,0-1 0 0 0,-1 0 0 0 0,3 7 0 0 0,-2-3 1 0 0,0 0 0 0 0,-1 0-1 0 0,0 0 1 0 0,-1 1-1 0 0,0-1 1 0 0,-1 0-1 0 0,1 1 1 0 0,-2-1-1 0 0,1 0 1 0 0,-1 1-1 0 0,-4 11 1 0 0,4-14 38 0 0,-1 0 0 0 0,0 0 0 0 0,-1 0 0 0 0,0-1 0 0 0,0 1 0 0 0,0-1 0 0 0,-1 0 1 0 0,0 0-1 0 0,0 0 0 0 0,0 0 0 0 0,-1-1 0 0 0,0 0 0 0 0,0 0 0 0 0,0 0 0 0 0,-10 6 1 0 0,-5-7 114 0 0,20-3-113 0 0,-1-1 1 0 0,1 0-1 0 0,-1 0 0 0 0,0 0 0 0 0,1 0 0 0 0,-1 0 0 0 0,0 1 0 0 0,1-1 0 0 0,-1 0 0 0 0,0 0 0 0 0,1-1 0 0 0,-1 1 0 0 0,1 0 0 0 0,-1 0 0 0 0,0 0 0 0 0,1 0 0 0 0,-1 0 0 0 0,1-1 0 0 0,-1 1 0 0 0,0 0 0 0 0,1-1 0 0 0,-1 1 0 0 0,1 0 0 0 0,-1-1 0 0 0,1 1 0 0 0,-1-1 0 0 0,1-1-29 0 0,0 1-1 0 0,1-1 0 0 0,-1 1 0 0 0,0-1 0 0 0,1 1 0 0 0,0 0 0 0 0,-1-1 0 0 0,1 1 0 0 0,0 0 0 0 0,0 0 0 0 0,0 0 1 0 0,0-1-1 0 0,0 1 0 0 0,0 0 0 0 0,0 0 0 0 0,0 0 0 0 0,0 0 0 0 0,0 1 0 0 0,1-1 0 0 0,-1 0 0 0 0,0 0 0 0 0,0 1 1 0 0,1-1-1 0 0,2 0 0 0 0,35-9-89 0 0,-24 7 73 0 0,0 1 1 0 0,0 0-1 0 0,0 1 1 0 0,0 1-1 0 0,0 1 1 0 0,0 0-1 0 0,0 1 1 0 0,0 0-1 0 0,0 1 1 0 0,-1 1-1 0 0,1 0 1 0 0,-1 1-1 0 0,0 1 1 0 0,26 14-1 0 0,-35-17 12 0 0,3 2 6 0 0,0 1 1 0 0,0-1-1 0 0,0 1 0 0 0,10 11 1 0 0,-16-15 0 0 0,0 1 1 0 0,-1-1-1 0 0,1 0 0 0 0,0 1 1 0 0,-1-1-1 0 0,0 1 1 0 0,0-1-1 0 0,0 1 0 0 0,0 0 1 0 0,0-1-1 0 0,0 1 1 0 0,-1 0-1 0 0,1 0 1 0 0,-1 0-1 0 0,0 0 0 0 0,1-1 1 0 0,-2 1-1 0 0,1 0 1 0 0,0 0-1 0 0,-1 4 0 0 0,-1-1 23 0 0,-1 1 0 0 0,1 0 0 0 0,-2-1-1 0 0,1 0 1 0 0,0 0 0 0 0,-1 0-1 0 0,0 0 1 0 0,-1 0 0 0 0,1-1 0 0 0,-1 0-1 0 0,0 0 1 0 0,0 0 0 0 0,-1 0-1 0 0,1-1 1 0 0,-1 0 0 0 0,-11 6-1 0 0,-3 1 39 0 0,0-1 0 0 0,-1-1-1 0 0,0-1 1 0 0,-23 5-1 0 0,-2-3-164 0 0,-86 8-1 0 0,55-9-4566 0 0,68-8 2819 0 0</inkml:trace>
  <inkml:trace contextRef="#ctx0" brushRef="#br0" timeOffset="87811.12">13438 13937 3609 0 0,'-2'-26'3762'0'0,"2"12"-3158"0"0,-1 1 0 0 0,-1 0 0 0 0,0 0-1 0 0,-4-13 1 0 0,4 22-624 0 0,1 1 0 0 0,0-1 0 0 0,-1 1-1 0 0,0 0 1 0 0,0 0 0 0 0,0 0-1 0 0,0 0 1 0 0,0 0 0 0 0,0 0-1 0 0,-1 0 1 0 0,0 1 0 0 0,1-1 0 0 0,-1 1-1 0 0,0-1 1 0 0,0 1 0 0 0,0 0-1 0 0,-1 1 1 0 0,-6-4 0 0 0,-18-4-113 0 0,0 1 1 0 0,-57-8 0 0 0,37 8 61 0 0,-22-2-29 0 0,-98-3 0 0 0,-72 14 177 0 0,220-1-76 0 0,-541 46 270 0 0,518-42-223 0 0,-270 40 434 0 0,-377 103-1 0 0,-284 151-48 0 0,613-174-466 0 0,-664 235 101 0 0,855-297-52 0 0,-835 323 27 0 0,380-113-10 0 0,19 32-80 0 0,21 35 169 0 0,-278 220-31 0 0,718-462-100 0 0,-727 525-8 0 0,335-186 94 0 0,124-46 274 0 0,378-356-329 0 0,-39 43 142 0 0,-103 140-1 0 0,-36 104 76 0 0,146-205-206 0 0,5 3 1 0 0,6 2-1 0 0,5 3 0 0 0,5 1 0 0 0,6 3 0 0 0,5 1 1 0 0,-30 228-1 0 0,57-279-16 0 0,3 0 1 0 0,3 1-1 0 0,4-1 0 0 0,3 0 1 0 0,28 138-1 0 0,-21-162 30 0 0,4 0 0 0 0,1 0 0 0 0,3-2-1 0 0,2 0 1 0 0,3-2 0 0 0,1 0 0 0 0,3-2-1 0 0,64 83 1 0 0,-46-79 10 0 0,1-2-1 0 0,3-2 1 0 0,2-2 0 0 0,1-3-1 0 0,3-2 1 0 0,108 59-1 0 0,-57-46 65 0 0,2-5 0 0 0,2-4 0 0 0,128 32 0 0 0,-83-39-23 0 0,1-7-1 0 0,2-6 1 0 0,309 6-1 0 0,486-68 39 0 0,-815 28-136 0 0,1711-195 313 0 0,-964 2-58 0 0,636-281 36 0 0,-841 196-107 0 0,-13-30-15 0 0,-8-37 2 0 0,-432 227-111 0 0,747-460 121 0 0,-144-11 166 0 0,-564 378-353 0 0,-9-12-1 0 0,251-291 1 0 0,-266 223 53 0 0,-125 149-34 0 0,241-379-37 0 0,-275 394 28 0 0,-32 44-45 0 0,-4-1-1 0 0,-4-3 1 0 0,-4-1-1 0 0,-5-3 0 0 0,39-167 1 0 0,-54 167-75 0 0,-4-1 0 0 0,-4 0 0 0 0,-1-181 1 0 0,-14 215 57 0 0,-4 0 1 0 0,-2 1 0 0 0,-4-1-1 0 0,-2 2 1 0 0,-3 0 0 0 0,-44-109 0 0 0,27 100-56 0 0,-3 1 1 0 0,-3 3 0 0 0,-64-87-1 0 0,16 33-19 0 0,38 50 147 0 0,-88-98 0 0 0,105 138-42 0 0,-2 2 1 0 0,-1 1 0 0 0,-43-27 0 0 0,-128-66-166 0 0,157 96 123 0 0,3 0-14 0 0,-2 3 1 0 0,0 1 0 0 0,-55-17 0 0 0,-15 6-25 0 0,-2 6 0 0 0,-1 4 1 0 0,-1 6-1 0 0,-184-5 0 0 0,163 25-89 0 0,-223 32-1 0 0,-136 65-115 0 0,86 24 297 0 0,203-55-26 0 0,-291 86-2971 0 0,364-109 727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1:08.29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3431 2168 2304 0 0,'15'-7'620'0'0,"-1"1"0"0"0,1 0 0 0 0,0 1 0 0 0,1 1 0 0 0,25-4 0 0 0,-28 5-313 0 0,-12 3-239 0 0,-1-1 0 0 0,1 1-1 0 0,-1 0 1 0 0,1-1 0 0 0,-1 1-1 0 0,1 0 1 0 0,-1 0 0 0 0,1-1 0 0 0,-1 1-1 0 0,1 0 1 0 0,0 0 0 0 0,-1 0-1 0 0,1 0 1 0 0,-1 0 0 0 0,1 0-1 0 0,-1 0 1 0 0,1 0 0 0 0,0 0-1 0 0,-1 0 1 0 0,1 0 0 0 0,-1 0 0 0 0,1 0-1 0 0,-1 1 1 0 0,1-1 0 0 0,-1 0-1 0 0,1 0 1 0 0,-1 1 0 0 0,1-1-1 0 0,-1 0 1 0 0,1 0 0 0 0,-1 1-1 0 0,1-1 1 0 0,-1 1 0 0 0,0-1 0 0 0,1 0-1 0 0,-1 1 1 0 0,1-1 0 0 0,-1 1-1 0 0,0-1 1 0 0,0 1 0 0 0,1-1-1 0 0,-1 1 1 0 0,0-1 0 0 0,0 1 0 0 0,0-1-1 0 0,1 1 1 0 0,-1 0 0 0 0,0-1-1 0 0,0 1 1 0 0,0-1 0 0 0,0 1-1 0 0,0-1 1 0 0,0 1 0 0 0,0 0-1 0 0,0 0 1 0 0,85 834 1534 0 0,-52-134-948 0 0,3 49 23 0 0,0-369-396 0 0,117 523 1 0 0,-121-756-275 0 0,149 721 511 0 0,-38 5 217 0 0,-102-453-547 0 0,-37-299-194 0 0,5 69 51 0 0,-5-165-232 0 0,13 48 0 0 0,-17-73 130 0 0,0 0-1 0 0,0 0 1 0 0,1 0 0 0 0,-1 0-1 0 0,0 1 1 0 0,1-1-1 0 0,-1 0 1 0 0,1-1-1 0 0,-1 1 1 0 0,1 0 0 0 0,0 0-1 0 0,-1 0 1 0 0,1 0-1 0 0,0 0 1 0 0,0 0 0 0 0,0-1-1 0 0,-1 1 1 0 0,1 0-1 0 0,0-1 1 0 0,0 1 0 0 0,0-1-1 0 0,0 1 1 0 0,0-1-1 0 0,0 1 1 0 0,0-1 0 0 0,0 0-1 0 0,0 1 1 0 0,0-1-1 0 0,1 0 1 0 0,-1 0 0 0 0,0 0-1 0 0,0 0 1 0 0,0 0-1 0 0,0 0 1 0 0,0 0 0 0 0,0 0-1 0 0,2-1 1 0 0,-1 1-138 0 0,1-1 0 0 0,0-1 0 0 0,0 1 0 0 0,0 0 1 0 0,-1-1-1 0 0,1 1 0 0 0,0-1 0 0 0,-1 0 0 0 0,0 0 0 0 0,1 0 0 0 0,-1 0 1 0 0,3-4-1 0 0,15-19-1828 0 0</inkml:trace>
  <inkml:trace contextRef="#ctx0" brushRef="#br0" timeOffset="842.48">7437 1056 6801 0 0,'10'23'-5'0'0,"-1"0"-1"0"0,-1 0 0 0 0,-1 1 0 0 0,6 37 0 0 0,7 109-108 0 0,-16-127 137 0 0,42 670 327 0 0,-46-703-347 0 0,22 718 295 0 0,-1-42 137 0 0,44-193 769 0 0,39-5-178 0 0,-77-368-913 0 0,243 1529 518 0 0,-139-668 41 0 0,-93-810-459 0 0,-37-168-227 0 0,0 0 0 0 0,0 0 0 0 0,0 0-1 0 0,1 0 1 0 0,-1 0 0 0 0,1 0-1 0 0,-1 0 1 0 0,1 0 0 0 0,0-1 0 0 0,0 1-1 0 0,0-1 1 0 0,1 0 0 0 0,2 3-1 0 0,-3-4-346 0 0,8-16-2296 0 0,-9 12 2466 0 0,0 0 0 0 0,-1 1 0 0 0,0-1-1 0 0,0 0 1 0 0,1 0 0 0 0,-1 1 0 0 0,-1-1-1 0 0,1 0 1 0 0,-1-5 0 0 0,-1-4-532 0 0,0-22-1449 0 0</inkml:trace>
  <inkml:trace contextRef="#ctx0" brushRef="#br0" timeOffset="1630.05">3464 1614 7986 0 0,'-5'-10'-200'0'0,"0"1"-1"0"0,0-1 1 0 0,1 0 0 0 0,0-1 0 0 0,-3-15 0 0 0,7 22 163 0 0,-1-1 1 0 0,1 1-1 0 0,0 0 1 0 0,0-1-1 0 0,0 1 0 0 0,1-1 1 0 0,-1 1-1 0 0,1 0 0 0 0,0 0 1 0 0,1-1-1 0 0,-1 1 1 0 0,1 0-1 0 0,-1 0 0 0 0,1 0 1 0 0,0 0-1 0 0,5-5 1 0 0,28-38 1119 0 0,-23 62-373 0 0,-8-8-601 0 0,-1 1 0 0 0,0 1-1 0 0,0-1 1 0 0,-1 0 0 0 0,0 1 0 0 0,-1-1-1 0 0,1 16 1 0 0,1 2 32 0 0,123 625 1084 0 0,-18-133-462 0 0,-90-429-657 0 0,32 145 361 0 0,29 158-6 0 0,54 594 778 0 0,0 3-297 0 0,68 140-317 0 0,-84-515-410 0 0,-93-492-220 0 0,35 173 140 0 0,25-7-532 0 0,-81-281 286 0 0,5 16-736 0 0,18 34 1 0 0,-23-52 402 0 0,0 0-1 0 0,0 0 1 0 0,0 0 0 0 0,1-1 0 0 0,0 1 0 0 0,0-1-1 0 0,0 1 1 0 0,0-2 0 0 0,1 1 0 0 0,-1 0 0 0 0,1-1-1 0 0,7 4 1 0 0,7 0-2247 0 0</inkml:trace>
  <inkml:trace contextRef="#ctx0" brushRef="#br0" timeOffset="2417.32">8218 7098 928 0 0,'-5'1'-337'0'0,"4"-1"586"0"0,-1 0 1 0 0,1 0-1 0 0,-1 1 1 0 0,1-1-1 0 0,-1 0 1 0 0,1 1-1 0 0,0-1 1 0 0,-1 1-1 0 0,1-1 1 0 0,-1 1-1 0 0,1 0 0 0 0,0 0 1 0 0,0 0-1 0 0,-1-1 1 0 0,1 1-1 0 0,0 0 1 0 0,0 0-1 0 0,0 1 1 0 0,0-1-1 0 0,0 0 1 0 0,0 0-1 0 0,1 0 1 0 0,-1 1-1 0 0,0-1 1 0 0,1 0-1 0 0,-1 1 1 0 0,1-1-1 0 0,-2 3 1 0 0,0 4-116 0 0,0 0 0 0 0,0 1 0 0 0,0-1 0 0 0,1 1 0 0 0,0-1 1 0 0,1 1-1 0 0,0-1 0 0 0,0 1 0 0 0,2 13 0 0 0,20 69 514 0 0,3-1-1 0 0,47 108 1 0 0,13 40-145 0 0,7 78-284 0 0,20 166 0 0 0,-102-429-256 0 0,-3-4-48 0 0,4 0-1 0 0,23 72 0 0 0,-33-118-119 0 0,0 0-1 0 0,0 0 1 0 0,1-1-1 0 0,-1 1 1 0 0,0-1-1 0 0,1 1 1 0 0,0-1-1 0 0,-1 0 1 0 0,1 1-1 0 0,0-1 1 0 0,0 0 0 0 0,0 0-1 0 0,3 2 1 0 0,3-2-2283 0 0</inkml:trace>
  <inkml:trace contextRef="#ctx0" brushRef="#br0" timeOffset="3261.52">11501 1358 3265 0 0,'-78'-333'518'0'0,"55"240"-534"0"0,15 63 4 0 0,0-1-1 0 0,-6-59 1 0 0,12 59-36 0 0,-2-20 286 0 0,5-85-1 0 0,0 132-124 0 0,5-40 1441 0 0,-6 41-1438 0 0,1 0 1 0 0,0 0-1 0 0,0-1 0 0 0,0 1 1 0 0,1 0-1 0 0,-1 0 1 0 0,1 0-1 0 0,0 0 0 0 0,-1 0 1 0 0,4-3-1 0 0,-4 6-113 0 0,-1 0 0 0 0,0 0 0 0 0,0-1 1 0 0,0 1-1 0 0,0 0 0 0 0,1 0 0 0 0,-1 0 0 0 0,0 0 0 0 0,0-1 0 0 0,1 1 0 0 0,-1 0 0 0 0,0 0 0 0 0,0 0 0 0 0,1 0 1 0 0,-1 0-1 0 0,0 0 0 0 0,0 0 0 0 0,1 0 0 0 0,-1 0 0 0 0,0 0 0 0 0,0 0 0 0 0,1 0 0 0 0,-1 0 0 0 0,0 0 0 0 0,0 0 1 0 0,1 0-1 0 0,-1 0 0 0 0,0 0 0 0 0,1 0 0 0 0,-1 0 0 0 0,0 0 0 0 0,0 0 0 0 0,0 1 0 0 0,1-1 0 0 0,-1 0 0 0 0,0 0 1 0 0,0 0-1 0 0,1 0 0 0 0,-1 1 0 0 0,0-1 0 0 0,0 0 0 0 0,0 0 0 0 0,1 1 0 0 0,6 16-52 0 0,1 20-23 0 0,5 92 237 0 0,-6 219 1 0 0,-8-180-194 0 0,-6 372 343 0 0,1 20-238 0 0,6-254 2 0 0,15 410 318 0 0,47-137 262 0 0,23-1-373 0 0,46 403 382 0 0,-56 161 757 0 0,-43-552-546 0 0,-31-582-869 0 0,34 413 462 0 0,-22-321-333 0 0,4-1-1 0 0,37 113 0 0 0,36 21 22 0 0,-49-135-82 0 0,-3-16-150 0 0,-24-55-1084 0 0,-1 1-1 0 0,14 45 1 0 0,-25-59-155 0 0,-2 0-530 0 0</inkml:trace>
  <inkml:trace contextRef="#ctx0" brushRef="#br0" timeOffset="3891.2">4521 7699 6825 0 0,'0'-1'29'0'0,"-1"1"-1"0"0,0-1 1 0 0,0 1-1 0 0,0 0 0 0 0,0 0 1 0 0,1-1-1 0 0,-1 1 0 0 0,0 0 1 0 0,0 0-1 0 0,0 0 0 0 0,0 0 1 0 0,0 0-1 0 0,0 0 1 0 0,0 0-1 0 0,1 0 0 0 0,-1 1 1 0 0,0-1-1 0 0,0 0 0 0 0,0 0 1 0 0,0 1-1 0 0,0-1 1 0 0,1 0-1 0 0,-1 1 0 0 0,0-1 1 0 0,0 1-1 0 0,1-1 0 0 0,-1 1 1 0 0,0 0-1 0 0,1-1 0 0 0,-1 1 1 0 0,0 0-1 0 0,1-1 1 0 0,-1 1-1 0 0,1 0 0 0 0,-1 0 1 0 0,1-1-1 0 0,0 1 0 0 0,-1 0 1 0 0,1 2-1 0 0,-1 1-59 0 0,1 0 0 0 0,-1 1 0 0 0,1-1 0 0 0,1 1 0 0 0,-1-1 0 0 0,1 1 0 0 0,1 4 0 0 0,22 120-4 0 0,103 460-112 0 0,-126-584 99 0 0,1 4-215 0 0,1 0 0 0 0,0-1-1 0 0,0 1 1 0 0,1-1 0 0 0,4 9 0 0 0,-3-11-1079 0 0</inkml:trace>
  <inkml:trace contextRef="#ctx0" brushRef="#br0" timeOffset="4528.21">1 4164 12707 0 0,'1'-3'-40'0'0,"0"0"-1"0"0,1 0 1 0 0,-1 1 0 0 0,1-1 0 0 0,-1 1 0 0 0,1 0 0 0 0,0-1 0 0 0,0 1 0 0 0,0 0-1 0 0,0 0 1 0 0,1 0 0 0 0,-1 0 0 0 0,0 1 0 0 0,1-1 0 0 0,-1 1 0 0 0,1-1 0 0 0,0 1 0 0 0,-1 0-1 0 0,7-2 1 0 0,4 0-53 0 0,1 0 1 0 0,0 0-1 0 0,14 0 0 0 0,-9 1 53 0 0,472-50-273 0 0,-70 9 434 0 0,1126-173-17 0 0,-1086 147 17 0 0,1942-286 418 0 0,575-20-352 0 0,-2700 345-162 0 0,1189-125 74 0 0,-3 31-18 0 0,2894-33 298 0 0,-4344 157-412 0 0,936 4 435 0 0,-3 42-4706 0 0,-899-42 1524 0 0</inkml:trace>
  <inkml:trace contextRef="#ctx0" brushRef="#br0" timeOffset="7949.51">243 3434 3481 0 0,'-5'-5'4262'0'0,"-2"-1"-1992"0"0,6 4-2302 0 0,0 1 1 0 0,0-1-1 0 0,0 1 0 0 0,1-1 1 0 0,-1 0-1 0 0,0 1 0 0 0,1-1 1 0 0,-1 0-1 0 0,1 1 0 0 0,-1-5 1 0 0,-62-311 1388 0 0,51 262-1197 0 0,-47-256 434 0 0,1-52-421 0 0,38 243 182 0 0,20 118-342 0 0,0 2-47 0 0,0 0 29 0 0,0 0 0 0 0,0-1 0 0 0,0 1-1 0 0,1 0 1 0 0,-1 0 0 0 0,0 0 0 0 0,0 0 0 0 0,0-1 0 0 0,0 1 0 0 0,1 0 0 0 0,-1 0 0 0 0,0 0-1 0 0,0 0 1 0 0,0 0 0 0 0,1 0 0 0 0,-1-1 0 0 0,0 1 0 0 0,0 0 0 0 0,0 0 0 0 0,1 0 0 0 0,-1 0 0 0 0,0 0-1 0 0,0 0 1 0 0,1 0 0 0 0,-1 0 0 0 0,0 0 0 0 0,0 0 0 0 0,0 0 0 0 0,1 0 0 0 0,-1 0 0 0 0,0 0-1 0 0,0 0 1 0 0,1 0 0 0 0,-1 1 0 0 0,0-1 0 0 0,0 0 0 0 0,0 0 0 0 0,1 0 0 0 0,-1 0 0 0 0,21 29 11 0 0,23 40 0 0 0,-15-21-40 0 0,116 216-64 0 0,-24 12 69 0 0,-20-46 107 0 0,-39-81 31 0 0,-38-86 33 0 0,3-1 1 0 0,60 102-1 0 0,-84-160-121 0 0,28 37 71 0 0,-30-40-53 0 0,0 1 0 0 0,1-1-1 0 0,-1 0 1 0 0,0 1-1 0 0,0-1 1 0 0,1 0 0 0 0,-1 0-1 0 0,1 0 1 0 0,-1 0 0 0 0,1 0-1 0 0,-1-1 1 0 0,1 1-1 0 0,0 0 1 0 0,-1-1 0 0 0,1 1-1 0 0,0-1 1 0 0,0 1 0 0 0,-1-1-1 0 0,1 0 1 0 0,0 0-1 0 0,0 0 1 0 0,-1 0 0 0 0,5 0-1 0 0,-5-1 4 0 0,0 0-1 0 0,-1 1 0 0 0,1-1 1 0 0,0 0-1 0 0,0 0 0 0 0,0 0 1 0 0,0 1-1 0 0,-1-1 0 0 0,1 0 1 0 0,-1 0-1 0 0,1 0 0 0 0,0 0 1 0 0,-1 0-1 0 0,0 0 0 0 0,1-1 1 0 0,-1 1-1 0 0,1 0 0 0 0,-1-2 1 0 0,4-25 266 0 0,-3 21-243 0 0,3-41 160 0 0,-2-1 1 0 0,-9-96-1 0 0,-29-99-127 0 0,24 170-8 0 0,-29-227-56 0 0,37 273-52 0 0,-47-252-171 0 0,36 188-224 0 0,14 91 293 0 0,3 1-159 0 0,0 0 153 0 0,0 0 0 0 0,0 0-1 0 0,0 0 1 0 0,-1 0 0 0 0,1 1 0 0 0,0-1-1 0 0,0 0 1 0 0,0 1 0 0 0,-1-1-1 0 0,1 1 1 0 0,3 1 0 0 0,0 3-476 0 0,1-1-1 0 0,-1 1 1 0 0,-1 0 0 0 0,1 0 0 0 0,-1 0-1 0 0,5 7 1 0 0,6 11-1624 0 0</inkml:trace>
  <inkml:trace contextRef="#ctx0" brushRef="#br0" timeOffset="8954.98">1182 2667 11634 0 0,'-7'10'-29'0'0,"1"-1"0"0"0,0 1 0 0 0,1 0-1 0 0,0 0 1 0 0,0 1 0 0 0,1-1-1 0 0,1 1 1 0 0,-1 0 0 0 0,-1 17-1 0 0,-1 15-83 0 0,0 50 1 0 0,4-52 108 0 0,0-2 81 0 0,1 1-1 0 0,2-1 1 0 0,2 0 0 0 0,9 42 0 0 0,-7-70 29 0 0,2-14 168 0 0,2-17 241 0 0,30-123-26 0 0,-31 97-458 0 0,-3 0 1 0 0,-1-1-1 0 0,-4-49 0 0 0,-23-138 163 0 0,19 221-301 0 0,4 13 99 0 0,0 0-1 0 0,0 0 1 0 0,0 0 0 0 0,0 0 0 0 0,0 0-1 0 0,0-1 1 0 0,0 1 0 0 0,0 0 0 0 0,0 0 0 0 0,-1 0-1 0 0,1 0 1 0 0,0 0 0 0 0,0 0 0 0 0,0 0 0 0 0,0 0-1 0 0,0 0 1 0 0,0 0 0 0 0,0 0 0 0 0,0 0 0 0 0,0 0-1 0 0,-1 0 1 0 0,1 0 0 0 0,0 0 0 0 0,0 0-1 0 0,0 1 1 0 0,0-1 0 0 0,0 0 0 0 0,0 0 0 0 0,0 0-1 0 0,0 0 1 0 0,0 0 0 0 0,0 0 0 0 0,-1 0 0 0 0,1 0-1 0 0,0 0 1 0 0,0 0 0 0 0,0 0 0 0 0,0 0 0 0 0,0 0-1 0 0,0 1 1 0 0,0-1 0 0 0,0 0 0 0 0,0 0-1 0 0,0 0 1 0 0,0 0 0 0 0,0 0 0 0 0,0 0 0 0 0,0 0-1 0 0,0 0 1 0 0,0 0 0 0 0,0 0 0 0 0,0 1 0 0 0,0-1-1 0 0,0 0 1 0 0,0 0 0 0 0,-2 25-465 0 0,6-4 379 0 0,1 0 1 0 0,1 0 0 0 0,16 37-1 0 0,35 58 18 0 0,-25-53 40 0 0,-9-15 51 0 0,48 102 274 0 0,-68-154 573 0 0,-1-12-605 0 0,-1-19-165 0 0,-6-29 51 0 0,-3-47-46 0 0,8 93-104 0 0,1 0 1 0 0,0 0-1 0 0,1 1 0 0 0,5-20 1 0 0,-6 34-12 0 0,0 1 1 0 0,0-1-1 0 0,0 0 0 0 0,0 0 0 0 0,0 0 1 0 0,1 1-1 0 0,-1-1 0 0 0,1 0 1 0 0,-1 1-1 0 0,1-1 0 0 0,0 1 1 0 0,0 0-1 0 0,0 0 0 0 0,1 0 1 0 0,2-3-1 0 0,-3 5 0 0 0,-1-1 0 0 0,1 0 0 0 0,-1 1 0 0 0,1-1 0 0 0,0 1 0 0 0,-1 0 0 0 0,1-1 0 0 0,0 1 0 0 0,-1 0 0 0 0,1 0 0 0 0,0 0 0 0 0,-1 0 0 0 0,1 0 0 0 0,0 0 0 0 0,-1 1 0 0 0,1-1 0 0 0,0 1 0 0 0,-1-1 0 0 0,1 1 0 0 0,-1-1 1 0 0,1 1-1 0 0,0 0 0 0 0,-1 0 0 0 0,0 0 0 0 0,1 0 0 0 0,-1 0 0 0 0,0 0 0 0 0,3 2 0 0 0,11 13-76 0 0,-1-1 0 0 0,0 2-1 0 0,22 35 1 0 0,-5-7 45 0 0,-25-37 74 0 0,0 1 0 0 0,0 0 0 0 0,-1 0 0 0 0,0 0 0 0 0,-1 0-1 0 0,0 1 1 0 0,-1 0 0 0 0,0-1 0 0 0,0 1 0 0 0,1 12 0 0 0,-4-21 443 0 0,0-4-302 0 0,1-63 180 0 0,-2 40-293 0 0,2 1 0 0 0,4-27 0 0 0,-4 48-62 0 0,-1 0 0 0 0,2 0 1 0 0,-1 1-1 0 0,0-1 0 0 0,1 0 1 0 0,0 1-1 0 0,0-1 0 0 0,0 1 1 0 0,0-1-1 0 0,0 1 0 0 0,1 0 1 0 0,0 0-1 0 0,-1 0 0 0 0,6-4 1 0 0,-7 6-13 0 0,1 0 1 0 0,0 0-1 0 0,-1 0 1 0 0,1 0 0 0 0,0 0-1 0 0,0 0 1 0 0,0 0-1 0 0,-1 1 1 0 0,1-1-1 0 0,0 1 1 0 0,0-1 0 0 0,0 1-1 0 0,0 0 1 0 0,0 0-1 0 0,0 0 1 0 0,0 0 0 0 0,0 0-1 0 0,0 0 1 0 0,0 0-1 0 0,0 1 1 0 0,0-1-1 0 0,0 1 1 0 0,0-1 0 0 0,0 1-1 0 0,-1 0 1 0 0,1 0-1 0 0,0 0 1 0 0,0 0 0 0 0,-1 0-1 0 0,3 2 1 0 0,8 8-41 0 0,0 1 1 0 0,-2 0-1 0 0,1 0 0 0 0,-1 1 1 0 0,11 20-1 0 0,-8-12 52 0 0,24 27 0 0 0,-32-42 26 0 0,0-1 0 0 0,0 0 0 0 0,1 0 0 0 0,0 0 0 0 0,0 0 0 0 0,0-1 1 0 0,1 0-1 0 0,0-1 0 0 0,7 4 0 0 0,-11-6 13 0 0,1-1 0 0 0,0 1 0 0 0,-1-1 0 0 0,1 1 0 0 0,0-1 0 0 0,-1 0 0 0 0,1 0 0 0 0,0-1 0 0 0,-1 1 0 0 0,1-1 0 0 0,0 0 0 0 0,-1 1 0 0 0,1-2 0 0 0,-1 1 0 0 0,1 0 0 0 0,-1-1 0 0 0,0 0 0 0 0,1 1 0 0 0,-1-1-1 0 0,0-1 1 0 0,0 1 0 0 0,0 0 0 0 0,-1-1 0 0 0,4-3 0 0 0,5-5 87 0 0,-1 0 0 0 0,-1 0 0 0 0,0-1 0 0 0,13-22 0 0 0,-13 16-30 0 0,-1 0 0 0 0,-1-1 0 0 0,0 0 1 0 0,-2 0-1 0 0,0-1 0 0 0,-1 0 1 0 0,-1 0-1 0 0,1-33 0 0 0,-4 45-83 0 0,0-1 0 0 0,-1 1 0 0 0,0 0 0 0 0,-1 0 0 0 0,0 0 0 0 0,0 0 0 0 0,-1 0 0 0 0,0 0 0 0 0,-4-7 0 0 0,6 12-10 0 0,-1 0 1 0 0,0-1-1 0 0,0 1 1 0 0,0 0-1 0 0,0 0 1 0 0,-1 0-1 0 0,1 0 1 0 0,-1 0-1 0 0,0 1 1 0 0,1-1-1 0 0,-1 1 1 0 0,0-1-1 0 0,-1 1 1 0 0,1 0-1 0 0,0 1 1 0 0,-1-1-1 0 0,1 0 1 0 0,-1 1-1 0 0,1 0 1 0 0,-1 0-1 0 0,-6-1 1 0 0,8 2-13 0 0,0 0 1 0 0,1 0-1 0 0,-1 1 0 0 0,0-1 1 0 0,0 0-1 0 0,0 1 1 0 0,0 0-1 0 0,0-1 0 0 0,0 1 1 0 0,1 0-1 0 0,-1 0 0 0 0,0 0 1 0 0,1 0-1 0 0,-1 0 1 0 0,1 1-1 0 0,-1-1 0 0 0,1 0 1 0 0,-1 1-1 0 0,1-1 1 0 0,0 1-1 0 0,0-1 0 0 0,0 1 1 0 0,0 0-1 0 0,0 0 1 0 0,0-1-1 0 0,0 1 0 0 0,1 0 1 0 0,-1 0-1 0 0,0 2 0 0 0,-1 3-16 0 0,0 1 0 0 0,0 0-1 0 0,1-1 1 0 0,0 1-1 0 0,0 0 1 0 0,1 8-1 0 0,0-7 56 0 0,1 0 0 0 0,0 0-1 0 0,1 0 1 0 0,0 0-1 0 0,1 0 1 0 0,0 0 0 0 0,0-1-1 0 0,0 1 1 0 0,1-1 0 0 0,1 0-1 0 0,-1 0 1 0 0,1-1-1 0 0,1 1 1 0 0,-1-1 0 0 0,1 0-1 0 0,1-1 1 0 0,-1 1-1 0 0,1-1 1 0 0,10 6 0 0 0,-3-2-9 0 0,2 0 0 0 0,-1-2 0 0 0,1 0 0 0 0,0-1 0 0 0,1 0 0 0 0,0-1-1 0 0,0-1 1 0 0,35 5 0 0 0,-15-5-572 0 0,59 0 0 0 0,-69-5-1693 0 0,1-2 0 0 0,50-10 0 0 0,-43 3-931 0 0</inkml:trace>
  <inkml:trace contextRef="#ctx0" brushRef="#br0" timeOffset="9711.92">4678 2076 11723 0 0,'-5'-8'-71'0'0,"-1"2"0"0"0,0-1 0 0 0,0 1 0 0 0,0 0 0 0 0,-12-9 0 0 0,14 12 51 0 0,0 1 0 0 0,-1 0 0 0 0,1 0 0 0 0,0 1 0 0 0,-1-1 0 0 0,1 1 0 0 0,0 0 0 0 0,-1 0 0 0 0,0 0 0 0 0,1 1 0 0 0,-1-1 0 0 0,-7 1 0 0 0,-16 2-53 0 0,-1 1 0 0 0,1 1 0 0 0,-29 8 0 0 0,39-7 48 0 0,0 0 1 0 0,1 2-1 0 0,0 0 1 0 0,0 0 0 0 0,-27 19-1 0 0,40-24 12 0 0,0 1-1 0 0,0-1 0 0 0,1 1 0 0 0,-1 0 1 0 0,1 1-1 0 0,0-1 0 0 0,0 0 0 0 0,0 1 1 0 0,1 0-1 0 0,-1 0 0 0 0,1 0 1 0 0,0 0-1 0 0,0 0 0 0 0,0 0 0 0 0,0 0 1 0 0,1 1-1 0 0,0-1 0 0 0,0 1 0 0 0,0-1 1 0 0,0 1-1 0 0,1-1 0 0 0,0 1 1 0 0,0-1-1 0 0,1 10 0 0 0,1-5 10 0 0,0 1 0 0 0,1-1 1 0 0,0 0-1 0 0,1 0 0 0 0,0 0 0 0 0,0-1 0 0 0,1 1 0 0 0,0-1 0 0 0,0 0 1 0 0,1-1-1 0 0,7 8 0 0 0,131 127 22 0 0,-95-97 35 0 0,-44-41-48 0 0,-1 0 0 0 0,0 1 0 0 0,0-1 0 0 0,0 0 0 0 0,0 1 0 0 0,-1 0 0 0 0,0 0 0 0 0,0 0 0 0 0,0 0 0 0 0,-1 1 0 0 0,0-1 0 0 0,0 1 0 0 0,0 0 0 0 0,0-1 0 0 0,-1 1 0 0 0,0 0 0 0 0,0 0 0 0 0,-1 0 0 0 0,0 0 0 0 0,0-1 0 0 0,0 1 0 0 0,-1 0 0 0 0,1 0 0 0 0,-2 0 0 0 0,1 0 0 0 0,0-1 0 0 0,-1 1 0 0 0,0 0 0 0 0,-1-1 0 0 0,1 0 0 0 0,-1 1 0 0 0,0-1 0 0 0,0 0 0 0 0,-1-1 0 0 0,1 1 1 0 0,-1 0-1 0 0,0-1 0 0 0,-7 6 0 0 0,5-5-3 0 0,0-1 1 0 0,0 1-1 0 0,-1-1 1 0 0,1-1-1 0 0,-1 1 1 0 0,0-1-1 0 0,0 0 1 0 0,-1 0-1 0 0,1-1 1 0 0,0 0-1 0 0,-1-1 1 0 0,0 1 0 0 0,1-1-1 0 0,-1-1 1 0 0,0 0-1 0 0,-9 0 1 0 0,10-1-362 0 0,0 0 1 0 0,0 0 0 0 0,0 0 0 0 0,0-1-1 0 0,0 0 1 0 0,0-1 0 0 0,0 1-1 0 0,1-1 1 0 0,-1-1 0 0 0,-11-7-1 0 0,6 2-1217 0 0</inkml:trace>
  <inkml:trace contextRef="#ctx0" brushRef="#br0" timeOffset="10170.25">4663 2285 7242 0 0,'0'-1'4'0'0,"0"1"0"0"0,1-1 0 0 0,-1 0 0 0 0,0 1 1 0 0,1-1-1 0 0,-1 1 0 0 0,0-1 0 0 0,1 1 0 0 0,-1-1 1 0 0,1 1-1 0 0,-1-1 0 0 0,1 1 0 0 0,-1-1 0 0 0,1 1 1 0 0,0 0-1 0 0,-1-1 0 0 0,1 1 0 0 0,-1 0 0 0 0,1-1 1 0 0,0 1-1 0 0,-1 0 0 0 0,1 0 0 0 0,0 0 1 0 0,-1-1-1 0 0,1 1 0 0 0,0 0 0 0 0,0 0 0 0 0,-1 0 1 0 0,1 0-1 0 0,1 1 0 0 0,-1 0 1 0 0,0 0 1 0 0,-1 0-1 0 0,1 0 1 0 0,0 1-1 0 0,-1-1 1 0 0,1 0-1 0 0,-1 1 0 0 0,1-1 1 0 0,-1 0-1 0 0,0 1 1 0 0,1-1-1 0 0,-1 0 1 0 0,0 1-1 0 0,0-1 0 0 0,0 3 1 0 0,-1 10 47 0 0,0-1 0 0 0,0 1 0 0 0,-2-1-1 0 0,1 1 1 0 0,-8 20 0 0 0,5-18-41 0 0,0 0-1 0 0,2 0 0 0 0,-2 20 1 0 0,4-27-10 0 0,1-1 0 0 0,1 1 0 0 0,0 0 0 0 0,0-1 0 0 0,0 1 0 0 0,1 0 0 0 0,1-1 0 0 0,-1 0 1 0 0,1 0-1 0 0,5 10 0 0 0,-6-15 9 0 0,-1-1 0 0 0,0 0 0 0 0,1 0 0 0 0,-1 0 0 0 0,1 0 0 0 0,-1 0 0 0 0,1 0 1 0 0,0 0-1 0 0,0 0 0 0 0,0-1 0 0 0,0 1 0 0 0,0-1 0 0 0,1 1 0 0 0,-1-1 0 0 0,0 0 0 0 0,1 0 0 0 0,-1 0 1 0 0,0 0-1 0 0,1-1 0 0 0,0 1 0 0 0,-1 0 0 0 0,1-1 0 0 0,-1 0 0 0 0,1 0 0 0 0,-1 0 0 0 0,1 0 1 0 0,0 0-1 0 0,-1 0 0 0 0,1 0 0 0 0,-1-1 0 0 0,1 0 0 0 0,-1 1 0 0 0,1-1 0 0 0,-1 0 0 0 0,1 0 0 0 0,-1 0 1 0 0,0-1-1 0 0,3-1 0 0 0,4-2-41 0 0,0-1 1 0 0,0 0-1 0 0,0 0 1 0 0,-1-1-1 0 0,0 0 1 0 0,0-1-1 0 0,-1 0 0 0 0,0 0 1 0 0,0-1-1 0 0,-1 1 1 0 0,0-2-1 0 0,0 1 1 0 0,5-14-1 0 0,-6 11 118 0 0,0 0-1 0 0,-1 0 1 0 0,-1-1 0 0 0,0 1-1 0 0,-1-1 1 0 0,0 1-1 0 0,-1-1 1 0 0,-1 0-1 0 0,0 0 1 0 0,0 1 0 0 0,-3-14-1 0 0,0-10 554 0 0,3 27-460 0 0,-1 0 0 0 0,0 0-1 0 0,0 0 1 0 0,-1 0 0 0 0,-5-14 0 0 0,7 22-184 0 0,0 1 0 0 0,0 0 0 0 0,0 0 0 0 0,0 0 0 0 0,0 0 0 0 0,0 0 0 0 0,0 0 0 0 0,0 0 0 0 0,0-1 0 0 0,0 1 0 0 0,0 0 0 0 0,0 0 0 0 0,-1 0 0 0 0,1 0 0 0 0,0 0 0 0 0,0 0 0 0 0,0 0 0 0 0,0 0 0 0 0,0 0 0 0 0,0 0 0 0 0,0 0 0 0 0,-1-1 0 0 0,1 1 0 0 0,0 0 0 0 0,0 0 0 0 0,0 0 1 0 0,0 0-1 0 0,0 0 0 0 0,0 0 0 0 0,0 0 0 0 0,-1 0 0 0 0,1 0 0 0 0,0 0 0 0 0,0 0 0 0 0,0 0 0 0 0,0 0 0 0 0,0 0 0 0 0,0 0 0 0 0,-1 1 0 0 0,1-1 0 0 0,0 0 0 0 0,0 0 0 0 0,0 0 0 0 0,0 0 0 0 0,0 0 0 0 0,0 0 0 0 0,0 0 0 0 0,-1 0 0 0 0,-5 8-67 0 0,-3 12 26 0 0,8-11 31 0 0,0 1 1 0 0,0-1-1 0 0,1 0 0 0 0,0 1 0 0 0,1-1 1 0 0,0 0-1 0 0,1 0 0 0 0,0 1 1 0 0,0-1-1 0 0,4 9 0 0 0,1 9-2 0 0,-3-14-104 0 0,1 1-1 0 0,1-1 0 0 0,0-1 1 0 0,1 1-1 0 0,0-1 1 0 0,1 0-1 0 0,0-1 1 0 0,1 0-1 0 0,0 0 0 0 0,1-1 1 0 0,0 0-1 0 0,0 0 1 0 0,1-1-1 0 0,19 12 0 0 0,-3-9-2440 0 0,-13-7 713 0 0</inkml:trace>
  <inkml:trace contextRef="#ctx0" brushRef="#br0" timeOffset="10751.74">4832 2242 4345 0 0,'-1'-1'30'0'0,"0"1"0"0"0,1-1 0 0 0,-1 0 0 0 0,0 1 0 0 0,1-1 0 0 0,-1 0 0 0 0,0 1 0 0 0,0-1 0 0 0,0 1 0 0 0,0 0 0 0 0,1-1 0 0 0,-1 1 0 0 0,0-1 0 0 0,0 1 0 0 0,0 0-1 0 0,0 0 1 0 0,0 0 0 0 0,0 0 0 0 0,0-1 0 0 0,0 1 0 0 0,0 1 0 0 0,0-1 0 0 0,0 0 0 0 0,0 0 0 0 0,0 0 0 0 0,0 0 0 0 0,0 1 0 0 0,0-1 0 0 0,1 0 0 0 0,-1 1 0 0 0,0-1 0 0 0,0 1 0 0 0,0-1 0 0 0,0 1 0 0 0,1-1 0 0 0,-1 1 0 0 0,0-1 0 0 0,0 1 0 0 0,0 1 0 0 0,-16 13-113 0 0,-4 3-158 0 0,1 1 0 0 0,1 1 0 0 0,1 0 1 0 0,-24 36-1 0 0,36-45-887 0 0</inkml:trace>
  <inkml:trace contextRef="#ctx0" brushRef="#br0" timeOffset="11212.49">5302 1219 6361 0 0,'-9'-21'82'0'0,"7"16"-28"0"0,0 1-1 0 0,0-1 1 0 0,0 0 0 0 0,1 1-1 0 0,-1-1 1 0 0,1 0 0 0 0,0-5-1 0 0,8 63 265 0 0,0-13-206 0 0,30 203-106 0 0,1 5 106 0 0,-33-199-117 0 0,46 298 170 0 0,-36-281-110 0 0,4 20-1248 0 0,51 144 0 0 0,-53-188-247 0 0</inkml:trace>
  <inkml:trace contextRef="#ctx0" brushRef="#br0" timeOffset="11692.34">5892 1896 9114 0 0,'-9'-16'1107'0'0,"0"0"0"0"0,-21-29 0 0 0,30 44-1121 0 0,-1 1 1 0 0,0-1 0 0 0,0 0-1 0 0,0 1 1 0 0,0-1-1 0 0,1 1 1 0 0,-1-1 0 0 0,0 1-1 0 0,0-1 1 0 0,0 1 0 0 0,0-1-1 0 0,0 1 1 0 0,0 0 0 0 0,0 0-1 0 0,0-1 1 0 0,0 1 0 0 0,-1 0-1 0 0,1 0 1 0 0,0 0-1 0 0,0 0 1 0 0,0 0 0 0 0,0 1-1 0 0,0-1 1 0 0,0 0 0 0 0,0 0-1 0 0,0 1 1 0 0,0-1 0 0 0,0 0-1 0 0,0 1 1 0 0,0-1-1 0 0,0 1 1 0 0,-1 0 0 0 0,-30 24-349 0 0,27-20 320 0 0,-14 13-79 0 0,1 1 0 0 0,1 1 0 0 0,1 0 0 0 0,-27 45 0 0 0,18-21 105 0 0,-29 75 0 0 0,43-93 25 0 0,2 1 1 0 0,-6 30-1 0 0,13-46 13 0 0,0-1 0 0 0,1 1 1 0 0,0 0-1 0 0,1 0 0 0 0,0-1 0 0 0,0 1 1 0 0,1 0-1 0 0,4 17 0 0 0,-5-27-20 0 0,0-1 0 0 0,0 0 0 0 0,0 1-1 0 0,0-1 1 0 0,0 0 0 0 0,0 1 0 0 0,1-1 0 0 0,-1 0 0 0 0,0 1 0 0 0,0-1-1 0 0,0 0 1 0 0,0 1 0 0 0,0-1 0 0 0,1 0 0 0 0,-1 0 0 0 0,0 1 0 0 0,0-1 0 0 0,0 0-1 0 0,1 0 1 0 0,-1 1 0 0 0,0-1 0 0 0,0 0 0 0 0,1 0 0 0 0,-1 1 0 0 0,0-1-1 0 0,0 0 1 0 0,1 0 0 0 0,-1 0 0 0 0,0 0 0 0 0,1 0 0 0 0,-1 0 0 0 0,0 1-1 0 0,1-1 1 0 0,-1 0 0 0 0,0 0 0 0 0,1 0 0 0 0,-1 0 0 0 0,0 0 0 0 0,1 0-1 0 0,-1 0 1 0 0,0 0 0 0 0,1 0 0 0 0,-1-1 0 0 0,0 1 0 0 0,1 0 0 0 0,-1 0-1 0 0,0 0 1 0 0,0 0 0 0 0,1 0 0 0 0,-1 0 0 0 0,0-1 0 0 0,1 1 0 0 0,-1 0-1 0 0,0 0 1 0 0,0-1 0 0 0,1 1 0 0 0,-1 0 0 0 0,0 0 0 0 0,0-1 0 0 0,0 1-1 0 0,1 0 1 0 0,-1 0 0 0 0,0-1 0 0 0,0 1 0 0 0,0 0 0 0 0,0-1 0 0 0,0 1-1 0 0,1-1 1 0 0,15-28-240 0 0,-12 22 115 0 0,16-33-430 0 0,-2-1 1 0 0,24-75 0 0 0,5-93 2061 0 0,-15 71-471 0 0,-14 62-831 0 0,-8 47-247 0 0,-10 28 58 0 0,1 1-20 0 0,-1 0 1 0 0,1 1-1 0 0,-1-1 1 0 0,1 0-1 0 0,-1 1 1 0 0,1-1 0 0 0,-1 1-1 0 0,1-1 1 0 0,-1 1-1 0 0,0-1 1 0 0,1 1-1 0 0,-1-1 1 0 0,0 1 0 0 0,0-1-1 0 0,1 1 1 0 0,-1-1-1 0 0,0 1 1 0 0,0-1 0 0 0,0 1-1 0 0,0 0 1 0 0,1-1-1 0 0,-1 2 1 0 0,3 16-31 0 0,-3-16 31 0 0,16 96-12 0 0,5 0 0 0 0,66 185 1 0 0,-77-249-15 0 0,10 23 173 0 0,-18-52-456 0 0,0 0-1 0 0,0 0 0 0 0,1-1 0 0 0,0 1 0 0 0,0-1 0 0 0,0 0 0 0 0,0 0 1 0 0,8 7-1 0 0,-9-10-40 0 0,-1 0 1 0 0,0 0-1 0 0,1 0 1 0 0,-1 0-1 0 0,1-1 1 0 0,0 1-1 0 0,-1 0 1 0 0,1-1-1 0 0,-1 1 1 0 0,4 0-1 0 0,4-1-2409 0 0</inkml:trace>
  <inkml:trace contextRef="#ctx0" brushRef="#br0" timeOffset="12441.61">6331 1663 7138 0 0,'0'0'485'0'0,"3"9"-472"0"0,0 22 69 0 0,0 0-1 0 0,-4 50 0 0 0,0-12-6 0 0,4 3 62 0 0,0 64-9 0 0,-4-117-68 0 0,-1 0 0 0 0,0-1 0 0 0,-2 1-1 0 0,0-1 1 0 0,-7 19 0 0 0,11-36-42 0 0,0-1-1 0 0,0 1 0 0 0,0 0 1 0 0,0-1-1 0 0,0 1 1 0 0,-1 0-1 0 0,1-1 1 0 0,0 1-1 0 0,0-1 0 0 0,-1 1 1 0 0,1 0-1 0 0,0-1 1 0 0,-1 1-1 0 0,1-1 1 0 0,-1 1-1 0 0,1-1 0 0 0,-1 1 1 0 0,1-1-1 0 0,-1 0 1 0 0,1 1-1 0 0,-1-1 0 0 0,1 1 1 0 0,-2-1-1 0 0,1 0 11 0 0,1-1-1 0 0,-1 1 0 0 0,1-1 0 0 0,0 1 0 0 0,-1-1 1 0 0,1 1-1 0 0,-1-1 0 0 0,1 1 0 0 0,0-1 0 0 0,-1 1 1 0 0,1-1-1 0 0,0 0 0 0 0,0 1 0 0 0,0-1 1 0 0,-1 0-1 0 0,1 1 0 0 0,0-2 0 0 0,-5-38 444 0 0,5 38-498 0 0,-2-31 104 0 0,2 0 0 0 0,1 0 0 0 0,1 0 0 0 0,2 0 0 0 0,1 0 0 0 0,1 1-1 0 0,17-49 1 0 0,-20 75-87 0 0,-1 0 0 0 0,1 1 0 0 0,0-1 0 0 0,0 1 0 0 0,0 0 0 0 0,1 0 0 0 0,5-6 0 0 0,-8 9-3 0 0,0 1 1 0 0,0 0 0 0 0,0 1-1 0 0,0-1 1 0 0,1 0-1 0 0,-1 0 1 0 0,0 0-1 0 0,0 1 1 0 0,0-1 0 0 0,1 0-1 0 0,-1 1 1 0 0,0-1-1 0 0,1 1 1 0 0,-1 0-1 0 0,0-1 1 0 0,1 1 0 0 0,-1 0-1 0 0,1 0 1 0 0,-1 0-1 0 0,0 0 1 0 0,1 0 0 0 0,-1 0-1 0 0,1 0 1 0 0,-1 1-1 0 0,0-1 1 0 0,1 0-1 0 0,-1 1 1 0 0,0-1 0 0 0,1 1-1 0 0,-1-1 1 0 0,0 1-1 0 0,0 0 1 0 0,1 0-1 0 0,-1-1 1 0 0,0 1 0 0 0,2 2-1 0 0,16 16 27 0 0,20 25 0 0 0,-26-28 34 0 0,1 0 1 0 0,1 0-1 0 0,0-2 0 0 0,28 21 1 0 0,-39-32 2 0 0,0 0 0 0 0,1-1 0 0 0,0 1 0 0 0,-1-1 0 0 0,1 0 0 0 0,0-1 0 0 0,0 1 0 0 0,0-1 0 0 0,0 0 0 0 0,0 0 0 0 0,0 0 0 0 0,1-1 0 0 0,-1 0 0 0 0,0 0 0 0 0,0 0 0 0 0,0-1 0 0 0,1 1 0 0 0,-1-1 0 0 0,0-1 0 0 0,0 1 0 0 0,0-1 0 0 0,-1 1 0 0 0,8-5 0 0 0,-6 2 23 0 0,0 0 0 0 0,-1 0 0 0 0,1 0 0 0 0,-1-1 0 0 0,0 0 0 0 0,0 0 0 0 0,-1 0 0 0 0,0 0 0 0 0,0-1 0 0 0,0 0 0 0 0,0 0 0 0 0,-1 0 0 0 0,0 0 0 0 0,0-1 0 0 0,-1 1 0 0 0,3-11 0 0 0,2-9 148 0 0,-2 1 1 0 0,-1 0 0 0 0,1-28-1 0 0,-2-59-190 0 0,13 159-1023 0 0,9 53 869 0 0,-5 2-1 0 0,11 154 0 0 0,-29-225 116 0 0,-1-1-1 0 0,-2 0 1 0 0,-1 1-1 0 0,-2-1 1 0 0,-11 47-1 0 0,11-64 25 0 0,0 0 0 0 0,0 0 1 0 0,-1-1-1 0 0,-1 0 0 0 0,0 0 1 0 0,-1 0-1 0 0,0-1 0 0 0,0 0 0 0 0,-1 0 1 0 0,-1 0-1 0 0,0-2 0 0 0,0 1 0 0 0,-1-1 1 0 0,0 0-1 0 0,-13 8 0 0 0,20-15 30 0 0,1-1-1 0 0,-1 1 1 0 0,1-1-1 0 0,-1 0 1 0 0,1 0-1 0 0,-1 0 1 0 0,0 0-1 0 0,1 0 1 0 0,-6 1-1 0 0,7-2-23 0 0,1 0 0 0 0,-1 0 0 0 0,1 0 0 0 0,-1-1 0 0 0,1 1 0 0 0,-1 0 0 0 0,1 0 0 0 0,-1 0 0 0 0,1 0 0 0 0,-1-1 0 0 0,1 1 0 0 0,0 0 0 0 0,-1 0 0 0 0,1-1 0 0 0,-1 1 0 0 0,1 0 0 0 0,0-1 0 0 0,-1 1 0 0 0,1 0 0 0 0,0-1 0 0 0,-1 1 0 0 0,1-1 0 0 0,-4-18 399 0 0,6 4-291 0 0,0 0 1 0 0,1 0-1 0 0,0 1 0 0 0,1-1 0 0 0,1 1 0 0 0,11-24 0 0 0,1-4-55 0 0,151-337-356 0 0,-139 321-1991 0 0,69-99 1 0 0,-91 148 1350 0 0,0 1 0 0 0,16-15 1 0 0,-3 6-1118 0 0</inkml:trace>
  <inkml:trace contextRef="#ctx0" brushRef="#br0" timeOffset="14575.43">8496 993 2353 0 0,'-1'-2'87'0'0,"-1"1"0"0"0,1-1 1 0 0,0 1-1 0 0,-1-1 0 0 0,1 1 1 0 0,-1-1-1 0 0,0 1 1 0 0,1 0-1 0 0,-1 0 0 0 0,0 0 1 0 0,0 0-1 0 0,0 0 0 0 0,0 0 1 0 0,1 0-1 0 0,-5 0 1 0 0,5 1-22 0 0,0 0 0 0 0,-1 0 0 0 0,1 1 0 0 0,0-1 1 0 0,0 0-1 0 0,0 1 0 0 0,0-1 0 0 0,0 1 1 0 0,-1-1-1 0 0,1 1 0 0 0,0-1 0 0 0,0 1 0 0 0,0 0 1 0 0,1 0-1 0 0,-1-1 0 0 0,0 1 0 0 0,0 0 1 0 0,0 0-1 0 0,0 0 0 0 0,1 0 0 0 0,-1 0 0 0 0,0 0 1 0 0,1 0-1 0 0,-1 0 0 0 0,1 0 0 0 0,-1 0 1 0 0,1 0-1 0 0,0 1 0 0 0,-1 1 0 0 0,-1 5 139 0 0,0-1-1 0 0,0 2 0 0 0,1-1 1 0 0,0 0-1 0 0,0 0 0 0 0,1 0 1 0 0,1 9-1 0 0,8 60 510 0 0,-5-49-462 0 0,70 303 551 0 0,-9-51-913 0 0,-61-257 118 0 0,26 151 183 0 0,65 204 0 0 0,-83-333-303 0 0,7 21-555 0 0,-17-61 73 0 0,0 1 0 0 0,1-1-1 0 0,0 1 1 0 0,0-1 0 0 0,0 0 0 0 0,1 0-1 0 0,-1 0 1 0 0,8 6 0 0 0,-4-6-1380 0 0</inkml:trace>
  <inkml:trace contextRef="#ctx0" brushRef="#br0" timeOffset="15071.63">8386 1088 12707 0 0,'0'-8'-63'0'0,"1"0"1"0"0,0 1 0 0 0,0-1-1 0 0,0 1 1 0 0,1-1 0 0 0,4-9-1 0 0,-5 14 9 0 0,1-1 0 0 0,0 1 0 0 0,1 0 0 0 0,-1 0 0 0 0,0 0 0 0 0,1 0 0 0 0,0 0-1 0 0,0 0 1 0 0,0 1 0 0 0,0-1 0 0 0,0 1 0 0 0,0 0 0 0 0,1 0 0 0 0,4-2-1 0 0,6-2-39 0 0,1 0-1 0 0,0 1 0 0 0,0 1 0 0 0,1 0 0 0 0,-1 1 0 0 0,1 1 0 0 0,0 0 0 0 0,29 2 0 0 0,-32 0 18 0 0,1 1 0 0 0,-1 0 0 0 0,0 1 0 0 0,0 1 0 0 0,0 0 0 0 0,0 1 0 0 0,-1 0 0 0 0,1 1 0 0 0,-1 0 0 0 0,21 13 0 0 0,-29-14 53 0 0,0 0 0 0 0,0-1 0 0 0,0 1 0 0 0,-1 1 0 0 0,0-1 0 0 0,0 1 0 0 0,0-1 0 0 0,0 1 0 0 0,-1 0 0 0 0,0 0 0 0 0,0 0 0 0 0,0 0 0 0 0,0 0 0 0 0,-1 0 0 0 0,1 6 0 0 0,0-1-8 0 0,-1 0-1 0 0,0 0 1 0 0,-1-1-1 0 0,0 1 0 0 0,0 0 1 0 0,-1 0-1 0 0,-2 13 1 0 0,-2-3 18 0 0,0 0 0 0 0,0-1 1 0 0,-2 0-1 0 0,-1 0 1 0 0,0 0-1 0 0,-1-1 1 0 0,-1 0-1 0 0,-1-1 1 0 0,0 0-1 0 0,-1-1 0 0 0,-20 20 1 0 0,-5-2 99 0 0,-2-3 0 0 0,-80 51-1 0 0,64-47 246 0 0,53-33-295 0 0,-1 0-1 0 0,0-1 1 0 0,1 1-1 0 0,-1 0 1 0 0,1 1 0 0 0,0-1-1 0 0,0 0 1 0 0,0 1-1 0 0,0-1 1 0 0,0 1 0 0 0,0 0-1 0 0,1-1 1 0 0,-1 1-1 0 0,1 0 1 0 0,-2 5-1 0 0,5-7 5 0 0,-1-1 0 0 0,1 1 0 0 0,-1 0-1 0 0,1-1 1 0 0,-1 1 0 0 0,1-1 0 0 0,0 0-1 0 0,-1 1 1 0 0,1-1 0 0 0,0 0-1 0 0,-1 0 1 0 0,3 0 0 0 0,0 0 32 0 0,24 1 19 0 0,1-2 0 0 0,-1-1 0 0 0,1-1 0 0 0,29-7 0 0 0,9-1-85 0 0,144-17-381 0 0,-71 12-3860 0 0,-110 13 2025 0 0</inkml:trace>
  <inkml:trace contextRef="#ctx0" brushRef="#br0" timeOffset="15508.34">9288 1156 9642 0 0,'-6'-5'0'0'0,"0"0"0"0"0,-1 0 0 0 0,1 1 0 0 0,-1 0 0 0 0,0 0 0 0 0,-15-5 0 0 0,20 9-14 0 0,0-1 0 0 0,0 1 0 0 0,0 0 0 0 0,0-1-1 0 0,0 1 1 0 0,0 0 0 0 0,0 1 0 0 0,0-1 0 0 0,0 0 0 0 0,0 0 0 0 0,0 1 0 0 0,0-1 0 0 0,0 1 0 0 0,0 0-1 0 0,0-1 1 0 0,0 1 0 0 0,0 0 0 0 0,1 0 0 0 0,-1 0 0 0 0,0 1 0 0 0,1-1 0 0 0,-1 0 0 0 0,0 1 0 0 0,1-1-1 0 0,0 1 1 0 0,-1-1 0 0 0,1 1 0 0 0,0-1 0 0 0,0 1 0 0 0,0 0 0 0 0,0 0 0 0 0,-1 2 0 0 0,-8 19-26 0 0,0 0 0 0 0,2 1 0 0 0,0 0 0 0 0,2 1 1 0 0,1 0-1 0 0,0 0 0 0 0,2 0 0 0 0,1 0 0 0 0,1 0 1 0 0,2 1-1 0 0,0-1 0 0 0,5 26 0 0 0,-5-45 59 0 0,0-1-1 0 0,1 1 1 0 0,-1 0-1 0 0,1-1 0 0 0,0 1 1 0 0,1-1-1 0 0,-1 0 1 0 0,1 0-1 0 0,4 5 1 0 0,-6-8 2 0 0,0-1 1 0 0,0 1-1 0 0,1-1 0 0 0,-1 1 1 0 0,1-1-1 0 0,-1 0 1 0 0,1 0-1 0 0,-1 0 1 0 0,1 0-1 0 0,0 0 1 0 0,-1 0-1 0 0,1 0 1 0 0,0 0-1 0 0,0-1 0 0 0,0 1 1 0 0,0-1-1 0 0,0 1 1 0 0,0-1-1 0 0,-1 0 1 0 0,1 0-1 0 0,0 0 1 0 0,0 0-1 0 0,0 0 0 0 0,0 0 1 0 0,0 0-1 0 0,0-1 1 0 0,0 1-1 0 0,0-1 1 0 0,0 1-1 0 0,-1-1 1 0 0,4-1-1 0 0,6-4 53 0 0,0-1-1 0 0,0 0 1 0 0,-1 0-1 0 0,0-1 1 0 0,0 0 0 0 0,0-1-1 0 0,-2 0 1 0 0,13-15 0 0 0,-2-2 23 0 0,0 0 1 0 0,17-35 0 0 0,-31 49-17 0 0,0 0 0 0 0,-1-1 0 0 0,0 1-1 0 0,-1-1 1 0 0,0 0 0 0 0,-1 0 0 0 0,-1 0 0 0 0,0 0-1 0 0,0-1 1 0 0,-1 1 0 0 0,-1 0 0 0 0,-1 0 0 0 0,0 0-1 0 0,0 0 1 0 0,-1 0 0 0 0,-6-16 0 0 0,-1 14 59 0 0,10 15-141 0 0,0 0 1 0 0,0 0-1 0 0,0 0 1 0 0,-1-1-1 0 0,1 1 1 0 0,0 0 0 0 0,0 0-1 0 0,0 0 1 0 0,-1 0-1 0 0,1 0 1 0 0,0 0-1 0 0,0 0 1 0 0,0 0 0 0 0,-1 0-1 0 0,1 0 1 0 0,0 0-1 0 0,0 0 1 0 0,-1 0-1 0 0,1 0 1 0 0,0 0-1 0 0,0 0 1 0 0,0 0 0 0 0,-1 0-1 0 0,1 1 1 0 0,0-1-1 0 0,0 0 1 0 0,0 0-1 0 0,0 0 1 0 0,-1 0-1 0 0,1 0 1 0 0,0 0 0 0 0,0 1-1 0 0,0-1 1 0 0,0 0-1 0 0,-1 0 1 0 0,1 0-1 0 0,0 1 1 0 0,-1 1-15 0 0,0 0 0 0 0,0 0 0 0 0,1 0 1 0 0,-1 0-1 0 0,0 1 0 0 0,1-1 0 0 0,0 0 0 0 0,-1 1 1 0 0,1-1-1 0 0,0 4 0 0 0,2 55-69 0 0,3 0 0 0 0,3 0 0 0 0,21 84 0 0 0,-15-104-69 0 0,2-1 1 0 0,2 0 0 0 0,24 38-1 0 0,-38-70-39 0 0,2 4-302 0 0,-2-5-297 0 0,0 0 1 0 0,0 1-1 0 0,1-1 0 0 0,-1-1 1 0 0,10 10-1 0 0,-5-8-1228 0 0</inkml:trace>
  <inkml:trace contextRef="#ctx0" brushRef="#br0" timeOffset="16027.43">9684 649 12299 0 0,'-5'-19'-147'0'0,"3"14"75"0"0,0 0 0 0 0,0-1-1 0 0,1 1 1 0 0,0-1 0 0 0,0 1 0 0 0,0-1 0 0 0,1 0 0 0 0,0-8-1 0 0,10 35-545 0 0,3 29 328 0 0,-3 1 1 0 0,8 96 0 0 0,-12 106 216 0 0,-6-249 74 0 0,-7 181 79 0 0,5-163-53 0 0,-2-1-1 0 0,0 0 0 0 0,-1 0 1 0 0,-1-1-1 0 0,0 1 1 0 0,-16 29-1 0 0,18-42-12 0 0,-1-1 0 0 0,0 0 0 0 0,0 0 0 0 0,-1 0 0 0 0,-9 8 0 0 0,13-13 14 0 0,1-1 0 0 0,-1 1 0 0 0,0-1 1 0 0,0 0-1 0 0,0 1 0 0 0,0-1 0 0 0,0 0 1 0 0,-1 0-1 0 0,1-1 0 0 0,0 1 0 0 0,-3 0 0 0 0,3 0 4 0 0,1-1-1 0 0,0 0 0 0 0,0-1 0 0 0,0 1 0 0 0,0 0 0 0 0,0 0 0 0 0,-1 0 0 0 0,1-1 0 0 0,0 1 0 0 0,0 0 1 0 0,0-1-1 0 0,0 1 0 0 0,0-1 0 0 0,0 0 0 0 0,0 1 0 0 0,0-1 0 0 0,0 0 0 0 0,0 1 0 0 0,1-1 1 0 0,-1 0-1 0 0,0 0 0 0 0,0 0 0 0 0,1 0 0 0 0,-2-1 0 0 0,1-1 17 0 0,-1 0-1 0 0,1-1 1 0 0,0 1-1 0 0,0-1 1 0 0,0 1-1 0 0,0-1 1 0 0,1 1-1 0 0,-1-1 1 0 0,1 1-1 0 0,0-1 1 0 0,0 1-1 0 0,1-7 1 0 0,8-43 186 0 0,4 13-175 0 0,1 1 0 0 0,2 1 0 0 0,1 1 0 0 0,2 0 0 0 0,2 1 0 0 0,33-44-1 0 0,-44 67-45 0 0,1 0-1 0 0,0 1 0 0 0,0 0 1 0 0,1 1-1 0 0,27-19 0 0 0,-31 24 23 0 0,0 1-1 0 0,1 0 0 0 0,0 1 1 0 0,0 0-1 0 0,0 0 1 0 0,0 1-1 0 0,0 0 1 0 0,1 1-1 0 0,-1 0 0 0 0,1 0 1 0 0,13 0-1 0 0,-19 2-23 0 0,-1 0-1 0 0,1 1 0 0 0,0-1 1 0 0,-1 1-1 0 0,1 0 1 0 0,0 0-1 0 0,-1 0 1 0 0,1 1-1 0 0,-1-1 0 0 0,0 1 1 0 0,1-1-1 0 0,-1 1 1 0 0,0 0-1 0 0,3 3 1 0 0,0 0-11 0 0,-2 0 0 0 0,1 0-1 0 0,-1 0 1 0 0,1 1 0 0 0,-1-1 0 0 0,-1 1 0 0 0,5 7 0 0 0,-1 3-19 0 0,-1 1 0 0 0,0-1-1 0 0,-1 1 1 0 0,0 0-1 0 0,2 22 1 0 0,-4-12-67 0 0,0 0-1 0 0,-2 0 1 0 0,-2 31 0 0 0,-6-36-1101 0 0,7-21 982 0 0,0-1-1 0 0,0 1 0 0 0,-1 0 0 0 0,1-1 1 0 0,0 1-1 0 0,-1-1 0 0 0,1 1 1 0 0,-1 0-1 0 0,1-1 0 0 0,-1 1 1 0 0,1-1-1 0 0,-1 0 0 0 0,1 1 1 0 0,-1-1-1 0 0,0 1 0 0 0,1-1 0 0 0,-2 1 1 0 0,-1-1-1992 0 0</inkml:trace>
  <inkml:trace contextRef="#ctx0" brushRef="#br0" timeOffset="16247.92">10046 271 16620 0 0,'-6'-15'8'0'0,"2"3"-48"0"0,3 3-88 0 0,15 24-1377 0 0,-7-6 1369 0 0,2 5-8 0 0,1 0-32 0 0,2 2-32 0 0,0 2-480 0 0,2 1-560 0 0,1 1-353 0 0,0 1-63 0 0,1 3-1017 0 0</inkml:trace>
  <inkml:trace contextRef="#ctx0" brushRef="#br0" timeOffset="16607.95">10313 898 12491 0 0,'-1'-1'11'0'0,"1"-1"0"0"0,0 1 0 0 0,-1-1-1 0 0,1 0 1 0 0,0 1 0 0 0,0-1 0 0 0,0 0 0 0 0,1 1 0 0 0,-1-1 0 0 0,0 0 0 0 0,1 1 0 0 0,-1-1 0 0 0,1 1 0 0 0,-1-1 0 0 0,1 1 0 0 0,0-1 0 0 0,0 1 0 0 0,-1-1 0 0 0,1 1 0 0 0,0 0-1 0 0,0-1 1 0 0,0 1 0 0 0,1 0 0 0 0,-1 0 0 0 0,2-2 0 0 0,-1 3-33 0 0,0-1 0 0 0,-1 1-1 0 0,1 0 1 0 0,0-1-1 0 0,0 1 1 0 0,0 0 0 0 0,0 0-1 0 0,0 1 1 0 0,-1-1 0 0 0,1 0-1 0 0,0 0 1 0 0,0 1 0 0 0,0-1-1 0 0,-1 1 1 0 0,1 0-1 0 0,0 0 1 0 0,0-1 0 0 0,-1 1-1 0 0,1 0 1 0 0,-1 0 0 0 0,1 1-1 0 0,-1-1 1 0 0,3 2 0 0 0,1 2-29 0 0,1 1 0 0 0,-1 0 0 0 0,0 0 0 0 0,0 0 1 0 0,0 1-1 0 0,-1-1 0 0 0,0 1 0 0 0,-1 0 0 0 0,1 1 0 0 0,-1-1 1 0 0,3 13-1 0 0,1 8-20 0 0,7 50-1 0 0,-11-64 75 0 0,-1 0 0 0 0,-1 0 0 0 0,0 0 0 0 0,-1 1 0 0 0,-1-1 0 0 0,0 0 0 0 0,-1 0 0 0 0,0 0 0 0 0,-1 0 0 0 0,-9 24-1 0 0,-10 25 130 0 0,15-57 128 0 0,7-6-253 0 0,0 0 0 0 0,-1 0-1 0 0,1 0 1 0 0,0 0 0 0 0,0 0 0 0 0,0 0 0 0 0,0 0 0 0 0,0 0-1 0 0,0 0 1 0 0,-1 0 0 0 0,1 0 0 0 0,0 0 0 0 0,0 0 0 0 0,0-1 0 0 0,0 1-1 0 0,0 0 1 0 0,0 0 0 0 0,0 0 0 0 0,0 0 0 0 0,-1 0 0 0 0,1 0-1 0 0,0 0 1 0 0,0 0 0 0 0,0 0 0 0 0,0-1 0 0 0,0 1 0 0 0,0 0-1 0 0,0 0 1 0 0,0 0 0 0 0,0 0 0 0 0,0 0 0 0 0,0 0 0 0 0,0 0-1 0 0,0-1 1 0 0,0 1 0 0 0,0 0 0 0 0,0 0 0 0 0,0 0 0 0 0,0 0-1 0 0,0 0 1 0 0,0 0 0 0 0,0-1 0 0 0,0 1 0 0 0,0 0 0 0 0,0 0 0 0 0,0 0-1 0 0,0 0 1 0 0,0 0 0 0 0,0 0 0 0 0,0-1 0 0 0,0 1 0 0 0,0 0-1 0 0,0 0 1 0 0,1 0 0 0 0,-1 0 0 0 0,0 0 0 0 0,0 0 0 0 0,0 0-1 0 0,0 0 1 0 0,0 0 0 0 0,0 0 0 0 0,0 0 0 0 0,1-1 0 0 0,-1 1-1 0 0,0 0 1 0 0,15-35-115 0 0,16-51 0 0 0,-10 22 152 0 0,4-14 138 0 0,-17 49-105 0 0,1 1 1 0 0,2 1 0 0 0,22-45-1 0 0,-33 72-89 0 0,1-1 0 0 0,-1 0-1 0 0,0 1 1 0 0,1-1-1 0 0,-1 0 1 0 0,0 1-1 0 0,1-1 1 0 0,-1 1-1 0 0,1-1 1 0 0,-1 1 0 0 0,1-1-1 0 0,-1 1 1 0 0,1-1-1 0 0,0 1 1 0 0,-1 0-1 0 0,1-1 1 0 0,-1 1 0 0 0,1 0-1 0 0,0-1 1 0 0,-1 1-1 0 0,1 0 1 0 0,0 0-1 0 0,-1 0 1 0 0,1-1-1 0 0,0 1 1 0 0,-1 0 0 0 0,1 0-1 0 0,1 0 1 0 0,-1 1-13 0 0,1-1 0 0 0,-1 1 1 0 0,0 0-1 0 0,0-1 0 0 0,0 1 0 0 0,0 0 1 0 0,0 0-1 0 0,0 0 0 0 0,0 0 1 0 0,0 0-1 0 0,0 0 0 0 0,0 0 0 0 0,-1 0 1 0 0,2 1-1 0 0,2 6-67 0 0,0 1 1 0 0,0-1-1 0 0,3 11 1 0 0,6 20-62 0 0,38 100-4601 0 0,-42-120 2998 0 0</inkml:trace>
  <inkml:trace contextRef="#ctx0" brushRef="#br0" timeOffset="17098.07">10932 848 4137 0 0,'-16'-30'966'0'0,"12"20"-555"0"0,-1 1 1 0 0,0-1 0 0 0,-1 1-1 0 0,0 0 1 0 0,-11-12 0 0 0,16 19-382 0 0,-1 1 1 0 0,0-1 0 0 0,0 1-1 0 0,0-1 1 0 0,0 1 0 0 0,0 0-1 0 0,0 0 1 0 0,-1 0 0 0 0,1 0-1 0 0,0 0 1 0 0,0 0 0 0 0,-1 0-1 0 0,1 1 1 0 0,-1-1 0 0 0,1 1-1 0 0,0 0 1 0 0,-1 0 0 0 0,1 0-1 0 0,-1 0 1 0 0,1 0-1 0 0,-1 0 1 0 0,1 1 0 0 0,0-1-1 0 0,-1 1 1 0 0,1 0 0 0 0,0 0-1 0 0,-1-1 1 0 0,1 1 0 0 0,-3 2-1 0 0,-1 1-27 0 0,1-1-1 0 0,-1 1 1 0 0,1 1-1 0 0,-1-1 1 0 0,1 1-1 0 0,1 0 1 0 0,-1 0-1 0 0,1 0 1 0 0,-1 0-1 0 0,-2 7 0 0 0,0 0 27 0 0,0 0 0 0 0,1 0-1 0 0,-9 27 1 0 0,12-17 340 0 0,7-18 304 0 0,5-9-306 0 0,19-25 328 0 0,-24 25-628 0 0,1 0 0 0 0,-1 0 0 0 0,1 0 1 0 0,0 1-1 0 0,10-8 0 0 0,-10 9-87 0 0,0 0 0 0 0,0 0-1 0 0,0 0 1 0 0,0 1 0 0 0,1 0 0 0 0,-1 0 0 0 0,1 0 0 0 0,0 0-1 0 0,-1 1 1 0 0,1 0 0 0 0,0 1 0 0 0,0-1 0 0 0,0 1-1 0 0,-1 0 1 0 0,1 0 0 0 0,0 1 0 0 0,0 0 0 0 0,0 0 0 0 0,-1 0-1 0 0,1 1 1 0 0,0 0 0 0 0,-1 0 0 0 0,0 0 0 0 0,1 1-1 0 0,-1-1 1 0 0,0 1 0 0 0,0 1 0 0 0,0-1 0 0 0,5 6 0 0 0,-1-2-16 0 0,-1 2 0 0 0,1-1 0 0 0,-1 2 0 0 0,-1-1 0 0 0,0 1 1 0 0,0 0-1 0 0,-1 0 0 0 0,0 1 0 0 0,-1-1 0 0 0,0 1 0 0 0,0 1 1 0 0,-1-1-1 0 0,-1 1 0 0 0,0-1 0 0 0,2 24 0 0 0,-4-21 33 0 0,0-1-1 0 0,-1 1 1 0 0,-1 0 0 0 0,0-1-1 0 0,-1 1 1 0 0,0-1-1 0 0,-1 0 1 0 0,-1 0-1 0 0,0 0 1 0 0,-1 0-1 0 0,0 0 1 0 0,-1-1 0 0 0,-14 23-1 0 0,6-14 11 0 0,-1 0-1 0 0,-1-1 1 0 0,-29 28 0 0 0,38-42 52 0 0,1-1 0 0 0,-1 1 0 0 0,-1-1 0 0 0,1-1 1 0 0,-1 1-1 0 0,0-1 0 0 0,0-1 0 0 0,0 1 1 0 0,0-1-1 0 0,0-1 0 0 0,-1 0 0 0 0,1 0 1 0 0,-1 0-1 0 0,-11 0 0 0 0,18-2-16 0 0,0 0 1 0 0,0 0-1 0 0,0 0 1 0 0,0 0-1 0 0,0 0 1 0 0,0-1-1 0 0,0 1 0 0 0,0-1 1 0 0,0 1-1 0 0,0-1 1 0 0,0 0-1 0 0,1 1 1 0 0,-1-1-1 0 0,0 0 1 0 0,0 0-1 0 0,0-1 0 0 0,1 1 1 0 0,-1 0-1 0 0,1 0 1 0 0,-1-1-1 0 0,-1-1 1 0 0,2 0 28 0 0,-1 0 1 0 0,1 0-1 0 0,-1 1 1 0 0,1-1-1 0 0,0 0 1 0 0,0-1-1 0 0,0 1 1 0 0,0 0-1 0 0,1 0 1 0 0,0 0-1 0 0,-1 0 1 0 0,1-5-1 0 0,1-4 55 0 0,0 0 0 0 0,1 0 0 0 0,0 1 0 0 0,0-1-1 0 0,2 0 1 0 0,4-12 0 0 0,-1 8-119 0 0,1 0-1 0 0,1 1 1 0 0,0 0 0 0 0,1 0-1 0 0,1 1 1 0 0,0 0 0 0 0,1 1 0 0 0,0 0-1 0 0,1 1 1 0 0,0 1 0 0 0,17-11-1 0 0,20-12-754 0 0,104-49-1 0 0,-82 46-666 0 0,-55 29-1202 0 0,30-13 1 0 0,-29 16-511 0 0</inkml:trace>
  <inkml:trace contextRef="#ctx0" brushRef="#br0" timeOffset="33998">13356 762 5137 0 0,'-10'-11'765'0'0,"-4"-6"953"0"0,-33-30 1 0 0,40 42-1692 0 0,0-1 0 0 0,0 2 1 0 0,-1-1-1 0 0,1 1 0 0 0,-1 0 1 0 0,0 0-1 0 0,-1 1 0 0 0,-10-3 1 0 0,-18-2-29 0 0,0 2 0 0 0,-1 2 0 0 0,0 1 1 0 0,1 2-1 0 0,-1 2 0 0 0,-67 9 0 0 0,83-7 36 0 0,1 2-1 0 0,-1 0 0 0 0,-34 14 0 0 0,46-15-39 0 0,1 0-1 0 0,0 0 1 0 0,0 1-1 0 0,0 1 1 0 0,1-1 0 0 0,-1 1-1 0 0,1 1 1 0 0,1-1-1 0 0,0 1 1 0 0,-8 10 0 0 0,13-15 15 0 0,1-1 0 0 0,0 1 0 0 0,0 0 0 0 0,0-1 0 0 0,0 1 0 0 0,0 0 0 0 0,0 0 1 0 0,0 0-1 0 0,1 0 0 0 0,-1 0 0 0 0,1 0 0 0 0,-1 0 0 0 0,1 0 0 0 0,0 0 0 0 0,0 0 0 0 0,0 0 1 0 0,0 0-1 0 0,0 1 0 0 0,0-1 0 0 0,0 0 0 0 0,2 3 0 0 0,0-1 10 0 0,0-1-1 0 0,0 1 1 0 0,0-1 0 0 0,0 1-1 0 0,0-1 1 0 0,1 0 0 0 0,0 0-1 0 0,0-1 1 0 0,0 1 0 0 0,5 4-1 0 0,21 12 18 0 0,0-1-1 0 0,53 24 1 0 0,-8-5 0 0 0,-11-2-47 0 0,-1 2-1 0 0,-2 3 0 0 0,86 76 1 0 0,-137-108 9 0 0,-1 1 1 0 0,0 0 0 0 0,0 1 0 0 0,-1 0 0 0 0,-1 0 0 0 0,1 0 0 0 0,-2 1 0 0 0,8 18 0 0 0,-11-25 27 0 0,-1 0-1 0 0,1-1 1 0 0,-1 2 0 0 0,0-1-1 0 0,0 0 1 0 0,-1 0 0 0 0,1 0-1 0 0,-1 0 1 0 0,0 0 0 0 0,0 1 0 0 0,0-1-1 0 0,-1 0 1 0 0,0 0 0 0 0,1 0-1 0 0,-1 0 1 0 0,-1 0 0 0 0,1 0-1 0 0,-1 0 1 0 0,1 0 0 0 0,-1 0-1 0 0,0-1 1 0 0,0 1 0 0 0,-1-1 0 0 0,1 1-1 0 0,-1-1 1 0 0,0 0 0 0 0,-5 5-1 0 0,-7 3 88 0 0,0-1-1 0 0,-1 0 0 0 0,0-1 0 0 0,0-1 1 0 0,-27 9-1 0 0,-92 22 65 0 0,101-30-149 0 0,-124 25-622 0 0,-307 26 1 0 0,415-54-2657 0 0,39-5 1331 0 0</inkml:trace>
  <inkml:trace contextRef="#ctx0" brushRef="#br0" timeOffset="34628.31">13698 954 11058 0 0,'-4'-4'-37'0'0,"-1"0"-1"0"0,1 0 1 0 0,-1 0-1 0 0,0 0 1 0 0,0 1-1 0 0,0 0 1 0 0,0 0-1 0 0,0 1 1 0 0,-1-1-1 0 0,1 1 1 0 0,-7-2-1 0 0,8 4 12 0 0,0-1 0 0 0,0 1 0 0 0,0 0 0 0 0,-1 0 1 0 0,1 0-1 0 0,0 0 0 0 0,0 1 0 0 0,0-1 0 0 0,0 1 0 0 0,0 0 0 0 0,0 1 0 0 0,0-1 0 0 0,0 1 0 0 0,0 0 0 0 0,1-1 0 0 0,-7 6 1 0 0,3-2-16 0 0,0 0 0 0 0,1 1 1 0 0,0 0-1 0 0,0 0 1 0 0,1 1-1 0 0,0-1 1 0 0,0 1-1 0 0,-6 11 1 0 0,-3 8-131 0 0,-10 29 0 0 0,4-6 180 0 0,-15 61 1 0 0,28-81 25 0 0,1 0 0 0 0,1-1 0 0 0,-1 53 1 0 0,6-75-10 0 0,0 0 1 0 0,0 0 0 0 0,1 0-1 0 0,0 0 1 0 0,0 0-1 0 0,0 0 1 0 0,1 0 0 0 0,0-1-1 0 0,0 1 1 0 0,6 10 0 0 0,-6-14-10 0 0,0 1 0 0 0,0-1 1 0 0,0 0-1 0 0,0 1 0 0 0,0-1 1 0 0,0 0-1 0 0,1 0 0 0 0,-1 0 1 0 0,1-1-1 0 0,0 1 1 0 0,-1-1-1 0 0,1 1 0 0 0,0-1 1 0 0,0 0-1 0 0,0 0 0 0 0,0 0 1 0 0,0 0-1 0 0,0-1 0 0 0,0 1 1 0 0,0-1-1 0 0,0 0 1 0 0,5 0-1 0 0,4-1-8 0 0,0-1 0 0 0,0 0 0 0 0,-1-1 0 0 0,1 0 0 0 0,-1-1 1 0 0,1 0-1 0 0,-1-1 0 0 0,14-8 0 0 0,8-6-318 0 0,40-31 0 0 0,-46 29 232 0 0,-2 0 0 0 0,0-1 0 0 0,-1-1 0 0 0,-1-2 1 0 0,-2 0-1 0 0,0-2 0 0 0,-2 0 0 0 0,-1-1 0 0 0,23-46 1 0 0,-18 24 942 0 0,26-80 0 0 0,-42 108-574 0 0,-2 0 0 0 0,0 0 1 0 0,-2 0-1 0 0,0-1 0 0 0,-1 1 0 0 0,-3-37 1 0 0,1 56-230 0 0,-1-1 0 0 0,0 1 1 0 0,0-1-1 0 0,0 1 0 0 0,0 0 0 0 0,0-1 1 0 0,-1 1-1 0 0,0 0 0 0 0,-2-4 1 0 0,3 6-53 0 0,1 1 0 0 0,0-1 1 0 0,-1 0-1 0 0,0 1 0 0 0,1-1 1 0 0,-1 1-1 0 0,1-1 0 0 0,-1 1 1 0 0,1-1-1 0 0,-1 1 0 0 0,0 0 1 0 0,1-1-1 0 0,-1 1 0 0 0,0 0 1 0 0,0 0-1 0 0,1-1 0 0 0,-1 1 1 0 0,0 0-1 0 0,1 0 0 0 0,-2 0 1 0 0,1 0-21 0 0,0 0 1 0 0,0 1 0 0 0,0-1 0 0 0,0 0-1 0 0,0 1 1 0 0,0-1 0 0 0,0 1-1 0 0,0 0 1 0 0,1-1 0 0 0,-1 1 0 0 0,0 0-1 0 0,0-1 1 0 0,1 1 0 0 0,-1 0 0 0 0,0 0-1 0 0,1-1 1 0 0,-1 1 0 0 0,1 0-1 0 0,-2 2 1 0 0,-3 6 7 0 0,1 1 0 0 0,0 0-1 0 0,1 0 1 0 0,-1 0-1 0 0,2 0 1 0 0,0 1 0 0 0,0-1-1 0 0,1 1 1 0 0,0 0 0 0 0,0-1-1 0 0,3 22 1 0 0,3 9-5 0 0,17 70 0 0 0,-14-79 17 0 0,49 184 7 0 0,-42-173 5 0 0,2-2 1 0 0,43 79-1 0 0,-48-101-78 0 0,1 0 1 0 0,0-1-1 0 0,2-1 1 0 0,23 23 0 0 0,-5-11-2928 0 0,47 32 0 0 0,-61-48 504 0 0</inkml:trace>
  <inkml:trace contextRef="#ctx0" brushRef="#br0" timeOffset="35154.17">13597 59 3449 0 0,'-18'-36'1153'0'0,"18"34"-1123"0"0,-1 1 0 0 0,0-1-1 0 0,0 1 1 0 0,0-1 0 0 0,-1 1-1 0 0,1 0 1 0 0,0 0 0 0 0,0-1-1 0 0,-1 1 1 0 0,1 0 0 0 0,-1 0-1 0 0,1 0 1 0 0,-1 0 0 0 0,1 0-1 0 0,-1 1 1 0 0,1-1-1 0 0,-1 0 1 0 0,0 1 0 0 0,0-1-1 0 0,-2 1 1 0 0,3 0-12 0 0,-1 0 0 0 0,1 1 0 0 0,0-1 0 0 0,0 1 0 0 0,0-1 0 0 0,0 1 0 0 0,0-1 0 0 0,0 1 0 0 0,0 0 0 0 0,0 0 0 0 0,1-1 0 0 0,-1 1 0 0 0,0 0 0 0 0,0 0 0 0 0,0 0 0 0 0,1 0 0 0 0,-1 0 0 0 0,1 0 0 0 0,-1 0 0 0 0,1 0 0 0 0,-1 0 0 0 0,1 0 0 0 0,-1 0 0 0 0,1 1 0 0 0,0-1 0 0 0,0 0 0 0 0,-1 2 0 0 0,-3 36 663 0 0,4-36-619 0 0,-26 407 2075 0 0,-10 58-1803 0 0,5-108-111 0 0,29-324-388 0 0,-9 195 631 0 0,14-77-3681 0 0,1-128 236 0 0,-2-19 1050 0 0</inkml:trace>
  <inkml:trace contextRef="#ctx0" brushRef="#br0" timeOffset="35430.46">13275 693 12107 0 0,'-3'-16'-81'0'0,"3"16"71"0"0,0-1 0 0 0,0 1 1 0 0,0-1-1 0 0,1 1 0 0 0,-1 0 0 0 0,0-1 0 0 0,0 1 0 0 0,1 0 1 0 0,-1-1-1 0 0,0 1 0 0 0,0 0 0 0 0,1-1 0 0 0,-1 1 0 0 0,0 0 1 0 0,1 0-1 0 0,-1-1 0 0 0,0 1 0 0 0,1 0 0 0 0,-1 0 1 0 0,0-1-1 0 0,1 1 0 0 0,-1 0 0 0 0,1 0 0 0 0,3-1-40 0 0,-1 1 0 0 0,1 0-1 0 0,0 0 1 0 0,0 0 0 0 0,-1 0 0 0 0,7 2-1 0 0,-9-2 53 0 0,233 33-144 0 0,-41-4-1241 0 0,-63-14-3854 0 0,-112-13 3920 0 0</inkml:trace>
  <inkml:trace contextRef="#ctx0" brushRef="#br0" timeOffset="36912.43">14534 399 5001 0 0,'-2'-14'2245'0'0,"0"8"-2110"0"0,1 0-1 0 0,0 0 1 0 0,0 1-1 0 0,0-1 1 0 0,1 0-1 0 0,0 0 1 0 0,0 0-1 0 0,0 0 1 0 0,1 0 0 0 0,0 1-1 0 0,3-10 1 0 0,-4 15-128 0 0,0 0 0 0 0,0-1 0 0 0,1 1 0 0 0,-1 0 0 0 0,0-1 0 0 0,0 1 0 0 0,1 0 0 0 0,-1 0 0 0 0,0 0 0 0 0,1-1 0 0 0,-1 1 0 0 0,0 0 0 0 0,1 0 0 0 0,-1 0 0 0 0,0 0 0 0 0,1 0 0 0 0,-1-1 0 0 0,0 1 0 0 0,1 0 0 0 0,-1 0 1 0 0,0 0-1 0 0,1 0 0 0 0,-1 0 0 0 0,1 0 0 0 0,-1 0 0 0 0,0 0 0 0 0,1 1 0 0 0,-1-1 0 0 0,0 0 0 0 0,1 0 0 0 0,-1 0 0 0 0,0 0 0 0 0,1 0 0 0 0,-1 1 0 0 0,0-1 0 0 0,1 0 0 0 0,-1 0 0 0 0,0 0 0 0 0,1 1 0 0 0,-1-1 0 0 0,0 0 1 0 0,0 0-1 0 0,1 1 0 0 0,-1-1 0 0 0,0 0 0 0 0,0 1 0 0 0,0-1 0 0 0,0 0 0 0 0,1 1 0 0 0,-1-1 0 0 0,0 0 0 0 0,0 1 0 0 0,0 0 0 0 0,11 20 207 0 0,8 33 250 0 0,-4 0 0 0 0,11 63 0 0 0,7 114-365 0 0,-2 94 63 0 0,-29-257-60 0 0,-3-1 0 0 0,-17 122-1 0 0,11-140-51 0 0,-9 49 33 0 0,13-87-16 0 0,0 1 1 0 0,-1-1-1 0 0,0 0 1 0 0,-1 0-1 0 0,-12 20 1 0 0,17-30-49 0 0,-1 0 0 0 0,1 0 0 0 0,0 0 0 0 0,-1 0 0 0 0,1-1 0 0 0,-1 1 0 0 0,0 0 0 0 0,1 0 0 0 0,-1 0 1 0 0,0-1-1 0 0,1 1 0 0 0,-1 0 0 0 0,0-1 0 0 0,0 1 0 0 0,1-1 0 0 0,-1 1 0 0 0,0-1 0 0 0,0 1 0 0 0,0-1 0 0 0,0 0 1 0 0,0 1-1 0 0,0-1 0 0 0,0 0 0 0 0,1 0 0 0 0,-1 1 0 0 0,0-1 0 0 0,0 0 0 0 0,0 0 0 0 0,0 0 0 0 0,0 0 1 0 0,0 0-1 0 0,0-1 0 0 0,0 1 0 0 0,-2-1 0 0 0,1 0 33 0 0,1-1-1 0 0,-1 1 1 0 0,0-1 0 0 0,1 0-1 0 0,-1 1 1 0 0,1-1 0 0 0,-1 0 0 0 0,1 0-1 0 0,0 0 1 0 0,0 0 0 0 0,0-1-1 0 0,0 1 1 0 0,-1-4 0 0 0,-1-7-14 0 0,0 1-1 0 0,1-1 1 0 0,0 1 0 0 0,1-1-1 0 0,1 0 1 0 0,0 0 0 0 0,2-13-1 0 0,16-89 54 0 0,-18 114-90 0 0,14-67-48 0 0,4 0-1 0 0,2 1 0 0 0,44-99 1 0 0,-55 148 24 0 0,0 1 0 0 0,1-1 1 0 0,20-25-1 0 0,-26 37 1 0 0,1 2-1 0 0,-1-1 0 0 0,1 0 1 0 0,0 1-1 0 0,0 0 0 0 0,10-6 1 0 0,-12 9 3 0 0,0-1 1 0 0,0 1 0 0 0,0 0 0 0 0,0 0-1 0 0,0 0 1 0 0,0 0 0 0 0,0 1 0 0 0,0-1-1 0 0,1 1 1 0 0,-1 0 0 0 0,0 0 0 0 0,0 0-1 0 0,1 0 1 0 0,3 1 0 0 0,-4 0-22 0 0,0 0 0 0 0,0 0 1 0 0,0 1-1 0 0,0-1 0 0 0,0 1 0 0 0,-1-1 1 0 0,1 1-1 0 0,-1 0 0 0 0,1 0 0 0 0,-1 0 1 0 0,0 1-1 0 0,0-1 0 0 0,0 0 1 0 0,4 6-1 0 0,23 45-241 0 0,-17-28 224 0 0,4 7 0 0 0,-2 1 0 0 0,11 37-1 0 0,19 45 24 0 0,-37-102 44 0 0,-1-1 1 0 0,2 1 0 0 0,-1-1-1 0 0,2 0 1 0 0,0-1 0 0 0,13 14-1 0 0,-18-21 10 0 0,0-1-1 0 0,0 1 0 0 0,0-1 0 0 0,0 0 1 0 0,0-1-1 0 0,1 1 0 0 0,-1-1 1 0 0,1 0-1 0 0,0 0 0 0 0,0 0 1 0 0,0 0-1 0 0,0-1 0 0 0,0 0 0 0 0,0 0 1 0 0,9 0-1 0 0,-10-1 6 0 0,1 0 0 0 0,-1-1 0 0 0,0 0 0 0 0,0 0 0 0 0,0 0 0 0 0,0 0 0 0 0,0-1 0 0 0,0 1 0 0 0,0-1 0 0 0,0 0 0 0 0,0 0 0 0 0,-1-1 0 0 0,1 1 1 0 0,-1-1-1 0 0,0 0 0 0 0,0 1 0 0 0,0-2 0 0 0,0 1 0 0 0,4-6 0 0 0,2-5 65 0 0,0 0 1 0 0,-1 0-1 0 0,-1-1 1 0 0,0 0-1 0 0,-1-1 1 0 0,6-24-1 0 0,16-102 405 0 0,-16 68-358 0 0,1 25-56 0 0,-12 45-109 0 0,1 0 1 0 0,-1 0-1 0 0,1 0 1 0 0,0 0-1 0 0,0 1 1 0 0,0-1-1 0 0,1 0 1 0 0,-1 1-1 0 0,5-5 1 0 0,-6 8 5 0 0,0 0 1 0 0,-1 0-1 0 0,1 0 1 0 0,-1 0-1 0 0,1 0 1 0 0,0 1-1 0 0,-1-1 1 0 0,1 0-1 0 0,-1 0 1 0 0,1 0-1 0 0,0 1 1 0 0,-1-1-1 0 0,1 0 1 0 0,-1 0-1 0 0,1 1 1 0 0,-1-1-1 0 0,1 1 1 0 0,-1-1-1 0 0,1 0 1 0 0,-1 1-1 0 0,1-1 1 0 0,-1 1-1 0 0,0-1 1 0 0,1 1-1 0 0,-1-1 1 0 0,0 1-1 0 0,1 0 1 0 0,-1-1-1 0 0,0 1 1 0 0,0-1-1 0 0,1 2 1 0 0,10 20-250 0 0,-5-7 238 0 0,0 0 1 0 0,2 0 0 0 0,0 0-1 0 0,0-1 1 0 0,22 26 0 0 0,-26-35 37 0 0,1-1 1 0 0,0 1 0 0 0,0-1-1 0 0,0 0 1 0 0,0 0-1 0 0,0-1 1 0 0,1 1-1 0 0,6 2 1 0 0,-8-5 1 0 0,0 0 0 0 0,-1 1 0 0 0,1-1-1 0 0,0-1 1 0 0,0 1 0 0 0,-1-1 0 0 0,1 1 0 0 0,0-1-1 0 0,0 0 1 0 0,0-1 0 0 0,0 1 0 0 0,-1 0 0 0 0,1-1 0 0 0,6-2-1 0 0,-2 0 23 0 0,-1-1-1 0 0,1 0 0 0 0,-1 0 1 0 0,0-1-1 0 0,-1 0 0 0 0,1 0 1 0 0,-1-1-1 0 0,0 1 0 0 0,0-1 1 0 0,-1-1-1 0 0,1 1 0 0 0,-1-1 1 0 0,-1 0-1 0 0,1 0 0 0 0,3-10 1 0 0,2-3 29 0 0,-1 0 0 0 0,-2-1-1 0 0,0 0 1 0 0,7-34 0 0 0,-9 24-25 0 0,-2-1-1 0 0,-1 0 1 0 0,-1-1 0 0 0,-1 1-1 0 0,-2 0 1 0 0,-2 0-1 0 0,-1 1 1 0 0,-12-45 0 0 0,15 70-29 0 0,0 1 0 0 0,0 0 0 0 0,0-1-1 0 0,-1 1 1 0 0,1 0 0 0 0,-1 1 0 0 0,-5-7 0 0 0,7 10-8 0 0,1 1 0 0 0,-1-1 0 0 0,1 0 0 0 0,-1 1 0 0 0,0-1-1 0 0,1 1 1 0 0,-1-1 0 0 0,0 1 0 0 0,1-1 0 0 0,-1 1 0 0 0,0 0-1 0 0,0-1 1 0 0,0 1 0 0 0,1 0 0 0 0,-1-1 0 0 0,0 1 0 0 0,0 0 0 0 0,0 0-1 0 0,0 0 1 0 0,1 0 0 0 0,-1 0 0 0 0,-1 0 0 0 0,1 1-10 0 0,-1-1 0 0 0,1 1 1 0 0,0 0-1 0 0,0-1 1 0 0,0 1-1 0 0,-1 0 0 0 0,1 0 1 0 0,0 0-1 0 0,0 0 1 0 0,0 0-1 0 0,0 0 0 0 0,1 1 1 0 0,-1-1-1 0 0,0 0 0 0 0,0 0 1 0 0,1 1-1 0 0,-1-1 1 0 0,0 2-1 0 0,-2 5-10 0 0,0 0 0 0 0,0 0 0 0 0,1 1 0 0 0,1-1 0 0 0,-1 1-1 0 0,1-1 1 0 0,0 1 0 0 0,1 0 0 0 0,0 0 0 0 0,1-1 0 0 0,0 1 0 0 0,2 9 0 0 0,4 14 20 0 0,21 58 0 0 0,-16-53-19 0 0,3 8 52 0 0,-2 0 0 0 0,-2 2 1 0 0,-2-1-1 0 0,4 57 0 0 0,-12-84 1 0 0,-1 0-1 0 0,-1 0 0 0 0,0 0 0 0 0,-2 0 0 0 0,0 0 0 0 0,-1-1 0 0 0,-1 1 0 0 0,0-1 0 0 0,-2 0 0 0 0,0 0 0 0 0,-1-1 0 0 0,-1 0 0 0 0,-13 20 0 0 0,12-23-103 0 0,1-2 1 0 0,-1 1-1 0 0,-1-1 0 0 0,-15 13 0 0 0,21-21-316 0 0,0 0 1 0 0,0 0-1 0 0,-1-1 0 0 0,0 0 0 0 0,1 0 1 0 0,-1 0-1 0 0,0-1 0 0 0,-1 0 1 0 0,1 0-1 0 0,0 0 0 0 0,0-1 0 0 0,-1 0 1 0 0,-9 1-1 0 0,-4-2-1760 0 0</inkml:trace>
  <inkml:trace contextRef="#ctx0" brushRef="#br0" timeOffset="82499">262 4707 5985 0 0,'2'-13'1622'0'0,"1"-7"1944"0"0,-3 8-4019 0 0,13 25 474 0 0,-4 0 76 0 0,-1 0 0 0 0,0 0 0 0 0,-1 1 0 0 0,-1 0 0 0 0,0 1 0 0 0,5 19 0 0 0,-2-8-55 0 0,19 64 255 0 0,32 184-1 0 0,-49-190-177 0 0,-2 122 0 0 0,-8-134-16 0 0,-1-56-55 0 0,0-12-6 0 0,0 0 1 0 0,0 1-1 0 0,0-1 1 0 0,1 0-1 0 0,-1 0 1 0 0,1 1 0 0 0,1 3-1 0 0,-2-7 446 0 0,2-25 254 0 0,0-32-678 0 0,3 0 0 0 0,2 0 0 0 0,3 0 1 0 0,2 1-1 0 0,23-62 0 0 0,-25 89-82 0 0,1 1 0 0 0,2 1 0 0 0,1 0 0 0 0,0 1 0 0 0,2 0 0 0 0,1 1 0 0 0,1 1-1 0 0,32-32 1 0 0,-38 44-25 0 0,1 0-1 0 0,1 0 0 0 0,0 1 0 0 0,0 1 0 0 0,1 0 1 0 0,0 1-1 0 0,0 0 0 0 0,26-7 0 0 0,-33 12 26 0 0,1 1 1 0 0,0 0-1 0 0,0 0 0 0 0,-1 1 0 0 0,1 0 1 0 0,0 0-1 0 0,0 1 0 0 0,0 1 1 0 0,0-1-1 0 0,0 2 0 0 0,0-1 0 0 0,0 1 1 0 0,-1 0-1 0 0,1 1 0 0 0,-1 0 0 0 0,1 0 1 0 0,14 9-1 0 0,-10-3-10 0 0,0 0 1 0 0,-1 1-1 0 0,0 0 1 0 0,0 1-1 0 0,-1 0 1 0 0,0 1-1 0 0,-1 1 0 0 0,-1-1 1 0 0,0 1-1 0 0,0 1 1 0 0,6 15-1 0 0,-10-19 25 0 0,-1-1-1 0 0,-1 1 1 0 0,1 0-1 0 0,-2 0 0 0 0,1 0 1 0 0,-1 0-1 0 0,-1 0 1 0 0,0 1-1 0 0,0-1 1 0 0,-1 0-1 0 0,-1 1 1 0 0,0-1-1 0 0,0 0 0 0 0,-1 1 1 0 0,0-1-1 0 0,0 0 1 0 0,-9 19-1 0 0,-1-5 33 0 0,-1 0 0 0 0,-1-1 0 0 0,-1-1 0 0 0,-1 0 0 0 0,-1-2 0 0 0,-1 1 0 0 0,-1-2 1 0 0,-1 0-1 0 0,-30 22 0 0 0,32-28-6 0 0,-1-1 1 0 0,0 0 0 0 0,0-1 0 0 0,-1-1 0 0 0,-1-1-1 0 0,0-1 1 0 0,0 0 0 0 0,0-2 0 0 0,-1 0 0 0 0,0-2-1 0 0,-39 3 1 0 0,56-7-265 0 0,1 0 0 0 0,-1 0 0 0 0,0-1 0 0 0,0 1 0 0 0,0-1 0 0 0,1 0 0 0 0,-1-1 0 0 0,1 1 0 0 0,-7-4 0 0 0,-2-2-1955 0 0</inkml:trace>
  <inkml:trace contextRef="#ctx0" brushRef="#br0" timeOffset="83115.2">1834 4696 11050 0 0,'-6'0'11'0'0,"-1"0"1"0"0,1 1-1 0 0,0 0 0 0 0,-1 0 0 0 0,1 1 0 0 0,0 0 0 0 0,0 0 0 0 0,0 0 0 0 0,0 1 0 0 0,1-1 0 0 0,-1 1 0 0 0,1 1 0 0 0,-1-1 0 0 0,1 1 0 0 0,0 0 0 0 0,-8 9 1 0 0,1 0-49 0 0,2 1 0 0 0,-1 0 0 0 0,2 1 0 0 0,0 0 0 0 0,-7 16 0 0 0,4-8 34 0 0,2 0 0 0 0,0 0-1 0 0,2 1 1 0 0,1 0 0 0 0,0 0 0 0 0,-4 40-1 0 0,10-59 19 0 0,1-1 0 0 0,0 0-1 0 0,0 0 1 0 0,1 0 0 0 0,-1 0-1 0 0,1 1 1 0 0,0-1 0 0 0,0 0-1 0 0,0 0 1 0 0,0 0 0 0 0,1 0-1 0 0,0-1 1 0 0,0 1 0 0 0,0 0-1 0 0,0-1 1 0 0,0 1 0 0 0,1-1-1 0 0,-1 0 1 0 0,1 0 0 0 0,0 0-1 0 0,0 0 1 0 0,0 0 0 0 0,1 0-1 0 0,-1-1 1 0 0,1 0 0 0 0,-1 0-1 0 0,1 0 1 0 0,0 0 0 0 0,-1 0-1 0 0,1-1 1 0 0,0 1 0 0 0,0-1-1 0 0,0 0 1 0 0,1-1 0 0 0,4 1-1 0 0,1 0 25 0 0,0 0-1 0 0,1-1 0 0 0,-1-1 1 0 0,1 0-1 0 0,-1 0 0 0 0,0-1 1 0 0,0 0-1 0 0,0-1 0 0 0,0 0 1 0 0,0-1-1 0 0,-1 0 0 0 0,1 0 1 0 0,-1-1-1 0 0,0-1 0 0 0,0 1 0 0 0,-1-1 1 0 0,0-1-1 0 0,0 1 0 0 0,0-1 1 0 0,-1-1-1 0 0,12-14 0 0 0,-15 16 2 0 0,-1 0 0 0 0,-1 0 0 0 0,1 0 0 0 0,-1 0 0 0 0,0-1 0 0 0,0 1 0 0 0,-1-1 0 0 0,0 1 0 0 0,0-1 0 0 0,0 1 0 0 0,-1-1 0 0 0,0 0 0 0 0,0 1 0 0 0,-1-1 0 0 0,0 1 0 0 0,0-1 0 0 0,0 1 0 0 0,-4-11 0 0 0,2 9-57 0 0,0 1 0 0 0,0-1 0 0 0,-1 1-1 0 0,0 0 1 0 0,0 0 0 0 0,0 0 0 0 0,-1 1 0 0 0,0 0 0 0 0,-1 0 0 0 0,1 0 0 0 0,-1 0-1 0 0,0 1 1 0 0,-1 0 0 0 0,-12-8 0 0 0,0 7-363 0 0,18 6 239 0 0,1 0-1 0 0,-1 0 0 0 0,1 0 0 0 0,-1 0 0 0 0,1 0 1 0 0,-1 0-1 0 0,1 0 0 0 0,-1 0 0 0 0,1 0 0 0 0,-1 0 1 0 0,1 0-1 0 0,-1 0 0 0 0,1 0 0 0 0,-1 0 0 0 0,1 1 1 0 0,-1-1-1 0 0,1 0 0 0 0,-1 0 0 0 0,1 1 1 0 0,0-1-1 0 0,-1 0 0 0 0,1 1 0 0 0,-1-1 0 0 0,1 0 1 0 0,0 1-1 0 0,-1-1 0 0 0,1 0 0 0 0,0 1 0 0 0,-1-1 1 0 0,1 1-1 0 0,0-1 0 0 0,0 1 0 0 0,-1-1 0 0 0,1 1 1 0 0,0 2-1872 0 0</inkml:trace>
  <inkml:trace contextRef="#ctx0" brushRef="#br0" timeOffset="83661.6">2176 4215 11618 0 0,'-19'-15'1786'0'0,"11"15"-2050"0"0,8 12-17 0 0,42 206-553 0 0,35 168 869 0 0,-66-317 5 0 0,-2 0 1 0 0,-2 136-1 0 0,-7-195 12 0 0,0-4 34 0 0,0-1-1 0 0,0 1 0 0 0,0-1 1 0 0,-1 1-1 0 0,1-1 0 0 0,-3 7 604 0 0,4-14-396 0 0,4-9-216 0 0,0-1 0 0 0,-1 0 0 0 0,0 0 0 0 0,3-21 0 0 0,5-12-86 0 0,-1 7-20 0 0,8-23-74 0 0,39-89 0 0 0,-49 133 69 0 0,0 0 0 0 0,1 0-1 0 0,0 1 1 0 0,2 0-1 0 0,0 0 1 0 0,0 2-1 0 0,2-1 1 0 0,-1 2 0 0 0,24-18-1 0 0,-31 27 16 0 0,0 0 1 0 0,0 0-1 0 0,0 1 0 0 0,0 0 1 0 0,1 0-1 0 0,-1 1 0 0 0,1-1 0 0 0,0 2 1 0 0,-1-1-1 0 0,1 1 0 0 0,0 0 0 0 0,0 0 1 0 0,0 0-1 0 0,14 2 0 0 0,-15 0-7 0 0,0 0 0 0 0,-1 0 0 0 0,1 1 0 0 0,0 0 0 0 0,-1 0 1 0 0,1 0-1 0 0,-1 1 0 0 0,0 0 0 0 0,1 0 0 0 0,-1 0 0 0 0,-1 1 0 0 0,1-1 0 0 0,0 1 0 0 0,-1 0 0 0 0,0 1 0 0 0,0-1 0 0 0,6 10 0 0 0,-3-4 19 0 0,-2-1 0 0 0,1 1 1 0 0,-2 0-1 0 0,1 1 0 0 0,-1-1 0 0 0,-1 1 0 0 0,0 0 0 0 0,0 0 1 0 0,-1 0-1 0 0,-1 0 0 0 0,0 0 0 0 0,0 0 0 0 0,-1 1 1 0 0,0-1-1 0 0,-1 0 0 0 0,0 0 0 0 0,-1 0 0 0 0,-1 0 0 0 0,1 0 1 0 0,-2 0-1 0 0,0 0 0 0 0,0-1 0 0 0,0 0 0 0 0,-2 0 1 0 0,-8 13-1 0 0,-6 6 31 0 0,-2 0 1 0 0,-1-2-1 0 0,-1-1 1 0 0,-1-1-1 0 0,-39 30 1 0 0,48-43 2 0 0,0-1 0 0 0,-1 0 0 0 0,0-1 0 0 0,-1-1 0 0 0,0-1 0 0 0,0-1 0 0 0,-1 0 0 0 0,0-1 1 0 0,0-1-1 0 0,0-1 0 0 0,-26 2 0 0 0,33-6-40 0 0,0 1 1 0 0,0-2-1 0 0,1 0 1 0 0,-1 0-1 0 0,0-1 1 0 0,-21-7-1 0 0,28 8-270 0 0,1-1 1 0 0,-1 0-1 0 0,1 0 0 0 0,-1 0 1 0 0,1 0-1 0 0,0-1 0 0 0,0 0 1 0 0,0 1-1 0 0,0-2 0 0 0,1 1 1 0 0,-1 0-1 0 0,1-1 0 0 0,0 1 1 0 0,0-1-1 0 0,0 0 0 0 0,1 0 1 0 0,-1 0-1 0 0,1 0 0 0 0,-4-9 1 0 0,2-5-2071 0 0</inkml:trace>
  <inkml:trace contextRef="#ctx0" brushRef="#br0" timeOffset="85388.06">5420 3957 3289 0 0,'0'-1'100'0'0,"0"0"1"0"0,0 0 0 0 0,0 1-1 0 0,0-1 1 0 0,0 0 0 0 0,0 1 0 0 0,0-1-1 0 0,0 0 1 0 0,0 0 0 0 0,-1 1-1 0 0,1-1 1 0 0,0 0 0 0 0,0 1-1 0 0,0-1 1 0 0,-1 0 0 0 0,1 1 0 0 0,-1-1-1 0 0,1 1 1 0 0,0-1 0 0 0,-1 0-1 0 0,1 1 1 0 0,-1-1 0 0 0,1 1-1 0 0,-2-1 1 0 0,-20 0 684 0 0,-5 5-127 0 0,-32 8-1 0 0,30-5-249 0 0,-33 3 0 0 0,26-7-220 0 0,-59 8 145 0 0,92-10-351 0 0,0 0 0 0 0,-1 0 0 0 0,1 1 0 0 0,1-1 0 0 0,-1 1 0 0 0,0 0 0 0 0,0 0 0 0 0,1 0 0 0 0,-1 0 0 0 0,1 1 0 0 0,-1-1 0 0 0,-2 5 0 0 0,3 3 15 0 0,0-1 0 0 0,2 0 1 0 0,-1 0-1 0 0,1 1 0 0 0,0-1 1 0 0,1 0-1 0 0,0 1 0 0 0,1-1 1 0 0,0 0-1 0 0,0 0 0 0 0,1 0 1 0 0,0 0-1 0 0,0-1 0 0 0,1 1 1 0 0,0-1-1 0 0,10 14 0 0 0,-12-19 44 0 0,1 0-1 0 0,-1 0 1 0 0,1 0-1 0 0,0 0 1 0 0,0-1-1 0 0,0 1 1 0 0,0-1 0 0 0,0 0-1 0 0,1 0 1 0 0,-1 0-1 0 0,1 0 1 0 0,-1-1-1 0 0,1 1 1 0 0,0-1-1 0 0,-1 0 1 0 0,1 0-1 0 0,0 0 1 0 0,0-1-1 0 0,0 1 1 0 0,0-1-1 0 0,7 0 1 0 0,3-2 94 0 0,-1-1-1 0 0,0 0 1 0 0,1-1 0 0 0,-2-1-1 0 0,14-5 1 0 0,-16 5-132 0 0,-1 1 1 0 0,1 0-1 0 0,-1 1 1 0 0,1 0-1 0 0,0 1 0 0 0,0 0 1 0 0,1 0-1 0 0,-1 1 1 0 0,11 0-1 0 0,-19 1-12 0 0,0 0 0 0 0,-1 0 1 0 0,1 1-1 0 0,0-1 0 0 0,0 0 0 0 0,-1 1 0 0 0,1-1 1 0 0,0 1-1 0 0,-1 0 0 0 0,1-1 0 0 0,-1 1 0 0 0,1 0 1 0 0,-1 0-1 0 0,1 0 0 0 0,-1 0 0 0 0,0 0 0 0 0,1 0 1 0 0,-1 1-1 0 0,0-1 0 0 0,0 0 0 0 0,0 1 0 0 0,0-1 1 0 0,1 2-1 0 0,-1-1 4 0 0,-1 0 1 0 0,1 0-1 0 0,-1 1 1 0 0,0-1-1 0 0,0 0 1 0 0,0 0-1 0 0,0 0 1 0 0,0 1-1 0 0,0-1 1 0 0,-1 0-1 0 0,1 0 1 0 0,-1 0-1 0 0,1 0 1 0 0,-1 0-1 0 0,-1 4 1 0 0,-3 3 14 0 0,0 0 1 0 0,-1 0-1 0 0,0 0 1 0 0,0 0-1 0 0,-1-1 1 0 0,-9 10 0 0 0,2-6 47 0 0,0-1 0 0 0,0 0 1 0 0,-1 0-1 0 0,0-2 1 0 0,-1 0-1 0 0,0-1 0 0 0,-1 0 1 0 0,-32 10-1 0 0,25-12 0 0 0,0-1-1 0 0,0-1 1 0 0,-1-1-1 0 0,1-1 1 0 0,-50-2-1 0 0,32-4-897 0 0,0-1-1 0 0,-55-15 1 0 0,89 18-907 0 0</inkml:trace>
  <inkml:trace contextRef="#ctx0" brushRef="#br0" timeOffset="85759.739">5831 4013 12811 0 0,'-2'0'-11'0'0,"-1"-1"1"0"0,1 1 0 0 0,0-1-1 0 0,0 1 1 0 0,-1 0 0 0 0,1 0-1 0 0,0 0 1 0 0,-1 0 0 0 0,1 0-1 0 0,0 1 1 0 0,-1-1 0 0 0,1 1-1 0 0,0-1 1 0 0,0 1 0 0 0,-1 0-1 0 0,1 0 1 0 0,0 0-1 0 0,0 0 1 0 0,0 0 0 0 0,0 1-1 0 0,0-1 1 0 0,0 1 0 0 0,1-1-1 0 0,-1 1 1 0 0,0-1 0 0 0,1 1-1 0 0,-2 2 1 0 0,-5 7-75 0 0,1-1-1 0 0,0 1 1 0 0,-10 23 0 0 0,9-16 13 0 0,-10 16-129 0 0,-18 55 0 0 0,32-75 164 0 0,0-1-1 0 0,0 1 0 0 0,1 0 0 0 0,1 0 0 0 0,1 1 0 0 0,0-1 1 0 0,1 20-1 0 0,1-30 41 0 0,-1 1 0 0 0,1-1 0 0 0,0 0 0 0 0,0 1 0 0 0,0-1-1 0 0,1 0 1 0 0,0 0 0 0 0,-1 0 0 0 0,1 0 0 0 0,1 0 0 0 0,-1 0 0 0 0,1 0 0 0 0,-1-1 0 0 0,1 1 0 0 0,0-1 0 0 0,0 0 0 0 0,1 0 0 0 0,-1 0 0 0 0,1 0 0 0 0,-1 0 0 0 0,1-1 0 0 0,0 0 0 0 0,0 0 0 0 0,5 2-1 0 0,-3-2 20 0 0,1 0 0 0 0,-1 0 0 0 0,1-1-1 0 0,0 1 1 0 0,-1-2 0 0 0,1 1 0 0 0,0-1-1 0 0,0 0 1 0 0,0-1 0 0 0,-1 1 0 0 0,1-1-1 0 0,0-1 1 0 0,-1 1 0 0 0,1-1-1 0 0,7-3 1 0 0,1-1 51 0 0,-1 0-1 0 0,0-1 1 0 0,0 0 0 0 0,-1-2-1 0 0,25-18 1 0 0,-33 22-54 0 0,0 0-1 0 0,-1 0 1 0 0,1 0-1 0 0,-1 0 1 0 0,0-1-1 0 0,-1 0 1 0 0,1 0-1 0 0,-1 0 1 0 0,0 0-1 0 0,-1 0 1 0 0,1-1-1 0 0,-1 1 1 0 0,0-1-1 0 0,-1 0 1 0 0,0 1-1 0 0,1-9 1 0 0,-2 5-60 0 0,1 0 1 0 0,-1-1-1 0 0,-1 1 1 0 0,0 0-1 0 0,0 0 0 0 0,-1-1 1 0 0,-3-10-1 0 0,3 17-238 0 0,1 0-1 0 0,-1 0 1 0 0,0 0 0 0 0,0 0-1 0 0,0 0 1 0 0,-1 0 0 0 0,1 1-1 0 0,-1-1 1 0 0,0 1 0 0 0,0 0-1 0 0,0-1 1 0 0,-1 2 0 0 0,1-1-1 0 0,-1 0 1 0 0,1 1-1 0 0,-1-1 1 0 0,0 1 0 0 0,0 0-1 0 0,-5-1 1 0 0,-3-2-1248 0 0</inkml:trace>
  <inkml:trace contextRef="#ctx0" brushRef="#br0" timeOffset="86247.89">6069 3735 11546 0 0,'1'-3'-57'0'0,"0"-2"3"0"0,0 1 0 0 0,0-1 0 0 0,0 0 0 0 0,1 0 0 0 0,3-7 0 0 0,-4 12 42 0 0,-1-1 0 0 0,0 0 0 0 0,1 1 0 0 0,-1-1 0 0 0,1 1 0 0 0,0-1 0 0 0,-1 1 0 0 0,1-1 0 0 0,-1 1 0 0 0,1-1 0 0 0,0 1 0 0 0,-1-1 0 0 0,1 1 0 0 0,0 0 0 0 0,-1-1 0 0 0,1 1 0 0 0,0 0 0 0 0,0 0 0 0 0,-1-1 0 0 0,1 1 0 0 0,0 0 0 0 0,0 0 1 0 0,-1 0-1 0 0,1 0 0 0 0,0 0 0 0 0,0 0 0 0 0,-1 0 0 0 0,1 0 0 0 0,0 1 0 0 0,0-1 0 0 0,-1 0 0 0 0,1 0 0 0 0,0 1 0 0 0,0-1 0 0 0,-1 0 0 0 0,1 1 0 0 0,0-1 0 0 0,-1 0 0 0 0,1 1 0 0 0,-1-1 0 0 0,1 1 0 0 0,0-1 0 0 0,-1 1 0 0 0,1 1 0 0 0,6 3-22 0 0,-1 1 1 0 0,0 1-1 0 0,-1-1 0 0 0,1 1 0 0 0,-1 0 0 0 0,-1 0 0 0 0,8 15 1 0 0,21 60 18 0 0,-20-46-50 0 0,40 103 165 0 0,48 203 1 0 0,-99-332-793 0 0,1 0 0 0 0,-1-1-1 0 0,1 0 1 0 0,6 12 0 0 0,-3-13-1187 0 0</inkml:trace>
  <inkml:trace contextRef="#ctx0" brushRef="#br0" timeOffset="86624.239">6509 4037 11642 0 0,'-4'1'-5'0'0,"0"0"-1"0"0,1-1 0 0 0,-1 1 0 0 0,1 0 0 0 0,-1 1 0 0 0,1-1 0 0 0,-1 1 0 0 0,1-1 0 0 0,0 1 0 0 0,0 0 0 0 0,-4 3 0 0 0,-28 31-96 0 0,29-29 82 0 0,-1 0 1 0 0,1-1-1 0 0,-1 1 0 0 0,-13 8 0 0 0,14-11 23 0 0,0-1 11 0 0,0 0-1 0 0,0 1 1 0 0,0 0-1 0 0,1 0 0 0 0,0 1 1 0 0,0-1-1 0 0,0 1 1 0 0,-7 9-1 0 0,12-14-12 0 0,0 1-1 0 0,0-1 0 0 0,0 1 0 0 0,0 0 1 0 0,0-1-1 0 0,0 1 0 0 0,0-1 0 0 0,0 1 1 0 0,0-1-1 0 0,0 1 0 0 0,1-1 0 0 0,-1 1 1 0 0,0-1-1 0 0,0 1 0 0 0,1-1 0 0 0,-1 1 0 0 0,0-1 1 0 0,1 1-1 0 0,-1-1 0 0 0,0 1 0 0 0,1-1 1 0 0,-1 0-1 0 0,1 1 0 0 0,-1-1 0 0 0,1 0 1 0 0,-1 1-1 0 0,1-1 0 0 0,-1 0 0 0 0,1 1 1 0 0,-1-1-1 0 0,1 0 0 0 0,-1 0 0 0 0,1 0 1 0 0,-1 0-1 0 0,1 1 0 0 0,-1-1 0 0 0,1 0 0 0 0,1 0 1 0 0,27 6 149 0 0,-24-5-140 0 0,180 23 253 0 0,-32-6-1274 0 0,-52 2-4559 0 0,-94-17 3577 0 0</inkml:trace>
  <inkml:trace contextRef="#ctx0" brushRef="#br0" timeOffset="87100.14">5889 4156 6081 0 0,'0'0'671'0'0,"9"-19"547"0"0,23-9-1340 0 0,-30 27 109 0 0,0 0 0 0 0,0 0 0 0 0,0 1 0 0 0,0-1-1 0 0,0 0 1 0 0,0 1 0 0 0,0-1 0 0 0,0 1 0 0 0,0-1 0 0 0,0 1-1 0 0,1 0 1 0 0,-1 0 0 0 0,0 0 0 0 0,0 0 0 0 0,0 0-1 0 0,2 1 1 0 0,30 9-2259 0 0,-31-8 1670 0 0,9 6-2052 0 0,-9-5 1926 0 0</inkml:trace>
  <inkml:trace contextRef="#ctx0" brushRef="#br0" timeOffset="87435.01">5682 4082 8426 0 0,'-2'-3'1392'0'0,"-1"0"-1320"0"0,2 1-24 0 0,7-1-344 0 0,2 5 192 0 0,1 1-120 0 0,1 1 32 0 0,-2 0-176 0 0,5-1 104 0 0,-2 0-256 0 0,1 0-304 0 0,2 1-81 0 0,-3-2-135 0 0,2 1-568 0 0</inkml:trace>
  <inkml:trace contextRef="#ctx0" brushRef="#br0" timeOffset="88978.84">8954 3439 6241 0 0,'1'-3'175'0'0,"0"-1"0"0"0,1 0 0 0 0,-1 1 0 0 0,1-1 0 0 0,0 1 0 0 0,0-1 0 0 0,0 1 0 0 0,1 0 0 0 0,-1 0-1 0 0,1 0 1 0 0,0 0 0 0 0,0 0 0 0 0,0 1 0 0 0,0-1 0 0 0,0 1 0 0 0,0 0 0 0 0,1 0 0 0 0,-1 0 0 0 0,1 0 0 0 0,0 1-1 0 0,5-2 1 0 0,-3 1-216 0 0,0 1-1 0 0,0 0 0 0 0,0 0 0 0 0,1 1 0 0 0,-1 0 0 0 0,0 0 0 0 0,1 0 0 0 0,-1 1 0 0 0,0 0 0 0 0,1 0 1 0 0,-1 1-1 0 0,11 3 0 0 0,-16-4 31 0 0,0 0 0 0 0,1 0 1 0 0,-1-1-1 0 0,0 1 0 0 0,0 0 1 0 0,1 0-1 0 0,-1 0 1 0 0,0 0-1 0 0,0 1 0 0 0,0-1 1 0 0,0 0-1 0 0,-1 0 0 0 0,1 1 1 0 0,0-1-1 0 0,0 0 0 0 0,-1 1 1 0 0,1-1-1 0 0,-1 0 0 0 0,1 1 1 0 0,-1-1-1 0 0,0 1 0 0 0,1-1 1 0 0,-1 1-1 0 0,0-1 1 0 0,0 1-1 0 0,0 0 0 0 0,0-1 1 0 0,0 1-1 0 0,0-1 0 0 0,-1 1 1 0 0,1-1-1 0 0,-1 1 0 0 0,1-1 1 0 0,-1 2-1 0 0,-2 5 1 0 0,1-1-1 0 0,-1 0 0 0 0,0 0 1 0 0,-1 0-1 0 0,-6 9 1 0 0,-20 23 105 0 0,-1-1 0 0 0,-2-2-1 0 0,-2-1 1 0 0,-67 51 0 0 0,84-74 148 0 0,15-11-166 0 0,-1 1-1 0 0,1 0 0 0 0,0 0 1 0 0,0 0-1 0 0,-1 0 0 0 0,1 1 1 0 0,1-1-1 0 0,-1 1 0 0 0,0-1 1 0 0,1 1-1 0 0,-4 5 0 0 0,6-7-14 0 0,1-1-1 0 0,-1 1 0 0 0,1-1 0 0 0,-1 0 1 0 0,1 1-1 0 0,-1-1 0 0 0,1 0 1 0 0,0 1-1 0 0,-1-1 0 0 0,1 0 1 0 0,-1 0-1 0 0,1 0 0 0 0,0 1 0 0 0,-1-1 1 0 0,1 0-1 0 0,0 0 0 0 0,-1 0 1 0 0,1 0-1 0 0,0 0 0 0 0,-1 0 1 0 0,2-1-1 0 0,17 1 285 0 0,37-10-34 0 0,0-2 1 0 0,64-23-1 0 0,-41 11 96 0 0,-53 17-443 0 0,112-28 359 0 0,-122 32-596 0 0,0 1 1 0 0,0 1-1 0 0,0 0 1 0 0,0 1-1 0 0,0 1 1 0 0,27 4 0 0 0,-42-5 260 0 0,1 0-641 0 0,1 1 0 0 0,0 0 0 0 0,0 0 1 0 0,0 0-1 0 0,0 0 0 0 0,-1 0 0 0 0,4 2 0 0 0,-1 2-2540 0 0</inkml:trace>
  <inkml:trace contextRef="#ctx0" brushRef="#br0" timeOffset="90459.73">881 6375 3417 0 0,'-15'97'4417'0'0,"0"50"-3100"0"0,-15 97-1797 0 0,24-212 625 0 0,-2 0 315 0 0,3 1-1 0 0,-4 53 0 0 0,22-105 227 0 0,3-60-654 0 0,11-156 1 0 0,-22 184 23 0 0,3-100-85 0 0,-6 80 108 0 0,3-1 1 0 0,20-96-1 0 0,-23 161-81 0 0,0 0 0 0 0,0 0 0 0 0,1 0 0 0 0,0 0 0 0 0,0 0 0 0 0,1 1 0 0 0,0-1-1 0 0,7-8 1 0 0,-10 13-4 0 0,0 1 0 0 0,0-1 0 0 0,1 1-1 0 0,-1 0 1 0 0,1-1 0 0 0,-1 1 0 0 0,1 0 0 0 0,0 0-1 0 0,0 0 1 0 0,-1 0 0 0 0,1 0 0 0 0,0 0 0 0 0,0 1-1 0 0,0-1 1 0 0,0 0 0 0 0,0 1 0 0 0,0 0-1 0 0,0-1 1 0 0,0 1 0 0 0,0 0 0 0 0,0 0 0 0 0,0 0-1 0 0,0 0 1 0 0,0 1 0 0 0,0-1 0 0 0,-1 0 0 0 0,1 1-1 0 0,0 0 1 0 0,0-1 0 0 0,0 1 0 0 0,0 0 0 0 0,0 0-1 0 0,-1 0 1 0 0,1 0 0 0 0,2 2 0 0 0,6 6 7 0 0,0 0 0 0 0,-1 0 0 0 0,0 2 0 0 0,-1-1 0 0 0,0 1 0 0 0,-1 0 0 0 0,8 15 0 0 0,13 18 61 0 0,202 305 142 0 0,-214-322-896 0 0,19 23-1 0 0,-28-42 420 0 0,-1 0-1 0 0,1-1 0 0 0,1 0 0 0 0,-1 0 0 0 0,1 0 0 0 0,16 9 0 0 0,-11-10-5141 0 0</inkml:trace>
  <inkml:trace contextRef="#ctx0" brushRef="#br0" timeOffset="90671.55">950 6615 8554 0 0,'-2'-8'759'0'0,"0"5"-605"0"0,1-1 1 0 0,1 0 0 0 0,-1 1 0 0 0,0-1 0 0 0,1 0 0 0 0,0-5 0 0 0,0 8-153 0 0,0 0 0 0 0,1 0 0 0 0,-1 0 0 0 0,0 0-1 0 0,1 0 1 0 0,-1 0 0 0 0,1 0 0 0 0,-1-1 0 0 0,1 1 0 0 0,0 1 0 0 0,-1-1-1 0 0,1 0 1 0 0,0 0 0 0 0,0 0 0 0 0,-1 0 0 0 0,1 0 0 0 0,0 1 0 0 0,0-1-1 0 0,0 0 1 0 0,0 1 0 0 0,0-1 0 0 0,0 1 0 0 0,0-1 0 0 0,3 0 0 0 0,36-12-166 0 0,57-12-1 0 0,15-5-4101 0 0,-92 24 2458 0 0</inkml:trace>
  <inkml:trace contextRef="#ctx0" brushRef="#br0" timeOffset="90991.65">1477 5951 7009 0 0,'-2'-12'-8'0'0,"1"1"603"0"0,-1-1 1 0 0,2-20-1 0 0,11 46-576 0 0,-3-1 59 0 0,-2 0 1 0 0,1 1-1 0 0,-2-1 1 0 0,0 1-1 0 0,0 1 1 0 0,2 17-1 0 0,5 11-22 0 0,62 163 24 0 0,11-28-177 0 0,-77-162-428 0 0,1-1 0 0 0,0 0 0 0 0,1 0 0 0 0,18 20 0 0 0,-13-16-1083 0 0</inkml:trace>
  <inkml:trace contextRef="#ctx0" brushRef="#br0" timeOffset="91196.38">2009 6080 7674 0 0,'-2'-3'5248'0'0,"-3"-4"-3835"0"0,5 6-2173 0 0,2 8 762 0 0,-1-6 100 0 0,22 64-705 0 0,-12-36 531 0 0,0 1 1 0 0,28 51-1 0 0,-5-22-1495 0 0,-13-19-3672 0 0,-17-35 2073 0 0</inkml:trace>
  <inkml:trace contextRef="#ctx0" brushRef="#br0" timeOffset="91387.86">2138 5587 13067 0 0,'-10'-7'40'0'0,"1"1"-128"0"0,0 2-72 0 0,9 3-24 0 0,-1 1-152 0 0,1 5-96 0 0,3-2-161 0 0,0 8 1 0 0,0 0-496 0 0,-2 2-504 0 0,4 1-481 0 0</inkml:trace>
  <inkml:trace contextRef="#ctx0" brushRef="#br0" timeOffset="91878.209">2406 5703 10338 0 0,'-1'0'5'0'0,"0"0"-1"0"0,0 0 0 0 0,0 0 0 0 0,1 1 1 0 0,-1-1-1 0 0,0 0 0 0 0,0 1 1 0 0,1-1-1 0 0,-1 1 0 0 0,0-1 1 0 0,1 1-1 0 0,-1-1 0 0 0,1 1 1 0 0,-1-1-1 0 0,0 1 0 0 0,1-1 1 0 0,-1 1-1 0 0,1 0 0 0 0,0-1 0 0 0,-1 1 1 0 0,1 0-1 0 0,-1 0 0 0 0,1-1 1 0 0,0 2-1 0 0,-8 23-255 0 0,7-19 224 0 0,-22 91-129 0 0,-14 137 1 0 0,35-220 165 0 0,1 0 0 0 0,1 0 1 0 0,0 0-1 0 0,0 0 0 0 0,2 0 0 0 0,4 20 1 0 0,-5-31 14 0 0,0 1 0 0 0,0-1 0 0 0,0 1 0 0 0,1-1 0 0 0,-1 1 0 0 0,1-1 0 0 0,0 0 0 0 0,0 0 0 0 0,0 0 0 0 0,1 0 0 0 0,-1 0 0 0 0,1 0 0 0 0,-1-1 0 0 0,1 1 0 0 0,0-1-1 0 0,0 0 1 0 0,0 0 0 0 0,0 0 0 0 0,0 0 0 0 0,1 0 0 0 0,-1-1 0 0 0,0 0 0 0 0,1 1 0 0 0,-1-1 0 0 0,1 0 0 0 0,0-1 0 0 0,-1 1 0 0 0,1-1 0 0 0,5 1 0 0 0,4-2 24 0 0,-1 0 0 0 0,1 0 0 0 0,-1-1 0 0 0,1-1 0 0 0,-1 0 1 0 0,0-1-1 0 0,0 0 0 0 0,0-1 0 0 0,0 0 0 0 0,16-11 0 0 0,-5 2 4 0 0,-2-1 0 0 0,0 0 0 0 0,-1-2 0 0 0,22-22-1 0 0,-24 17 20 0 0,0 0-1 0 0,-2-2 0 0 0,23-41 0 0 0,-29 47-63 0 0,0 0 1 0 0,0 0 0 0 0,-1-1 0 0 0,-1 0 0 0 0,-1-1 0 0 0,7-25 0 0 0,-13 39-6 0 0,0 0 0 0 0,-1 0 0 0 0,1 0 0 0 0,-1 1 0 0 0,0-1 1 0 0,-1 0-1 0 0,-2-11 0 0 0,3 15-16 0 0,0 1 1 0 0,-1-1 0 0 0,0 1-1 0 0,1-1 1 0 0,-1 1 0 0 0,0 0-1 0 0,1-1 1 0 0,-1 1 0 0 0,0 0-1 0 0,0 0 1 0 0,0 0 0 0 0,0-1-1 0 0,0 1 1 0 0,-1 0 0 0 0,1 0 0 0 0,0 1-1 0 0,0-1 1 0 0,-1 0 0 0 0,1 0-1 0 0,0 1 1 0 0,-1-1 0 0 0,1 0-1 0 0,-1 1 1 0 0,1 0 0 0 0,-1-1-1 0 0,1 1 1 0 0,-1 0 0 0 0,1 0-1 0 0,-1 0 1 0 0,1 0 0 0 0,-1 0-1 0 0,1 0 1 0 0,-1 0 0 0 0,-2 1-1 0 0,-4 0-21 0 0,-1 2 0 0 0,1-1-1 0 0,0 1 1 0 0,-1 0 0 0 0,2 1-1 0 0,-1 0 1 0 0,0 0-1 0 0,1 0 1 0 0,-1 1 0 0 0,1 1-1 0 0,1-1 1 0 0,-1 1-1 0 0,1 0 1 0 0,-7 9 0 0 0,2-2 43 0 0,0 1 1 0 0,2 0-1 0 0,0 0 1 0 0,0 1-1 0 0,1 0 1 0 0,-7 21-1 0 0,11-25 44 0 0,1 0 1 0 0,0 0-1 0 0,1 1 1 0 0,0-1-1 0 0,1 0 0 0 0,0 1 1 0 0,1 0-1 0 0,0-1 0 0 0,1 1 1 0 0,0-1-1 0 0,1 0 1 0 0,0 1-1 0 0,1-1 0 0 0,0 0 1 0 0,0 0-1 0 0,1 0 1 0 0,1-1-1 0 0,0 1 0 0 0,1-1 1 0 0,0 0-1 0 0,0-1 0 0 0,1 1 1 0 0,0-1-1 0 0,1 0 1 0 0,0-1-1 0 0,0 0 0 0 0,0 0 1 0 0,1-1-1 0 0,1 0 1 0 0,-1-1-1 0 0,1 0 0 0 0,12 5 1 0 0,2 0 12 0 0,1-2 1 0 0,1-1 0 0 0,-1-1-1 0 0,1-1 1 0 0,1-1-1 0 0,-1-1 1 0 0,52 0 0 0 0,-33-5-932 0 0,-1-2 1 0 0,0-3-1 0 0,85-20 1 0 0,-89 15-1224 0 0</inkml:trace>
  <inkml:trace contextRef="#ctx0" brushRef="#br0" timeOffset="92709.56">5237 5448 2296 0 0,'-1'-1'141'0'0,"1"-1"-1"0"0,0 1 0 0 0,0 0 0 0 0,-1 0 0 0 0,1 0 0 0 0,0-1 0 0 0,0 1 1 0 0,0 0-1 0 0,1 0 0 0 0,-1-1 0 0 0,0 1 0 0 0,0 0 0 0 0,1 0 1 0 0,-1 0-1 0 0,0-1 0 0 0,1 1 0 0 0,-1 0 0 0 0,1 0 0 0 0,0 0 0 0 0,-1 0 1 0 0,1 0-1 0 0,0 0 0 0 0,1-1 0 0 0,1 0-130 0 0,0 0 1 0 0,0 1-1 0 0,0-1 1 0 0,0 1-1 0 0,0 0 1 0 0,1 0-1 0 0,3-1 1 0 0,-5 1 34 0 0,27-6 7 0 0,37-6-1 0 0,-55 11-62 0 0,1 1 0 0 0,0 1-1 0 0,0 0 1 0 0,-1 1 0 0 0,1 0 0 0 0,14 3-1 0 0,-24-4 3 0 0,1 1-1 0 0,-1-1 1 0 0,1 1 0 0 0,-1 0-1 0 0,1 0 1 0 0,-1 0 0 0 0,1 0-1 0 0,-1 1 1 0 0,0-1-1 0 0,0 1 1 0 0,0-1 0 0 0,0 1-1 0 0,0 0 1 0 0,0-1-1 0 0,0 1 1 0 0,0 0 0 0 0,-1 0-1 0 0,1 1 1 0 0,-1-1 0 0 0,2 4-1 0 0,-2-4 12 0 0,0 1 0 0 0,-1 0 0 0 0,1 0-1 0 0,-1 0 1 0 0,0 0 0 0 0,0 0 0 0 0,0 0 0 0 0,0-1-1 0 0,0 1 1 0 0,0 0 0 0 0,-1 0 0 0 0,0 0 0 0 0,1 0-1 0 0,-1-1 1 0 0,0 1 0 0 0,-1 0 0 0 0,1-1 0 0 0,-2 4 0 0 0,-16 24 156 0 0,-1 0 0 0 0,-1-1 0 0 0,-36 36 0 0 0,-23 30 456 0 0,79-93-606 0 0,0 0-1 0 0,-1 0 0 0 0,1 0 1 0 0,0 0-1 0 0,0 0 0 0 0,0 0 1 0 0,1 1-1 0 0,-1-1 0 0 0,0 0 1 0 0,1 1-1 0 0,-1-1 0 0 0,1 0 0 0 0,0 1 1 0 0,0-1-1 0 0,0 1 0 0 0,0-1 1 0 0,0 0-1 0 0,1 1 0 0 0,-1-1 1 0 0,1 0-1 0 0,-1 1 0 0 0,1-1 1 0 0,0 0-1 0 0,0 0 0 0 0,0 1 0 0 0,0-1 1 0 0,0 0-1 0 0,1 0 0 0 0,-1 0 1 0 0,1 0-1 0 0,-1-1 0 0 0,3 3 1 0 0,7 7 18 0 0,-1-2 0 0 0,1 0 1 0 0,1 0-1 0 0,16 9 0 0 0,-9-6 24 0 0,-17-11-36 0 0,0 1 0 0 0,0-1-1 0 0,0 1 1 0 0,0-1 0 0 0,0 1 0 0 0,0 0-1 0 0,-1-1 1 0 0,1 1 0 0 0,0 0-1 0 0,-1 0 1 0 0,1 0 0 0 0,-1 1 0 0 0,0-1-1 0 0,0 0 1 0 0,0 0 0 0 0,0 1 0 0 0,0-1-1 0 0,1 5 1 0 0,-3-5 15 0 0,1 1 0 0 0,0-1-1 0 0,-1 1 1 0 0,0-1 0 0 0,1 1 0 0 0,-1-1 0 0 0,0 0 0 0 0,0 1 0 0 0,0-1-1 0 0,-1 0 1 0 0,1 0 0 0 0,0 0 0 0 0,-1 0 0 0 0,1 0 0 0 0,-1 0-1 0 0,0 0 1 0 0,0-1 0 0 0,0 1 0 0 0,-2 1 0 0 0,-13 11 57 0 0,-1-2 0 0 0,-1 0 1 0 0,1-1-1 0 0,-2 0 0 0 0,1-2 0 0 0,-1 0 1 0 0,-32 8-1 0 0,9-6 15 0 0,0-2 1 0 0,-75 7 0 0 0,113-16-142 0 0,-2 1-59 0 0,0 0 0 0 0,-1-1 0 0 0,1 0 0 0 0,0 0-1 0 0,0 0 1 0 0,0-1 0 0 0,-8-2 0 0 0,15 3 28 0 0,-1 0-1 0 0,1-1 1 0 0,-1 1-1 0 0,1 0 0 0 0,0 0 1 0 0,-1-1-1 0 0,1 1 0 0 0,0 0 1 0 0,-1-1-1 0 0,1 1 0 0 0,0 0 1 0 0,-1-1-1 0 0,1 1 0 0 0,0 0 1 0 0,0-1-1 0 0,-1 1 0 0 0,1 0 1 0 0,0-1-1 0 0,0 1 1 0 0,0-1-1 0 0,0 1 0 0 0,-1-1 1 0 0,1 1-1 0 0,0-1 0 0 0,0 1 1 0 0,0 0-1 0 0,0-1 0 0 0,0 1 1 0 0,0-1-1 0 0,0 1 0 0 0,0-1 1 0 0,0 1-1 0 0,1-1 1 0 0,-1 1-1 0 0,0-1 0 0 0,4-5-1380 0 0</inkml:trace>
  <inkml:trace contextRef="#ctx0" brushRef="#br0" timeOffset="93137.95">5816 5593 3481 0 0,'37'-27'597'0'0,"1"3"0"0"0,51-26 0 0 0,-86 49-456 0 0,-1-1-1 0 0,0 1 1 0 0,1-1 0 0 0,-1 1-1 0 0,0-1 1 0 0,0 0 0 0 0,0 0 0 0 0,2-3-1 0 0,-4 5-125 0 0,0 0-1 0 0,0 0 0 0 0,0 0 1 0 0,0 0-1 0 0,0 0 0 0 0,0 0 1 0 0,0 0-1 0 0,0 0 0 0 0,0 0 1 0 0,0 1-1 0 0,0-1 0 0 0,0 0 1 0 0,0 0-1 0 0,0 0 0 0 0,-1 0 1 0 0,1 0-1 0 0,0 0 0 0 0,0-1 1 0 0,0 1-1 0 0,0 0 0 0 0,0 0 1 0 0,0 0-1 0 0,0 0 0 0 0,0 0 1 0 0,0 0-1 0 0,0 0 1 0 0,0 0-1 0 0,0 0 0 0 0,0 0 1 0 0,0 0-1 0 0,0 0 0 0 0,0 0 1 0 0,0 0-1 0 0,-1 0 0 0 0,1 0 1 0 0,0 0-1 0 0,0 0 0 0 0,0 0 1 0 0,0 0-1 0 0,0 0 0 0 0,0 0 1 0 0,0 0-1 0 0,0 0 0 0 0,0-1 1 0 0,0 1-1 0 0,0 0 0 0 0,0 0 1 0 0,0 0-1 0 0,0 0 0 0 0,0 0 1 0 0,0 0-1 0 0,0 0 0 0 0,0 0 1 0 0,0 0-1 0 0,0 0 0 0 0,0 0 1 0 0,0 0-1 0 0,0 0 0 0 0,0-1 1 0 0,-14 10 198 0 0,2 1-88 0 0,0 1 1 0 0,0 0-1 0 0,1 0 0 0 0,1 1 0 0 0,0 0 0 0 0,1 1 0 0 0,-11 19 0 0 0,14-22-80 0 0,1 0 0 0 0,0 0-1 0 0,0 1 1 0 0,1-1 0 0 0,1 1 0 0 0,0 0-1 0 0,1 0 1 0 0,0 1 0 0 0,0-1 0 0 0,1 0-1 0 0,1 13 1 0 0,0-20 21 0 0,0 0 0 0 0,1 0 0 0 0,0 0-1 0 0,-1-1 1 0 0,1 1 0 0 0,1 0 0 0 0,-1-1 0 0 0,1 1 0 0 0,-1-1-1 0 0,1 1 1 0 0,0-1 0 0 0,0 0 0 0 0,0 0 0 0 0,1 0 0 0 0,-1 0 0 0 0,1 0-1 0 0,0 0 1 0 0,0-1 0 0 0,0 1 0 0 0,0-1 0 0 0,0 0 0 0 0,0 0 0 0 0,1 0-1 0 0,-1 0 1 0 0,1-1 0 0 0,-1 1 0 0 0,1-1 0 0 0,-1 0 0 0 0,6 1-1 0 0,-2-1 26 0 0,0 0-1 0 0,0 0 0 0 0,0-1 0 0 0,0 0 0 0 0,0 0 0 0 0,0-1 0 0 0,0 0 0 0 0,0 0 0 0 0,0 0 0 0 0,0-1 0 0 0,0 0 0 0 0,0-1 0 0 0,-1 1 1 0 0,1-1-1 0 0,6-4 0 0 0,-8 4-43 0 0,-1 0-1 0 0,1-1 1 0 0,-1 1 0 0 0,0-1 0 0 0,0 0 0 0 0,0 0 0 0 0,-1 0-1 0 0,1 0 1 0 0,-1-1 0 0 0,0 1 0 0 0,0-1 0 0 0,-1 0 0 0 0,1 0 0 0 0,-1 0-1 0 0,3-10 1 0 0,-4 11-31 0 0,0-1 0 0 0,-1 0 0 0 0,0 1 0 0 0,0-1 0 0 0,0 0 0 0 0,0 0 0 0 0,-1 1 0 0 0,1-1 0 0 0,-1 1 0 0 0,0-1-1 0 0,-1 0 1 0 0,1 1 0 0 0,-1 0 0 0 0,0-1 0 0 0,0 1 0 0 0,0 0 0 0 0,-1 0 0 0 0,-5-7 0 0 0,4 6-38 0 0,0 1-1 0 0,-1-1 1 0 0,0 1 0 0 0,0 0 0 0 0,0 1 0 0 0,0-1-1 0 0,0 1 1 0 0,-1 0 0 0 0,-7-3 0 0 0,-1 0-112 0 0,1 2 0 0 0,-29-6 0 0 0,39 9 97 0 0,-1 1 1 0 0,0 0-1 0 0,0 0 1 0 0,0 0-1 0 0,1 1 1 0 0,-1-1-1 0 0,0 1 1 0 0,0 0-1 0 0,1 0 1 0 0,-5 2-1 0 0,-8 1-1967 0 0,0-1-3412 0 0</inkml:trace>
  <inkml:trace contextRef="#ctx0" brushRef="#br0" timeOffset="93400.13">6469 4919 11594 0 0,'-1'-2'144'0'0,"0"-1"-1"0"0,-1 0 0 0 0,1 1 0 0 0,0-1 0 0 0,0 0 0 0 0,1 0 0 0 0,-1 0 0 0 0,1 0 0 0 0,-1 0 0 0 0,1 0 0 0 0,0 0 0 0 0,0 0 1 0 0,1-5-1 0 0,8 42-1386 0 0,-6 23 940 0 0,-7 95-1 0 0,0-9 273 0 0,9-48 41 0 0,5 0 1 0 0,22 95-1 0 0,-17-84-3531 0 0,-12-95 1583 0 0</inkml:trace>
  <inkml:trace contextRef="#ctx0" brushRef="#br0" timeOffset="93721.62">6691 5320 8706 0 0,'-11'-2'116'0'0,"0"0"1"0"0,0 1-1 0 0,0 0 0 0 0,-1 0 1 0 0,1 1-1 0 0,0 1 0 0 0,0 0 1 0 0,-1 0-1 0 0,1 1 1 0 0,0 1-1 0 0,-19 6 0 0 0,8 0-125 0 0,1 0-1 0 0,0 1 0 0 0,1 2 1 0 0,-34 24-1 0 0,51-34 40 0 0,1 0 0 0 0,-1 1 0 0 0,1-1 0 0 0,-1 1-1 0 0,1-1 1 0 0,0 1 0 0 0,-3 4 0 0 0,5-6-7 0 0,-1-1 0 0 0,1 1 0 0 0,-1 0 0 0 0,1-1 0 0 0,0 1 0 0 0,-1 0 0 0 0,1 0 0 0 0,0-1 0 0 0,0 1 0 0 0,0 0 0 0 0,0 0 0 0 0,-1 0 0 0 0,1-1 0 0 0,0 1 0 0 0,0 0 0 0 0,1 0 0 0 0,-1 0 0 0 0,0-1 0 0 0,0 1 0 0 0,0 0 0 0 0,0 0 0 0 0,1-1 0 0 0,-1 1 0 0 0,0 0 0 0 0,1 0 0 0 0,-1-1 0 0 0,0 1 0 0 0,1 0 0 0 0,-1-1 0 0 0,1 1 0 0 0,-1-1-1 0 0,1 1 1 0 0,0 0 0 0 0,-1-1 0 0 0,1 1 0 0 0,0-1 0 0 0,0 1 0 0 0,13 7 178 0 0,0-1 0 0 0,1-1-1 0 0,-1 0 1 0 0,1-1-1 0 0,1 0 1 0 0,19 3-1 0 0,99 7-49 0 0,-37-5 36 0 0,-82-8-400 0 0,139 16 597 0 0,-130-18-2101 0 0,-1 0 1 0 0,32-5 0 0 0,-38 3-573 0 0</inkml:trace>
  <inkml:trace contextRef="#ctx0" brushRef="#br0" timeOffset="95139.81">9537 4749 3393 0 0,'-1'-1'199'0'0,"1"1"0"0"0,-1-1 0 0 0,1 1 0 0 0,-1-1 0 0 0,1 1 0 0 0,-1-1 0 0 0,1 1 0 0 0,-1 0 0 0 0,0-1 0 0 0,1 1 0 0 0,-1 0 0 0 0,0-1 0 0 0,1 1 0 0 0,-1 0 0 0 0,0 0 0 0 0,1 0 0 0 0,-1 0 0 0 0,0-1 0 0 0,1 1 0 0 0,-1 0 0 0 0,0 0 0 0 0,1 0 0 0 0,-1 0 0 0 0,0 1 0 0 0,1-1 0 0 0,-1 0 0 0 0,-1 0 1 0 0,-25 8-932 0 0,9-3 992 0 0,-5-1-217 0 0,-1-2 0 0 0,1 0 1 0 0,-36-3-1 0 0,-71-13 197 0 0,65 1-98 0 0,47 8-67 0 0,1 1 1 0 0,-1 1-1 0 0,-26-1 0 0 0,41 4-22 0 0,0 0 0 0 0,0 0 0 0 0,0 1 0 0 0,0-1 0 0 0,0 1 0 0 0,0 0 0 0 0,0 0 0 0 0,0 0 0 0 0,1 0-1 0 0,-1 0 1 0 0,0 1 0 0 0,0-1 0 0 0,1 1 0 0 0,-1 0 0 0 0,1-1 0 0 0,-4 5 0 0 0,2-2 1 0 0,1 0-1 0 0,-1 1 1 0 0,2-1-1 0 0,-1 1 0 0 0,0 0 1 0 0,1-1-1 0 0,0 1 1 0 0,0 0-1 0 0,-2 6 1 0 0,1 1 75 0 0,1 0 0 0 0,0 1 0 0 0,0-1 0 0 0,2 0 0 0 0,-1 1 0 0 0,1 0 0 0 0,3 19 0 0 0,-2-26-77 0 0,0 0 0 0 0,1 0 0 0 0,-1 0 1 0 0,1 0-1 0 0,0 0 0 0 0,1 0 0 0 0,-1-1 0 0 0,1 1 0 0 0,0-1 0 0 0,1 0 0 0 0,-1 0 0 0 0,1 0 0 0 0,0 0 0 0 0,0-1 1 0 0,0 1-1 0 0,1-1 0 0 0,0 0 0 0 0,0-1 0 0 0,0 1 0 0 0,0-1 0 0 0,0 0 0 0 0,1 0 0 0 0,-1 0 0 0 0,1-1 0 0 0,0 0 1 0 0,0 0-1 0 0,0 0 0 0 0,0-1 0 0 0,0 0 0 0 0,0 0 0 0 0,0-1 0 0 0,10 0 0 0 0,56-7 51 0 0,82-21-1 0 0,41-5-132 0 0,-187 32 17 0 0,0 1 1 0 0,1-1 0 0 0,-1 2-1 0 0,0-1 1 0 0,1 1-1 0 0,-1 1 1 0 0,0-1-1 0 0,0 1 1 0 0,0 1 0 0 0,0 0-1 0 0,14 7 1 0 0,-16-7-2 0 0,0 1 1 0 0,-1 0 0 0 0,1 0-1 0 0,-1 1 1 0 0,0-1 0 0 0,0 1-1 0 0,-1 0 1 0 0,1 1 0 0 0,-1-1-1 0 0,-1 1 1 0 0,1 0 0 0 0,-1 0-1 0 0,1 0 1 0 0,3 13 0 0 0,-3-7 0 0 0,-1 0 1 0 0,-1 1 0 0 0,0 0 0 0 0,-1 0 0 0 0,0-1 0 0 0,-1 1 0 0 0,0 0 0 0 0,-1 0 0 0 0,0 0-1 0 0,-1 0 1 0 0,-1-1 0 0 0,0 1 0 0 0,-7 17 0 0 0,2-9 8 0 0,-1 0 1 0 0,-1-1-1 0 0,-1-1 1 0 0,0 0-1 0 0,-2 0 0 0 0,-28 33 1 0 0,23-35 35 0 0,-1 0 1 0 0,-1-1-1 0 0,0 0 0 0 0,-1-2 1 0 0,-1-1-1 0 0,0 0 0 0 0,-37 14 1 0 0,34-18 3 0 0,0-1 1 0 0,0-1 0 0 0,0-1-1 0 0,-1-2 1 0 0,-50 3 0 0 0,37-6-6 0 0,-1-2 0 0 0,1-2 0 0 0,-49-9 0 0 0,50 4-114 0 0,-52-16 1 0 0,79 21-411 0 0,1-1 1 0 0,-1-1 0 0 0,1 1 0 0 0,0-2-1 0 0,0 1 1 0 0,1-1 0 0 0,-1-1-1 0 0,2 0 1 0 0,-14-12 0 0 0,11 5-1645 0 0</inkml:trace>
  <inkml:trace contextRef="#ctx0" brushRef="#br0" timeOffset="101188.06">1238 7560 3777 0 0,'7'11'1780'0'0,"0"0"-1"0"0,6 18 1 0 0,8 32-118 0 0,9 72-2850 0 0,-14-60 1628 0 0,-6-28-447 0 0,85 399 562 0 0,-87-394-398 0 0,-1-5 478 0 0,22 77 846 0 0,-24-154-868 0 0,-12-37-500 0 0,-3 1 0 0 0,-36-127 0 0 0,-7-36-126 0 0,48 195-6 0 0,-1-59-1 0 0,6 80-18 0 0,1-1 0 0 0,0 1 0 0 0,1-1 0 0 0,1 1 1 0 0,1 0-1 0 0,6-20 0 0 0,-9 32 2 0 0,1-1 0 0 0,-1 1-1 0 0,1 0 1 0 0,0-1 0 0 0,0 1 0 0 0,0 0 0 0 0,0 0 0 0 0,0 0 0 0 0,1 0 0 0 0,0 1 0 0 0,-1-1 0 0 0,1 0 0 0 0,0 1 0 0 0,0 0 0 0 0,0 0 0 0 0,0 0 0 0 0,1 0 0 0 0,-1 1 0 0 0,6-3 0 0 0,-5 3 4 0 0,-1 1-1 0 0,0 0 1 0 0,0-1-1 0 0,1 1 1 0 0,-1 0-1 0 0,0 1 1 0 0,0-1-1 0 0,1 1 1 0 0,-1-1 0 0 0,0 1-1 0 0,0 0 1 0 0,0 0-1 0 0,0 0 1 0 0,0 1-1 0 0,0-1 1 0 0,0 1-1 0 0,0-1 1 0 0,0 1-1 0 0,-1 0 1 0 0,1 0-1 0 0,-1 0 1 0 0,4 4 0 0 0,2 3-12 0 0,-1-1 0 0 0,0 1 1 0 0,-1 0-1 0 0,0 1 1 0 0,-1 0-1 0 0,0 0 1 0 0,0 0-1 0 0,-1 0 0 0 0,0 1 1 0 0,4 21-1 0 0,-3-4 16 0 0,-1 1-1 0 0,-1-1 1 0 0,-2 31-1 0 0,0-36 22 0 0,-1-1 1 0 0,-2 1-1 0 0,0 0 0 0 0,-10 39 1 0 0,7-49 66 0 0,-1 1 1 0 0,-1-1 0 0 0,0 0-1 0 0,-1-1 1 0 0,0 1-1 0 0,-15 15 1 0 0,23-28-45 0 0,-1 1 1 0 0,1-1-1 0 0,-1 1 0 0 0,1-1 1 0 0,-1 1-1 0 0,0-1 0 0 0,1 1 1 0 0,-1-1-1 0 0,0 0 1 0 0,1 1-1 0 0,-1-1 0 0 0,0 0 1 0 0,0 1-1 0 0,1-1 0 0 0,-1 0 1 0 0,0 0-1 0 0,0 0 1 0 0,0 0-1 0 0,1 0 0 0 0,-1 0 1 0 0,0 0-1 0 0,0 0 0 0 0,0 0 1 0 0,1 0-1 0 0,-1 0 1 0 0,0 0-1 0 0,0-1 0 0 0,1 1 1 0 0,-1 0-1 0 0,0-1 0 0 0,0 1 1 0 0,1 0-1 0 0,-1-1 1 0 0,0 1-1 0 0,0-1 0 0 0,1 0 156 0 0,2-11 39 0 0,-2 10-215 0 0,1-1 6 0 0,-1 1 0 0 0,1 0 1 0 0,0 0-1 0 0,0 0 0 0 0,-1 0 0 0 0,1 0 0 0 0,0 0 1 0 0,1 0-1 0 0,-1 0 0 0 0,0 0 0 0 0,1 0 0 0 0,-1 0 1 0 0,1 1-1 0 0,-1-1 0 0 0,1 1 0 0 0,0-1 0 0 0,-1 1 1 0 0,1 0-1 0 0,3-2 0 0 0,18-4 18 0 0,1 2 1 0 0,1 0-1 0 0,-1 2 1 0 0,1 0-1 0 0,0 2 1 0 0,-1 1-1 0 0,1 1 0 0 0,0 1 1 0 0,31 6-1 0 0,-41-4-34 0 0,1 0 0 0 0,-2 2 0 0 0,1-1 0 0 0,14 9 0 0 0,8 3-131 0 0,-29-14 209 0 0,3 2-947 0 0,0 0 0 0 0,0-1 0 0 0,1-1 0 0 0,-1 0 0 0 0,1 0 0 0 0,14 0 0 0 0,-14-2-632 0 0</inkml:trace>
  <inkml:trace contextRef="#ctx0" brushRef="#br0" timeOffset="101662.37">2277 7917 8162 0 0,'-9'-24'599'0'0,"8"20"-513"0"0,-1-1 0 0 0,1 1 1 0 0,-1 0-1 0 0,1 1 0 0 0,-1-1 0 0 0,0 0 1 0 0,-1 0-1 0 0,1 1 0 0 0,-6-7 0 0 0,7 10-87 0 0,1-1 0 0 0,-1 1-1 0 0,1 0 1 0 0,-1-1 0 0 0,0 1-1 0 0,1 0 1 0 0,-1-1 0 0 0,0 1-1 0 0,1 0 1 0 0,-1 0 0 0 0,0 0-1 0 0,1 0 1 0 0,-1 0-1 0 0,0 0 1 0 0,0 0 0 0 0,1 0-1 0 0,-1 0 1 0 0,0 0 0 0 0,1 0-1 0 0,-1 0 1 0 0,0 0 0 0 0,1 1-1 0 0,-1-1 1 0 0,0 0 0 0 0,1 0-1 0 0,-1 1 1 0 0,0-1 0 0 0,1 1-1 0 0,-1-1 1 0 0,1 0-1 0 0,-1 1 1 0 0,1-1 0 0 0,-1 1-1 0 0,1-1 1 0 0,-1 2 0 0 0,-12 17-181 0 0,9-9 160 0 0,1-1 0 0 0,0 1 1 0 0,1 0-1 0 0,0 0 0 0 0,1 0 0 0 0,0 0 1 0 0,0 0-1 0 0,1 0 0 0 0,0 0 0 0 0,1 0 1 0 0,0 0-1 0 0,1 0 0 0 0,4 14 1 0 0,-3-3 50 0 0,-2-15-16 0 0,0-1-1 0 0,0 1 1 0 0,0-1 0 0 0,4 9-1 0 0,-5-12 11 0 0,1-1-1 0 0,0 0 0 0 0,-1 0 0 0 0,1 0 0 0 0,0 0 0 0 0,0 1 0 0 0,0-1 0 0 0,0 0 1 0 0,0 0-1 0 0,0-1 0 0 0,0 1 0 0 0,0 0 0 0 0,0 0 0 0 0,0 0 0 0 0,0-1 1 0 0,0 1-1 0 0,1-1 0 0 0,-1 1 0 0 0,0-1 0 0 0,1 1 0 0 0,-1-1 0 0 0,0 0 1 0 0,3 1-1 0 0,-2-1 28 0 0,0-1 0 0 0,0 1 1 0 0,0 0-1 0 0,0-1 0 0 0,0 0 0 0 0,0 1 1 0 0,0-1-1 0 0,0 0 0 0 0,0 0 0 0 0,0 0 1 0 0,0 0-1 0 0,0-1 0 0 0,-1 1 0 0 0,4-3 1 0 0,-2 1-20 0 0,1 0 0 0 0,-1 0 0 0 0,-1 0 0 0 0,1-1 1 0 0,0 1-1 0 0,2-6 0 0 0,2-5 8 0 0,-1-1 0 0 0,0 1-1 0 0,-2-1 1 0 0,0-1 0 0 0,0 1 0 0 0,1-16-1 0 0,-4 24-21 0 0,-1 0 0 0 0,0 0-1 0 0,0 1 1 0 0,0-1 0 0 0,-1 0-1 0 0,0 0 1 0 0,-1 1 0 0 0,1-1-1 0 0,-1 0 1 0 0,0 1 0 0 0,-1 0-1 0 0,1-1 1 0 0,-1 1 0 0 0,-1 0-1 0 0,1 1 1 0 0,-6-8 0 0 0,8 13-18 0 0,1-2-1 0 0,-1 1 1 0 0,0 0-1 0 0,1 0 0 0 0,-1 0 0 0 0,0 0 1 0 0,0 0-1 0 0,0 0 0 0 0,0 0 1 0 0,0 0-1 0 0,0 0 0 0 0,0 1 0 0 0,0-1 1 0 0,-1 0-1 0 0,1 1 0 0 0,0-1 0 0 0,0 0 1 0 0,-1 1-1 0 0,1 0 0 0 0,0-1 1 0 0,0 1-1 0 0,-1 0 0 0 0,1 0 0 0 0,0-1 1 0 0,-1 1-1 0 0,1 0 0 0 0,-1 1 0 0 0,1-1 1 0 0,-2 0-1 0 0,3 0-2 0 0,-1 0-1 0 0,1 0 0 0 0,-1 0 1 0 0,1 0-1 0 0,-1 0 1 0 0,1 0-1 0 0,-1 1 1 0 0,1-1-1 0 0,-1 0 1 0 0,1 0-1 0 0,-1 0 1 0 0,1 1-1 0 0,-1-1 1 0 0,1 0-1 0 0,-1 0 1 0 0,1 1-1 0 0,-1-1 0 0 0,1 1 1 0 0,0-1-1 0 0,-1 0 1 0 0,1 1-1 0 0,0-1 1 0 0,-1 1-1 0 0,1-1 1 0 0,0 0-1 0 0,0 1 1 0 0,-1-1-1 0 0,1 1 1 0 0,0-1-1 0 0,0 2 1 0 0,0 20 37 0 0,13 21 42 0 0,-8-33-70 0 0,0-1 0 0 0,0 0 1 0 0,1-1-1 0 0,0 1 0 0 0,0-1 0 0 0,1 0 0 0 0,0-1 0 0 0,0 0 1 0 0,1 0-1 0 0,0 0 0 0 0,1-1 0 0 0,9 6 0 0 0,-10-8-232 0 0,0 0 0 0 0,0 0 0 0 0,0-1 0 0 0,1 0 0 0 0,-1 0 0 0 0,11 1 0 0 0,-11-3-468 0 0,-1 0 0 0 0,1-1 0 0 0,-1 0-1 0 0,1 0 1 0 0,-1-1 0 0 0,1 0 0 0 0,12-3 0 0 0,-8 1-986 0 0</inkml:trace>
  <inkml:trace contextRef="#ctx0" brushRef="#br0" timeOffset="102130.07">2692 7688 6113 0 0,'2'1'167'0'0,"0"-1"-169"0"0,-1 0 0 0 0,1 0-1 0 0,-1 1 1 0 0,1-1 0 0 0,-1 0 0 0 0,1 1 0 0 0,-1-1-1 0 0,1 1 1 0 0,-1 0 0 0 0,0 0 0 0 0,1-1 0 0 0,-1 1 0 0 0,2 2-1 0 0,5 5 57 0 0,0 0 0 0 0,-1 0 0 0 0,0 1 0 0 0,-1 0 0 0 0,0 0 0 0 0,9 20 0 0 0,-5-5 187 0 0,12 46-1 0 0,-5-21 261 0 0,-12-35-166 0 0,0 0 0 0 0,0 0 0 0 0,3 26 0 0 0,-6-25-159 0 0,-1 1 1 0 0,0-1-1 0 0,-1 1 1 0 0,0 0-1 0 0,-2-1 1 0 0,0 1-1 0 0,0-1 1 0 0,-1 1-1 0 0,-1-1 1 0 0,-9 21-1 0 0,-12 37-22 0 0,25-72-104 0 0,-7-3-190 0 0,2-1-95 0 0,0 0 0 0 0,1 0-1 0 0,0-1 1 0 0,0 1 0 0 0,0-1-1 0 0,-5-7 1 0 0,-6-5-1926 0 0,8 9 184 0 0</inkml:trace>
  <inkml:trace contextRef="#ctx0" brushRef="#br0" timeOffset="102350.03">2687 7295 14443 0 0,'-6'-9'1557'0'0,"2"4"-1420"0"0,1-1 1 0 0,0 1-1 0 0,0 0 0 0 0,0-1 0 0 0,-2-8 1 0 0,5 14-145 0 0,0 0 0 0 0,-1 0 0 0 0,1-1 1 0 0,0 1-1 0 0,0 0 0 0 0,0 0 1 0 0,0 0-1 0 0,0-1 0 0 0,0 1 1 0 0,0 0-1 0 0,0 0 0 0 0,0 0 0 0 0,0-1 1 0 0,0 1-1 0 0,0 0 0 0 0,0 0 1 0 0,0 0-1 0 0,0-1 0 0 0,0 1 0 0 0,0 0 1 0 0,1 0-1 0 0,-1 0 0 0 0,0-1 1 0 0,0 1-1 0 0,0 0 0 0 0,0 0 1 0 0,0 0-1 0 0,0 0 0 0 0,0-1 0 0 0,1 1 1 0 0,-1 0-1 0 0,0 0 0 0 0,0 0 1 0 0,0 0-1 0 0,0 0 0 0 0,1 0 0 0 0,-1-1 1 0 0,0 1-1 0 0,1 0 0 0 0,9 2-383 0 0,9 8-205 0 0,24 39-760 0 0,-13-12-2250 0 0,-17-23 1133 0 0</inkml:trace>
  <inkml:trace contextRef="#ctx0" brushRef="#br0" timeOffset="104229.55">6673 6405 9178 0 0,'-3'-11'315'0'0,"4"23"-377"0"0,-1 14 30 0 0,-29 153 37 0 0,13-88-27 0 0,-6 109-1 0 0,15-69 7 0 0,-2 70 66 0 0,0-46-2023 0 0,7-127 506 0 0</inkml:trace>
  <inkml:trace contextRef="#ctx0" brushRef="#br0" timeOffset="104619.989">6920 6924 5737 0 0,'-1'-1'77'0'0,"1"1"-1"0"0,-1-1 1 0 0,1 1-1 0 0,-1 0 1 0 0,1-1-1 0 0,-1 1 1 0 0,1-1-1 0 0,-1 1 1 0 0,1 0-1 0 0,-1-1 0 0 0,0 1 1 0 0,1 0-1 0 0,-1 0 1 0 0,1-1-1 0 0,-1 1 1 0 0,0 0-1 0 0,1 0 1 0 0,-1 0-1 0 0,0 0 1 0 0,1 0-1 0 0,-1 0 1 0 0,0 0-1 0 0,0 0 1 0 0,1 0-1 0 0,-1 0 1 0 0,1 1-1 0 0,-1-1 1 0 0,0 0-1 0 0,1 0 1 0 0,-1 1-1 0 0,0-1 1 0 0,1 0-1 0 0,-1 1 1 0 0,0 0-1 0 0,-27 16-946 0 0,20-12 1092 0 0,-9 5-241 0 0,-1-2 0 0 0,0 1 0 0 0,-1-2 0 0 0,-20 5 0 0 0,-78 14 678 0 0,81-19-124 0 0,35-6 491 0 0,9 8-612 0 0,-3-7-374 0 0,0 0 0 0 0,0 0 0 0 0,1 0 0 0 0,-1-1 1 0 0,0 0-1 0 0,1 0 0 0 0,-1 0 0 0 0,6 0 0 0 0,10 2 48 0 0,199 48 112 0 0,-124-28-236 0 0,-51-11 26 0 0,0 0-1724 0 0,81 33 0 0 0,-104-36-289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3:01.3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148 37 1904 0 0,'0'0'-322'0'0,"9"-6"722"0"0,-9 5-345 0 0,-1-1 0 0 0,0 1 0 0 0,1 0 0 0 0,-1 0 0 0 0,0-1 0 0 0,0 1 0 0 0,1 0 0 0 0,-1 0 0 0 0,0 0 0 0 0,0 0 0 0 0,0 0 0 0 0,0 0 0 0 0,0 0 0 0 0,-1 1 0 0 0,1-1 0 0 0,0 0 0 0 0,0 0 0 0 0,-3 0 0 0 0,-17-9-142 0 0,21 10 114 0 0,-2 0-30 0 0,1 0 1 0 0,0 0-1 0 0,0 0 0 0 0,0 0 0 0 0,0 0 0 0 0,0 0 0 0 0,0 0 0 0 0,0 0 1 0 0,0 0-1 0 0,0 0 0 0 0,0 1 0 0 0,0-1 0 0 0,0 0 0 0 0,0 1 0 0 0,0-1 1 0 0,0 1-1 0 0,0-1 0 0 0,0 1 0 0 0,0 0 0 0 0,0-1 0 0 0,0 1 0 0 0,-1 1 1 0 0,-13 16-70 0 0,12-14 181 0 0,-1 0 1 0 0,1 0-1 0 0,-1 0 1 0 0,0 0-1 0 0,0 0 1 0 0,0-1-1 0 0,-1 0 1 0 0,1 0-1 0 0,-1 0 0 0 0,0 0 1 0 0,0-1-1 0 0,0 0 1 0 0,0 0-1 0 0,-8 2 1 0 0,13-4-53 0 0,0 0 1 0 0,0 0 0 0 0,1 0 0 0 0,-1 0 0 0 0,0 0 0 0 0,0-1 0 0 0,0 1-1 0 0,0 0 1 0 0,0 0 0 0 0,0 0 0 0 0,0 0 0 0 0,0-1 0 0 0,1 1-1 0 0,-1 0 1 0 0,0 0 0 0 0,0 0 0 0 0,0 0 0 0 0,0-1 0 0 0,0 1 0 0 0,0 0-1 0 0,0 0 1 0 0,0 0 0 0 0,0-1 0 0 0,0 1 0 0 0,0 0 0 0 0,0 0-1 0 0,0 0 1 0 0,-1 0 0 0 0,1-1 0 0 0,0 1 0 0 0,0 0 0 0 0,0 0 0 0 0,0 0-1 0 0,0 0 1 0 0,0-1 0 0 0,0 1 0 0 0,0 0 0 0 0,0 0 0 0 0,-1 0-1 0 0,1 0 1 0 0,0 0 0 0 0,0 0 0 0 0,0 0 0 0 0,0-1 0 0 0,0 1 0 0 0,-1 0-1 0 0,1 0 1 0 0,0 0 0 0 0,0 0 0 0 0,0 0 0 0 0,0 0 0 0 0,-1 0-1 0 0,1 0 1 0 0,19-8 54 0 0,46 2 713 0 0,-43 3-790 0 0,0 0 0 0 0,0 2-1 0 0,0 0 1 0 0,1 2 0 0 0,-1 0-1 0 0,37 8 1 0 0,-41-3-272 0 0,0 1 1 0 0,-1 0-1 0 0,0 2 0 0 0,0 0 1 0 0,30 21-1 0 0,-28-15-1109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3:02.5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3930 1910 2256 0 0,'-30'-14'553'0'0,"-3"2"-249"0"0,1 2-328 0 0,1 4-8 0 0,-6 2-48 0 0,1 6 80 0 0,0-1-56 0 0,-2 3 56 0 0,4 1-40 0 0,-2 3 0 0 0,-2 0 24 0 0,-2 1-24 0 0,-3 1-104 0 0,-4 4-169 0 0,-6-2-175 0 0,1 5 40 0 0,-10-2-248 0 0</inkml:trace>
  <inkml:trace contextRef="#ctx0" brushRef="#br0" timeOffset="189.12">1612 2817 1568 0 0,'-88'43'264'0'0,"12"1"-264"0"0,3-1 16 0 0,6 3-16 0 0,0 0-40 0 0,-2 4 48 0 0,0 5-80 0 0,2 4 72 0 0,2 6 16 0 0,2 2-336 0 0,4 0-32 0 0,3-1-120 0 0,0-2 16 0 0</inkml:trace>
  <inkml:trace contextRef="#ctx0" brushRef="#br0" timeOffset="11754.83">9365 394 2593 0 0,'-6'-20'696'0'0,"-7"-18"220"0"0,0 0 0 0 0,-22-38 0 0 0,29 64-803 0 0,0 1 0 0 0,-1 1 1 0 0,-1-1-1 0 0,1 1 1 0 0,-2 1-1 0 0,1-1 1 0 0,-2 2-1 0 0,1-1 0 0 0,-1 1 1 0 0,-20-12-1 0 0,15 10-63 0 0,-2 2-1 0 0,1 0 0 0 0,-1 1 1 0 0,0 1-1 0 0,-1 1 0 0 0,1 0 1 0 0,-1 1-1 0 0,0 1 0 0 0,0 0 1 0 0,0 2-1 0 0,-32 1 0 0 0,-265 34-192 0 0,2 27-25 0 0,232-45 131 0 0,-989 229 45 0 0,245 10 362 0 0,509-138 30 0 0,-364 191 0 0 0,-166 160-447 0 0,-107 180 137 0 0,-77 158 300 0 0,339-168-300 0 0,585-530-86 0 0,-290 303 164 0 0,259-263-161 0 0,-248 291 75 0 0,304-333-159 0 0,-190 265 780 0 0,222-294-614 0 0,3 1 0 0 0,4 2 0 0 0,-35 93 0 0 0,22-14-46 0 0,6 2 1 0 0,8 2-1 0 0,7 2 0 0 0,-19 240 1 0 0,48-321-20 0 0,3 0 0 0 0,4 0 0 0 0,4 0 1 0 0,4-1-1 0 0,3 0 0 0 0,3 0 0 0 0,41 116 0 0 0,-31-125-4 0 0,4-1-1 0 0,3-1 0 0 0,49 77 0 0 0,-51-102 17 0 0,1-1 0 0 0,3-1 0 0 0,1-2 0 0 0,3-2 0 0 0,52 44-1 0 0,-28-34-13 0 0,2-3-1 0 0,2-4 0 0 0,2-2 0 0 0,2-3 0 0 0,2-3 0 0 0,1-4 1 0 0,95 29-1 0 0,-21-18 54 0 0,3-6 1 0 0,1-7 0 0 0,277 19-1 0 0,-221-43 197 0 0,0-10 0 0 0,262-39-1 0 0,766-162-84 0 0,-22-112-207 0 0,-507 74-1 0 0,-15-43 53 0 0,380-291 201 0 0,553-560 10 0 0,-434 159 85 0 0,-1122 918-319 0 0,540-499 37 0 0,-523 471-70 0 0,278-310 89 0 0,-71 15-142 0 0,-220 278 35 0 0,-3-4 1 0 0,76-162 0 0 0,-71 101 96 0 0,57-188 0 0 0,-109 282-19 0 0,-2-1 1 0 0,-5-2-1 0 0,-2 1 0 0 0,-4-2 0 0 0,-1-94 0 0 0,-9 126-58 0 0,-2 0 0 0 0,-3 0-1 0 0,-1 1 1 0 0,-3 0-1 0 0,-1 0 1 0 0,-3 0 0 0 0,-2 2-1 0 0,-1-1 1 0 0,-44-80 0 0 0,6 33-265 0 0,-93-117 1 0 0,112 166 198 0 0,-3 2-1 0 0,-1 1 1 0 0,-2 2-1 0 0,-65-47 1 0 0,73 62 44 0 0,-206-141-345 0 0,169 121 183 0 0,-113-52 0 0 0,29 31 1 0 0,-3 7-1 0 0,-227-53 0 0 0,148 62 93 0 0,-3 11 0 0 0,-265-9 0 0 0,299 42-82 0 0,-319 33 0 0 0,-196 94-156 0 0,124 49-349 0 0,12 44-851 0 0,419-152-346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4:44.5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28 630 3625 0 0,'-2'-2'151'0'0,"-1"1"1"0"0,1-1-1 0 0,0 0 1 0 0,0 0 0 0 0,0-1-1 0 0,1 1 1 0 0,-1 0-1 0 0,0-1 1 0 0,1 1-1 0 0,0-1 1 0 0,-1 1-1 0 0,1-1 1 0 0,0 1-1 0 0,-1-5 1 0 0,2 5-161 0 0,-1 1-1 0 0,1-1 1 0 0,0 0 0 0 0,-1 0-1 0 0,1 0 1 0 0,0 0-1 0 0,0 0 1 0 0,0 0 0 0 0,1 1-1 0 0,-1-1 1 0 0,0 0 0 0 0,1 0-1 0 0,-1 0 1 0 0,1 1-1 0 0,-1-1 1 0 0,1 0 0 0 0,0 0-1 0 0,0 1 1 0 0,0-1 0 0 0,0 1-1 0 0,2-4 1 0 0,21-19 427 0 0,54-41 0 0 0,-71 60-375 0 0,0 0 0 0 0,1 1 0 0 0,-1 0 0 0 0,1 0 0 0 0,0 0 1 0 0,1 1-1 0 0,13-3 0 0 0,-18 5-44 0 0,0 0 1 0 0,0 1 0 0 0,0 0-1 0 0,0 0 1 0 0,0 0-1 0 0,0 1 1 0 0,0-1 0 0 0,0 1-1 0 0,0 0 1 0 0,0 0 0 0 0,0 0-1 0 0,-1 1 1 0 0,1-1-1 0 0,0 1 1 0 0,-1 0 0 0 0,1 0-1 0 0,-1 0 1 0 0,6 5-1 0 0,4 5-18 0 0,0 1-1 0 0,-2 0 0 0 0,1 0 0 0 0,9 17 0 0 0,26 29-3 0 0,-45-57 31 0 0,-1 0 1 0 0,1 0 0 0 0,0-1-1 0 0,0 1 1 0 0,0-1-1 0 0,0 1 1 0 0,1-1 0 0 0,-1 1-1 0 0,0-1 1 0 0,1 0-1 0 0,-1 0 1 0 0,1 0 0 0 0,-1-1-1 0 0,1 1 1 0 0,-1 0 0 0 0,1-1-1 0 0,-1 0 1 0 0,1 1-1 0 0,3-1 1 0 0,-2-1 42 0 0,0 0-1 0 0,0 0 1 0 0,0 0-1 0 0,0 0 1 0 0,0-1 0 0 0,-1 1-1 0 0,1-1 1 0 0,0 0-1 0 0,-1 0 1 0 0,1-1 0 0 0,3-2-1 0 0,6-7 115 0 0,0 0 1 0 0,-1-1-1 0 0,-1 0 0 0 0,17-24 0 0 0,98-180 598 0 0,-88 144-340 0 0,64-91 0 0 0,-82 144-401 0 0,-17 18-17 0 0,0-1-1 0 0,0 1 1 0 0,0-1 0 0 0,0 0-1 0 0,-1 0 1 0 0,4-5-1 0 0,-6 8 6 0 0,56-2-4803 0 0,-45 6 2462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4:57.01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13362 419 1664 0 0,'-5'-1'-581'0'0,"-3"1"151"0"0,1 1 436 0 0,-2 2 587 0 0,-2 1 573 0 0,2-3-389 0 0,13-2-709 0 0,1 1-1 0 0,-1-1 0 0 0,1 0 1 0 0,-1 0-1 0 0,0-1 0 0 0,0 1 1 0 0,0-1-1 0 0,6-3 0 0 0,37-23 832 0 0,-20 11-646 0 0,70-35-187 0 0,36-21 36 0 0,-103 55-110 0 0,39-17 1 0 0,-1 0-46 0 0,-36 19 146 0 0,16-10-97 0 0,-43 23 5 0 0,0 0 0 0 0,1 1-1 0 0,0-1 1 0 0,-1 1 0 0 0,1 0-1 0 0,10-1 1 0 0,22-9 17 0 0,-37 11 169 0 0,-2 7 294 0 0,-1-3-450 0 0,0 1 0 0 0,0 0 0 0 0,0 0-1 0 0,0-1 1 0 0,-1 1 0 0 0,1-1 0 0 0,-1 0-1 0 0,0 0 1 0 0,0 0 0 0 0,0 0 0 0 0,-1 0-1 0 0,-4 3 1 0 0,-52 30 9 0 0,43-26-1 0 0,-297 151-19 0 0,234-125 54 0 0,33-16 73 0 0,-44 27 0 0 0,89-45-114 0 0,0-1 6 0 0,1 0-1 0 0,0 0 1 0 0,-1 0 0 0 0,1 0 0 0 0,-1 0-1 0 0,0 0 1 0 0,1 0 0 0 0,-1-1-1 0 0,-3 2 1 0 0,5-1-28 0 0,0 1 1 0 0,0 0-1 0 0,0-1 0 0 0,0 1 0 0 0,0-1 1 0 0,-1 1-1 0 0,1-1 0 0 0,0 1 0 0 0,-1-1 1 0 0,1 1-1 0 0,-1-1 0 0 0,0 1 0 0 0,0 1 1 0 0,-4 3 249 0 0,8-4-6 0 0,10-8-119 0 0,55-50-182 0 0,1 4 0 0 0,109-62 0 0 0,-80 53 77 0 0,-49 30-29 0 0,105-64 35 0 0,-124 79-30 0 0,0 1 0 0 0,0 2 0 0 0,45-13 0 0 0,-74 26-24 0 0,-1-1 0 0 0,1 1 0 0 0,0 0 0 0 0,-1 0 0 0 0,1 0 0 0 0,0 0 0 0 0,-1 0 1 0 0,1 0-1 0 0,0 0 0 0 0,-1 0 0 0 0,1 0 0 0 0,0 0 0 0 0,-1 0 0 0 0,1 0 0 0 0,0 0 0 0 0,-1 1 1 0 0,1-1-1 0 0,0 0 0 0 0,-1 0 0 0 0,1 1 0 0 0,-1-1 0 0 0,1 1 0 0 0,0-1 0 0 0,-1 0 1 0 0,1 1-1 0 0,-1-1 0 0 0,1 1 0 0 0,-1-1 0 0 0,0 1 0 0 0,1-1 0 0 0,-1 1 0 0 0,1 0 0 0 0,-1-1 1 0 0,0 1-1 0 0,1-1 0 0 0,-1 1 0 0 0,0 0 0 0 0,0-1 0 0 0,1 2 0 0 0,-1 1-102 0 0,0-1 0 0 0,1 1 0 0 0,-1 0 0 0 0,0-1-1 0 0,0 1 1 0 0,0 0 0 0 0,-1-1 0 0 0,1 1 0 0 0,-2 4 0 0 0,0 3-1099 0 0,-2-1-610 0 0</inkml:trace>
  <inkml:trace contextRef="#ctx0" brushRef="#br0" timeOffset="1461.45">15128 1405 4233 0 0,'0'-1'69'0'0,"0"0"1"0"0,0 1-1 0 0,0-1 1 0 0,0 0-1 0 0,0 1 1 0 0,0-1-1 0 0,0 0 1 0 0,0 1-1 0 0,-1-1 0 0 0,1 0 1 0 0,0 1-1 0 0,0-1 1 0 0,0 1-1 0 0,-1-1 1 0 0,1 0-1 0 0,0 1 1 0 0,-1-1-1 0 0,1 1 1 0 0,0-1-1 0 0,-1 1 0 0 0,1-1 1 0 0,-1 1-1 0 0,1-1 1 0 0,-1 1-1 0 0,1-1 1 0 0,-1 1-1 0 0,0-1 1 0 0,0 1-47 0 0,0 0 1 0 0,-1 0-1 0 0,1 0 1 0 0,0 0-1 0 0,0 0 1 0 0,0 0-1 0 0,0 0 1 0 0,0 0-1 0 0,-1 0 1 0 0,1 1-1 0 0,0-1 1 0 0,0 0-1 0 0,0 1 1 0 0,-2 0-1 0 0,-4 3-117 0 0,-1 1-1 0 0,1 0 0 0 0,-8 7 0 0 0,13-10 231 0 0,-11 7-56 0 0,0 0 0 0 0,0-1 1 0 0,-1-1-1 0 0,-27 12 0 0 0,-63 14 745 0 0,71-24-452 0 0,0 2-1 0 0,-45 21 1 0 0,19-2-157 0 0,2 2 0 0 0,-62 48 0 0 0,45-20-186 0 0,-31 23 32 0 0,69-56 28 0 0,23-16 205 0 0,-1-1 1 0 0,0-1 0 0 0,-23 13 0 0 0,-11-7 104 0 0,15 3-83 0 0,11-5-213 0 0,32-7-25 0 0,-4-7-76 0 0,-1 0 0 0 0,0-1 0 0 0,1 1 0 0 0,-1-1-1 0 0,0 0 1 0 0,0 0 0 0 0,8-6 0 0 0,-2 3 26 0 0,139-83 11 0 0,-88 49-64 0 0,124-84 66 0 0,8-7-34 0 0,-152 106-30 0 0,1 1 1 0 0,80-30-1 0 0,-1 3 89 0 0,-112 47-86 0 0,-8 3 17 0 0,-1 0 1 0 0,1-1 0 0 0,-1 1 0 0 0,0 0 0 0 0,1-1 0 0 0,-1 1 0 0 0,1-1 0 0 0,-1 1 0 0 0,0-1 0 0 0,3-1 0 0 0,-4 1 17 0 0,-1 4-38 0 0,1 0 19 0 0,-1-1-1 0 0,0 1 1 0 0,0-1 0 0 0,0 1-1 0 0,0-1 1 0 0,0 1 0 0 0,-1-1-1 0 0,1 0 1 0 0,-1 1-1 0 0,0-1 1 0 0,1 0 0 0 0,-1 0-1 0 0,0 0 1 0 0,0-1 0 0 0,0 1-1 0 0,0 0 1 0 0,-1-1 0 0 0,-2 2-1 0 0,-9 6 21 0 0,-27 12 0 0 0,35-18-25 0 0,-121 54 77 0 0,-56 27-77 0 0,-82 56 26 0 0,213-111-17 0 0,49-27-5 0 0,-38 20-13 0 0,-77 54-1 0 0,92-59 40 0 0,-5 3 62 0 0,31-20-55 0 0,4-1-65 0 0,8-4 55 0 0,-1-1 1 0 0,1 0-1 0 0,-1-1 0 0 0,0 0 0 0 0,-1-1 1 0 0,1 0-1 0 0,9-10 0 0 0,28-22-7 0 0,56-39-55 0 0,22-16-2 0 0,-62 51 63 0 0,-21 14-208 0 0,50-27 0 0 0,-72 46-301 0 0,-5 2-1856 0 0,29-11 0 0 0,-32 16 584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03.7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19 658 3385 0 0,'-1'-1'216'0'0,"-1"0"1"0"0,1 0-1 0 0,0 0 1 0 0,-1 0-1 0 0,1 0 1 0 0,0 0-1 0 0,-1 0 1 0 0,1-1-1 0 0,0 1 1 0 0,0 0 0 0 0,0-1-1 0 0,0 1 1 0 0,0 0-1 0 0,-1-3 1 0 0,2 3-225 0 0,0 0 1 0 0,0 0-1 0 0,0 0 1 0 0,0 0 0 0 0,0 0-1 0 0,1 0 1 0 0,-1 0 0 0 0,0 1-1 0 0,0-1 1 0 0,1 0 0 0 0,-1 0-1 0 0,0 0 1 0 0,1 0-1 0 0,-1 1 1 0 0,1-1 0 0 0,-1 0-1 0 0,1 0 1 0 0,-1 1 0 0 0,1-1-1 0 0,0 0 1 0 0,-1 1-1 0 0,1-1 1 0 0,0 1 0 0 0,0-1-1 0 0,-1 1 1 0 0,1-1 0 0 0,0 1-1 0 0,0-1 1 0 0,0 1-1 0 0,0-1 1 0 0,2-1 3 0 0,-1 0 0 0 0,0 0 0 0 0,1 0 0 0 0,-1-1 0 0 0,-1 1 0 0 0,1-1 0 0 0,0 0 0 0 0,0 1 0 0 0,-1-1 0 0 0,2-4 1 0 0,10-15 58 0 0,-11 19 8 0 0,0-1-1 0 0,0 1 1 0 0,-1-1-1 0 0,1 0 1 0 0,-1 0-1 0 0,0 0 1 0 0,0 0-1 0 0,0 0 1 0 0,0 0-1 0 0,-1 0 1 0 0,1-5-1 0 0,5-26 740 0 0,1 16-560 0 0,-4 9-167 0 0,1 1 0 0 0,0 0-1 0 0,0 0 1 0 0,0 0 0 0 0,1 0 0 0 0,1 1 0 0 0,-1 0-1 0 0,1 0 1 0 0,10-10 0 0 0,-12 14-75 0 0,1 0 1 0 0,0 0-1 0 0,0 0 0 0 0,1 0 0 0 0,-1 1 1 0 0,1 0-1 0 0,-1 0 0 0 0,1 1 1 0 0,0-1-1 0 0,0 1 0 0 0,1 0 0 0 0,-1 1 1 0 0,0 0-1 0 0,8-1 0 0 0,-9 2-19 0 0,0 0 0 0 0,0 0 0 0 0,0 1 0 0 0,0 0-1 0 0,0 0 1 0 0,0 0 0 0 0,0 0 0 0 0,-1 1 0 0 0,1 0 0 0 0,0 0-1 0 0,-1 0 1 0 0,1 0 0 0 0,-1 1 0 0 0,0 0 0 0 0,0 0-1 0 0,0 0 1 0 0,0 0 0 0 0,5 7 0 0 0,-3-3-18 0 0,-1 1 1 0 0,1 0-1 0 0,-2 0 1 0 0,1 0-1 0 0,-1 1 1 0 0,0 0-1 0 0,-1 0 1 0 0,0 0-1 0 0,0 0 1 0 0,-1 0 0 0 0,2 15-1 0 0,-1 13-98 0 0,-1 59 0 0 0,-2-88 113 0 0,-1 37 44 0 0,-3-1-1 0 0,-1 1 0 0 0,-2-1 1 0 0,-15 52-1 0 0,-12 16 614 0 0,34-111-585 0 0,-1 0 1 0 0,1 0 0 0 0,0 0-1 0 0,-1 0 1 0 0,1 0 0 0 0,0 0-1 0 0,0 1 1 0 0,0-1 0 0 0,0 0-1 0 0,0 0 1 0 0,0 0 0 0 0,0 0-1 0 0,0 1 1 0 0,0-1 0 0 0,1 0-1 0 0,-1 0 1 0 0,0 0 0 0 0,1 0-1 0 0,-1 0 1 0 0,1 0 0 0 0,-1 0-1 0 0,1 0 1 0 0,-1 0 0 0 0,3 2-1 0 0,-2-2 4 0 0,1 0 0 0 0,-1 0 0 0 0,1-1-1 0 0,-1 1 1 0 0,1 0 0 0 0,0-1 0 0 0,-1 1 0 0 0,1-1-1 0 0,0 0 1 0 0,-1 1 0 0 0,1-1 0 0 0,0 0 0 0 0,0 0-1 0 0,2 0 1 0 0,8-1 144 0 0,-1-1-1 0 0,1 0 1 0 0,18-7-1 0 0,-27 8-166 0 0,28-10 119 0 0,-1-2 0 0 0,0-2 1 0 0,32-20-1 0 0,15-8-68 0 0,-36 22-125 0 0,-28 12 10 0 0,1 2-1 0 0,1 0 0 0 0,-1 0 0 0 0,1 2 1 0 0,0 0-1 0 0,0 0 0 0 0,18-2 1 0 0,-16 5-875 0 0,1 0 0 0 0,0 1 0 0 0,-1 1 0 0 0,1 0 0 0 0,20 4 0 0 0,-27-2-401 0 0,2-2-448 0 0</inkml:trace>
  <inkml:trace contextRef="#ctx0" brushRef="#br0" timeOffset="542.49">1055 0 6665 0 0,'-25'7'1243'0'0,"17"-5"-1184"0"0,1 0 1 0 0,-1 0 0 0 0,1 1-1 0 0,-8 3 1 0 0,12-4-120 0 0,0 0 0 0 0,0 0 0 0 0,0 0 0 0 0,1 1 0 0 0,-1-1 0 0 0,1 0 0 0 0,-1 1 0 0 0,1 0 0 0 0,0 0 0 0 0,0-1 0 0 0,0 1 0 0 0,-2 6 0 0 0,-18 35-74 0 0,2 1 1 0 0,2 1 0 0 0,-13 49 0 0 0,28-82 113 0 0,0 1 1 0 0,1-1 0 0 0,0 1-1 0 0,1 0 1 0 0,0-1 0 0 0,2 1-1 0 0,-1 0 1 0 0,2-1-1 0 0,-1 1 1 0 0,2-1 0 0 0,0 1-1 0 0,1-1 1 0 0,0 0-1 0 0,1 0 1 0 0,12 23 0 0 0,-12-27 35 0 0,0-1 0 0 0,0-1 0 0 0,1 1-1 0 0,0-1 1 0 0,0 0 0 0 0,1 0 0 0 0,0-1 0 0 0,0 0 0 0 0,0 0 0 0 0,1 0 0 0 0,0-1 0 0 0,0 0 0 0 0,0-1 0 0 0,1 0 0 0 0,0 0 0 0 0,0-1 0 0 0,0 0 0 0 0,10 1-1 0 0,-12-2 36 0 0,1-1-1 0 0,-1 0 1 0 0,1 0-1 0 0,-1-1 0 0 0,1 0 1 0 0,0 0-1 0 0,-1-1 0 0 0,1 0 1 0 0,-1 0-1 0 0,1-1 0 0 0,-1 0 1 0 0,0-1-1 0 0,1 1 0 0 0,-1-1 1 0 0,0-1-1 0 0,-1 1 0 0 0,1-1 1 0 0,-1 0-1 0 0,1-1 0 0 0,-1 1 1 0 0,-1-1-1 0 0,1 0 0 0 0,-1-1 1 0 0,0 0-1 0 0,0 0 0 0 0,0 0 1 0 0,5-9-1 0 0,1-2 149 0 0,-1-1 0 0 0,0 0 0 0 0,7-23 0 0 0,-13 31-109 0 0,-1 0 0 0 0,-1 0 1 0 0,0-1-1 0 0,0 1 0 0 0,-1-1 0 0 0,-1 1 1 0 0,0-21-1 0 0,-3 12-71 0 0,0 1 0 0 0,-1 0-1 0 0,-1 0 1 0 0,0 1 0 0 0,-2-1 0 0 0,-12-24 0 0 0,-1 5-541 0 0,-43-60 0 0 0,58 90 498 0 0,-1 1 0 0 0,0 0 0 0 0,0 0 0 0 0,0 1 0 0 0,0-1 0 0 0,-1 1 0 0 0,0 1 0 0 0,-8-5 0 0 0,12 7-71 0 0,0 0 1 0 0,-1 1-1 0 0,1-1 0 0 0,-1 1 0 0 0,0 0 0 0 0,1 0 0 0 0,-1 0 0 0 0,0 0 1 0 0,0 0-1 0 0,1 1 0 0 0,-1 0 0 0 0,0 0 0 0 0,0 0 0 0 0,0 0 0 0 0,0 1 1 0 0,1-1-1 0 0,-1 1 0 0 0,0 0 0 0 0,-5 2 0 0 0,6-1-135 0 0,1 0 0 0 0,0 0 0 0 0,-1 0 0 0 0,1 1 0 0 0,0-1 0 0 0,0 0 0 0 0,0 1 0 0 0,1-1 0 0 0,-1 1 0 0 0,0 0 0 0 0,1 0 0 0 0,0 0-1 0 0,0 0 1 0 0,0 0 0 0 0,-2 6 0 0 0,-2 9-829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07.3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33 19 4873 0 0,'-3'-1'298'0'0,"0"0"0"0"0,-1-1 0 0 0,1 0 0 0 0,0 0 0 0 0,0 0-1 0 0,0 0 1 0 0,-5-4 0 0 0,8 6-272 0 0,0 0-1 0 0,0 0 1 0 0,0 0-1 0 0,0 0 1 0 0,1 0-1 0 0,-1 0 1 0 0,0 0-1 0 0,0 0 1 0 0,0 0-1 0 0,0 0 1 0 0,0 0-1 0 0,0 1 1 0 0,0-1-1 0 0,0 0 1 0 0,0 0-1 0 0,0 0 1 0 0,0 0-1 0 0,0 0 1 0 0,0 0-1 0 0,0 0 1 0 0,0 0-1 0 0,0 0 1 0 0,0 1-1 0 0,0-1 1 0 0,-1 0-1 0 0,1 0 1 0 0,0 0-1 0 0,0 0 1 0 0,0 0-1 0 0,0 0 1 0 0,0 0-1 0 0,0 0 1 0 0,0 0-1 0 0,0 0 1 0 0,0 0-1 0 0,0 0 1 0 0,0 0-1 0 0,0 1 1 0 0,0-1-1 0 0,0 0 1 0 0,0 0-1 0 0,-1 0 1 0 0,1 0-1 0 0,0 0 1 0 0,0 0-1 0 0,0 0 1 0 0,0 0-1 0 0,0 0 1 0 0,0 0-1 0 0,0 0 1 0 0,0 0-1 0 0,0 0 1 0 0,-1 0-1 0 0,1 0 1 0 0,0 0-1 0 0,0 0 1 0 0,0 0-1 0 0,0 0 0 0 0,0 0 1 0 0,0 0-1 0 0,0 0 1 0 0,0 0-1 0 0,0 0 1 0 0,0-1-1 0 0,0 1 1 0 0,-1 0-1 0 0,1 0 1 0 0,0 0-1 0 0,1 14 208 0 0,6 15-400 0 0,23 96 204 0 0,-8-29-24 0 0,-9-43 79 0 0,19 61 70 0 0,-27-98-89 0 0,2 1 0 0 0,0-1-1 0 0,1-1 1 0 0,14 23 0 0 0,-20-35-12 0 0,0 0 0 0 0,0 0 0 0 0,1-1 0 0 0,-1 1 1 0 0,1-1-1 0 0,-1 0 0 0 0,1 0 0 0 0,0 0 0 0 0,-1 0 0 0 0,1 0 1 0 0,0 0-1 0 0,0-1 0 0 0,1 1 0 0 0,-1-1 0 0 0,0 0 0 0 0,0 0 0 0 0,6 1 1 0 0,-6-2-12 0 0,-1 0 0 0 0,0 0 0 0 0,1-1 0 0 0,-1 1 0 0 0,0 0 0 0 0,1-1 1 0 0,-1 0-1 0 0,0 1 0 0 0,0-1 0 0 0,0 0 0 0 0,0 0 0 0 0,0 0 0 0 0,0-1 0 0 0,0 1 1 0 0,0 0-1 0 0,0-1 0 0 0,0 1 0 0 0,-1-1 0 0 0,1 0 0 0 0,-1 1 0 0 0,1-1 1 0 0,-1 0-1 0 0,0 0 0 0 0,1 0 0 0 0,-1 0 0 0 0,0 0 0 0 0,1-3 0 0 0,7-18 335 0 0,-1-1 1 0 0,10-47-1 0 0,-13 49-297 0 0,0 0 1 0 0,2 0 0 0 0,0 1 0 0 0,11-22-1 0 0,-16 39-90 0 0,0 1 0 0 0,0-1 0 0 0,0 1-1 0 0,0-1 1 0 0,1 1 0 0 0,0 0 0 0 0,0 0-1 0 0,0 0 1 0 0,0 0 0 0 0,0 0 0 0 0,6-3-1 0 0,-8 6 0 0 0,1-1-1 0 0,-1 0 0 0 0,1 1 1 0 0,0 0-1 0 0,-1-1 0 0 0,1 1 1 0 0,0 0-1 0 0,0 0 0 0 0,-1 0 1 0 0,1 0-1 0 0,0 0 0 0 0,-1 0 1 0 0,1 1-1 0 0,0-1 0 0 0,-1 1 1 0 0,1-1-1 0 0,0 1 0 0 0,-1-1 1 0 0,1 1-1 0 0,-1 0 0 0 0,1 0 1 0 0,-1 0-1 0 0,0 0 1 0 0,1 0-1 0 0,-1 0 0 0 0,0 0 1 0 0,0 0-1 0 0,1 1 0 0 0,-1-1 1 0 0,0 0-1 0 0,1 2 0 0 0,5 7 8 0 0,0 1-1 0 0,-1 0 1 0 0,0 0 0 0 0,0 0-1 0 0,4 17 1 0 0,3 3 2 0 0,117 277-67 0 0,-105-247 39 0 0,-4-9-53 0 0,40 71 1 0 0,-45-97-680 0 0,27 34-1 0 0,-26-40-1161 0 0,1-1 0 0 0,21 17 0 0 0,-20-19-466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10.5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939 830 5473 0 0,'-27'-11'1656'0'0,"-45"-10"-1"0"0,55 17-1630 0 0,-1 1 0 0 0,1 1 0 0 0,-1 0-1 0 0,1 2 1 0 0,-1 0 0 0 0,-33 4 0 0 0,44-3-21 0 0,-131 27 128 0 0,122-23-116 0 0,1 0 0 0 0,0 1-1 0 0,0 1 1 0 0,1 0 0 0 0,0 1 0 0 0,-24 17 0 0 0,8 1-36 0 0,1 1-1 0 0,1 1 1 0 0,2 1 0 0 0,0 2 0 0 0,2 0 0 0 0,-38 67 0 0 0,34-44-6 0 0,1 2 0 0 0,4 1-1 0 0,-31 107 1 0 0,37-88-10 0 0,2 2-1 0 0,5 0 0 0 0,2 0 1 0 0,4 1-1 0 0,3-1 1 0 0,4 1-1 0 0,3-1 0 0 0,32 148 1 0 0,-32-200 31 0 0,1 0 1 0 0,1-1-1 0 0,1 0 1 0 0,1 0-1 0 0,2-1 1 0 0,14 24-1 0 0,-20-39 18 0 0,1 0 1 0 0,0 0-1 0 0,0-1 0 0 0,0 0 0 0 0,1 0 1 0 0,0-1-1 0 0,1 0 0 0 0,0 0 0 0 0,0-1 1 0 0,0 0-1 0 0,1-1 0 0 0,-1 0 0 0 0,1-1 1 0 0,1 0-1 0 0,-1 0 0 0 0,1-1 0 0 0,14 3 1 0 0,-4-4 97 0 0,0 0 1 0 0,-1-1 0 0 0,1-2 0 0 0,0 0 0 0 0,0-1 0 0 0,0-1 0 0 0,-1-1 0 0 0,0-1 0 0 0,1 0 0 0 0,-2-2 0 0 0,1 0 0 0 0,19-11 0 0 0,7-6 103 0 0,-1-3 1 0 0,-1-1 0 0 0,67-57-1 0 0,-60 41-134 0 0,-3-1 0 0 0,-2-3-1 0 0,-2-1 1 0 0,50-74 0 0 0,-64 79 12 0 0,-3-2 0 0 0,-1-1 0 0 0,-2-1 0 0 0,-3-1 0 0 0,29-95 0 0 0,-43 113 5 0 0,0 0 0 0 0,-2 0 0 0 0,-2 0-1 0 0,-1-1 1 0 0,-1 0 0 0 0,-1 1 0 0 0,-7-43 0 0 0,2 46-11 0 0,-1 1-1 0 0,-1 1 1 0 0,-1-1-1 0 0,-1 1 1 0 0,-2 1-1 0 0,-1 0 1 0 0,0 0-1 0 0,-28-38 1 0 0,14 29-54 0 0,-2 2 1 0 0,-2 1 0 0 0,0 1-1 0 0,-2 2 1 0 0,-2 1 0 0 0,0 2-1 0 0,-61-35 1 0 0,63 42-148 0 0,-35-14 0 0 0,57 27 33 0 0,0 2 0 0 0,0-1 0 0 0,-1 1 0 0 0,0 1 0 0 0,1 0 0 0 0,-1 0 1 0 0,0 1-1 0 0,-12 1 0 0 0,18 0 14 0 0,0 1 0 0 0,0 0 1 0 0,1 0-1 0 0,-1 0 0 0 0,0 1 0 0 0,1-1 1 0 0,-1 1-1 0 0,1 0 0 0 0,0 1 1 0 0,-1-1-1 0 0,1 1 0 0 0,0 0 0 0 0,1 0 1 0 0,-1 0-1 0 0,0 0 0 0 0,1 1 0 0 0,0-1 1 0 0,0 1-1 0 0,0 0 0 0 0,0 0 1 0 0,0 0-1 0 0,1 1 0 0 0,0-1 0 0 0,0 0 1 0 0,-2 6-1 0 0,-1 5-577 0 0,1-1 0 0 0,0 2 0 0 0,1-1 0 0 0,0 0 0 0 0,2 1 0 0 0,-1 24 0 0 0,2-3-1495 0 0</inkml:trace>
  <inkml:trace contextRef="#ctx0" brushRef="#br0" timeOffset="961.03">1828 136 9874 0 0,'-4'-2'494'0'0,"-25"-7"137"0"0,29 9-660 0 0,-1 0-1 0 0,1 0 1 0 0,-1 0 0 0 0,0 0 0 0 0,1 0 0 0 0,-1 0 0 0 0,1 0 0 0 0,-1 0-1 0 0,1 0 1 0 0,-1 0 0 0 0,1 1 0 0 0,-1-1 0 0 0,1 0 0 0 0,0 0 0 0 0,-1 1-1 0 0,1-1 1 0 0,-1 0 0 0 0,1 1 0 0 0,-1-1 0 0 0,1 0 0 0 0,0 1 0 0 0,-1-1-1 0 0,1 0 1 0 0,0 1 0 0 0,-1-1 0 0 0,1 1 0 0 0,0-1 0 0 0,0 1 0 0 0,-1-1-1 0 0,1 1 1 0 0,0-1 0 0 0,0 1 0 0 0,0-1 0 0 0,0 1 0 0 0,0-1 0 0 0,0 1-1 0 0,0-1 1 0 0,0 1 0 0 0,0-1 0 0 0,0 1 0 0 0,0-1 0 0 0,0 1 0 0 0,0-1 0 0 0,0 1-1 0 0,0 0 1 0 0,0-1 0 0 0,1 0 0 0 0,-1 1 0 0 0,0-1 0 0 0,0 1 0 0 0,1 0-1 0 0,24 150-828 0 0,-21-128 846 0 0,1 0 1 0 0,2 0 0 0 0,0 0 0 0 0,1-1-1 0 0,16 31 1 0 0,66 101 9 0 0,-79-137 10 0 0,77 128 121 0 0,96 144 217 0 0,-66-113 259 0 0,-104-159 1987 0 0,-60-116-2019 0 0,9 17-344 0 0,-130-265 6 0 0,147 302-248 0 0,1-1 0 0 0,3-1 0 0 0,-16-78 0 0 0,29 105 1 0 0,1-1 0 0 0,1 0 0 0 0,0 1 0 0 0,2-1 0 0 0,1 0 0 0 0,0 1 0 0 0,1 0 0 0 0,12-40 0 0 0,-10 44-28 0 0,1 0 1 0 0,1 1-1 0 0,0 0 1 0 0,0 0-1 0 0,2 0 1 0 0,0 1-1 0 0,1 0 1 0 0,0 1-1 0 0,1 0 0 0 0,0 1 1 0 0,19-16-1 0 0,-21 21-4 0 0,0 0-1 0 0,0 1 0 0 0,1 1 0 0 0,-1-1 1 0 0,1 2-1 0 0,1-1 0 0 0,-1 1 0 0 0,0 1 1 0 0,1 0-1 0 0,0 0 0 0 0,0 1 0 0 0,0 1 0 0 0,0 0 1 0 0,0 0-1 0 0,0 1 0 0 0,0 0 0 0 0,0 1 1 0 0,0 0-1 0 0,0 1 0 0 0,-1 1 0 0 0,1-1 1 0 0,0 1-1 0 0,-1 1 0 0 0,0 0 0 0 0,1 1 1 0 0,-2 0-1 0 0,1 0 0 0 0,-1 1 0 0 0,1 0 1 0 0,-2 1-1 0 0,12 10 0 0 0,-12-8 21 0 0,0 0 0 0 0,-1 1 0 0 0,0-1 0 0 0,0 2 0 0 0,-1-1 0 0 0,-1 1 0 0 0,0 0 0 0 0,0 0 0 0 0,-1 0 0 0 0,-1 0 0 0 0,1 1 0 0 0,-2 0 0 0 0,0 0 0 0 0,0 0 0 0 0,-1 0-1 0 0,-1 0 1 0 0,0 0 0 0 0,-2 21 0 0 0,0-20 28 0 0,-1 0-1 0 0,0 0 0 0 0,-1 0 1 0 0,0-1-1 0 0,0 1 0 0 0,-2-1 1 0 0,0 0-1 0 0,0 0 0 0 0,-1-1 1 0 0,0 0-1 0 0,-1 0 0 0 0,0 0 1 0 0,-1-1-1 0 0,0-1 0 0 0,0 1 1 0 0,-20 13-1 0 0,-5 0 127 0 0,-1-2-1 0 0,-1-1 1 0 0,-46 18 0 0 0,77-36-120 0 0,1 0-1 0 0,-1 1 1 0 0,1-1 0 0 0,0 1 0 0 0,-1 0 0 0 0,1 0 0 0 0,1 0-1 0 0,-7 6 1 0 0,9-8-4 0 0,1 0 0 0 0,-1 0-1 0 0,0 0 1 0 0,1-1 0 0 0,-1 1-1 0 0,1 0 1 0 0,-1 0 0 0 0,1 0 0 0 0,-1 0-1 0 0,1 0 1 0 0,0 0 0 0 0,0 0-1 0 0,-1 1 1 0 0,1-1 0 0 0,0 0-1 0 0,0 0 1 0 0,0 0 0 0 0,0 0 0 0 0,0 0-1 0 0,0 0 1 0 0,0 0 0 0 0,1 0-1 0 0,-1 0 1 0 0,0 0 0 0 0,1 0-1 0 0,-1 0 1 0 0,0 0 0 0 0,1 0 0 0 0,-1 0-1 0 0,1 0 1 0 0,0 0 0 0 0,-1 0-1 0 0,1 0 1 0 0,0 0 0 0 0,-1-1-1 0 0,1 1 1 0 0,0 0 0 0 0,0 0 0 0 0,0-1-1 0 0,0 1 1 0 0,0-1 0 0 0,0 1-1 0 0,0-1 1 0 0,0 1 0 0 0,1 0-1 0 0,11 5 92 0 0,1 1 0 0 0,0-2 0 0 0,0 0 0 0 0,0 0 0 0 0,1-1 0 0 0,0-1 0 0 0,16 1 0 0 0,110 3 463 0 0,-94-6-381 0 0,588-8 619 0 0,-605 5-740 0 0,1-2 0 0 0,58-16 1 0 0,-87 20-137 0 0,-1-1 1 0 0,0 1-1 0 0,0 0 1 0 0,1-1-1 0 0,-1 1 1 0 0,0-1 0 0 0,0 1-1 0 0,0-1 1 0 0,1 0-1 0 0,-1 1 1 0 0,0-1-1 0 0,0 0 1 0 0,0 0 0 0 0,0 0-1 0 0,0 0 1 0 0,0 0-1 0 0,-1 0 1 0 0,1 0-1 0 0,0 0 1 0 0,0 0-1 0 0,-1 0 1 0 0,2-2 0 0 0,-2 1-104 0 0,0 1 1 0 0,0 0 0 0 0,0 0 0 0 0,0 0 0 0 0,-1 0 0 0 0,1 0 0 0 0,0 0 0 0 0,-1 0 0 0 0,1 0 0 0 0,0 0 0 0 0,-1 0 0 0 0,1 0 0 0 0,-1 0 0 0 0,1 0 0 0 0,-1 0 0 0 0,0 0-1 0 0,1 1 1 0 0,-1-1 0 0 0,0 0 0 0 0,0 0 0 0 0,0 1 0 0 0,0-1 0 0 0,-1-1 0 0 0,0 1-108 0 0,0 0 1 0 0,0 0-1 0 0,-1 0 0 0 0,1 0 1 0 0,0 1-1 0 0,0-1 0 0 0,-1 1 1 0 0,1-1-1 0 0,0 1 0 0 0,-1 0 1 0 0,1 0-1 0 0,0 0 0 0 0,-1 0 1 0 0,-3 1-1 0 0,5-1 87 0 0,-14 2-1838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25.15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403 376 2497 0 0,'-3'-5'280'0'0,"1"-1"0"0"0,0 1 0 0 0,1-1 1 0 0,-1 0-1 0 0,1 1 0 0 0,0-1 0 0 0,1 0 1 0 0,-1 0-1 0 0,1 0 0 0 0,0 0 0 0 0,1 0 1 0 0,0 0-1 0 0,1-5 0 0 0,-2 10 394 0 0,11 0-290 0 0,-10 1-371 0 0,1 0 1 0 0,-1 0-1 0 0,1 0 1 0 0,-1 0-1 0 0,1 0 1 0 0,-1 0-1 0 0,1 1 1 0 0,-1-1-1 0 0,0 0 1 0 0,1 1-1 0 0,-1-1 0 0 0,0 1 1 0 0,1-1-1 0 0,-1 1 1 0 0,0 0-1 0 0,1-1 1 0 0,-1 1-1 0 0,0 0 1 0 0,1 1-1 0 0,53 41 380 0 0,-3 3 0 0 0,85 95 0 0 0,-94-95-337 0 0,53 66 100 0 0,111 171-1 0 0,-191-261-101 0 0,12 15 94 0 0,-17-23-449 0 0,-1-1 0 0 0,15 27-1 0 0</inkml:trace>
  <inkml:trace contextRef="#ctx0" brushRef="#br0" timeOffset="580.04">8 391 6985 0 0,'-3'-9'319'0'0,"2"8"-332"0"0,1 0 1 0 0,-1 0 0 0 0,1 0 0 0 0,-1 1 0 0 0,1-1 0 0 0,-1 0 0 0 0,1 0-1 0 0,0 0 1 0 0,0 0 0 0 0,0 0 0 0 0,-1 0 0 0 0,1 0 0 0 0,0 0 0 0 0,0 0-1 0 0,0 0 1 0 0,1 0 0 0 0,-1 0 0 0 0,0 0 0 0 0,0 0 0 0 0,0 0 0 0 0,1 0-1 0 0,-1 0 1 0 0,0 0 0 0 0,1 0 0 0 0,-1 0 0 0 0,1 0 0 0 0,0 0 0 0 0,-1 0-1 0 0,1 1 1 0 0,-1-1 0 0 0,1 0 0 0 0,1 0 0 0 0,-3 4 32 0 0,1 0 0 0 0,0 0 1 0 0,-1 0-1 0 0,1 0 0 0 0,1 1 0 0 0,-1-1 1 0 0,0 0-1 0 0,1 0 0 0 0,0 0 1 0 0,-1 0-1 0 0,1 0 0 0 0,0 0 0 0 0,1 0 1 0 0,-1 0-1 0 0,0 0 0 0 0,1 0 0 0 0,0-1 1 0 0,0 1-1 0 0,3 4 0 0 0,2-2 62 0 0,0-1 0 0 0,0 0-1 0 0,0 0 1 0 0,0 0-1 0 0,0-1 1 0 0,1 0 0 0 0,0-1-1 0 0,-1 0 1 0 0,1 0 0 0 0,0 0-1 0 0,0-1 1 0 0,0 0 0 0 0,15-1-1 0 0,9-1 49 0 0,-1-2-1 0 0,36-7 0 0 0,-29 2-64 0 0,0-2 0 0 0,-1-1 0 0 0,54-25 0 0 0,103-61 52 0 0,-71 33-36 0 0,1-2-104 0 0,-48 25 25 0 0,91-35 0 0 0,-151 70-4 0 0,0 0 1 0 0,0 2-1 0 0,1 0 0 0 0,29-3 1 0 0,-40 6-24 0 0,0 1 1 0 0,1 0-1 0 0,-1 0 1 0 0,0 1-1 0 0,0 0 1 0 0,0 0-1 0 0,0 0 0 0 0,0 1 1 0 0,0 0-1 0 0,-1 0 1 0 0,1 0-1 0 0,-1 1 1 0 0,1 0-1 0 0,-1 0 1 0 0,0 0-1 0 0,7 6 1 0 0,-10-8-101 0 0,0 1 0 0 0,0-1-1 0 0,0 1 1 0 0,-1-1 0 0 0,1 1 0 0 0,0 0 0 0 0,-1 0 0 0 0,0-1 0 0 0,1 1 0 0 0,-1 0 0 0 0,0 0 0 0 0,0 1 0 0 0,0-1 0 0 0,0 0 0 0 0,0 0 0 0 0,0 0 0 0 0,-1 1 0 0 0,1-1 0 0 0,-1 0 0 0 0,0 1 0 0 0,0-1 0 0 0,0 0 0 0 0,0 5 0 0 0,-3 7-1774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33.46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646 39 2481 0 0,'-1'-4'605'0'0,"-1"1"-507"0"0,0-1 0 0 0,1 1 0 0 0,0-1 1 0 0,0 1-1 0 0,0-1 0 0 0,0 0 0 0 0,0-6 0 0 0,-5 11 265 0 0,3 0-313 0 0,1 1 0 0 0,0 0 0 0 0,0-1 0 0 0,0 1 0 0 0,1 0 0 0 0,-1 0 0 0 0,0 0 0 0 0,1 0-1 0 0,-1 1 1 0 0,1-1 0 0 0,0 0 0 0 0,0 1 0 0 0,-2 2 0 0 0,-13 41 720 0 0,4 30 152 0 0,10-57-727 0 0,1 0 0 0 0,0-1 0 0 0,2 1 0 0 0,0 0-1 0 0,7 31 1 0 0,1 26 159 0 0,5 59 215 0 0,-4-43-8 0 0,-4-34-358 0 0,19 77-1 0 0,-18-106-285 0 0,-5-17-14 0 0,1 0-1 0 0,0 0 0 0 0,1 0 1 0 0,0 0-1 0 0,1-1 0 0 0,8 15 1 0 0,-9-19-281 0 0,-3-5 128 0 0,0-1-1 0 0,0 1 1 0 0,0-1 0 0 0,0 1-1 0 0,0-1 1 0 0,0 1-1 0 0,1-1 1 0 0,-1 0 0 0 0,0 0-1 0 0,1 1 1 0 0,1 0 0 0 0,-1-1-972 0 0</inkml:trace>
  <inkml:trace contextRef="#ctx0" brushRef="#br0" timeOffset="792.37">34 74 3201 0 0,'3'-1'252'0'0,"-1"1"1"0"0,1-1-1 0 0,0 0 0 0 0,-1 1 1 0 0,1-1-1 0 0,0 1 1 0 0,0 0-1 0 0,-1 0 0 0 0,1 0 1 0 0,0 0-1 0 0,-1 0 1 0 0,1 1-1 0 0,0-1 0 0 0,3 2 1 0 0,20 12 353 0 0,-1 0 0 0 0,40 31 0 0 0,-36-24-557 0 0,33 19-1 0 0,-50-34-43 0 0,-1-1 1 0 0,1 0-1 0 0,0 0 0 0 0,1-1 1 0 0,-1-1-1 0 0,23 4 0 0 0,1-4 76 0 0,1-1 0 0 0,0-2 0 0 0,42-5 1 0 0,108-24 93 0 0,-154 23-117 0 0,34-2 33 0 0,96 0 0 0 0,-56 4 283 0 0,37 3-46 0 0,38-3-123 0 0,-110-4-105 0 0,1-4 0 0 0,112-32 0 0 0,-142 29-6 0 0,-22 7-21 0 0,40-8-1 0 0,-48 14-51 0 0,0 0 0 0 0,19 1 0 0 0,-29 1-22 0 0,0 0 0 0 0,0 0 0 0 0,1 1 0 0 0,-1-1 0 0 0,0 1 0 0 0,0-1 0 0 0,0 1 0 0 0,0 0 0 0 0,0 0 1 0 0,0 0-1 0 0,0 1 0 0 0,0-1 0 0 0,0 1 0 0 0,-1-1 0 0 0,4 4 0 0 0,9 2 192 0 0,-5-3-2585 0 0,-9-1 584 0 0,1-2 355 0 0</inkml:trace>
  <inkml:trace contextRef="#ctx0" brushRef="#br0" timeOffset="3187.94">912 1805 4913 0 0,'-3'-3'944'0'0,"-1"0"-1"0"0,1-1 1 0 0,-1 0-1 0 0,1 0 1 0 0,-3-4-1 0 0,5 7 107 0 0,7 11-645 0 0,20 32-122 0 0,2-1-1 0 0,36 39 0 0 0,-14-18-169 0 0,20 31 116 0 0,-5 4-1 0 0,77 149 1 0 0,-125-211-187 0 0,139 303 327 0 0,-80-150-421 0 0,-75-186-70 0 0,0 0 1 0 0,-1 1-1 0 0,1-1 1 0 0,0 0-1 0 0,-1 1 1 0 0,1-1-1 0 0,-1 1 1 0 0,0 3-1 0 0,0-5-32 0 0,0 0 0 0 0,0 0 0 0 0,0 0 0 0 0,-1-1 0 0 0,1 1 0 0 0,0 0 0 0 0,-1 0 1 0 0,1 0-1 0 0,0-1 0 0 0,-1 1 0 0 0,1 0 0 0 0,-1 0 0 0 0,1-1 0 0 0,-1 1 0 0 0,1 0 0 0 0,-1-1 0 0 0,1 1 0 0 0,-1-1 0 0 0,0 1 0 0 0,1-1 0 0 0,-1 1 0 0 0,0-1 0 0 0,0 1 0 0 0,1-1 0 0 0,-1 0 0 0 0,-1 1 0 0 0,-7 2-2340 0 0</inkml:trace>
  <inkml:trace contextRef="#ctx0" brushRef="#br0" timeOffset="3609.7">4 1909 8562 0 0,'-1'-26'5062'0'0,"0"24"-5060"0"0,1 0 0 0 0,-1 0 0 0 0,1 0 0 0 0,0 1 0 0 0,0-1-1 0 0,0 0 1 0 0,0 0 0 0 0,0 0 0 0 0,0 0 0 0 0,0 1 0 0 0,0-1 0 0 0,1 0-1 0 0,-1 0 1 0 0,1 0 0 0 0,0 1 0 0 0,-1-1 0 0 0,1 0 0 0 0,0 1 0 0 0,0-1-1 0 0,0 1 1 0 0,0-1 0 0 0,2-2 0 0 0,5-2 51 0 0,-1 0 1 0 0,1 0-1 0 0,0 1 0 0 0,0 0 1 0 0,0 0-1 0 0,1 1 0 0 0,14-5 1 0 0,67-18 699 0 0,-75 24-661 0 0,415-82 1557 0 0,-169 38-1160 0 0,455-108 734 0 0,-319 70-1096 0 0,-287 67-183 0 0,183-6 1 0 0,-272 24-20 0 0,0 1 0 0 0,0 1 0 0 0,-1 0 0 0 0,40 11-1 0 0,-52-11-197 0 0,0 1-1 0 0,0-1 0 0 0,-1 2 0 0 0,1-1 0 0 0,-1 1 0 0 0,0 0 1 0 0,0 0-1 0 0,0 1 0 0 0,-1 0 0 0 0,0 0 0 0 0,0 1 0 0 0,0 0 0 0 0,0 0 1 0 0,-1 0-1 0 0,7 11 0 0 0,-10-11-288 0 0,1-1 0 0 0,-1 1 0 0 0,0-1 1 0 0,-1 1-1 0 0,1 0 0 0 0,0 7 0 0 0,2 15-2415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48.10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1 125 3377 0 0,'0'-1'109'0'0,"1"0"1"0"0,0 0 0 0 0,-1 0-1 0 0,1 0 1 0 0,-1 0-1 0 0,1 0 1 0 0,-1 0 0 0 0,0 0-1 0 0,1 0 1 0 0,-1 0-1 0 0,0 0 1 0 0,0-1 0 0 0,0 1-1 0 0,0 0 1 0 0,0 0-1 0 0,0 0 1 0 0,-1-2 0 0 0,1 1-93 0 0,0 1 0 0 0,0 0 0 0 0,0-1 0 0 0,0 1 0 0 0,0-1 0 0 0,0 1 0 0 0,0 0 0 0 0,0-1 1 0 0,1 1-1 0 0,-1 0 0 0 0,1-1 0 0 0,-1 1 0 0 0,0 0 0 0 0,1 0 0 0 0,0-1 0 0 0,-1 1 0 0 0,1 0 0 0 0,1-2 1 0 0,3-1-42 0 0,0-1-1 0 0,0 1 1 0 0,0 0 0 0 0,9-6 0 0 0,-13 9 18 0 0,1 0 0 0 0,0 1-1 0 0,-1-1 1 0 0,1 0 0 0 0,0 1-1 0 0,0-1 1 0 0,-1 1 0 0 0,1-1-1 0 0,0 1 1 0 0,0 0 0 0 0,0 0-1 0 0,0 0 1 0 0,-1 0 0 0 0,1 0-1 0 0,0 0 1 0 0,0 1 0 0 0,0-1-1 0 0,-1 0 1 0 0,1 1 0 0 0,3 1-1 0 0,29 12 144 0 0,-24-10-137 0 0,1 0 0 0 0,16 11-1 0 0,-16-7 17 0 0,0 1-1 0 0,-1 0 1 0 0,0 1-1 0 0,0 0 1 0 0,-1 0-1 0 0,-1 1 1 0 0,15 23-1 0 0,-22-32 14 0 0,0 0-1 0 0,0-1 0 0 0,0 1 1 0 0,0 0-1 0 0,1 0 0 0 0,-1-1 0 0 0,0 1 1 0 0,1-1-1 0 0,0 1 0 0 0,-1-1 1 0 0,1 0-1 0 0,0 1 0 0 0,0-1 1 0 0,-1 0-1 0 0,1 0 0 0 0,0 0 1 0 0,0-1-1 0 0,0 1 0 0 0,0 0 1 0 0,1-1-1 0 0,-1 1 0 0 0,0-1 1 0 0,0 0-1 0 0,3 0 0 0 0,-1 0 12 0 0,0-1 0 0 0,0 0-1 0 0,0-1 1 0 0,-1 1-1 0 0,1-1 1 0 0,-1 1 0 0 0,1-1-1 0 0,-1 0 1 0 0,0 0-1 0 0,0-1 1 0 0,0 1 0 0 0,6-6-1 0 0,5-6 50 0 0,0-1 0 0 0,0-1 0 0 0,20-32 0 0 0,-34 48-82 0 0,1 0-1 0 0,-1-1 0 0 0,0 1 0 0 0,0 0 1 0 0,1-1-1 0 0,-1 1 0 0 0,0 0 1 0 0,0-1-1 0 0,0 1 0 0 0,0-1 0 0 0,0 1 1 0 0,1 0-1 0 0,-1-1 0 0 0,0 1 1 0 0,0-1-1 0 0,0 1 0 0 0,0 0 1 0 0,0-1-1 0 0,0 1 0 0 0,0-1 0 0 0,0 1 1 0 0,0 0-1 0 0,0-1 0 0 0,-1 1 1 0 0,1 0-1 0 0,0-1 0 0 0,0 1 1 0 0,0-1-1 0 0,0 1 0 0 0,-1-1 0 0 0,-12-3 19 0 0,10 4-33 0 0,-1 0-1 0 0,0 1 0 0 0,1-1 1 0 0,-1 1-1 0 0,1-1 1 0 0,-5 3-1 0 0,-11 6-13 0 0,1 2-1 0 0,0 0 0 0 0,-25 20 1 0 0,29-19 6 0 0,0 1 1 0 0,0 0-1 0 0,1 1 1 0 0,-17 24-1 0 0,21-23 23 0 0,11-13-12 0 0,6-5 18 0 0,-3 0-5 0 0,-1 0 0 0 0,0-1 0 0 0,-1 1 0 0 0,1-1 0 0 0,0 0-1 0 0,-1 0 1 0 0,0 0 0 0 0,5-8 0 0 0,9-11 62 0 0,17-8-33 0 0,-25 23-44 0 0,0 0 1 0 0,0-1 0 0 0,-1 0 0 0 0,10-14 0 0 0,-10 13 5 0 0,1 0 1 0 0,0 1 0 0 0,0 0-1 0 0,17-13 1 0 0,12-11-46 0 0,-37 32 37 0 0,2-1 36 0 0,3 1-159 0 0,-10 23 115 0 0,2-19 15 0 0,0 0 0 0 0,0-1 0 0 0,0 1 0 0 0,0 0 0 0 0,0-1 0 0 0,-1 1 0 0 0,1-1 0 0 0,-5 3 0 0 0,-10 11 4 0 0,4 1-13 0 0,3-3 19 0 0,-1-1 0 0 0,-23 22 0 0 0,7-7-38 0 0,20-21 34 0 0,1 0 0 0 0,-1 0 0 0 0,-9 7 0 0 0,-30 29 61 0 0,34-31 26 0 0,11-12 41 0 0,14 0-1918 0 0,-12 0 347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7:57.82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157 581 1640 0 0,'-5'9'-294'0'0,"-1"0"-1"0"0,0-1 1 0 0,-11 12 0 0 0,-1 1-78 0 0,8-6 289 0 0,6-10 88 0 0,0 0 1 0 0,0-1-1 0 0,0 1 0 0 0,-8 5 0 0 0,-11 13 41 0 0,4-5 82 0 0,16-16-116 0 0,0 0 0 0 0,0 0-1 0 0,1 1 1 0 0,-1-1 0 0 0,1 1-1 0 0,0-1 1 0 0,0 1 0 0 0,-3 4 736 0 0,8-10-664 0 0,29-43 376 0 0,26-52 1 0 0,-12 19-173 0 0,3 8-58 0 0,-47 69-232 0 0,-2 1 4 0 0,0 1 1 0 0,0-1-1 0 0,1 1 1 0 0,-1-1-1 0 0,0 1 1 0 0,1 0 0 0 0,-1-1-1 0 0,1 1 1 0 0,-1-1-1 0 0,1 1 1 0 0,-1 0-1 0 0,0-1 1 0 0,1 1 0 0 0,-1 0-1 0 0,1 0 1 0 0,-1-1-1 0 0,1 1 1 0 0,-1 0-1 0 0,1 0 1 0 0,0 0 0 0 0,0-1 34 0 0,-2 2-168 0 0,1 0 127 0 0,0 0 1 0 0,0 0-1 0 0,-1 0 0 0 0,1 0 0 0 0,0 0 0 0 0,0 0 0 0 0,0 0 1 0 0,0 0-1 0 0,0 0 0 0 0,0 0 0 0 0,0 0 0 0 0,0 0 0 0 0,1 2 0 0 0,-1-2 7 0 0,1 0-1 0 0,-1 1 0 0 0,0-1 0 0 0,0 0 1 0 0,0 0-1 0 0,0 1 0 0 0,0-1 0 0 0,0 0 0 0 0,0 1 1 0 0,0-1-1 0 0,0 0 0 0 0,-1 0 0 0 0,0 2 1 0 0,-12 28-4 0 0,0-1-11 0 0,-17 61 1 0 0,30-91 93 0 0,3-2-3 0 0,7-11-44 0 0,0 0 1 0 0,-1-1-1 0 0,-1 0 0 0 0,0 0 1 0 0,-1-1-1 0 0,6-18 1 0 0,-13 33-36 0 0,44-102 96 0 0,-43 98-43 0 0,-1 4 157 0 0,-17 18-345 0 0,1 5 130 0 0,0 0 0 0 0,1 2 0 0 0,-17 38 0 0 0,5-11 38 0 0,17-34-15 0 0,1 1-1 0 0,-9 28 0 0 0,18-46-43 0 0,2-2 34 0 0,0 1 0 0 0,0-1 1 0 0,0 0-1 0 0,0 0 1 0 0,0 1-1 0 0,0-1 0 0 0,0-1 1 0 0,-1 1-1 0 0,1 0 1 0 0,0 0-1 0 0,-1-1 0 0 0,1 1 1 0 0,-1 0-1 0 0,1-1 0 0 0,-1 0 1 0 0,2-3-1 0 0,19-29 92 0 0,12-25-2 0 0,43-56-1 0 0,-64 94-61 0 0,-11 17-36 0 0,1 0 1 0 0,0 0 0 0 0,-1 0-1 0 0,1 0 1 0 0,1 0 0 0 0,-1 0 0 0 0,0 1-1 0 0,1 0 1 0 0,6-5 0 0 0,-9 8 64 0 0,1 0-98 0 0,-2 0 30 0 0,1 0 0 0 0,-1 0 1 0 0,0 0-1 0 0,0 0 0 0 0,0 0 0 0 0,1 0 0 0 0,-1 0 0 0 0,0 0 0 0 0,0 0 1 0 0,0 0-1 0 0,1 0 0 0 0,-1 0 0 0 0,0 0 0 0 0,0 0 0 0 0,0 0 0 0 0,0 0 1 0 0,1 0-1 0 0,-1 0 0 0 0,0 0 0 0 0,0 0 0 0 0,0 0 0 0 0,0 0 0 0 0,1 0 1 0 0,-1 1-1 0 0,0-1 0 0 0,0 0 0 0 0,0 0 0 0 0,0 0 0 0 0,0 0 0 0 0,1 0 1 0 0,-1 1-1 0 0,0-1 0 0 0,0 0 0 0 0,0 0 0 0 0,0 0 0 0 0,0 0 0 0 0,0 1 1 0 0,0-1-1 0 0,0 0 0 0 0,0 0 0 0 0,0 0 0 0 0,0 0 0 0 0,0 1 0 0 0,2 4-220 0 0,0-1 0 0 0,-1 1 0 0 0,0 0 0 0 0,0-1-1 0 0,0 1 1 0 0,0 0 0 0 0,-1 7 0 0 0,0 1-487 0 0</inkml:trace>
  <inkml:trace contextRef="#ctx0" brushRef="#br0" timeOffset="2590.84">3876 198 32 0 0,'-1'-1'40'0'0,"0"1"0"0"0,0-1 0 0 0,0 1 1 0 0,0-1-1 0 0,0 1 0 0 0,0-1 0 0 0,1 0 0 0 0,-1 1 0 0 0,0-1 0 0 0,0 0 0 0 0,0 0 1 0 0,1 1-1 0 0,-1-1 0 0 0,0 0 0 0 0,1 0 0 0 0,-1 0 0 0 0,0 0 0 0 0,1 0 1 0 0,0 0-1 0 0,-1 0 0 0 0,1 0 0 0 0,-1 0 0 0 0,1 0 0 0 0,0 0 0 0 0,0-1 0 0 0,0 1 1 0 0,0 0-1 0 0,0 0 0 0 0,0 0 0 0 0,0 0 0 0 0,0 0 0 0 0,0 0 0 0 0,0 0 0 0 0,1-1 1 0 0,-1 1-1 0 0,1-1 0 0 0,-1-18 711 0 0,-3 23-702 0 0,1-1-1 0 0,-1 1 1 0 0,1-1-1 0 0,0 1 0 0 0,0 0 1 0 0,0 0-1 0 0,-3 6 0 0 0,-16 26-88 0 0,17-28 92 0 0,8-12-17 0 0,1 1 0 0 0,-1-1 0 0 0,0 0 0 0 0,0 0 0 0 0,7-11 0 0 0,23-41 5 0 0,-25 41-45 0 0,0-1-21 0 0,11-32 1 0 0,-20 49 105 0 0,-2 4-75 0 0,-47 79-34 0 0,35-51 18 0 0,14-32-17 0 0,11-2-1 0 0,1-4 37 0 0,0-2 0 0 0,0 0 0 0 0,-1 0 1 0 0,0-1-1 0 0,15-16 0 0 0,66-61 48 0 0,-91 86 44 0 0,-5 8 121 0 0,-10 13-213 0 0,0-1 0 0 0,-2-1 0 0 0,0 0 0 0 0,-24 20 0 0 0,0-11 100 0 0,40-28-89 0 0,0 1-1 0 0,-1-1 0 0 0,1 0 0 0 0,0 1 0 0 0,-1-1 0 0 0,1 0 0 0 0,0 0 0 0 0,-1 1 0 0 0,1-1 1 0 0,-1 0-1 0 0,1 0 0 0 0,-1 0 0 0 0,1 1 0 0 0,0-1 0 0 0,-1 0 0 0 0,1 0 0 0 0,-1 0 0 0 0,1 0 1 0 0,-1 0-1 0 0,1 0 0 0 0,-1 0 0 0 0,1 0 0 0 0,-1 0 0 0 0,1 0 0 0 0,0 0 0 0 0,-1 0 0 0 0,1 0 1 0 0,-1 0-1 0 0,1 0 0 0 0,-1-1 0 0 0,1 1 0 0 0,-1 0 0 0 0,0-1 0 0 0,1-2-25 0 0,-7 69 4 0 0,0-29-391 0 0,7-28-1922 0 0,0-8 1661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8:10.4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0 171 984 0 0,'0'-2'-62'0'0,"0"-1"0"0"0,0 0 1 0 0,0 1-1 0 0,1-1 0 0 0,-1 0 0 0 0,1 0 0 0 0,-1 1 0 0 0,1-1 0 0 0,0 1 0 0 0,0-1 1 0 0,0 1-1 0 0,0-1 0 0 0,1 1 0 0 0,1-3 0 0 0,12-19 1574 0 0,33-9-422 0 0,-48 33-1083 0 0,0 0 0 0 0,0 0 0 0 0,0 0 0 0 0,0-1 0 0 0,0 1 0 0 0,0 0 0 0 0,0 0 0 0 0,1 0 0 0 0,-1 0 0 0 0,0 0 0 0 0,0 0 0 0 0,0-1 0 0 0,0 1 0 0 0,0 0 0 0 0,1 0 0 0 0,-1 0 0 0 0,0 0 0 0 0,0 0 0 0 0,0 0 0 0 0,0 0 0 0 0,0 0 0 0 0,1 0 0 0 0,-1 0 0 0 0,0 0 0 0 0,0 0 0 0 0,0 0 0 0 0,0 0 0 0 0,1 0 0 0 0,-1 0 0 0 0,0 0 0 0 0,0 0 0 0 0,0 0-1 0 0,0 0 1 0 0,1 0 0 0 0,-1 0 0 0 0,0 0 0 0 0,0 0 0 0 0,0 0 0 0 0,0 1 0 0 0,0-1 0 0 0,1 0 0 0 0,-1 0 0 0 0,0 0 0 0 0,2 10 38 0 0,-4 11-165 0 0,-5-8 205 0 0,4-9-73 0 0,0 1-1 0 0,0-1 1 0 0,1 0 0 0 0,0 1-1 0 0,0 0 1 0 0,0 0 0 0 0,0 0-1 0 0,1 0 1 0 0,0 0 0 0 0,-1 9-1 0 0,2-13-45 0 0,9-4 231 0 0,-3-1-182 0 0,-1-1 0 0 0,1 0 0 0 0,-1 0 0 0 0,0 0 0 0 0,0-1 0 0 0,-1 0 0 0 0,1 0 0 0 0,5-12 0 0 0,-3 8-11 0 0,0 0 1 0 0,0 0-1 0 0,9-9 0 0 0,-8 9 24 0 0,0 0 0 0 0,-1 0-1 0 0,10-17 1 0 0,-12 18-22 0 0,-7 11 38 0 0,0 0-39 0 0,0 0 0 0 0,0 0 1 0 0,0 0-1 0 0,1 0 1 0 0,-1 0-1 0 0,1 1 1 0 0,-3 3-1 0 0,-21 41-31 0 0,19-39 24 0 0,1 1 0 0 0,1-1 0 0 0,-1 1 0 0 0,1 0 0 0 0,-4 16-1 0 0,7-15 45 0 0,3-9 41 0 0,7-12 24 0 0,-6 7-143 0 0,1-2 53 0 0,1-1 0 0 0,-1 0 0 0 0,-1 0 0 0 0,5-11 0 0 0,8-13 32 0 0,-15 29-35 0 0,1-1 0 0 0,-1 0-1 0 0,1 1 1 0 0,-1-1 0 0 0,0 0 0 0 0,0 0 0 0 0,1-5 0 0 0,-2 7-18 0 0,-2 19 26 0 0,-12 6-30 0 0,1 0-1 0 0,1 1 0 0 0,-11 31 1 0 0,13-38 73 0 0,9-16-70 0 0,0-1 1 0 0,0 1-1 0 0,0-1 0 0 0,0 1 1 0 0,1-1-1 0 0,-1 1 0 0 0,0 0 1 0 0,0-1-1 0 0,1 1 0 0 0,-1 0 1 0 0,1 2-1 0 0,0-3 64 0 0,5-7-79 0 0,0-3 0 0 0,10-13 59 0 0,14-28-1 0 0,-27 47-37 0 0,0 0 1 0 0,1 0-1 0 0,-1 1 0 0 0,0-1 1 0 0,1 0-1 0 0,0 1 0 0 0,-1 0 1 0 0,1-1-1 0 0,0 1 0 0 0,1 0 1 0 0,-1 1-1 0 0,6-4 0 0 0,-8 5 7 0 0,-5 52-76 0 0,-1-16-90 0 0,4-30-52 0 0,0-1 0 0 0,0 1 0 0 0,1 0-1 0 0,-1 0 1 0 0,1 0 0 0 0,1 8 0 0 0,0-5-599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8:17.96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177 651 1008 0 0,'1'-8'-409'0'0,"-1"7"420"0"0,1 1-1 0 0,-1-1 1 0 0,0 1-1 0 0,0-1 1 0 0,0 0-1 0 0,0 1 0 0 0,1-1 1 0 0,-1 1-1 0 0,0-1 1 0 0,0 1-1 0 0,0-1 1 0 0,0 0-1 0 0,0 1 1 0 0,0-1-1 0 0,-1 1 1 0 0,1-1-1 0 0,0 0 1 0 0,0 1-1 0 0,0-1 1 0 0,0 1-1 0 0,-1-1 0 0 0,1 1 1 0 0,0-1-1 0 0,0 1 1 0 0,-1-1-1 0 0,1 1 1 0 0,-1-1-1 0 0,1 1 1 0 0,0-1-1 0 0,-1 1 1 0 0,1 0-1 0 0,-1-1 1 0 0,1 1-1 0 0,-1 0 0 0 0,1-1 1 0 0,-1 1-1 0 0,1 0 1 0 0,-1 0-1 0 0,1-1 1 0 0,-2 1-1 0 0,1 0-11 0 0,0 0 0 0 0,0-1-1 0 0,-1 1 1 0 0,1 0 0 0 0,0 0 0 0 0,0 0-1 0 0,-1 0 1 0 0,1 0 0 0 0,0 1-1 0 0,0-1 1 0 0,0 0 0 0 0,-1 1 0 0 0,1-1-1 0 0,0 1 1 0 0,0-1 0 0 0,-2 2-1 0 0,-19 16-70 0 0,10-7 106 0 0,0 1-21 0 0,2 0-1 0 0,-1 0 1 0 0,2 2-1 0 0,-1-1 1 0 0,-7 16-1 0 0,5-8-57 0 0,-19 24 1 0 0,76-108 364 0 0,50-95 0 0 0,51-77 258 0 0,92-69 437 0 0,-339 456 489 0 0,61-89-1510 0 0,13-21-243 0 0,2 1 1 0 0,3 1-1 0 0,-32 85 0 0 0,53-126 93 0 0,0 0 0 0 0,0 0 1 0 0,0 0-1 0 0,0 0 0 0 0,1 1 0 0 0,-1-1 0 0 0,1 0 0 0 0,0 0 0 0 0,0 0 1 0 0,0 0-1 0 0,0 0 0 0 0,1 1 0 0 0,-1-1 0 0 0,2 4 0 0 0,2-4-412 0 0</inkml:trace>
  <inkml:trace contextRef="#ctx0" brushRef="#br0" timeOffset="157.16">610 113 8 0 0,'11'-20'0'0'0,"2"1"8"0"0,-2-2 24 0 0,2 4-16 0 0,-1 3-32 0 0,1 2 16 0 0,-2 3-32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8:19.21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389 1 2529 0 0,'-4'0'300'0'0,"-1"0"0"0"0,1 0 1 0 0,-1 0-1 0 0,1 1 0 0 0,0-1 1 0 0,-1 1-1 0 0,1 1 0 0 0,0-1 1 0 0,-5 3-1 0 0,7-1-278 0 0,-1 0 0 0 0,1 0 0 0 0,0 1-1 0 0,0-1 1 0 0,0 1 0 0 0,1-1 0 0 0,-1 1 0 0 0,1 0 0 0 0,0 0 0 0 0,0-1 0 0 0,0 1 0 0 0,0 0 0 0 0,1 0 0 0 0,0 8-1 0 0,0 6 124 0 0,5 34 0 0 0,-4-44-122 0 0,4 30 68 0 0,8 67 34 0 0,45 174-1 0 0,-42-214-502 0 0,-11-57-2474 0 0</inkml:trace>
  <inkml:trace contextRef="#ctx0" brushRef="#br0" timeOffset="282.89">40 204 4873 0 0,'-6'2'481'0'0,"2"0"-375"0"0,-1 0 1 0 0,1 1-1 0 0,0-1 0 0 0,0 1 0 0 0,-5 4 1 0 0,9-7-111 0 0,-1 0 0 0 0,1 1 1 0 0,0-1-1 0 0,-1 0 1 0 0,1 1-1 0 0,0-1 0 0 0,0 1 1 0 0,-1-1-1 0 0,1 1 1 0 0,0-1-1 0 0,0 0 0 0 0,0 1 1 0 0,-1-1-1 0 0,1 1 0 0 0,0-1 1 0 0,0 1-1 0 0,0-1 1 0 0,0 1-1 0 0,0-1 0 0 0,0 1 1 0 0,0-1-1 0 0,0 1 1 0 0,0-1-1 0 0,0 1 0 0 0,1 0 10 0 0,0 0 0 0 0,-1 0 0 0 0,1 0-1 0 0,0 0 1 0 0,-1-1 0 0 0,1 1 0 0 0,0 0-1 0 0,0 0 1 0 0,0-1 0 0 0,0 1 0 0 0,0 0-1 0 0,0-1 1 0 0,0 1 0 0 0,0-1 0 0 0,2 1-1 0 0,7 3 50 0 0,0-1 0 0 0,1-1 0 0 0,-1 1 0 0 0,1-2 0 0 0,0 1 0 0 0,0-2 0 0 0,14 0 0 0 0,79-9 141 0 0,282-51-3292 0 0,-345 56 1539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8:22.91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215 331 1840 0 0,'0'0'-15'0'0,"0"1"0"0"0,0-1 0 0 0,0 0 1 0 0,0 1-1 0 0,-1-1 0 0 0,1 0 0 0 0,0 0 0 0 0,0 1 0 0 0,-1-1 0 0 0,1 0 0 0 0,0 0 0 0 0,-1 0 0 0 0,1 1 0 0 0,0-1 0 0 0,0 0 0 0 0,-1 0 0 0 0,1 0 0 0 0,0 0 0 0 0,-1 0 0 0 0,1 0 0 0 0,0 0 0 0 0,-1 1 0 0 0,1-1 0 0 0,-1 0 0 0 0,1 0 0 0 0,0 0 0 0 0,-1 0 0 0 0,1-1 0 0 0,0 1 0 0 0,-1 0 0 0 0,1 0 0 0 0,0 0 0 0 0,-1 0 0 0 0,1 0 0 0 0,0 0 1 0 0,-1 0-1 0 0,1-1 0 0 0,0 1 0 0 0,0 0 0 0 0,-1 0 0 0 0,1 0 0 0 0,0-1 0 0 0,0 1 0 0 0,-1 0 0 0 0,1 0 0 0 0,0-1 0 0 0,0 1 0 0 0,-1 0 0 0 0,1-1 0 0 0,0 1 0 0 0,0 0 0 0 0,0-1 0 0 0,0 1 0 0 0,0 0 0 0 0,0-1 0 0 0,-1 1 0 0 0,1-1 0 0 0,0 0 26 0 0,0 1-37 0 0,1 0 27 0 0,-1 1 0 0 0,0-1 0 0 0,0 0 0 0 0,0 0-1 0 0,0 0 1 0 0,0 0 0 0 0,0 0 0 0 0,0 0 0 0 0,1 0 0 0 0,-1 0 0 0 0,0 0-1 0 0,0 0 1 0 0,0 0 0 0 0,0 0 0 0 0,0 0 0 0 0,0 0 0 0 0,1 0 0 0 0,-1 0-1 0 0,0 0 1 0 0,0 0 0 0 0,0 0 0 0 0,0 0 0 0 0,0 0 0 0 0,0 0 0 0 0,1 0-1 0 0,-1 0 1 0 0,0 0 0 0 0,0 0 0 0 0,0 0 0 0 0,0-1 0 0 0,0 1 0 0 0,0 0 0 0 0,0 0-1 0 0,0 0 1 0 0,1 0 0 0 0,-1 0 0 0 0,0 0 0 0 0,0 0 0 0 0,0 0 0 0 0,0-1-1 0 0,0 1 1 0 0,0 0 0 0 0,0 0 0 0 0,0 0 0 0 0,0 0 0 0 0,0 0 0 0 0,0-1-1 0 0,-3-6-4 0 0,-6-5 60 0 0,4 3 694 0 0,4 7-697 0 0,1 1 0 0 0,-1 0-1 0 0,1 0 1 0 0,-1 0-1 0 0,1 0 1 0 0,-1 0 0 0 0,1 0-1 0 0,-1 0 1 0 0,0 0-1 0 0,0 0 1 0 0,1 0-1 0 0,-1 0 1 0 0,0 0 0 0 0,0 1-1 0 0,0-1 1 0 0,0 0-1 0 0,0 1 1 0 0,0-1-1 0 0,0 0 1 0 0,0 1 0 0 0,-1-1-1 0 0,1 1 1 0 0,0 0-1 0 0,0-1 1 0 0,0 1 0 0 0,0 0-1 0 0,-2 0 1 0 0,2 0 340 0 0,-10 3-133 0 0,8-1-263 0 0,0-1 1 0 0,0 1-1 0 0,0 0 0 0 0,0 0 0 0 0,0 0 1 0 0,1 1-1 0 0,-1-1 0 0 0,1 1 0 0 0,0-1 1 0 0,-1 1-1 0 0,1 0 0 0 0,0 0 0 0 0,-2 6 0 0 0,-37 54 16 0 0,29-46 25 0 0,0 0 0 0 0,2 1-1 0 0,0 0 1 0 0,1 0 0 0 0,-8 24-1 0 0,69-122 921 0 0,25-58-840 0 0,-67 122-155 0 0,-3 6 85 0 0,-2 0 1 0 0,1-1-1 0 0,6-16 0 0 0,-12 27 366 0 0,0 0-414 0 0,0-1 0 0 0,-1 1 1 0 0,1 0-1 0 0,0 0 0 0 0,0 0 1 0 0,-1 0-1 0 0,1 0 0 0 0,0 0 0 0 0,-1-1 1 0 0,1 1-1 0 0,0 0 0 0 0,-1 0 1 0 0,1 0-1 0 0,0 0 0 0 0,0 0 0 0 0,-1 0 1 0 0,1 0-1 0 0,0 0 0 0 0,-1 0 1 0 0,1 0-1 0 0,0 1 0 0 0,0-1 0 0 0,-1 0 1 0 0,1 0-1 0 0,0 0 0 0 0,-1 0 1 0 0,1 0-1 0 0,0 0 0 0 0,0 1 0 0 0,-1-1 1 0 0,1 0-1 0 0,0 0 0 0 0,0 1 1 0 0,-11 4 5 0 0,4 2-8 0 0,1 0 1 0 0,0 0-1 0 0,0 1 1 0 0,0-1-1 0 0,1 1 1 0 0,-5 11-1 0 0,-52 80-14 0 0,61-98 36 0 0,2-1-124 0 0,-1 0 105 0 0,0 0 1 0 0,0 0-1 0 0,1 1 0 0 0,-1-1 0 0 0,0 0 0 0 0,0 0 1 0 0,1 0-1 0 0,-1 0 0 0 0,0 0 0 0 0,1 0 1 0 0,-1 0-1 0 0,0 0 0 0 0,0 0 0 0 0,1 0 1 0 0,-1 0-1 0 0,0 0 0 0 0,1 0 0 0 0,-1 0 0 0 0,0 0 1 0 0,0-1-1 0 0,1 1 0 0 0,-1 0 0 0 0,0 0 1 0 0,0 0-1 0 0,1 0 0 0 0,-1 0 0 0 0,0-1 1 0 0,0 1-1 0 0,0 0 0 0 0,1 0 0 0 0,-1 0 0 0 0,0-1 1 0 0,0 1-1 0 0,0 0 0 0 0,1-1 0 0 0,10-7 59 0 0,7-14-27 0 0,27-43 0 0 0,-30 42-39 0 0,0 1-1 0 0,25-27 1 0 0,-27 36 2 0 0,118-128 28 0 0,-127 136 1 0 0,-2 2 7 0 0,1 0-1 0 0,0 0 1 0 0,-1 0 0 0 0,1 0 0 0 0,-1 0 0 0 0,0-1-1 0 0,0 1 1 0 0,0-1 0 0 0,1-3 0 0 0,-20 12 21 0 0,11-2-65 0 0,1 0 0 0 0,-1 0 0 0 0,1 1 0 0 0,0-1 0 0 0,0 1 0 0 0,-6 7 0 0 0,-11 8 51 0 0,-5 4-30 0 0,1 2 1 0 0,1 1-1 0 0,1 0 1 0 0,-38 57 0 0 0,36-38-68 0 0,25-45 84 0 0,34-61-16 0 0,-27 49 6 0 0,1 1-1 0 0,0 0 1 0 0,0 1-1 0 0,16-18 1 0 0,-22 28 134 0 0,-4 0-151 0 0,1 1 0 0 0,0 0 1 0 0,-1 0-1 0 0,1 0 0 0 0,0 0 0 0 0,0 1 0 0 0,0-1 0 0 0,0 0 0 0 0,0 1 0 0 0,0 0 0 0 0,0-1 0 0 0,0 1 0 0 0,0 0 0 0 0,1 0 0 0 0,-1 0 0 0 0,-1 3 0 0 0,-26 41-81 0 0,26-40 34 0 0,-12 22 61 0 0,9-16 13 0 0,0-1-1 0 0,-12 17 1 0 0,46-60-208 0 0,-19 17 163 0 0,-5 9 27 0 0,0 1 0 0 0,-1-1 1 0 0,0 0-1 0 0,4-11 0 0 0,-7 16-4 0 0,1 0 66 0 0,-1 0-220 0 0,1 7 193 0 0,0 14 32 0 0,1-17-40 0 0,7-27-37 0 0,-8 20-2 0 0,1-1 1 0 0,-1 1 0 0 0,0 0 0 0 0,1 0 0 0 0,0 0 0 0 0,0 0 0 0 0,4-5 0 0 0,34-13-48 0 0,-36 18 64 0 0,0 1 0 0 0,1-1 0 0 0,-2 0 0 0 0,1 0 0 0 0,0 0 0 0 0,-1 0 0 0 0,0-1-1 0 0,0 1 1 0 0,0-1 0 0 0,-1 0 0 0 0,4-8 0 0 0,-4 8-23 0 0,1-1 4 0 0,-3 5 2 0 0,0 1-1 0 0,0-1 1 0 0,0 0 0 0 0,0 1 0 0 0,0-1 0 0 0,0 0 0 0 0,0 1 0 0 0,0-1-1 0 0,0 1 1 0 0,0-1 0 0 0,0 0 0 0 0,0 1 0 0 0,1-1 0 0 0,-1 1 0 0 0,0-1 0 0 0,0 0-1 0 0,1 1 1 0 0,-1-1 0 0 0,0 1 0 0 0,1-1 0 0 0,-1 1 0 0 0,1-1 0 0 0,-1 1-1 0 0,1-1 1 0 0,-1 1 0 0 0,1 0 0 0 0,-1-1 0 0 0,1 1 0 0 0,-1 0 0 0 0,1-1-1 0 0,-1 1 1 0 0,1 0 0 0 0,-1 0 0 0 0,1-1 0 0 0,0 1 0 0 0,-1 0 0 0 0,1 0 0 0 0,0 0-1 0 0,-1 0 1 0 0,2 0 0 0 0,27 8-99 0 0,-9-2 158 0 0,-19-6-49 0 0,0 0-1 0 0,0 0 1 0 0,0 1-1 0 0,1-1 1 0 0,-1 0-1 0 0,0 0 1 0 0,0-1-1 0 0,0 1 1 0 0,0 0-1 0 0,0 0 1 0 0,0-1-1 0 0,0 1 1 0 0,0 0-1 0 0,2-2 1 0 0,-1 1 7 0 0,0-1 0 0 0,-1 0 0 0 0,0 0 0 0 0,1 1 0 0 0,-1-1 0 0 0,0 0 0 0 0,0 0 1 0 0,0 0-1 0 0,1-4 0 0 0,9-20-23 0 0,-8 19-72 0 0,-12 1 123 0 0,8 5-63 0 0,-1 0 1 0 0,0 0-1 0 0,0 1 0 0 0,1-1 0 0 0,-1 1 1 0 0,0-1-1 0 0,0 1 0 0 0,1 0 1 0 0,-1 0-1 0 0,0 0 0 0 0,0 0 0 0 0,0 0 1 0 0,0 0-1 0 0,1 0 0 0 0,-1 1 0 0 0,0-1 1 0 0,0 1-1 0 0,1-1 0 0 0,-1 1 1 0 0,0-1-1 0 0,1 1 0 0 0,-1 0 0 0 0,0 0 1 0 0,1 0-1 0 0,-1 0 0 0 0,1 0 0 0 0,0 0 1 0 0,-1 1-1 0 0,1-1 0 0 0,0 0 1 0 0,0 1-1 0 0,-1-1 0 0 0,1 1 0 0 0,0-1 1 0 0,1 1-1 0 0,-1 0 0 0 0,-1 2 1 0 0,-5 21-1434 0 0,6-16 512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4T01:48:27.9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1 193 1664 0 0,'0'0'-901'0'0,"15"-18"170"0"0,2-17 712 0 0,-2-10 272 0 0,-14 40-202 0 0,1 0 1 0 0,-1 1 0 0 0,1-1-1 0 0,0 0 1 0 0,0 1 0 0 0,0-1-1 0 0,5-7 1 0 0,5-8 136 0 0,5-5 136 0 0,-16 24-275 0 0,-1 1-1 0 0,0 0 1 0 0,0-1 0 0 0,1 1 0 0 0,-1 0-1 0 0,0-1 1 0 0,1 1 0 0 0,-1 0 0 0 0,1 0 0 0 0,-1-1-1 0 0,0 1 1 0 0,1 0 0 0 0,-1 0 0 0 0,1 0-1 0 0,-1 0 1 0 0,1-1 0 0 0,-1 1 0 0 0,0 0-1 0 0,1 0 1 0 0,-1 0 0 0 0,1 0 0 0 0,-1 0-1 0 0,1 0 1 0 0,-1 0 0 0 0,1 0 0 0 0,0 1 0 0 0,-1-1 33 0 0,0 0 1 0 0,0 1 0 0 0,1-1 0 0 0,-1 0 0 0 0,0 1 0 0 0,0-1-1 0 0,0 0 1 0 0,0 1 0 0 0,0-1 0 0 0,0 0 0 0 0,0 1 0 0 0,0-1 0 0 0,0 1-1 0 0,0-1 1 0 0,0 0 0 0 0,0 1 0 0 0,0-1 0 0 0,0 0 0 0 0,0 1 0 0 0,-1-1-1 0 0,1 0 1 0 0,0 1 0 0 0,0-1 0 0 0,0 0 0 0 0,0 1 0 0 0,-1-1 0 0 0,1 0-1 0 0,0 0 1 0 0,0 1 0 0 0,-1-1 0 0 0,1 0 0 0 0,0 0 0 0 0,0 1-1 0 0,-1-1 1 0 0,1 0 0 0 0,0 0 0 0 0,-1 0 0 0 0,0 2-23 0 0,-4 8 96 0 0,4-7-144 0 0,-1 6 67 0 0,0 0 1 0 0,0 0-1 0 0,0 16 1 0 0,1-20-47 0 0,1-1 1 0 0,0 0 0 0 0,1 0-1 0 0,-1 0 1 0 0,1 0-1 0 0,0 1 1 0 0,0-1 0 0 0,0 0-1 0 0,0 0 1 0 0,1-1-1 0 0,0 1 1 0 0,-1 0-1 0 0,4 4 1 0 0,19 26 93 0 0,-17-23-151 0 0,0-1 0 0 0,1 1 0 0 0,0-2 0 0 0,0 1 0 0 0,1-1 0 0 0,0 0 0 0 0,17 11 0 0 0,9 6-3268 0 0,-25-17 1761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01:17.7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16:02.7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858 225 1424 0 0,'-4'-5'-159'0'0,"3"4"136"0"0,0 0 0 0 0,0 0 0 0 0,0 0 0 0 0,0 0 1 0 0,0-1-1 0 0,0 1 0 0 0,1 0 0 0 0,-1 0 0 0 0,0-1 1 0 0,1 1-1 0 0,-1-1 0 0 0,1-1 0 0 0,-1 2-9 0 0,1-4-865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24:23.9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274 72 1800 0 0,'-5'-4'-632'0'0,"1"-2"264"0"0,4 3 320 0 0,-6 1 16 0 0,5-1 128 0 0,0 3-288 0 0,-20 6 152 0 0,15-5-24 0 0,-2-1-144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25:21.44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12 1864 0 0,'2'-6'-448'0'0,"3"3"168"0"0,-1 0 208 0 0,3 3 16 0 0,1 1 24 0 0,0 2-104 0 0,-1 0-88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28:03.5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5838 2492 1032 0 0,'1'-2'192'0'0,"0"-3"-472"0"0,0 1-240 0 0,1 4 208 0 0,-1 0 208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29:40.56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635 205 1696 0 0,'-12'-8'-880'0'0,"1"4"360"0"0,1 2 424 0 0,2 2 40 0 0,0 0-40 0 0,1 1 64 0 0,-1-1 32 0 0,2 0-8 0 0,-1 0 8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25T01:31:01.1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11491 12108 1872 0 0,'0'0'-401'0'0,"0"-3"453"0"0,-2-17 2996 0 0,1 19-3013 0 0,1-1 0 0 0,-1 1-1 0 0,1-1 1 0 0,0 1 0 0 0,0-1 0 0 0,-1 1-1 0 0,1-1 1 0 0,0 1 0 0 0,0-1 0 0 0,1 1-1 0 0,-1-1 1 0 0,0 1 0 0 0,0-1 0 0 0,1 1-1 0 0,-1-1 1 0 0,1 1 0 0 0,0 0 0 0 0,-1-1-1 0 0,1 1 1 0 0,0 0 0 0 0,-1-1 0 0 0,1 1-1 0 0,0 0 1 0 0,0 0 0 0 0,2-2 0 0 0,8-8 16 0 0,1 1 1 0 0,0 1 0 0 0,0 0-1 0 0,1 0 1 0 0,0 2 0 0 0,0-1-1 0 0,1 2 1 0 0,0-1 0 0 0,0 2-1 0 0,25-7 1 0 0,7 2-90 0 0,0 2 1 0 0,54-3 0 0 0,-87 10 30 0 0,0 0 1 0 0,0 1 0 0 0,0 1-1 0 0,0 0 1 0 0,0 1 0 0 0,0 0-1 0 0,0 1 1 0 0,-1 0 0 0 0,1 1 0 0 0,19 10-1 0 0,-29-13 1 0 0,-1 0 0 0 0,0 0 0 0 0,0 1 0 0 0,0-1 0 0 0,0 1 0 0 0,0-1 0 0 0,0 1 0 0 0,0 0 0 0 0,0 0 0 0 0,-1 0 0 0 0,1 0 0 0 0,-1 0 0 0 0,1 0 0 0 0,-1 0 0 0 0,0 1 0 0 0,0-1 0 0 0,0 0 0 0 0,1 5 0 0 0,-1-3 7 0 0,-1 0 1 0 0,0 0-1 0 0,0 0 0 0 0,0 0 1 0 0,0 0-1 0 0,0 0 0 0 0,-1 0 1 0 0,0 0-1 0 0,0 0 0 0 0,-2 7 0 0 0,-2 0 5 0 0,0 0 0 0 0,-1 0 0 0 0,0-1 0 0 0,-1 0-1 0 0,0 0 1 0 0,0 0 0 0 0,-9 8 0 0 0,-3 0 13 0 0,0-1 1 0 0,-2-1-1 0 0,-34 21 0 0 0,-73 34 25 0 0,2-2-34 0 0,104-55 17 0 0,3-3-30 0 0,2 0-1 0 0,-1 1 0 0 0,2 1 1 0 0,-23 21-1 0 0,39-34 3 0 0,-1 1 0 0 0,0-1 0 0 0,1 1-1 0 0,-1-1 1 0 0,1 1 0 0 0,0-1 0 0 0,-1 1 0 0 0,1-1 0 0 0,-1 1 0 0 0,1 0 0 0 0,0-1-1 0 0,-1 1 1 0 0,1-1 0 0 0,0 1 0 0 0,-1 0 0 0 0,1-1 0 0 0,0 1 0 0 0,0 0 0 0 0,0-1-1 0 0,0 1 1 0 0,0 0 0 0 0,0-1 0 0 0,0 1 0 0 0,0 0 0 0 0,0 0 0 0 0,0-1 0 0 0,0 2-1 0 0,1-1-2 0 0,0-1 0 0 0,0 1 0 0 0,-1-1 0 0 0,1 1 0 0 0,0-1 0 0 0,0 1 0 0 0,0-1 0 0 0,-1 1-1 0 0,1-1 1 0 0,0 0 0 0 0,0 1 0 0 0,0-1 0 0 0,0 0 0 0 0,0 0 0 0 0,0 0 0 0 0,2 1 0 0 0,46-4-27 0 0,-44 3 67 0 0,418-49 541 0 0,-294 45-163 0 0,-107 4-189 0 0,-32 12 185 0 0,-2-1-360 0 0,0 0 0 0 0,-1-1 0 0 0,-25 14 0 0 0,2 0-38 0 0,-24 16-4 0 0,-2-3 0 0 0,-83 38 0 0 0,-143 39 14 0 0,100-57 158 0 0,155-50-455 0 0,-1-1 0 0 0,1-1-1 0 0,-63-1 1 0 0,92-4 49 0 0,-1 0 1 0 0,1-1 0 0 0,0 1-1 0 0,0-1 1 0 0,0 0 0 0 0,-1 0-1 0 0,1 0 1 0 0,0 0-1 0 0,-7-5 1 0 0,0 0-1063 0 0</inkml:trace>
  <inkml:trace contextRef="#ctx0" brushRef="#br0" timeOffset="909.949">12651 11601 12915 0 0,'-4'-13'-106'0'0,"-28"-65"-573"0"0,27 68 656 0 0,1 1 1 0 0,-2 1 0 0 0,1-1-1 0 0,-1 1 1 0 0,0 0 0 0 0,-9-9-1 0 0,8 11-14 0 0,0 1-1 0 0,-1 0 0 0 0,0 0 0 0 0,1 0 1 0 0,-2 1-1 0 0,1 1 0 0 0,-14-6 1 0 0,-3 2-49 0 0,-35-6 0 0 0,-7 3 27 0 0,0 3 1 0 0,0 3 0 0 0,-1 3-1 0 0,1 3 1 0 0,0 3-1 0 0,0 3 1 0 0,0 3 0 0 0,-116 34-1 0 0,142-31 57 0 0,0 3 0 0 0,1 1 0 0 0,-73 45 0 0 0,58-26-141 0 0,-95 84 0 0 0,120-93 98 0 0,2 2 1 0 0,2 1-1 0 0,0 1 1 0 0,3 1 0 0 0,0 2-1 0 0,2 0 1 0 0,2 1-1 0 0,1 1 1 0 0,-18 54 0 0 0,14-30 363 0 0,3 0 1 0 0,-15 83 0 0 0,30-120-239 0 0,2-1 0 0 0,0 1 0 0 0,2 1 0 0 0,0-1 0 0 0,2 0-1 0 0,0 0 1 0 0,2-1 0 0 0,1 1 0 0 0,10 32 0 0 0,-4-27-44 0 0,0-1 0 0 0,1 0 0 0 0,2-1 0 0 0,1 0 0 0 0,1-2 0 0 0,1 1 0 0 0,2-2 0 0 0,0-1 0 0 0,1 0 0 0 0,2-1 0 0 0,0-1 0 0 0,1-1 0 0 0,1-2 0 0 0,37 23 0 0 0,-19-17 31 0 0,0-2 0 0 0,2-3 0 0 0,0-1 0 0 0,2-2 0 0 0,-1-2 0 0 0,2-2 0 0 0,60 8 0 0 0,230 6 153 0 0,-267-27-40 0 0,109-13 0 0 0,-142 7-57 0 0,0-1 0 0 0,-1-2 0 0 0,0-1 0 0 0,59-28 0 0 0,-24 4 190 0 0,79-53 1 0 0,-88 44-194 0 0,-2-3-1 0 0,91-92 1 0 0,-126 113-53 0 0,0-2 0 0 0,-2-1 0 0 0,-1-1 1 0 0,21-39-1 0 0,-14 16 39 0 0,38-102 1 0 0,-39 86-40 0 0,-8 19-17 0 0,21-79-1 0 0,-28 76-12 0 0,-2-2-1 0 0,-2 0 1 0 0,3-98 0 0 0,-12 136-40 0 0,-1 1 0 0 0,-1-1 0 0 0,0 1 0 0 0,-1 0 0 0 0,-1 0 1 0 0,0 0-1 0 0,-1 0 0 0 0,-1 0 0 0 0,0 1 0 0 0,-1 0 0 0 0,-1 1 1 0 0,0-1-1 0 0,-1 1 0 0 0,-1 1 0 0 0,0 0 0 0 0,0 0 0 0 0,-16-13 0 0 0,6 9-34 0 0,-1 1-1 0 0,0 1 0 0 0,-2 2 0 0 0,1 0 0 0 0,-2 1 0 0 0,1 1 1 0 0,-1 1-1 0 0,-1 1 0 0 0,0 1 0 0 0,-30-5 0 0 0,-6 3-72 0 0,0 3-1 0 0,0 2 0 0 0,-74 4 0 0 0,117 1-49 0 0,1 1 0 0 0,-20 4 0 0 0,33-5-98 0 0,0 1 0 0 0,0 0 1 0 0,0 0-1 0 0,0 1 1 0 0,1-1-1 0 0,-1 1 1 0 0,0-1-1 0 0,0 1 0 0 0,1 0 1 0 0,-1 1-1 0 0,1-1 1 0 0,0 1-1 0 0,0-1 1 0 0,-6 7-1 0 0,8-7-29 0 0,0-1 1 0 0,1 1-1 0 0,-1 0 0 0 0,0-1 1 0 0,1 1-1 0 0,-1 0 0 0 0,1 0 0 0 0,-1-1 1 0 0,1 1-1 0 0,0 0 0 0 0,0 0 1 0 0,-1 0-1 0 0,2 0 0 0 0,-1 0 1 0 0,0 0-1 0 0,0-1 0 0 0,0 1 0 0 0,1 0 1 0 0,-1 0-1 0 0,1 0 0 0 0,1 2 1 0 0,6 12-2215 0 0</inkml:trace>
  <inkml:trace contextRef="#ctx0" brushRef="#br0" timeOffset="1448.98">14969 11270 8090 0 0,'-1'0'-23'0'0,"1"0"1"0"0,-1-1-1 0 0,1 1 0 0 0,-1-1 1 0 0,1 0-1 0 0,-1 1 1 0 0,1-1-1 0 0,0 1 1 0 0,-1-1-1 0 0,1 0 0 0 0,0 1 1 0 0,0-1-1 0 0,-1 1 1 0 0,1-1-1 0 0,0 0 0 0 0,0 1 1 0 0,0-1-1 0 0,0 0 1 0 0,0 0-1 0 0,0 1 1 0 0,0-1-1 0 0,0 0 0 0 0,0 1 1 0 0,0-2-1 0 0,16 1-307 0 0,2 3 445 0 0,5-4 81 0 0,1-1 1 0 0,-1-1 0 0 0,26-7 0 0 0,-22 4-40 0 0,61-17 820 0 0,-1-4 0 0 0,136-63 0 0 0,-183 73-829 0 0,83-23 0 0 0,-100 35-175 0 0,2 1 0 0 0,-1 1-1 0 0,0 2 1 0 0,50 0 0 0 0,-41 6-1051 0 0,0 1 0 0 0,37 10 0 0 0,-44-8-992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0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1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1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4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3:13.0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 1664 0 0,'5'-10'-1263'0'0,"2"3"1186"0"0,9 5 80 0 0,5-6-226 0 0,-19 9 151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6:23.5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346 6019 7674 0 0,'-10'-23'5009'0'0,"11"19"-4032"0"0,8 13-1652 0 0,3 7 618 0 0,-2 1 1 0 0,0 0-1 0 0,-2 0 0 0 0,11 26 0 0 0,22 77 130 0 0,-36-101-72 0 0,64 249 164 0 0,-34-122-154 0 0,33 147 49 0 0,-9-89 875 0 0,-30-145-455 0 0,-26-58 179 0 0,-1-7-494 0 0,0-11-110 0 0,-84-312-824 0 0,64 265 693 0 0,-11-29-28 0 0,-12-50 300 0 0,35 116-138 0 0,2 2 0 0 0,0-2 0 0 0,1-43 0 0 0,4 45-77 0 0,1 1 0 0 0,1 0 0 0 0,1 0 0 0 0,1 0 0 0 0,2 0 0 0 0,0 1 0 0 0,1 0 0 0 0,13-26 0 0 0,-14 35-36 0 0,1 0-1 0 0,1 0 1 0 0,0 0-1 0 0,1 0 0 0 0,1 1 1 0 0,0 1-1 0 0,-1 0 1 0 0,2 0-1 0 0,1 1 1 0 0,0 1-1 0 0,0 0 1 0 0,28-15-1 0 0,-36 23 24 0 0,0 0 1 0 0,-1 0 0 0 0,1 0-1 0 0,0 1 1 0 0,1 0-1 0 0,-1 0 1 0 0,0 0-1 0 0,0 0 1 0 0,0 1-1 0 0,1 0 1 0 0,8 1-1 0 0,-12-1 16 0 0,1 1 0 0 0,-1-1 1 0 0,0 1-1 0 0,0 0 0 0 0,0 0 0 0 0,0 0 0 0 0,0 0 0 0 0,0 0 0 0 0,0 0 0 0 0,0 0 0 0 0,0 1 1 0 0,0-1-1 0 0,0 1 0 0 0,0 0 0 0 0,-1-1 0 0 0,1 1 0 0 0,-1 0 0 0 0,1 0 0 0 0,-1 0 0 0 0,0 0 0 0 0,0 0 1 0 0,0 0-1 0 0,0 0 0 0 0,0 1 0 0 0,0-1 0 0 0,0 0 0 0 0,0 3 0 0 0,1 10-2 0 0,-1-1 0 0 0,0 1 1 0 0,-1 0-1 0 0,0-1 0 0 0,-1 1 0 0 0,-1-1 0 0 0,0 0 0 0 0,-1 0 0 0 0,-1 0 0 0 0,0 1 1 0 0,-11 22-1 0 0,-4 6-46 0 0,-2-1-1 0 0,-35 48 1 0 0,55-89 64 0 0,-11 20-468 0 0,-2-1-1 0 0,-23 26 1 0 0,31-40 306 0 0,1-1 1 0 0,-1 1 0 0 0,0-2-1 0 0,-1 1 1 0 0,2-1-1 0 0,-2 0 1 0 0,0 0 0 0 0,0 0-1 0 0,0-2 1 0 0,0 1 0 0 0,-13 3-1 0 0,-22 1-4676 0 0,27-6 2205 0 0</inkml:trace>
  <inkml:trace contextRef="#ctx0" brushRef="#br0" timeOffset="484.69">1165 6345 9362 0 0,'-40'-24'3714'0'0,"38"23"-3128"0"0,4 3-773 0 0,0 0 104 0 0,0 0 0 0 0,0 0 0 0 0,0 1 0 0 0,-1-1 1 0 0,1 1-1 0 0,-1-1 0 0 0,0 1 0 0 0,2 3 0 0 0,2 12 0 0 0,0-1-1 0 0,-2 1 0 0 0,0 0 0 0 0,-1-1 0 0 0,-1 25 1 0 0,0-15-31 0 0,6 35 0 0 0,55 390 220 0 0,-62-447-83 0 0,0 1 0 0 0,0-1 0 0 0,-1 0 0 0 0,0 1 0 0 0,-2 7 0 0 0,-1 18 579 0 0,4-30-339 0 0,-2-3-178 0 0,0 0 1 0 0,1 0-1 0 0,-1 0 0 0 0,1 0 0 0 0,0 0 1 0 0,-1 0-1 0 0,1-1 0 0 0,0 1 0 0 0,0 0 1 0 0,1-1-1 0 0,-1 1 0 0 0,0-4 0 0 0,-1-11-32 0 0,1-1-1 0 0,0 0 1 0 0,3-34-1 0 0,0 14-83 0 0,22-261-338 0 0,-11 170 294 0 0,-9 86-17 0 0,2 1 1 0 0,1 0-1 0 0,3 1 0 0 0,1 0 1 0 0,2 0-1 0 0,30-64 1 0 0,-19 66-393 0 0,-23 37 240 0 0,0 1 0 0 0,0-1 0 0 0,0 1 1 0 0,0-1-1 0 0,1 1 0 0 0,-1-1 0 0 0,0 1 1 0 0,1 0-1 0 0,-1-1 0 0 0,1 1 0 0 0,-1 0 1 0 0,1 0-1 0 0,0 0 0 0 0,0 0 0 0 0,-1 1 1 0 0,1-1-1 0 0,-1 0 0 0 0,1 1 0 0 0,0-1 1 0 0,2 1-1 0 0,2 1-2062 0 0</inkml:trace>
  <inkml:trace contextRef="#ctx0" brushRef="#br0" timeOffset="903.61">1582 6123 13611 0 0,'-8'17'-31'0'0,"1"-2"-1"0"0,2 2 1 0 0,0 0 0 0 0,0 0-1 0 0,1 0 1 0 0,1 1 0 0 0,1-1 0 0 0,-1 23-1 0 0,3 15-78 0 0,9 71 0 0 0,-8-109 134 0 0,2-1-1 0 0,0 0 0 0 0,0-1 0 0 0,2 1 0 0 0,-1 0 0 0 0,2 0 0 0 0,7 15 0 0 0,-9-25 7 0 0,0 0 1 0 0,0 1-1 0 0,0-1 0 0 0,1-1 1 0 0,-1 1-1 0 0,1-1 0 0 0,1 1 0 0 0,-1-1 1 0 0,1-1-1 0 0,0 1 0 0 0,0-1 1 0 0,0 0-1 0 0,0-1 0 0 0,0 1 0 0 0,1-1 1 0 0,0-1-1 0 0,0 1 0 0 0,9 1 1 0 0,-11-3 8 0 0,0 0 0 0 0,0-1 0 0 0,0 0 0 0 0,0 0 0 0 0,0 0 1 0 0,0-1-1 0 0,0 1 0 0 0,0-1 0 0 0,-1 0 0 0 0,0-1 0 0 0,1 1 1 0 0,0-1-1 0 0,-1 0 0 0 0,1 0 0 0 0,-1-1 0 0 0,1 1 1 0 0,-1-1-1 0 0,0 0 0 0 0,0 0 0 0 0,0 0 0 0 0,-1-1 0 0 0,1 1 1 0 0,5-9-1 0 0,3-4 38 0 0,0-1 0 0 0,-2 0 0 0 0,0 0 0 0 0,12-29 0 0 0,-11 19-207 0 0,-1-2 1 0 0,-1 0-1 0 0,-1-1 0 0 0,-2 0 0 0 0,0 0 0 0 0,-4 1 0 0 0,2-59 0 0 0,-4 81 36 0 0,-1 0 0 0 0,1-1-1 0 0,-2 1 1 0 0,1 0 0 0 0,-1 0 0 0 0,1 0-1 0 0,-1 0 1 0 0,-1 0 0 0 0,1 0-1 0 0,-2 0 1 0 0,1 1 0 0 0,-1-1-1 0 0,0 1 1 0 0,0 0 0 0 0,-1 1 0 0 0,0 0-1 0 0,-6-6 1 0 0,3 4-59 0 0,0 1-1 0 0,0 0 1 0 0,-1 1 0 0 0,0 0 0 0 0,1 0-1 0 0,-2 1 1 0 0,1 0 0 0 0,-1 1-1 0 0,0 0 1 0 0,1 0 0 0 0,-19-1 0 0 0,15 1-176 0 0,-29-2-204 0 0,40 5 358 0 0,0 0 1 0 0,-1 0 0 0 0,1 0 0 0 0,0 1 0 0 0,0-1-1 0 0,-1 1 1 0 0,1-1 0 0 0,0 1 0 0 0,0-1-1 0 0,0 1 1 0 0,0 0 0 0 0,-1 0 0 0 0,1 0-1 0 0,-2 2 1 0 0,4-2 102 0 0,-1-1-1 0 0,1 0 1 0 0,0 1-1 0 0,0-1 1 0 0,-1 0 0 0 0,1 1-1 0 0,0-1 1 0 0,0 0-1 0 0,0 1 1 0 0,0-1-1 0 0,0 1 1 0 0,0-1-1 0 0,0 0 1 0 0,0 1 0 0 0,0-1-1 0 0,0 1 1 0 0,0-1-1 0 0,0 0 1 0 0,0 1-1 0 0,0-1 1 0 0,0 0-1 0 0,0 1 1 0 0,0-1 0 0 0,0 1-1 0 0,0-1 1 0 0,0 0-1 0 0,1 1 1 0 0,1 6-1219 0 0</inkml:trace>
  <inkml:trace contextRef="#ctx0" brushRef="#br0" timeOffset="1764.98">2529 5471 15059 0 0,'0'0'458'0'0,"3"11"-56"0"0,16 35-685 0 0,-8-18 203 0 0,9 37-1 0 0,-2 27 24 0 0,-5-1-1 0 0,3 121 0 0 0,-9-102-9 0 0,12 176-74 0 0,-16-184 157 0 0,2-90 48 0 0,-2-10 37 0 0,-4-7 129 0 0,-1-5-245 0 0,0 0-1 0 0,0 0 1 0 0,2 0 0 0 0,0 0 0 0 0,0 0 0 0 0,1-17 0 0 0,0-3-111 0 0,0-3-30 0 0,1 4 56 0 0,-2-1 0 0 0,-1-1 0 0 0,-1 1 0 0 0,-1 0 1 0 0,-9-33-1 0 0,9 54-28 0 0,0-1 0 0 0,-1 1 0 0 0,-1-1 0 0 0,1 1 0 0 0,-1 0 0 0 0,-1 0 0 0 0,0 1 1 0 0,0-1-1 0 0,-8-7 0 0 0,12 14 93 0 0,0 0 1 0 0,-1 0 0 0 0,1 0-1 0 0,0 0 1 0 0,-1 1-1 0 0,1-1 1 0 0,-1 1-1 0 0,0-1 1 0 0,2 1 0 0 0,-2 0-1 0 0,0 0 1 0 0,0 0-1 0 0,0 1 1 0 0,0-1 0 0 0,0 1-1 0 0,1-1 1 0 0,-1 1-1 0 0,0 0 1 0 0,0 0 0 0 0,0 0-1 0 0,0 1 1 0 0,0-1-1 0 0,0 1 1 0 0,0-1-1 0 0,0 1 1 0 0,0 0 0 0 0,1 0-1 0 0,-1 0 1 0 0,0 1-1 0 0,1-1 1 0 0,-1 1 0 0 0,1-1-1 0 0,-1 1 1 0 0,1 0-1 0 0,-4 3 1 0 0,-8 9 104 0 0,0 0-1 0 0,1 1 1 0 0,0 1 0 0 0,1 0 0 0 0,0 0 0 0 0,2 1-1 0 0,0 0 1 0 0,1 1 0 0 0,1 0 0 0 0,0 1-1 0 0,2 0 1 0 0,0 0 0 0 0,0 1 0 0 0,2 0 0 0 0,1 0-1 0 0,0-1 1 0 0,2 1 0 0 0,0 0 0 0 0,1 0-1 0 0,1 0 1 0 0,1 0 0 0 0,1 0 0 0 0,0 0 0 0 0,12 34-1 0 0,-12-48-34 0 0,-1 0-1 0 0,2 0 1 0 0,-1 0-1 0 0,0-1 0 0 0,1 1 1 0 0,0-1-1 0 0,0 0 1 0 0,0 0-1 0 0,1-1 0 0 0,0 1 1 0 0,0-1-1 0 0,0 0 1 0 0,0 0-1 0 0,1-1 1 0 0,0 1-1 0 0,0-1 0 0 0,0-1 1 0 0,0 1-1 0 0,0-1 1 0 0,0 0-1 0 0,1 0 0 0 0,-1-1 1 0 0,0 0-1 0 0,0 0 1 0 0,1-1-1 0 0,-1 1 1 0 0,1-1-1 0 0,0-1 0 0 0,-1 1 1 0 0,8-3-1 0 0,8-3 36 0 0,-3-1 0 0 0,2 0 0 0 0,-1-2 0 0 0,0-1 0 0 0,-1 0 0 0 0,-1-1 0 0 0,0-1 0 0 0,0-1 0 0 0,-1-1 0 0 0,20-20 0 0 0,15-20-18 0 0,72-101-1 0 0,-86 104-57 0 0,9-14-51 0 0,-30 39-36 0 0,2 1 1 0 0,1 0-1 0 0,28-28 0 0 0,-48 52 76 0 0,1 1 1 0 0,-1-1-1 0 0,1 0 1 0 0,0 1-1 0 0,-1-1 1 0 0,1 1-1 0 0,0-1 1 0 0,0 1-1 0 0,-1-1 1 0 0,1 1-1 0 0,0-1 0 0 0,0 1 1 0 0,0 0-1 0 0,0-1 1 0 0,0 1-1 0 0,-1 0 1 0 0,1 0-1 0 0,0-1 1 0 0,0 1-1 0 0,0 0 1 0 0,0 0-1 0 0,0 0 1 0 0,0 0-1 0 0,0 1 1 0 0,0-1-1 0 0,0 0 0 0 0,1 0 1 0 0,-1 1-5 0 0,0 1 0 0 0,0-1 0 0 0,0 0 0 0 0,0 0 0 0 0,0 0 0 0 0,0 1 0 0 0,0-1 0 0 0,0 0 0 0 0,0 1 0 0 0,-1-1 0 0 0,1 1 0 0 0,0-1 0 0 0,-1 1 0 0 0,1 3 0 0 0,3 11 5 0 0,-1 1-1 0 0,-1 0 0 0 0,1 16 0 0 0,-4-23 30 0 0,2 0 0 0 0,0 1-1 0 0,0-1 1 0 0,1 0 0 0 0,0 1 0 0 0,0-1 0 0 0,1 0-1 0 0,1-1 1 0 0,0 1 0 0 0,8 15 0 0 0,-3-10 82 0 0,-2-3-7 0 0,0-2 0 0 0,1 1 0 0 0,17 16 0 0 0,-24-25-55 0 0,0-1 0 0 0,1 1 0 0 0,-1-1 0 0 0,1 0 0 0 0,0 1 0 0 0,-1-1 0 0 0,1 0 0 0 0,0 0 1 0 0,0 0-1 0 0,0 0 0 0 0,0-1 0 0 0,0 1 0 0 0,0 0 0 0 0,0-1 0 0 0,0 1 0 0 0,0-1 0 0 0,0 0 0 0 0,0 0 0 0 0,-1 0 0 0 0,1 0 0 0 0,0 0 0 0 0,0 0 1 0 0,0 0-1 0 0,0-1 0 0 0,0 1 0 0 0,0-1 0 0 0,0 1 0 0 0,0-1 0 0 0,0 0 0 0 0,3-2 0 0 0,-1 0 17 0 0,-1 0 1 0 0,1 0-1 0 0,-1 0 0 0 0,0 0 1 0 0,0-1-1 0 0,0 1 0 0 0,0 0 1 0 0,3-8-1 0 0,17-38 104 0 0,-15 29-127 0 0,46-127 117 0 0,-13 28-210 0 0,-34 103 20 0 0,6-17-228 0 0,-13 32 169 0 0,1 3 67 0 0,0-1-1 0 0,-1 1 1 0 0,1 0 0 0 0,-1 0-1 0 0,1 0 1 0 0,-1-2 0 0 0,0 2 0 0 0,0 0-1 0 0,0 0 1 0 0,0 0 0 0 0,0 0-1 0 0,0 0 1 0 0,-1 2 0 0 0,1-1 0 0 0,-2 61 101 0 0,9 108 0 0 0,-2-138-347 0 0,1 0 0 0 0,1-1 0 0 0,2 0-1 0 0,1-1 1 0 0,19 46 0 0 0,-28-76 16 0 0,0 0 0 0 0,1 0 1 0 0,-1 0-1 0 0,0 0 0 0 0,0-1 0 0 0,1 1 0 0 0,-1 0 0 0 0,1-1 0 0 0,-1 1 0 0 0,1-1 0 0 0,0 1 0 0 0,0-1 0 0 0,0 0 0 0 0,0 0 0 0 0,0 0 0 0 0,0 0 1 0 0,0 0-1 0 0,0 0 0 0 0,0 0 0 0 0,0-1 0 0 0,0 1 0 0 0,0-1 0 0 0,1 1 0 0 0,-1-1 0 0 0,0 0 0 0 0,0 0 0 0 0,1 0 0 0 0,-1 0 0 0 0,0-1 0 0 0,0 1 0 0 0,4-1 1 0 0,12-3-2959 0 0</inkml:trace>
  <inkml:trace contextRef="#ctx0" brushRef="#br0" timeOffset="2030.95">4032 5823 15019 0 0,'-1'-1'10'0'0,"0"0"1"0"0,0 0-1 0 0,0 0 0 0 0,0 0 1 0 0,0 0-1 0 0,0 1 0 0 0,0-1 0 0 0,0 0 1 0 0,0 0-1 0 0,-1 1 0 0 0,1-1 0 0 0,0 1 1 0 0,-1-1-1 0 0,1 1 0 0 0,-1-1 0 0 0,1 1 1 0 0,-1 0-1 0 0,1 0 0 0 0,-1 0 0 0 0,1 0 1 0 0,-3 0-1 0 0,2 1-15 0 0,0-1-1 0 0,0 1 1 0 0,0 0-1 0 0,0 0 1 0 0,0 0-1 0 0,1 0 1 0 0,-1 1-1 0 0,0-1 1 0 0,1 0-1 0 0,-1 1 1 0 0,1-1-1 0 0,-1 1 1 0 0,-1 2-1 0 0,-4 7-46 0 0,0 0 0 0 0,1 1 1 0 0,1-1-1 0 0,-5 14 0 0 0,6-14 96 0 0,-8 21-43 0 0,0 0 1 0 0,-8 44 0 0 0,16-57 24 0 0,1 0-1 0 0,1 1 1 0 0,1-1-1 0 0,0 1 1 0 0,4 28-1 0 0,-3-44-6 0 0,1 1-1 0 0,0-1 1 0 0,0 0-1 0 0,0 1 0 0 0,1-1 1 0 0,-1 0-1 0 0,1 0 1 0 0,0 0-1 0 0,0 0 1 0 0,0 0-1 0 0,1-1 1 0 0,0 1-1 0 0,-1-1 0 0 0,7 7 1 0 0,-7-9-21 0 0,1 1 1 0 0,-1 0 0 0 0,0-1-1 0 0,1 0 1 0 0,-1 1-1 0 0,1-1 1 0 0,-1 0 0 0 0,0 0-1 0 0,1 0 1 0 0,0-1-1 0 0,-1 1 1 0 0,1-1-1 0 0,0 0 1 0 0,0 1 0 0 0,0-1-1 0 0,-1 0 1 0 0,1-1-1 0 0,0 1 1 0 0,0 0 0 0 0,-1-1-1 0 0,1 0 1 0 0,0 1-1 0 0,5-3 1 0 0,14-8-928 0 0,0 0 0 0 0,0-1 0 0 0,-1-1 0 0 0,0-2 0 0 0,-1 0 0 0 0,-2 0 0 0 0,30-31 0 0 0,-21 18-1824 0 0</inkml:trace>
  <inkml:trace contextRef="#ctx0" brushRef="#br0" timeOffset="2343.1">4349 5686 6209 0 0,'-4'26'2139'0'0,"-2"31"-1"0"0,-1 16-1827 0 0,0-25-150 0 0,-3-1 1 0 0,-26 82-1 0 0,29-108-134 0 0,-2-1-1 0 0,0 0 1 0 0,-2 0-1 0 0,0-2 1 0 0,-1 1-1 0 0,0-1 1 0 0,-1-1-1 0 0,-23 23 1 0 0,24-28 65 0 0,5-5 409 0 0,15-16-261 0 0,91-86-281 0 0,-64 62 61 0 0,1 1 0 0 0,3 1 0 0 0,49-30 0 0 0,-38 27-193 0 0,94-43-1 0 0,-133 73-147 0 0,1 0 0 0 0,20-5 1 0 0,-28 8-448 0 0,1 1 1 0 0,-1-1 0 0 0,0 1 0 0 0,0 0-1 0 0,0 0 1 0 0,8 1 0 0 0,-4 0-1312 0 0</inkml:trace>
  <inkml:trace contextRef="#ctx0" brushRef="#br0" timeOffset="2556.25">4975 5709 12291 0 0,'18'-9'2024'0'0,"0"0"-1832"0"0,-1 2-120 0 0,7 2 24 0 0,3 3-216 0 0,3 2-16 0 0,2 4-8 0 0,-5 3-32 0 0,2-1-40 0 0,-6 4-664 0 0,3 0-360 0 0,0 1-161 0 0,-1 0-1367 0 0</inkml:trace>
  <inkml:trace contextRef="#ctx0" brushRef="#br0" timeOffset="2726.41">5155 6114 15299 0 0,'1'-9'2537'0'0,"8"3"-2449"0"0,4-3-160 0 0,7 2 160 0 0,0 2-360 0 0,8 2-176 0 0,3 3-393 0 0,7 0 89 0 0,1 2-1056 0 0,2-2-393 0 0,1 0-1287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15:16.9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1247 6373 7162 0 0,'-31'-26'5098'0'0,"30"25"-5214"0"0,1 1-13 0 0,0-1 121 0 0,1 1-1 0 0,-1-1 1 0 0,1 1-1 0 0,-1-1 1 0 0,0 1-1 0 0,1-1 0 0 0,-1 1 1 0 0,1 0-1 0 0,-1-1 1 0 0,1 1-1 0 0,-1 0 1 0 0,1 0-1 0 0,-1-1 0 0 0,1 1 1 0 0,-1 0-1 0 0,1 0 1 0 0,-1 0-1 0 0,1-1 1 0 0,-1 1-1 0 0,1 0 1 0 0,0 0-1 0 0,-1 0 0 0 0,1 0 1 0 0,-1 0-1 0 0,1 0 1 0 0,-1 0-1 0 0,1 0 1 0 0,0 1-1 0 0,-1-1 1 0 0,1 0-1 0 0,19 3-85 0 0,-12-1 85 0 0,-1 0 0 0 0,0 1 1 0 0,1-1-1 0 0,-1 2 0 0 0,0-1 0 0 0,0 1 1 0 0,-1 0-1 0 0,1 1 0 0 0,-1-1 0 0 0,0 1 1 0 0,0 0-1 0 0,-1 1 0 0 0,1 0 0 0 0,-1 0 1 0 0,8 12-1 0 0,278 337-59 0 0,-158-222-2945 0 0,-106-103 963 0 0</inkml:trace>
  <inkml:trace contextRef="#ctx0" brushRef="#br0" timeOffset="3061.16">2542 6831 8346 0 0,'-2'-1'53'0'0,"-1"1"0"0"0,0-1 0 0 0,1 1 1 0 0,-1 0-1 0 0,0-1 0 0 0,1 1 0 0 0,-1 0 0 0 0,0 1 1 0 0,1-1-1 0 0,-1 0 0 0 0,0 1 0 0 0,-3 1 1 0 0,5-2-34 0 0,0 1 1 0 0,0 0-1 0 0,0 0 1 0 0,0-1-1 0 0,1 1 0 0 0,-1 0 1 0 0,0 0-1 0 0,1 0 1 0 0,-1 0-1 0 0,0 0 1 0 0,1 0-1 0 0,-1 0 1 0 0,1 0-1 0 0,0 0 1 0 0,-1 0-1 0 0,1 0 1 0 0,0 0-1 0 0,-1 0 1 0 0,1 0-1 0 0,0 0 1 0 0,0 0-1 0 0,0 0 1 0 0,0 0-1 0 0,0 0 1 0 0,0 0-1 0 0,0 1 1 0 0,1-1-1 0 0,-1 0 1 0 0,0 0-1 0 0,1 0 1 0 0,-1 0-1 0 0,1 0 1 0 0,0 2-1 0 0,4 7 69 0 0,1 1-1 0 0,-1-1 1 0 0,2 0-1 0 0,0-1 1 0 0,0 0-1 0 0,10 11 1 0 0,7 8-31 0 0,38 56-41 0 0,-26-34-432 0 0,61 67-1 0 0,-61-76-2079 0 0,-15-23-103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5:29:22.3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1 976 0 0,'0'0'-120'0'0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4:22:21.2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858 225 1424 0 0,'-4'-5'-159'0'0,"3"4"136"0"0,0 0 0 0 0,0 0 0 0 0,0 0 0 0 0,0 0 1 0 0,0-1-1 0 0,0 1 0 0 0,1 0 0 0 0,-1 0 0 0 0,0-1 1 0 0,1 1-1 0 0,-1-1 0 0 0,1-1 0 0 0,-1 2-9 0 0,1-4-865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4:22:21.2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1 523 1864 0 0,'2'-262'-448'0'0,"3"132"168"0"0,-1-1 208 0 0,3 131 16 0 0,2 44 24 0 0,-1 86-104 0 0,-1 1-88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0T14:27:08.7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858 225 1424 0 0,'-4'-5'-159'0'0,"3"4"136"0"0,0 0 0 0 0,0 0 0 0 0,0 0 0 0 0,0 0 1 0 0,0-1-1 0 0,0 1 0 0 0,1 0 0 0 0,-1 0 0 0 0,0-1 1 0 0,1 1-1 0 0,-1-1 0 0 0,1-1 0 0 0,-1 2-9 0 0,1-4-865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31T10:22:29.3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4404 4363 3449 0 0,'0'0'24'0'0,"4"1"-1713"0"0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7FDDED-8FE1-4327-9E65-D823048C58F2}" name="Table1" displayName="Table1" ref="A1:AB28" totalsRowShown="0" headerRowDxfId="110" dataDxfId="108" headerRowBorderDxfId="109" tableBorderDxfId="107" totalsRowBorderDxfId="106">
  <autoFilter ref="A1:AB28" xr:uid="{4C799F5B-EDA0-4577-9C8E-5F4F09791D96}"/>
  <tableColumns count="28">
    <tableColumn id="1" xr3:uid="{DE7C2CB1-444A-48EB-B087-15116D70C55A}" name="Order Date" dataDxfId="105"/>
    <tableColumn id="2" xr3:uid="{D5C8AD5C-28C3-4D6E-9A76-3A606F96EBA1}" name="Sales" dataDxfId="104"/>
    <tableColumn id="3" xr3:uid="{CEA5551F-D3F5-4DDC-8501-9B12C54FF3E7}" name="Quantity" dataDxfId="103"/>
    <tableColumn id="4" xr3:uid="{17943A71-E028-4890-AD5C-AC6E9347FAA8}" name="Profit" dataDxfId="102"/>
    <tableColumn id="5" xr3:uid="{90CEADFE-AA53-44D0-8B11-E4DC8D5F5372}" name="Shipping Cost" dataDxfId="101"/>
    <tableColumn id="26" xr3:uid="{B93FAF74-B2B5-4D42-9F76-F8E9FC8DF829}" name="Total Amount" dataDxfId="100">
      <calculatedColumnFormula>SUM(Table1[[#This Row],[Profit]],Table1[[#This Row],[Shipping Cost]])</calculatedColumnFormula>
    </tableColumn>
    <tableColumn id="6" xr3:uid="{C05D1788-58F0-44AD-B78C-C7479E31CA77}" name="Market" dataDxfId="99"/>
    <tableColumn id="7" xr3:uid="{F95521E9-F0B7-45C8-9D04-0C3AB8F04779}" name="Sub-Category" dataDxfId="98"/>
    <tableColumn id="8" xr3:uid="{E6991BD6-D86B-4371-A884-E673E38CA733}" name="Category" dataDxfId="97"/>
    <tableColumn id="9" xr3:uid="{AA924FAF-8CBD-448A-B56F-428A3C6A9FEF}" name="Order Priority" dataDxfId="96"/>
    <tableColumn id="10" xr3:uid="{E7F59007-FD3F-471B-A878-441F617F96C3}" name="Segment" dataDxfId="95"/>
    <tableColumn id="11" xr3:uid="{4B4206A0-E0CA-43AC-BE02-FB9EC421E14F}" name="Office" dataDxfId="94"/>
    <tableColumn id="12" xr3:uid="{587FD66E-96E1-4C23-A610-D9C50C27319C}" name="Tech" dataDxfId="93"/>
    <tableColumn id="13" xr3:uid="{EC4F2D88-C0C1-4EA1-8F62-FDA5A817D397}" name="USCA" dataDxfId="92"/>
    <tableColumn id="14" xr3:uid="{2FDED174-2785-4775-A076-74D9308410A7}" name="Day" dataDxfId="91">
      <calculatedColumnFormula>DAY(Table1[[#This Row],[Order Date]])</calculatedColumnFormula>
    </tableColumn>
    <tableColumn id="15" xr3:uid="{640B020D-E19F-4917-B35E-2CB7B94744CF}" name="MONTH" dataDxfId="90">
      <calculatedColumnFormula>MONTH(Table1[[#This Row],[Order Date]])</calculatedColumnFormula>
    </tableColumn>
    <tableColumn id="16" xr3:uid="{3F77050D-2AE9-4AF5-AF2A-901AE6AACB9D}" name="YEAR" dataDxfId="89">
      <calculatedColumnFormula>YEAR(Table1[[#This Row],[Order Date]])</calculatedColumnFormula>
    </tableColumn>
    <tableColumn id="17" xr3:uid="{2DF68F90-8BB3-4241-AE05-F98B7AA67DA6}" name="WEEKDAY" dataDxfId="88">
      <calculatedColumnFormula>WEEKDAY(Table1[[#This Row],[Order Date]])</calculatedColumnFormula>
    </tableColumn>
    <tableColumn id="18" xr3:uid="{0829D751-BF6C-4B6A-AE10-2A384F9906AA}" name="UPPER" dataDxfId="87">
      <calculatedColumnFormula>UPPER(Table1[[#This Row],[Order Priority]])</calculatedColumnFormula>
    </tableColumn>
    <tableColumn id="19" xr3:uid="{854EE7A9-53EB-458E-A5BA-B2ED59F73B19}" name="LOWER" dataDxfId="86">
      <calculatedColumnFormula>LOWER(Table1[[#This Row],[Order Priority]])</calculatedColumnFormula>
    </tableColumn>
    <tableColumn id="27" xr3:uid="{02DC80C3-1983-4298-8339-CE34EE16B357}" name="Column2" dataDxfId="85">
      <calculatedColumnFormula>PROPER(Table1[[#This Row],[LOWER]])</calculatedColumnFormula>
    </tableColumn>
    <tableColumn id="20" xr3:uid="{09441727-48E8-49F6-B2A5-B335D0E06227}" name="LEN" dataDxfId="84">
      <calculatedColumnFormula>LEN(Table1[[#This Row],[Column2]])</calculatedColumnFormula>
    </tableColumn>
    <tableColumn id="21" xr3:uid="{F0DF300A-3BED-43FF-A6DF-AA88DC9AE59E}" name="LEFT" dataDxfId="83">
      <calculatedColumnFormula>LEFT(Table1[[#This Row],[Column2]],2)</calculatedColumnFormula>
    </tableColumn>
    <tableColumn id="22" xr3:uid="{3025F935-539E-4D4C-93F1-1BC066611F32}" name="RIGHT" dataDxfId="82">
      <calculatedColumnFormula>RIGHT(Table1[[#This Row],[Column2]],3)</calculatedColumnFormula>
    </tableColumn>
    <tableColumn id="23" xr3:uid="{E2626C15-A2C9-4669-AAF8-265D32F783A3}" name="MID" dataDxfId="81">
      <calculatedColumnFormula>MID(Table1[[#This Row],[Column2]],3,4)</calculatedColumnFormula>
    </tableColumn>
    <tableColumn id="24" xr3:uid="{8C678A1B-1A2F-4AAF-9BCA-F744327F97DB}" name="CONCAT" dataDxfId="80">
      <calculatedColumnFormula>_xlfn.CONCAT(Table1[[#This Row],[Segment]],Table1[[#This Row],[Column2]],Table1[[#This Row],[Sub-Category]])</calculatedColumnFormula>
    </tableColumn>
    <tableColumn id="25" xr3:uid="{A6AD14B7-4CF1-4254-BA9D-7A73AD323CE2}" name="Column1" dataDxfId="79">
      <calculatedColumnFormula>_xlfn.TEXTJOIN(" ",FALSE,Table1[[#This Row],[Segment]],Table1[[#This Row],[Column2]],Table1[[#This Row],[Sub-Category]])</calculatedColumnFormula>
    </tableColumn>
    <tableColumn id="28" xr3:uid="{8CC2214A-FE3E-46B6-8A34-2E9F26CB59AD}" name="Status" dataDxfId="78">
      <calculatedColumnFormula>IF(Table1[[#This Row],[Column2]]="Medium","True","False")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7BB03F-BD52-4709-8928-4C5249303F92}" name="Table25" displayName="Table25" ref="B80:M86" totalsRowShown="0">
  <autoFilter ref="B80:M86" xr:uid="{12342D95-EBA9-4365-9A7D-35DB4024EAD1}"/>
  <tableColumns count="12">
    <tableColumn id="1" xr3:uid="{02989314-C143-48AF-B37A-0AAAE60BCB4A}" name="emp ID"/>
    <tableColumn id="2" xr3:uid="{FAF4CC8B-38A6-4755-98C6-578987D716E1}" name="emp name"/>
    <tableColumn id="3" xr3:uid="{A95C7C78-30BC-42C8-844C-9594AC681FE8}" name="Gender"/>
    <tableColumn id="4" xr3:uid="{66F55B9A-4A9F-465B-B407-559AD08274EA}" name="Account Number"/>
    <tableColumn id="5" xr3:uid="{3F1EB32A-1076-411B-AAEF-E0F58F26091A}" name="Salary"/>
    <tableColumn id="6" xr3:uid="{F1B65DE3-7E92-4797-892E-E1FB7E899332}" name="Bonus"/>
    <tableColumn id="7" xr3:uid="{146774E6-CA32-494E-8187-43882AAE8FB1}" name="Incentives"/>
    <tableColumn id="8" xr3:uid="{1CA216F1-D5C2-4BA4-A64C-7729A7CC1ADA}" name="Total">
      <calculatedColumnFormula>SUM(F81:H81)</calculatedColumnFormula>
    </tableColumn>
    <tableColumn id="9" xr3:uid="{AE058460-BFF9-45DC-A6E6-F2803071EA8F}" name="Average">
      <calculatedColumnFormula>AVERAGE(F81:H81)</calculatedColumnFormula>
    </tableColumn>
    <tableColumn id="10" xr3:uid="{CD43924E-4230-488B-BFD3-9E9B80411DB7}" name="count">
      <calculatedColumnFormula>COUNT(F81:H81)</calculatedColumnFormula>
    </tableColumn>
    <tableColumn id="11" xr3:uid="{1C377A6E-302E-4EA9-9542-99720E455568}" name="max">
      <calculatedColumnFormula>MAX(F81:H81)</calculatedColumnFormula>
    </tableColumn>
    <tableColumn id="12" xr3:uid="{BB75ED1C-C4AC-4DE9-AEB6-FDBC972C5A3C}" name="min">
      <calculatedColumnFormula>MIN(F81:H81)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AE1E8E-1C34-4202-9BEE-8C378972A266}" name="Table246" displayName="Table246" ref="B91:M97" totalsRowShown="0" headerRowDxfId="77" dataDxfId="76" headerRowCellStyle="Check Cell" dataCellStyle="Check Cell">
  <tableColumns count="12">
    <tableColumn id="1" xr3:uid="{7F49EB0D-A0BB-4570-911F-31A05CDD69CA}" name="emp ID" dataDxfId="75" dataCellStyle="Check Cell"/>
    <tableColumn id="2" xr3:uid="{8C5F5AE5-0EF9-4A49-A393-58185748ECFF}" name="emp name" dataDxfId="74" dataCellStyle="Check Cell"/>
    <tableColumn id="3" xr3:uid="{6468AC87-28E4-4B69-BB28-398302C4A906}" name="Gender" dataDxfId="73" dataCellStyle="Check Cell"/>
    <tableColumn id="4" xr3:uid="{14687AF6-2543-43A1-94E7-83D375438BB3}" name="Account Number" dataDxfId="72" dataCellStyle="Check Cell"/>
    <tableColumn id="5" xr3:uid="{3311A730-475B-41A0-B68E-8E3B9D8EB385}" name="Salary" dataDxfId="71" dataCellStyle="Check Cell"/>
    <tableColumn id="6" xr3:uid="{023012A0-933D-4AC9-9A37-78798CF027D8}" name="Bonus" dataDxfId="70" dataCellStyle="Check Cell"/>
    <tableColumn id="7" xr3:uid="{E5169E42-5A9E-445B-9995-BA5BF467C0A8}" name="Incentives" dataDxfId="69" dataCellStyle="Check Cell"/>
    <tableColumn id="8" xr3:uid="{A152EE23-D844-429D-A9F8-949CB8EE872F}" name="Total" dataDxfId="68" dataCellStyle="Check Cell">
      <calculatedColumnFormula>SUM(F92:H92)</calculatedColumnFormula>
    </tableColumn>
    <tableColumn id="9" xr3:uid="{EB8B0C77-0127-4420-B3B0-7C20102943B0}" name="Average" dataDxfId="67" dataCellStyle="Check Cell">
      <calculatedColumnFormula>AVERAGE(F92:H92)</calculatedColumnFormula>
    </tableColumn>
    <tableColumn id="10" xr3:uid="{10945719-102F-46E8-9D2D-FF003DEB80F6}" name="count" dataDxfId="66" dataCellStyle="Check Cell">
      <calculatedColumnFormula>COUNT(F92:H92)</calculatedColumnFormula>
    </tableColumn>
    <tableColumn id="11" xr3:uid="{2BF6BBD4-AC72-45BC-BD01-456FEF9997F1}" name="max" dataDxfId="65" dataCellStyle="Check Cell">
      <calculatedColumnFormula>MAX(F92:H92)</calculatedColumnFormula>
    </tableColumn>
    <tableColumn id="12" xr3:uid="{20129FF1-CF86-45E3-8612-D87D7FD5C096}" name="min" dataDxfId="64" dataCellStyle="Check Cell">
      <calculatedColumnFormula>MIN(F92:H92)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42D95-EBA9-4365-9A7D-35DB4024EAD1}" name="Table2" displayName="Table2" ref="B80:M86" totalsRowShown="0">
  <autoFilter ref="B80:M86" xr:uid="{12342D95-EBA9-4365-9A7D-35DB4024EAD1}"/>
  <tableColumns count="12">
    <tableColumn id="1" xr3:uid="{8833FE81-8EC8-4F23-8C3C-0B0ADD5C7682}" name="emp ID"/>
    <tableColumn id="2" xr3:uid="{D37BB7D0-C500-4139-A423-D49A3625CA6D}" name="emp name"/>
    <tableColumn id="3" xr3:uid="{45033A1B-6979-4521-A6E9-5C0D86A6F893}" name="Gender"/>
    <tableColumn id="4" xr3:uid="{11FECC9C-FC23-4F3F-BA01-B2A2B0AD288C}" name="Account Number"/>
    <tableColumn id="5" xr3:uid="{95B1D043-779D-481A-A2CD-DC712F60BBD3}" name="Salary"/>
    <tableColumn id="6" xr3:uid="{6C891DF8-3902-40E2-A028-B33611B7FA46}" name="Bonus"/>
    <tableColumn id="7" xr3:uid="{A73E78AB-A88D-4035-A0CE-9F9A9FF0419D}" name="Incentives"/>
    <tableColumn id="8" xr3:uid="{A999DFFE-159D-4515-88B8-7FE4C76680BD}" name="Total">
      <calculatedColumnFormula>SUM(F81:H81)</calculatedColumnFormula>
    </tableColumn>
    <tableColumn id="9" xr3:uid="{744FB690-567C-4B97-9FBB-F4198CFA1679}" name="Average">
      <calculatedColumnFormula>AVERAGE(F81:H81)</calculatedColumnFormula>
    </tableColumn>
    <tableColumn id="10" xr3:uid="{FD2E14A5-0E1D-426C-9E88-EEBD6A0A4FB2}" name="count">
      <calculatedColumnFormula>COUNT(F81:H81)</calculatedColumnFormula>
    </tableColumn>
    <tableColumn id="11" xr3:uid="{37D1CE3B-0891-4EB8-9E4B-4F306A6BD509}" name="max">
      <calculatedColumnFormula>MAX(F81:H81)</calculatedColumnFormula>
    </tableColumn>
    <tableColumn id="12" xr3:uid="{AF77CE41-E4D2-4524-A65A-86B30766C085}" name="min">
      <calculatedColumnFormula>MIN(F81:H81)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E2CB51-E975-4728-9A34-543B092151E3}" name="Table24" displayName="Table24" ref="B91:M97" totalsRowShown="0" headerRowDxfId="63" dataDxfId="62" headerRowCellStyle="Check Cell" dataCellStyle="Check Cell">
  <tableColumns count="12">
    <tableColumn id="1" xr3:uid="{4C2CD1CE-5C8A-4313-967F-39797FFDF224}" name="emp ID" dataDxfId="61" dataCellStyle="Check Cell"/>
    <tableColumn id="2" xr3:uid="{77EFF7AB-41FC-47D9-BAFE-BAB53C905B2B}" name="emp name" dataDxfId="60" dataCellStyle="Check Cell"/>
    <tableColumn id="3" xr3:uid="{3DC23235-87E5-4B69-BC86-9D3583F128A5}" name="Gender" dataDxfId="59" dataCellStyle="Check Cell"/>
    <tableColumn id="4" xr3:uid="{30637751-821D-4970-B1AB-8B4955B02E44}" name="Account Number" dataDxfId="58" dataCellStyle="Check Cell"/>
    <tableColumn id="5" xr3:uid="{2A88A670-0466-45DE-8AED-8139CF26668B}" name="Salary" dataDxfId="57" dataCellStyle="Check Cell"/>
    <tableColumn id="6" xr3:uid="{5D2FB4D5-A84F-42AA-A6C6-489153772AE0}" name="Bonus" dataDxfId="56" dataCellStyle="Check Cell"/>
    <tableColumn id="7" xr3:uid="{F31B8BA8-7FC3-4D9F-88AF-26E424DD09B0}" name="Incentives" dataDxfId="55" dataCellStyle="Check Cell"/>
    <tableColumn id="8" xr3:uid="{0B47DBE0-2CC4-424D-8213-97D1756AC6CA}" name="Total" dataDxfId="54" dataCellStyle="Check Cell">
      <calculatedColumnFormula>SUM(F92:H92)</calculatedColumnFormula>
    </tableColumn>
    <tableColumn id="9" xr3:uid="{E100512A-C955-4FD6-8A8A-CA8B90782308}" name="Average" dataDxfId="53" dataCellStyle="Check Cell">
      <calculatedColumnFormula>AVERAGE(F92:H92)</calculatedColumnFormula>
    </tableColumn>
    <tableColumn id="10" xr3:uid="{5BFE8AFD-F615-4315-A828-2D70E827B5E3}" name="count" dataDxfId="52" dataCellStyle="Check Cell">
      <calculatedColumnFormula>COUNT(F92:H92)</calculatedColumnFormula>
    </tableColumn>
    <tableColumn id="11" xr3:uid="{8F711F0B-C91C-4197-B3AA-D0E16D981698}" name="max" dataDxfId="51" dataCellStyle="Check Cell">
      <calculatedColumnFormula>MAX(F92:H92)</calculatedColumnFormula>
    </tableColumn>
    <tableColumn id="12" xr3:uid="{357D44E2-91A3-4588-98D0-037D78B74D52}" name="min" dataDxfId="50" dataCellStyle="Check Cell">
      <calculatedColumnFormula>MIN(F92:H92)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10D174-03CE-406C-9774-4CE6EB8A3336}" name="Table210" displayName="Table210" ref="B80:M86" totalsRowShown="0">
  <autoFilter ref="B80:M86" xr:uid="{12342D95-EBA9-4365-9A7D-35DB4024EAD1}"/>
  <tableColumns count="12">
    <tableColumn id="1" xr3:uid="{D806453F-19A2-4F5B-962E-D61EDE6B0A81}" name="emp ID"/>
    <tableColumn id="2" xr3:uid="{BED7A670-3073-4CAA-A9CD-50D4D79765F6}" name="emp name"/>
    <tableColumn id="3" xr3:uid="{46955B73-620A-4711-AE8E-9AE1AA761D0F}" name="Gender"/>
    <tableColumn id="4" xr3:uid="{33F3A6FB-B064-4B0E-BEFE-A8958C5D5029}" name="Account Number"/>
    <tableColumn id="5" xr3:uid="{14127689-4B7E-4238-88C8-62FBB516C631}" name="Salary"/>
    <tableColumn id="6" xr3:uid="{5D79B812-EA85-4185-B389-DCFE86CF7955}" name="Bonus"/>
    <tableColumn id="7" xr3:uid="{C8B4BD8C-98D1-4894-A2EF-35B3906D36F4}" name="Incentives"/>
    <tableColumn id="8" xr3:uid="{C537562D-036D-4DC6-ADB7-5C4E1B679799}" name="Total">
      <calculatedColumnFormula>SUM(F81:H81)</calculatedColumnFormula>
    </tableColumn>
    <tableColumn id="9" xr3:uid="{58F11DAF-7A44-4816-8258-86325B7C6F84}" name="Average">
      <calculatedColumnFormula>AVERAGE(F81:H81)</calculatedColumnFormula>
    </tableColumn>
    <tableColumn id="10" xr3:uid="{205DE22C-EE3E-42EF-A4FE-4F74716E4294}" name="count">
      <calculatedColumnFormula>COUNT(F81:H81)</calculatedColumnFormula>
    </tableColumn>
    <tableColumn id="11" xr3:uid="{C179FCC4-53EE-4A9C-ABB4-DFEC60A70B2F}" name="max">
      <calculatedColumnFormula>MAX(F81:H81)</calculatedColumnFormula>
    </tableColumn>
    <tableColumn id="12" xr3:uid="{1EC34D0C-E5D5-407B-8110-85F8B87668DC}" name="min">
      <calculatedColumnFormula>MIN(F81:H81)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55062-1086-459D-BB14-E10E73411293}" name="Table2411" displayName="Table2411" ref="B91:M97" totalsRowShown="0" headerRowDxfId="49" dataDxfId="48" headerRowCellStyle="Check Cell" dataCellStyle="Check Cell">
  <tableColumns count="12">
    <tableColumn id="1" xr3:uid="{CBCA53F4-39B3-4CCC-BBA4-6C068D5F1A47}" name="emp ID" dataDxfId="47" dataCellStyle="Check Cell"/>
    <tableColumn id="2" xr3:uid="{2EB3E5A5-E368-4EC9-B340-2C1FFC1EB1A0}" name="emp name" dataDxfId="46" dataCellStyle="Check Cell"/>
    <tableColumn id="3" xr3:uid="{108E557E-5736-4140-8200-F586FAAAC032}" name="Gender" dataDxfId="45" dataCellStyle="Check Cell"/>
    <tableColumn id="4" xr3:uid="{76155A81-CD26-4021-9E91-E21231E6043E}" name="Account Number" dataDxfId="44" dataCellStyle="Check Cell"/>
    <tableColumn id="5" xr3:uid="{4A8956A0-9DDD-4456-B670-8D4C52209BD6}" name="Salary" dataDxfId="43" dataCellStyle="Check Cell"/>
    <tableColumn id="6" xr3:uid="{D7D2A20E-2EF6-4B29-8F1C-DB313C88CDAD}" name="Bonus" dataDxfId="42" dataCellStyle="Check Cell"/>
    <tableColumn id="7" xr3:uid="{AD6DC9FF-66CE-4398-854C-AF6809371351}" name="Incentives" dataDxfId="41" dataCellStyle="Check Cell"/>
    <tableColumn id="8" xr3:uid="{D2CEF2CC-C673-40F4-A6D8-320D32424C19}" name="Total" dataDxfId="40" dataCellStyle="Check Cell">
      <calculatedColumnFormula>SUM(F92:H92)</calculatedColumnFormula>
    </tableColumn>
    <tableColumn id="9" xr3:uid="{C0548305-1EC8-44C4-A404-D9FEAF2C8048}" name="Average" dataDxfId="39" dataCellStyle="Check Cell">
      <calculatedColumnFormula>AVERAGE(F92:H92)</calculatedColumnFormula>
    </tableColumn>
    <tableColumn id="10" xr3:uid="{26EE1FA5-15A1-49A2-9523-DF6C9C94B13D}" name="count" dataDxfId="38" dataCellStyle="Check Cell">
      <calculatedColumnFormula>COUNT(F92:H92)</calculatedColumnFormula>
    </tableColumn>
    <tableColumn id="11" xr3:uid="{D14CA91E-9FFE-4702-836B-A8F0CD450FAE}" name="max" dataDxfId="37" dataCellStyle="Check Cell">
      <calculatedColumnFormula>MAX(F92:H92)</calculatedColumnFormula>
    </tableColumn>
    <tableColumn id="12" xr3:uid="{5EDD8F82-CFB8-4C27-B803-72926345BA36}" name="min" dataDxfId="36" dataCellStyle="Check Cell">
      <calculatedColumnFormula>MIN(F92:H92)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95F5C6-3A8F-4187-9228-6A85D76D5C38}" name="Table178" displayName="Table178" ref="B3:M9" totalsRowShown="0" headerRowDxfId="35" dataDxfId="34">
  <autoFilter ref="B3:M9" xr:uid="{DBEA44D6-76E1-43F9-B889-E08EEF387094}"/>
  <tableColumns count="12">
    <tableColumn id="1" xr3:uid="{A8E0A4F2-B7C0-45D8-B756-4F6C8D74122D}" name="emp ID" dataDxfId="33"/>
    <tableColumn id="2" xr3:uid="{29DA9A78-229F-4B8E-B29F-EBC12A6C97CF}" name="emp name" dataDxfId="32"/>
    <tableColumn id="3" xr3:uid="{F4766FBC-9DE3-4645-B3CE-A9989C849102}" name="Gender" dataDxfId="31"/>
    <tableColumn id="4" xr3:uid="{A698344E-DADC-4A28-BEC7-A09FABC14897}" name="Account Number" dataDxfId="30"/>
    <tableColumn id="5" xr3:uid="{EA2933FC-D7CF-4ED6-B8E2-D57E1E656BB1}" name="Salary" dataDxfId="29"/>
    <tableColumn id="6" xr3:uid="{94EDD2EC-454A-45ED-895F-E3432ABFEF4D}" name="Bonus" dataDxfId="28"/>
    <tableColumn id="7" xr3:uid="{FEE0C864-1CF2-4255-8CA0-2E918104671A}" name="Incentives" dataDxfId="27"/>
    <tableColumn id="8" xr3:uid="{5C702794-FA3C-4CFA-B5B9-39019144B40E}" name="Total" dataDxfId="26">
      <calculatedColumnFormula>SUM(F4:H4)</calculatedColumnFormula>
    </tableColumn>
    <tableColumn id="9" xr3:uid="{746B15B1-025D-4FD6-AFD8-51971A9CE8B0}" name="Average" dataDxfId="25">
      <calculatedColumnFormula>AVERAGE(F4:H4)</calculatedColumnFormula>
    </tableColumn>
    <tableColumn id="10" xr3:uid="{A131B15B-E6A2-40FF-B673-CC4A960D3131}" name="count" dataDxfId="24">
      <calculatedColumnFormula>COUNT(F4:H4)</calculatedColumnFormula>
    </tableColumn>
    <tableColumn id="11" xr3:uid="{841B7C33-7F3E-46B1-8095-034689405A06}" name="max" dataDxfId="23">
      <calculatedColumnFormula>MAX(F4:H4)</calculatedColumnFormula>
    </tableColumn>
    <tableColumn id="12" xr3:uid="{2FF0B43C-72F4-49D0-92EF-CC3FE7BD909C}" name="min" dataDxfId="22">
      <calculatedColumnFormula>MIN(F4:H4)</calculatedColumnFormula>
    </tableColumn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41C2C-F6A9-43B1-9F66-A45961CAEB2F}" name="Table13" displayName="Table13" ref="A1:D41" totalsRowShown="0" headerRowDxfId="21" dataDxfId="20">
  <autoFilter ref="A1:D41" xr:uid="{2E941C2C-F6A9-43B1-9F66-A45961CAEB2F}"/>
  <tableColumns count="4">
    <tableColumn id="1" xr3:uid="{BADBEA90-3C7D-422C-97F7-41C906A8BABA}" name="ProductID" dataDxfId="19"/>
    <tableColumn id="2" xr3:uid="{46466E73-9C21-4450-B58F-E98E9E85D4C7}" name="ProductName" dataDxfId="18"/>
    <tableColumn id="3" xr3:uid="{25956B9D-75F2-4ACD-8495-3AB29C0FAC56}" name="UnitPrice" dataDxfId="17"/>
    <tableColumn id="4" xr3:uid="{D5A1DCA2-3B7A-4808-B5BC-2D92C3C366B7}" name="Category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2B970-86F5-49AF-8B77-883CD4AB06D1}" name="Table3" displayName="Table3" ref="A3615:H3625" totalsRowShown="0" headerRowDxfId="15" dataDxfId="13" headerRowBorderDxfId="14" tableBorderDxfId="12" totalsRowBorderDxfId="11">
  <autoFilter ref="A3615:H3625" xr:uid="{22C6DE10-EB8E-4B96-847F-55AC266A086C}"/>
  <tableColumns count="8">
    <tableColumn id="1" xr3:uid="{4A2DBEBC-3C6A-4923-A632-8DA457166D3D}" name="Employee" dataDxfId="10"/>
    <tableColumn id="2" xr3:uid="{72E7C7EC-349F-4A74-9AFC-AAE2DCE8DED5}" name="Region" dataDxfId="9"/>
    <tableColumn id="3" xr3:uid="{B20A9170-F083-4FFC-B08B-7511AF97DF4F}" name="Product" dataDxfId="8"/>
    <tableColumn id="4" xr3:uid="{3A637CD4-4E97-4FBC-86FD-B9501A282E7A}" name="Unit Sold" dataDxfId="7"/>
    <tableColumn id="5" xr3:uid="{46D67978-34CE-48FB-8E8E-52AAE557D653}" name="Unit Price" dataDxfId="6"/>
    <tableColumn id="6" xr3:uid="{2FF4359E-1CA1-41DF-80DF-B0556534B346}" name="Total Sales" dataDxfId="5"/>
    <tableColumn id="7" xr3:uid="{54804A17-3D88-498B-9252-4054AA07D9CF}" name="TREND" dataDxfId="4">
      <calculatedColumnFormula>TREND(Table3[Total Sales])</calculatedColumnFormula>
    </tableColumn>
    <tableColumn id="8" xr3:uid="{E606F271-7BDD-40AF-A005-3AA32A8BFB31}" name="Column1" dataDxfId="3">
      <calculatedColumnFormula>GROWTH(Table3[Total Sales])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A08E-E978-440B-9D25-2078F3CC593E}">
  <dimension ref="A1:AB41"/>
  <sheetViews>
    <sheetView zoomScale="69" zoomScaleNormal="65" workbookViewId="0">
      <selection activeCell="G32" sqref="G32"/>
    </sheetView>
  </sheetViews>
  <sheetFormatPr defaultRowHeight="14.4" x14ac:dyDescent="0.3"/>
  <cols>
    <col min="1" max="1" width="15.21875" customWidth="1"/>
    <col min="2" max="2" width="10.33203125" bestFit="1" customWidth="1"/>
    <col min="3" max="3" width="15.44140625" bestFit="1" customWidth="1"/>
    <col min="4" max="4" width="9" bestFit="1" customWidth="1"/>
    <col min="5" max="5" width="14.6640625" bestFit="1" customWidth="1"/>
    <col min="6" max="6" width="14.6640625" customWidth="1"/>
    <col min="7" max="7" width="10.109375" bestFit="1" customWidth="1"/>
    <col min="8" max="8" width="14.6640625" bestFit="1" customWidth="1"/>
    <col min="9" max="9" width="10.77734375" bestFit="1" customWidth="1"/>
    <col min="10" max="10" width="14.5546875" bestFit="1" customWidth="1"/>
    <col min="11" max="11" width="11.33203125" bestFit="1" customWidth="1"/>
    <col min="12" max="12" width="8.21875" bestFit="1" customWidth="1"/>
    <col min="13" max="13" width="7.21875" bestFit="1" customWidth="1"/>
    <col min="14" max="14" width="7.88671875" bestFit="1" customWidth="1"/>
    <col min="18" max="18" width="15.77734375" customWidth="1"/>
    <col min="19" max="19" width="14.77734375" customWidth="1"/>
    <col min="20" max="21" width="15.21875" customWidth="1"/>
    <col min="26" max="26" width="28.109375" bestFit="1" customWidth="1"/>
    <col min="27" max="27" width="33.33203125" customWidth="1"/>
    <col min="28" max="28" width="13.21875" customWidth="1"/>
  </cols>
  <sheetData>
    <row r="1" spans="1:28" x14ac:dyDescent="0.3">
      <c r="A1" s="64" t="s">
        <v>202</v>
      </c>
      <c r="B1" s="64" t="s">
        <v>203</v>
      </c>
      <c r="C1" s="64" t="s">
        <v>109</v>
      </c>
      <c r="D1" s="64" t="s">
        <v>204</v>
      </c>
      <c r="E1" s="64" t="s">
        <v>205</v>
      </c>
      <c r="F1" s="64" t="s">
        <v>361</v>
      </c>
      <c r="G1" s="64" t="s">
        <v>206</v>
      </c>
      <c r="H1" s="64" t="s">
        <v>207</v>
      </c>
      <c r="I1" s="64" t="s">
        <v>208</v>
      </c>
      <c r="J1" s="64" t="s">
        <v>209</v>
      </c>
      <c r="K1" s="64" t="s">
        <v>210</v>
      </c>
      <c r="L1" s="64" t="s">
        <v>211</v>
      </c>
      <c r="M1" s="64" t="s">
        <v>212</v>
      </c>
      <c r="N1" s="64" t="s">
        <v>213</v>
      </c>
      <c r="O1" s="87" t="s">
        <v>359</v>
      </c>
      <c r="P1" s="87" t="s">
        <v>214</v>
      </c>
      <c r="Q1" s="87" t="s">
        <v>215</v>
      </c>
      <c r="R1" s="87" t="s">
        <v>216</v>
      </c>
      <c r="S1" s="64" t="s">
        <v>217</v>
      </c>
      <c r="T1" s="64" t="s">
        <v>218</v>
      </c>
      <c r="U1" s="64" t="s">
        <v>360</v>
      </c>
      <c r="V1" s="64" t="s">
        <v>219</v>
      </c>
      <c r="W1" s="64" t="s">
        <v>220</v>
      </c>
      <c r="X1" s="64" t="s">
        <v>221</v>
      </c>
      <c r="Y1" s="64" t="s">
        <v>222</v>
      </c>
      <c r="Z1" s="64" t="s">
        <v>223</v>
      </c>
      <c r="AA1" s="64" t="s">
        <v>40</v>
      </c>
      <c r="AB1" s="64" t="s">
        <v>333</v>
      </c>
    </row>
    <row r="2" spans="1:28" x14ac:dyDescent="0.3">
      <c r="A2" s="65">
        <v>42124</v>
      </c>
      <c r="B2" s="66">
        <v>14.399999999999999</v>
      </c>
      <c r="C2" s="66">
        <v>2</v>
      </c>
      <c r="D2" s="66">
        <v>6.48</v>
      </c>
      <c r="E2" s="66">
        <v>1.42</v>
      </c>
      <c r="F2" s="66">
        <f>SUM(Table1[[#This Row],[Profit]],Table1[[#This Row],[Shipping Cost]])</f>
        <v>7.9</v>
      </c>
      <c r="G2" s="66" t="s">
        <v>224</v>
      </c>
      <c r="H2" s="66" t="s">
        <v>225</v>
      </c>
      <c r="I2" s="66" t="s">
        <v>226</v>
      </c>
      <c r="J2" s="66" t="s">
        <v>227</v>
      </c>
      <c r="K2" s="66" t="s">
        <v>228</v>
      </c>
      <c r="L2" s="66">
        <v>0</v>
      </c>
      <c r="M2" s="66">
        <v>1</v>
      </c>
      <c r="N2" s="66">
        <v>0</v>
      </c>
      <c r="O2" s="84">
        <f>DAY(Table1[[#This Row],[Order Date]])</f>
        <v>30</v>
      </c>
      <c r="P2" s="84">
        <f>MONTH(Table1[[#This Row],[Order Date]])</f>
        <v>4</v>
      </c>
      <c r="Q2" s="84">
        <f>YEAR(Table1[[#This Row],[Order Date]])</f>
        <v>2015</v>
      </c>
      <c r="R2" s="84">
        <f>WEEKDAY(Table1[[#This Row],[Order Date]])</f>
        <v>5</v>
      </c>
      <c r="S2" s="67" t="str">
        <f>UPPER(Table1[[#This Row],[Order Priority]])</f>
        <v>MEDIUM</v>
      </c>
      <c r="T2" s="67" t="str">
        <f>LOWER(Table1[[#This Row],[Order Priority]])</f>
        <v>medium</v>
      </c>
      <c r="U2" s="67" t="str">
        <f>PROPER(Table1[[#This Row],[LOWER]])</f>
        <v>Medium</v>
      </c>
      <c r="V2" s="67">
        <f>LEN(Table1[[#This Row],[Column2]])</f>
        <v>6</v>
      </c>
      <c r="W2" s="67" t="str">
        <f>LEFT(Table1[[#This Row],[Column2]],2)</f>
        <v>Me</v>
      </c>
      <c r="X2" s="67" t="str">
        <f>RIGHT(Table1[[#This Row],[Column2]],3)</f>
        <v>ium</v>
      </c>
      <c r="Y2" s="67" t="str">
        <f>MID(Table1[[#This Row],[Column2]],3,4)</f>
        <v>dium</v>
      </c>
      <c r="Z2" s="67" t="str">
        <f>_xlfn.CONCAT(Table1[[#This Row],[Segment]],Table1[[#This Row],[Column2]],Table1[[#This Row],[Sub-Category]])</f>
        <v>CorporateMediumAccessories</v>
      </c>
      <c r="AA2" s="67" t="str">
        <f>_xlfn.TEXTJOIN(" ",FALSE,Table1[[#This Row],[Segment]],Table1[[#This Row],[Column2]],Table1[[#This Row],[Sub-Category]])</f>
        <v>Corporate Medium Accessories</v>
      </c>
      <c r="AB2" s="67" t="str">
        <f>IF(Table1[[#This Row],[Column2]]="Medium","True","False")</f>
        <v>True</v>
      </c>
    </row>
    <row r="3" spans="1:28" x14ac:dyDescent="0.3">
      <c r="A3" s="68">
        <v>42124</v>
      </c>
      <c r="B3" s="69">
        <v>87.08</v>
      </c>
      <c r="C3" s="69">
        <v>1</v>
      </c>
      <c r="D3" s="69">
        <v>6.08</v>
      </c>
      <c r="E3" s="69">
        <v>2.774</v>
      </c>
      <c r="F3" s="69">
        <f>SUM(Table1[[#This Row],[Profit]],Table1[[#This Row],[Shipping Cost]])</f>
        <v>8.8539999999999992</v>
      </c>
      <c r="G3" s="69" t="s">
        <v>213</v>
      </c>
      <c r="H3" s="69" t="s">
        <v>225</v>
      </c>
      <c r="I3" s="69" t="s">
        <v>226</v>
      </c>
      <c r="J3" s="69" t="s">
        <v>229</v>
      </c>
      <c r="K3" s="69" t="s">
        <v>230</v>
      </c>
      <c r="L3" s="69">
        <v>0</v>
      </c>
      <c r="M3" s="69">
        <v>1</v>
      </c>
      <c r="N3" s="69">
        <v>1</v>
      </c>
      <c r="O3" s="85">
        <f>DAY(Table1[[#This Row],[Order Date]])</f>
        <v>30</v>
      </c>
      <c r="P3" s="85">
        <f>MONTH(Table1[[#This Row],[Order Date]])</f>
        <v>4</v>
      </c>
      <c r="Q3" s="85">
        <f>YEAR(Table1[[#This Row],[Order Date]])</f>
        <v>2015</v>
      </c>
      <c r="R3" s="85">
        <f>WEEKDAY(Table1[[#This Row],[Order Date]])</f>
        <v>5</v>
      </c>
      <c r="S3" s="66" t="str">
        <f>UPPER(Table1[[#This Row],[Order Priority]])</f>
        <v>HIGH</v>
      </c>
      <c r="T3" s="66" t="str">
        <f>LOWER(Table1[[#This Row],[Order Priority]])</f>
        <v>high</v>
      </c>
      <c r="U3" s="66" t="str">
        <f>PROPER(Table1[[#This Row],[LOWER]])</f>
        <v>High</v>
      </c>
      <c r="V3" s="66">
        <f>LEN(Table1[[#This Row],[Column2]])</f>
        <v>4</v>
      </c>
      <c r="W3" s="66" t="str">
        <f>LEFT(Table1[[#This Row],[Column2]],2)</f>
        <v>Hi</v>
      </c>
      <c r="X3" s="66" t="str">
        <f>RIGHT(Table1[[#This Row],[Column2]],3)</f>
        <v>igh</v>
      </c>
      <c r="Y3" s="66" t="str">
        <f>MID(Table1[[#This Row],[Column2]],3,4)</f>
        <v>gh</v>
      </c>
      <c r="Z3" s="66" t="str">
        <f>_xlfn.CONCAT(Table1[[#This Row],[Segment]],Table1[[#This Row],[Column2]],Table1[[#This Row],[Sub-Category]])</f>
        <v>Home OfficeHighAccessories</v>
      </c>
      <c r="AA3" s="66" t="str">
        <f>_xlfn.TEXTJOIN(" ",FALSE,Table1[[#This Row],[Segment]],Table1[[#This Row],[Column2]],Table1[[#This Row],[Sub-Category]])</f>
        <v>Home Office High Accessories</v>
      </c>
      <c r="AB3" s="66" t="str">
        <f>IF(Table1[[#This Row],[Column2]]="Medium","True","False")</f>
        <v>False</v>
      </c>
    </row>
    <row r="4" spans="1:28" x14ac:dyDescent="0.3">
      <c r="A4" s="65">
        <v>42124</v>
      </c>
      <c r="B4" s="66">
        <v>128.32284000000001</v>
      </c>
      <c r="C4" s="66">
        <v>1</v>
      </c>
      <c r="D4" s="66">
        <v>22.882840000000002</v>
      </c>
      <c r="E4" s="66">
        <v>14.865</v>
      </c>
      <c r="F4" s="66">
        <f>SUM(Table1[[#This Row],[Profit]],Table1[[#This Row],[Shipping Cost]])</f>
        <v>37.747840000000004</v>
      </c>
      <c r="G4" s="66" t="s">
        <v>231</v>
      </c>
      <c r="H4" s="66" t="s">
        <v>225</v>
      </c>
      <c r="I4" s="66" t="s">
        <v>226</v>
      </c>
      <c r="J4" s="66" t="s">
        <v>229</v>
      </c>
      <c r="K4" s="66" t="s">
        <v>232</v>
      </c>
      <c r="L4" s="66">
        <v>0</v>
      </c>
      <c r="M4" s="66">
        <v>1</v>
      </c>
      <c r="N4" s="66">
        <v>0</v>
      </c>
      <c r="O4" s="85">
        <f>DAY(Table1[[#This Row],[Order Date]])</f>
        <v>30</v>
      </c>
      <c r="P4" s="85">
        <f>MONTH(Table1[[#This Row],[Order Date]])</f>
        <v>4</v>
      </c>
      <c r="Q4" s="85">
        <f>YEAR(Table1[[#This Row],[Order Date]])</f>
        <v>2015</v>
      </c>
      <c r="R4" s="85">
        <f>WEEKDAY(Table1[[#This Row],[Order Date]])</f>
        <v>5</v>
      </c>
      <c r="S4" s="66" t="str">
        <f>UPPER(Table1[[#This Row],[Order Priority]])</f>
        <v>HIGH</v>
      </c>
      <c r="T4" s="66" t="str">
        <f>LOWER(Table1[[#This Row],[Order Priority]])</f>
        <v>high</v>
      </c>
      <c r="U4" s="66" t="str">
        <f>PROPER(Table1[[#This Row],[LOWER]])</f>
        <v>High</v>
      </c>
      <c r="V4" s="66">
        <f>LEN(Table1[[#This Row],[Column2]])</f>
        <v>4</v>
      </c>
      <c r="W4" s="66" t="str">
        <f>LEFT(Table1[[#This Row],[Column2]],2)</f>
        <v>Hi</v>
      </c>
      <c r="X4" s="66" t="str">
        <f>RIGHT(Table1[[#This Row],[Column2]],3)</f>
        <v>igh</v>
      </c>
      <c r="Y4" s="66" t="str">
        <f>MID(Table1[[#This Row],[Column2]],3,4)</f>
        <v>gh</v>
      </c>
      <c r="Z4" s="66" t="str">
        <f>_xlfn.CONCAT(Table1[[#This Row],[Segment]],Table1[[#This Row],[Column2]],Table1[[#This Row],[Sub-Category]])</f>
        <v>ConsumerHighAccessories</v>
      </c>
      <c r="AA4" s="66" t="str">
        <f>_xlfn.TEXTJOIN(" ",FALSE,Table1[[#This Row],[Segment]],Table1[[#This Row],[Column2]],Table1[[#This Row],[Sub-Category]])</f>
        <v>Consumer High Accessories</v>
      </c>
      <c r="AB4" s="66" t="str">
        <f>IF(Table1[[#This Row],[Column2]]="Medium","True","False")</f>
        <v>False</v>
      </c>
    </row>
    <row r="5" spans="1:28" x14ac:dyDescent="0.3">
      <c r="A5" s="68">
        <v>42122</v>
      </c>
      <c r="B5" s="69">
        <v>16.649999999999999</v>
      </c>
      <c r="C5" s="69">
        <v>1</v>
      </c>
      <c r="D5" s="69">
        <v>7.98</v>
      </c>
      <c r="E5" s="69">
        <v>1.23</v>
      </c>
      <c r="F5" s="69">
        <f>SUM(Table1[[#This Row],[Profit]],Table1[[#This Row],[Shipping Cost]])</f>
        <v>9.2100000000000009</v>
      </c>
      <c r="G5" s="69" t="s">
        <v>224</v>
      </c>
      <c r="H5" s="69" t="s">
        <v>225</v>
      </c>
      <c r="I5" s="69" t="s">
        <v>226</v>
      </c>
      <c r="J5" s="69" t="s">
        <v>233</v>
      </c>
      <c r="K5" s="69" t="s">
        <v>232</v>
      </c>
      <c r="L5" s="69">
        <v>0</v>
      </c>
      <c r="M5" s="69">
        <v>1</v>
      </c>
      <c r="N5" s="69">
        <v>0</v>
      </c>
      <c r="O5" s="85">
        <f>DAY(Table1[[#This Row],[Order Date]])</f>
        <v>28</v>
      </c>
      <c r="P5" s="85">
        <f>MONTH(Table1[[#This Row],[Order Date]])</f>
        <v>4</v>
      </c>
      <c r="Q5" s="85">
        <f>YEAR(Table1[[#This Row],[Order Date]])</f>
        <v>2015</v>
      </c>
      <c r="R5" s="85">
        <f>WEEKDAY(Table1[[#This Row],[Order Date]])</f>
        <v>3</v>
      </c>
      <c r="S5" s="66" t="str">
        <f>UPPER(Table1[[#This Row],[Order Priority]])</f>
        <v>CRITICAL</v>
      </c>
      <c r="T5" s="66" t="str">
        <f>LOWER(Table1[[#This Row],[Order Priority]])</f>
        <v>critical</v>
      </c>
      <c r="U5" s="66" t="str">
        <f>PROPER(Table1[[#This Row],[LOWER]])</f>
        <v>Critical</v>
      </c>
      <c r="V5" s="66">
        <f>LEN(Table1[[#This Row],[Column2]])</f>
        <v>8</v>
      </c>
      <c r="W5" s="66" t="str">
        <f>LEFT(Table1[[#This Row],[Column2]],2)</f>
        <v>Cr</v>
      </c>
      <c r="X5" s="66" t="str">
        <f>RIGHT(Table1[[#This Row],[Column2]],3)</f>
        <v>cal</v>
      </c>
      <c r="Y5" s="66" t="str">
        <f>MID(Table1[[#This Row],[Column2]],3,4)</f>
        <v>itic</v>
      </c>
      <c r="Z5" s="66" t="str">
        <f>_xlfn.CONCAT(Table1[[#This Row],[Segment]],Table1[[#This Row],[Column2]],Table1[[#This Row],[Sub-Category]])</f>
        <v>ConsumerCriticalAccessories</v>
      </c>
      <c r="AA5" s="66" t="str">
        <f>_xlfn.TEXTJOIN(" ",FALSE,Table1[[#This Row],[Segment]],Table1[[#This Row],[Column2]],Table1[[#This Row],[Sub-Category]])</f>
        <v>Consumer Critical Accessories</v>
      </c>
      <c r="AB5" s="66" t="str">
        <f>IF(Table1[[#This Row],[Column2]]="Medium","True","False")</f>
        <v>False</v>
      </c>
    </row>
    <row r="6" spans="1:28" x14ac:dyDescent="0.3">
      <c r="A6" s="65">
        <v>42122</v>
      </c>
      <c r="B6" s="66">
        <v>21.959999999999994</v>
      </c>
      <c r="C6" s="66">
        <v>3</v>
      </c>
      <c r="D6" s="66">
        <v>6.12</v>
      </c>
      <c r="E6" s="66">
        <v>1.43</v>
      </c>
      <c r="F6" s="66">
        <f>SUM(Table1[[#This Row],[Profit]],Table1[[#This Row],[Shipping Cost]])</f>
        <v>7.55</v>
      </c>
      <c r="G6" s="66" t="s">
        <v>234</v>
      </c>
      <c r="H6" s="66" t="s">
        <v>225</v>
      </c>
      <c r="I6" s="66" t="s">
        <v>226</v>
      </c>
      <c r="J6" s="66" t="s">
        <v>227</v>
      </c>
      <c r="K6" s="66" t="s">
        <v>232</v>
      </c>
      <c r="L6" s="66">
        <v>0</v>
      </c>
      <c r="M6" s="66">
        <v>1</v>
      </c>
      <c r="N6" s="66">
        <v>0</v>
      </c>
      <c r="O6" s="85">
        <f>DAY(Table1[[#This Row],[Order Date]])</f>
        <v>28</v>
      </c>
      <c r="P6" s="85">
        <f>MONTH(Table1[[#This Row],[Order Date]])</f>
        <v>4</v>
      </c>
      <c r="Q6" s="85">
        <f>YEAR(Table1[[#This Row],[Order Date]])</f>
        <v>2015</v>
      </c>
      <c r="R6" s="85">
        <f>WEEKDAY(Table1[[#This Row],[Order Date]])</f>
        <v>3</v>
      </c>
      <c r="S6" s="66" t="str">
        <f>UPPER(Table1[[#This Row],[Order Priority]])</f>
        <v>MEDIUM</v>
      </c>
      <c r="T6" s="66" t="str">
        <f>LOWER(Table1[[#This Row],[Order Priority]])</f>
        <v>medium</v>
      </c>
      <c r="U6" s="66" t="str">
        <f>PROPER(Table1[[#This Row],[LOWER]])</f>
        <v>Medium</v>
      </c>
      <c r="V6" s="66">
        <f>LEN(Table1[[#This Row],[Column2]])</f>
        <v>6</v>
      </c>
      <c r="W6" s="66" t="str">
        <f>LEFT(Table1[[#This Row],[Column2]],2)</f>
        <v>Me</v>
      </c>
      <c r="X6" s="66" t="str">
        <f>RIGHT(Table1[[#This Row],[Column2]],3)</f>
        <v>ium</v>
      </c>
      <c r="Y6" s="66" t="str">
        <f>MID(Table1[[#This Row],[Column2]],3,4)</f>
        <v>dium</v>
      </c>
      <c r="Z6" s="66" t="str">
        <f>_xlfn.CONCAT(Table1[[#This Row],[Segment]],Table1[[#This Row],[Column2]],Table1[[#This Row],[Sub-Category]])</f>
        <v>ConsumerMediumAccessories</v>
      </c>
      <c r="AA6" s="66" t="str">
        <f>_xlfn.TEXTJOIN(" ",FALSE,Table1[[#This Row],[Segment]],Table1[[#This Row],[Column2]],Table1[[#This Row],[Sub-Category]])</f>
        <v>Consumer Medium Accessories</v>
      </c>
      <c r="AB6" s="66" t="str">
        <f>IF(Table1[[#This Row],[Column2]]="Medium","True","False")</f>
        <v>True</v>
      </c>
    </row>
    <row r="7" spans="1:28" x14ac:dyDescent="0.3">
      <c r="A7" s="68">
        <v>42122</v>
      </c>
      <c r="B7" s="69">
        <v>53.351999999999997</v>
      </c>
      <c r="C7" s="69">
        <v>4</v>
      </c>
      <c r="D7" s="69">
        <v>8.2319999999999993</v>
      </c>
      <c r="E7" s="69">
        <v>3.42</v>
      </c>
      <c r="F7" s="69">
        <f>SUM(Table1[[#This Row],[Profit]],Table1[[#This Row],[Shipping Cost]])</f>
        <v>11.651999999999999</v>
      </c>
      <c r="G7" s="69" t="s">
        <v>234</v>
      </c>
      <c r="H7" s="69" t="s">
        <v>225</v>
      </c>
      <c r="I7" s="69" t="s">
        <v>226</v>
      </c>
      <c r="J7" s="69" t="s">
        <v>227</v>
      </c>
      <c r="K7" s="69" t="s">
        <v>230</v>
      </c>
      <c r="L7" s="69">
        <v>0</v>
      </c>
      <c r="M7" s="69">
        <v>1</v>
      </c>
      <c r="N7" s="69">
        <v>0</v>
      </c>
      <c r="O7" s="85">
        <f>DAY(Table1[[#This Row],[Order Date]])</f>
        <v>28</v>
      </c>
      <c r="P7" s="85">
        <f>MONTH(Table1[[#This Row],[Order Date]])</f>
        <v>4</v>
      </c>
      <c r="Q7" s="85">
        <f>YEAR(Table1[[#This Row],[Order Date]])</f>
        <v>2015</v>
      </c>
      <c r="R7" s="85">
        <f>WEEKDAY(Table1[[#This Row],[Order Date]])</f>
        <v>3</v>
      </c>
      <c r="S7" s="66" t="str">
        <f>UPPER(Table1[[#This Row],[Order Priority]])</f>
        <v>MEDIUM</v>
      </c>
      <c r="T7" s="66" t="str">
        <f>LOWER(Table1[[#This Row],[Order Priority]])</f>
        <v>medium</v>
      </c>
      <c r="U7" s="66" t="str">
        <f>PROPER(Table1[[#This Row],[LOWER]])</f>
        <v>Medium</v>
      </c>
      <c r="V7" s="66">
        <f>LEN(Table1[[#This Row],[Column2]])</f>
        <v>6</v>
      </c>
      <c r="W7" s="66" t="str">
        <f>LEFT(Table1[[#This Row],[Column2]],2)</f>
        <v>Me</v>
      </c>
      <c r="X7" s="66" t="str">
        <f>RIGHT(Table1[[#This Row],[Column2]],3)</f>
        <v>ium</v>
      </c>
      <c r="Y7" s="66" t="str">
        <f>MID(Table1[[#This Row],[Column2]],3,4)</f>
        <v>dium</v>
      </c>
      <c r="Z7" s="66" t="str">
        <f>_xlfn.CONCAT(Table1[[#This Row],[Segment]],Table1[[#This Row],[Column2]],Table1[[#This Row],[Sub-Category]])</f>
        <v>Home OfficeMediumAccessories</v>
      </c>
      <c r="AA7" s="66" t="str">
        <f>_xlfn.TEXTJOIN(" ",FALSE,Table1[[#This Row],[Segment]],Table1[[#This Row],[Column2]],Table1[[#This Row],[Sub-Category]])</f>
        <v>Home Office Medium Accessories</v>
      </c>
      <c r="AB7" s="66" t="str">
        <f>IF(Table1[[#This Row],[Column2]]="Medium","True","False")</f>
        <v>True</v>
      </c>
    </row>
    <row r="8" spans="1:28" x14ac:dyDescent="0.3">
      <c r="A8" s="65">
        <v>42120</v>
      </c>
      <c r="B8" s="66">
        <v>344.98099999999994</v>
      </c>
      <c r="C8" s="66">
        <v>7</v>
      </c>
      <c r="D8" s="66">
        <v>28.410200000000017</v>
      </c>
      <c r="E8" s="66">
        <v>78.44</v>
      </c>
      <c r="F8" s="66">
        <f>SUM(Table1[[#This Row],[Profit]],Table1[[#This Row],[Shipping Cost]])</f>
        <v>106.85020000000002</v>
      </c>
      <c r="G8" s="66" t="s">
        <v>213</v>
      </c>
      <c r="H8" s="66" t="s">
        <v>225</v>
      </c>
      <c r="I8" s="66" t="s">
        <v>226</v>
      </c>
      <c r="J8" s="66" t="s">
        <v>233</v>
      </c>
      <c r="K8" s="66" t="s">
        <v>232</v>
      </c>
      <c r="L8" s="66">
        <v>0</v>
      </c>
      <c r="M8" s="66">
        <v>1</v>
      </c>
      <c r="N8" s="66">
        <v>1</v>
      </c>
      <c r="O8" s="85">
        <f>DAY(Table1[[#This Row],[Order Date]])</f>
        <v>26</v>
      </c>
      <c r="P8" s="85">
        <f>MONTH(Table1[[#This Row],[Order Date]])</f>
        <v>4</v>
      </c>
      <c r="Q8" s="85">
        <f>YEAR(Table1[[#This Row],[Order Date]])</f>
        <v>2015</v>
      </c>
      <c r="R8" s="85">
        <f>WEEKDAY(Table1[[#This Row],[Order Date]])</f>
        <v>1</v>
      </c>
      <c r="S8" s="66" t="str">
        <f>UPPER(Table1[[#This Row],[Order Priority]])</f>
        <v>CRITICAL</v>
      </c>
      <c r="T8" s="66" t="str">
        <f>LOWER(Table1[[#This Row],[Order Priority]])</f>
        <v>critical</v>
      </c>
      <c r="U8" s="66" t="str">
        <f>PROPER(Table1[[#This Row],[LOWER]])</f>
        <v>Critical</v>
      </c>
      <c r="V8" s="66">
        <f>LEN(Table1[[#This Row],[Column2]])</f>
        <v>8</v>
      </c>
      <c r="W8" s="66" t="str">
        <f>LEFT(Table1[[#This Row],[Column2]],2)</f>
        <v>Cr</v>
      </c>
      <c r="X8" s="66" t="str">
        <f>RIGHT(Table1[[#This Row],[Column2]],3)</f>
        <v>cal</v>
      </c>
      <c r="Y8" s="66" t="str">
        <f>MID(Table1[[#This Row],[Column2]],3,4)</f>
        <v>itic</v>
      </c>
      <c r="Z8" s="66" t="str">
        <f>_xlfn.CONCAT(Table1[[#This Row],[Segment]],Table1[[#This Row],[Column2]],Table1[[#This Row],[Sub-Category]])</f>
        <v>ConsumerCriticalAccessories</v>
      </c>
      <c r="AA8" s="66" t="str">
        <f>_xlfn.TEXTJOIN(" ",FALSE,Table1[[#This Row],[Segment]],Table1[[#This Row],[Column2]],Table1[[#This Row],[Sub-Category]])</f>
        <v>Consumer Critical Accessories</v>
      </c>
      <c r="AB8" s="66" t="str">
        <f>IF(Table1[[#This Row],[Column2]]="Medium","True","False")</f>
        <v>False</v>
      </c>
    </row>
    <row r="9" spans="1:28" x14ac:dyDescent="0.3">
      <c r="A9" s="68">
        <v>42120</v>
      </c>
      <c r="B9" s="69">
        <v>450.36</v>
      </c>
      <c r="C9" s="69">
        <v>4</v>
      </c>
      <c r="D9" s="69">
        <v>190.07999999999998</v>
      </c>
      <c r="E9" s="69">
        <v>3.86</v>
      </c>
      <c r="F9" s="69">
        <f>SUM(Table1[[#This Row],[Profit]],Table1[[#This Row],[Shipping Cost]])</f>
        <v>193.94</v>
      </c>
      <c r="G9" s="69" t="s">
        <v>224</v>
      </c>
      <c r="H9" s="69" t="s">
        <v>225</v>
      </c>
      <c r="I9" s="69" t="s">
        <v>226</v>
      </c>
      <c r="J9" s="69" t="s">
        <v>227</v>
      </c>
      <c r="K9" s="69" t="s">
        <v>232</v>
      </c>
      <c r="L9" s="69">
        <v>0</v>
      </c>
      <c r="M9" s="69">
        <v>1</v>
      </c>
      <c r="N9" s="69">
        <v>0</v>
      </c>
      <c r="O9" s="85">
        <f>DAY(Table1[[#This Row],[Order Date]])</f>
        <v>26</v>
      </c>
      <c r="P9" s="85">
        <f>MONTH(Table1[[#This Row],[Order Date]])</f>
        <v>4</v>
      </c>
      <c r="Q9" s="85">
        <f>YEAR(Table1[[#This Row],[Order Date]])</f>
        <v>2015</v>
      </c>
      <c r="R9" s="85">
        <f>WEEKDAY(Table1[[#This Row],[Order Date]])</f>
        <v>1</v>
      </c>
      <c r="S9" s="66" t="str">
        <f>UPPER(Table1[[#This Row],[Order Priority]])</f>
        <v>MEDIUM</v>
      </c>
      <c r="T9" s="66" t="str">
        <f>LOWER(Table1[[#This Row],[Order Priority]])</f>
        <v>medium</v>
      </c>
      <c r="U9" s="66" t="str">
        <f>PROPER(Table1[[#This Row],[LOWER]])</f>
        <v>Medium</v>
      </c>
      <c r="V9" s="66">
        <f>LEN(Table1[[#This Row],[Column2]])</f>
        <v>6</v>
      </c>
      <c r="W9" s="66" t="str">
        <f>LEFT(Table1[[#This Row],[Column2]],2)</f>
        <v>Me</v>
      </c>
      <c r="X9" s="66" t="str">
        <f>RIGHT(Table1[[#This Row],[Column2]],3)</f>
        <v>ium</v>
      </c>
      <c r="Y9" s="66" t="str">
        <f>MID(Table1[[#This Row],[Column2]],3,4)</f>
        <v>dium</v>
      </c>
      <c r="Z9" s="66" t="str">
        <f>_xlfn.CONCAT(Table1[[#This Row],[Segment]],Table1[[#This Row],[Column2]],Table1[[#This Row],[Sub-Category]])</f>
        <v>ConsumerMediumAccessories</v>
      </c>
      <c r="AA9" s="66" t="str">
        <f>_xlfn.TEXTJOIN(" ",FALSE,Table1[[#This Row],[Segment]],Table1[[#This Row],[Column2]],Table1[[#This Row],[Sub-Category]])</f>
        <v>Consumer Medium Accessories</v>
      </c>
      <c r="AB9" s="66" t="str">
        <f>IF(Table1[[#This Row],[Column2]]="Medium","True","False")</f>
        <v>True</v>
      </c>
    </row>
    <row r="10" spans="1:28" x14ac:dyDescent="0.3">
      <c r="A10" s="65">
        <v>42119</v>
      </c>
      <c r="B10" s="66">
        <v>43.103999999999999</v>
      </c>
      <c r="C10" s="66">
        <v>4</v>
      </c>
      <c r="D10" s="66">
        <v>-22.336000000000006</v>
      </c>
      <c r="E10" s="66">
        <v>4.2610000000000001</v>
      </c>
      <c r="F10" s="66">
        <f>SUM(Table1[[#This Row],[Profit]],Table1[[#This Row],[Shipping Cost]])</f>
        <v>-18.075000000000006</v>
      </c>
      <c r="G10" s="66" t="s">
        <v>213</v>
      </c>
      <c r="H10" s="66" t="s">
        <v>225</v>
      </c>
      <c r="I10" s="66" t="s">
        <v>226</v>
      </c>
      <c r="J10" s="66" t="s">
        <v>233</v>
      </c>
      <c r="K10" s="66" t="s">
        <v>232</v>
      </c>
      <c r="L10" s="66">
        <v>0</v>
      </c>
      <c r="M10" s="66">
        <v>1</v>
      </c>
      <c r="N10" s="66">
        <v>1</v>
      </c>
      <c r="O10" s="85">
        <f>DAY(Table1[[#This Row],[Order Date]])</f>
        <v>25</v>
      </c>
      <c r="P10" s="85">
        <f>MONTH(Table1[[#This Row],[Order Date]])</f>
        <v>4</v>
      </c>
      <c r="Q10" s="85">
        <f>YEAR(Table1[[#This Row],[Order Date]])</f>
        <v>2015</v>
      </c>
      <c r="R10" s="85">
        <f>WEEKDAY(Table1[[#This Row],[Order Date]])</f>
        <v>7</v>
      </c>
      <c r="S10" s="66" t="str">
        <f>UPPER(Table1[[#This Row],[Order Priority]])</f>
        <v>CRITICAL</v>
      </c>
      <c r="T10" s="66" t="str">
        <f>LOWER(Table1[[#This Row],[Order Priority]])</f>
        <v>critical</v>
      </c>
      <c r="U10" s="66" t="str">
        <f>PROPER(Table1[[#This Row],[LOWER]])</f>
        <v>Critical</v>
      </c>
      <c r="V10" s="66">
        <f>LEN(Table1[[#This Row],[Column2]])</f>
        <v>8</v>
      </c>
      <c r="W10" s="66" t="str">
        <f>LEFT(Table1[[#This Row],[Column2]],2)</f>
        <v>Cr</v>
      </c>
      <c r="X10" s="66" t="str">
        <f>RIGHT(Table1[[#This Row],[Column2]],3)</f>
        <v>cal</v>
      </c>
      <c r="Y10" s="66" t="str">
        <f>MID(Table1[[#This Row],[Column2]],3,4)</f>
        <v>itic</v>
      </c>
      <c r="Z10" s="66" t="str">
        <f>_xlfn.CONCAT(Table1[[#This Row],[Segment]],Table1[[#This Row],[Column2]],Table1[[#This Row],[Sub-Category]])</f>
        <v>ConsumerCriticalAccessories</v>
      </c>
      <c r="AA10" s="66" t="str">
        <f>_xlfn.TEXTJOIN(" ",FALSE,Table1[[#This Row],[Segment]],Table1[[#This Row],[Column2]],Table1[[#This Row],[Sub-Category]])</f>
        <v>Consumer Critical Accessories</v>
      </c>
      <c r="AB10" s="66" t="str">
        <f>IF(Table1[[#This Row],[Column2]]="Medium","True","False")</f>
        <v>False</v>
      </c>
    </row>
    <row r="11" spans="1:28" x14ac:dyDescent="0.3">
      <c r="A11" s="68">
        <v>42119</v>
      </c>
      <c r="B11" s="69">
        <v>178.08000000000004</v>
      </c>
      <c r="C11" s="69">
        <v>2</v>
      </c>
      <c r="D11" s="69">
        <v>-44.52000000000001</v>
      </c>
      <c r="E11" s="69">
        <v>6.1219999999999999</v>
      </c>
      <c r="F11" s="69">
        <f>SUM(Table1[[#This Row],[Profit]],Table1[[#This Row],[Shipping Cost]])</f>
        <v>-38.39800000000001</v>
      </c>
      <c r="G11" s="69" t="s">
        <v>234</v>
      </c>
      <c r="H11" s="69" t="s">
        <v>225</v>
      </c>
      <c r="I11" s="69" t="s">
        <v>226</v>
      </c>
      <c r="J11" s="69" t="s">
        <v>227</v>
      </c>
      <c r="K11" s="69" t="s">
        <v>230</v>
      </c>
      <c r="L11" s="69">
        <v>0</v>
      </c>
      <c r="M11" s="69">
        <v>1</v>
      </c>
      <c r="N11" s="69">
        <v>0</v>
      </c>
      <c r="O11" s="85">
        <f>DAY(Table1[[#This Row],[Order Date]])</f>
        <v>25</v>
      </c>
      <c r="P11" s="85">
        <f>MONTH(Table1[[#This Row],[Order Date]])</f>
        <v>4</v>
      </c>
      <c r="Q11" s="85">
        <f>YEAR(Table1[[#This Row],[Order Date]])</f>
        <v>2015</v>
      </c>
      <c r="R11" s="85">
        <f>WEEKDAY(Table1[[#This Row],[Order Date]])</f>
        <v>7</v>
      </c>
      <c r="S11" s="66" t="str">
        <f>UPPER(Table1[[#This Row],[Order Priority]])</f>
        <v>MEDIUM</v>
      </c>
      <c r="T11" s="66" t="str">
        <f>LOWER(Table1[[#This Row],[Order Priority]])</f>
        <v>medium</v>
      </c>
      <c r="U11" s="66" t="str">
        <f>PROPER(Table1[[#This Row],[LOWER]])</f>
        <v>Medium</v>
      </c>
      <c r="V11" s="66">
        <f>LEN(Table1[[#This Row],[Column2]])</f>
        <v>6</v>
      </c>
      <c r="W11" s="66" t="str">
        <f>LEFT(Table1[[#This Row],[Column2]],2)</f>
        <v>Me</v>
      </c>
      <c r="X11" s="66" t="str">
        <f>RIGHT(Table1[[#This Row],[Column2]],3)</f>
        <v>ium</v>
      </c>
      <c r="Y11" s="66" t="str">
        <f>MID(Table1[[#This Row],[Column2]],3,4)</f>
        <v>dium</v>
      </c>
      <c r="Z11" s="66" t="str">
        <f>_xlfn.CONCAT(Table1[[#This Row],[Segment]],Table1[[#This Row],[Column2]],Table1[[#This Row],[Sub-Category]])</f>
        <v>Home OfficeMediumAccessories</v>
      </c>
      <c r="AA11" s="66" t="str">
        <f>_xlfn.TEXTJOIN(" ",FALSE,Table1[[#This Row],[Segment]],Table1[[#This Row],[Column2]],Table1[[#This Row],[Sub-Category]])</f>
        <v>Home Office Medium Accessories</v>
      </c>
      <c r="AB11" s="66" t="str">
        <f>IF(Table1[[#This Row],[Column2]]="Medium","True","False")</f>
        <v>True</v>
      </c>
    </row>
    <row r="12" spans="1:28" x14ac:dyDescent="0.3">
      <c r="A12" s="65">
        <v>42119</v>
      </c>
      <c r="B12" s="66">
        <v>113.56800000000001</v>
      </c>
      <c r="C12" s="66">
        <v>2</v>
      </c>
      <c r="D12" s="66">
        <v>-21.294000000000018</v>
      </c>
      <c r="E12" s="66">
        <v>16.21</v>
      </c>
      <c r="F12" s="66">
        <f>SUM(Table1[[#This Row],[Profit]],Table1[[#This Row],[Shipping Cost]])</f>
        <v>-5.0840000000000174</v>
      </c>
      <c r="G12" s="66" t="s">
        <v>213</v>
      </c>
      <c r="H12" s="66" t="s">
        <v>225</v>
      </c>
      <c r="I12" s="66" t="s">
        <v>226</v>
      </c>
      <c r="J12" s="66" t="s">
        <v>227</v>
      </c>
      <c r="K12" s="66" t="s">
        <v>228</v>
      </c>
      <c r="L12" s="66">
        <v>0</v>
      </c>
      <c r="M12" s="66">
        <v>1</v>
      </c>
      <c r="N12" s="66">
        <v>1</v>
      </c>
      <c r="O12" s="85">
        <f>DAY(Table1[[#This Row],[Order Date]])</f>
        <v>25</v>
      </c>
      <c r="P12" s="85">
        <f>MONTH(Table1[[#This Row],[Order Date]])</f>
        <v>4</v>
      </c>
      <c r="Q12" s="85">
        <f>YEAR(Table1[[#This Row],[Order Date]])</f>
        <v>2015</v>
      </c>
      <c r="R12" s="85">
        <f>WEEKDAY(Table1[[#This Row],[Order Date]])</f>
        <v>7</v>
      </c>
      <c r="S12" s="66" t="str">
        <f>UPPER(Table1[[#This Row],[Order Priority]])</f>
        <v>MEDIUM</v>
      </c>
      <c r="T12" s="66" t="str">
        <f>LOWER(Table1[[#This Row],[Order Priority]])</f>
        <v>medium</v>
      </c>
      <c r="U12" s="66" t="str">
        <f>PROPER(Table1[[#This Row],[LOWER]])</f>
        <v>Medium</v>
      </c>
      <c r="V12" s="66">
        <f>LEN(Table1[[#This Row],[Column2]])</f>
        <v>6</v>
      </c>
      <c r="W12" s="66" t="str">
        <f>LEFT(Table1[[#This Row],[Column2]],2)</f>
        <v>Me</v>
      </c>
      <c r="X12" s="66" t="str">
        <f>RIGHT(Table1[[#This Row],[Column2]],3)</f>
        <v>ium</v>
      </c>
      <c r="Y12" s="66" t="str">
        <f>MID(Table1[[#This Row],[Column2]],3,4)</f>
        <v>dium</v>
      </c>
      <c r="Z12" s="66" t="str">
        <f>_xlfn.CONCAT(Table1[[#This Row],[Segment]],Table1[[#This Row],[Column2]],Table1[[#This Row],[Sub-Category]])</f>
        <v>CorporateMediumAccessories</v>
      </c>
      <c r="AA12" s="66" t="str">
        <f>_xlfn.TEXTJOIN(" ",FALSE,Table1[[#This Row],[Segment]],Table1[[#This Row],[Column2]],Table1[[#This Row],[Sub-Category]])</f>
        <v>Corporate Medium Accessories</v>
      </c>
      <c r="AB12" s="66" t="str">
        <f>IF(Table1[[#This Row],[Column2]]="Medium","True","False")</f>
        <v>True</v>
      </c>
    </row>
    <row r="13" spans="1:28" x14ac:dyDescent="0.3">
      <c r="A13" s="68">
        <v>42119</v>
      </c>
      <c r="B13" s="69">
        <v>10.429999999999996</v>
      </c>
      <c r="C13" s="69">
        <v>5</v>
      </c>
      <c r="D13" s="69">
        <v>-18.252500000000001</v>
      </c>
      <c r="E13" s="69">
        <v>1.77</v>
      </c>
      <c r="F13" s="69">
        <f>SUM(Table1[[#This Row],[Profit]],Table1[[#This Row],[Shipping Cost]])</f>
        <v>-16.482500000000002</v>
      </c>
      <c r="G13" s="69" t="s">
        <v>231</v>
      </c>
      <c r="H13" s="69" t="s">
        <v>225</v>
      </c>
      <c r="I13" s="69" t="s">
        <v>226</v>
      </c>
      <c r="J13" s="69" t="s">
        <v>227</v>
      </c>
      <c r="K13" s="69" t="s">
        <v>228</v>
      </c>
      <c r="L13" s="69">
        <v>0</v>
      </c>
      <c r="M13" s="69">
        <v>1</v>
      </c>
      <c r="N13" s="69">
        <v>0</v>
      </c>
      <c r="O13" s="85">
        <f>DAY(Table1[[#This Row],[Order Date]])</f>
        <v>25</v>
      </c>
      <c r="P13" s="85">
        <f>MONTH(Table1[[#This Row],[Order Date]])</f>
        <v>4</v>
      </c>
      <c r="Q13" s="85">
        <f>YEAR(Table1[[#This Row],[Order Date]])</f>
        <v>2015</v>
      </c>
      <c r="R13" s="85">
        <f>WEEKDAY(Table1[[#This Row],[Order Date]])</f>
        <v>7</v>
      </c>
      <c r="S13" s="66" t="str">
        <f>UPPER(Table1[[#This Row],[Order Priority]])</f>
        <v>MEDIUM</v>
      </c>
      <c r="T13" s="66" t="str">
        <f>LOWER(Table1[[#This Row],[Order Priority]])</f>
        <v>medium</v>
      </c>
      <c r="U13" s="66" t="str">
        <f>PROPER(Table1[[#This Row],[LOWER]])</f>
        <v>Medium</v>
      </c>
      <c r="V13" s="66">
        <f>LEN(Table1[[#This Row],[Column2]])</f>
        <v>6</v>
      </c>
      <c r="W13" s="66" t="str">
        <f>LEFT(Table1[[#This Row],[Column2]],2)</f>
        <v>Me</v>
      </c>
      <c r="X13" s="66" t="str">
        <f>RIGHT(Table1[[#This Row],[Column2]],3)</f>
        <v>ium</v>
      </c>
      <c r="Y13" s="66" t="str">
        <f>MID(Table1[[#This Row],[Column2]],3,4)</f>
        <v>dium</v>
      </c>
      <c r="Z13" s="66" t="str">
        <f>_xlfn.CONCAT(Table1[[#This Row],[Segment]],Table1[[#This Row],[Column2]],Table1[[#This Row],[Sub-Category]])</f>
        <v>CorporateMediumAccessories</v>
      </c>
      <c r="AA13" s="66" t="str">
        <f>_xlfn.TEXTJOIN(" ",FALSE,Table1[[#This Row],[Segment]],Table1[[#This Row],[Column2]],Table1[[#This Row],[Sub-Category]])</f>
        <v>Corporate Medium Accessories</v>
      </c>
      <c r="AB13" s="66" t="str">
        <f>IF(Table1[[#This Row],[Column2]]="Medium","True","False")</f>
        <v>True</v>
      </c>
    </row>
    <row r="14" spans="1:28" x14ac:dyDescent="0.3">
      <c r="A14" s="65">
        <v>42087</v>
      </c>
      <c r="B14" s="66">
        <v>11.664000000000001</v>
      </c>
      <c r="C14" s="66">
        <v>3</v>
      </c>
      <c r="D14" s="66">
        <v>3.3534000000000006</v>
      </c>
      <c r="E14" s="66">
        <v>2.02</v>
      </c>
      <c r="F14" s="66">
        <f>SUM(Table1[[#This Row],[Profit]],Table1[[#This Row],[Shipping Cost]])</f>
        <v>5.3734000000000002</v>
      </c>
      <c r="G14" s="66" t="s">
        <v>213</v>
      </c>
      <c r="H14" s="66" t="s">
        <v>225</v>
      </c>
      <c r="I14" s="66" t="s">
        <v>226</v>
      </c>
      <c r="J14" s="66" t="s">
        <v>229</v>
      </c>
      <c r="K14" s="66" t="s">
        <v>230</v>
      </c>
      <c r="L14" s="66">
        <v>0</v>
      </c>
      <c r="M14" s="66">
        <v>1</v>
      </c>
      <c r="N14" s="66">
        <v>1</v>
      </c>
      <c r="O14" s="85">
        <f>DAY(Table1[[#This Row],[Order Date]])</f>
        <v>24</v>
      </c>
      <c r="P14" s="85">
        <f>MONTH(Table1[[#This Row],[Order Date]])</f>
        <v>3</v>
      </c>
      <c r="Q14" s="85">
        <f>YEAR(Table1[[#This Row],[Order Date]])</f>
        <v>2015</v>
      </c>
      <c r="R14" s="85">
        <f>WEEKDAY(Table1[[#This Row],[Order Date]])</f>
        <v>3</v>
      </c>
      <c r="S14" s="66" t="str">
        <f>UPPER(Table1[[#This Row],[Order Priority]])</f>
        <v>HIGH</v>
      </c>
      <c r="T14" s="66" t="str">
        <f>LOWER(Table1[[#This Row],[Order Priority]])</f>
        <v>high</v>
      </c>
      <c r="U14" s="66" t="str">
        <f>PROPER(Table1[[#This Row],[LOWER]])</f>
        <v>High</v>
      </c>
      <c r="V14" s="66">
        <f>LEN(Table1[[#This Row],[Column2]])</f>
        <v>4</v>
      </c>
      <c r="W14" s="66" t="str">
        <f>LEFT(Table1[[#This Row],[Column2]],2)</f>
        <v>Hi</v>
      </c>
      <c r="X14" s="66" t="str">
        <f>RIGHT(Table1[[#This Row],[Column2]],3)</f>
        <v>igh</v>
      </c>
      <c r="Y14" s="66" t="str">
        <f>MID(Table1[[#This Row],[Column2]],3,4)</f>
        <v>gh</v>
      </c>
      <c r="Z14" s="66" t="str">
        <f>_xlfn.CONCAT(Table1[[#This Row],[Segment]],Table1[[#This Row],[Column2]],Table1[[#This Row],[Sub-Category]])</f>
        <v>Home OfficeHighAccessories</v>
      </c>
      <c r="AA14" s="66" t="str">
        <f>_xlfn.TEXTJOIN(" ",FALSE,Table1[[#This Row],[Segment]],Table1[[#This Row],[Column2]],Table1[[#This Row],[Sub-Category]])</f>
        <v>Home Office High Accessories</v>
      </c>
      <c r="AB14" s="66" t="str">
        <f>IF(Table1[[#This Row],[Column2]]="Medium","True","False")</f>
        <v>False</v>
      </c>
    </row>
    <row r="15" spans="1:28" x14ac:dyDescent="0.3">
      <c r="A15" s="68">
        <v>42118</v>
      </c>
      <c r="B15" s="69">
        <v>121.94</v>
      </c>
      <c r="C15" s="69">
        <v>2</v>
      </c>
      <c r="D15" s="69">
        <v>35.362599999999986</v>
      </c>
      <c r="E15" s="69">
        <v>8.48</v>
      </c>
      <c r="F15" s="69">
        <f>SUM(Table1[[#This Row],[Profit]],Table1[[#This Row],[Shipping Cost]])</f>
        <v>43.84259999999999</v>
      </c>
      <c r="G15" s="69" t="s">
        <v>235</v>
      </c>
      <c r="H15" s="69" t="s">
        <v>225</v>
      </c>
      <c r="I15" s="69" t="s">
        <v>226</v>
      </c>
      <c r="J15" s="69" t="s">
        <v>236</v>
      </c>
      <c r="K15" s="69" t="s">
        <v>232</v>
      </c>
      <c r="L15" s="69">
        <v>0</v>
      </c>
      <c r="M15" s="69">
        <v>1</v>
      </c>
      <c r="N15" s="69">
        <v>0</v>
      </c>
      <c r="O15" s="85">
        <f>DAY(Table1[[#This Row],[Order Date]])</f>
        <v>24</v>
      </c>
      <c r="P15" s="85">
        <f>MONTH(Table1[[#This Row],[Order Date]])</f>
        <v>4</v>
      </c>
      <c r="Q15" s="85">
        <f>YEAR(Table1[[#This Row],[Order Date]])</f>
        <v>2015</v>
      </c>
      <c r="R15" s="85">
        <f>WEEKDAY(Table1[[#This Row],[Order Date]])</f>
        <v>6</v>
      </c>
      <c r="S15" s="66" t="str">
        <f>UPPER(Table1[[#This Row],[Order Priority]])</f>
        <v>LOW</v>
      </c>
      <c r="T15" s="66" t="str">
        <f>LOWER(Table1[[#This Row],[Order Priority]])</f>
        <v>low</v>
      </c>
      <c r="U15" s="66" t="str">
        <f>PROPER(Table1[[#This Row],[LOWER]])</f>
        <v>Low</v>
      </c>
      <c r="V15" s="66">
        <f>LEN(Table1[[#This Row],[Column2]])</f>
        <v>3</v>
      </c>
      <c r="W15" s="66" t="str">
        <f>LEFT(Table1[[#This Row],[Column2]],2)</f>
        <v>Lo</v>
      </c>
      <c r="X15" s="66" t="str">
        <f>RIGHT(Table1[[#This Row],[Column2]],3)</f>
        <v>Low</v>
      </c>
      <c r="Y15" s="66" t="str">
        <f>MID(Table1[[#This Row],[Column2]],3,4)</f>
        <v>w</v>
      </c>
      <c r="Z15" s="66" t="str">
        <f>_xlfn.CONCAT(Table1[[#This Row],[Segment]],Table1[[#This Row],[Column2]],Table1[[#This Row],[Sub-Category]])</f>
        <v>ConsumerLowAccessories</v>
      </c>
      <c r="AA15" s="66" t="str">
        <f>_xlfn.TEXTJOIN(" ",FALSE,Table1[[#This Row],[Segment]],Table1[[#This Row],[Column2]],Table1[[#This Row],[Sub-Category]])</f>
        <v>Consumer Low Accessories</v>
      </c>
      <c r="AB15" s="66" t="str">
        <f>IF(Table1[[#This Row],[Column2]]="Medium","True","False")</f>
        <v>False</v>
      </c>
    </row>
    <row r="16" spans="1:28" x14ac:dyDescent="0.3">
      <c r="A16" s="65">
        <v>42118</v>
      </c>
      <c r="B16" s="66">
        <v>64.44</v>
      </c>
      <c r="C16" s="66">
        <v>2</v>
      </c>
      <c r="D16" s="66">
        <v>1.0399999999999978</v>
      </c>
      <c r="E16" s="66">
        <v>6.7909999999999995</v>
      </c>
      <c r="F16" s="66">
        <f>SUM(Table1[[#This Row],[Profit]],Table1[[#This Row],[Shipping Cost]])</f>
        <v>7.8309999999999977</v>
      </c>
      <c r="G16" s="66" t="s">
        <v>224</v>
      </c>
      <c r="H16" s="66" t="s">
        <v>225</v>
      </c>
      <c r="I16" s="66" t="s">
        <v>226</v>
      </c>
      <c r="J16" s="66" t="s">
        <v>227</v>
      </c>
      <c r="K16" s="66" t="s">
        <v>232</v>
      </c>
      <c r="L16" s="66">
        <v>0</v>
      </c>
      <c r="M16" s="66">
        <v>1</v>
      </c>
      <c r="N16" s="66">
        <v>0</v>
      </c>
      <c r="O16" s="85">
        <f>DAY(Table1[[#This Row],[Order Date]])</f>
        <v>24</v>
      </c>
      <c r="P16" s="85">
        <f>MONTH(Table1[[#This Row],[Order Date]])</f>
        <v>4</v>
      </c>
      <c r="Q16" s="85">
        <f>YEAR(Table1[[#This Row],[Order Date]])</f>
        <v>2015</v>
      </c>
      <c r="R16" s="85">
        <f>WEEKDAY(Table1[[#This Row],[Order Date]])</f>
        <v>6</v>
      </c>
      <c r="S16" s="66" t="str">
        <f>UPPER(Table1[[#This Row],[Order Priority]])</f>
        <v>MEDIUM</v>
      </c>
      <c r="T16" s="66" t="str">
        <f>LOWER(Table1[[#This Row],[Order Priority]])</f>
        <v>medium</v>
      </c>
      <c r="U16" s="66" t="str">
        <f>PROPER(Table1[[#This Row],[LOWER]])</f>
        <v>Medium</v>
      </c>
      <c r="V16" s="66">
        <f>LEN(Table1[[#This Row],[Column2]])</f>
        <v>6</v>
      </c>
      <c r="W16" s="66" t="str">
        <f>LEFT(Table1[[#This Row],[Column2]],2)</f>
        <v>Me</v>
      </c>
      <c r="X16" s="66" t="str">
        <f>RIGHT(Table1[[#This Row],[Column2]],3)</f>
        <v>ium</v>
      </c>
      <c r="Y16" s="66" t="str">
        <f>MID(Table1[[#This Row],[Column2]],3,4)</f>
        <v>dium</v>
      </c>
      <c r="Z16" s="66" t="str">
        <f>_xlfn.CONCAT(Table1[[#This Row],[Segment]],Table1[[#This Row],[Column2]],Table1[[#This Row],[Sub-Category]])</f>
        <v>ConsumerMediumAccessories</v>
      </c>
      <c r="AA16" s="66" t="str">
        <f>_xlfn.TEXTJOIN(" ",FALSE,Table1[[#This Row],[Segment]],Table1[[#This Row],[Column2]],Table1[[#This Row],[Sub-Category]])</f>
        <v>Consumer Medium Accessories</v>
      </c>
      <c r="AB16" s="66" t="str">
        <f>IF(Table1[[#This Row],[Column2]]="Medium","True","False")</f>
        <v>True</v>
      </c>
    </row>
    <row r="17" spans="1:28" x14ac:dyDescent="0.3">
      <c r="A17" s="68">
        <v>42118</v>
      </c>
      <c r="B17" s="69">
        <v>5.3440000000000003</v>
      </c>
      <c r="C17" s="69">
        <v>1</v>
      </c>
      <c r="D17" s="69">
        <v>1.8703999999999998</v>
      </c>
      <c r="E17" s="69">
        <v>1.74</v>
      </c>
      <c r="F17" s="69">
        <f>SUM(Table1[[#This Row],[Profit]],Table1[[#This Row],[Shipping Cost]])</f>
        <v>3.6103999999999998</v>
      </c>
      <c r="G17" s="69" t="s">
        <v>224</v>
      </c>
      <c r="H17" s="69" t="s">
        <v>225</v>
      </c>
      <c r="I17" s="69" t="s">
        <v>226</v>
      </c>
      <c r="J17" s="69" t="s">
        <v>227</v>
      </c>
      <c r="K17" s="69" t="s">
        <v>232</v>
      </c>
      <c r="L17" s="69">
        <v>0</v>
      </c>
      <c r="M17" s="69">
        <v>1</v>
      </c>
      <c r="N17" s="69">
        <v>0</v>
      </c>
      <c r="O17" s="85">
        <f>DAY(Table1[[#This Row],[Order Date]])</f>
        <v>24</v>
      </c>
      <c r="P17" s="85">
        <f>MONTH(Table1[[#This Row],[Order Date]])</f>
        <v>4</v>
      </c>
      <c r="Q17" s="85">
        <f>YEAR(Table1[[#This Row],[Order Date]])</f>
        <v>2015</v>
      </c>
      <c r="R17" s="85">
        <f>WEEKDAY(Table1[[#This Row],[Order Date]])</f>
        <v>6</v>
      </c>
      <c r="S17" s="66" t="str">
        <f>UPPER(Table1[[#This Row],[Order Priority]])</f>
        <v>MEDIUM</v>
      </c>
      <c r="T17" s="66" t="str">
        <f>LOWER(Table1[[#This Row],[Order Priority]])</f>
        <v>medium</v>
      </c>
      <c r="U17" s="66" t="str">
        <f>PROPER(Table1[[#This Row],[LOWER]])</f>
        <v>Medium</v>
      </c>
      <c r="V17" s="66">
        <f>LEN(Table1[[#This Row],[Column2]])</f>
        <v>6</v>
      </c>
      <c r="W17" s="66" t="str">
        <f>LEFT(Table1[[#This Row],[Column2]],2)</f>
        <v>Me</v>
      </c>
      <c r="X17" s="66" t="str">
        <f>RIGHT(Table1[[#This Row],[Column2]],3)</f>
        <v>ium</v>
      </c>
      <c r="Y17" s="66" t="str">
        <f>MID(Table1[[#This Row],[Column2]],3,4)</f>
        <v>dium</v>
      </c>
      <c r="Z17" s="66" t="str">
        <f>_xlfn.CONCAT(Table1[[#This Row],[Segment]],Table1[[#This Row],[Column2]],Table1[[#This Row],[Sub-Category]])</f>
        <v>ConsumerMediumAccessories</v>
      </c>
      <c r="AA17" s="66" t="str">
        <f>_xlfn.TEXTJOIN(" ",FALSE,Table1[[#This Row],[Segment]],Table1[[#This Row],[Column2]],Table1[[#This Row],[Sub-Category]])</f>
        <v>Consumer Medium Accessories</v>
      </c>
      <c r="AB17" s="66" t="str">
        <f>IF(Table1[[#This Row],[Column2]]="Medium","True","False")</f>
        <v>True</v>
      </c>
    </row>
    <row r="18" spans="1:28" x14ac:dyDescent="0.3">
      <c r="A18" s="65">
        <v>42116</v>
      </c>
      <c r="B18" s="66">
        <v>908.82</v>
      </c>
      <c r="C18" s="66">
        <v>9</v>
      </c>
      <c r="D18" s="66">
        <v>227.20500000000004</v>
      </c>
      <c r="E18" s="66">
        <v>98.48</v>
      </c>
      <c r="F18" s="66">
        <f>SUM(Table1[[#This Row],[Profit]],Table1[[#This Row],[Shipping Cost]])</f>
        <v>325.68500000000006</v>
      </c>
      <c r="G18" s="66" t="s">
        <v>224</v>
      </c>
      <c r="H18" s="66" t="s">
        <v>225</v>
      </c>
      <c r="I18" s="66" t="s">
        <v>226</v>
      </c>
      <c r="J18" s="66" t="s">
        <v>227</v>
      </c>
      <c r="K18" s="66" t="s">
        <v>232</v>
      </c>
      <c r="L18" s="66">
        <v>0</v>
      </c>
      <c r="M18" s="66">
        <v>1</v>
      </c>
      <c r="N18" s="66">
        <v>0</v>
      </c>
      <c r="O18" s="85">
        <f>DAY(Table1[[#This Row],[Order Date]])</f>
        <v>22</v>
      </c>
      <c r="P18" s="85">
        <f>MONTH(Table1[[#This Row],[Order Date]])</f>
        <v>4</v>
      </c>
      <c r="Q18" s="85">
        <f>YEAR(Table1[[#This Row],[Order Date]])</f>
        <v>2015</v>
      </c>
      <c r="R18" s="85">
        <f>WEEKDAY(Table1[[#This Row],[Order Date]])</f>
        <v>4</v>
      </c>
      <c r="S18" s="66" t="str">
        <f>UPPER(Table1[[#This Row],[Order Priority]])</f>
        <v>MEDIUM</v>
      </c>
      <c r="T18" s="66" t="str">
        <f>LOWER(Table1[[#This Row],[Order Priority]])</f>
        <v>medium</v>
      </c>
      <c r="U18" s="66" t="str">
        <f>PROPER(Table1[[#This Row],[LOWER]])</f>
        <v>Medium</v>
      </c>
      <c r="V18" s="66">
        <f>LEN(Table1[[#This Row],[Column2]])</f>
        <v>6</v>
      </c>
      <c r="W18" s="66" t="str">
        <f>LEFT(Table1[[#This Row],[Column2]],2)</f>
        <v>Me</v>
      </c>
      <c r="X18" s="66" t="str">
        <f>RIGHT(Table1[[#This Row],[Column2]],3)</f>
        <v>ium</v>
      </c>
      <c r="Y18" s="66" t="str">
        <f>MID(Table1[[#This Row],[Column2]],3,4)</f>
        <v>dium</v>
      </c>
      <c r="Z18" s="66" t="str">
        <f>_xlfn.CONCAT(Table1[[#This Row],[Segment]],Table1[[#This Row],[Column2]],Table1[[#This Row],[Sub-Category]])</f>
        <v>ConsumerMediumAccessories</v>
      </c>
      <c r="AA18" s="66" t="str">
        <f>_xlfn.TEXTJOIN(" ",FALSE,Table1[[#This Row],[Segment]],Table1[[#This Row],[Column2]],Table1[[#This Row],[Sub-Category]])</f>
        <v>Consumer Medium Accessories</v>
      </c>
      <c r="AB18" s="66" t="str">
        <f>IF(Table1[[#This Row],[Column2]]="Medium","True","False")</f>
        <v>True</v>
      </c>
    </row>
    <row r="19" spans="1:28" x14ac:dyDescent="0.3">
      <c r="A19" s="68">
        <v>42116</v>
      </c>
      <c r="B19" s="69">
        <v>369.28000000000003</v>
      </c>
      <c r="C19" s="69">
        <v>4</v>
      </c>
      <c r="D19" s="69">
        <v>144</v>
      </c>
      <c r="E19" s="69">
        <v>34.648000000000003</v>
      </c>
      <c r="F19" s="69">
        <f>SUM(Table1[[#This Row],[Profit]],Table1[[#This Row],[Shipping Cost]])</f>
        <v>178.648</v>
      </c>
      <c r="G19" s="69" t="s">
        <v>224</v>
      </c>
      <c r="H19" s="69" t="s">
        <v>225</v>
      </c>
      <c r="I19" s="69" t="s">
        <v>226</v>
      </c>
      <c r="J19" s="69" t="s">
        <v>229</v>
      </c>
      <c r="K19" s="69" t="s">
        <v>230</v>
      </c>
      <c r="L19" s="69">
        <v>0</v>
      </c>
      <c r="M19" s="69">
        <v>1</v>
      </c>
      <c r="N19" s="69">
        <v>0</v>
      </c>
      <c r="O19" s="85">
        <f>DAY(Table1[[#This Row],[Order Date]])</f>
        <v>22</v>
      </c>
      <c r="P19" s="85">
        <f>MONTH(Table1[[#This Row],[Order Date]])</f>
        <v>4</v>
      </c>
      <c r="Q19" s="85">
        <f>YEAR(Table1[[#This Row],[Order Date]])</f>
        <v>2015</v>
      </c>
      <c r="R19" s="85">
        <f>WEEKDAY(Table1[[#This Row],[Order Date]])</f>
        <v>4</v>
      </c>
      <c r="S19" s="66" t="str">
        <f>UPPER(Table1[[#This Row],[Order Priority]])</f>
        <v>HIGH</v>
      </c>
      <c r="T19" s="66" t="str">
        <f>LOWER(Table1[[#This Row],[Order Priority]])</f>
        <v>high</v>
      </c>
      <c r="U19" s="66" t="str">
        <f>PROPER(Table1[[#This Row],[LOWER]])</f>
        <v>High</v>
      </c>
      <c r="V19" s="66">
        <f>LEN(Table1[[#This Row],[Column2]])</f>
        <v>4</v>
      </c>
      <c r="W19" s="66" t="str">
        <f>LEFT(Table1[[#This Row],[Column2]],2)</f>
        <v>Hi</v>
      </c>
      <c r="X19" s="66" t="str">
        <f>RIGHT(Table1[[#This Row],[Column2]],3)</f>
        <v>igh</v>
      </c>
      <c r="Y19" s="66" t="str">
        <f>MID(Table1[[#This Row],[Column2]],3,4)</f>
        <v>gh</v>
      </c>
      <c r="Z19" s="66" t="str">
        <f>_xlfn.CONCAT(Table1[[#This Row],[Segment]],Table1[[#This Row],[Column2]],Table1[[#This Row],[Sub-Category]])</f>
        <v>Home OfficeHighAccessories</v>
      </c>
      <c r="AA19" s="66" t="str">
        <f>_xlfn.TEXTJOIN(" ",FALSE,Table1[[#This Row],[Segment]],Table1[[#This Row],[Column2]],Table1[[#This Row],[Sub-Category]])</f>
        <v>Home Office High Accessories</v>
      </c>
      <c r="AB19" s="66" t="str">
        <f>IF(Table1[[#This Row],[Column2]]="Medium","True","False")</f>
        <v>False</v>
      </c>
    </row>
    <row r="20" spans="1:28" x14ac:dyDescent="0.3">
      <c r="A20" s="65">
        <v>42115</v>
      </c>
      <c r="B20" s="66">
        <v>23.25</v>
      </c>
      <c r="C20" s="66">
        <v>1</v>
      </c>
      <c r="D20" s="66">
        <v>4.8600000000000003</v>
      </c>
      <c r="E20" s="66">
        <v>1.42</v>
      </c>
      <c r="F20" s="66">
        <f>SUM(Table1[[#This Row],[Profit]],Table1[[#This Row],[Shipping Cost]])</f>
        <v>6.28</v>
      </c>
      <c r="G20" s="66" t="s">
        <v>224</v>
      </c>
      <c r="H20" s="66" t="s">
        <v>225</v>
      </c>
      <c r="I20" s="66" t="s">
        <v>226</v>
      </c>
      <c r="J20" s="66" t="s">
        <v>227</v>
      </c>
      <c r="K20" s="66" t="s">
        <v>232</v>
      </c>
      <c r="L20" s="66">
        <v>0</v>
      </c>
      <c r="M20" s="66">
        <v>1</v>
      </c>
      <c r="N20" s="66">
        <v>0</v>
      </c>
      <c r="O20" s="85">
        <f>DAY(Table1[[#This Row],[Order Date]])</f>
        <v>21</v>
      </c>
      <c r="P20" s="85">
        <f>MONTH(Table1[[#This Row],[Order Date]])</f>
        <v>4</v>
      </c>
      <c r="Q20" s="85">
        <f>YEAR(Table1[[#This Row],[Order Date]])</f>
        <v>2015</v>
      </c>
      <c r="R20" s="85">
        <f>WEEKDAY(Table1[[#This Row],[Order Date]])</f>
        <v>3</v>
      </c>
      <c r="S20" s="66" t="str">
        <f>UPPER(Table1[[#This Row],[Order Priority]])</f>
        <v>MEDIUM</v>
      </c>
      <c r="T20" s="66" t="str">
        <f>LOWER(Table1[[#This Row],[Order Priority]])</f>
        <v>medium</v>
      </c>
      <c r="U20" s="66" t="str">
        <f>PROPER(Table1[[#This Row],[LOWER]])</f>
        <v>Medium</v>
      </c>
      <c r="V20" s="66">
        <f>LEN(Table1[[#This Row],[Column2]])</f>
        <v>6</v>
      </c>
      <c r="W20" s="66" t="str">
        <f>LEFT(Table1[[#This Row],[Column2]],2)</f>
        <v>Me</v>
      </c>
      <c r="X20" s="66" t="str">
        <f>RIGHT(Table1[[#This Row],[Column2]],3)</f>
        <v>ium</v>
      </c>
      <c r="Y20" s="66" t="str">
        <f>MID(Table1[[#This Row],[Column2]],3,4)</f>
        <v>dium</v>
      </c>
      <c r="Z20" s="66" t="str">
        <f>_xlfn.CONCAT(Table1[[#This Row],[Segment]],Table1[[#This Row],[Column2]],Table1[[#This Row],[Sub-Category]])</f>
        <v>ConsumerMediumAccessories</v>
      </c>
      <c r="AA20" s="66" t="str">
        <f>_xlfn.TEXTJOIN(" ",FALSE,Table1[[#This Row],[Segment]],Table1[[#This Row],[Column2]],Table1[[#This Row],[Sub-Category]])</f>
        <v>Consumer Medium Accessories</v>
      </c>
      <c r="AB20" s="66" t="str">
        <f>IF(Table1[[#This Row],[Column2]]="Medium","True","False")</f>
        <v>True</v>
      </c>
    </row>
    <row r="21" spans="1:28" x14ac:dyDescent="0.3">
      <c r="A21" s="68">
        <v>42115</v>
      </c>
      <c r="B21" s="69">
        <v>15.76</v>
      </c>
      <c r="C21" s="69">
        <v>2</v>
      </c>
      <c r="D21" s="69">
        <v>3.5460000000000007</v>
      </c>
      <c r="E21" s="69">
        <v>2.0300000000000002</v>
      </c>
      <c r="F21" s="69">
        <f>SUM(Table1[[#This Row],[Profit]],Table1[[#This Row],[Shipping Cost]])</f>
        <v>5.5760000000000005</v>
      </c>
      <c r="G21" s="69" t="s">
        <v>224</v>
      </c>
      <c r="H21" s="69" t="s">
        <v>225</v>
      </c>
      <c r="I21" s="69" t="s">
        <v>226</v>
      </c>
      <c r="J21" s="69" t="s">
        <v>227</v>
      </c>
      <c r="K21" s="69" t="s">
        <v>232</v>
      </c>
      <c r="L21" s="69">
        <v>0</v>
      </c>
      <c r="M21" s="69">
        <v>1</v>
      </c>
      <c r="N21" s="69">
        <v>0</v>
      </c>
      <c r="O21" s="85">
        <f>DAY(Table1[[#This Row],[Order Date]])</f>
        <v>21</v>
      </c>
      <c r="P21" s="85">
        <f>MONTH(Table1[[#This Row],[Order Date]])</f>
        <v>4</v>
      </c>
      <c r="Q21" s="85">
        <f>YEAR(Table1[[#This Row],[Order Date]])</f>
        <v>2015</v>
      </c>
      <c r="R21" s="85">
        <f>WEEKDAY(Table1[[#This Row],[Order Date]])</f>
        <v>3</v>
      </c>
      <c r="S21" s="66" t="str">
        <f>UPPER(Table1[[#This Row],[Order Priority]])</f>
        <v>MEDIUM</v>
      </c>
      <c r="T21" s="66" t="str">
        <f>LOWER(Table1[[#This Row],[Order Priority]])</f>
        <v>medium</v>
      </c>
      <c r="U21" s="66" t="str">
        <f>PROPER(Table1[[#This Row],[LOWER]])</f>
        <v>Medium</v>
      </c>
      <c r="V21" s="66">
        <f>LEN(Table1[[#This Row],[Column2]])</f>
        <v>6</v>
      </c>
      <c r="W21" s="66" t="str">
        <f>LEFT(Table1[[#This Row],[Column2]],2)</f>
        <v>Me</v>
      </c>
      <c r="X21" s="66" t="str">
        <f>RIGHT(Table1[[#This Row],[Column2]],3)</f>
        <v>ium</v>
      </c>
      <c r="Y21" s="66" t="str">
        <f>MID(Table1[[#This Row],[Column2]],3,4)</f>
        <v>dium</v>
      </c>
      <c r="Z21" s="66" t="str">
        <f>_xlfn.CONCAT(Table1[[#This Row],[Segment]],Table1[[#This Row],[Column2]],Table1[[#This Row],[Sub-Category]])</f>
        <v>ConsumerMediumAccessories</v>
      </c>
      <c r="AA21" s="66" t="str">
        <f>_xlfn.TEXTJOIN(" ",FALSE,Table1[[#This Row],[Segment]],Table1[[#This Row],[Column2]],Table1[[#This Row],[Sub-Category]])</f>
        <v>Consumer Medium Accessories</v>
      </c>
      <c r="AB21" s="66" t="str">
        <f>IF(Table1[[#This Row],[Column2]]="Medium","True","False")</f>
        <v>True</v>
      </c>
    </row>
    <row r="22" spans="1:28" x14ac:dyDescent="0.3">
      <c r="A22" s="65">
        <v>42115</v>
      </c>
      <c r="B22" s="66">
        <v>23.787000000000006</v>
      </c>
      <c r="C22" s="66">
        <v>1</v>
      </c>
      <c r="D22" s="66">
        <v>-45.213000000000001</v>
      </c>
      <c r="E22" s="66">
        <v>1.62</v>
      </c>
      <c r="F22" s="66">
        <f>SUM(Table1[[#This Row],[Profit]],Table1[[#This Row],[Shipping Cost]])</f>
        <v>-43.593000000000004</v>
      </c>
      <c r="G22" s="66" t="s">
        <v>224</v>
      </c>
      <c r="H22" s="66" t="s">
        <v>225</v>
      </c>
      <c r="I22" s="66" t="s">
        <v>226</v>
      </c>
      <c r="J22" s="66" t="s">
        <v>227</v>
      </c>
      <c r="K22" s="66" t="s">
        <v>228</v>
      </c>
      <c r="L22" s="66">
        <v>0</v>
      </c>
      <c r="M22" s="66">
        <v>1</v>
      </c>
      <c r="N22" s="66">
        <v>0</v>
      </c>
      <c r="O22" s="85">
        <f>DAY(Table1[[#This Row],[Order Date]])</f>
        <v>21</v>
      </c>
      <c r="P22" s="85">
        <f>MONTH(Table1[[#This Row],[Order Date]])</f>
        <v>4</v>
      </c>
      <c r="Q22" s="85">
        <f>YEAR(Table1[[#This Row],[Order Date]])</f>
        <v>2015</v>
      </c>
      <c r="R22" s="85">
        <f>WEEKDAY(Table1[[#This Row],[Order Date]])</f>
        <v>3</v>
      </c>
      <c r="S22" s="66" t="str">
        <f>UPPER(Table1[[#This Row],[Order Priority]])</f>
        <v>MEDIUM</v>
      </c>
      <c r="T22" s="66" t="str">
        <f>LOWER(Table1[[#This Row],[Order Priority]])</f>
        <v>medium</v>
      </c>
      <c r="U22" s="66" t="str">
        <f>PROPER(Table1[[#This Row],[LOWER]])</f>
        <v>Medium</v>
      </c>
      <c r="V22" s="66">
        <f>LEN(Table1[[#This Row],[Column2]])</f>
        <v>6</v>
      </c>
      <c r="W22" s="66" t="str">
        <f>LEFT(Table1[[#This Row],[Column2]],2)</f>
        <v>Me</v>
      </c>
      <c r="X22" s="66" t="str">
        <f>RIGHT(Table1[[#This Row],[Column2]],3)</f>
        <v>ium</v>
      </c>
      <c r="Y22" s="66" t="str">
        <f>MID(Table1[[#This Row],[Column2]],3,4)</f>
        <v>dium</v>
      </c>
      <c r="Z22" s="66" t="str">
        <f>_xlfn.CONCAT(Table1[[#This Row],[Segment]],Table1[[#This Row],[Column2]],Table1[[#This Row],[Sub-Category]])</f>
        <v>CorporateMediumAccessories</v>
      </c>
      <c r="AA22" s="66" t="str">
        <f>_xlfn.TEXTJOIN(" ",FALSE,Table1[[#This Row],[Segment]],Table1[[#This Row],[Column2]],Table1[[#This Row],[Sub-Category]])</f>
        <v>Corporate Medium Accessories</v>
      </c>
      <c r="AB22" s="66" t="str">
        <f>IF(Table1[[#This Row],[Column2]]="Medium","True","False")</f>
        <v>True</v>
      </c>
    </row>
    <row r="23" spans="1:28" x14ac:dyDescent="0.3">
      <c r="A23" s="68">
        <v>42115</v>
      </c>
      <c r="B23" s="69">
        <v>28.565999999999995</v>
      </c>
      <c r="C23" s="69">
        <v>3</v>
      </c>
      <c r="D23" s="69">
        <v>-5.3999999999994941E-2</v>
      </c>
      <c r="E23" s="69">
        <v>2.2799999999999998</v>
      </c>
      <c r="F23" s="69">
        <f>SUM(Table1[[#This Row],[Profit]],Table1[[#This Row],[Shipping Cost]])</f>
        <v>2.2260000000000049</v>
      </c>
      <c r="G23" s="69" t="s">
        <v>224</v>
      </c>
      <c r="H23" s="69" t="s">
        <v>225</v>
      </c>
      <c r="I23" s="69" t="s">
        <v>226</v>
      </c>
      <c r="J23" s="69" t="s">
        <v>229</v>
      </c>
      <c r="K23" s="69" t="s">
        <v>232</v>
      </c>
      <c r="L23" s="69">
        <v>0</v>
      </c>
      <c r="M23" s="69">
        <v>1</v>
      </c>
      <c r="N23" s="69">
        <v>0</v>
      </c>
      <c r="O23" s="85">
        <f>DAY(Table1[[#This Row],[Order Date]])</f>
        <v>21</v>
      </c>
      <c r="P23" s="85">
        <f>MONTH(Table1[[#This Row],[Order Date]])</f>
        <v>4</v>
      </c>
      <c r="Q23" s="85">
        <f>YEAR(Table1[[#This Row],[Order Date]])</f>
        <v>2015</v>
      </c>
      <c r="R23" s="85">
        <f>WEEKDAY(Table1[[#This Row],[Order Date]])</f>
        <v>3</v>
      </c>
      <c r="S23" s="66" t="str">
        <f>UPPER(Table1[[#This Row],[Order Priority]])</f>
        <v>HIGH</v>
      </c>
      <c r="T23" s="66" t="str">
        <f>LOWER(Table1[[#This Row],[Order Priority]])</f>
        <v>high</v>
      </c>
      <c r="U23" s="66" t="str">
        <f>PROPER(Table1[[#This Row],[LOWER]])</f>
        <v>High</v>
      </c>
      <c r="V23" s="66">
        <f>LEN(Table1[[#This Row],[Column2]])</f>
        <v>4</v>
      </c>
      <c r="W23" s="66" t="str">
        <f>LEFT(Table1[[#This Row],[Column2]],2)</f>
        <v>Hi</v>
      </c>
      <c r="X23" s="66" t="str">
        <f>RIGHT(Table1[[#This Row],[Column2]],3)</f>
        <v>igh</v>
      </c>
      <c r="Y23" s="66" t="str">
        <f>MID(Table1[[#This Row],[Column2]],3,4)</f>
        <v>gh</v>
      </c>
      <c r="Z23" s="66" t="str">
        <f>_xlfn.CONCAT(Table1[[#This Row],[Segment]],Table1[[#This Row],[Column2]],Table1[[#This Row],[Sub-Category]])</f>
        <v>ConsumerHighAccessories</v>
      </c>
      <c r="AA23" s="66" t="str">
        <f>_xlfn.TEXTJOIN(" ",FALSE,Table1[[#This Row],[Segment]],Table1[[#This Row],[Column2]],Table1[[#This Row],[Sub-Category]])</f>
        <v>Consumer High Accessories</v>
      </c>
      <c r="AB23" s="66" t="str">
        <f>IF(Table1[[#This Row],[Column2]]="Medium","True","False")</f>
        <v>False</v>
      </c>
    </row>
    <row r="24" spans="1:28" x14ac:dyDescent="0.3">
      <c r="A24" s="65">
        <v>42115</v>
      </c>
      <c r="B24" s="66">
        <v>51.78</v>
      </c>
      <c r="C24" s="66">
        <v>1</v>
      </c>
      <c r="D24" s="66">
        <v>19.14</v>
      </c>
      <c r="E24" s="66">
        <v>2.93</v>
      </c>
      <c r="F24" s="66">
        <f>SUM(Table1[[#This Row],[Profit]],Table1[[#This Row],[Shipping Cost]])</f>
        <v>22.07</v>
      </c>
      <c r="G24" s="66" t="s">
        <v>224</v>
      </c>
      <c r="H24" s="66" t="s">
        <v>225</v>
      </c>
      <c r="I24" s="66" t="s">
        <v>226</v>
      </c>
      <c r="J24" s="66" t="s">
        <v>227</v>
      </c>
      <c r="K24" s="66" t="s">
        <v>228</v>
      </c>
      <c r="L24" s="66">
        <v>0</v>
      </c>
      <c r="M24" s="66">
        <v>1</v>
      </c>
      <c r="N24" s="66">
        <v>0</v>
      </c>
      <c r="O24" s="85">
        <f>DAY(Table1[[#This Row],[Order Date]])</f>
        <v>21</v>
      </c>
      <c r="P24" s="85">
        <f>MONTH(Table1[[#This Row],[Order Date]])</f>
        <v>4</v>
      </c>
      <c r="Q24" s="85">
        <f>YEAR(Table1[[#This Row],[Order Date]])</f>
        <v>2015</v>
      </c>
      <c r="R24" s="85">
        <f>WEEKDAY(Table1[[#This Row],[Order Date]])</f>
        <v>3</v>
      </c>
      <c r="S24" s="66" t="str">
        <f>UPPER(Table1[[#This Row],[Order Priority]])</f>
        <v>MEDIUM</v>
      </c>
      <c r="T24" s="66" t="str">
        <f>LOWER(Table1[[#This Row],[Order Priority]])</f>
        <v>medium</v>
      </c>
      <c r="U24" s="66" t="str">
        <f>PROPER(Table1[[#This Row],[LOWER]])</f>
        <v>Medium</v>
      </c>
      <c r="V24" s="66">
        <f>LEN(Table1[[#This Row],[Column2]])</f>
        <v>6</v>
      </c>
      <c r="W24" s="66" t="str">
        <f>LEFT(Table1[[#This Row],[Column2]],2)</f>
        <v>Me</v>
      </c>
      <c r="X24" s="66" t="str">
        <f>RIGHT(Table1[[#This Row],[Column2]],3)</f>
        <v>ium</v>
      </c>
      <c r="Y24" s="66" t="str">
        <f>MID(Table1[[#This Row],[Column2]],3,4)</f>
        <v>dium</v>
      </c>
      <c r="Z24" s="66" t="str">
        <f>_xlfn.CONCAT(Table1[[#This Row],[Segment]],Table1[[#This Row],[Column2]],Table1[[#This Row],[Sub-Category]])</f>
        <v>CorporateMediumAccessories</v>
      </c>
      <c r="AA24" s="66" t="str">
        <f>_xlfn.TEXTJOIN(" ",FALSE,Table1[[#This Row],[Segment]],Table1[[#This Row],[Column2]],Table1[[#This Row],[Sub-Category]])</f>
        <v>Corporate Medium Accessories</v>
      </c>
      <c r="AB24" s="66" t="str">
        <f>IF(Table1[[#This Row],[Column2]]="Medium","True","False")</f>
        <v>True</v>
      </c>
    </row>
    <row r="25" spans="1:28" x14ac:dyDescent="0.3">
      <c r="A25" s="68">
        <v>45765</v>
      </c>
      <c r="B25" s="69">
        <v>21.594000000000005</v>
      </c>
      <c r="C25" s="69">
        <v>2</v>
      </c>
      <c r="D25" s="69">
        <v>-15.835599999999999</v>
      </c>
      <c r="E25" s="69">
        <v>2.77</v>
      </c>
      <c r="F25" s="69">
        <f>SUM(Table1[[#This Row],[Profit]],Table1[[#This Row],[Shipping Cost]])</f>
        <v>-13.0656</v>
      </c>
      <c r="G25" s="69" t="s">
        <v>235</v>
      </c>
      <c r="H25" s="69" t="s">
        <v>225</v>
      </c>
      <c r="I25" s="69" t="s">
        <v>226</v>
      </c>
      <c r="J25" s="69" t="s">
        <v>227</v>
      </c>
      <c r="K25" s="69" t="s">
        <v>232</v>
      </c>
      <c r="L25" s="69">
        <v>0</v>
      </c>
      <c r="M25" s="69">
        <v>1</v>
      </c>
      <c r="N25" s="69">
        <v>0</v>
      </c>
      <c r="O25" s="85">
        <f>DAY(Table1[[#This Row],[Order Date]])</f>
        <v>18</v>
      </c>
      <c r="P25" s="85">
        <f>MONTH(Table1[[#This Row],[Order Date]])</f>
        <v>4</v>
      </c>
      <c r="Q25" s="85">
        <f>YEAR(Table1[[#This Row],[Order Date]])</f>
        <v>2025</v>
      </c>
      <c r="R25" s="85">
        <f>WEEKDAY(Table1[[#This Row],[Order Date]])</f>
        <v>6</v>
      </c>
      <c r="S25" s="66" t="str">
        <f>UPPER(Table1[[#This Row],[Order Priority]])</f>
        <v>MEDIUM</v>
      </c>
      <c r="T25" s="66" t="str">
        <f>LOWER(Table1[[#This Row],[Order Priority]])</f>
        <v>medium</v>
      </c>
      <c r="U25" s="66" t="str">
        <f>PROPER(Table1[[#This Row],[LOWER]])</f>
        <v>Medium</v>
      </c>
      <c r="V25" s="66">
        <f>LEN(Table1[[#This Row],[Column2]])</f>
        <v>6</v>
      </c>
      <c r="W25" s="66" t="str">
        <f>LEFT(Table1[[#This Row],[Column2]],2)</f>
        <v>Me</v>
      </c>
      <c r="X25" s="66" t="str">
        <f>RIGHT(Table1[[#This Row],[Column2]],3)</f>
        <v>ium</v>
      </c>
      <c r="Y25" s="66" t="str">
        <f>MID(Table1[[#This Row],[Column2]],3,4)</f>
        <v>dium</v>
      </c>
      <c r="Z25" s="66" t="str">
        <f>_xlfn.CONCAT(Table1[[#This Row],[Segment]],Table1[[#This Row],[Column2]],Table1[[#This Row],[Sub-Category]])</f>
        <v>ConsumerMediumAccessories</v>
      </c>
      <c r="AA25" s="66" t="str">
        <f>_xlfn.TEXTJOIN(" ",FALSE,Table1[[#This Row],[Segment]],Table1[[#This Row],[Column2]],Table1[[#This Row],[Sub-Category]])</f>
        <v>Consumer Medium Accessories</v>
      </c>
      <c r="AB25" s="66" t="str">
        <f>IF(Table1[[#This Row],[Column2]]="Medium","True","False")</f>
        <v>True</v>
      </c>
    </row>
    <row r="26" spans="1:28" x14ac:dyDescent="0.3">
      <c r="A26" s="65">
        <v>42112</v>
      </c>
      <c r="B26" s="66">
        <v>27.78</v>
      </c>
      <c r="C26" s="66">
        <v>1</v>
      </c>
      <c r="D26" s="66">
        <v>6.93</v>
      </c>
      <c r="E26" s="66">
        <v>2.44</v>
      </c>
      <c r="F26" s="66">
        <f>SUM(Table1[[#This Row],[Profit]],Table1[[#This Row],[Shipping Cost]])</f>
        <v>9.3699999999999992</v>
      </c>
      <c r="G26" s="66" t="s">
        <v>235</v>
      </c>
      <c r="H26" s="66" t="s">
        <v>225</v>
      </c>
      <c r="I26" s="66" t="s">
        <v>226</v>
      </c>
      <c r="J26" s="66" t="s">
        <v>227</v>
      </c>
      <c r="K26" s="66" t="s">
        <v>228</v>
      </c>
      <c r="L26" s="66">
        <v>0</v>
      </c>
      <c r="M26" s="66">
        <v>1</v>
      </c>
      <c r="N26" s="66">
        <v>0</v>
      </c>
      <c r="O26" s="85">
        <f>DAY(Table1[[#This Row],[Order Date]])</f>
        <v>18</v>
      </c>
      <c r="P26" s="85">
        <f>MONTH(Table1[[#This Row],[Order Date]])</f>
        <v>4</v>
      </c>
      <c r="Q26" s="85">
        <f>YEAR(Table1[[#This Row],[Order Date]])</f>
        <v>2015</v>
      </c>
      <c r="R26" s="85">
        <f>WEEKDAY(Table1[[#This Row],[Order Date]])</f>
        <v>7</v>
      </c>
      <c r="S26" s="66" t="str">
        <f>UPPER(Table1[[#This Row],[Order Priority]])</f>
        <v>MEDIUM</v>
      </c>
      <c r="T26" s="66" t="str">
        <f>LOWER(Table1[[#This Row],[Order Priority]])</f>
        <v>medium</v>
      </c>
      <c r="U26" s="66" t="str">
        <f>PROPER(Table1[[#This Row],[LOWER]])</f>
        <v>Medium</v>
      </c>
      <c r="V26" s="66">
        <f>LEN(Table1[[#This Row],[Column2]])</f>
        <v>6</v>
      </c>
      <c r="W26" s="66" t="str">
        <f>LEFT(Table1[[#This Row],[Column2]],2)</f>
        <v>Me</v>
      </c>
      <c r="X26" s="66" t="str">
        <f>RIGHT(Table1[[#This Row],[Column2]],3)</f>
        <v>ium</v>
      </c>
      <c r="Y26" s="66" t="str">
        <f>MID(Table1[[#This Row],[Column2]],3,4)</f>
        <v>dium</v>
      </c>
      <c r="Z26" s="66" t="str">
        <f>_xlfn.CONCAT(Table1[[#This Row],[Segment]],Table1[[#This Row],[Column2]],Table1[[#This Row],[Sub-Category]])</f>
        <v>CorporateMediumAccessories</v>
      </c>
      <c r="AA26" s="66" t="str">
        <f>_xlfn.TEXTJOIN(" ",FALSE,Table1[[#This Row],[Segment]],Table1[[#This Row],[Column2]],Table1[[#This Row],[Sub-Category]])</f>
        <v>Corporate Medium Accessories</v>
      </c>
      <c r="AB26" s="66" t="str">
        <f>IF(Table1[[#This Row],[Column2]]="Medium","True","False")</f>
        <v>True</v>
      </c>
    </row>
    <row r="27" spans="1:28" x14ac:dyDescent="0.3">
      <c r="A27" s="68">
        <v>42111</v>
      </c>
      <c r="B27" s="69">
        <v>2.8959999999999995</v>
      </c>
      <c r="C27" s="69">
        <v>1</v>
      </c>
      <c r="D27" s="69">
        <v>-4.7784000000000013</v>
      </c>
      <c r="E27" s="69">
        <v>1.04</v>
      </c>
      <c r="F27" s="69">
        <f>SUM(Table1[[#This Row],[Profit]],Table1[[#This Row],[Shipping Cost]])</f>
        <v>-3.7384000000000013</v>
      </c>
      <c r="G27" s="69" t="s">
        <v>224</v>
      </c>
      <c r="H27" s="69" t="s">
        <v>225</v>
      </c>
      <c r="I27" s="69" t="s">
        <v>226</v>
      </c>
      <c r="J27" s="69" t="s">
        <v>229</v>
      </c>
      <c r="K27" s="69" t="s">
        <v>230</v>
      </c>
      <c r="L27" s="69">
        <v>0</v>
      </c>
      <c r="M27" s="69">
        <v>1</v>
      </c>
      <c r="N27" s="69">
        <v>0</v>
      </c>
      <c r="O27" s="85">
        <f>DAY(Table1[[#This Row],[Order Date]])</f>
        <v>17</v>
      </c>
      <c r="P27" s="85">
        <f>MONTH(Table1[[#This Row],[Order Date]])</f>
        <v>4</v>
      </c>
      <c r="Q27" s="85">
        <f>YEAR(Table1[[#This Row],[Order Date]])</f>
        <v>2015</v>
      </c>
      <c r="R27" s="85">
        <f>WEEKDAY(Table1[[#This Row],[Order Date]])</f>
        <v>6</v>
      </c>
      <c r="S27" s="66" t="str">
        <f>UPPER(Table1[[#This Row],[Order Priority]])</f>
        <v>HIGH</v>
      </c>
      <c r="T27" s="66" t="str">
        <f>LOWER(Table1[[#This Row],[Order Priority]])</f>
        <v>high</v>
      </c>
      <c r="U27" s="66" t="str">
        <f>PROPER(Table1[[#This Row],[LOWER]])</f>
        <v>High</v>
      </c>
      <c r="V27" s="66">
        <f>LEN(Table1[[#This Row],[Column2]])</f>
        <v>4</v>
      </c>
      <c r="W27" s="66" t="str">
        <f>LEFT(Table1[[#This Row],[Column2]],2)</f>
        <v>Hi</v>
      </c>
      <c r="X27" s="66" t="str">
        <f>RIGHT(Table1[[#This Row],[Column2]],3)</f>
        <v>igh</v>
      </c>
      <c r="Y27" s="66" t="str">
        <f>MID(Table1[[#This Row],[Column2]],3,4)</f>
        <v>gh</v>
      </c>
      <c r="Z27" s="66" t="str">
        <f>_xlfn.CONCAT(Table1[[#This Row],[Segment]],Table1[[#This Row],[Column2]],Table1[[#This Row],[Sub-Category]])</f>
        <v>Home OfficeHighAccessories</v>
      </c>
      <c r="AA27" s="66" t="str">
        <f>_xlfn.TEXTJOIN(" ",FALSE,Table1[[#This Row],[Segment]],Table1[[#This Row],[Column2]],Table1[[#This Row],[Sub-Category]])</f>
        <v>Home Office High Accessories</v>
      </c>
      <c r="AB27" s="66" t="str">
        <f>IF(Table1[[#This Row],[Column2]]="Medium","True","False")</f>
        <v>False</v>
      </c>
    </row>
    <row r="28" spans="1:28" x14ac:dyDescent="0.3">
      <c r="A28" s="70">
        <v>45781</v>
      </c>
      <c r="B28" s="71">
        <v>13.68</v>
      </c>
      <c r="C28" s="71">
        <v>1</v>
      </c>
      <c r="D28" s="71">
        <v>4.08</v>
      </c>
      <c r="E28" s="71">
        <v>5.75</v>
      </c>
      <c r="F28" s="71">
        <f>SUM(Table1[[#This Row],[Profit]],Table1[[#This Row],[Shipping Cost]])</f>
        <v>9.83</v>
      </c>
      <c r="G28" s="71" t="s">
        <v>213</v>
      </c>
      <c r="H28" s="71" t="s">
        <v>225</v>
      </c>
      <c r="I28" s="71" t="s">
        <v>226</v>
      </c>
      <c r="J28" s="71" t="s">
        <v>227</v>
      </c>
      <c r="K28" s="71" t="s">
        <v>232</v>
      </c>
      <c r="L28" s="71">
        <v>0</v>
      </c>
      <c r="M28" s="71">
        <v>1</v>
      </c>
      <c r="N28" s="71">
        <v>1</v>
      </c>
      <c r="O28" s="86">
        <f>DAY(Table1[[#This Row],[Order Date]])</f>
        <v>4</v>
      </c>
      <c r="P28" s="86">
        <f>MONTH(Table1[[#This Row],[Order Date]])</f>
        <v>5</v>
      </c>
      <c r="Q28" s="86">
        <f>YEAR(Table1[[#This Row],[Order Date]])</f>
        <v>2025</v>
      </c>
      <c r="R28" s="86">
        <f>WEEKDAY(Table1[[#This Row],[Order Date]])</f>
        <v>1</v>
      </c>
      <c r="S28" s="71" t="str">
        <f>UPPER(Table1[[#This Row],[Order Priority]])</f>
        <v>MEDIUM</v>
      </c>
      <c r="T28" s="71" t="str">
        <f>LOWER(Table1[[#This Row],[Order Priority]])</f>
        <v>medium</v>
      </c>
      <c r="U28" s="71" t="str">
        <f>PROPER(Table1[[#This Row],[LOWER]])</f>
        <v>Medium</v>
      </c>
      <c r="V28" s="71">
        <f>LEN(Table1[[#This Row],[Column2]])</f>
        <v>6</v>
      </c>
      <c r="W28" s="71" t="str">
        <f>LEFT(Table1[[#This Row],[Column2]],2)</f>
        <v>Me</v>
      </c>
      <c r="X28" s="71" t="str">
        <f>RIGHT(Table1[[#This Row],[Column2]],3)</f>
        <v>ium</v>
      </c>
      <c r="Y28" s="71" t="str">
        <f>MID(Table1[[#This Row],[Column2]],3,4)</f>
        <v>dium</v>
      </c>
      <c r="Z28" s="71" t="str">
        <f>_xlfn.CONCAT(Table1[[#This Row],[Segment]],Table1[[#This Row],[Column2]],Table1[[#This Row],[Sub-Category]])</f>
        <v>ConsumerMediumAccessories</v>
      </c>
      <c r="AA28" s="71" t="str">
        <f>_xlfn.TEXTJOIN(" ",FALSE,Table1[[#This Row],[Segment]],Table1[[#This Row],[Column2]],Table1[[#This Row],[Sub-Category]])</f>
        <v>Consumer Medium Accessories</v>
      </c>
      <c r="AB28" s="71" t="str">
        <f>IF(Table1[[#This Row],[Column2]]="Medium","True","False")</f>
        <v>True</v>
      </c>
    </row>
    <row r="30" spans="1:28" x14ac:dyDescent="0.3">
      <c r="A30" t="s">
        <v>343</v>
      </c>
      <c r="B30" s="43">
        <f ca="1">TODAY()</f>
        <v>45920</v>
      </c>
      <c r="E30" t="str">
        <f ca="1">TEXT(TODAY(),"DD-MMM-YYYY")</f>
        <v>20-Sep-2025</v>
      </c>
      <c r="J30" t="s">
        <v>344</v>
      </c>
      <c r="K30" t="str">
        <f>PROPER(J30)</f>
        <v>Hello Motto</v>
      </c>
    </row>
    <row r="31" spans="1:28" x14ac:dyDescent="0.3">
      <c r="A31" t="s">
        <v>345</v>
      </c>
      <c r="C31" s="61">
        <f ca="1">NOW()</f>
        <v>45920.91367361111</v>
      </c>
      <c r="E31" t="str">
        <f>TEXT(A27,"DD-MMM-YYYY")</f>
        <v>17-Apr-2015</v>
      </c>
      <c r="G31" t="str">
        <f>TEXT(A20,"DD-MMM-YYYY")</f>
        <v>21-Apr-2015</v>
      </c>
      <c r="Y31" t="e" cm="1">
        <f t="array" ref="Y31">CONC</f>
        <v>#NAME?</v>
      </c>
    </row>
    <row r="32" spans="1:28" x14ac:dyDescent="0.3">
      <c r="A32" t="s">
        <v>346</v>
      </c>
      <c r="B32">
        <f>DAY(A11)</f>
        <v>25</v>
      </c>
    </row>
    <row r="35" spans="9:19" x14ac:dyDescent="0.3">
      <c r="J35" s="43"/>
      <c r="K35" t="s">
        <v>362</v>
      </c>
    </row>
    <row r="36" spans="9:19" x14ac:dyDescent="0.3">
      <c r="N36" t="s">
        <v>28</v>
      </c>
    </row>
    <row r="37" spans="9:19" x14ac:dyDescent="0.3">
      <c r="K37" t="s">
        <v>363</v>
      </c>
      <c r="N37" t="s">
        <v>364</v>
      </c>
    </row>
    <row r="38" spans="9:19" x14ac:dyDescent="0.3">
      <c r="I38" s="43"/>
      <c r="R38" t="s">
        <v>365</v>
      </c>
      <c r="S38">
        <f>LEN(R38)</f>
        <v>11</v>
      </c>
    </row>
    <row r="39" spans="9:19" x14ac:dyDescent="0.3">
      <c r="R39" t="s">
        <v>366</v>
      </c>
      <c r="S39">
        <f>LEN(R39)</f>
        <v>15</v>
      </c>
    </row>
    <row r="41" spans="9:19" x14ac:dyDescent="0.3">
      <c r="I41" s="43">
        <v>45893</v>
      </c>
      <c r="K41" s="43">
        <v>45893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8944-9939-4C19-98E3-40D16C673FF1}">
  <dimension ref="N27:P29"/>
  <sheetViews>
    <sheetView topLeftCell="A69" zoomScale="89" zoomScaleNormal="350" workbookViewId="0">
      <selection activeCell="H43" sqref="H43"/>
    </sheetView>
  </sheetViews>
  <sheetFormatPr defaultRowHeight="14.4" x14ac:dyDescent="0.3"/>
  <cols>
    <col min="15" max="15" width="14.77734375" customWidth="1"/>
  </cols>
  <sheetData>
    <row r="27" spans="14:16" x14ac:dyDescent="0.3">
      <c r="N27" t="s">
        <v>367</v>
      </c>
      <c r="O27" t="s">
        <v>370</v>
      </c>
      <c r="P27" t="s">
        <v>373</v>
      </c>
    </row>
    <row r="28" spans="14:16" x14ac:dyDescent="0.3">
      <c r="N28" t="s">
        <v>368</v>
      </c>
      <c r="O28" t="s">
        <v>371</v>
      </c>
      <c r="P28" t="s">
        <v>373</v>
      </c>
    </row>
    <row r="29" spans="14:16" x14ac:dyDescent="0.3">
      <c r="N29" t="s">
        <v>369</v>
      </c>
      <c r="O29" t="s">
        <v>372</v>
      </c>
      <c r="P29" t="s">
        <v>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E704-438C-4AAA-81E3-134E0D4EB347}">
  <sheetPr>
    <pageSetUpPr autoPageBreaks="0"/>
  </sheetPr>
  <dimension ref="B3:N135"/>
  <sheetViews>
    <sheetView zoomScaleNormal="100" workbookViewId="0">
      <selection activeCell="B4" sqref="B4:H10"/>
    </sheetView>
  </sheetViews>
  <sheetFormatPr defaultRowHeight="14.4" x14ac:dyDescent="0.3"/>
  <cols>
    <col min="2" max="2" width="9.6640625" bestFit="1" customWidth="1"/>
    <col min="3" max="3" width="24.6640625" bestFit="1" customWidth="1"/>
    <col min="4" max="4" width="9.77734375" bestFit="1" customWidth="1"/>
    <col min="5" max="5" width="21.44140625" bestFit="1" customWidth="1"/>
    <col min="6" max="6" width="11.77734375" bestFit="1" customWidth="1"/>
    <col min="7" max="7" width="9.77734375" bestFit="1" customWidth="1"/>
    <col min="8" max="8" width="13.33203125" bestFit="1" customWidth="1"/>
    <col min="9" max="9" width="7.21875" bestFit="1" customWidth="1"/>
    <col min="10" max="10" width="10.77734375" bestFit="1" customWidth="1"/>
    <col min="11" max="11" width="7.77734375" bestFit="1" customWidth="1"/>
    <col min="12" max="12" width="6.33203125" customWidth="1"/>
    <col min="13" max="13" width="6" customWidth="1"/>
    <col min="14" max="14" width="10.21875" bestFit="1" customWidth="1"/>
  </cols>
  <sheetData>
    <row r="3" spans="2:14" ht="23.4" x14ac:dyDescent="0.3">
      <c r="B3" s="111" t="s">
        <v>26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</row>
    <row r="4" spans="2:14" ht="21" x14ac:dyDescent="0.3">
      <c r="B4" s="28" t="s">
        <v>0</v>
      </c>
      <c r="C4" s="28" t="s">
        <v>1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6</v>
      </c>
      <c r="I4" s="28" t="s">
        <v>7</v>
      </c>
      <c r="J4" s="28" t="s">
        <v>8</v>
      </c>
      <c r="K4" s="28" t="s">
        <v>9</v>
      </c>
      <c r="L4" s="28" t="s">
        <v>10</v>
      </c>
      <c r="M4" s="28" t="s">
        <v>11</v>
      </c>
      <c r="N4" s="28"/>
    </row>
    <row r="5" spans="2:14" x14ac:dyDescent="0.3">
      <c r="B5" s="2">
        <v>1</v>
      </c>
      <c r="C5" s="2" t="s">
        <v>12</v>
      </c>
      <c r="D5" s="2" t="s">
        <v>13</v>
      </c>
      <c r="E5" s="2" t="s">
        <v>14</v>
      </c>
      <c r="F5" s="2">
        <v>50</v>
      </c>
      <c r="G5" s="2">
        <v>20</v>
      </c>
      <c r="H5" s="2">
        <v>5</v>
      </c>
      <c r="I5" s="2">
        <f t="shared" ref="I5:I10" si="0">SUM(F5:H5)</f>
        <v>75</v>
      </c>
      <c r="J5" s="2"/>
      <c r="K5" s="2"/>
      <c r="L5" s="2"/>
      <c r="M5" s="2"/>
      <c r="N5" s="29"/>
    </row>
    <row r="6" spans="2:14" x14ac:dyDescent="0.3">
      <c r="B6" s="2">
        <v>2</v>
      </c>
      <c r="C6" s="2" t="s">
        <v>15</v>
      </c>
      <c r="D6" s="2" t="s">
        <v>16</v>
      </c>
      <c r="E6" s="2" t="s">
        <v>17</v>
      </c>
      <c r="F6" s="2">
        <v>60</v>
      </c>
      <c r="G6" s="2">
        <v>30</v>
      </c>
      <c r="H6" s="2">
        <v>6</v>
      </c>
      <c r="I6" s="2">
        <f t="shared" si="0"/>
        <v>96</v>
      </c>
      <c r="J6" s="2"/>
      <c r="K6" s="2"/>
      <c r="L6" s="2"/>
      <c r="M6" s="2"/>
      <c r="N6" s="29"/>
    </row>
    <row r="7" spans="2:14" x14ac:dyDescent="0.3">
      <c r="B7" s="2">
        <v>3</v>
      </c>
      <c r="C7" s="2" t="s">
        <v>18</v>
      </c>
      <c r="D7" s="2" t="s">
        <v>13</v>
      </c>
      <c r="E7" s="2" t="s">
        <v>19</v>
      </c>
      <c r="F7" s="2">
        <v>45</v>
      </c>
      <c r="G7" s="2">
        <v>10</v>
      </c>
      <c r="H7" s="2">
        <v>7</v>
      </c>
      <c r="I7" s="2">
        <f t="shared" si="0"/>
        <v>62</v>
      </c>
      <c r="J7" s="2"/>
      <c r="K7" s="2"/>
      <c r="L7" s="2"/>
      <c r="M7" s="2"/>
      <c r="N7" s="29"/>
    </row>
    <row r="8" spans="2:14" x14ac:dyDescent="0.3">
      <c r="B8" s="2">
        <v>4</v>
      </c>
      <c r="C8" s="2" t="s">
        <v>20</v>
      </c>
      <c r="D8" s="2" t="s">
        <v>13</v>
      </c>
      <c r="E8" s="2" t="s">
        <v>21</v>
      </c>
      <c r="F8" s="2">
        <v>75</v>
      </c>
      <c r="G8" s="2">
        <v>15</v>
      </c>
      <c r="H8" s="2">
        <v>8</v>
      </c>
      <c r="I8" s="2">
        <f t="shared" si="0"/>
        <v>98</v>
      </c>
      <c r="J8" s="2"/>
      <c r="K8" s="2"/>
      <c r="L8" s="2"/>
      <c r="M8" s="2"/>
      <c r="N8" s="29"/>
    </row>
    <row r="9" spans="2:14" x14ac:dyDescent="0.3">
      <c r="B9" s="2">
        <v>5</v>
      </c>
      <c r="C9" s="2" t="s">
        <v>22</v>
      </c>
      <c r="D9" s="2" t="s">
        <v>13</v>
      </c>
      <c r="E9" s="2" t="s">
        <v>23</v>
      </c>
      <c r="F9" s="2">
        <v>80</v>
      </c>
      <c r="G9" s="2">
        <v>17</v>
      </c>
      <c r="H9" s="2">
        <v>5</v>
      </c>
      <c r="I9" s="2">
        <f t="shared" si="0"/>
        <v>102</v>
      </c>
      <c r="J9" s="2"/>
      <c r="K9" s="2"/>
      <c r="L9" s="2"/>
      <c r="M9" s="2"/>
      <c r="N9" s="29"/>
    </row>
    <row r="10" spans="2:14" x14ac:dyDescent="0.3">
      <c r="B10" s="2">
        <v>6</v>
      </c>
      <c r="C10" s="2" t="s">
        <v>24</v>
      </c>
      <c r="D10" s="2" t="s">
        <v>16</v>
      </c>
      <c r="E10" s="2" t="s">
        <v>25</v>
      </c>
      <c r="F10" s="2">
        <v>90</v>
      </c>
      <c r="G10" s="2">
        <v>25</v>
      </c>
      <c r="H10" s="2">
        <v>3</v>
      </c>
      <c r="I10" s="2">
        <f t="shared" si="0"/>
        <v>118</v>
      </c>
      <c r="J10" s="2"/>
      <c r="K10" s="2"/>
      <c r="L10" s="2"/>
      <c r="M10" s="2"/>
      <c r="N10" s="29"/>
    </row>
    <row r="17" spans="2:13" ht="31.95" customHeight="1" x14ac:dyDescent="0.3">
      <c r="B17" s="112" t="s">
        <v>26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</row>
    <row r="18" spans="2:13" ht="21" x14ac:dyDescent="0.3">
      <c r="B18" s="3" t="s">
        <v>0</v>
      </c>
      <c r="C18" s="4" t="s">
        <v>1</v>
      </c>
      <c r="D18" s="5" t="s">
        <v>2</v>
      </c>
      <c r="E18" s="6" t="s">
        <v>3</v>
      </c>
      <c r="F18" s="7" t="s">
        <v>4</v>
      </c>
      <c r="G18" s="8" t="s">
        <v>5</v>
      </c>
      <c r="H18" s="9" t="s">
        <v>6</v>
      </c>
      <c r="I18" s="22" t="s">
        <v>7</v>
      </c>
      <c r="J18" s="23" t="s">
        <v>8</v>
      </c>
      <c r="K18" s="24" t="s">
        <v>9</v>
      </c>
      <c r="L18" s="25" t="s">
        <v>10</v>
      </c>
      <c r="M18" s="26" t="s">
        <v>11</v>
      </c>
    </row>
    <row r="19" spans="2:13" x14ac:dyDescent="0.3">
      <c r="B19" s="15">
        <v>1</v>
      </c>
      <c r="C19" s="16" t="s">
        <v>12</v>
      </c>
      <c r="D19" s="17" t="s">
        <v>13</v>
      </c>
      <c r="E19" s="18" t="s">
        <v>14</v>
      </c>
      <c r="F19" s="19">
        <v>50</v>
      </c>
      <c r="G19" s="20">
        <v>20</v>
      </c>
      <c r="H19" s="21">
        <v>5</v>
      </c>
      <c r="I19" s="10">
        <f t="shared" ref="I19:I24" si="1">SUM(F19:H19)</f>
        <v>75</v>
      </c>
      <c r="J19" s="11">
        <f t="shared" ref="J19:J24" si="2">AVERAGE(F19:H19)</f>
        <v>25</v>
      </c>
      <c r="K19" s="12">
        <f t="shared" ref="K19:K24" si="3">COUNT(F19:H19)</f>
        <v>3</v>
      </c>
      <c r="L19" s="13">
        <f t="shared" ref="L19:L24" si="4">MAX(F19:H19)</f>
        <v>50</v>
      </c>
      <c r="M19" s="14">
        <f t="shared" ref="M19:M24" si="5">MIN(F19:H19)</f>
        <v>5</v>
      </c>
    </row>
    <row r="20" spans="2:13" x14ac:dyDescent="0.3">
      <c r="B20" s="15">
        <v>2</v>
      </c>
      <c r="C20" s="16" t="s">
        <v>15</v>
      </c>
      <c r="D20" s="17" t="s">
        <v>16</v>
      </c>
      <c r="E20" s="18" t="s">
        <v>17</v>
      </c>
      <c r="F20" s="19">
        <v>60</v>
      </c>
      <c r="G20" s="20">
        <v>30</v>
      </c>
      <c r="H20" s="21">
        <v>6</v>
      </c>
      <c r="I20" s="10">
        <f t="shared" si="1"/>
        <v>96</v>
      </c>
      <c r="J20" s="11">
        <f t="shared" si="2"/>
        <v>32</v>
      </c>
      <c r="K20" s="12">
        <f t="shared" si="3"/>
        <v>3</v>
      </c>
      <c r="L20" s="13">
        <f t="shared" si="4"/>
        <v>60</v>
      </c>
      <c r="M20" s="14">
        <f t="shared" si="5"/>
        <v>6</v>
      </c>
    </row>
    <row r="21" spans="2:13" x14ac:dyDescent="0.3">
      <c r="B21" s="15">
        <v>3</v>
      </c>
      <c r="C21" s="16" t="s">
        <v>18</v>
      </c>
      <c r="D21" s="17" t="s">
        <v>13</v>
      </c>
      <c r="E21" s="18" t="s">
        <v>19</v>
      </c>
      <c r="F21" s="19">
        <v>45</v>
      </c>
      <c r="G21" s="20">
        <v>10</v>
      </c>
      <c r="H21" s="21">
        <v>7</v>
      </c>
      <c r="I21" s="10">
        <f t="shared" si="1"/>
        <v>62</v>
      </c>
      <c r="J21" s="27">
        <f t="shared" si="2"/>
        <v>20.666666666666668</v>
      </c>
      <c r="K21" s="12">
        <f t="shared" si="3"/>
        <v>3</v>
      </c>
      <c r="L21" s="13">
        <f t="shared" si="4"/>
        <v>45</v>
      </c>
      <c r="M21" s="14">
        <f t="shared" si="5"/>
        <v>7</v>
      </c>
    </row>
    <row r="22" spans="2:13" x14ac:dyDescent="0.3">
      <c r="B22" s="15">
        <v>4</v>
      </c>
      <c r="C22" s="16" t="s">
        <v>20</v>
      </c>
      <c r="D22" s="17" t="s">
        <v>13</v>
      </c>
      <c r="E22" s="18" t="s">
        <v>21</v>
      </c>
      <c r="F22" s="19">
        <v>75</v>
      </c>
      <c r="G22" s="20">
        <v>15</v>
      </c>
      <c r="H22" s="21">
        <v>8</v>
      </c>
      <c r="I22" s="10">
        <f t="shared" si="1"/>
        <v>98</v>
      </c>
      <c r="J22" s="27">
        <f t="shared" si="2"/>
        <v>32.666666666666664</v>
      </c>
      <c r="K22" s="12">
        <f t="shared" si="3"/>
        <v>3</v>
      </c>
      <c r="L22" s="13">
        <f t="shared" si="4"/>
        <v>75</v>
      </c>
      <c r="M22" s="14">
        <f t="shared" si="5"/>
        <v>8</v>
      </c>
    </row>
    <row r="23" spans="2:13" x14ac:dyDescent="0.3">
      <c r="B23" s="15">
        <v>5</v>
      </c>
      <c r="C23" s="16" t="s">
        <v>22</v>
      </c>
      <c r="D23" s="17" t="s">
        <v>13</v>
      </c>
      <c r="E23" s="18" t="s">
        <v>23</v>
      </c>
      <c r="F23" s="19">
        <v>80</v>
      </c>
      <c r="G23" s="20">
        <v>17</v>
      </c>
      <c r="H23" s="21">
        <v>5</v>
      </c>
      <c r="I23" s="10">
        <f t="shared" si="1"/>
        <v>102</v>
      </c>
      <c r="J23" s="11">
        <f t="shared" si="2"/>
        <v>34</v>
      </c>
      <c r="K23" s="12">
        <f t="shared" si="3"/>
        <v>3</v>
      </c>
      <c r="L23" s="13">
        <f t="shared" si="4"/>
        <v>80</v>
      </c>
      <c r="M23" s="14">
        <f t="shared" si="5"/>
        <v>5</v>
      </c>
    </row>
    <row r="24" spans="2:13" x14ac:dyDescent="0.3">
      <c r="B24" s="15">
        <v>6</v>
      </c>
      <c r="C24" s="16" t="s">
        <v>24</v>
      </c>
      <c r="D24" s="17" t="s">
        <v>16</v>
      </c>
      <c r="E24" s="18" t="s">
        <v>25</v>
      </c>
      <c r="F24" s="19">
        <v>90</v>
      </c>
      <c r="G24" s="20">
        <v>25</v>
      </c>
      <c r="H24" s="21">
        <v>3</v>
      </c>
      <c r="I24" s="10">
        <f t="shared" si="1"/>
        <v>118</v>
      </c>
      <c r="J24" s="27">
        <f t="shared" si="2"/>
        <v>39.333333333333336</v>
      </c>
      <c r="K24" s="12">
        <f t="shared" si="3"/>
        <v>3</v>
      </c>
      <c r="L24" s="13">
        <f t="shared" si="4"/>
        <v>90</v>
      </c>
      <c r="M24" s="14">
        <f t="shared" si="5"/>
        <v>3</v>
      </c>
    </row>
    <row r="29" spans="2:13" x14ac:dyDescent="0.3">
      <c r="D29" t="s">
        <v>27</v>
      </c>
      <c r="F29" t="s">
        <v>33</v>
      </c>
      <c r="G29" t="str">
        <f>UPPER(F29)</f>
        <v>DHANASHREE</v>
      </c>
    </row>
    <row r="31" spans="2:13" x14ac:dyDescent="0.3">
      <c r="G31" t="str">
        <f>LOWER(G29)</f>
        <v>dhanashree</v>
      </c>
    </row>
    <row r="33" spans="2:13" x14ac:dyDescent="0.3">
      <c r="G33" t="str">
        <f>PROPER(G31)</f>
        <v>Dhanashree</v>
      </c>
    </row>
    <row r="44" spans="2:13" ht="22.2" x14ac:dyDescent="0.3"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</row>
    <row r="45" spans="2:13" ht="21" x14ac:dyDescent="0.3">
      <c r="B45" s="3"/>
      <c r="C45" s="4"/>
      <c r="D45" s="5"/>
      <c r="E45" s="6"/>
      <c r="F45" s="7"/>
      <c r="G45" s="8"/>
      <c r="H45" s="9"/>
      <c r="I45" s="22"/>
      <c r="J45" s="23"/>
      <c r="K45" s="24"/>
      <c r="L45" s="25"/>
      <c r="M45" s="26"/>
    </row>
    <row r="46" spans="2:13" x14ac:dyDescent="0.3">
      <c r="B46" s="15"/>
      <c r="C46" s="16"/>
      <c r="D46" s="17"/>
      <c r="E46" s="18"/>
      <c r="F46" s="19"/>
      <c r="G46" s="20"/>
      <c r="H46" s="21"/>
      <c r="I46" s="10"/>
      <c r="J46" s="11"/>
      <c r="K46" s="12"/>
      <c r="L46" s="13"/>
      <c r="M46" s="14"/>
    </row>
    <row r="47" spans="2:13" x14ac:dyDescent="0.3">
      <c r="B47" s="15"/>
      <c r="C47" s="16"/>
      <c r="D47" s="17"/>
      <c r="E47" s="18"/>
      <c r="F47" s="19"/>
      <c r="G47" s="20"/>
      <c r="H47" s="21"/>
      <c r="I47" s="10"/>
      <c r="J47" s="11"/>
      <c r="K47" s="12"/>
      <c r="L47" s="13"/>
      <c r="M47" s="14"/>
    </row>
    <row r="48" spans="2:13" x14ac:dyDescent="0.3">
      <c r="B48" s="15"/>
      <c r="C48" s="16"/>
      <c r="D48" s="17"/>
      <c r="E48" s="18"/>
      <c r="F48" s="19"/>
      <c r="G48" s="20"/>
      <c r="H48" s="21"/>
      <c r="I48" s="10"/>
      <c r="J48" s="27"/>
      <c r="K48" s="12"/>
      <c r="L48" s="13"/>
      <c r="M48" s="14"/>
    </row>
    <row r="49" spans="2:13" x14ac:dyDescent="0.3">
      <c r="B49" s="15"/>
      <c r="C49" s="16"/>
      <c r="D49" s="17"/>
      <c r="E49" s="18"/>
      <c r="F49" s="19"/>
      <c r="G49" s="20"/>
      <c r="H49" s="21"/>
      <c r="I49" s="10"/>
      <c r="J49" s="27"/>
      <c r="K49" s="12"/>
      <c r="L49" s="13"/>
      <c r="M49" s="14"/>
    </row>
    <row r="50" spans="2:13" x14ac:dyDescent="0.3">
      <c r="B50" s="15"/>
      <c r="C50" s="16"/>
      <c r="D50" s="17"/>
      <c r="E50" s="18"/>
      <c r="F50" s="19"/>
      <c r="G50" s="20"/>
      <c r="H50" s="21"/>
      <c r="I50" s="10"/>
      <c r="J50" s="11"/>
      <c r="K50" s="12"/>
      <c r="L50" s="13"/>
      <c r="M50" s="14"/>
    </row>
    <row r="51" spans="2:13" x14ac:dyDescent="0.3">
      <c r="B51" s="15"/>
      <c r="C51" s="16"/>
      <c r="D51" s="17"/>
      <c r="E51" s="18"/>
      <c r="F51" s="19"/>
      <c r="G51" s="20"/>
      <c r="H51" s="21"/>
      <c r="I51" s="10"/>
      <c r="J51" s="27"/>
      <c r="K51" s="12"/>
      <c r="L51" s="13"/>
      <c r="M51" s="14"/>
    </row>
    <row r="57" spans="2:13" x14ac:dyDescent="0.3">
      <c r="C57" t="s">
        <v>28</v>
      </c>
    </row>
    <row r="59" spans="2:13" x14ac:dyDescent="0.3">
      <c r="C59" s="30">
        <v>45665</v>
      </c>
      <c r="E59" s="33">
        <v>4</v>
      </c>
      <c r="G59" s="36">
        <v>10</v>
      </c>
    </row>
    <row r="60" spans="2:13" x14ac:dyDescent="0.3">
      <c r="C60" s="31">
        <v>45666</v>
      </c>
      <c r="E60" s="33">
        <v>7</v>
      </c>
      <c r="G60" s="36">
        <v>0.08</v>
      </c>
      <c r="H60" s="39" t="s">
        <v>30</v>
      </c>
    </row>
    <row r="61" spans="2:13" x14ac:dyDescent="0.3">
      <c r="C61" s="32">
        <v>45667</v>
      </c>
      <c r="E61" s="34">
        <v>80</v>
      </c>
      <c r="G61" s="36">
        <v>0.08</v>
      </c>
    </row>
    <row r="62" spans="2:13" x14ac:dyDescent="0.3">
      <c r="C62" s="31">
        <v>45668</v>
      </c>
      <c r="E62" s="35">
        <v>100</v>
      </c>
      <c r="G62" s="36">
        <v>0.4</v>
      </c>
      <c r="H62">
        <v>3984732894</v>
      </c>
    </row>
    <row r="63" spans="2:13" x14ac:dyDescent="0.3">
      <c r="C63" s="30">
        <v>45669</v>
      </c>
      <c r="E63" s="33">
        <v>50</v>
      </c>
      <c r="G63" s="36">
        <v>0.5</v>
      </c>
      <c r="H63" s="39" t="s">
        <v>29</v>
      </c>
    </row>
    <row r="64" spans="2:13" x14ac:dyDescent="0.3">
      <c r="C64" s="30">
        <v>45670</v>
      </c>
      <c r="G64" s="38">
        <v>0.03</v>
      </c>
    </row>
    <row r="65" spans="2:13" x14ac:dyDescent="0.3">
      <c r="C65" s="30">
        <v>45671</v>
      </c>
      <c r="G65" s="37">
        <v>0.6</v>
      </c>
    </row>
    <row r="67" spans="2:13" x14ac:dyDescent="0.3">
      <c r="H67" s="39" t="s">
        <v>31</v>
      </c>
    </row>
    <row r="68" spans="2:13" x14ac:dyDescent="0.3">
      <c r="E68" s="39" t="s">
        <v>32</v>
      </c>
      <c r="F68" s="40"/>
      <c r="H68">
        <v>45</v>
      </c>
    </row>
    <row r="69" spans="2:13" x14ac:dyDescent="0.3">
      <c r="E69" s="40"/>
    </row>
    <row r="72" spans="2:13" x14ac:dyDescent="0.3">
      <c r="F72">
        <v>7568789790890890</v>
      </c>
    </row>
    <row r="79" spans="2:13" x14ac:dyDescent="0.3"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</row>
    <row r="80" spans="2:13" x14ac:dyDescent="0.3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</row>
    <row r="81" spans="2:13" x14ac:dyDescent="0.3">
      <c r="B81">
        <v>1</v>
      </c>
      <c r="C81" t="s">
        <v>12</v>
      </c>
      <c r="D81" t="s">
        <v>13</v>
      </c>
      <c r="E81" t="s">
        <v>14</v>
      </c>
      <c r="F81">
        <v>50</v>
      </c>
      <c r="G81">
        <v>20</v>
      </c>
      <c r="H81">
        <v>5</v>
      </c>
      <c r="I81">
        <f t="shared" ref="I81:I86" si="6">SUM(F81:H81)</f>
        <v>75</v>
      </c>
      <c r="J81">
        <f t="shared" ref="J81:J86" si="7">AVERAGE(F81:H81)</f>
        <v>25</v>
      </c>
      <c r="K81">
        <f t="shared" ref="K81:K86" si="8">COUNT(F81:H81)</f>
        <v>3</v>
      </c>
      <c r="L81">
        <f t="shared" ref="L81:L86" si="9">MAX(F81:H81)</f>
        <v>50</v>
      </c>
      <c r="M81">
        <f t="shared" ref="M81:M86" si="10">MIN(F81:H81)</f>
        <v>5</v>
      </c>
    </row>
    <row r="82" spans="2:13" x14ac:dyDescent="0.3">
      <c r="B82">
        <v>2</v>
      </c>
      <c r="C82" t="s">
        <v>15</v>
      </c>
      <c r="D82" t="s">
        <v>16</v>
      </c>
      <c r="E82" t="s">
        <v>17</v>
      </c>
      <c r="F82">
        <v>60</v>
      </c>
      <c r="G82">
        <v>30</v>
      </c>
      <c r="H82">
        <v>6</v>
      </c>
      <c r="I82">
        <f t="shared" si="6"/>
        <v>96</v>
      </c>
      <c r="J82">
        <f t="shared" si="7"/>
        <v>32</v>
      </c>
      <c r="K82">
        <f t="shared" si="8"/>
        <v>3</v>
      </c>
      <c r="L82">
        <f t="shared" si="9"/>
        <v>60</v>
      </c>
      <c r="M82">
        <f t="shared" si="10"/>
        <v>6</v>
      </c>
    </row>
    <row r="83" spans="2:13" x14ac:dyDescent="0.3">
      <c r="B83">
        <v>3</v>
      </c>
      <c r="C83" t="s">
        <v>18</v>
      </c>
      <c r="D83" t="s">
        <v>13</v>
      </c>
      <c r="E83" t="s">
        <v>19</v>
      </c>
      <c r="F83">
        <v>45</v>
      </c>
      <c r="G83">
        <v>10</v>
      </c>
      <c r="H83">
        <v>7</v>
      </c>
      <c r="I83">
        <f t="shared" si="6"/>
        <v>62</v>
      </c>
      <c r="J83">
        <f t="shared" si="7"/>
        <v>20.666666666666668</v>
      </c>
      <c r="K83">
        <f t="shared" si="8"/>
        <v>3</v>
      </c>
      <c r="L83">
        <f t="shared" si="9"/>
        <v>45</v>
      </c>
      <c r="M83">
        <f t="shared" si="10"/>
        <v>7</v>
      </c>
    </row>
    <row r="84" spans="2:13" x14ac:dyDescent="0.3">
      <c r="B84">
        <v>4</v>
      </c>
      <c r="C84" t="s">
        <v>20</v>
      </c>
      <c r="D84" t="s">
        <v>13</v>
      </c>
      <c r="E84" t="s">
        <v>21</v>
      </c>
      <c r="F84">
        <v>75</v>
      </c>
      <c r="G84">
        <v>15</v>
      </c>
      <c r="H84">
        <v>8</v>
      </c>
      <c r="I84">
        <f t="shared" si="6"/>
        <v>98</v>
      </c>
      <c r="J84">
        <f t="shared" si="7"/>
        <v>32.666666666666664</v>
      </c>
      <c r="K84">
        <f t="shared" si="8"/>
        <v>3</v>
      </c>
      <c r="L84">
        <f t="shared" si="9"/>
        <v>75</v>
      </c>
      <c r="M84">
        <f t="shared" si="10"/>
        <v>8</v>
      </c>
    </row>
    <row r="85" spans="2:13" x14ac:dyDescent="0.3">
      <c r="B85">
        <v>5</v>
      </c>
      <c r="C85" t="s">
        <v>22</v>
      </c>
      <c r="D85" t="s">
        <v>13</v>
      </c>
      <c r="E85" t="s">
        <v>23</v>
      </c>
      <c r="F85">
        <v>80</v>
      </c>
      <c r="G85">
        <v>17</v>
      </c>
      <c r="H85">
        <v>5</v>
      </c>
      <c r="I85">
        <f t="shared" si="6"/>
        <v>102</v>
      </c>
      <c r="J85">
        <f t="shared" si="7"/>
        <v>34</v>
      </c>
      <c r="K85">
        <f t="shared" si="8"/>
        <v>3</v>
      </c>
      <c r="L85">
        <f t="shared" si="9"/>
        <v>80</v>
      </c>
      <c r="M85">
        <f t="shared" si="10"/>
        <v>5</v>
      </c>
    </row>
    <row r="86" spans="2:13" x14ac:dyDescent="0.3">
      <c r="B86">
        <v>6</v>
      </c>
      <c r="C86" t="s">
        <v>24</v>
      </c>
      <c r="D86" t="s">
        <v>16</v>
      </c>
      <c r="E86" t="s">
        <v>25</v>
      </c>
      <c r="F86">
        <v>90</v>
      </c>
      <c r="G86">
        <v>25</v>
      </c>
      <c r="H86">
        <v>3</v>
      </c>
      <c r="I86">
        <f t="shared" si="6"/>
        <v>118</v>
      </c>
      <c r="J86">
        <f t="shared" si="7"/>
        <v>39.333333333333336</v>
      </c>
      <c r="K86">
        <f t="shared" si="8"/>
        <v>3</v>
      </c>
      <c r="L86">
        <f t="shared" si="9"/>
        <v>90</v>
      </c>
      <c r="M86">
        <f t="shared" si="10"/>
        <v>3</v>
      </c>
    </row>
    <row r="90" spans="2:13" ht="15" thickBot="1" x14ac:dyDescent="0.35"/>
    <row r="91" spans="2:13" ht="15.6" thickTop="1" thickBot="1" x14ac:dyDescent="0.35">
      <c r="B91" s="41" t="s">
        <v>0</v>
      </c>
      <c r="C91" s="41" t="s">
        <v>1</v>
      </c>
      <c r="D91" s="41" t="s">
        <v>2</v>
      </c>
      <c r="E91" s="41" t="s">
        <v>3</v>
      </c>
      <c r="F91" s="41" t="s">
        <v>4</v>
      </c>
      <c r="G91" s="41" t="s">
        <v>5</v>
      </c>
      <c r="H91" s="41" t="s">
        <v>6</v>
      </c>
      <c r="I91" s="41" t="s">
        <v>7</v>
      </c>
      <c r="J91" s="41" t="s">
        <v>8</v>
      </c>
      <c r="K91" s="41" t="s">
        <v>9</v>
      </c>
      <c r="L91" s="41" t="s">
        <v>10</v>
      </c>
      <c r="M91" s="41" t="s">
        <v>11</v>
      </c>
    </row>
    <row r="92" spans="2:13" ht="15.6" thickTop="1" thickBot="1" x14ac:dyDescent="0.35">
      <c r="B92" s="41">
        <v>1</v>
      </c>
      <c r="C92" s="41" t="s">
        <v>12</v>
      </c>
      <c r="D92" s="41" t="s">
        <v>13</v>
      </c>
      <c r="E92" s="41" t="s">
        <v>14</v>
      </c>
      <c r="F92" s="41">
        <v>50</v>
      </c>
      <c r="G92" s="41">
        <v>20</v>
      </c>
      <c r="H92" s="41">
        <v>5</v>
      </c>
      <c r="I92" s="41">
        <f t="shared" ref="I92:I97" si="11">SUM(F92:H92)</f>
        <v>75</v>
      </c>
      <c r="J92" s="41">
        <f t="shared" ref="J92:J97" si="12">AVERAGE(F92:H92)</f>
        <v>25</v>
      </c>
      <c r="K92" s="41">
        <f t="shared" ref="K92:K97" si="13">COUNT(F92:H92)</f>
        <v>3</v>
      </c>
      <c r="L92" s="41">
        <f t="shared" ref="L92:L97" si="14">MAX(F92:H92)</f>
        <v>50</v>
      </c>
      <c r="M92" s="41">
        <f t="shared" ref="M92:M97" si="15">MIN(F92:H92)</f>
        <v>5</v>
      </c>
    </row>
    <row r="93" spans="2:13" ht="15.6" thickTop="1" thickBot="1" x14ac:dyDescent="0.35">
      <c r="B93" s="41">
        <v>2</v>
      </c>
      <c r="C93" s="41" t="s">
        <v>15</v>
      </c>
      <c r="D93" s="41" t="s">
        <v>16</v>
      </c>
      <c r="E93" s="41" t="s">
        <v>17</v>
      </c>
      <c r="F93" s="41">
        <v>60</v>
      </c>
      <c r="G93" s="41">
        <v>30</v>
      </c>
      <c r="H93" s="41">
        <v>6</v>
      </c>
      <c r="I93" s="41">
        <f t="shared" si="11"/>
        <v>96</v>
      </c>
      <c r="J93" s="41">
        <f t="shared" si="12"/>
        <v>32</v>
      </c>
      <c r="K93" s="41">
        <f t="shared" si="13"/>
        <v>3</v>
      </c>
      <c r="L93" s="41">
        <f t="shared" si="14"/>
        <v>60</v>
      </c>
      <c r="M93" s="41">
        <f t="shared" si="15"/>
        <v>6</v>
      </c>
    </row>
    <row r="94" spans="2:13" ht="15.6" thickTop="1" thickBot="1" x14ac:dyDescent="0.35">
      <c r="B94" s="41">
        <v>3</v>
      </c>
      <c r="C94" s="41" t="s">
        <v>18</v>
      </c>
      <c r="D94" s="41" t="s">
        <v>13</v>
      </c>
      <c r="E94" s="41" t="s">
        <v>19</v>
      </c>
      <c r="F94" s="41">
        <v>45</v>
      </c>
      <c r="G94" s="41">
        <v>10</v>
      </c>
      <c r="H94" s="41">
        <v>7</v>
      </c>
      <c r="I94" s="41">
        <f t="shared" si="11"/>
        <v>62</v>
      </c>
      <c r="J94" s="41">
        <f t="shared" si="12"/>
        <v>20.666666666666668</v>
      </c>
      <c r="K94" s="41">
        <f t="shared" si="13"/>
        <v>3</v>
      </c>
      <c r="L94" s="41">
        <f t="shared" si="14"/>
        <v>45</v>
      </c>
      <c r="M94" s="41">
        <f t="shared" si="15"/>
        <v>7</v>
      </c>
    </row>
    <row r="95" spans="2:13" ht="15.6" thickTop="1" thickBot="1" x14ac:dyDescent="0.35">
      <c r="B95" s="41">
        <v>4</v>
      </c>
      <c r="C95" s="41" t="s">
        <v>20</v>
      </c>
      <c r="D95" s="41" t="s">
        <v>13</v>
      </c>
      <c r="E95" s="41" t="s">
        <v>21</v>
      </c>
      <c r="F95" s="41">
        <v>75</v>
      </c>
      <c r="G95" s="41">
        <v>15</v>
      </c>
      <c r="H95" s="41">
        <v>8</v>
      </c>
      <c r="I95" s="41">
        <f t="shared" si="11"/>
        <v>98</v>
      </c>
      <c r="J95" s="41">
        <f t="shared" si="12"/>
        <v>32.666666666666664</v>
      </c>
      <c r="K95" s="41">
        <f t="shared" si="13"/>
        <v>3</v>
      </c>
      <c r="L95" s="41">
        <f t="shared" si="14"/>
        <v>75</v>
      </c>
      <c r="M95" s="41">
        <f t="shared" si="15"/>
        <v>8</v>
      </c>
    </row>
    <row r="96" spans="2:13" ht="15.6" thickTop="1" thickBot="1" x14ac:dyDescent="0.35">
      <c r="B96" s="41">
        <v>5</v>
      </c>
      <c r="C96" s="41" t="s">
        <v>22</v>
      </c>
      <c r="D96" s="41" t="s">
        <v>13</v>
      </c>
      <c r="E96" s="41" t="s">
        <v>23</v>
      </c>
      <c r="F96" s="41">
        <v>80</v>
      </c>
      <c r="G96" s="41">
        <v>17</v>
      </c>
      <c r="H96" s="41">
        <v>5</v>
      </c>
      <c r="I96" s="41">
        <f t="shared" si="11"/>
        <v>102</v>
      </c>
      <c r="J96" s="41">
        <f t="shared" si="12"/>
        <v>34</v>
      </c>
      <c r="K96" s="41">
        <f t="shared" si="13"/>
        <v>3</v>
      </c>
      <c r="L96" s="41">
        <f t="shared" si="14"/>
        <v>80</v>
      </c>
      <c r="M96" s="41">
        <f t="shared" si="15"/>
        <v>5</v>
      </c>
    </row>
    <row r="97" spans="2:14" ht="15.6" thickTop="1" thickBot="1" x14ac:dyDescent="0.35">
      <c r="B97" s="41">
        <v>6</v>
      </c>
      <c r="C97" s="41" t="s">
        <v>24</v>
      </c>
      <c r="D97" s="41" t="s">
        <v>16</v>
      </c>
      <c r="E97" s="41" t="s">
        <v>25</v>
      </c>
      <c r="F97" s="41">
        <v>90</v>
      </c>
      <c r="G97" s="41">
        <v>25</v>
      </c>
      <c r="H97" s="41">
        <v>3</v>
      </c>
      <c r="I97" s="41">
        <f t="shared" si="11"/>
        <v>118</v>
      </c>
      <c r="J97" s="41">
        <f t="shared" si="12"/>
        <v>39.333333333333336</v>
      </c>
      <c r="K97" s="41">
        <f t="shared" si="13"/>
        <v>3</v>
      </c>
      <c r="L97" s="41">
        <f t="shared" si="14"/>
        <v>90</v>
      </c>
      <c r="M97" s="41">
        <f t="shared" si="15"/>
        <v>3</v>
      </c>
    </row>
    <row r="98" spans="2:14" ht="15" thickTop="1" x14ac:dyDescent="0.3"/>
    <row r="102" spans="2:14" ht="21" x14ac:dyDescent="0.3">
      <c r="B102" s="45" t="s">
        <v>0</v>
      </c>
      <c r="C102" s="45" t="s">
        <v>1</v>
      </c>
      <c r="D102" s="45" t="s">
        <v>2</v>
      </c>
      <c r="E102" s="45" t="s">
        <v>3</v>
      </c>
      <c r="F102" s="45" t="s">
        <v>4</v>
      </c>
      <c r="G102" s="45" t="s">
        <v>5</v>
      </c>
      <c r="H102" s="45" t="s">
        <v>6</v>
      </c>
      <c r="I102" s="45" t="s">
        <v>7</v>
      </c>
      <c r="J102" s="45" t="s">
        <v>8</v>
      </c>
      <c r="K102" s="45" t="s">
        <v>9</v>
      </c>
      <c r="L102" s="45" t="s">
        <v>10</v>
      </c>
      <c r="M102" s="45" t="s">
        <v>11</v>
      </c>
      <c r="N102" s="28"/>
    </row>
    <row r="103" spans="2:14" x14ac:dyDescent="0.3">
      <c r="B103" s="46">
        <v>1</v>
      </c>
      <c r="C103" s="46" t="s">
        <v>12</v>
      </c>
      <c r="D103" s="46" t="s">
        <v>13</v>
      </c>
      <c r="E103" s="46" t="s">
        <v>14</v>
      </c>
      <c r="F103" s="46">
        <v>50</v>
      </c>
      <c r="G103" s="46">
        <v>20</v>
      </c>
      <c r="H103" s="46">
        <v>5</v>
      </c>
      <c r="I103" s="46">
        <f t="shared" ref="I103:I108" si="16">SUM(F103:H103)</f>
        <v>75</v>
      </c>
      <c r="J103" s="2"/>
      <c r="K103" s="2"/>
      <c r="L103" s="2"/>
      <c r="M103" s="2"/>
      <c r="N103" s="29"/>
    </row>
    <row r="104" spans="2:14" x14ac:dyDescent="0.3">
      <c r="B104" s="46">
        <v>2</v>
      </c>
      <c r="C104" s="46" t="s">
        <v>15</v>
      </c>
      <c r="D104" s="46" t="s">
        <v>16</v>
      </c>
      <c r="E104" s="46" t="s">
        <v>17</v>
      </c>
      <c r="F104" s="46">
        <v>60</v>
      </c>
      <c r="G104" s="46">
        <v>30</v>
      </c>
      <c r="H104" s="46">
        <v>6</v>
      </c>
      <c r="I104" s="46">
        <f t="shared" si="16"/>
        <v>96</v>
      </c>
      <c r="J104" s="2"/>
      <c r="K104" s="2"/>
      <c r="L104" s="2"/>
      <c r="M104" s="2"/>
      <c r="N104" s="29"/>
    </row>
    <row r="105" spans="2:14" x14ac:dyDescent="0.3">
      <c r="B105" s="47">
        <v>3</v>
      </c>
      <c r="C105" s="47" t="s">
        <v>18</v>
      </c>
      <c r="D105" s="47" t="s">
        <v>13</v>
      </c>
      <c r="E105" s="47" t="s">
        <v>19</v>
      </c>
      <c r="F105" s="47">
        <v>45</v>
      </c>
      <c r="G105" s="47">
        <v>10</v>
      </c>
      <c r="H105" s="47">
        <v>7</v>
      </c>
      <c r="I105" s="47">
        <f t="shared" si="16"/>
        <v>62</v>
      </c>
      <c r="J105" s="2"/>
      <c r="K105" s="2"/>
      <c r="L105" s="2"/>
      <c r="M105" s="2"/>
      <c r="N105" s="29"/>
    </row>
    <row r="106" spans="2:14" x14ac:dyDescent="0.3">
      <c r="B106" s="47">
        <v>4</v>
      </c>
      <c r="C106" s="47" t="s">
        <v>20</v>
      </c>
      <c r="D106" s="47" t="s">
        <v>13</v>
      </c>
      <c r="E106" s="47" t="s">
        <v>21</v>
      </c>
      <c r="F106" s="47">
        <v>75</v>
      </c>
      <c r="G106" s="47">
        <v>15</v>
      </c>
      <c r="H106" s="47">
        <v>8</v>
      </c>
      <c r="I106" s="47">
        <f t="shared" si="16"/>
        <v>98</v>
      </c>
      <c r="J106" s="2"/>
      <c r="K106" s="2"/>
      <c r="L106" s="2"/>
      <c r="M106" s="2"/>
      <c r="N106" s="29"/>
    </row>
    <row r="107" spans="2:14" x14ac:dyDescent="0.3">
      <c r="B107" s="48">
        <v>5</v>
      </c>
      <c r="C107" s="48" t="s">
        <v>22</v>
      </c>
      <c r="D107" s="48" t="s">
        <v>13</v>
      </c>
      <c r="E107" s="48" t="s">
        <v>23</v>
      </c>
      <c r="F107" s="48">
        <v>80</v>
      </c>
      <c r="G107" s="48">
        <v>17</v>
      </c>
      <c r="H107" s="48">
        <v>5</v>
      </c>
      <c r="I107" s="48">
        <f t="shared" si="16"/>
        <v>102</v>
      </c>
      <c r="J107" s="2"/>
      <c r="K107" s="2"/>
      <c r="L107" s="2"/>
      <c r="M107" s="2"/>
      <c r="N107" s="29"/>
    </row>
    <row r="108" spans="2:14" x14ac:dyDescent="0.3">
      <c r="B108" s="49">
        <v>6</v>
      </c>
      <c r="C108" s="49" t="s">
        <v>24</v>
      </c>
      <c r="D108" s="49" t="s">
        <v>16</v>
      </c>
      <c r="E108" s="49" t="s">
        <v>25</v>
      </c>
      <c r="F108" s="49">
        <v>90</v>
      </c>
      <c r="G108" s="49">
        <v>25</v>
      </c>
      <c r="H108" s="49">
        <v>3</v>
      </c>
      <c r="I108" s="49">
        <f t="shared" si="16"/>
        <v>118</v>
      </c>
      <c r="J108" s="2"/>
      <c r="K108" s="2"/>
      <c r="L108" s="2"/>
      <c r="M108" s="2"/>
      <c r="N108" s="29"/>
    </row>
    <row r="113" spans="2:14" ht="21" x14ac:dyDescent="0.3">
      <c r="B113" s="3" t="s">
        <v>0</v>
      </c>
      <c r="C113" s="4" t="s">
        <v>1</v>
      </c>
      <c r="D113" s="5" t="s">
        <v>2</v>
      </c>
      <c r="E113" s="6" t="s">
        <v>3</v>
      </c>
      <c r="F113" s="7" t="s">
        <v>4</v>
      </c>
      <c r="G113" s="8" t="s">
        <v>5</v>
      </c>
      <c r="H113" s="9" t="s">
        <v>6</v>
      </c>
      <c r="I113" s="22" t="s">
        <v>7</v>
      </c>
      <c r="J113" s="23" t="s">
        <v>8</v>
      </c>
      <c r="K113" s="24" t="s">
        <v>9</v>
      </c>
      <c r="L113" s="25" t="s">
        <v>10</v>
      </c>
      <c r="M113" s="26" t="s">
        <v>11</v>
      </c>
      <c r="N113" t="s">
        <v>34</v>
      </c>
    </row>
    <row r="114" spans="2:14" x14ac:dyDescent="0.3">
      <c r="B114" s="42">
        <v>2</v>
      </c>
      <c r="C114" s="16" t="s">
        <v>15</v>
      </c>
      <c r="D114" s="17" t="s">
        <v>16</v>
      </c>
      <c r="E114" s="18" t="s">
        <v>17</v>
      </c>
      <c r="F114" s="19">
        <v>60</v>
      </c>
      <c r="G114" s="20">
        <v>30</v>
      </c>
      <c r="H114" s="21">
        <v>6</v>
      </c>
      <c r="I114" s="10">
        <f t="shared" ref="I114:I119" si="17">SUM(F114:H114)</f>
        <v>96</v>
      </c>
      <c r="J114" s="11">
        <f t="shared" ref="J114:J119" si="18">AVERAGE(F114:H114)</f>
        <v>32</v>
      </c>
      <c r="K114" s="12">
        <f t="shared" ref="K114:K119" si="19">COUNT(F114:H114)</f>
        <v>3</v>
      </c>
      <c r="L114" s="13">
        <f t="shared" ref="L114:L119" si="20">MAX(F114:H114)</f>
        <v>60</v>
      </c>
      <c r="M114" s="14">
        <f t="shared" ref="M114:M119" si="21">MIN(F114:H114)</f>
        <v>6</v>
      </c>
      <c r="N114" t="s">
        <v>36</v>
      </c>
    </row>
    <row r="115" spans="2:14" x14ac:dyDescent="0.3">
      <c r="B115" s="42">
        <v>4</v>
      </c>
      <c r="C115" s="16" t="s">
        <v>20</v>
      </c>
      <c r="D115" s="17" t="s">
        <v>13</v>
      </c>
      <c r="E115" s="18" t="s">
        <v>21</v>
      </c>
      <c r="F115" s="19">
        <v>75</v>
      </c>
      <c r="G115" s="20">
        <v>15</v>
      </c>
      <c r="H115" s="21">
        <v>8</v>
      </c>
      <c r="I115" s="10">
        <f t="shared" si="17"/>
        <v>98</v>
      </c>
      <c r="J115" s="27">
        <f t="shared" si="18"/>
        <v>32.666666666666664</v>
      </c>
      <c r="K115" s="12">
        <f t="shared" si="19"/>
        <v>3</v>
      </c>
      <c r="L115" s="13">
        <f t="shared" si="20"/>
        <v>75</v>
      </c>
      <c r="M115" s="14">
        <f t="shared" si="21"/>
        <v>8</v>
      </c>
      <c r="N115" t="s">
        <v>36</v>
      </c>
    </row>
    <row r="116" spans="2:14" x14ac:dyDescent="0.3">
      <c r="B116" s="15">
        <v>5</v>
      </c>
      <c r="C116" s="16" t="s">
        <v>22</v>
      </c>
      <c r="D116" s="17" t="s">
        <v>13</v>
      </c>
      <c r="E116" s="18" t="s">
        <v>23</v>
      </c>
      <c r="F116" s="19">
        <v>80</v>
      </c>
      <c r="G116" s="20">
        <v>17</v>
      </c>
      <c r="H116" s="21">
        <v>5</v>
      </c>
      <c r="I116" s="10">
        <f t="shared" si="17"/>
        <v>102</v>
      </c>
      <c r="J116" s="11">
        <f t="shared" si="18"/>
        <v>34</v>
      </c>
      <c r="K116" s="12">
        <f t="shared" si="19"/>
        <v>3</v>
      </c>
      <c r="L116" s="13">
        <f t="shared" si="20"/>
        <v>80</v>
      </c>
      <c r="M116" s="14">
        <f t="shared" si="21"/>
        <v>5</v>
      </c>
      <c r="N116" t="s">
        <v>37</v>
      </c>
    </row>
    <row r="117" spans="2:14" x14ac:dyDescent="0.3">
      <c r="B117" s="15">
        <v>6</v>
      </c>
      <c r="C117" s="16" t="s">
        <v>24</v>
      </c>
      <c r="D117" s="17" t="s">
        <v>16</v>
      </c>
      <c r="E117" s="18" t="s">
        <v>25</v>
      </c>
      <c r="F117" s="19">
        <v>90</v>
      </c>
      <c r="G117" s="20">
        <v>25</v>
      </c>
      <c r="H117" s="21">
        <v>3</v>
      </c>
      <c r="I117" s="10">
        <f t="shared" si="17"/>
        <v>118</v>
      </c>
      <c r="J117" s="27">
        <f t="shared" si="18"/>
        <v>39.333333333333336</v>
      </c>
      <c r="K117" s="12">
        <f t="shared" si="19"/>
        <v>3</v>
      </c>
      <c r="L117" s="13">
        <f t="shared" si="20"/>
        <v>90</v>
      </c>
      <c r="M117" s="14">
        <f t="shared" si="21"/>
        <v>3</v>
      </c>
      <c r="N117" t="s">
        <v>37</v>
      </c>
    </row>
    <row r="118" spans="2:14" x14ac:dyDescent="0.3">
      <c r="B118" s="15">
        <v>1</v>
      </c>
      <c r="C118" s="16" t="s">
        <v>12</v>
      </c>
      <c r="D118" s="17" t="s">
        <v>13</v>
      </c>
      <c r="E118" s="18" t="s">
        <v>14</v>
      </c>
      <c r="F118" s="19">
        <v>50</v>
      </c>
      <c r="G118" s="20">
        <v>20</v>
      </c>
      <c r="H118" s="21">
        <v>5</v>
      </c>
      <c r="I118" s="10">
        <f t="shared" si="17"/>
        <v>75</v>
      </c>
      <c r="J118" s="11">
        <f t="shared" si="18"/>
        <v>25</v>
      </c>
      <c r="K118" s="12">
        <f t="shared" si="19"/>
        <v>3</v>
      </c>
      <c r="L118" s="13">
        <f t="shared" si="20"/>
        <v>50</v>
      </c>
      <c r="M118" s="14">
        <f t="shared" si="21"/>
        <v>5</v>
      </c>
      <c r="N118" t="s">
        <v>35</v>
      </c>
    </row>
    <row r="119" spans="2:14" x14ac:dyDescent="0.3">
      <c r="B119" s="15">
        <v>3</v>
      </c>
      <c r="C119" s="16" t="s">
        <v>18</v>
      </c>
      <c r="D119" s="17" t="s">
        <v>13</v>
      </c>
      <c r="E119" s="18" t="s">
        <v>19</v>
      </c>
      <c r="F119" s="19">
        <v>45</v>
      </c>
      <c r="G119" s="20">
        <v>10</v>
      </c>
      <c r="H119" s="21">
        <v>7</v>
      </c>
      <c r="I119" s="10">
        <f t="shared" si="17"/>
        <v>62</v>
      </c>
      <c r="J119" s="27">
        <f t="shared" si="18"/>
        <v>20.666666666666668</v>
      </c>
      <c r="K119" s="12">
        <f t="shared" si="19"/>
        <v>3</v>
      </c>
      <c r="L119" s="13">
        <f t="shared" si="20"/>
        <v>45</v>
      </c>
      <c r="M119" s="14">
        <f t="shared" si="21"/>
        <v>7</v>
      </c>
      <c r="N119" t="s">
        <v>35</v>
      </c>
    </row>
    <row r="125" spans="2:14" x14ac:dyDescent="0.3">
      <c r="C125" t="s">
        <v>33</v>
      </c>
      <c r="D125" t="str">
        <f>UPPER(C125)</f>
        <v>DHANASHREE</v>
      </c>
    </row>
    <row r="126" spans="2:14" x14ac:dyDescent="0.3">
      <c r="C126" t="s">
        <v>33</v>
      </c>
      <c r="D126" t="str">
        <f>LOWER(D125)</f>
        <v>dhanashree</v>
      </c>
    </row>
    <row r="127" spans="2:14" x14ac:dyDescent="0.3">
      <c r="C127" t="s">
        <v>33</v>
      </c>
      <c r="D127" t="str">
        <f>PROPER(C125)</f>
        <v>Dhanashree</v>
      </c>
    </row>
    <row r="128" spans="2:14" x14ac:dyDescent="0.3">
      <c r="C128" t="s">
        <v>33</v>
      </c>
    </row>
    <row r="129" spans="3:4" x14ac:dyDescent="0.3">
      <c r="C129" t="s">
        <v>33</v>
      </c>
      <c r="D129" t="str" cm="1">
        <f t="array" ref="D129:D135">UPPER(C125:C131)</f>
        <v>DHANASHREE</v>
      </c>
    </row>
    <row r="130" spans="3:4" x14ac:dyDescent="0.3">
      <c r="C130" t="s">
        <v>33</v>
      </c>
      <c r="D130" t="str">
        <v>DHANASHREE</v>
      </c>
    </row>
    <row r="131" spans="3:4" x14ac:dyDescent="0.3">
      <c r="C131" t="s">
        <v>33</v>
      </c>
      <c r="D131" t="str">
        <v>DHANASHREE</v>
      </c>
    </row>
    <row r="132" spans="3:4" x14ac:dyDescent="0.3">
      <c r="D132" t="str">
        <v>DHANASHREE</v>
      </c>
    </row>
    <row r="133" spans="3:4" x14ac:dyDescent="0.3">
      <c r="D133" t="str">
        <v>DHANASHREE</v>
      </c>
    </row>
    <row r="134" spans="3:4" x14ac:dyDescent="0.3">
      <c r="D134" t="str">
        <v>DHANASHREE</v>
      </c>
    </row>
    <row r="135" spans="3:4" x14ac:dyDescent="0.3">
      <c r="D135" t="str">
        <v>DHANASHREE</v>
      </c>
    </row>
  </sheetData>
  <mergeCells count="4">
    <mergeCell ref="B3:N3"/>
    <mergeCell ref="B17:M17"/>
    <mergeCell ref="B44:M44"/>
    <mergeCell ref="B79:M79"/>
  </mergeCells>
  <conditionalFormatting sqref="B3:N10 B102:N108">
    <cfRule type="cellIs" dxfId="2" priority="1" operator="equal">
      <formula>40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05F0-795A-4348-987C-01C73109C9B9}">
  <sheetPr>
    <pageSetUpPr autoPageBreaks="0"/>
  </sheetPr>
  <dimension ref="B3:N119"/>
  <sheetViews>
    <sheetView topLeftCell="A108" zoomScaleNormal="100" workbookViewId="0">
      <selection activeCell="C20" sqref="C20"/>
    </sheetView>
  </sheetViews>
  <sheetFormatPr defaultRowHeight="14.4" x14ac:dyDescent="0.3"/>
  <cols>
    <col min="2" max="2" width="9.6640625" bestFit="1" customWidth="1"/>
    <col min="3" max="3" width="24.6640625" bestFit="1" customWidth="1"/>
    <col min="4" max="4" width="9.77734375" bestFit="1" customWidth="1"/>
    <col min="5" max="5" width="21.44140625" bestFit="1" customWidth="1"/>
    <col min="6" max="6" width="11.77734375" bestFit="1" customWidth="1"/>
    <col min="7" max="7" width="9.77734375" bestFit="1" customWidth="1"/>
    <col min="8" max="8" width="13.33203125" bestFit="1" customWidth="1"/>
    <col min="9" max="9" width="7.21875" bestFit="1" customWidth="1"/>
    <col min="10" max="10" width="10.77734375" bestFit="1" customWidth="1"/>
    <col min="11" max="11" width="7.77734375" bestFit="1" customWidth="1"/>
    <col min="12" max="12" width="6.33203125" customWidth="1"/>
    <col min="13" max="13" width="6" customWidth="1"/>
    <col min="14" max="14" width="10.21875" bestFit="1" customWidth="1"/>
  </cols>
  <sheetData>
    <row r="3" spans="2:14" ht="23.4" x14ac:dyDescent="0.3">
      <c r="B3" s="111" t="s">
        <v>26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</row>
    <row r="4" spans="2:14" ht="21" x14ac:dyDescent="0.3">
      <c r="B4" s="28" t="s">
        <v>0</v>
      </c>
      <c r="C4" s="28" t="s">
        <v>1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6</v>
      </c>
      <c r="I4" s="28" t="s">
        <v>7</v>
      </c>
      <c r="J4" s="28" t="s">
        <v>8</v>
      </c>
      <c r="K4" s="28" t="s">
        <v>9</v>
      </c>
      <c r="L4" s="28" t="s">
        <v>10</v>
      </c>
      <c r="M4" s="28" t="s">
        <v>11</v>
      </c>
      <c r="N4" s="28"/>
    </row>
    <row r="5" spans="2:14" x14ac:dyDescent="0.3">
      <c r="B5" s="2">
        <v>1</v>
      </c>
      <c r="C5" s="2" t="s">
        <v>12</v>
      </c>
      <c r="D5" s="2" t="s">
        <v>13</v>
      </c>
      <c r="E5" s="2" t="s">
        <v>14</v>
      </c>
      <c r="F5" s="2">
        <v>50</v>
      </c>
      <c r="G5" s="2">
        <v>20</v>
      </c>
      <c r="H5" s="2">
        <v>5</v>
      </c>
      <c r="I5" s="2">
        <f t="shared" ref="I5:I10" si="0">SUM(F5:H5)</f>
        <v>75</v>
      </c>
      <c r="J5" s="2"/>
      <c r="K5" s="2"/>
      <c r="L5" s="2"/>
      <c r="M5" s="2"/>
      <c r="N5" s="29"/>
    </row>
    <row r="6" spans="2:14" x14ac:dyDescent="0.3">
      <c r="B6" s="2">
        <v>2</v>
      </c>
      <c r="C6" s="2" t="s">
        <v>15</v>
      </c>
      <c r="D6" s="2" t="s">
        <v>16</v>
      </c>
      <c r="E6" s="2" t="s">
        <v>17</v>
      </c>
      <c r="F6" s="2">
        <v>60</v>
      </c>
      <c r="G6" s="2">
        <v>30</v>
      </c>
      <c r="H6" s="2">
        <v>6</v>
      </c>
      <c r="I6" s="2">
        <f t="shared" si="0"/>
        <v>96</v>
      </c>
      <c r="J6" s="2"/>
      <c r="K6" s="2"/>
      <c r="L6" s="2"/>
      <c r="M6" s="2"/>
      <c r="N6" s="29"/>
    </row>
    <row r="7" spans="2:14" x14ac:dyDescent="0.3">
      <c r="B7" s="2">
        <v>3</v>
      </c>
      <c r="C7" s="2" t="s">
        <v>18</v>
      </c>
      <c r="D7" s="2" t="s">
        <v>13</v>
      </c>
      <c r="E7" s="2" t="s">
        <v>19</v>
      </c>
      <c r="F7" s="2">
        <v>45</v>
      </c>
      <c r="G7" s="2">
        <v>10</v>
      </c>
      <c r="H7" s="2">
        <v>7</v>
      </c>
      <c r="I7" s="2">
        <f t="shared" si="0"/>
        <v>62</v>
      </c>
      <c r="J7" s="2"/>
      <c r="K7" s="2"/>
      <c r="L7" s="2"/>
      <c r="M7" s="2"/>
      <c r="N7" s="29"/>
    </row>
    <row r="8" spans="2:14" x14ac:dyDescent="0.3">
      <c r="B8" s="2">
        <v>4</v>
      </c>
      <c r="C8" s="2" t="s">
        <v>20</v>
      </c>
      <c r="D8" s="2" t="s">
        <v>13</v>
      </c>
      <c r="E8" s="2" t="s">
        <v>21</v>
      </c>
      <c r="F8" s="2">
        <v>75</v>
      </c>
      <c r="G8" s="2">
        <v>15</v>
      </c>
      <c r="H8" s="2">
        <v>8</v>
      </c>
      <c r="I8" s="2">
        <f t="shared" si="0"/>
        <v>98</v>
      </c>
      <c r="J8" s="2"/>
      <c r="K8" s="2"/>
      <c r="L8" s="2"/>
      <c r="M8" s="2"/>
      <c r="N8" s="29"/>
    </row>
    <row r="9" spans="2:14" x14ac:dyDescent="0.3">
      <c r="B9" s="2">
        <v>5</v>
      </c>
      <c r="C9" s="2" t="s">
        <v>22</v>
      </c>
      <c r="D9" s="2" t="s">
        <v>13</v>
      </c>
      <c r="E9" s="2" t="s">
        <v>23</v>
      </c>
      <c r="F9" s="2">
        <v>80</v>
      </c>
      <c r="G9" s="2">
        <v>17</v>
      </c>
      <c r="H9" s="2">
        <v>5</v>
      </c>
      <c r="I9" s="2">
        <f t="shared" si="0"/>
        <v>102</v>
      </c>
      <c r="J9" s="2"/>
      <c r="K9" s="2"/>
      <c r="L9" s="2"/>
      <c r="M9" s="2"/>
      <c r="N9" s="29"/>
    </row>
    <row r="10" spans="2:14" x14ac:dyDescent="0.3">
      <c r="B10" s="2">
        <v>6</v>
      </c>
      <c r="C10" s="2" t="s">
        <v>24</v>
      </c>
      <c r="D10" s="2" t="s">
        <v>16</v>
      </c>
      <c r="E10" s="2" t="s">
        <v>25</v>
      </c>
      <c r="F10" s="2">
        <v>90</v>
      </c>
      <c r="G10" s="2">
        <v>25</v>
      </c>
      <c r="H10" s="2">
        <v>3</v>
      </c>
      <c r="I10" s="2">
        <f t="shared" si="0"/>
        <v>118</v>
      </c>
      <c r="J10" s="2"/>
      <c r="K10" s="2"/>
      <c r="L10" s="2"/>
      <c r="M10" s="2"/>
      <c r="N10" s="29"/>
    </row>
    <row r="17" spans="2:13" ht="31.95" customHeight="1" x14ac:dyDescent="0.3">
      <c r="B17" s="112" t="s">
        <v>26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</row>
    <row r="18" spans="2:13" ht="21" x14ac:dyDescent="0.3">
      <c r="B18" s="3" t="s">
        <v>0</v>
      </c>
      <c r="C18" s="4" t="s">
        <v>1</v>
      </c>
      <c r="D18" s="5" t="s">
        <v>2</v>
      </c>
      <c r="E18" s="6" t="s">
        <v>3</v>
      </c>
      <c r="F18" s="7" t="s">
        <v>4</v>
      </c>
      <c r="G18" s="8" t="s">
        <v>5</v>
      </c>
      <c r="H18" s="9" t="s">
        <v>6</v>
      </c>
      <c r="I18" s="22" t="s">
        <v>7</v>
      </c>
      <c r="J18" s="23" t="s">
        <v>8</v>
      </c>
      <c r="K18" s="24" t="s">
        <v>9</v>
      </c>
      <c r="L18" s="25" t="s">
        <v>10</v>
      </c>
      <c r="M18" s="26" t="s">
        <v>11</v>
      </c>
    </row>
    <row r="19" spans="2:13" x14ac:dyDescent="0.3">
      <c r="B19" s="15">
        <v>1</v>
      </c>
      <c r="C19" s="16" t="s">
        <v>12</v>
      </c>
      <c r="D19" s="17" t="s">
        <v>13</v>
      </c>
      <c r="E19" s="18" t="s">
        <v>14</v>
      </c>
      <c r="F19" s="19">
        <v>50</v>
      </c>
      <c r="G19" s="20">
        <v>20</v>
      </c>
      <c r="H19" s="21">
        <v>5</v>
      </c>
      <c r="I19" s="10">
        <f t="shared" ref="I19:I24" si="1">SUM(F19:H19)</f>
        <v>75</v>
      </c>
      <c r="J19" s="11">
        <f t="shared" ref="J19:J24" si="2">AVERAGE(F19:H19)</f>
        <v>25</v>
      </c>
      <c r="K19" s="12">
        <f t="shared" ref="K19:K24" si="3">COUNT(F19:H19)</f>
        <v>3</v>
      </c>
      <c r="L19" s="13">
        <f t="shared" ref="L19:L24" si="4">MAX(F19:H19)</f>
        <v>50</v>
      </c>
      <c r="M19" s="14">
        <f t="shared" ref="M19:M24" si="5">MIN(F19:H19)</f>
        <v>5</v>
      </c>
    </row>
    <row r="20" spans="2:13" x14ac:dyDescent="0.3">
      <c r="B20" s="15">
        <v>2</v>
      </c>
      <c r="C20" s="16" t="s">
        <v>15</v>
      </c>
      <c r="D20" s="17" t="s">
        <v>16</v>
      </c>
      <c r="E20" s="18" t="s">
        <v>17</v>
      </c>
      <c r="F20" s="19">
        <v>60</v>
      </c>
      <c r="G20" s="20">
        <v>30</v>
      </c>
      <c r="H20" s="21">
        <v>6</v>
      </c>
      <c r="I20" s="10">
        <f t="shared" si="1"/>
        <v>96</v>
      </c>
      <c r="J20" s="11">
        <f t="shared" si="2"/>
        <v>32</v>
      </c>
      <c r="K20" s="12">
        <f t="shared" si="3"/>
        <v>3</v>
      </c>
      <c r="L20" s="13">
        <f t="shared" si="4"/>
        <v>60</v>
      </c>
      <c r="M20" s="14">
        <f t="shared" si="5"/>
        <v>6</v>
      </c>
    </row>
    <row r="21" spans="2:13" x14ac:dyDescent="0.3">
      <c r="B21" s="15">
        <v>3</v>
      </c>
      <c r="C21" s="16" t="s">
        <v>18</v>
      </c>
      <c r="D21" s="17" t="s">
        <v>13</v>
      </c>
      <c r="E21" s="18" t="s">
        <v>19</v>
      </c>
      <c r="F21" s="19">
        <v>45</v>
      </c>
      <c r="G21" s="20">
        <v>10</v>
      </c>
      <c r="H21" s="21">
        <v>7</v>
      </c>
      <c r="I21" s="10">
        <f t="shared" si="1"/>
        <v>62</v>
      </c>
      <c r="J21" s="27">
        <f t="shared" si="2"/>
        <v>20.666666666666668</v>
      </c>
      <c r="K21" s="12">
        <f t="shared" si="3"/>
        <v>3</v>
      </c>
      <c r="L21" s="13">
        <f t="shared" si="4"/>
        <v>45</v>
      </c>
      <c r="M21" s="14">
        <f t="shared" si="5"/>
        <v>7</v>
      </c>
    </row>
    <row r="22" spans="2:13" x14ac:dyDescent="0.3">
      <c r="B22" s="15">
        <v>4</v>
      </c>
      <c r="C22" s="16" t="s">
        <v>20</v>
      </c>
      <c r="D22" s="17" t="s">
        <v>13</v>
      </c>
      <c r="E22" s="18" t="s">
        <v>21</v>
      </c>
      <c r="F22" s="19">
        <v>75</v>
      </c>
      <c r="G22" s="20">
        <v>15</v>
      </c>
      <c r="H22" s="21">
        <v>8</v>
      </c>
      <c r="I22" s="10">
        <f t="shared" si="1"/>
        <v>98</v>
      </c>
      <c r="J22" s="27">
        <f t="shared" si="2"/>
        <v>32.666666666666664</v>
      </c>
      <c r="K22" s="12">
        <f t="shared" si="3"/>
        <v>3</v>
      </c>
      <c r="L22" s="13">
        <f t="shared" si="4"/>
        <v>75</v>
      </c>
      <c r="M22" s="14">
        <f t="shared" si="5"/>
        <v>8</v>
      </c>
    </row>
    <row r="23" spans="2:13" x14ac:dyDescent="0.3">
      <c r="B23" s="15">
        <v>5</v>
      </c>
      <c r="C23" s="16" t="s">
        <v>22</v>
      </c>
      <c r="D23" s="17" t="s">
        <v>13</v>
      </c>
      <c r="E23" s="18" t="s">
        <v>23</v>
      </c>
      <c r="F23" s="19">
        <v>80</v>
      </c>
      <c r="G23" s="20">
        <v>17</v>
      </c>
      <c r="H23" s="21">
        <v>5</v>
      </c>
      <c r="I23" s="10">
        <f t="shared" si="1"/>
        <v>102</v>
      </c>
      <c r="J23" s="11">
        <f t="shared" si="2"/>
        <v>34</v>
      </c>
      <c r="K23" s="12">
        <f t="shared" si="3"/>
        <v>3</v>
      </c>
      <c r="L23" s="13">
        <f t="shared" si="4"/>
        <v>80</v>
      </c>
      <c r="M23" s="14">
        <f t="shared" si="5"/>
        <v>5</v>
      </c>
    </row>
    <row r="24" spans="2:13" x14ac:dyDescent="0.3">
      <c r="B24" s="15">
        <v>6</v>
      </c>
      <c r="C24" s="16" t="s">
        <v>24</v>
      </c>
      <c r="D24" s="17" t="s">
        <v>16</v>
      </c>
      <c r="E24" s="18" t="s">
        <v>25</v>
      </c>
      <c r="F24" s="19">
        <v>90</v>
      </c>
      <c r="G24" s="20">
        <v>25</v>
      </c>
      <c r="H24" s="21">
        <v>3</v>
      </c>
      <c r="I24" s="10">
        <f t="shared" si="1"/>
        <v>118</v>
      </c>
      <c r="J24" s="27">
        <f t="shared" si="2"/>
        <v>39.333333333333336</v>
      </c>
      <c r="K24" s="12">
        <f t="shared" si="3"/>
        <v>3</v>
      </c>
      <c r="L24" s="13">
        <f t="shared" si="4"/>
        <v>90</v>
      </c>
      <c r="M24" s="14">
        <f t="shared" si="5"/>
        <v>3</v>
      </c>
    </row>
    <row r="29" spans="2:13" x14ac:dyDescent="0.3">
      <c r="D29" t="s">
        <v>27</v>
      </c>
      <c r="F29" t="s">
        <v>33</v>
      </c>
      <c r="G29" t="str">
        <f>UPPER(F29)</f>
        <v>DHANASHREE</v>
      </c>
    </row>
    <row r="31" spans="2:13" x14ac:dyDescent="0.3">
      <c r="G31" t="str">
        <f>LOWER(G29)</f>
        <v>dhanashree</v>
      </c>
    </row>
    <row r="33" spans="2:13" x14ac:dyDescent="0.3">
      <c r="G33" t="str">
        <f>PROPER(G31)</f>
        <v>Dhanashree</v>
      </c>
    </row>
    <row r="44" spans="2:13" ht="22.2" x14ac:dyDescent="0.3"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</row>
    <row r="45" spans="2:13" ht="21" x14ac:dyDescent="0.3">
      <c r="B45" s="3"/>
      <c r="C45" s="4"/>
      <c r="D45" s="5"/>
      <c r="E45" s="6"/>
      <c r="F45" s="7"/>
      <c r="G45" s="8"/>
      <c r="H45" s="9"/>
      <c r="I45" s="22"/>
      <c r="J45" s="23"/>
      <c r="K45" s="24"/>
      <c r="L45" s="25"/>
      <c r="M45" s="26"/>
    </row>
    <row r="46" spans="2:13" x14ac:dyDescent="0.3">
      <c r="B46" s="15"/>
      <c r="C46" s="16"/>
      <c r="D46" s="17"/>
      <c r="E46" s="18"/>
      <c r="F46" s="19"/>
      <c r="G46" s="20"/>
      <c r="H46" s="21"/>
      <c r="I46" s="10"/>
      <c r="J46" s="11"/>
      <c r="K46" s="12"/>
      <c r="L46" s="13"/>
      <c r="M46" s="14"/>
    </row>
    <row r="47" spans="2:13" x14ac:dyDescent="0.3">
      <c r="B47" s="15"/>
      <c r="C47" s="16"/>
      <c r="D47" s="17"/>
      <c r="E47" s="18"/>
      <c r="F47" s="19"/>
      <c r="G47" s="20"/>
      <c r="H47" s="21"/>
      <c r="I47" s="10"/>
      <c r="J47" s="11"/>
      <c r="K47" s="12"/>
      <c r="L47" s="13"/>
      <c r="M47" s="14"/>
    </row>
    <row r="48" spans="2:13" x14ac:dyDescent="0.3">
      <c r="B48" s="15"/>
      <c r="C48" s="16"/>
      <c r="D48" s="17"/>
      <c r="E48" s="18"/>
      <c r="F48" s="19"/>
      <c r="G48" s="20"/>
      <c r="H48" s="21"/>
      <c r="I48" s="10"/>
      <c r="J48" s="27"/>
      <c r="K48" s="12"/>
      <c r="L48" s="13"/>
      <c r="M48" s="14"/>
    </row>
    <row r="49" spans="2:13" x14ac:dyDescent="0.3">
      <c r="B49" s="15"/>
      <c r="C49" s="16"/>
      <c r="D49" s="17"/>
      <c r="E49" s="18"/>
      <c r="F49" s="19"/>
      <c r="G49" s="20"/>
      <c r="H49" s="21"/>
      <c r="I49" s="10"/>
      <c r="J49" s="27"/>
      <c r="K49" s="12"/>
      <c r="L49" s="13"/>
      <c r="M49" s="14"/>
    </row>
    <row r="50" spans="2:13" x14ac:dyDescent="0.3">
      <c r="B50" s="15"/>
      <c r="C50" s="16"/>
      <c r="D50" s="17"/>
      <c r="E50" s="18"/>
      <c r="F50" s="19"/>
      <c r="G50" s="20"/>
      <c r="H50" s="21"/>
      <c r="I50" s="10"/>
      <c r="J50" s="11"/>
      <c r="K50" s="12"/>
      <c r="L50" s="13"/>
      <c r="M50" s="14"/>
    </row>
    <row r="51" spans="2:13" x14ac:dyDescent="0.3">
      <c r="B51" s="15"/>
      <c r="C51" s="16"/>
      <c r="D51" s="17"/>
      <c r="E51" s="18"/>
      <c r="F51" s="19"/>
      <c r="G51" s="20"/>
      <c r="H51" s="21"/>
      <c r="I51" s="10"/>
      <c r="J51" s="27"/>
      <c r="K51" s="12"/>
      <c r="L51" s="13"/>
      <c r="M51" s="14"/>
    </row>
    <row r="57" spans="2:13" x14ac:dyDescent="0.3">
      <c r="C57" t="s">
        <v>28</v>
      </c>
    </row>
    <row r="59" spans="2:13" x14ac:dyDescent="0.3">
      <c r="C59" s="30">
        <v>45665</v>
      </c>
      <c r="E59" s="33">
        <v>4</v>
      </c>
      <c r="G59" s="36">
        <v>10</v>
      </c>
    </row>
    <row r="60" spans="2:13" x14ac:dyDescent="0.3">
      <c r="C60" s="31">
        <v>45666</v>
      </c>
      <c r="E60" s="33">
        <v>7</v>
      </c>
      <c r="G60" s="36">
        <v>0.08</v>
      </c>
      <c r="H60" s="39" t="s">
        <v>30</v>
      </c>
    </row>
    <row r="61" spans="2:13" x14ac:dyDescent="0.3">
      <c r="C61" s="32">
        <v>45667</v>
      </c>
      <c r="E61" s="34">
        <v>80</v>
      </c>
      <c r="G61" s="36">
        <v>0.08</v>
      </c>
    </row>
    <row r="62" spans="2:13" x14ac:dyDescent="0.3">
      <c r="C62" s="31">
        <v>45668</v>
      </c>
      <c r="E62" s="35">
        <v>100</v>
      </c>
      <c r="G62" s="36">
        <v>0.4</v>
      </c>
      <c r="H62">
        <v>3984732894</v>
      </c>
    </row>
    <row r="63" spans="2:13" x14ac:dyDescent="0.3">
      <c r="C63" s="30">
        <v>45669</v>
      </c>
      <c r="E63" s="33">
        <v>50</v>
      </c>
      <c r="G63" s="36">
        <v>0.5</v>
      </c>
      <c r="H63" s="39" t="s">
        <v>29</v>
      </c>
    </row>
    <row r="64" spans="2:13" x14ac:dyDescent="0.3">
      <c r="C64" s="30">
        <v>45670</v>
      </c>
      <c r="G64" s="38">
        <v>0.03</v>
      </c>
    </row>
    <row r="65" spans="2:13" x14ac:dyDescent="0.3">
      <c r="C65" s="30">
        <v>45671</v>
      </c>
      <c r="G65" s="37">
        <v>0.6</v>
      </c>
    </row>
    <row r="67" spans="2:13" x14ac:dyDescent="0.3">
      <c r="H67" s="39" t="s">
        <v>31</v>
      </c>
    </row>
    <row r="68" spans="2:13" x14ac:dyDescent="0.3">
      <c r="E68" s="39" t="s">
        <v>32</v>
      </c>
      <c r="F68" s="40"/>
      <c r="H68">
        <v>45</v>
      </c>
    </row>
    <row r="69" spans="2:13" x14ac:dyDescent="0.3">
      <c r="E69" s="40"/>
    </row>
    <row r="72" spans="2:13" x14ac:dyDescent="0.3">
      <c r="F72">
        <v>7568789790890890</v>
      </c>
    </row>
    <row r="79" spans="2:13" x14ac:dyDescent="0.3"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</row>
    <row r="80" spans="2:13" x14ac:dyDescent="0.3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</row>
    <row r="81" spans="2:13" x14ac:dyDescent="0.3">
      <c r="B81">
        <v>1</v>
      </c>
      <c r="C81" t="s">
        <v>12</v>
      </c>
      <c r="D81" t="s">
        <v>13</v>
      </c>
      <c r="E81" t="s">
        <v>14</v>
      </c>
      <c r="F81">
        <v>50</v>
      </c>
      <c r="G81">
        <v>20</v>
      </c>
      <c r="H81">
        <v>5</v>
      </c>
      <c r="I81">
        <f t="shared" ref="I81:I86" si="6">SUM(F81:H81)</f>
        <v>75</v>
      </c>
      <c r="J81">
        <f t="shared" ref="J81:J86" si="7">AVERAGE(F81:H81)</f>
        <v>25</v>
      </c>
      <c r="K81">
        <f t="shared" ref="K81:K86" si="8">COUNT(F81:H81)</f>
        <v>3</v>
      </c>
      <c r="L81">
        <f t="shared" ref="L81:L86" si="9">MAX(F81:H81)</f>
        <v>50</v>
      </c>
      <c r="M81">
        <f t="shared" ref="M81:M86" si="10">MIN(F81:H81)</f>
        <v>5</v>
      </c>
    </row>
    <row r="82" spans="2:13" x14ac:dyDescent="0.3">
      <c r="B82">
        <v>2</v>
      </c>
      <c r="C82" t="s">
        <v>15</v>
      </c>
      <c r="D82" t="s">
        <v>16</v>
      </c>
      <c r="E82" t="s">
        <v>17</v>
      </c>
      <c r="F82">
        <v>60</v>
      </c>
      <c r="G82">
        <v>30</v>
      </c>
      <c r="H82">
        <v>6</v>
      </c>
      <c r="I82">
        <f t="shared" si="6"/>
        <v>96</v>
      </c>
      <c r="J82">
        <f t="shared" si="7"/>
        <v>32</v>
      </c>
      <c r="K82">
        <f t="shared" si="8"/>
        <v>3</v>
      </c>
      <c r="L82">
        <f t="shared" si="9"/>
        <v>60</v>
      </c>
      <c r="M82">
        <f t="shared" si="10"/>
        <v>6</v>
      </c>
    </row>
    <row r="83" spans="2:13" x14ac:dyDescent="0.3">
      <c r="B83">
        <v>3</v>
      </c>
      <c r="C83" t="s">
        <v>18</v>
      </c>
      <c r="D83" t="s">
        <v>13</v>
      </c>
      <c r="E83" t="s">
        <v>19</v>
      </c>
      <c r="F83">
        <v>45</v>
      </c>
      <c r="G83">
        <v>10</v>
      </c>
      <c r="H83">
        <v>7</v>
      </c>
      <c r="I83">
        <f t="shared" si="6"/>
        <v>62</v>
      </c>
      <c r="J83">
        <f t="shared" si="7"/>
        <v>20.666666666666668</v>
      </c>
      <c r="K83">
        <f t="shared" si="8"/>
        <v>3</v>
      </c>
      <c r="L83">
        <f t="shared" si="9"/>
        <v>45</v>
      </c>
      <c r="M83">
        <f t="shared" si="10"/>
        <v>7</v>
      </c>
    </row>
    <row r="84" spans="2:13" x14ac:dyDescent="0.3">
      <c r="B84">
        <v>4</v>
      </c>
      <c r="C84" t="s">
        <v>20</v>
      </c>
      <c r="D84" t="s">
        <v>13</v>
      </c>
      <c r="E84" t="s">
        <v>21</v>
      </c>
      <c r="F84">
        <v>75</v>
      </c>
      <c r="G84">
        <v>15</v>
      </c>
      <c r="H84">
        <v>8</v>
      </c>
      <c r="I84">
        <f t="shared" si="6"/>
        <v>98</v>
      </c>
      <c r="J84">
        <f t="shared" si="7"/>
        <v>32.666666666666664</v>
      </c>
      <c r="K84">
        <f t="shared" si="8"/>
        <v>3</v>
      </c>
      <c r="L84">
        <f t="shared" si="9"/>
        <v>75</v>
      </c>
      <c r="M84">
        <f t="shared" si="10"/>
        <v>8</v>
      </c>
    </row>
    <row r="85" spans="2:13" x14ac:dyDescent="0.3">
      <c r="B85">
        <v>5</v>
      </c>
      <c r="C85" t="s">
        <v>22</v>
      </c>
      <c r="D85" t="s">
        <v>13</v>
      </c>
      <c r="E85" t="s">
        <v>23</v>
      </c>
      <c r="F85">
        <v>80</v>
      </c>
      <c r="G85">
        <v>17</v>
      </c>
      <c r="H85">
        <v>5</v>
      </c>
      <c r="I85">
        <f t="shared" si="6"/>
        <v>102</v>
      </c>
      <c r="J85">
        <f t="shared" si="7"/>
        <v>34</v>
      </c>
      <c r="K85">
        <f t="shared" si="8"/>
        <v>3</v>
      </c>
      <c r="L85">
        <f t="shared" si="9"/>
        <v>80</v>
      </c>
      <c r="M85">
        <f t="shared" si="10"/>
        <v>5</v>
      </c>
    </row>
    <row r="86" spans="2:13" x14ac:dyDescent="0.3">
      <c r="B86">
        <v>6</v>
      </c>
      <c r="C86" t="s">
        <v>24</v>
      </c>
      <c r="D86" t="s">
        <v>16</v>
      </c>
      <c r="E86" t="s">
        <v>25</v>
      </c>
      <c r="F86">
        <v>90</v>
      </c>
      <c r="G86">
        <v>25</v>
      </c>
      <c r="H86">
        <v>3</v>
      </c>
      <c r="I86">
        <f t="shared" si="6"/>
        <v>118</v>
      </c>
      <c r="J86">
        <f t="shared" si="7"/>
        <v>39.333333333333336</v>
      </c>
      <c r="K86">
        <f t="shared" si="8"/>
        <v>3</v>
      </c>
      <c r="L86">
        <f t="shared" si="9"/>
        <v>90</v>
      </c>
      <c r="M86">
        <f t="shared" si="10"/>
        <v>3</v>
      </c>
    </row>
    <row r="90" spans="2:13" ht="15" thickBot="1" x14ac:dyDescent="0.35"/>
    <row r="91" spans="2:13" ht="15.6" thickTop="1" thickBot="1" x14ac:dyDescent="0.35">
      <c r="B91" s="41" t="s">
        <v>0</v>
      </c>
      <c r="C91" s="41" t="s">
        <v>1</v>
      </c>
      <c r="D91" s="41" t="s">
        <v>2</v>
      </c>
      <c r="E91" s="41" t="s">
        <v>3</v>
      </c>
      <c r="F91" s="41" t="s">
        <v>4</v>
      </c>
      <c r="G91" s="41" t="s">
        <v>5</v>
      </c>
      <c r="H91" s="41" t="s">
        <v>6</v>
      </c>
      <c r="I91" s="41" t="s">
        <v>7</v>
      </c>
      <c r="J91" s="41" t="s">
        <v>8</v>
      </c>
      <c r="K91" s="41" t="s">
        <v>9</v>
      </c>
      <c r="L91" s="41" t="s">
        <v>10</v>
      </c>
      <c r="M91" s="41" t="s">
        <v>11</v>
      </c>
    </row>
    <row r="92" spans="2:13" ht="15.6" thickTop="1" thickBot="1" x14ac:dyDescent="0.35">
      <c r="B92" s="41">
        <v>1</v>
      </c>
      <c r="C92" s="41" t="s">
        <v>12</v>
      </c>
      <c r="D92" s="41" t="s">
        <v>13</v>
      </c>
      <c r="E92" s="41" t="s">
        <v>14</v>
      </c>
      <c r="F92" s="41">
        <v>50</v>
      </c>
      <c r="G92" s="41">
        <v>20</v>
      </c>
      <c r="H92" s="41">
        <v>5</v>
      </c>
      <c r="I92" s="41">
        <f t="shared" ref="I92:I97" si="11">SUM(F92:H92)</f>
        <v>75</v>
      </c>
      <c r="J92" s="41">
        <f t="shared" ref="J92:J97" si="12">AVERAGE(F92:H92)</f>
        <v>25</v>
      </c>
      <c r="K92" s="41">
        <f t="shared" ref="K92:K97" si="13">COUNT(F92:H92)</f>
        <v>3</v>
      </c>
      <c r="L92" s="41">
        <f t="shared" ref="L92:L97" si="14">MAX(F92:H92)</f>
        <v>50</v>
      </c>
      <c r="M92" s="41">
        <f t="shared" ref="M92:M97" si="15">MIN(F92:H92)</f>
        <v>5</v>
      </c>
    </row>
    <row r="93" spans="2:13" ht="15.6" thickTop="1" thickBot="1" x14ac:dyDescent="0.35">
      <c r="B93" s="41">
        <v>2</v>
      </c>
      <c r="C93" s="41" t="s">
        <v>15</v>
      </c>
      <c r="D93" s="41" t="s">
        <v>16</v>
      </c>
      <c r="E93" s="41" t="s">
        <v>17</v>
      </c>
      <c r="F93" s="41">
        <v>60</v>
      </c>
      <c r="G93" s="41">
        <v>30</v>
      </c>
      <c r="H93" s="41">
        <v>6</v>
      </c>
      <c r="I93" s="41">
        <f t="shared" si="11"/>
        <v>96</v>
      </c>
      <c r="J93" s="41">
        <f t="shared" si="12"/>
        <v>32</v>
      </c>
      <c r="K93" s="41">
        <f t="shared" si="13"/>
        <v>3</v>
      </c>
      <c r="L93" s="41">
        <f t="shared" si="14"/>
        <v>60</v>
      </c>
      <c r="M93" s="41">
        <f t="shared" si="15"/>
        <v>6</v>
      </c>
    </row>
    <row r="94" spans="2:13" ht="15.6" thickTop="1" thickBot="1" x14ac:dyDescent="0.35">
      <c r="B94" s="41">
        <v>3</v>
      </c>
      <c r="C94" s="41" t="s">
        <v>18</v>
      </c>
      <c r="D94" s="41" t="s">
        <v>13</v>
      </c>
      <c r="E94" s="41" t="s">
        <v>19</v>
      </c>
      <c r="F94" s="41">
        <v>45</v>
      </c>
      <c r="G94" s="41">
        <v>10</v>
      </c>
      <c r="H94" s="41">
        <v>7</v>
      </c>
      <c r="I94" s="41">
        <f t="shared" si="11"/>
        <v>62</v>
      </c>
      <c r="J94" s="41">
        <f t="shared" si="12"/>
        <v>20.666666666666668</v>
      </c>
      <c r="K94" s="41">
        <f t="shared" si="13"/>
        <v>3</v>
      </c>
      <c r="L94" s="41">
        <f t="shared" si="14"/>
        <v>45</v>
      </c>
      <c r="M94" s="41">
        <f t="shared" si="15"/>
        <v>7</v>
      </c>
    </row>
    <row r="95" spans="2:13" ht="15.6" thickTop="1" thickBot="1" x14ac:dyDescent="0.35">
      <c r="B95" s="41">
        <v>4</v>
      </c>
      <c r="C95" s="41" t="s">
        <v>20</v>
      </c>
      <c r="D95" s="41" t="s">
        <v>13</v>
      </c>
      <c r="E95" s="41" t="s">
        <v>21</v>
      </c>
      <c r="F95" s="41">
        <v>75</v>
      </c>
      <c r="G95" s="41">
        <v>15</v>
      </c>
      <c r="H95" s="41">
        <v>8</v>
      </c>
      <c r="I95" s="41">
        <f t="shared" si="11"/>
        <v>98</v>
      </c>
      <c r="J95" s="41">
        <f t="shared" si="12"/>
        <v>32.666666666666664</v>
      </c>
      <c r="K95" s="41">
        <f t="shared" si="13"/>
        <v>3</v>
      </c>
      <c r="L95" s="41">
        <f t="shared" si="14"/>
        <v>75</v>
      </c>
      <c r="M95" s="41">
        <f t="shared" si="15"/>
        <v>8</v>
      </c>
    </row>
    <row r="96" spans="2:13" ht="15.6" thickTop="1" thickBot="1" x14ac:dyDescent="0.35">
      <c r="B96" s="41">
        <v>5</v>
      </c>
      <c r="C96" s="41" t="s">
        <v>22</v>
      </c>
      <c r="D96" s="41" t="s">
        <v>13</v>
      </c>
      <c r="E96" s="41" t="s">
        <v>23</v>
      </c>
      <c r="F96" s="41">
        <v>80</v>
      </c>
      <c r="G96" s="41">
        <v>17</v>
      </c>
      <c r="H96" s="41">
        <v>5</v>
      </c>
      <c r="I96" s="41">
        <f t="shared" si="11"/>
        <v>102</v>
      </c>
      <c r="J96" s="41">
        <f t="shared" si="12"/>
        <v>34</v>
      </c>
      <c r="K96" s="41">
        <f t="shared" si="13"/>
        <v>3</v>
      </c>
      <c r="L96" s="41">
        <f t="shared" si="14"/>
        <v>80</v>
      </c>
      <c r="M96" s="41">
        <f t="shared" si="15"/>
        <v>5</v>
      </c>
    </row>
    <row r="97" spans="2:14" ht="15.6" thickTop="1" thickBot="1" x14ac:dyDescent="0.35">
      <c r="B97" s="41">
        <v>6</v>
      </c>
      <c r="C97" s="41" t="s">
        <v>24</v>
      </c>
      <c r="D97" s="41" t="s">
        <v>16</v>
      </c>
      <c r="E97" s="41" t="s">
        <v>25</v>
      </c>
      <c r="F97" s="41">
        <v>90</v>
      </c>
      <c r="G97" s="41">
        <v>25</v>
      </c>
      <c r="H97" s="41">
        <v>3</v>
      </c>
      <c r="I97" s="41">
        <f t="shared" si="11"/>
        <v>118</v>
      </c>
      <c r="J97" s="41">
        <f t="shared" si="12"/>
        <v>39.333333333333336</v>
      </c>
      <c r="K97" s="41">
        <f t="shared" si="13"/>
        <v>3</v>
      </c>
      <c r="L97" s="41">
        <f t="shared" si="14"/>
        <v>90</v>
      </c>
      <c r="M97" s="41">
        <f t="shared" si="15"/>
        <v>3</v>
      </c>
    </row>
    <row r="98" spans="2:14" ht="15" thickTop="1" x14ac:dyDescent="0.3"/>
    <row r="102" spans="2:14" ht="21" x14ac:dyDescent="0.3">
      <c r="B102" s="44" t="s">
        <v>0</v>
      </c>
      <c r="C102" s="44" t="s">
        <v>1</v>
      </c>
      <c r="D102" s="44" t="s">
        <v>2</v>
      </c>
      <c r="E102" s="44" t="s">
        <v>3</v>
      </c>
      <c r="F102" s="44" t="s">
        <v>4</v>
      </c>
      <c r="G102" s="44" t="s">
        <v>5</v>
      </c>
      <c r="H102" s="44" t="s">
        <v>6</v>
      </c>
      <c r="I102" s="44" t="s">
        <v>7</v>
      </c>
      <c r="J102" s="44" t="s">
        <v>8</v>
      </c>
      <c r="K102" s="44" t="s">
        <v>9</v>
      </c>
      <c r="L102" s="44" t="s">
        <v>10</v>
      </c>
      <c r="M102" s="44" t="s">
        <v>11</v>
      </c>
      <c r="N102" s="28"/>
    </row>
    <row r="103" spans="2:14" x14ac:dyDescent="0.3">
      <c r="B103" s="2">
        <v>1</v>
      </c>
      <c r="C103" s="2" t="s">
        <v>12</v>
      </c>
      <c r="D103" s="2" t="s">
        <v>13</v>
      </c>
      <c r="E103" s="2" t="s">
        <v>14</v>
      </c>
      <c r="F103" s="2">
        <v>50</v>
      </c>
      <c r="G103" s="2">
        <v>20</v>
      </c>
      <c r="H103" s="2">
        <v>5</v>
      </c>
      <c r="I103" s="2">
        <f t="shared" ref="I103:I108" si="16">SUM(F103:H103)</f>
        <v>75</v>
      </c>
      <c r="J103" s="2"/>
      <c r="K103" s="2"/>
      <c r="L103" s="2"/>
      <c r="M103" s="2"/>
      <c r="N103" s="29"/>
    </row>
    <row r="104" spans="2:14" x14ac:dyDescent="0.3">
      <c r="B104" s="2">
        <v>2</v>
      </c>
      <c r="C104" s="2" t="s">
        <v>15</v>
      </c>
      <c r="D104" s="2" t="s">
        <v>16</v>
      </c>
      <c r="E104" s="2" t="s">
        <v>17</v>
      </c>
      <c r="F104" s="2">
        <v>60</v>
      </c>
      <c r="G104" s="2">
        <v>30</v>
      </c>
      <c r="H104" s="2">
        <v>6</v>
      </c>
      <c r="I104" s="2">
        <f t="shared" si="16"/>
        <v>96</v>
      </c>
      <c r="J104" s="2"/>
      <c r="K104" s="2"/>
      <c r="L104" s="2"/>
      <c r="M104" s="2"/>
      <c r="N104" s="29"/>
    </row>
    <row r="105" spans="2:14" x14ac:dyDescent="0.3">
      <c r="B105" s="2">
        <v>3</v>
      </c>
      <c r="C105" s="2" t="s">
        <v>18</v>
      </c>
      <c r="D105" s="2" t="s">
        <v>13</v>
      </c>
      <c r="E105" s="2" t="s">
        <v>19</v>
      </c>
      <c r="F105" s="2">
        <v>45</v>
      </c>
      <c r="G105" s="2">
        <v>10</v>
      </c>
      <c r="H105" s="2">
        <v>7</v>
      </c>
      <c r="I105" s="2">
        <f t="shared" si="16"/>
        <v>62</v>
      </c>
      <c r="J105" s="2"/>
      <c r="K105" s="2"/>
      <c r="L105" s="2"/>
      <c r="M105" s="2"/>
      <c r="N105" s="29"/>
    </row>
    <row r="106" spans="2:14" x14ac:dyDescent="0.3">
      <c r="B106" s="2">
        <v>4</v>
      </c>
      <c r="C106" s="2" t="s">
        <v>20</v>
      </c>
      <c r="D106" s="2" t="s">
        <v>13</v>
      </c>
      <c r="E106" s="2" t="s">
        <v>21</v>
      </c>
      <c r="F106" s="2">
        <v>75</v>
      </c>
      <c r="G106" s="2">
        <v>15</v>
      </c>
      <c r="H106" s="2">
        <v>8</v>
      </c>
      <c r="I106" s="2">
        <f t="shared" si="16"/>
        <v>98</v>
      </c>
      <c r="J106" s="2"/>
      <c r="K106" s="2"/>
      <c r="L106" s="2"/>
      <c r="M106" s="2"/>
      <c r="N106" s="29"/>
    </row>
    <row r="107" spans="2:14" x14ac:dyDescent="0.3">
      <c r="B107" s="2">
        <v>5</v>
      </c>
      <c r="C107" s="2" t="s">
        <v>22</v>
      </c>
      <c r="D107" s="2" t="s">
        <v>13</v>
      </c>
      <c r="E107" s="2" t="s">
        <v>23</v>
      </c>
      <c r="F107" s="2">
        <v>80</v>
      </c>
      <c r="G107" s="2">
        <v>17</v>
      </c>
      <c r="H107" s="2">
        <v>5</v>
      </c>
      <c r="I107" s="2">
        <f t="shared" si="16"/>
        <v>102</v>
      </c>
      <c r="J107" s="2"/>
      <c r="K107" s="2"/>
      <c r="L107" s="2"/>
      <c r="M107" s="2"/>
      <c r="N107" s="29"/>
    </row>
    <row r="108" spans="2:14" x14ac:dyDescent="0.3">
      <c r="B108" s="2">
        <v>6</v>
      </c>
      <c r="C108" s="2" t="s">
        <v>24</v>
      </c>
      <c r="D108" s="2" t="s">
        <v>16</v>
      </c>
      <c r="E108" s="2" t="s">
        <v>25</v>
      </c>
      <c r="F108" s="2">
        <v>90</v>
      </c>
      <c r="G108" s="2">
        <v>25</v>
      </c>
      <c r="H108" s="2">
        <v>3</v>
      </c>
      <c r="I108" s="2">
        <f t="shared" si="16"/>
        <v>118</v>
      </c>
      <c r="J108" s="2"/>
      <c r="K108" s="2"/>
      <c r="L108" s="2"/>
      <c r="M108" s="2"/>
      <c r="N108" s="29"/>
    </row>
    <row r="113" spans="2:14" ht="21" x14ac:dyDescent="0.3">
      <c r="B113" s="3" t="s">
        <v>0</v>
      </c>
      <c r="C113" s="4" t="s">
        <v>1</v>
      </c>
      <c r="D113" s="5" t="s">
        <v>2</v>
      </c>
      <c r="E113" s="6" t="s">
        <v>3</v>
      </c>
      <c r="F113" s="7" t="s">
        <v>4</v>
      </c>
      <c r="G113" s="8" t="s">
        <v>5</v>
      </c>
      <c r="H113" s="9" t="s">
        <v>6</v>
      </c>
      <c r="I113" s="22" t="s">
        <v>7</v>
      </c>
      <c r="J113" s="23" t="s">
        <v>8</v>
      </c>
      <c r="K113" s="24" t="s">
        <v>9</v>
      </c>
      <c r="L113" s="25" t="s">
        <v>10</v>
      </c>
      <c r="M113" s="26" t="s">
        <v>11</v>
      </c>
      <c r="N113" t="s">
        <v>34</v>
      </c>
    </row>
    <row r="114" spans="2:14" x14ac:dyDescent="0.3">
      <c r="B114" s="42">
        <v>2</v>
      </c>
      <c r="C114" s="16" t="s">
        <v>15</v>
      </c>
      <c r="D114" s="17" t="s">
        <v>16</v>
      </c>
      <c r="E114" s="18" t="s">
        <v>17</v>
      </c>
      <c r="F114" s="19">
        <v>60</v>
      </c>
      <c r="G114" s="20">
        <v>30</v>
      </c>
      <c r="H114" s="21">
        <v>6</v>
      </c>
      <c r="I114" s="10">
        <f t="shared" ref="I114:I119" si="17">SUM(F114:H114)</f>
        <v>96</v>
      </c>
      <c r="J114" s="11">
        <f t="shared" ref="J114:J119" si="18">AVERAGE(F114:H114)</f>
        <v>32</v>
      </c>
      <c r="K114" s="12">
        <f t="shared" ref="K114:K119" si="19">COUNT(F114:H114)</f>
        <v>3</v>
      </c>
      <c r="L114" s="13">
        <f t="shared" ref="L114:L119" si="20">MAX(F114:H114)</f>
        <v>60</v>
      </c>
      <c r="M114" s="14">
        <f t="shared" ref="M114:M119" si="21">MIN(F114:H114)</f>
        <v>6</v>
      </c>
      <c r="N114" t="s">
        <v>36</v>
      </c>
    </row>
    <row r="115" spans="2:14" x14ac:dyDescent="0.3">
      <c r="B115" s="42">
        <v>4</v>
      </c>
      <c r="C115" s="16" t="s">
        <v>20</v>
      </c>
      <c r="D115" s="17" t="s">
        <v>13</v>
      </c>
      <c r="E115" s="18" t="s">
        <v>21</v>
      </c>
      <c r="F115" s="19">
        <v>75</v>
      </c>
      <c r="G115" s="20">
        <v>15</v>
      </c>
      <c r="H115" s="21">
        <v>8</v>
      </c>
      <c r="I115" s="10">
        <f t="shared" si="17"/>
        <v>98</v>
      </c>
      <c r="J115" s="27">
        <f t="shared" si="18"/>
        <v>32.666666666666664</v>
      </c>
      <c r="K115" s="12">
        <f t="shared" si="19"/>
        <v>3</v>
      </c>
      <c r="L115" s="13">
        <f t="shared" si="20"/>
        <v>75</v>
      </c>
      <c r="M115" s="14">
        <f t="shared" si="21"/>
        <v>8</v>
      </c>
      <c r="N115" t="s">
        <v>36</v>
      </c>
    </row>
    <row r="116" spans="2:14" x14ac:dyDescent="0.3">
      <c r="B116" s="15">
        <v>5</v>
      </c>
      <c r="C116" s="16" t="s">
        <v>22</v>
      </c>
      <c r="D116" s="17" t="s">
        <v>13</v>
      </c>
      <c r="E116" s="18" t="s">
        <v>23</v>
      </c>
      <c r="F116" s="19">
        <v>80</v>
      </c>
      <c r="G116" s="20">
        <v>17</v>
      </c>
      <c r="H116" s="21">
        <v>5</v>
      </c>
      <c r="I116" s="10">
        <f t="shared" si="17"/>
        <v>102</v>
      </c>
      <c r="J116" s="11">
        <f t="shared" si="18"/>
        <v>34</v>
      </c>
      <c r="K116" s="12">
        <f t="shared" si="19"/>
        <v>3</v>
      </c>
      <c r="L116" s="13">
        <f t="shared" si="20"/>
        <v>80</v>
      </c>
      <c r="M116" s="14">
        <f t="shared" si="21"/>
        <v>5</v>
      </c>
      <c r="N116" t="s">
        <v>37</v>
      </c>
    </row>
    <row r="117" spans="2:14" x14ac:dyDescent="0.3">
      <c r="B117" s="15">
        <v>6</v>
      </c>
      <c r="C117" s="16" t="s">
        <v>24</v>
      </c>
      <c r="D117" s="17" t="s">
        <v>16</v>
      </c>
      <c r="E117" s="18" t="s">
        <v>25</v>
      </c>
      <c r="F117" s="19">
        <v>90</v>
      </c>
      <c r="G117" s="20">
        <v>25</v>
      </c>
      <c r="H117" s="21">
        <v>3</v>
      </c>
      <c r="I117" s="10">
        <f t="shared" si="17"/>
        <v>118</v>
      </c>
      <c r="J117" s="27">
        <f t="shared" si="18"/>
        <v>39.333333333333336</v>
      </c>
      <c r="K117" s="12">
        <f t="shared" si="19"/>
        <v>3</v>
      </c>
      <c r="L117" s="13">
        <f t="shared" si="20"/>
        <v>90</v>
      </c>
      <c r="M117" s="14">
        <f t="shared" si="21"/>
        <v>3</v>
      </c>
      <c r="N117" t="s">
        <v>37</v>
      </c>
    </row>
    <row r="118" spans="2:14" x14ac:dyDescent="0.3">
      <c r="B118" s="15">
        <v>1</v>
      </c>
      <c r="C118" s="16" t="s">
        <v>12</v>
      </c>
      <c r="D118" s="17" t="s">
        <v>13</v>
      </c>
      <c r="E118" s="18" t="s">
        <v>14</v>
      </c>
      <c r="F118" s="19">
        <v>50</v>
      </c>
      <c r="G118" s="20">
        <v>20</v>
      </c>
      <c r="H118" s="21">
        <v>5</v>
      </c>
      <c r="I118" s="10">
        <f t="shared" si="17"/>
        <v>75</v>
      </c>
      <c r="J118" s="11">
        <f t="shared" si="18"/>
        <v>25</v>
      </c>
      <c r="K118" s="12">
        <f t="shared" si="19"/>
        <v>3</v>
      </c>
      <c r="L118" s="13">
        <f t="shared" si="20"/>
        <v>50</v>
      </c>
      <c r="M118" s="14">
        <f t="shared" si="21"/>
        <v>5</v>
      </c>
      <c r="N118" t="s">
        <v>35</v>
      </c>
    </row>
    <row r="119" spans="2:14" x14ac:dyDescent="0.3">
      <c r="B119" s="15">
        <v>3</v>
      </c>
      <c r="C119" s="16" t="s">
        <v>18</v>
      </c>
      <c r="D119" s="17" t="s">
        <v>13</v>
      </c>
      <c r="E119" s="18" t="s">
        <v>19</v>
      </c>
      <c r="F119" s="19">
        <v>45</v>
      </c>
      <c r="G119" s="20">
        <v>10</v>
      </c>
      <c r="H119" s="21">
        <v>7</v>
      </c>
      <c r="I119" s="10">
        <f t="shared" si="17"/>
        <v>62</v>
      </c>
      <c r="J119" s="27">
        <f t="shared" si="18"/>
        <v>20.666666666666668</v>
      </c>
      <c r="K119" s="12">
        <f t="shared" si="19"/>
        <v>3</v>
      </c>
      <c r="L119" s="13">
        <f t="shared" si="20"/>
        <v>45</v>
      </c>
      <c r="M119" s="14">
        <f t="shared" si="21"/>
        <v>7</v>
      </c>
      <c r="N119" t="s">
        <v>35</v>
      </c>
    </row>
  </sheetData>
  <sortState ref="B114:N119">
    <sortCondition ref="N114:N119" customList="pune,delhi,hyderabad"/>
  </sortState>
  <mergeCells count="4">
    <mergeCell ref="B79:M79"/>
    <mergeCell ref="B17:M17"/>
    <mergeCell ref="B44:M44"/>
    <mergeCell ref="B3:N3"/>
  </mergeCells>
  <phoneticPr fontId="4" type="noConversion"/>
  <conditionalFormatting sqref="B3:N10 B102:N108">
    <cfRule type="cellIs" dxfId="1" priority="2" operator="equal">
      <formula>40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723D-1C5B-492B-AC9C-172BB151C536}">
  <sheetPr>
    <pageSetUpPr autoPageBreaks="0"/>
  </sheetPr>
  <dimension ref="B3:N119"/>
  <sheetViews>
    <sheetView topLeftCell="A112" zoomScaleNormal="100" workbookViewId="0">
      <selection activeCell="N113" sqref="N113:N119"/>
    </sheetView>
  </sheetViews>
  <sheetFormatPr defaultRowHeight="14.4" x14ac:dyDescent="0.3"/>
  <cols>
    <col min="2" max="2" width="9.6640625" bestFit="1" customWidth="1"/>
    <col min="3" max="3" width="24.6640625" bestFit="1" customWidth="1"/>
    <col min="4" max="4" width="9.77734375" bestFit="1" customWidth="1"/>
    <col min="5" max="5" width="21.44140625" bestFit="1" customWidth="1"/>
    <col min="6" max="6" width="11.77734375" bestFit="1" customWidth="1"/>
    <col min="7" max="7" width="9.77734375" bestFit="1" customWidth="1"/>
    <col min="8" max="8" width="13.33203125" bestFit="1" customWidth="1"/>
    <col min="9" max="9" width="7.21875" bestFit="1" customWidth="1"/>
    <col min="10" max="10" width="10.77734375" bestFit="1" customWidth="1"/>
    <col min="11" max="11" width="7.77734375" bestFit="1" customWidth="1"/>
    <col min="12" max="12" width="6.33203125" customWidth="1"/>
    <col min="13" max="13" width="6" customWidth="1"/>
    <col min="14" max="14" width="10.21875" bestFit="1" customWidth="1"/>
  </cols>
  <sheetData>
    <row r="3" spans="2:14" ht="23.4" x14ac:dyDescent="0.3">
      <c r="B3" s="111" t="s">
        <v>26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</row>
    <row r="4" spans="2:14" ht="21" x14ac:dyDescent="0.3">
      <c r="B4" s="28" t="s">
        <v>0</v>
      </c>
      <c r="C4" s="28" t="s">
        <v>1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6</v>
      </c>
      <c r="I4" s="28" t="s">
        <v>7</v>
      </c>
      <c r="J4" s="28" t="s">
        <v>8</v>
      </c>
      <c r="K4" s="28" t="s">
        <v>9</v>
      </c>
      <c r="L4" s="28" t="s">
        <v>10</v>
      </c>
      <c r="M4" s="28" t="s">
        <v>11</v>
      </c>
      <c r="N4" s="28"/>
    </row>
    <row r="5" spans="2:14" x14ac:dyDescent="0.3">
      <c r="B5" s="2">
        <v>1</v>
      </c>
      <c r="C5" s="2" t="s">
        <v>12</v>
      </c>
      <c r="D5" s="2" t="s">
        <v>13</v>
      </c>
      <c r="E5" s="2" t="s">
        <v>14</v>
      </c>
      <c r="F5" s="2">
        <v>50</v>
      </c>
      <c r="G5" s="2">
        <v>20</v>
      </c>
      <c r="H5" s="2">
        <v>5</v>
      </c>
      <c r="I5" s="2">
        <f t="shared" ref="I5:I10" si="0">SUM(F5:H5)</f>
        <v>75</v>
      </c>
      <c r="J5" s="2"/>
      <c r="K5" s="2"/>
      <c r="L5" s="2"/>
      <c r="M5" s="2"/>
      <c r="N5" s="29"/>
    </row>
    <row r="6" spans="2:14" x14ac:dyDescent="0.3">
      <c r="B6" s="2">
        <v>2</v>
      </c>
      <c r="C6" s="2" t="s">
        <v>15</v>
      </c>
      <c r="D6" s="2" t="s">
        <v>16</v>
      </c>
      <c r="E6" s="2" t="s">
        <v>17</v>
      </c>
      <c r="F6" s="2">
        <v>60</v>
      </c>
      <c r="G6" s="2">
        <v>30</v>
      </c>
      <c r="H6" s="2">
        <v>6</v>
      </c>
      <c r="I6" s="2">
        <f t="shared" si="0"/>
        <v>96</v>
      </c>
      <c r="J6" s="2"/>
      <c r="K6" s="2"/>
      <c r="L6" s="2"/>
      <c r="M6" s="2"/>
      <c r="N6" s="29"/>
    </row>
    <row r="7" spans="2:14" x14ac:dyDescent="0.3">
      <c r="B7" s="2">
        <v>3</v>
      </c>
      <c r="C7" s="2" t="s">
        <v>18</v>
      </c>
      <c r="D7" s="2" t="s">
        <v>13</v>
      </c>
      <c r="E7" s="2" t="s">
        <v>19</v>
      </c>
      <c r="F7" s="2">
        <v>45</v>
      </c>
      <c r="G7" s="2">
        <v>10</v>
      </c>
      <c r="H7" s="2">
        <v>7</v>
      </c>
      <c r="I7" s="2">
        <f t="shared" si="0"/>
        <v>62</v>
      </c>
      <c r="J7" s="2"/>
      <c r="K7" s="2"/>
      <c r="L7" s="2"/>
      <c r="M7" s="2"/>
      <c r="N7" s="29"/>
    </row>
    <row r="8" spans="2:14" x14ac:dyDescent="0.3">
      <c r="B8" s="2">
        <v>4</v>
      </c>
      <c r="C8" s="2" t="s">
        <v>20</v>
      </c>
      <c r="D8" s="2" t="s">
        <v>13</v>
      </c>
      <c r="E8" s="2" t="s">
        <v>21</v>
      </c>
      <c r="F8" s="2">
        <v>75</v>
      </c>
      <c r="G8" s="2">
        <v>15</v>
      </c>
      <c r="H8" s="2">
        <v>8</v>
      </c>
      <c r="I8" s="2">
        <f t="shared" si="0"/>
        <v>98</v>
      </c>
      <c r="J8" s="2"/>
      <c r="K8" s="2"/>
      <c r="L8" s="2"/>
      <c r="M8" s="2"/>
      <c r="N8" s="29"/>
    </row>
    <row r="9" spans="2:14" x14ac:dyDescent="0.3">
      <c r="B9" s="2">
        <v>5</v>
      </c>
      <c r="C9" s="2" t="s">
        <v>22</v>
      </c>
      <c r="D9" s="2" t="s">
        <v>13</v>
      </c>
      <c r="E9" s="2" t="s">
        <v>23</v>
      </c>
      <c r="F9" s="2">
        <v>80</v>
      </c>
      <c r="G9" s="2">
        <v>17</v>
      </c>
      <c r="H9" s="2">
        <v>5</v>
      </c>
      <c r="I9" s="2">
        <f t="shared" si="0"/>
        <v>102</v>
      </c>
      <c r="J9" s="2"/>
      <c r="K9" s="2"/>
      <c r="L9" s="2"/>
      <c r="M9" s="2"/>
      <c r="N9" s="29"/>
    </row>
    <row r="10" spans="2:14" x14ac:dyDescent="0.3">
      <c r="B10" s="2">
        <v>6</v>
      </c>
      <c r="C10" s="2" t="s">
        <v>24</v>
      </c>
      <c r="D10" s="2" t="s">
        <v>16</v>
      </c>
      <c r="E10" s="2" t="s">
        <v>25</v>
      </c>
      <c r="F10" s="2">
        <v>90</v>
      </c>
      <c r="G10" s="2">
        <v>25</v>
      </c>
      <c r="H10" s="2">
        <v>3</v>
      </c>
      <c r="I10" s="2">
        <f t="shared" si="0"/>
        <v>118</v>
      </c>
      <c r="J10" s="2"/>
      <c r="K10" s="2"/>
      <c r="L10" s="2"/>
      <c r="M10" s="2"/>
      <c r="N10" s="29"/>
    </row>
    <row r="17" spans="2:13" ht="31.95" customHeight="1" x14ac:dyDescent="0.3">
      <c r="B17" s="112" t="s">
        <v>26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</row>
    <row r="18" spans="2:13" ht="21" x14ac:dyDescent="0.3">
      <c r="B18" s="3" t="s">
        <v>0</v>
      </c>
      <c r="C18" s="4" t="s">
        <v>1</v>
      </c>
      <c r="D18" s="5" t="s">
        <v>2</v>
      </c>
      <c r="E18" s="6" t="s">
        <v>3</v>
      </c>
      <c r="F18" s="7" t="s">
        <v>4</v>
      </c>
      <c r="G18" s="8" t="s">
        <v>5</v>
      </c>
      <c r="H18" s="9" t="s">
        <v>6</v>
      </c>
      <c r="I18" s="22" t="s">
        <v>7</v>
      </c>
      <c r="J18" s="23" t="s">
        <v>8</v>
      </c>
      <c r="K18" s="24" t="s">
        <v>9</v>
      </c>
      <c r="L18" s="25" t="s">
        <v>10</v>
      </c>
      <c r="M18" s="26" t="s">
        <v>11</v>
      </c>
    </row>
    <row r="19" spans="2:13" x14ac:dyDescent="0.3">
      <c r="B19" s="15">
        <v>1</v>
      </c>
      <c r="C19" s="16" t="s">
        <v>12</v>
      </c>
      <c r="D19" s="17" t="s">
        <v>13</v>
      </c>
      <c r="E19" s="18" t="s">
        <v>14</v>
      </c>
      <c r="F19" s="19">
        <v>50</v>
      </c>
      <c r="G19" s="20">
        <v>20</v>
      </c>
      <c r="H19" s="21">
        <v>5</v>
      </c>
      <c r="I19" s="10">
        <f t="shared" ref="I19:I24" si="1">SUM(F19:H19)</f>
        <v>75</v>
      </c>
      <c r="J19" s="11">
        <f t="shared" ref="J19:J24" si="2">AVERAGE(F19:H19)</f>
        <v>25</v>
      </c>
      <c r="K19" s="12">
        <f t="shared" ref="K19:K24" si="3">COUNT(F19:H19)</f>
        <v>3</v>
      </c>
      <c r="L19" s="13">
        <f t="shared" ref="L19:L24" si="4">MAX(F19:H19)</f>
        <v>50</v>
      </c>
      <c r="M19" s="14">
        <f t="shared" ref="M19:M24" si="5">MIN(F19:H19)</f>
        <v>5</v>
      </c>
    </row>
    <row r="20" spans="2:13" x14ac:dyDescent="0.3">
      <c r="B20" s="15">
        <v>2</v>
      </c>
      <c r="C20" s="16" t="s">
        <v>15</v>
      </c>
      <c r="D20" s="17" t="s">
        <v>16</v>
      </c>
      <c r="E20" s="18" t="s">
        <v>17</v>
      </c>
      <c r="F20" s="19">
        <v>60</v>
      </c>
      <c r="G20" s="20">
        <v>30</v>
      </c>
      <c r="H20" s="21">
        <v>6</v>
      </c>
      <c r="I20" s="10">
        <f t="shared" si="1"/>
        <v>96</v>
      </c>
      <c r="J20" s="11">
        <f t="shared" si="2"/>
        <v>32</v>
      </c>
      <c r="K20" s="12">
        <f t="shared" si="3"/>
        <v>3</v>
      </c>
      <c r="L20" s="13">
        <f t="shared" si="4"/>
        <v>60</v>
      </c>
      <c r="M20" s="14">
        <f t="shared" si="5"/>
        <v>6</v>
      </c>
    </row>
    <row r="21" spans="2:13" x14ac:dyDescent="0.3">
      <c r="B21" s="15">
        <v>3</v>
      </c>
      <c r="C21" s="16" t="s">
        <v>18</v>
      </c>
      <c r="D21" s="17" t="s">
        <v>13</v>
      </c>
      <c r="E21" s="18" t="s">
        <v>19</v>
      </c>
      <c r="F21" s="19">
        <v>45</v>
      </c>
      <c r="G21" s="20">
        <v>10</v>
      </c>
      <c r="H21" s="21">
        <v>7</v>
      </c>
      <c r="I21" s="10">
        <f t="shared" si="1"/>
        <v>62</v>
      </c>
      <c r="J21" s="27">
        <f t="shared" si="2"/>
        <v>20.666666666666668</v>
      </c>
      <c r="K21" s="12">
        <f t="shared" si="3"/>
        <v>3</v>
      </c>
      <c r="L21" s="13">
        <f t="shared" si="4"/>
        <v>45</v>
      </c>
      <c r="M21" s="14">
        <f t="shared" si="5"/>
        <v>7</v>
      </c>
    </row>
    <row r="22" spans="2:13" x14ac:dyDescent="0.3">
      <c r="B22" s="15">
        <v>4</v>
      </c>
      <c r="C22" s="16" t="s">
        <v>20</v>
      </c>
      <c r="D22" s="17" t="s">
        <v>13</v>
      </c>
      <c r="E22" s="18" t="s">
        <v>21</v>
      </c>
      <c r="F22" s="19">
        <v>75</v>
      </c>
      <c r="G22" s="20">
        <v>15</v>
      </c>
      <c r="H22" s="21">
        <v>8</v>
      </c>
      <c r="I22" s="10">
        <f t="shared" si="1"/>
        <v>98</v>
      </c>
      <c r="J22" s="27">
        <f t="shared" si="2"/>
        <v>32.666666666666664</v>
      </c>
      <c r="K22" s="12">
        <f t="shared" si="3"/>
        <v>3</v>
      </c>
      <c r="L22" s="13">
        <f t="shared" si="4"/>
        <v>75</v>
      </c>
      <c r="M22" s="14">
        <f t="shared" si="5"/>
        <v>8</v>
      </c>
    </row>
    <row r="23" spans="2:13" x14ac:dyDescent="0.3">
      <c r="B23" s="15">
        <v>5</v>
      </c>
      <c r="C23" s="16" t="s">
        <v>22</v>
      </c>
      <c r="D23" s="17" t="s">
        <v>13</v>
      </c>
      <c r="E23" s="18" t="s">
        <v>23</v>
      </c>
      <c r="F23" s="19">
        <v>80</v>
      </c>
      <c r="G23" s="20">
        <v>17</v>
      </c>
      <c r="H23" s="21">
        <v>5</v>
      </c>
      <c r="I23" s="10">
        <f t="shared" si="1"/>
        <v>102</v>
      </c>
      <c r="J23" s="11">
        <f t="shared" si="2"/>
        <v>34</v>
      </c>
      <c r="K23" s="12">
        <f t="shared" si="3"/>
        <v>3</v>
      </c>
      <c r="L23" s="13">
        <f t="shared" si="4"/>
        <v>80</v>
      </c>
      <c r="M23" s="14">
        <f t="shared" si="5"/>
        <v>5</v>
      </c>
    </row>
    <row r="24" spans="2:13" x14ac:dyDescent="0.3">
      <c r="B24" s="15">
        <v>6</v>
      </c>
      <c r="C24" s="16" t="s">
        <v>24</v>
      </c>
      <c r="D24" s="17" t="s">
        <v>16</v>
      </c>
      <c r="E24" s="18" t="s">
        <v>25</v>
      </c>
      <c r="F24" s="19">
        <v>90</v>
      </c>
      <c r="G24" s="20">
        <v>25</v>
      </c>
      <c r="H24" s="21">
        <v>3</v>
      </c>
      <c r="I24" s="10">
        <f t="shared" si="1"/>
        <v>118</v>
      </c>
      <c r="J24" s="27">
        <f t="shared" si="2"/>
        <v>39.333333333333336</v>
      </c>
      <c r="K24" s="12">
        <f t="shared" si="3"/>
        <v>3</v>
      </c>
      <c r="L24" s="13">
        <f t="shared" si="4"/>
        <v>90</v>
      </c>
      <c r="M24" s="14">
        <f t="shared" si="5"/>
        <v>3</v>
      </c>
    </row>
    <row r="29" spans="2:13" x14ac:dyDescent="0.3">
      <c r="D29" t="s">
        <v>27</v>
      </c>
      <c r="F29" t="s">
        <v>33</v>
      </c>
      <c r="G29" t="str">
        <f>UPPER(F29)</f>
        <v>DHANASHREE</v>
      </c>
    </row>
    <row r="31" spans="2:13" x14ac:dyDescent="0.3">
      <c r="G31" t="str">
        <f>LOWER(G29)</f>
        <v>dhanashree</v>
      </c>
    </row>
    <row r="33" spans="2:13" x14ac:dyDescent="0.3">
      <c r="G33" t="str">
        <f>PROPER(G31)</f>
        <v>Dhanashree</v>
      </c>
    </row>
    <row r="44" spans="2:13" ht="22.2" x14ac:dyDescent="0.3"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</row>
    <row r="45" spans="2:13" ht="21" x14ac:dyDescent="0.3">
      <c r="B45" s="3"/>
      <c r="C45" s="4"/>
      <c r="D45" s="5"/>
      <c r="E45" s="6"/>
      <c r="F45" s="7"/>
      <c r="G45" s="8"/>
      <c r="H45" s="9"/>
      <c r="I45" s="22"/>
      <c r="J45" s="23"/>
      <c r="K45" s="24"/>
      <c r="L45" s="25"/>
      <c r="M45" s="26"/>
    </row>
    <row r="46" spans="2:13" x14ac:dyDescent="0.3">
      <c r="B46" s="15"/>
      <c r="C46" s="16"/>
      <c r="D46" s="17"/>
      <c r="E46" s="18"/>
      <c r="F46" s="19"/>
      <c r="G46" s="20"/>
      <c r="H46" s="21"/>
      <c r="I46" s="10"/>
      <c r="J46" s="11"/>
      <c r="K46" s="12"/>
      <c r="L46" s="13"/>
      <c r="M46" s="14"/>
    </row>
    <row r="47" spans="2:13" x14ac:dyDescent="0.3">
      <c r="B47" s="15"/>
      <c r="C47" s="16"/>
      <c r="D47" s="17"/>
      <c r="E47" s="18"/>
      <c r="F47" s="19"/>
      <c r="G47" s="20"/>
      <c r="H47" s="21"/>
      <c r="I47" s="10"/>
      <c r="J47" s="11"/>
      <c r="K47" s="12"/>
      <c r="L47" s="13"/>
      <c r="M47" s="14"/>
    </row>
    <row r="48" spans="2:13" x14ac:dyDescent="0.3">
      <c r="B48" s="15"/>
      <c r="C48" s="16"/>
      <c r="D48" s="17"/>
      <c r="E48" s="18"/>
      <c r="F48" s="19"/>
      <c r="G48" s="20"/>
      <c r="H48" s="21"/>
      <c r="I48" s="10"/>
      <c r="J48" s="27"/>
      <c r="K48" s="12"/>
      <c r="L48" s="13"/>
      <c r="M48" s="14"/>
    </row>
    <row r="49" spans="2:13" x14ac:dyDescent="0.3">
      <c r="B49" s="15"/>
      <c r="C49" s="16"/>
      <c r="D49" s="17"/>
      <c r="E49" s="18"/>
      <c r="F49" s="19"/>
      <c r="G49" s="20"/>
      <c r="H49" s="21"/>
      <c r="I49" s="10"/>
      <c r="J49" s="27"/>
      <c r="K49" s="12"/>
      <c r="L49" s="13"/>
      <c r="M49" s="14"/>
    </row>
    <row r="50" spans="2:13" x14ac:dyDescent="0.3">
      <c r="B50" s="15"/>
      <c r="C50" s="16"/>
      <c r="D50" s="17"/>
      <c r="E50" s="18"/>
      <c r="F50" s="19"/>
      <c r="G50" s="20"/>
      <c r="H50" s="21"/>
      <c r="I50" s="10"/>
      <c r="J50" s="11"/>
      <c r="K50" s="12"/>
      <c r="L50" s="13"/>
      <c r="M50" s="14"/>
    </row>
    <row r="51" spans="2:13" x14ac:dyDescent="0.3">
      <c r="B51" s="15"/>
      <c r="C51" s="16"/>
      <c r="D51" s="17"/>
      <c r="E51" s="18"/>
      <c r="F51" s="19"/>
      <c r="G51" s="20"/>
      <c r="H51" s="21"/>
      <c r="I51" s="10"/>
      <c r="J51" s="27"/>
      <c r="K51" s="12"/>
      <c r="L51" s="13"/>
      <c r="M51" s="14"/>
    </row>
    <row r="57" spans="2:13" x14ac:dyDescent="0.3">
      <c r="C57" t="s">
        <v>28</v>
      </c>
    </row>
    <row r="59" spans="2:13" x14ac:dyDescent="0.3">
      <c r="C59" s="30">
        <v>45665</v>
      </c>
      <c r="E59" s="33">
        <v>4</v>
      </c>
      <c r="G59" s="36">
        <v>10</v>
      </c>
    </row>
    <row r="60" spans="2:13" x14ac:dyDescent="0.3">
      <c r="C60" s="31">
        <v>45666</v>
      </c>
      <c r="E60" s="33">
        <v>7</v>
      </c>
      <c r="G60" s="36">
        <v>0.08</v>
      </c>
      <c r="H60" s="39" t="s">
        <v>30</v>
      </c>
    </row>
    <row r="61" spans="2:13" x14ac:dyDescent="0.3">
      <c r="C61" s="32">
        <v>45667</v>
      </c>
      <c r="E61" s="34">
        <v>80</v>
      </c>
      <c r="G61" s="36">
        <v>0.08</v>
      </c>
    </row>
    <row r="62" spans="2:13" x14ac:dyDescent="0.3">
      <c r="C62" s="31">
        <v>45668</v>
      </c>
      <c r="E62" s="35">
        <v>100</v>
      </c>
      <c r="G62" s="36">
        <v>0.4</v>
      </c>
      <c r="H62">
        <v>3984732894</v>
      </c>
    </row>
    <row r="63" spans="2:13" x14ac:dyDescent="0.3">
      <c r="C63" s="30">
        <v>45669</v>
      </c>
      <c r="E63" s="33">
        <v>50</v>
      </c>
      <c r="G63" s="36">
        <v>0.5</v>
      </c>
      <c r="H63" s="39" t="s">
        <v>29</v>
      </c>
    </row>
    <row r="64" spans="2:13" x14ac:dyDescent="0.3">
      <c r="C64" s="30">
        <v>45670</v>
      </c>
      <c r="G64" s="38">
        <v>0.03</v>
      </c>
    </row>
    <row r="65" spans="2:13" x14ac:dyDescent="0.3">
      <c r="C65" s="30">
        <v>45671</v>
      </c>
      <c r="G65" s="37">
        <v>0.6</v>
      </c>
    </row>
    <row r="67" spans="2:13" x14ac:dyDescent="0.3">
      <c r="H67" s="39" t="s">
        <v>31</v>
      </c>
    </row>
    <row r="68" spans="2:13" x14ac:dyDescent="0.3">
      <c r="E68" s="39" t="s">
        <v>32</v>
      </c>
      <c r="F68" s="40"/>
      <c r="H68">
        <v>45</v>
      </c>
    </row>
    <row r="69" spans="2:13" x14ac:dyDescent="0.3">
      <c r="E69" s="40"/>
    </row>
    <row r="72" spans="2:13" x14ac:dyDescent="0.3">
      <c r="F72">
        <v>7568789790890890</v>
      </c>
    </row>
    <row r="79" spans="2:13" x14ac:dyDescent="0.3"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</row>
    <row r="80" spans="2:13" x14ac:dyDescent="0.3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</row>
    <row r="81" spans="2:13" x14ac:dyDescent="0.3">
      <c r="B81">
        <v>1</v>
      </c>
      <c r="C81" t="s">
        <v>12</v>
      </c>
      <c r="D81" t="s">
        <v>13</v>
      </c>
      <c r="E81" t="s">
        <v>14</v>
      </c>
      <c r="F81">
        <v>50</v>
      </c>
      <c r="G81">
        <v>20</v>
      </c>
      <c r="H81">
        <v>5</v>
      </c>
      <c r="I81">
        <f t="shared" ref="I81:I86" si="6">SUM(F81:H81)</f>
        <v>75</v>
      </c>
      <c r="J81">
        <f t="shared" ref="J81:J86" si="7">AVERAGE(F81:H81)</f>
        <v>25</v>
      </c>
      <c r="K81">
        <f t="shared" ref="K81:K86" si="8">COUNT(F81:H81)</f>
        <v>3</v>
      </c>
      <c r="L81">
        <f t="shared" ref="L81:L86" si="9">MAX(F81:H81)</f>
        <v>50</v>
      </c>
      <c r="M81">
        <f t="shared" ref="M81:M86" si="10">MIN(F81:H81)</f>
        <v>5</v>
      </c>
    </row>
    <row r="82" spans="2:13" x14ac:dyDescent="0.3">
      <c r="B82">
        <v>2</v>
      </c>
      <c r="C82" t="s">
        <v>15</v>
      </c>
      <c r="D82" t="s">
        <v>16</v>
      </c>
      <c r="E82" t="s">
        <v>17</v>
      </c>
      <c r="F82">
        <v>60</v>
      </c>
      <c r="G82">
        <v>30</v>
      </c>
      <c r="H82">
        <v>6</v>
      </c>
      <c r="I82">
        <f t="shared" si="6"/>
        <v>96</v>
      </c>
      <c r="J82">
        <f t="shared" si="7"/>
        <v>32</v>
      </c>
      <c r="K82">
        <f t="shared" si="8"/>
        <v>3</v>
      </c>
      <c r="L82">
        <f t="shared" si="9"/>
        <v>60</v>
      </c>
      <c r="M82">
        <f t="shared" si="10"/>
        <v>6</v>
      </c>
    </row>
    <row r="83" spans="2:13" x14ac:dyDescent="0.3">
      <c r="B83">
        <v>3</v>
      </c>
      <c r="C83" t="s">
        <v>18</v>
      </c>
      <c r="D83" t="s">
        <v>13</v>
      </c>
      <c r="E83" t="s">
        <v>19</v>
      </c>
      <c r="F83">
        <v>45</v>
      </c>
      <c r="G83">
        <v>10</v>
      </c>
      <c r="H83">
        <v>7</v>
      </c>
      <c r="I83">
        <f t="shared" si="6"/>
        <v>62</v>
      </c>
      <c r="J83">
        <f t="shared" si="7"/>
        <v>20.666666666666668</v>
      </c>
      <c r="K83">
        <f t="shared" si="8"/>
        <v>3</v>
      </c>
      <c r="L83">
        <f t="shared" si="9"/>
        <v>45</v>
      </c>
      <c r="M83">
        <f t="shared" si="10"/>
        <v>7</v>
      </c>
    </row>
    <row r="84" spans="2:13" x14ac:dyDescent="0.3">
      <c r="B84">
        <v>4</v>
      </c>
      <c r="C84" t="s">
        <v>20</v>
      </c>
      <c r="D84" t="s">
        <v>13</v>
      </c>
      <c r="E84" t="s">
        <v>21</v>
      </c>
      <c r="F84">
        <v>75</v>
      </c>
      <c r="G84">
        <v>15</v>
      </c>
      <c r="H84">
        <v>8</v>
      </c>
      <c r="I84">
        <f t="shared" si="6"/>
        <v>98</v>
      </c>
      <c r="J84">
        <f t="shared" si="7"/>
        <v>32.666666666666664</v>
      </c>
      <c r="K84">
        <f t="shared" si="8"/>
        <v>3</v>
      </c>
      <c r="L84">
        <f t="shared" si="9"/>
        <v>75</v>
      </c>
      <c r="M84">
        <f t="shared" si="10"/>
        <v>8</v>
      </c>
    </row>
    <row r="85" spans="2:13" x14ac:dyDescent="0.3">
      <c r="B85">
        <v>5</v>
      </c>
      <c r="C85" t="s">
        <v>22</v>
      </c>
      <c r="D85" t="s">
        <v>13</v>
      </c>
      <c r="E85" t="s">
        <v>23</v>
      </c>
      <c r="F85">
        <v>80</v>
      </c>
      <c r="G85">
        <v>17</v>
      </c>
      <c r="H85">
        <v>5</v>
      </c>
      <c r="I85">
        <f t="shared" si="6"/>
        <v>102</v>
      </c>
      <c r="J85">
        <f t="shared" si="7"/>
        <v>34</v>
      </c>
      <c r="K85">
        <f t="shared" si="8"/>
        <v>3</v>
      </c>
      <c r="L85">
        <f t="shared" si="9"/>
        <v>80</v>
      </c>
      <c r="M85">
        <f t="shared" si="10"/>
        <v>5</v>
      </c>
    </row>
    <row r="86" spans="2:13" x14ac:dyDescent="0.3">
      <c r="B86">
        <v>6</v>
      </c>
      <c r="C86" t="s">
        <v>24</v>
      </c>
      <c r="D86" t="s">
        <v>16</v>
      </c>
      <c r="E86" t="s">
        <v>25</v>
      </c>
      <c r="F86">
        <v>90</v>
      </c>
      <c r="G86">
        <v>25</v>
      </c>
      <c r="H86">
        <v>3</v>
      </c>
      <c r="I86">
        <f t="shared" si="6"/>
        <v>118</v>
      </c>
      <c r="J86">
        <f t="shared" si="7"/>
        <v>39.333333333333336</v>
      </c>
      <c r="K86">
        <f t="shared" si="8"/>
        <v>3</v>
      </c>
      <c r="L86">
        <f t="shared" si="9"/>
        <v>90</v>
      </c>
      <c r="M86">
        <f t="shared" si="10"/>
        <v>3</v>
      </c>
    </row>
    <row r="90" spans="2:13" ht="15" thickBot="1" x14ac:dyDescent="0.35"/>
    <row r="91" spans="2:13" ht="15.6" thickTop="1" thickBot="1" x14ac:dyDescent="0.35">
      <c r="B91" s="41" t="s">
        <v>0</v>
      </c>
      <c r="C91" s="41" t="s">
        <v>1</v>
      </c>
      <c r="D91" s="41" t="s">
        <v>2</v>
      </c>
      <c r="E91" s="41" t="s">
        <v>3</v>
      </c>
      <c r="F91" s="41" t="s">
        <v>4</v>
      </c>
      <c r="G91" s="41" t="s">
        <v>5</v>
      </c>
      <c r="H91" s="41" t="s">
        <v>6</v>
      </c>
      <c r="I91" s="41" t="s">
        <v>7</v>
      </c>
      <c r="J91" s="41" t="s">
        <v>8</v>
      </c>
      <c r="K91" s="41" t="s">
        <v>9</v>
      </c>
      <c r="L91" s="41" t="s">
        <v>10</v>
      </c>
      <c r="M91" s="41" t="s">
        <v>11</v>
      </c>
    </row>
    <row r="92" spans="2:13" ht="15.6" thickTop="1" thickBot="1" x14ac:dyDescent="0.35">
      <c r="B92" s="41">
        <v>1</v>
      </c>
      <c r="C92" s="41" t="s">
        <v>12</v>
      </c>
      <c r="D92" s="41" t="s">
        <v>13</v>
      </c>
      <c r="E92" s="41" t="s">
        <v>14</v>
      </c>
      <c r="F92" s="41">
        <v>50</v>
      </c>
      <c r="G92" s="41">
        <v>20</v>
      </c>
      <c r="H92" s="41">
        <v>5</v>
      </c>
      <c r="I92" s="41">
        <f t="shared" ref="I92:I97" si="11">SUM(F92:H92)</f>
        <v>75</v>
      </c>
      <c r="J92" s="41">
        <f t="shared" ref="J92:J97" si="12">AVERAGE(F92:H92)</f>
        <v>25</v>
      </c>
      <c r="K92" s="41">
        <f t="shared" ref="K92:K97" si="13">COUNT(F92:H92)</f>
        <v>3</v>
      </c>
      <c r="L92" s="41">
        <f t="shared" ref="L92:L97" si="14">MAX(F92:H92)</f>
        <v>50</v>
      </c>
      <c r="M92" s="41">
        <f t="shared" ref="M92:M97" si="15">MIN(F92:H92)</f>
        <v>5</v>
      </c>
    </row>
    <row r="93" spans="2:13" ht="15.6" thickTop="1" thickBot="1" x14ac:dyDescent="0.35">
      <c r="B93" s="41">
        <v>2</v>
      </c>
      <c r="C93" s="41" t="s">
        <v>15</v>
      </c>
      <c r="D93" s="41" t="s">
        <v>16</v>
      </c>
      <c r="E93" s="41" t="s">
        <v>17</v>
      </c>
      <c r="F93" s="41">
        <v>60</v>
      </c>
      <c r="G93" s="41">
        <v>30</v>
      </c>
      <c r="H93" s="41">
        <v>6</v>
      </c>
      <c r="I93" s="41">
        <f t="shared" si="11"/>
        <v>96</v>
      </c>
      <c r="J93" s="41">
        <f t="shared" si="12"/>
        <v>32</v>
      </c>
      <c r="K93" s="41">
        <f t="shared" si="13"/>
        <v>3</v>
      </c>
      <c r="L93" s="41">
        <f t="shared" si="14"/>
        <v>60</v>
      </c>
      <c r="M93" s="41">
        <f t="shared" si="15"/>
        <v>6</v>
      </c>
    </row>
    <row r="94" spans="2:13" ht="15.6" thickTop="1" thickBot="1" x14ac:dyDescent="0.35">
      <c r="B94" s="41">
        <v>3</v>
      </c>
      <c r="C94" s="41" t="s">
        <v>18</v>
      </c>
      <c r="D94" s="41" t="s">
        <v>13</v>
      </c>
      <c r="E94" s="41" t="s">
        <v>19</v>
      </c>
      <c r="F94" s="41">
        <v>45</v>
      </c>
      <c r="G94" s="41">
        <v>10</v>
      </c>
      <c r="H94" s="41">
        <v>7</v>
      </c>
      <c r="I94" s="41">
        <f t="shared" si="11"/>
        <v>62</v>
      </c>
      <c r="J94" s="41">
        <f t="shared" si="12"/>
        <v>20.666666666666668</v>
      </c>
      <c r="K94" s="41">
        <f t="shared" si="13"/>
        <v>3</v>
      </c>
      <c r="L94" s="41">
        <f t="shared" si="14"/>
        <v>45</v>
      </c>
      <c r="M94" s="41">
        <f t="shared" si="15"/>
        <v>7</v>
      </c>
    </row>
    <row r="95" spans="2:13" ht="15.6" thickTop="1" thickBot="1" x14ac:dyDescent="0.35">
      <c r="B95" s="41">
        <v>4</v>
      </c>
      <c r="C95" s="41" t="s">
        <v>20</v>
      </c>
      <c r="D95" s="41" t="s">
        <v>13</v>
      </c>
      <c r="E95" s="41" t="s">
        <v>21</v>
      </c>
      <c r="F95" s="41">
        <v>75</v>
      </c>
      <c r="G95" s="41">
        <v>15</v>
      </c>
      <c r="H95" s="41">
        <v>8</v>
      </c>
      <c r="I95" s="41">
        <f t="shared" si="11"/>
        <v>98</v>
      </c>
      <c r="J95" s="41">
        <f t="shared" si="12"/>
        <v>32.666666666666664</v>
      </c>
      <c r="K95" s="41">
        <f t="shared" si="13"/>
        <v>3</v>
      </c>
      <c r="L95" s="41">
        <f t="shared" si="14"/>
        <v>75</v>
      </c>
      <c r="M95" s="41">
        <f t="shared" si="15"/>
        <v>8</v>
      </c>
    </row>
    <row r="96" spans="2:13" ht="15.6" thickTop="1" thickBot="1" x14ac:dyDescent="0.35">
      <c r="B96" s="41">
        <v>5</v>
      </c>
      <c r="C96" s="41" t="s">
        <v>22</v>
      </c>
      <c r="D96" s="41" t="s">
        <v>13</v>
      </c>
      <c r="E96" s="41" t="s">
        <v>23</v>
      </c>
      <c r="F96" s="41">
        <v>80</v>
      </c>
      <c r="G96" s="41">
        <v>17</v>
      </c>
      <c r="H96" s="41">
        <v>5</v>
      </c>
      <c r="I96" s="41">
        <f t="shared" si="11"/>
        <v>102</v>
      </c>
      <c r="J96" s="41">
        <f t="shared" si="12"/>
        <v>34</v>
      </c>
      <c r="K96" s="41">
        <f t="shared" si="13"/>
        <v>3</v>
      </c>
      <c r="L96" s="41">
        <f t="shared" si="14"/>
        <v>80</v>
      </c>
      <c r="M96" s="41">
        <f t="shared" si="15"/>
        <v>5</v>
      </c>
    </row>
    <row r="97" spans="2:14" ht="15.6" thickTop="1" thickBot="1" x14ac:dyDescent="0.35">
      <c r="B97" s="41">
        <v>6</v>
      </c>
      <c r="C97" s="41" t="s">
        <v>24</v>
      </c>
      <c r="D97" s="41" t="s">
        <v>16</v>
      </c>
      <c r="E97" s="41" t="s">
        <v>25</v>
      </c>
      <c r="F97" s="41">
        <v>90</v>
      </c>
      <c r="G97" s="41">
        <v>25</v>
      </c>
      <c r="H97" s="41">
        <v>3</v>
      </c>
      <c r="I97" s="41">
        <f t="shared" si="11"/>
        <v>118</v>
      </c>
      <c r="J97" s="41">
        <f t="shared" si="12"/>
        <v>39.333333333333336</v>
      </c>
      <c r="K97" s="41">
        <f t="shared" si="13"/>
        <v>3</v>
      </c>
      <c r="L97" s="41">
        <f t="shared" si="14"/>
        <v>90</v>
      </c>
      <c r="M97" s="41">
        <f t="shared" si="15"/>
        <v>3</v>
      </c>
    </row>
    <row r="98" spans="2:14" ht="15" thickTop="1" x14ac:dyDescent="0.3"/>
    <row r="102" spans="2:14" ht="21" x14ac:dyDescent="0.3">
      <c r="B102" s="44" t="s">
        <v>0</v>
      </c>
      <c r="C102" s="44" t="s">
        <v>1</v>
      </c>
      <c r="D102" s="44" t="s">
        <v>2</v>
      </c>
      <c r="E102" s="44" t="s">
        <v>3</v>
      </c>
      <c r="F102" s="44" t="s">
        <v>4</v>
      </c>
      <c r="G102" s="44" t="s">
        <v>5</v>
      </c>
      <c r="H102" s="44" t="s">
        <v>6</v>
      </c>
      <c r="I102" s="44" t="s">
        <v>7</v>
      </c>
      <c r="J102" s="44" t="s">
        <v>8</v>
      </c>
      <c r="K102" s="44" t="s">
        <v>9</v>
      </c>
      <c r="L102" s="44" t="s">
        <v>10</v>
      </c>
      <c r="M102" s="44" t="s">
        <v>11</v>
      </c>
      <c r="N102" s="28"/>
    </row>
    <row r="103" spans="2:14" x14ac:dyDescent="0.3">
      <c r="B103" s="2">
        <v>1</v>
      </c>
      <c r="C103" s="2" t="s">
        <v>12</v>
      </c>
      <c r="D103" s="2" t="s">
        <v>13</v>
      </c>
      <c r="E103" s="2" t="s">
        <v>14</v>
      </c>
      <c r="F103" s="2">
        <v>50</v>
      </c>
      <c r="G103" s="2">
        <v>20</v>
      </c>
      <c r="H103" s="2">
        <v>5</v>
      </c>
      <c r="I103" s="2">
        <f t="shared" ref="I103:I108" si="16">SUM(F103:H103)</f>
        <v>75</v>
      </c>
      <c r="J103" s="2"/>
      <c r="K103" s="2"/>
      <c r="L103" s="2"/>
      <c r="M103" s="2"/>
      <c r="N103" s="29"/>
    </row>
    <row r="104" spans="2:14" x14ac:dyDescent="0.3">
      <c r="B104" s="2">
        <v>2</v>
      </c>
      <c r="C104" s="2" t="s">
        <v>15</v>
      </c>
      <c r="D104" s="2" t="s">
        <v>16</v>
      </c>
      <c r="E104" s="2" t="s">
        <v>17</v>
      </c>
      <c r="F104" s="2">
        <v>60</v>
      </c>
      <c r="G104" s="2">
        <v>30</v>
      </c>
      <c r="H104" s="2">
        <v>6</v>
      </c>
      <c r="I104" s="2">
        <f t="shared" si="16"/>
        <v>96</v>
      </c>
      <c r="J104" s="2"/>
      <c r="K104" s="2"/>
      <c r="L104" s="2"/>
      <c r="M104" s="2"/>
      <c r="N104" s="29"/>
    </row>
    <row r="105" spans="2:14" x14ac:dyDescent="0.3">
      <c r="B105" s="2">
        <v>3</v>
      </c>
      <c r="C105" s="2" t="s">
        <v>18</v>
      </c>
      <c r="D105" s="2" t="s">
        <v>13</v>
      </c>
      <c r="E105" s="2" t="s">
        <v>19</v>
      </c>
      <c r="F105" s="2">
        <v>45</v>
      </c>
      <c r="G105" s="2">
        <v>10</v>
      </c>
      <c r="H105" s="2">
        <v>7</v>
      </c>
      <c r="I105" s="2">
        <f t="shared" si="16"/>
        <v>62</v>
      </c>
      <c r="J105" s="2"/>
      <c r="K105" s="2"/>
      <c r="L105" s="2"/>
      <c r="M105" s="2"/>
      <c r="N105" s="29"/>
    </row>
    <row r="106" spans="2:14" x14ac:dyDescent="0.3">
      <c r="B106" s="2">
        <v>4</v>
      </c>
      <c r="C106" s="2" t="s">
        <v>20</v>
      </c>
      <c r="D106" s="2" t="s">
        <v>13</v>
      </c>
      <c r="E106" s="2" t="s">
        <v>21</v>
      </c>
      <c r="F106" s="2">
        <v>75</v>
      </c>
      <c r="G106" s="2">
        <v>15</v>
      </c>
      <c r="H106" s="2">
        <v>8</v>
      </c>
      <c r="I106" s="2">
        <f t="shared" si="16"/>
        <v>98</v>
      </c>
      <c r="J106" s="2"/>
      <c r="K106" s="2"/>
      <c r="L106" s="2"/>
      <c r="M106" s="2"/>
      <c r="N106" s="29"/>
    </row>
    <row r="107" spans="2:14" x14ac:dyDescent="0.3">
      <c r="B107" s="2">
        <v>5</v>
      </c>
      <c r="C107" s="2" t="s">
        <v>22</v>
      </c>
      <c r="D107" s="2" t="s">
        <v>13</v>
      </c>
      <c r="E107" s="2" t="s">
        <v>23</v>
      </c>
      <c r="F107" s="2">
        <v>80</v>
      </c>
      <c r="G107" s="2">
        <v>17</v>
      </c>
      <c r="H107" s="2">
        <v>5</v>
      </c>
      <c r="I107" s="2">
        <f t="shared" si="16"/>
        <v>102</v>
      </c>
      <c r="J107" s="2"/>
      <c r="K107" s="2"/>
      <c r="L107" s="2"/>
      <c r="M107" s="2"/>
      <c r="N107" s="29"/>
    </row>
    <row r="108" spans="2:14" x14ac:dyDescent="0.3">
      <c r="B108" s="2">
        <v>6</v>
      </c>
      <c r="C108" s="2" t="s">
        <v>24</v>
      </c>
      <c r="D108" s="2" t="s">
        <v>16</v>
      </c>
      <c r="E108" s="2" t="s">
        <v>25</v>
      </c>
      <c r="F108" s="2">
        <v>90</v>
      </c>
      <c r="G108" s="2">
        <v>25</v>
      </c>
      <c r="H108" s="2">
        <v>3</v>
      </c>
      <c r="I108" s="2">
        <f t="shared" si="16"/>
        <v>118</v>
      </c>
      <c r="J108" s="2"/>
      <c r="K108" s="2"/>
      <c r="L108" s="2"/>
      <c r="M108" s="2"/>
      <c r="N108" s="29"/>
    </row>
    <row r="113" spans="2:14" ht="21" x14ac:dyDescent="0.3">
      <c r="B113" s="3" t="s">
        <v>0</v>
      </c>
      <c r="C113" s="4" t="s">
        <v>1</v>
      </c>
      <c r="D113" s="5" t="s">
        <v>2</v>
      </c>
      <c r="E113" s="6" t="s">
        <v>3</v>
      </c>
      <c r="F113" s="7" t="s">
        <v>4</v>
      </c>
      <c r="G113" s="8" t="s">
        <v>5</v>
      </c>
      <c r="H113" s="9" t="s">
        <v>6</v>
      </c>
      <c r="I113" s="22" t="s">
        <v>7</v>
      </c>
      <c r="J113" s="23" t="s">
        <v>8</v>
      </c>
      <c r="K113" s="24" t="s">
        <v>9</v>
      </c>
      <c r="L113" s="25" t="s">
        <v>10</v>
      </c>
      <c r="M113" s="26" t="s">
        <v>11</v>
      </c>
      <c r="N113" t="s">
        <v>34</v>
      </c>
    </row>
    <row r="114" spans="2:14" x14ac:dyDescent="0.3">
      <c r="B114" s="42">
        <v>2</v>
      </c>
      <c r="C114" s="16" t="s">
        <v>15</v>
      </c>
      <c r="D114" s="17" t="s">
        <v>16</v>
      </c>
      <c r="E114" s="18" t="s">
        <v>17</v>
      </c>
      <c r="F114" s="19">
        <v>60</v>
      </c>
      <c r="G114" s="20">
        <v>30</v>
      </c>
      <c r="H114" s="21">
        <v>6</v>
      </c>
      <c r="I114" s="10">
        <f t="shared" ref="I114:I119" si="17">SUM(F114:H114)</f>
        <v>96</v>
      </c>
      <c r="J114" s="11">
        <f t="shared" ref="J114:J119" si="18">AVERAGE(F114:H114)</f>
        <v>32</v>
      </c>
      <c r="K114" s="12">
        <f t="shared" ref="K114:K119" si="19">COUNT(F114:H114)</f>
        <v>3</v>
      </c>
      <c r="L114" s="13">
        <f t="shared" ref="L114:L119" si="20">MAX(F114:H114)</f>
        <v>60</v>
      </c>
      <c r="M114" s="14">
        <f t="shared" ref="M114:M119" si="21">MIN(F114:H114)</f>
        <v>6</v>
      </c>
      <c r="N114" t="s">
        <v>36</v>
      </c>
    </row>
    <row r="115" spans="2:14" x14ac:dyDescent="0.3">
      <c r="B115" s="42">
        <v>4</v>
      </c>
      <c r="C115" s="16" t="s">
        <v>20</v>
      </c>
      <c r="D115" s="17" t="s">
        <v>13</v>
      </c>
      <c r="E115" s="18" t="s">
        <v>21</v>
      </c>
      <c r="F115" s="19">
        <v>75</v>
      </c>
      <c r="G115" s="20">
        <v>15</v>
      </c>
      <c r="H115" s="21">
        <v>8</v>
      </c>
      <c r="I115" s="10">
        <f t="shared" si="17"/>
        <v>98</v>
      </c>
      <c r="J115" s="27">
        <f t="shared" si="18"/>
        <v>32.666666666666664</v>
      </c>
      <c r="K115" s="12">
        <f t="shared" si="19"/>
        <v>3</v>
      </c>
      <c r="L115" s="13">
        <f t="shared" si="20"/>
        <v>75</v>
      </c>
      <c r="M115" s="14">
        <f t="shared" si="21"/>
        <v>8</v>
      </c>
      <c r="N115" t="s">
        <v>36</v>
      </c>
    </row>
    <row r="116" spans="2:14" x14ac:dyDescent="0.3">
      <c r="B116" s="15">
        <v>5</v>
      </c>
      <c r="C116" s="16" t="s">
        <v>22</v>
      </c>
      <c r="D116" s="17" t="s">
        <v>13</v>
      </c>
      <c r="E116" s="18" t="s">
        <v>23</v>
      </c>
      <c r="F116" s="19">
        <v>80</v>
      </c>
      <c r="G116" s="20">
        <v>17</v>
      </c>
      <c r="H116" s="21">
        <v>5</v>
      </c>
      <c r="I116" s="10">
        <f t="shared" si="17"/>
        <v>102</v>
      </c>
      <c r="J116" s="11">
        <f t="shared" si="18"/>
        <v>34</v>
      </c>
      <c r="K116" s="12">
        <f t="shared" si="19"/>
        <v>3</v>
      </c>
      <c r="L116" s="13">
        <f t="shared" si="20"/>
        <v>80</v>
      </c>
      <c r="M116" s="14">
        <f t="shared" si="21"/>
        <v>5</v>
      </c>
      <c r="N116" t="s">
        <v>37</v>
      </c>
    </row>
    <row r="117" spans="2:14" x14ac:dyDescent="0.3">
      <c r="B117" s="15">
        <v>6</v>
      </c>
      <c r="C117" s="16" t="s">
        <v>24</v>
      </c>
      <c r="D117" s="17" t="s">
        <v>16</v>
      </c>
      <c r="E117" s="18" t="s">
        <v>25</v>
      </c>
      <c r="F117" s="19">
        <v>90</v>
      </c>
      <c r="G117" s="20">
        <v>25</v>
      </c>
      <c r="H117" s="21">
        <v>3</v>
      </c>
      <c r="I117" s="10">
        <f t="shared" si="17"/>
        <v>118</v>
      </c>
      <c r="J117" s="27">
        <f t="shared" si="18"/>
        <v>39.333333333333336</v>
      </c>
      <c r="K117" s="12">
        <f t="shared" si="19"/>
        <v>3</v>
      </c>
      <c r="L117" s="13">
        <f t="shared" si="20"/>
        <v>90</v>
      </c>
      <c r="M117" s="14">
        <f t="shared" si="21"/>
        <v>3</v>
      </c>
      <c r="N117" t="s">
        <v>37</v>
      </c>
    </row>
    <row r="118" spans="2:14" x14ac:dyDescent="0.3">
      <c r="B118" s="15">
        <v>1</v>
      </c>
      <c r="C118" s="16" t="s">
        <v>12</v>
      </c>
      <c r="D118" s="17" t="s">
        <v>13</v>
      </c>
      <c r="E118" s="18" t="s">
        <v>14</v>
      </c>
      <c r="F118" s="19">
        <v>50</v>
      </c>
      <c r="G118" s="20">
        <v>20</v>
      </c>
      <c r="H118" s="21">
        <v>5</v>
      </c>
      <c r="I118" s="10">
        <f t="shared" si="17"/>
        <v>75</v>
      </c>
      <c r="J118" s="11">
        <f t="shared" si="18"/>
        <v>25</v>
      </c>
      <c r="K118" s="12">
        <f t="shared" si="19"/>
        <v>3</v>
      </c>
      <c r="L118" s="13">
        <f t="shared" si="20"/>
        <v>50</v>
      </c>
      <c r="M118" s="14">
        <f t="shared" si="21"/>
        <v>5</v>
      </c>
      <c r="N118" t="s">
        <v>35</v>
      </c>
    </row>
    <row r="119" spans="2:14" x14ac:dyDescent="0.3">
      <c r="B119" s="15">
        <v>3</v>
      </c>
      <c r="C119" s="16" t="s">
        <v>18</v>
      </c>
      <c r="D119" s="17" t="s">
        <v>13</v>
      </c>
      <c r="E119" s="18" t="s">
        <v>19</v>
      </c>
      <c r="F119" s="19">
        <v>45</v>
      </c>
      <c r="G119" s="20">
        <v>10</v>
      </c>
      <c r="H119" s="21">
        <v>7</v>
      </c>
      <c r="I119" s="10">
        <f t="shared" si="17"/>
        <v>62</v>
      </c>
      <c r="J119" s="27">
        <f t="shared" si="18"/>
        <v>20.666666666666668</v>
      </c>
      <c r="K119" s="12">
        <f t="shared" si="19"/>
        <v>3</v>
      </c>
      <c r="L119" s="13">
        <f t="shared" si="20"/>
        <v>45</v>
      </c>
      <c r="M119" s="14">
        <f t="shared" si="21"/>
        <v>7</v>
      </c>
      <c r="N119" t="s">
        <v>35</v>
      </c>
    </row>
  </sheetData>
  <mergeCells count="4">
    <mergeCell ref="B3:N3"/>
    <mergeCell ref="B17:M17"/>
    <mergeCell ref="B44:M44"/>
    <mergeCell ref="B79:M79"/>
  </mergeCells>
  <conditionalFormatting sqref="B3:N10 B102:N108">
    <cfRule type="cellIs" dxfId="0" priority="1" operator="equal">
      <formula>40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ACAC-BA8E-49F2-B1AA-6857420FEAD9}">
  <dimension ref="B3:P102"/>
  <sheetViews>
    <sheetView topLeftCell="A13" zoomScaleNormal="100" workbookViewId="0">
      <selection activeCell="E95" sqref="E95"/>
    </sheetView>
  </sheetViews>
  <sheetFormatPr defaultRowHeight="14.4" x14ac:dyDescent="0.3"/>
  <cols>
    <col min="2" max="2" width="11.33203125" bestFit="1" customWidth="1"/>
    <col min="3" max="3" width="13.88671875" bestFit="1" customWidth="1"/>
    <col min="4" max="4" width="9.77734375" bestFit="1" customWidth="1"/>
    <col min="5" max="5" width="35.33203125" customWidth="1"/>
    <col min="6" max="6" width="10.33203125" bestFit="1" customWidth="1"/>
    <col min="7" max="7" width="18" customWidth="1"/>
    <col min="8" max="8" width="28.5546875" customWidth="1"/>
    <col min="9" max="9" width="7.21875" bestFit="1" customWidth="1"/>
    <col min="10" max="10" width="28.88671875" customWidth="1"/>
    <col min="11" max="11" width="7.77734375" bestFit="1" customWidth="1"/>
    <col min="12" max="12" width="12.5546875" customWidth="1"/>
    <col min="13" max="13" width="6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6" x14ac:dyDescent="0.3">
      <c r="B4" s="1">
        <v>1</v>
      </c>
      <c r="C4" s="1" t="s">
        <v>12</v>
      </c>
      <c r="D4" s="1" t="s">
        <v>13</v>
      </c>
      <c r="E4" s="1" t="s">
        <v>14</v>
      </c>
      <c r="F4" s="1">
        <v>50</v>
      </c>
      <c r="G4" s="1">
        <v>20</v>
      </c>
      <c r="H4" s="1">
        <v>5</v>
      </c>
      <c r="I4" s="1">
        <f t="shared" ref="I4:I9" si="0">SUM(F4:H4)</f>
        <v>75</v>
      </c>
      <c r="J4" s="1">
        <f t="shared" ref="J4:J9" si="1">AVERAGE(F4:H4)</f>
        <v>25</v>
      </c>
      <c r="K4" s="1">
        <f t="shared" ref="K4:K9" si="2">COUNT(F4:H4)</f>
        <v>3</v>
      </c>
      <c r="L4" s="1">
        <f t="shared" ref="L4:L9" si="3">MAX(F4:H4)</f>
        <v>50</v>
      </c>
      <c r="M4" s="1">
        <f t="shared" ref="M4:M9" si="4">MIN(F4:H4)</f>
        <v>5</v>
      </c>
    </row>
    <row r="5" spans="2:16" x14ac:dyDescent="0.3">
      <c r="B5" s="1">
        <v>2</v>
      </c>
      <c r="C5" s="1" t="s">
        <v>15</v>
      </c>
      <c r="D5" s="1" t="s">
        <v>16</v>
      </c>
      <c r="E5" s="1" t="s">
        <v>17</v>
      </c>
      <c r="F5" s="1">
        <v>60</v>
      </c>
      <c r="G5" s="1">
        <v>30</v>
      </c>
      <c r="H5" s="1">
        <v>6</v>
      </c>
      <c r="I5" s="1">
        <f t="shared" si="0"/>
        <v>96</v>
      </c>
      <c r="J5" s="1">
        <f t="shared" si="1"/>
        <v>32</v>
      </c>
      <c r="K5" s="1">
        <f t="shared" si="2"/>
        <v>3</v>
      </c>
      <c r="L5" s="1">
        <f t="shared" si="3"/>
        <v>60</v>
      </c>
      <c r="M5" s="1">
        <f t="shared" si="4"/>
        <v>6</v>
      </c>
    </row>
    <row r="6" spans="2:16" x14ac:dyDescent="0.3">
      <c r="B6" s="1">
        <v>3</v>
      </c>
      <c r="C6" s="1" t="s">
        <v>18</v>
      </c>
      <c r="D6" s="1" t="s">
        <v>13</v>
      </c>
      <c r="E6" s="1" t="s">
        <v>19</v>
      </c>
      <c r="F6" s="1">
        <v>55</v>
      </c>
      <c r="G6" s="1">
        <v>10</v>
      </c>
      <c r="H6" s="1">
        <v>7</v>
      </c>
      <c r="I6" s="1">
        <f t="shared" si="0"/>
        <v>72</v>
      </c>
      <c r="J6" s="1">
        <f t="shared" si="1"/>
        <v>24</v>
      </c>
      <c r="K6" s="1">
        <f t="shared" si="2"/>
        <v>3</v>
      </c>
      <c r="L6" s="1">
        <f t="shared" si="3"/>
        <v>55</v>
      </c>
      <c r="M6" s="1">
        <f t="shared" si="4"/>
        <v>7</v>
      </c>
    </row>
    <row r="7" spans="2:16" x14ac:dyDescent="0.3">
      <c r="B7" s="1">
        <v>4</v>
      </c>
      <c r="C7" s="1" t="s">
        <v>20</v>
      </c>
      <c r="D7" s="1" t="s">
        <v>13</v>
      </c>
      <c r="E7" s="1" t="s">
        <v>21</v>
      </c>
      <c r="F7" s="1">
        <v>75</v>
      </c>
      <c r="G7" s="1">
        <v>15</v>
      </c>
      <c r="H7" s="1">
        <v>8</v>
      </c>
      <c r="I7" s="1">
        <f t="shared" si="0"/>
        <v>98</v>
      </c>
      <c r="J7" s="1">
        <f t="shared" si="1"/>
        <v>32.666666666666664</v>
      </c>
      <c r="K7" s="1">
        <f t="shared" si="2"/>
        <v>3</v>
      </c>
      <c r="L7" s="1">
        <f t="shared" si="3"/>
        <v>75</v>
      </c>
      <c r="M7" s="1">
        <f t="shared" si="4"/>
        <v>8</v>
      </c>
    </row>
    <row r="8" spans="2:16" x14ac:dyDescent="0.3">
      <c r="B8" s="1">
        <v>5</v>
      </c>
      <c r="C8" s="1" t="s">
        <v>22</v>
      </c>
      <c r="D8" s="1" t="s">
        <v>13</v>
      </c>
      <c r="E8" s="1" t="s">
        <v>23</v>
      </c>
      <c r="F8" s="1">
        <v>80</v>
      </c>
      <c r="G8" s="1">
        <v>17</v>
      </c>
      <c r="H8" s="1">
        <v>5</v>
      </c>
      <c r="I8" s="1">
        <f t="shared" si="0"/>
        <v>102</v>
      </c>
      <c r="J8" s="1">
        <f t="shared" si="1"/>
        <v>34</v>
      </c>
      <c r="K8" s="1">
        <f t="shared" si="2"/>
        <v>3</v>
      </c>
      <c r="L8" s="1">
        <f t="shared" si="3"/>
        <v>80</v>
      </c>
      <c r="M8" s="1">
        <f t="shared" si="4"/>
        <v>5</v>
      </c>
    </row>
    <row r="9" spans="2:16" x14ac:dyDescent="0.3">
      <c r="B9" s="1">
        <v>6</v>
      </c>
      <c r="C9" s="1" t="s">
        <v>24</v>
      </c>
      <c r="D9" s="1" t="s">
        <v>16</v>
      </c>
      <c r="E9" s="1" t="s">
        <v>25</v>
      </c>
      <c r="F9" s="1">
        <v>90</v>
      </c>
      <c r="G9" s="1">
        <v>25</v>
      </c>
      <c r="H9" s="1">
        <v>3</v>
      </c>
      <c r="I9" s="1">
        <f t="shared" si="0"/>
        <v>118</v>
      </c>
      <c r="J9" s="1">
        <f t="shared" si="1"/>
        <v>39.333333333333336</v>
      </c>
      <c r="K9" s="1">
        <f t="shared" si="2"/>
        <v>3</v>
      </c>
      <c r="L9" s="1">
        <f t="shared" si="3"/>
        <v>90</v>
      </c>
      <c r="M9" s="1">
        <f t="shared" si="4"/>
        <v>3</v>
      </c>
    </row>
    <row r="10" spans="2:16" x14ac:dyDescent="0.3">
      <c r="N10">
        <v>1</v>
      </c>
      <c r="O10">
        <v>1</v>
      </c>
      <c r="P10">
        <v>1</v>
      </c>
    </row>
    <row r="11" spans="2:16" x14ac:dyDescent="0.3">
      <c r="C11">
        <v>1</v>
      </c>
      <c r="D11">
        <v>3</v>
      </c>
      <c r="E11">
        <v>9</v>
      </c>
      <c r="N11">
        <v>2</v>
      </c>
      <c r="O11">
        <v>3</v>
      </c>
      <c r="P11">
        <v>4</v>
      </c>
    </row>
    <row r="12" spans="2:16" x14ac:dyDescent="0.3">
      <c r="C12">
        <v>1</v>
      </c>
      <c r="D12">
        <v>2</v>
      </c>
      <c r="E12">
        <v>4</v>
      </c>
      <c r="F12">
        <v>8</v>
      </c>
      <c r="G12">
        <v>16</v>
      </c>
      <c r="N12">
        <v>3</v>
      </c>
      <c r="O12">
        <v>5</v>
      </c>
      <c r="P12">
        <v>7</v>
      </c>
    </row>
    <row r="13" spans="2:16" x14ac:dyDescent="0.3">
      <c r="C13">
        <v>1</v>
      </c>
      <c r="N13">
        <v>4</v>
      </c>
      <c r="O13">
        <v>7</v>
      </c>
      <c r="P13">
        <v>10</v>
      </c>
    </row>
    <row r="14" spans="2:16" x14ac:dyDescent="0.3">
      <c r="N14">
        <v>5</v>
      </c>
      <c r="O14">
        <v>9</v>
      </c>
      <c r="P14">
        <v>13</v>
      </c>
    </row>
    <row r="15" spans="2:16" x14ac:dyDescent="0.3">
      <c r="B15">
        <v>1</v>
      </c>
      <c r="E15" t="s">
        <v>38</v>
      </c>
      <c r="H15" s="50" t="s">
        <v>41</v>
      </c>
      <c r="L15">
        <v>1</v>
      </c>
      <c r="N15">
        <v>6</v>
      </c>
      <c r="O15">
        <v>11</v>
      </c>
      <c r="P15">
        <v>16</v>
      </c>
    </row>
    <row r="16" spans="2:16" x14ac:dyDescent="0.3">
      <c r="B16">
        <v>2</v>
      </c>
      <c r="E16" t="s">
        <v>39</v>
      </c>
      <c r="G16" s="50" t="s">
        <v>41</v>
      </c>
      <c r="H16" s="50" t="s">
        <v>41</v>
      </c>
      <c r="I16" s="50" t="s">
        <v>41</v>
      </c>
      <c r="L16">
        <v>2</v>
      </c>
      <c r="N16">
        <v>7</v>
      </c>
      <c r="O16">
        <v>13</v>
      </c>
      <c r="P16">
        <v>19</v>
      </c>
    </row>
    <row r="17" spans="2:15" x14ac:dyDescent="0.3">
      <c r="B17">
        <v>3</v>
      </c>
      <c r="H17" s="50" t="s">
        <v>41</v>
      </c>
      <c r="L17">
        <v>3</v>
      </c>
      <c r="N17">
        <v>8</v>
      </c>
      <c r="O17">
        <v>15</v>
      </c>
    </row>
    <row r="18" spans="2:15" x14ac:dyDescent="0.3">
      <c r="B18">
        <v>4</v>
      </c>
      <c r="E18" t="s">
        <v>44</v>
      </c>
      <c r="L18">
        <v>4</v>
      </c>
      <c r="N18">
        <v>9</v>
      </c>
      <c r="O18">
        <v>17</v>
      </c>
    </row>
    <row r="19" spans="2:15" x14ac:dyDescent="0.3">
      <c r="B19">
        <v>5</v>
      </c>
      <c r="H19" s="50" t="s">
        <v>41</v>
      </c>
      <c r="L19">
        <v>5</v>
      </c>
      <c r="N19">
        <v>10</v>
      </c>
      <c r="O19">
        <v>19</v>
      </c>
    </row>
    <row r="20" spans="2:15" x14ac:dyDescent="0.3">
      <c r="B20">
        <v>6</v>
      </c>
      <c r="G20" s="50" t="s">
        <v>41</v>
      </c>
      <c r="H20" s="50" t="s">
        <v>41</v>
      </c>
      <c r="I20" s="50" t="s">
        <v>41</v>
      </c>
      <c r="L20">
        <v>6</v>
      </c>
    </row>
    <row r="21" spans="2:15" x14ac:dyDescent="0.3">
      <c r="B21">
        <v>7</v>
      </c>
      <c r="H21" s="50" t="s">
        <v>41</v>
      </c>
      <c r="L21">
        <v>7</v>
      </c>
    </row>
    <row r="22" spans="2:15" x14ac:dyDescent="0.3">
      <c r="B22">
        <v>8</v>
      </c>
    </row>
    <row r="23" spans="2:15" x14ac:dyDescent="0.3">
      <c r="B23">
        <v>9</v>
      </c>
    </row>
    <row r="24" spans="2:15" x14ac:dyDescent="0.3">
      <c r="B24">
        <v>10</v>
      </c>
    </row>
    <row r="25" spans="2:15" x14ac:dyDescent="0.3">
      <c r="B25">
        <v>11</v>
      </c>
    </row>
    <row r="26" spans="2:15" x14ac:dyDescent="0.3">
      <c r="B26">
        <v>12</v>
      </c>
    </row>
    <row r="27" spans="2:15" x14ac:dyDescent="0.3">
      <c r="B27">
        <v>13</v>
      </c>
    </row>
    <row r="28" spans="2:15" x14ac:dyDescent="0.3">
      <c r="B28">
        <v>14</v>
      </c>
      <c r="C28">
        <v>1</v>
      </c>
      <c r="D28">
        <v>5</v>
      </c>
      <c r="E28">
        <v>9</v>
      </c>
      <c r="F28">
        <v>13</v>
      </c>
      <c r="G28">
        <v>17</v>
      </c>
    </row>
    <row r="29" spans="2:15" x14ac:dyDescent="0.3">
      <c r="B29">
        <v>15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</row>
    <row r="31" spans="2:15" x14ac:dyDescent="0.3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7" spans="3:12" x14ac:dyDescent="0.3">
      <c r="G37" s="43">
        <v>45323</v>
      </c>
      <c r="J37" s="30">
        <v>45323</v>
      </c>
      <c r="L37" s="43">
        <v>45323</v>
      </c>
    </row>
    <row r="38" spans="3:12" x14ac:dyDescent="0.3">
      <c r="C38" t="s">
        <v>42</v>
      </c>
      <c r="G38" s="43">
        <v>45324</v>
      </c>
      <c r="J38" s="30">
        <v>45324</v>
      </c>
      <c r="L38" s="43">
        <v>45324</v>
      </c>
    </row>
    <row r="39" spans="3:12" x14ac:dyDescent="0.3">
      <c r="C39" t="s">
        <v>43</v>
      </c>
      <c r="G39" s="43">
        <v>45325</v>
      </c>
      <c r="J39" s="30">
        <v>45325</v>
      </c>
      <c r="L39" s="43">
        <v>45327</v>
      </c>
    </row>
    <row r="40" spans="3:12" x14ac:dyDescent="0.3">
      <c r="G40" s="43">
        <v>45326</v>
      </c>
      <c r="J40" s="30">
        <v>45326</v>
      </c>
      <c r="L40" s="43">
        <v>45328</v>
      </c>
    </row>
    <row r="41" spans="3:12" x14ac:dyDescent="0.3">
      <c r="G41" s="43">
        <v>45327</v>
      </c>
      <c r="J41" s="30">
        <v>45327</v>
      </c>
      <c r="L41" s="43">
        <v>45329</v>
      </c>
    </row>
    <row r="42" spans="3:12" x14ac:dyDescent="0.3">
      <c r="G42" s="43">
        <v>45328</v>
      </c>
      <c r="J42" s="30">
        <v>45328</v>
      </c>
      <c r="L42" s="43">
        <v>45330</v>
      </c>
    </row>
    <row r="43" spans="3:12" x14ac:dyDescent="0.3">
      <c r="G43" s="43">
        <v>45329</v>
      </c>
      <c r="J43" s="30">
        <v>45329</v>
      </c>
      <c r="L43" s="43">
        <v>45331</v>
      </c>
    </row>
    <row r="44" spans="3:12" x14ac:dyDescent="0.3">
      <c r="C44">
        <v>1</v>
      </c>
      <c r="G44" s="43">
        <v>45330</v>
      </c>
      <c r="J44" s="30">
        <v>45330</v>
      </c>
    </row>
    <row r="45" spans="3:12" x14ac:dyDescent="0.3">
      <c r="C45">
        <v>2</v>
      </c>
      <c r="E45" s="30">
        <v>45323</v>
      </c>
      <c r="G45" s="43">
        <v>45331</v>
      </c>
      <c r="J45" s="30">
        <v>45331</v>
      </c>
    </row>
    <row r="46" spans="3:12" x14ac:dyDescent="0.3">
      <c r="C46">
        <v>3</v>
      </c>
      <c r="E46" s="30">
        <v>45324</v>
      </c>
      <c r="G46" s="43">
        <v>45332</v>
      </c>
      <c r="J46" s="30">
        <v>45332</v>
      </c>
    </row>
    <row r="47" spans="3:12" x14ac:dyDescent="0.3">
      <c r="C47">
        <v>4</v>
      </c>
      <c r="E47" s="30">
        <v>45327</v>
      </c>
    </row>
    <row r="48" spans="3:12" x14ac:dyDescent="0.3">
      <c r="C48">
        <v>5</v>
      </c>
      <c r="E48" s="30">
        <v>45328</v>
      </c>
    </row>
    <row r="49" spans="3:8" x14ac:dyDescent="0.3">
      <c r="C49">
        <v>6</v>
      </c>
      <c r="E49" s="30">
        <v>45329</v>
      </c>
    </row>
    <row r="50" spans="3:8" x14ac:dyDescent="0.3">
      <c r="C50">
        <v>7</v>
      </c>
      <c r="E50" s="30">
        <v>45330</v>
      </c>
    </row>
    <row r="51" spans="3:8" x14ac:dyDescent="0.3">
      <c r="C51">
        <v>8</v>
      </c>
      <c r="E51" s="30">
        <v>45331</v>
      </c>
    </row>
    <row r="52" spans="3:8" x14ac:dyDescent="0.3">
      <c r="C52">
        <v>9</v>
      </c>
    </row>
    <row r="53" spans="3:8" x14ac:dyDescent="0.3">
      <c r="C53">
        <v>10</v>
      </c>
    </row>
    <row r="56" spans="3:8" x14ac:dyDescent="0.3">
      <c r="C56">
        <v>1</v>
      </c>
    </row>
    <row r="57" spans="3:8" x14ac:dyDescent="0.3">
      <c r="C57">
        <v>2</v>
      </c>
    </row>
    <row r="58" spans="3:8" x14ac:dyDescent="0.3">
      <c r="C58">
        <v>3</v>
      </c>
      <c r="G58" s="50" t="s">
        <v>41</v>
      </c>
    </row>
    <row r="59" spans="3:8" x14ac:dyDescent="0.3">
      <c r="C59">
        <v>4</v>
      </c>
      <c r="F59" s="50" t="s">
        <v>41</v>
      </c>
      <c r="G59" s="50" t="s">
        <v>41</v>
      </c>
      <c r="H59" s="50" t="s">
        <v>41</v>
      </c>
    </row>
    <row r="60" spans="3:8" x14ac:dyDescent="0.3">
      <c r="C60">
        <v>5</v>
      </c>
      <c r="G60" s="50" t="s">
        <v>41</v>
      </c>
    </row>
    <row r="61" spans="3:8" x14ac:dyDescent="0.3">
      <c r="C61">
        <v>6</v>
      </c>
    </row>
    <row r="62" spans="3:8" x14ac:dyDescent="0.3">
      <c r="C62">
        <v>7</v>
      </c>
    </row>
    <row r="63" spans="3:8" x14ac:dyDescent="0.3">
      <c r="C63">
        <v>8</v>
      </c>
    </row>
    <row r="64" spans="3:8" x14ac:dyDescent="0.3">
      <c r="C64">
        <v>9</v>
      </c>
    </row>
    <row r="67" spans="5:8" x14ac:dyDescent="0.3">
      <c r="H67" s="51">
        <v>45691</v>
      </c>
    </row>
    <row r="68" spans="5:8" x14ac:dyDescent="0.3">
      <c r="H68" s="51">
        <v>45692</v>
      </c>
    </row>
    <row r="69" spans="5:8" x14ac:dyDescent="0.3">
      <c r="H69" s="51">
        <v>45693</v>
      </c>
    </row>
    <row r="70" spans="5:8" x14ac:dyDescent="0.3">
      <c r="H70" s="51">
        <v>45694</v>
      </c>
    </row>
    <row r="71" spans="5:8" x14ac:dyDescent="0.3">
      <c r="H71" s="51">
        <v>45695</v>
      </c>
    </row>
    <row r="72" spans="5:8" x14ac:dyDescent="0.3">
      <c r="H72" s="51">
        <v>45698</v>
      </c>
    </row>
    <row r="77" spans="5:8" x14ac:dyDescent="0.3">
      <c r="E77">
        <v>1</v>
      </c>
    </row>
    <row r="78" spans="5:8" x14ac:dyDescent="0.3">
      <c r="E78">
        <v>2</v>
      </c>
    </row>
    <row r="79" spans="5:8" x14ac:dyDescent="0.3">
      <c r="E79">
        <v>3</v>
      </c>
    </row>
    <row r="80" spans="5:8" x14ac:dyDescent="0.3">
      <c r="E80">
        <v>4</v>
      </c>
    </row>
    <row r="81" spans="2:10" x14ac:dyDescent="0.3">
      <c r="E81">
        <v>5</v>
      </c>
    </row>
    <row r="82" spans="2:10" x14ac:dyDescent="0.3">
      <c r="E82">
        <v>6</v>
      </c>
    </row>
    <row r="83" spans="2:10" x14ac:dyDescent="0.3">
      <c r="E83">
        <v>7</v>
      </c>
    </row>
    <row r="84" spans="2:10" x14ac:dyDescent="0.3">
      <c r="E84">
        <v>8</v>
      </c>
    </row>
    <row r="85" spans="2:10" x14ac:dyDescent="0.3">
      <c r="E85">
        <v>9</v>
      </c>
    </row>
    <row r="91" spans="2:10" x14ac:dyDescent="0.3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</row>
    <row r="94" spans="2:10" x14ac:dyDescent="0.3">
      <c r="C94">
        <v>1</v>
      </c>
    </row>
    <row r="95" spans="2:10" x14ac:dyDescent="0.3">
      <c r="C95">
        <v>2</v>
      </c>
    </row>
    <row r="96" spans="2:10" x14ac:dyDescent="0.3">
      <c r="C96">
        <v>3</v>
      </c>
    </row>
    <row r="97" spans="3:3" x14ac:dyDescent="0.3">
      <c r="C97">
        <v>4</v>
      </c>
    </row>
    <row r="98" spans="3:3" x14ac:dyDescent="0.3">
      <c r="C98">
        <v>5</v>
      </c>
    </row>
    <row r="99" spans="3:3" x14ac:dyDescent="0.3">
      <c r="C99">
        <v>6</v>
      </c>
    </row>
    <row r="100" spans="3:3" x14ac:dyDescent="0.3">
      <c r="C100">
        <v>7</v>
      </c>
    </row>
    <row r="101" spans="3:3" x14ac:dyDescent="0.3">
      <c r="C101">
        <v>8</v>
      </c>
    </row>
    <row r="102" spans="3:3" x14ac:dyDescent="0.3">
      <c r="C102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8F79-5DF5-4118-89EE-B40213B2AE64}">
  <dimension ref="A3:O18"/>
  <sheetViews>
    <sheetView workbookViewId="0">
      <selection activeCell="M15" sqref="M15"/>
    </sheetView>
  </sheetViews>
  <sheetFormatPr defaultRowHeight="14.4" x14ac:dyDescent="0.3"/>
  <sheetData>
    <row r="3" spans="1:15" x14ac:dyDescent="0.3">
      <c r="A3" t="s">
        <v>59</v>
      </c>
      <c r="E3" t="s">
        <v>60</v>
      </c>
      <c r="I3" t="s">
        <v>61</v>
      </c>
      <c r="N3" t="s">
        <v>62</v>
      </c>
    </row>
    <row r="4" spans="1:15" x14ac:dyDescent="0.3">
      <c r="A4">
        <v>4</v>
      </c>
      <c r="B4">
        <v>14</v>
      </c>
      <c r="C4">
        <v>18</v>
      </c>
      <c r="E4">
        <v>5</v>
      </c>
      <c r="F4">
        <v>0</v>
      </c>
      <c r="G4">
        <v>-5</v>
      </c>
      <c r="I4">
        <v>2</v>
      </c>
      <c r="J4">
        <v>40</v>
      </c>
      <c r="K4">
        <v>80</v>
      </c>
      <c r="N4">
        <v>2</v>
      </c>
      <c r="O4">
        <v>0.5</v>
      </c>
    </row>
    <row r="5" spans="1:15" x14ac:dyDescent="0.3">
      <c r="B5">
        <v>24</v>
      </c>
      <c r="C5">
        <v>28</v>
      </c>
      <c r="F5">
        <v>10</v>
      </c>
      <c r="G5">
        <v>5</v>
      </c>
      <c r="J5">
        <v>80</v>
      </c>
      <c r="K5">
        <v>160</v>
      </c>
      <c r="O5">
        <v>1</v>
      </c>
    </row>
    <row r="6" spans="1:15" x14ac:dyDescent="0.3">
      <c r="B6">
        <v>34</v>
      </c>
      <c r="C6">
        <v>38</v>
      </c>
      <c r="F6">
        <v>20</v>
      </c>
      <c r="G6">
        <v>15</v>
      </c>
      <c r="J6">
        <v>120</v>
      </c>
      <c r="K6">
        <v>240</v>
      </c>
      <c r="O6">
        <v>1.5</v>
      </c>
    </row>
    <row r="7" spans="1:15" x14ac:dyDescent="0.3">
      <c r="B7">
        <v>44</v>
      </c>
      <c r="C7">
        <v>48</v>
      </c>
      <c r="F7">
        <v>30</v>
      </c>
      <c r="G7">
        <v>25</v>
      </c>
      <c r="J7">
        <v>160</v>
      </c>
      <c r="K7">
        <v>320</v>
      </c>
      <c r="O7">
        <v>2</v>
      </c>
    </row>
    <row r="8" spans="1:15" x14ac:dyDescent="0.3">
      <c r="B8">
        <v>54</v>
      </c>
      <c r="C8">
        <v>58</v>
      </c>
      <c r="F8">
        <v>40</v>
      </c>
      <c r="G8">
        <v>35</v>
      </c>
      <c r="J8">
        <v>200</v>
      </c>
      <c r="K8">
        <v>400</v>
      </c>
      <c r="O8">
        <v>2.5</v>
      </c>
    </row>
    <row r="9" spans="1:15" x14ac:dyDescent="0.3">
      <c r="B9">
        <v>64</v>
      </c>
      <c r="C9">
        <v>68</v>
      </c>
      <c r="D9" s="43"/>
      <c r="F9">
        <v>50</v>
      </c>
      <c r="G9">
        <v>45</v>
      </c>
      <c r="J9">
        <v>240</v>
      </c>
      <c r="K9">
        <v>480</v>
      </c>
      <c r="O9">
        <v>3</v>
      </c>
    </row>
    <row r="10" spans="1:15" x14ac:dyDescent="0.3">
      <c r="B10">
        <v>74</v>
      </c>
      <c r="C10">
        <v>78</v>
      </c>
      <c r="F10">
        <v>60</v>
      </c>
      <c r="G10">
        <v>55</v>
      </c>
      <c r="J10">
        <v>280</v>
      </c>
      <c r="K10">
        <v>560</v>
      </c>
      <c r="O10">
        <v>3.5</v>
      </c>
    </row>
    <row r="11" spans="1:15" x14ac:dyDescent="0.3">
      <c r="B11">
        <v>84</v>
      </c>
      <c r="C11">
        <v>88</v>
      </c>
      <c r="F11">
        <v>70</v>
      </c>
      <c r="G11">
        <v>65</v>
      </c>
      <c r="J11">
        <v>320</v>
      </c>
      <c r="K11">
        <v>640</v>
      </c>
      <c r="O11">
        <v>4</v>
      </c>
    </row>
    <row r="12" spans="1:15" x14ac:dyDescent="0.3">
      <c r="B12">
        <v>94</v>
      </c>
      <c r="C12">
        <v>98</v>
      </c>
      <c r="F12">
        <v>80</v>
      </c>
      <c r="G12">
        <v>75</v>
      </c>
      <c r="J12">
        <v>360</v>
      </c>
      <c r="K12">
        <v>720</v>
      </c>
      <c r="O12">
        <v>4.5</v>
      </c>
    </row>
    <row r="13" spans="1:15" x14ac:dyDescent="0.3">
      <c r="B13">
        <v>104</v>
      </c>
      <c r="C13">
        <v>108</v>
      </c>
      <c r="F13">
        <v>90</v>
      </c>
      <c r="G13">
        <v>85</v>
      </c>
      <c r="J13">
        <v>400</v>
      </c>
      <c r="K13">
        <v>800</v>
      </c>
      <c r="O13">
        <v>5</v>
      </c>
    </row>
    <row r="18" spans="2:2" x14ac:dyDescent="0.3">
      <c r="B18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C20-0BD4-44BD-B47F-07EEC6DAC177}">
  <dimension ref="A1:Q28"/>
  <sheetViews>
    <sheetView workbookViewId="0">
      <selection activeCell="O6" sqref="O6"/>
    </sheetView>
  </sheetViews>
  <sheetFormatPr defaultRowHeight="14.4" x14ac:dyDescent="0.3"/>
  <cols>
    <col min="1" max="1" width="11.21875" bestFit="1" customWidth="1"/>
    <col min="2" max="2" width="6.77734375" bestFit="1" customWidth="1"/>
    <col min="3" max="3" width="6.44140625" customWidth="1"/>
    <col min="4" max="4" width="6.88671875" customWidth="1"/>
    <col min="5" max="5" width="8.21875" customWidth="1"/>
    <col min="6" max="6" width="10.33203125" customWidth="1"/>
    <col min="7" max="7" width="15.33203125" customWidth="1"/>
    <col min="8" max="8" width="16.77734375" bestFit="1" customWidth="1"/>
    <col min="9" max="9" width="13.21875" bestFit="1" customWidth="1"/>
    <col min="10" max="10" width="14.77734375" bestFit="1" customWidth="1"/>
    <col min="11" max="11" width="14.88671875" bestFit="1" customWidth="1"/>
    <col min="12" max="12" width="17.109375" customWidth="1"/>
  </cols>
  <sheetData>
    <row r="1" spans="1:17" x14ac:dyDescent="0.3">
      <c r="A1" s="52" t="s">
        <v>46</v>
      </c>
      <c r="B1" s="52" t="s">
        <v>47</v>
      </c>
      <c r="C1" s="52" t="s">
        <v>48</v>
      </c>
      <c r="D1" s="52" t="s">
        <v>49</v>
      </c>
      <c r="E1" s="52" t="s">
        <v>50</v>
      </c>
      <c r="F1" s="52" t="s">
        <v>7</v>
      </c>
      <c r="G1" s="53" t="s">
        <v>172</v>
      </c>
      <c r="H1" s="53" t="s">
        <v>55</v>
      </c>
      <c r="I1" s="53" t="s">
        <v>56</v>
      </c>
      <c r="J1" s="53" t="s">
        <v>57</v>
      </c>
      <c r="K1" s="53" t="s">
        <v>58</v>
      </c>
      <c r="L1" s="53" t="s">
        <v>56</v>
      </c>
      <c r="M1" s="53" t="s">
        <v>50</v>
      </c>
      <c r="N1" s="53" t="s">
        <v>7</v>
      </c>
      <c r="O1" s="53" t="s">
        <v>173</v>
      </c>
      <c r="P1" s="72"/>
      <c r="Q1" s="72"/>
    </row>
    <row r="2" spans="1:17" x14ac:dyDescent="0.3">
      <c r="A2">
        <v>1</v>
      </c>
      <c r="B2">
        <v>98</v>
      </c>
      <c r="C2">
        <v>56</v>
      </c>
      <c r="D2">
        <v>53</v>
      </c>
      <c r="E2">
        <v>68</v>
      </c>
      <c r="F2">
        <v>275</v>
      </c>
      <c r="G2" s="54">
        <f>F2/400</f>
        <v>0.6875</v>
      </c>
      <c r="H2" s="54">
        <f t="shared" ref="H2:H21" si="0">B2/400</f>
        <v>0.245</v>
      </c>
      <c r="I2" s="54">
        <f t="shared" ref="I2:K17" si="1">C2/400</f>
        <v>0.14000000000000001</v>
      </c>
      <c r="J2" s="54">
        <f t="shared" si="1"/>
        <v>0.13250000000000001</v>
      </c>
      <c r="K2" s="54">
        <f t="shared" si="1"/>
        <v>0.17</v>
      </c>
      <c r="L2" s="54">
        <f>C2/$H$24</f>
        <v>0.14000000000000001</v>
      </c>
      <c r="M2" s="54">
        <f>E2/$H$24</f>
        <v>0.17</v>
      </c>
      <c r="N2" s="54">
        <f>F2/$H$24</f>
        <v>0.6875</v>
      </c>
      <c r="O2" s="54">
        <f>C2/H24</f>
        <v>0.14000000000000001</v>
      </c>
      <c r="P2" s="54"/>
      <c r="Q2" s="54"/>
    </row>
    <row r="3" spans="1:17" x14ac:dyDescent="0.3">
      <c r="A3">
        <v>2</v>
      </c>
      <c r="B3">
        <v>88</v>
      </c>
      <c r="C3">
        <v>75</v>
      </c>
      <c r="D3">
        <v>74</v>
      </c>
      <c r="E3">
        <v>66</v>
      </c>
      <c r="F3">
        <v>303</v>
      </c>
      <c r="G3" s="54">
        <f t="shared" ref="G3:G21" si="2">F3/400</f>
        <v>0.75749999999999995</v>
      </c>
      <c r="H3" s="54">
        <f t="shared" si="0"/>
        <v>0.22</v>
      </c>
      <c r="I3" s="54">
        <f t="shared" si="1"/>
        <v>0.1875</v>
      </c>
      <c r="J3" s="54">
        <f t="shared" si="1"/>
        <v>0.185</v>
      </c>
      <c r="K3" s="54">
        <f t="shared" si="1"/>
        <v>0.16500000000000001</v>
      </c>
      <c r="L3" s="54">
        <f t="shared" ref="L3:L21" si="3">C3/$H$24</f>
        <v>0.1875</v>
      </c>
      <c r="M3" s="54">
        <f t="shared" ref="M3:M21" si="4">E3/$H$24</f>
        <v>0.16500000000000001</v>
      </c>
      <c r="N3" s="54">
        <f t="shared" ref="N3:N21" si="5">F3/$H$24</f>
        <v>0.75749999999999995</v>
      </c>
      <c r="O3" s="54" t="e">
        <f t="shared" ref="O3:O21" si="6">C3/H25</f>
        <v>#DIV/0!</v>
      </c>
      <c r="P3" s="54"/>
    </row>
    <row r="4" spans="1:17" x14ac:dyDescent="0.3">
      <c r="A4">
        <v>3</v>
      </c>
      <c r="B4">
        <v>74</v>
      </c>
      <c r="C4">
        <v>87</v>
      </c>
      <c r="D4">
        <v>63</v>
      </c>
      <c r="E4">
        <v>70</v>
      </c>
      <c r="F4">
        <v>294</v>
      </c>
      <c r="G4" s="54">
        <f t="shared" si="2"/>
        <v>0.73499999999999999</v>
      </c>
      <c r="H4" s="54">
        <f t="shared" si="0"/>
        <v>0.185</v>
      </c>
      <c r="I4" s="54">
        <f t="shared" si="1"/>
        <v>0.2175</v>
      </c>
      <c r="J4" s="54">
        <f t="shared" si="1"/>
        <v>0.1575</v>
      </c>
      <c r="K4" s="54">
        <f t="shared" si="1"/>
        <v>0.17499999999999999</v>
      </c>
      <c r="L4" s="54">
        <f t="shared" si="3"/>
        <v>0.2175</v>
      </c>
      <c r="M4" s="54">
        <f t="shared" si="4"/>
        <v>0.17499999999999999</v>
      </c>
      <c r="N4" s="54">
        <f t="shared" si="5"/>
        <v>0.73499999999999999</v>
      </c>
      <c r="O4" s="54" t="e">
        <f t="shared" si="6"/>
        <v>#DIV/0!</v>
      </c>
      <c r="P4" s="54"/>
    </row>
    <row r="5" spans="1:17" x14ac:dyDescent="0.3">
      <c r="A5">
        <v>4</v>
      </c>
      <c r="B5">
        <v>67</v>
      </c>
      <c r="C5">
        <v>66</v>
      </c>
      <c r="D5">
        <v>99</v>
      </c>
      <c r="E5">
        <v>68</v>
      </c>
      <c r="F5">
        <v>300</v>
      </c>
      <c r="G5" s="54">
        <f t="shared" si="2"/>
        <v>0.75</v>
      </c>
      <c r="H5" s="54">
        <f t="shared" si="0"/>
        <v>0.16750000000000001</v>
      </c>
      <c r="I5" s="54">
        <f t="shared" si="1"/>
        <v>0.16500000000000001</v>
      </c>
      <c r="J5" s="54">
        <f t="shared" si="1"/>
        <v>0.2475</v>
      </c>
      <c r="K5" s="54">
        <f t="shared" si="1"/>
        <v>0.17</v>
      </c>
      <c r="L5" s="54">
        <f t="shared" si="3"/>
        <v>0.16500000000000001</v>
      </c>
      <c r="M5" s="54">
        <f t="shared" si="4"/>
        <v>0.17</v>
      </c>
      <c r="N5" s="54">
        <f t="shared" si="5"/>
        <v>0.75</v>
      </c>
      <c r="O5" s="54" t="e">
        <f t="shared" si="6"/>
        <v>#DIV/0!</v>
      </c>
      <c r="P5" s="54"/>
    </row>
    <row r="6" spans="1:17" x14ac:dyDescent="0.3">
      <c r="A6">
        <v>5</v>
      </c>
      <c r="B6">
        <v>80</v>
      </c>
      <c r="C6">
        <v>76</v>
      </c>
      <c r="D6">
        <v>58</v>
      </c>
      <c r="E6">
        <v>93</v>
      </c>
      <c r="F6">
        <v>307</v>
      </c>
      <c r="G6" s="54">
        <f t="shared" si="2"/>
        <v>0.76749999999999996</v>
      </c>
      <c r="H6" s="54">
        <f t="shared" si="0"/>
        <v>0.2</v>
      </c>
      <c r="I6" s="54">
        <f t="shared" si="1"/>
        <v>0.19</v>
      </c>
      <c r="J6" s="54">
        <f t="shared" si="1"/>
        <v>0.14499999999999999</v>
      </c>
      <c r="K6" s="54">
        <f t="shared" si="1"/>
        <v>0.23250000000000001</v>
      </c>
      <c r="L6" s="54">
        <f t="shared" si="3"/>
        <v>0.19</v>
      </c>
      <c r="M6" s="54">
        <f t="shared" si="4"/>
        <v>0.23250000000000001</v>
      </c>
      <c r="N6" s="54">
        <f t="shared" si="5"/>
        <v>0.76749999999999996</v>
      </c>
      <c r="O6" s="54" t="e">
        <f t="shared" si="6"/>
        <v>#DIV/0!</v>
      </c>
      <c r="P6" s="54"/>
    </row>
    <row r="7" spans="1:17" x14ac:dyDescent="0.3">
      <c r="A7">
        <v>6</v>
      </c>
      <c r="B7">
        <v>98</v>
      </c>
      <c r="C7">
        <v>98</v>
      </c>
      <c r="D7">
        <v>75</v>
      </c>
      <c r="E7">
        <v>82</v>
      </c>
      <c r="F7">
        <v>353</v>
      </c>
      <c r="G7" s="54">
        <f t="shared" si="2"/>
        <v>0.88249999999999995</v>
      </c>
      <c r="H7" s="54">
        <f t="shared" si="0"/>
        <v>0.245</v>
      </c>
      <c r="I7" s="54">
        <f t="shared" si="1"/>
        <v>0.245</v>
      </c>
      <c r="J7" s="54">
        <f t="shared" si="1"/>
        <v>0.1875</v>
      </c>
      <c r="K7" s="54">
        <f t="shared" si="1"/>
        <v>0.20499999999999999</v>
      </c>
      <c r="L7" s="54">
        <f t="shared" si="3"/>
        <v>0.245</v>
      </c>
      <c r="M7" s="54">
        <f t="shared" si="4"/>
        <v>0.20499999999999999</v>
      </c>
      <c r="N7" s="54">
        <f t="shared" si="5"/>
        <v>0.88249999999999995</v>
      </c>
      <c r="O7" s="54" t="e">
        <f t="shared" si="6"/>
        <v>#DIV/0!</v>
      </c>
      <c r="P7" s="54"/>
    </row>
    <row r="8" spans="1:17" x14ac:dyDescent="0.3">
      <c r="A8">
        <v>7</v>
      </c>
      <c r="B8">
        <v>78</v>
      </c>
      <c r="C8">
        <v>79</v>
      </c>
      <c r="D8">
        <v>51</v>
      </c>
      <c r="E8">
        <v>90</v>
      </c>
      <c r="F8">
        <v>298</v>
      </c>
      <c r="G8" s="54">
        <f t="shared" si="2"/>
        <v>0.745</v>
      </c>
      <c r="H8" s="54">
        <f t="shared" si="0"/>
        <v>0.19500000000000001</v>
      </c>
      <c r="I8" s="54">
        <f t="shared" si="1"/>
        <v>0.19750000000000001</v>
      </c>
      <c r="J8" s="54">
        <f t="shared" si="1"/>
        <v>0.1275</v>
      </c>
      <c r="K8" s="54">
        <f t="shared" si="1"/>
        <v>0.22500000000000001</v>
      </c>
      <c r="L8" s="54">
        <f t="shared" si="3"/>
        <v>0.19750000000000001</v>
      </c>
      <c r="M8" s="54">
        <f t="shared" si="4"/>
        <v>0.22500000000000001</v>
      </c>
      <c r="N8" s="54">
        <f t="shared" si="5"/>
        <v>0.745</v>
      </c>
      <c r="O8" s="54" t="e">
        <f t="shared" si="6"/>
        <v>#DIV/0!</v>
      </c>
      <c r="P8" s="54"/>
    </row>
    <row r="9" spans="1:17" x14ac:dyDescent="0.3">
      <c r="A9">
        <v>8</v>
      </c>
      <c r="B9">
        <v>82</v>
      </c>
      <c r="C9">
        <v>81</v>
      </c>
      <c r="D9">
        <v>69</v>
      </c>
      <c r="E9">
        <v>98</v>
      </c>
      <c r="F9">
        <v>330</v>
      </c>
      <c r="G9" s="54">
        <f t="shared" si="2"/>
        <v>0.82499999999999996</v>
      </c>
      <c r="H9" s="54">
        <f t="shared" si="0"/>
        <v>0.20499999999999999</v>
      </c>
      <c r="I9" s="54">
        <f t="shared" si="1"/>
        <v>0.20250000000000001</v>
      </c>
      <c r="J9" s="54">
        <f t="shared" si="1"/>
        <v>0.17249999999999999</v>
      </c>
      <c r="K9" s="54">
        <f t="shared" si="1"/>
        <v>0.245</v>
      </c>
      <c r="L9" s="54">
        <f t="shared" si="3"/>
        <v>0.20250000000000001</v>
      </c>
      <c r="M9" s="54">
        <f t="shared" si="4"/>
        <v>0.245</v>
      </c>
      <c r="N9" s="54">
        <f t="shared" si="5"/>
        <v>0.82499999999999996</v>
      </c>
      <c r="O9" s="54" t="e">
        <f t="shared" si="6"/>
        <v>#DIV/0!</v>
      </c>
      <c r="P9" s="54"/>
    </row>
    <row r="10" spans="1:17" x14ac:dyDescent="0.3">
      <c r="A10">
        <v>9</v>
      </c>
      <c r="B10">
        <v>70</v>
      </c>
      <c r="C10">
        <v>96</v>
      </c>
      <c r="D10">
        <v>77</v>
      </c>
      <c r="E10">
        <v>74</v>
      </c>
      <c r="F10">
        <v>317</v>
      </c>
      <c r="G10" s="54">
        <f t="shared" si="2"/>
        <v>0.79249999999999998</v>
      </c>
      <c r="H10" s="54">
        <f t="shared" si="0"/>
        <v>0.17499999999999999</v>
      </c>
      <c r="I10" s="54">
        <f t="shared" si="1"/>
        <v>0.24</v>
      </c>
      <c r="J10" s="54">
        <f t="shared" si="1"/>
        <v>0.1925</v>
      </c>
      <c r="K10" s="54">
        <f t="shared" si="1"/>
        <v>0.185</v>
      </c>
      <c r="L10" s="54">
        <f t="shared" si="3"/>
        <v>0.24</v>
      </c>
      <c r="M10" s="54">
        <f t="shared" si="4"/>
        <v>0.185</v>
      </c>
      <c r="N10" s="54">
        <f t="shared" si="5"/>
        <v>0.79249999999999998</v>
      </c>
      <c r="O10" s="54" t="e">
        <f t="shared" si="6"/>
        <v>#DIV/0!</v>
      </c>
      <c r="P10" s="54"/>
    </row>
    <row r="11" spans="1:17" x14ac:dyDescent="0.3">
      <c r="A11">
        <v>10</v>
      </c>
      <c r="B11">
        <v>70</v>
      </c>
      <c r="C11">
        <v>82</v>
      </c>
      <c r="D11">
        <v>96</v>
      </c>
      <c r="E11">
        <v>78</v>
      </c>
      <c r="F11">
        <v>326</v>
      </c>
      <c r="G11" s="54">
        <f t="shared" si="2"/>
        <v>0.81499999999999995</v>
      </c>
      <c r="H11" s="54">
        <f t="shared" si="0"/>
        <v>0.17499999999999999</v>
      </c>
      <c r="I11" s="54">
        <f t="shared" si="1"/>
        <v>0.20499999999999999</v>
      </c>
      <c r="J11" s="54">
        <f t="shared" si="1"/>
        <v>0.24</v>
      </c>
      <c r="K11" s="54">
        <f t="shared" si="1"/>
        <v>0.19500000000000001</v>
      </c>
      <c r="L11" s="54">
        <f t="shared" si="3"/>
        <v>0.20499999999999999</v>
      </c>
      <c r="M11" s="54">
        <f t="shared" si="4"/>
        <v>0.19500000000000001</v>
      </c>
      <c r="N11" s="54">
        <f t="shared" si="5"/>
        <v>0.81499999999999995</v>
      </c>
      <c r="O11" s="54" t="e">
        <f t="shared" si="6"/>
        <v>#DIV/0!</v>
      </c>
      <c r="P11" s="54"/>
    </row>
    <row r="12" spans="1:17" x14ac:dyDescent="0.3">
      <c r="A12">
        <v>11</v>
      </c>
      <c r="B12">
        <v>83</v>
      </c>
      <c r="C12">
        <v>70</v>
      </c>
      <c r="D12">
        <v>56</v>
      </c>
      <c r="E12">
        <v>95</v>
      </c>
      <c r="F12">
        <v>304</v>
      </c>
      <c r="G12" s="54">
        <f t="shared" si="2"/>
        <v>0.76</v>
      </c>
      <c r="H12" s="54">
        <f t="shared" si="0"/>
        <v>0.20749999999999999</v>
      </c>
      <c r="I12" s="54">
        <f t="shared" si="1"/>
        <v>0.17499999999999999</v>
      </c>
      <c r="J12" s="54">
        <f t="shared" si="1"/>
        <v>0.14000000000000001</v>
      </c>
      <c r="K12" s="54">
        <f t="shared" si="1"/>
        <v>0.23749999999999999</v>
      </c>
      <c r="L12" s="54">
        <f t="shared" si="3"/>
        <v>0.17499999999999999</v>
      </c>
      <c r="M12" s="54">
        <f t="shared" si="4"/>
        <v>0.23749999999999999</v>
      </c>
      <c r="N12" s="54">
        <f t="shared" si="5"/>
        <v>0.76</v>
      </c>
      <c r="O12" s="54" t="e">
        <f t="shared" si="6"/>
        <v>#DIV/0!</v>
      </c>
      <c r="P12" s="54"/>
    </row>
    <row r="13" spans="1:17" x14ac:dyDescent="0.3">
      <c r="A13">
        <v>12</v>
      </c>
      <c r="B13">
        <v>95</v>
      </c>
      <c r="C13">
        <v>69</v>
      </c>
      <c r="D13">
        <v>93</v>
      </c>
      <c r="E13">
        <v>79</v>
      </c>
      <c r="F13">
        <v>336</v>
      </c>
      <c r="G13" s="54">
        <f t="shared" si="2"/>
        <v>0.84</v>
      </c>
      <c r="H13" s="54">
        <f t="shared" si="0"/>
        <v>0.23749999999999999</v>
      </c>
      <c r="I13" s="54">
        <f t="shared" si="1"/>
        <v>0.17249999999999999</v>
      </c>
      <c r="J13" s="54">
        <f t="shared" si="1"/>
        <v>0.23250000000000001</v>
      </c>
      <c r="K13" s="54">
        <f t="shared" si="1"/>
        <v>0.19750000000000001</v>
      </c>
      <c r="L13" s="54">
        <f t="shared" si="3"/>
        <v>0.17249999999999999</v>
      </c>
      <c r="M13" s="54">
        <f t="shared" si="4"/>
        <v>0.19750000000000001</v>
      </c>
      <c r="N13" s="54">
        <f t="shared" si="5"/>
        <v>0.84</v>
      </c>
      <c r="O13" s="54" t="e">
        <f t="shared" si="6"/>
        <v>#DIV/0!</v>
      </c>
      <c r="P13" s="54"/>
    </row>
    <row r="14" spans="1:17" x14ac:dyDescent="0.3">
      <c r="A14">
        <v>13</v>
      </c>
      <c r="B14">
        <v>99</v>
      </c>
      <c r="C14">
        <v>98</v>
      </c>
      <c r="D14">
        <v>57</v>
      </c>
      <c r="E14">
        <v>72</v>
      </c>
      <c r="F14">
        <v>326</v>
      </c>
      <c r="G14" s="54">
        <f t="shared" si="2"/>
        <v>0.81499999999999995</v>
      </c>
      <c r="H14" s="54">
        <f t="shared" si="0"/>
        <v>0.2475</v>
      </c>
      <c r="I14" s="54">
        <f t="shared" si="1"/>
        <v>0.245</v>
      </c>
      <c r="J14" s="54">
        <f t="shared" si="1"/>
        <v>0.14249999999999999</v>
      </c>
      <c r="K14" s="54">
        <f t="shared" si="1"/>
        <v>0.18</v>
      </c>
      <c r="L14" s="54">
        <f t="shared" si="3"/>
        <v>0.245</v>
      </c>
      <c r="M14" s="54">
        <f t="shared" si="4"/>
        <v>0.18</v>
      </c>
      <c r="N14" s="54">
        <f t="shared" si="5"/>
        <v>0.81499999999999995</v>
      </c>
      <c r="O14" s="54" t="e">
        <f t="shared" si="6"/>
        <v>#DIV/0!</v>
      </c>
      <c r="P14" s="54"/>
    </row>
    <row r="15" spans="1:17" x14ac:dyDescent="0.3">
      <c r="A15">
        <v>14</v>
      </c>
      <c r="B15">
        <v>83</v>
      </c>
      <c r="C15">
        <v>57</v>
      </c>
      <c r="D15">
        <v>96</v>
      </c>
      <c r="E15">
        <v>78</v>
      </c>
      <c r="F15">
        <v>314</v>
      </c>
      <c r="G15" s="54">
        <f t="shared" si="2"/>
        <v>0.78500000000000003</v>
      </c>
      <c r="H15" s="54">
        <f t="shared" si="0"/>
        <v>0.20749999999999999</v>
      </c>
      <c r="I15" s="54">
        <f t="shared" si="1"/>
        <v>0.14249999999999999</v>
      </c>
      <c r="J15" s="54">
        <f t="shared" si="1"/>
        <v>0.24</v>
      </c>
      <c r="K15" s="54">
        <f t="shared" si="1"/>
        <v>0.19500000000000001</v>
      </c>
      <c r="L15" s="54">
        <f t="shared" si="3"/>
        <v>0.14249999999999999</v>
      </c>
      <c r="M15" s="54">
        <f t="shared" si="4"/>
        <v>0.19500000000000001</v>
      </c>
      <c r="N15" s="54">
        <f t="shared" si="5"/>
        <v>0.78500000000000003</v>
      </c>
      <c r="O15" s="54" t="e">
        <f t="shared" si="6"/>
        <v>#DIV/0!</v>
      </c>
      <c r="P15" s="54"/>
    </row>
    <row r="16" spans="1:17" x14ac:dyDescent="0.3">
      <c r="A16">
        <v>15</v>
      </c>
      <c r="B16">
        <v>62</v>
      </c>
      <c r="C16">
        <v>91</v>
      </c>
      <c r="D16">
        <v>84</v>
      </c>
      <c r="E16">
        <v>87</v>
      </c>
      <c r="F16">
        <v>324</v>
      </c>
      <c r="G16" s="54">
        <f t="shared" si="2"/>
        <v>0.81</v>
      </c>
      <c r="H16" s="54">
        <f t="shared" si="0"/>
        <v>0.155</v>
      </c>
      <c r="I16" s="54">
        <f t="shared" si="1"/>
        <v>0.22750000000000001</v>
      </c>
      <c r="J16" s="54">
        <f t="shared" si="1"/>
        <v>0.21</v>
      </c>
      <c r="K16" s="54">
        <f t="shared" si="1"/>
        <v>0.2175</v>
      </c>
      <c r="L16" s="54">
        <f t="shared" si="3"/>
        <v>0.22750000000000001</v>
      </c>
      <c r="M16" s="54">
        <f t="shared" si="4"/>
        <v>0.2175</v>
      </c>
      <c r="N16" s="54">
        <f t="shared" si="5"/>
        <v>0.81</v>
      </c>
      <c r="O16" s="54" t="e">
        <f t="shared" si="6"/>
        <v>#DIV/0!</v>
      </c>
      <c r="P16" s="54"/>
    </row>
    <row r="17" spans="1:16" x14ac:dyDescent="0.3">
      <c r="A17">
        <v>16</v>
      </c>
      <c r="B17">
        <v>81</v>
      </c>
      <c r="C17">
        <v>61</v>
      </c>
      <c r="D17">
        <v>63</v>
      </c>
      <c r="E17">
        <v>85</v>
      </c>
      <c r="F17">
        <v>290</v>
      </c>
      <c r="G17" s="54">
        <f t="shared" si="2"/>
        <v>0.72499999999999998</v>
      </c>
      <c r="H17" s="54">
        <f t="shared" si="0"/>
        <v>0.20250000000000001</v>
      </c>
      <c r="I17" s="54">
        <f t="shared" si="1"/>
        <v>0.1525</v>
      </c>
      <c r="J17" s="54">
        <f t="shared" si="1"/>
        <v>0.1575</v>
      </c>
      <c r="K17" s="54">
        <f t="shared" si="1"/>
        <v>0.21249999999999999</v>
      </c>
      <c r="L17" s="54">
        <f t="shared" si="3"/>
        <v>0.1525</v>
      </c>
      <c r="M17" s="54">
        <f t="shared" si="4"/>
        <v>0.21249999999999999</v>
      </c>
      <c r="N17" s="54">
        <f t="shared" si="5"/>
        <v>0.72499999999999998</v>
      </c>
      <c r="O17" s="54" t="e">
        <f t="shared" si="6"/>
        <v>#DIV/0!</v>
      </c>
      <c r="P17" s="54"/>
    </row>
    <row r="18" spans="1:16" x14ac:dyDescent="0.3">
      <c r="A18">
        <v>17</v>
      </c>
      <c r="B18">
        <v>61</v>
      </c>
      <c r="C18">
        <v>75</v>
      </c>
      <c r="D18">
        <v>66</v>
      </c>
      <c r="E18">
        <v>80</v>
      </c>
      <c r="F18">
        <v>282</v>
      </c>
      <c r="G18" s="54">
        <f t="shared" si="2"/>
        <v>0.70499999999999996</v>
      </c>
      <c r="H18" s="54">
        <f t="shared" si="0"/>
        <v>0.1525</v>
      </c>
      <c r="I18" s="54">
        <f t="shared" ref="I18:K21" si="7">C18/400</f>
        <v>0.1875</v>
      </c>
      <c r="J18" s="54">
        <f t="shared" si="7"/>
        <v>0.16500000000000001</v>
      </c>
      <c r="K18" s="54">
        <f t="shared" si="7"/>
        <v>0.2</v>
      </c>
      <c r="L18" s="54">
        <f t="shared" si="3"/>
        <v>0.1875</v>
      </c>
      <c r="M18" s="54">
        <f t="shared" si="4"/>
        <v>0.2</v>
      </c>
      <c r="N18" s="54">
        <f t="shared" si="5"/>
        <v>0.70499999999999996</v>
      </c>
      <c r="O18" s="54" t="e">
        <f t="shared" si="6"/>
        <v>#DIV/0!</v>
      </c>
      <c r="P18" s="54"/>
    </row>
    <row r="19" spans="1:16" x14ac:dyDescent="0.3">
      <c r="A19">
        <v>18</v>
      </c>
      <c r="B19">
        <v>83</v>
      </c>
      <c r="C19">
        <v>63</v>
      </c>
      <c r="D19">
        <v>85</v>
      </c>
      <c r="E19">
        <v>82</v>
      </c>
      <c r="F19">
        <v>313</v>
      </c>
      <c r="G19" s="54">
        <f t="shared" si="2"/>
        <v>0.78249999999999997</v>
      </c>
      <c r="H19" s="54">
        <f t="shared" si="0"/>
        <v>0.20749999999999999</v>
      </c>
      <c r="I19" s="54">
        <f t="shared" si="7"/>
        <v>0.1575</v>
      </c>
      <c r="J19" s="54">
        <f t="shared" si="7"/>
        <v>0.21249999999999999</v>
      </c>
      <c r="K19" s="54">
        <f t="shared" si="7"/>
        <v>0.20499999999999999</v>
      </c>
      <c r="L19" s="54">
        <f t="shared" si="3"/>
        <v>0.1575</v>
      </c>
      <c r="M19" s="54">
        <f t="shared" si="4"/>
        <v>0.20499999999999999</v>
      </c>
      <c r="N19" s="54">
        <f t="shared" si="5"/>
        <v>0.78249999999999997</v>
      </c>
      <c r="O19" s="54" t="e">
        <f t="shared" si="6"/>
        <v>#DIV/0!</v>
      </c>
      <c r="P19" s="54"/>
    </row>
    <row r="20" spans="1:16" x14ac:dyDescent="0.3">
      <c r="A20">
        <v>19</v>
      </c>
      <c r="B20">
        <v>89</v>
      </c>
      <c r="C20">
        <v>93</v>
      </c>
      <c r="D20">
        <v>99</v>
      </c>
      <c r="E20">
        <v>88</v>
      </c>
      <c r="F20">
        <v>369</v>
      </c>
      <c r="G20" s="54">
        <f t="shared" si="2"/>
        <v>0.92249999999999999</v>
      </c>
      <c r="H20" s="54">
        <f t="shared" si="0"/>
        <v>0.2225</v>
      </c>
      <c r="I20" s="54">
        <f t="shared" si="7"/>
        <v>0.23250000000000001</v>
      </c>
      <c r="J20" s="54">
        <f t="shared" si="7"/>
        <v>0.2475</v>
      </c>
      <c r="K20" s="54">
        <f t="shared" si="7"/>
        <v>0.22</v>
      </c>
      <c r="L20" s="54">
        <f t="shared" si="3"/>
        <v>0.23250000000000001</v>
      </c>
      <c r="M20" s="54">
        <f t="shared" si="4"/>
        <v>0.22</v>
      </c>
      <c r="N20" s="54">
        <f t="shared" si="5"/>
        <v>0.92249999999999999</v>
      </c>
      <c r="O20" s="54" t="e">
        <f t="shared" si="6"/>
        <v>#DIV/0!</v>
      </c>
      <c r="P20" s="54"/>
    </row>
    <row r="21" spans="1:16" x14ac:dyDescent="0.3">
      <c r="A21">
        <v>20</v>
      </c>
      <c r="B21">
        <v>97</v>
      </c>
      <c r="C21">
        <v>72</v>
      </c>
      <c r="D21">
        <v>89</v>
      </c>
      <c r="E21">
        <v>90</v>
      </c>
      <c r="F21">
        <v>348</v>
      </c>
      <c r="G21" s="54">
        <f t="shared" si="2"/>
        <v>0.87</v>
      </c>
      <c r="H21" s="54">
        <f t="shared" si="0"/>
        <v>0.24249999999999999</v>
      </c>
      <c r="I21" s="54">
        <f t="shared" si="7"/>
        <v>0.18</v>
      </c>
      <c r="J21" s="54">
        <f t="shared" si="7"/>
        <v>0.2225</v>
      </c>
      <c r="K21" s="54">
        <f t="shared" si="7"/>
        <v>0.22500000000000001</v>
      </c>
      <c r="L21" s="54">
        <f t="shared" si="3"/>
        <v>0.18</v>
      </c>
      <c r="M21" s="54">
        <f t="shared" si="4"/>
        <v>0.22500000000000001</v>
      </c>
      <c r="N21" s="54">
        <f t="shared" si="5"/>
        <v>0.87</v>
      </c>
      <c r="O21" s="54" t="e">
        <f t="shared" si="6"/>
        <v>#DIV/0!</v>
      </c>
      <c r="P21" s="54"/>
    </row>
    <row r="24" spans="1:16" x14ac:dyDescent="0.3">
      <c r="H24">
        <v>400</v>
      </c>
    </row>
    <row r="26" spans="1:16" x14ac:dyDescent="0.3">
      <c r="G26" s="54">
        <v>0.69</v>
      </c>
    </row>
    <row r="28" spans="1:16" x14ac:dyDescent="0.3">
      <c r="G28" s="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CE42-B084-4B0C-BB9A-0079BE86F4FE}">
  <dimension ref="A1:K21"/>
  <sheetViews>
    <sheetView workbookViewId="0">
      <selection activeCell="B21" sqref="B21"/>
    </sheetView>
  </sheetViews>
  <sheetFormatPr defaultRowHeight="14.4" x14ac:dyDescent="0.3"/>
  <cols>
    <col min="1" max="1" width="17.6640625" customWidth="1"/>
    <col min="2" max="2" width="10.88671875" customWidth="1"/>
    <col min="3" max="3" width="10.77734375" customWidth="1"/>
    <col min="4" max="4" width="10.109375" customWidth="1"/>
    <col min="5" max="5" width="10.21875" customWidth="1"/>
    <col min="7" max="7" width="10.109375" customWidth="1"/>
    <col min="8" max="8" width="12.33203125" customWidth="1"/>
    <col min="9" max="9" width="13.44140625" customWidth="1"/>
  </cols>
  <sheetData>
    <row r="1" spans="1:11" x14ac:dyDescent="0.3">
      <c r="A1" s="52" t="s">
        <v>46</v>
      </c>
      <c r="B1" s="52" t="s">
        <v>47</v>
      </c>
      <c r="C1" s="52" t="s">
        <v>48</v>
      </c>
      <c r="D1" s="52" t="s">
        <v>49</v>
      </c>
      <c r="E1" s="52" t="s">
        <v>50</v>
      </c>
      <c r="F1" s="52" t="s">
        <v>7</v>
      </c>
      <c r="G1" s="53" t="s">
        <v>52</v>
      </c>
      <c r="H1" s="53" t="s">
        <v>53</v>
      </c>
      <c r="I1" s="53" t="s">
        <v>54</v>
      </c>
    </row>
    <row r="2" spans="1:11" x14ac:dyDescent="0.3">
      <c r="A2">
        <v>1</v>
      </c>
      <c r="B2" t="s">
        <v>174</v>
      </c>
      <c r="C2" t="s">
        <v>175</v>
      </c>
      <c r="D2" t="s">
        <v>176</v>
      </c>
      <c r="E2" t="s">
        <v>176</v>
      </c>
      <c r="F2">
        <v>275</v>
      </c>
      <c r="G2">
        <f>COUNT(B2:E2)</f>
        <v>0</v>
      </c>
      <c r="H2" s="63">
        <f>COUNTA(B2:E2)</f>
        <v>4</v>
      </c>
      <c r="I2">
        <f>COUNTBLANK(B2:E2)</f>
        <v>0</v>
      </c>
    </row>
    <row r="3" spans="1:11" x14ac:dyDescent="0.3">
      <c r="A3">
        <v>2</v>
      </c>
      <c r="B3">
        <v>88</v>
      </c>
      <c r="C3">
        <v>75</v>
      </c>
      <c r="D3">
        <v>74</v>
      </c>
      <c r="E3">
        <v>66</v>
      </c>
      <c r="F3">
        <v>303</v>
      </c>
      <c r="G3">
        <f t="shared" ref="G3:G21" si="0">COUNT(B3:E3)</f>
        <v>4</v>
      </c>
      <c r="H3" s="63">
        <f t="shared" ref="H3:H21" si="1">COUNTA(B3:E3)</f>
        <v>4</v>
      </c>
      <c r="I3">
        <f t="shared" ref="I3:I21" si="2">COUNTBLANK(B3:E3)</f>
        <v>0</v>
      </c>
    </row>
    <row r="4" spans="1:11" x14ac:dyDescent="0.3">
      <c r="A4">
        <v>3</v>
      </c>
      <c r="B4">
        <v>74</v>
      </c>
      <c r="C4" s="62" t="s">
        <v>51</v>
      </c>
      <c r="D4">
        <v>63</v>
      </c>
      <c r="E4">
        <v>70</v>
      </c>
      <c r="F4">
        <v>294</v>
      </c>
      <c r="G4">
        <f t="shared" si="0"/>
        <v>3</v>
      </c>
      <c r="H4" s="63">
        <f t="shared" si="1"/>
        <v>4</v>
      </c>
      <c r="I4">
        <f t="shared" si="2"/>
        <v>0</v>
      </c>
    </row>
    <row r="5" spans="1:11" x14ac:dyDescent="0.3">
      <c r="A5">
        <v>4</v>
      </c>
      <c r="B5">
        <v>67</v>
      </c>
      <c r="C5">
        <v>66</v>
      </c>
      <c r="D5">
        <v>99</v>
      </c>
      <c r="E5">
        <v>68</v>
      </c>
      <c r="F5">
        <v>300</v>
      </c>
      <c r="G5">
        <f t="shared" si="0"/>
        <v>4</v>
      </c>
      <c r="H5" s="63">
        <f t="shared" si="1"/>
        <v>4</v>
      </c>
      <c r="I5">
        <f t="shared" si="2"/>
        <v>0</v>
      </c>
    </row>
    <row r="6" spans="1:11" x14ac:dyDescent="0.3">
      <c r="A6">
        <v>5</v>
      </c>
      <c r="B6">
        <v>80</v>
      </c>
      <c r="C6">
        <v>76</v>
      </c>
      <c r="D6">
        <v>58</v>
      </c>
      <c r="E6">
        <v>93</v>
      </c>
      <c r="F6">
        <v>307</v>
      </c>
      <c r="G6">
        <f t="shared" si="0"/>
        <v>4</v>
      </c>
      <c r="H6" s="63">
        <f t="shared" si="1"/>
        <v>4</v>
      </c>
      <c r="I6">
        <f t="shared" si="2"/>
        <v>0</v>
      </c>
      <c r="K6" t="s">
        <v>321</v>
      </c>
    </row>
    <row r="7" spans="1:11" x14ac:dyDescent="0.3">
      <c r="A7">
        <v>6</v>
      </c>
      <c r="B7">
        <v>98</v>
      </c>
      <c r="C7">
        <v>98</v>
      </c>
      <c r="D7" s="62" t="s">
        <v>51</v>
      </c>
      <c r="E7">
        <v>82</v>
      </c>
      <c r="F7">
        <v>353</v>
      </c>
      <c r="G7">
        <f t="shared" si="0"/>
        <v>3</v>
      </c>
      <c r="H7" s="63">
        <f t="shared" si="1"/>
        <v>4</v>
      </c>
      <c r="I7">
        <f t="shared" si="2"/>
        <v>0</v>
      </c>
      <c r="K7" t="s">
        <v>323</v>
      </c>
    </row>
    <row r="8" spans="1:11" x14ac:dyDescent="0.3">
      <c r="A8">
        <v>7</v>
      </c>
      <c r="B8">
        <v>78</v>
      </c>
      <c r="C8">
        <v>79</v>
      </c>
      <c r="D8">
        <v>51</v>
      </c>
      <c r="E8">
        <v>90</v>
      </c>
      <c r="F8">
        <v>298</v>
      </c>
      <c r="G8">
        <f t="shared" si="0"/>
        <v>4</v>
      </c>
      <c r="H8" s="63">
        <f t="shared" si="1"/>
        <v>4</v>
      </c>
      <c r="I8">
        <f t="shared" si="2"/>
        <v>0</v>
      </c>
      <c r="K8" t="s">
        <v>322</v>
      </c>
    </row>
    <row r="9" spans="1:11" x14ac:dyDescent="0.3">
      <c r="A9">
        <v>8</v>
      </c>
      <c r="B9">
        <v>82</v>
      </c>
      <c r="C9">
        <v>81</v>
      </c>
      <c r="D9">
        <v>69</v>
      </c>
      <c r="E9">
        <v>98</v>
      </c>
      <c r="F9">
        <v>330</v>
      </c>
      <c r="G9">
        <f t="shared" si="0"/>
        <v>4</v>
      </c>
      <c r="H9" s="63">
        <f t="shared" si="1"/>
        <v>4</v>
      </c>
      <c r="I9">
        <f t="shared" si="2"/>
        <v>0</v>
      </c>
    </row>
    <row r="10" spans="1:11" x14ac:dyDescent="0.3">
      <c r="A10">
        <v>9</v>
      </c>
      <c r="B10">
        <v>70</v>
      </c>
      <c r="C10">
        <v>96</v>
      </c>
      <c r="D10" s="50"/>
      <c r="E10">
        <v>74</v>
      </c>
      <c r="F10">
        <v>317</v>
      </c>
      <c r="G10">
        <f t="shared" si="0"/>
        <v>3</v>
      </c>
      <c r="H10" s="63">
        <f t="shared" si="1"/>
        <v>3</v>
      </c>
      <c r="I10">
        <f t="shared" si="2"/>
        <v>1</v>
      </c>
    </row>
    <row r="11" spans="1:11" x14ac:dyDescent="0.3">
      <c r="A11">
        <v>10</v>
      </c>
      <c r="B11">
        <v>70</v>
      </c>
      <c r="C11">
        <v>82</v>
      </c>
      <c r="D11">
        <v>96</v>
      </c>
      <c r="E11" s="50"/>
      <c r="F11">
        <v>326</v>
      </c>
      <c r="G11">
        <f t="shared" si="0"/>
        <v>3</v>
      </c>
      <c r="H11" s="63">
        <f t="shared" si="1"/>
        <v>3</v>
      </c>
      <c r="I11">
        <f t="shared" si="2"/>
        <v>1</v>
      </c>
    </row>
    <row r="12" spans="1:11" x14ac:dyDescent="0.3">
      <c r="A12">
        <v>11</v>
      </c>
      <c r="B12" s="62" t="s">
        <v>51</v>
      </c>
      <c r="C12" s="50"/>
      <c r="D12">
        <v>56</v>
      </c>
      <c r="E12">
        <v>95</v>
      </c>
      <c r="F12">
        <v>304</v>
      </c>
      <c r="G12">
        <f t="shared" si="0"/>
        <v>2</v>
      </c>
      <c r="H12" s="63">
        <f t="shared" si="1"/>
        <v>3</v>
      </c>
      <c r="I12">
        <f t="shared" si="2"/>
        <v>1</v>
      </c>
    </row>
    <row r="13" spans="1:11" x14ac:dyDescent="0.3">
      <c r="A13">
        <v>12</v>
      </c>
      <c r="B13">
        <v>95</v>
      </c>
      <c r="C13">
        <v>69</v>
      </c>
      <c r="D13">
        <v>93</v>
      </c>
      <c r="E13">
        <v>79</v>
      </c>
      <c r="F13">
        <v>336</v>
      </c>
      <c r="G13">
        <f t="shared" si="0"/>
        <v>4</v>
      </c>
      <c r="H13" s="63">
        <f t="shared" si="1"/>
        <v>4</v>
      </c>
      <c r="I13">
        <f t="shared" si="2"/>
        <v>0</v>
      </c>
    </row>
    <row r="14" spans="1:11" x14ac:dyDescent="0.3">
      <c r="A14">
        <v>13</v>
      </c>
      <c r="B14">
        <v>99</v>
      </c>
      <c r="C14">
        <v>98</v>
      </c>
      <c r="D14">
        <v>57</v>
      </c>
      <c r="E14" s="50"/>
      <c r="F14">
        <v>326</v>
      </c>
      <c r="G14">
        <f t="shared" si="0"/>
        <v>3</v>
      </c>
      <c r="H14" s="63">
        <f t="shared" si="1"/>
        <v>3</v>
      </c>
      <c r="I14">
        <f t="shared" si="2"/>
        <v>1</v>
      </c>
    </row>
    <row r="15" spans="1:11" x14ac:dyDescent="0.3">
      <c r="A15">
        <v>14</v>
      </c>
      <c r="B15">
        <v>83</v>
      </c>
      <c r="C15">
        <v>57</v>
      </c>
      <c r="D15">
        <v>96</v>
      </c>
      <c r="E15">
        <v>78</v>
      </c>
      <c r="F15">
        <v>314</v>
      </c>
      <c r="G15">
        <f t="shared" si="0"/>
        <v>4</v>
      </c>
      <c r="H15" s="63">
        <f t="shared" si="1"/>
        <v>4</v>
      </c>
      <c r="I15">
        <f t="shared" si="2"/>
        <v>0</v>
      </c>
    </row>
    <row r="16" spans="1:11" x14ac:dyDescent="0.3">
      <c r="A16">
        <v>15</v>
      </c>
      <c r="B16">
        <v>62</v>
      </c>
      <c r="C16">
        <v>91</v>
      </c>
      <c r="D16">
        <v>84</v>
      </c>
      <c r="E16">
        <v>87</v>
      </c>
      <c r="F16">
        <v>324</v>
      </c>
      <c r="G16">
        <f t="shared" si="0"/>
        <v>4</v>
      </c>
      <c r="H16" s="63">
        <f t="shared" si="1"/>
        <v>4</v>
      </c>
      <c r="I16">
        <f t="shared" si="2"/>
        <v>0</v>
      </c>
    </row>
    <row r="17" spans="1:9" x14ac:dyDescent="0.3">
      <c r="A17">
        <v>16</v>
      </c>
      <c r="B17">
        <v>81</v>
      </c>
      <c r="C17" s="62" t="s">
        <v>51</v>
      </c>
      <c r="D17">
        <v>63</v>
      </c>
      <c r="E17">
        <v>85</v>
      </c>
      <c r="F17">
        <v>290</v>
      </c>
      <c r="G17">
        <f t="shared" si="0"/>
        <v>3</v>
      </c>
      <c r="H17" s="63">
        <f t="shared" si="1"/>
        <v>4</v>
      </c>
      <c r="I17">
        <f t="shared" si="2"/>
        <v>0</v>
      </c>
    </row>
    <row r="18" spans="1:9" x14ac:dyDescent="0.3">
      <c r="A18">
        <v>17</v>
      </c>
      <c r="B18">
        <v>61</v>
      </c>
      <c r="C18">
        <v>75</v>
      </c>
      <c r="D18">
        <v>66</v>
      </c>
      <c r="E18" s="50"/>
      <c r="F18">
        <v>282</v>
      </c>
      <c r="G18">
        <f t="shared" si="0"/>
        <v>3</v>
      </c>
      <c r="H18" s="63">
        <f t="shared" si="1"/>
        <v>3</v>
      </c>
      <c r="I18">
        <f t="shared" si="2"/>
        <v>1</v>
      </c>
    </row>
    <row r="19" spans="1:9" x14ac:dyDescent="0.3">
      <c r="A19">
        <v>18</v>
      </c>
      <c r="B19">
        <v>83</v>
      </c>
      <c r="C19">
        <v>63</v>
      </c>
      <c r="D19">
        <v>85</v>
      </c>
      <c r="E19">
        <v>82</v>
      </c>
      <c r="F19">
        <v>313</v>
      </c>
      <c r="G19">
        <f t="shared" si="0"/>
        <v>4</v>
      </c>
      <c r="H19" s="63">
        <f t="shared" si="1"/>
        <v>4</v>
      </c>
      <c r="I19">
        <f t="shared" si="2"/>
        <v>0</v>
      </c>
    </row>
    <row r="20" spans="1:9" x14ac:dyDescent="0.3">
      <c r="A20">
        <v>19</v>
      </c>
      <c r="B20">
        <v>89</v>
      </c>
      <c r="C20">
        <v>93</v>
      </c>
      <c r="D20" s="62" t="s">
        <v>51</v>
      </c>
      <c r="E20">
        <v>88</v>
      </c>
      <c r="F20">
        <v>369</v>
      </c>
      <c r="G20">
        <f t="shared" si="0"/>
        <v>3</v>
      </c>
      <c r="H20" s="63">
        <f t="shared" si="1"/>
        <v>4</v>
      </c>
      <c r="I20">
        <f t="shared" si="2"/>
        <v>0</v>
      </c>
    </row>
    <row r="21" spans="1:9" x14ac:dyDescent="0.3">
      <c r="A21">
        <v>20</v>
      </c>
      <c r="B21">
        <v>97</v>
      </c>
      <c r="C21">
        <v>72</v>
      </c>
      <c r="D21">
        <v>89</v>
      </c>
      <c r="E21">
        <v>90</v>
      </c>
      <c r="F21">
        <v>348</v>
      </c>
      <c r="G21">
        <f t="shared" si="0"/>
        <v>4</v>
      </c>
      <c r="H21" s="63">
        <f t="shared" si="1"/>
        <v>4</v>
      </c>
      <c r="I21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2340-5215-41D6-B0BC-EC3B3800C86C}">
  <dimension ref="A1:T74"/>
  <sheetViews>
    <sheetView topLeftCell="A10" workbookViewId="0">
      <selection activeCell="C48" sqref="C48:C50"/>
    </sheetView>
  </sheetViews>
  <sheetFormatPr defaultRowHeight="14.4" x14ac:dyDescent="0.3"/>
  <cols>
    <col min="1" max="1" width="13.77734375" customWidth="1"/>
    <col min="2" max="2" width="10.109375" customWidth="1"/>
  </cols>
  <sheetData>
    <row r="1" spans="1:5" x14ac:dyDescent="0.3">
      <c r="A1" t="s">
        <v>63</v>
      </c>
    </row>
    <row r="3" spans="1:5" x14ac:dyDescent="0.3">
      <c r="A3">
        <v>20</v>
      </c>
      <c r="D3">
        <v>20</v>
      </c>
    </row>
    <row r="4" spans="1:5" x14ac:dyDescent="0.3">
      <c r="B4">
        <v>40</v>
      </c>
      <c r="D4">
        <v>40</v>
      </c>
      <c r="E4">
        <v>40</v>
      </c>
    </row>
    <row r="5" spans="1:5" x14ac:dyDescent="0.3">
      <c r="A5">
        <v>30</v>
      </c>
      <c r="D5">
        <v>30</v>
      </c>
    </row>
    <row r="6" spans="1:5" x14ac:dyDescent="0.3">
      <c r="B6">
        <v>40</v>
      </c>
      <c r="D6">
        <v>40</v>
      </c>
      <c r="E6">
        <v>40</v>
      </c>
    </row>
    <row r="7" spans="1:5" x14ac:dyDescent="0.3">
      <c r="A7">
        <v>50</v>
      </c>
      <c r="D7">
        <v>50</v>
      </c>
    </row>
    <row r="8" spans="1:5" x14ac:dyDescent="0.3">
      <c r="B8">
        <v>55</v>
      </c>
      <c r="D8">
        <v>55</v>
      </c>
      <c r="E8">
        <v>55</v>
      </c>
    </row>
    <row r="9" spans="1:5" x14ac:dyDescent="0.3">
      <c r="A9">
        <v>69</v>
      </c>
      <c r="D9">
        <v>69</v>
      </c>
    </row>
    <row r="10" spans="1:5" x14ac:dyDescent="0.3">
      <c r="B10">
        <v>77</v>
      </c>
      <c r="D10">
        <v>77</v>
      </c>
      <c r="E10">
        <v>77</v>
      </c>
    </row>
    <row r="15" spans="1:5" x14ac:dyDescent="0.3">
      <c r="A15" t="s">
        <v>64</v>
      </c>
    </row>
    <row r="17" spans="1:14" x14ac:dyDescent="0.3">
      <c r="A17">
        <v>1</v>
      </c>
      <c r="B17">
        <v>98</v>
      </c>
      <c r="C17">
        <v>56</v>
      </c>
      <c r="D17">
        <v>40</v>
      </c>
      <c r="E17">
        <v>68</v>
      </c>
      <c r="F17">
        <v>275</v>
      </c>
      <c r="I17">
        <f t="shared" ref="I17:I34" si="0">A17</f>
        <v>1</v>
      </c>
      <c r="J17">
        <f t="shared" ref="J17:J34" si="1">B17</f>
        <v>98</v>
      </c>
      <c r="K17">
        <f t="shared" ref="K17:K34" si="2">C17</f>
        <v>56</v>
      </c>
      <c r="L17">
        <f t="shared" ref="L17:L34" si="3">D17</f>
        <v>40</v>
      </c>
      <c r="M17">
        <f t="shared" ref="M17:M34" si="4">E17</f>
        <v>68</v>
      </c>
      <c r="N17">
        <f t="shared" ref="N17:N34" si="5">F17</f>
        <v>275</v>
      </c>
    </row>
    <row r="18" spans="1:14" x14ac:dyDescent="0.3">
      <c r="A18">
        <v>2</v>
      </c>
      <c r="B18">
        <v>88</v>
      </c>
      <c r="C18">
        <v>75</v>
      </c>
      <c r="D18">
        <v>74</v>
      </c>
      <c r="E18">
        <v>66</v>
      </c>
      <c r="F18">
        <v>303</v>
      </c>
      <c r="I18">
        <f t="shared" si="0"/>
        <v>2</v>
      </c>
      <c r="J18">
        <f t="shared" si="1"/>
        <v>88</v>
      </c>
      <c r="K18">
        <f t="shared" si="2"/>
        <v>75</v>
      </c>
      <c r="L18">
        <f t="shared" si="3"/>
        <v>74</v>
      </c>
      <c r="M18">
        <f t="shared" si="4"/>
        <v>66</v>
      </c>
      <c r="N18">
        <f t="shared" si="5"/>
        <v>303</v>
      </c>
    </row>
    <row r="19" spans="1:14" x14ac:dyDescent="0.3">
      <c r="A19">
        <v>3</v>
      </c>
      <c r="B19">
        <v>74</v>
      </c>
      <c r="C19">
        <v>87</v>
      </c>
      <c r="D19">
        <v>63</v>
      </c>
      <c r="E19">
        <v>70</v>
      </c>
      <c r="F19">
        <v>294</v>
      </c>
      <c r="I19">
        <f t="shared" si="0"/>
        <v>3</v>
      </c>
      <c r="J19">
        <f t="shared" si="1"/>
        <v>74</v>
      </c>
      <c r="K19">
        <f t="shared" si="2"/>
        <v>87</v>
      </c>
      <c r="L19">
        <f t="shared" si="3"/>
        <v>63</v>
      </c>
      <c r="M19">
        <f t="shared" si="4"/>
        <v>70</v>
      </c>
      <c r="N19">
        <f t="shared" si="5"/>
        <v>294</v>
      </c>
    </row>
    <row r="20" spans="1:14" x14ac:dyDescent="0.3">
      <c r="A20">
        <v>4</v>
      </c>
      <c r="B20">
        <v>67</v>
      </c>
      <c r="C20">
        <v>66</v>
      </c>
      <c r="D20">
        <v>99</v>
      </c>
      <c r="E20">
        <v>68</v>
      </c>
      <c r="F20">
        <v>300</v>
      </c>
      <c r="I20">
        <f t="shared" si="0"/>
        <v>4</v>
      </c>
      <c r="J20">
        <f t="shared" si="1"/>
        <v>67</v>
      </c>
      <c r="K20">
        <f t="shared" si="2"/>
        <v>66</v>
      </c>
      <c r="L20">
        <f t="shared" si="3"/>
        <v>99</v>
      </c>
      <c r="M20">
        <f t="shared" si="4"/>
        <v>68</v>
      </c>
      <c r="N20">
        <f t="shared" si="5"/>
        <v>300</v>
      </c>
    </row>
    <row r="21" spans="1:14" x14ac:dyDescent="0.3">
      <c r="A21">
        <v>5</v>
      </c>
      <c r="B21">
        <v>80</v>
      </c>
      <c r="C21">
        <v>76</v>
      </c>
      <c r="D21">
        <v>58</v>
      </c>
      <c r="E21">
        <v>93</v>
      </c>
      <c r="F21">
        <v>307</v>
      </c>
      <c r="I21">
        <f t="shared" si="0"/>
        <v>5</v>
      </c>
      <c r="J21">
        <f t="shared" si="1"/>
        <v>80</v>
      </c>
      <c r="K21">
        <f t="shared" si="2"/>
        <v>76</v>
      </c>
      <c r="L21">
        <f t="shared" si="3"/>
        <v>58</v>
      </c>
      <c r="M21">
        <f t="shared" si="4"/>
        <v>93</v>
      </c>
      <c r="N21">
        <f t="shared" si="5"/>
        <v>307</v>
      </c>
    </row>
    <row r="22" spans="1:14" x14ac:dyDescent="0.3">
      <c r="A22">
        <v>6</v>
      </c>
      <c r="B22">
        <v>98</v>
      </c>
      <c r="C22">
        <v>98</v>
      </c>
      <c r="D22">
        <v>75</v>
      </c>
      <c r="E22">
        <v>82</v>
      </c>
      <c r="F22">
        <v>353</v>
      </c>
      <c r="I22">
        <f t="shared" si="0"/>
        <v>6</v>
      </c>
      <c r="J22">
        <f t="shared" si="1"/>
        <v>98</v>
      </c>
      <c r="K22">
        <f t="shared" si="2"/>
        <v>98</v>
      </c>
      <c r="L22">
        <f t="shared" si="3"/>
        <v>75</v>
      </c>
      <c r="M22">
        <f t="shared" si="4"/>
        <v>82</v>
      </c>
      <c r="N22">
        <f t="shared" si="5"/>
        <v>353</v>
      </c>
    </row>
    <row r="23" spans="1:14" x14ac:dyDescent="0.3">
      <c r="A23">
        <v>7</v>
      </c>
      <c r="B23">
        <v>78</v>
      </c>
      <c r="C23">
        <v>79</v>
      </c>
      <c r="D23">
        <v>51</v>
      </c>
      <c r="E23">
        <v>90</v>
      </c>
      <c r="F23">
        <v>298</v>
      </c>
      <c r="I23">
        <f t="shared" si="0"/>
        <v>7</v>
      </c>
      <c r="J23">
        <f t="shared" si="1"/>
        <v>78</v>
      </c>
      <c r="K23">
        <f t="shared" si="2"/>
        <v>79</v>
      </c>
      <c r="L23">
        <f t="shared" si="3"/>
        <v>51</v>
      </c>
      <c r="M23">
        <f t="shared" si="4"/>
        <v>90</v>
      </c>
      <c r="N23">
        <f t="shared" si="5"/>
        <v>298</v>
      </c>
    </row>
    <row r="24" spans="1:14" x14ac:dyDescent="0.3">
      <c r="A24">
        <v>8</v>
      </c>
      <c r="B24">
        <v>82</v>
      </c>
      <c r="C24">
        <v>81</v>
      </c>
      <c r="D24">
        <v>69</v>
      </c>
      <c r="E24">
        <v>98</v>
      </c>
      <c r="F24">
        <v>330</v>
      </c>
      <c r="I24">
        <f t="shared" si="0"/>
        <v>8</v>
      </c>
      <c r="J24">
        <f t="shared" si="1"/>
        <v>82</v>
      </c>
      <c r="K24">
        <f t="shared" si="2"/>
        <v>81</v>
      </c>
      <c r="L24">
        <f t="shared" si="3"/>
        <v>69</v>
      </c>
      <c r="M24">
        <f t="shared" si="4"/>
        <v>98</v>
      </c>
      <c r="N24">
        <f t="shared" si="5"/>
        <v>330</v>
      </c>
    </row>
    <row r="25" spans="1:14" x14ac:dyDescent="0.3">
      <c r="A25">
        <v>9</v>
      </c>
      <c r="B25">
        <v>70</v>
      </c>
      <c r="C25">
        <v>96</v>
      </c>
      <c r="D25">
        <v>77</v>
      </c>
      <c r="E25">
        <v>74</v>
      </c>
      <c r="F25">
        <v>317</v>
      </c>
      <c r="I25">
        <f t="shared" si="0"/>
        <v>9</v>
      </c>
      <c r="J25">
        <f t="shared" si="1"/>
        <v>70</v>
      </c>
      <c r="K25">
        <f t="shared" si="2"/>
        <v>96</v>
      </c>
      <c r="L25">
        <f t="shared" si="3"/>
        <v>77</v>
      </c>
      <c r="M25">
        <f t="shared" si="4"/>
        <v>74</v>
      </c>
      <c r="N25">
        <f t="shared" si="5"/>
        <v>317</v>
      </c>
    </row>
    <row r="26" spans="1:14" x14ac:dyDescent="0.3">
      <c r="A26">
        <v>10</v>
      </c>
      <c r="B26">
        <v>70</v>
      </c>
      <c r="C26">
        <v>82</v>
      </c>
      <c r="D26">
        <v>96</v>
      </c>
      <c r="E26">
        <v>78</v>
      </c>
      <c r="F26">
        <v>326</v>
      </c>
      <c r="I26">
        <f t="shared" si="0"/>
        <v>10</v>
      </c>
      <c r="J26">
        <f t="shared" si="1"/>
        <v>70</v>
      </c>
      <c r="K26">
        <f t="shared" si="2"/>
        <v>82</v>
      </c>
      <c r="L26">
        <f t="shared" si="3"/>
        <v>96</v>
      </c>
      <c r="M26">
        <f t="shared" si="4"/>
        <v>78</v>
      </c>
      <c r="N26">
        <f t="shared" si="5"/>
        <v>326</v>
      </c>
    </row>
    <row r="27" spans="1:14" x14ac:dyDescent="0.3">
      <c r="A27">
        <v>11</v>
      </c>
      <c r="B27">
        <v>83</v>
      </c>
      <c r="C27">
        <v>70</v>
      </c>
      <c r="D27">
        <v>56</v>
      </c>
      <c r="E27">
        <v>95</v>
      </c>
      <c r="F27">
        <v>304</v>
      </c>
      <c r="I27">
        <f t="shared" si="0"/>
        <v>11</v>
      </c>
      <c r="J27">
        <f t="shared" si="1"/>
        <v>83</v>
      </c>
      <c r="K27">
        <f t="shared" si="2"/>
        <v>70</v>
      </c>
      <c r="L27">
        <f t="shared" si="3"/>
        <v>56</v>
      </c>
      <c r="M27">
        <f t="shared" si="4"/>
        <v>95</v>
      </c>
      <c r="N27">
        <f t="shared" si="5"/>
        <v>304</v>
      </c>
    </row>
    <row r="28" spans="1:14" x14ac:dyDescent="0.3">
      <c r="A28">
        <v>12</v>
      </c>
      <c r="B28">
        <v>95</v>
      </c>
      <c r="C28">
        <v>69</v>
      </c>
      <c r="D28">
        <v>93</v>
      </c>
      <c r="E28">
        <v>79</v>
      </c>
      <c r="F28">
        <v>336</v>
      </c>
      <c r="I28">
        <f t="shared" si="0"/>
        <v>12</v>
      </c>
      <c r="J28">
        <f t="shared" si="1"/>
        <v>95</v>
      </c>
      <c r="K28">
        <f t="shared" si="2"/>
        <v>69</v>
      </c>
      <c r="L28">
        <f t="shared" si="3"/>
        <v>93</v>
      </c>
      <c r="M28">
        <f t="shared" si="4"/>
        <v>79</v>
      </c>
      <c r="N28">
        <f t="shared" si="5"/>
        <v>336</v>
      </c>
    </row>
    <row r="29" spans="1:14" x14ac:dyDescent="0.3">
      <c r="A29">
        <v>13</v>
      </c>
      <c r="B29">
        <v>99</v>
      </c>
      <c r="C29">
        <v>98</v>
      </c>
      <c r="D29">
        <v>57</v>
      </c>
      <c r="E29">
        <v>72</v>
      </c>
      <c r="F29">
        <v>326</v>
      </c>
      <c r="I29">
        <f t="shared" si="0"/>
        <v>13</v>
      </c>
      <c r="J29">
        <f t="shared" si="1"/>
        <v>99</v>
      </c>
      <c r="K29">
        <f t="shared" si="2"/>
        <v>98</v>
      </c>
      <c r="L29">
        <f t="shared" si="3"/>
        <v>57</v>
      </c>
      <c r="M29">
        <f t="shared" si="4"/>
        <v>72</v>
      </c>
      <c r="N29">
        <f t="shared" si="5"/>
        <v>326</v>
      </c>
    </row>
    <row r="30" spans="1:14" x14ac:dyDescent="0.3">
      <c r="A30">
        <v>14</v>
      </c>
      <c r="B30">
        <v>83</v>
      </c>
      <c r="C30">
        <v>57</v>
      </c>
      <c r="D30">
        <v>96</v>
      </c>
      <c r="E30">
        <v>78</v>
      </c>
      <c r="F30">
        <v>314</v>
      </c>
      <c r="I30">
        <f t="shared" si="0"/>
        <v>14</v>
      </c>
      <c r="J30">
        <f t="shared" si="1"/>
        <v>83</v>
      </c>
      <c r="K30">
        <f t="shared" si="2"/>
        <v>57</v>
      </c>
      <c r="L30">
        <f t="shared" si="3"/>
        <v>96</v>
      </c>
      <c r="M30">
        <f t="shared" si="4"/>
        <v>78</v>
      </c>
      <c r="N30">
        <f t="shared" si="5"/>
        <v>314</v>
      </c>
    </row>
    <row r="31" spans="1:14" x14ac:dyDescent="0.3">
      <c r="A31">
        <v>15</v>
      </c>
      <c r="B31">
        <v>62</v>
      </c>
      <c r="C31">
        <v>91</v>
      </c>
      <c r="D31">
        <v>84</v>
      </c>
      <c r="E31">
        <v>87</v>
      </c>
      <c r="F31">
        <v>324</v>
      </c>
      <c r="I31">
        <f t="shared" si="0"/>
        <v>15</v>
      </c>
      <c r="J31">
        <f t="shared" si="1"/>
        <v>62</v>
      </c>
      <c r="K31">
        <f t="shared" si="2"/>
        <v>91</v>
      </c>
      <c r="L31">
        <f t="shared" si="3"/>
        <v>84</v>
      </c>
      <c r="M31">
        <f t="shared" si="4"/>
        <v>87</v>
      </c>
      <c r="N31">
        <f t="shared" si="5"/>
        <v>324</v>
      </c>
    </row>
    <row r="32" spans="1:14" x14ac:dyDescent="0.3">
      <c r="A32">
        <v>16</v>
      </c>
      <c r="B32">
        <v>81</v>
      </c>
      <c r="C32">
        <v>61</v>
      </c>
      <c r="D32">
        <v>63</v>
      </c>
      <c r="E32">
        <v>85</v>
      </c>
      <c r="F32">
        <v>290</v>
      </c>
      <c r="I32">
        <f t="shared" si="0"/>
        <v>16</v>
      </c>
      <c r="J32">
        <f t="shared" si="1"/>
        <v>81</v>
      </c>
      <c r="K32">
        <f t="shared" si="2"/>
        <v>61</v>
      </c>
      <c r="L32">
        <f t="shared" si="3"/>
        <v>63</v>
      </c>
      <c r="M32">
        <f t="shared" si="4"/>
        <v>85</v>
      </c>
      <c r="N32">
        <f t="shared" si="5"/>
        <v>290</v>
      </c>
    </row>
    <row r="33" spans="1:14" x14ac:dyDescent="0.3">
      <c r="A33">
        <v>17</v>
      </c>
      <c r="B33">
        <v>61</v>
      </c>
      <c r="C33">
        <v>75</v>
      </c>
      <c r="D33">
        <v>66</v>
      </c>
      <c r="E33">
        <v>80</v>
      </c>
      <c r="F33">
        <v>282</v>
      </c>
      <c r="I33">
        <f t="shared" si="0"/>
        <v>17</v>
      </c>
      <c r="J33">
        <f t="shared" si="1"/>
        <v>61</v>
      </c>
      <c r="K33">
        <f t="shared" si="2"/>
        <v>75</v>
      </c>
      <c r="L33">
        <f t="shared" si="3"/>
        <v>66</v>
      </c>
      <c r="M33">
        <f t="shared" si="4"/>
        <v>80</v>
      </c>
      <c r="N33">
        <f t="shared" si="5"/>
        <v>282</v>
      </c>
    </row>
    <row r="34" spans="1:14" x14ac:dyDescent="0.3">
      <c r="A34">
        <v>18</v>
      </c>
      <c r="B34">
        <v>83</v>
      </c>
      <c r="C34">
        <v>63</v>
      </c>
      <c r="D34">
        <v>85</v>
      </c>
      <c r="E34">
        <v>82</v>
      </c>
      <c r="F34">
        <v>313</v>
      </c>
      <c r="I34">
        <f t="shared" si="0"/>
        <v>18</v>
      </c>
      <c r="J34">
        <f t="shared" si="1"/>
        <v>83</v>
      </c>
      <c r="K34">
        <f t="shared" si="2"/>
        <v>63</v>
      </c>
      <c r="L34">
        <f t="shared" si="3"/>
        <v>85</v>
      </c>
      <c r="M34">
        <f t="shared" si="4"/>
        <v>82</v>
      </c>
      <c r="N34">
        <f t="shared" si="5"/>
        <v>313</v>
      </c>
    </row>
    <row r="39" spans="1:14" x14ac:dyDescent="0.3">
      <c r="A39" t="s">
        <v>65</v>
      </c>
    </row>
    <row r="41" spans="1:14" x14ac:dyDescent="0.3">
      <c r="A41" t="s">
        <v>66</v>
      </c>
      <c r="B41" t="str">
        <f>TRIM(A41)</f>
        <v>abc xyz</v>
      </c>
      <c r="C41" t="str">
        <f>TRIM(A41)</f>
        <v>abc xyz</v>
      </c>
    </row>
    <row r="42" spans="1:14" x14ac:dyDescent="0.3">
      <c r="A42" t="s">
        <v>67</v>
      </c>
      <c r="B42" t="str">
        <f>TRIM(A42)</f>
        <v>xyz zbc</v>
      </c>
      <c r="C42" t="str">
        <f>TRIM(A42)</f>
        <v>xyz zbc</v>
      </c>
    </row>
    <row r="43" spans="1:14" x14ac:dyDescent="0.3">
      <c r="A43" t="s">
        <v>68</v>
      </c>
      <c r="B43" t="str">
        <f>TRIM(A43)</f>
        <v>ab y</v>
      </c>
      <c r="C43" t="str">
        <f>TRIM(A43)</f>
        <v>ab y</v>
      </c>
    </row>
    <row r="44" spans="1:14" x14ac:dyDescent="0.3">
      <c r="A44" t="s">
        <v>69</v>
      </c>
      <c r="B44" t="str">
        <f>TRIM(A44)</f>
        <v>abcz</v>
      </c>
      <c r="C44" t="str">
        <f>TRIM(A44)</f>
        <v>abcz</v>
      </c>
    </row>
    <row r="47" spans="1:14" x14ac:dyDescent="0.3">
      <c r="A47" t="s">
        <v>96</v>
      </c>
    </row>
    <row r="48" spans="1:14" x14ac:dyDescent="0.3">
      <c r="A48" t="s">
        <v>177</v>
      </c>
      <c r="B48" t="str">
        <f>TRIM(A48)</f>
        <v>Raj Kumar</v>
      </c>
    </row>
    <row r="49" spans="1:20" x14ac:dyDescent="0.3">
      <c r="A49" t="s">
        <v>178</v>
      </c>
      <c r="B49" t="str">
        <f>TRIM(A49)</f>
        <v>Dev Joshi</v>
      </c>
    </row>
    <row r="50" spans="1:20" x14ac:dyDescent="0.3">
      <c r="A50" t="s">
        <v>179</v>
      </c>
      <c r="B50" t="str">
        <f>TRIM(A50)</f>
        <v>divya xyz</v>
      </c>
    </row>
    <row r="57" spans="1:20" x14ac:dyDescent="0.3">
      <c r="S57">
        <v>68</v>
      </c>
      <c r="T57">
        <v>275</v>
      </c>
    </row>
    <row r="58" spans="1:20" x14ac:dyDescent="0.3">
      <c r="S58">
        <v>66</v>
      </c>
      <c r="T58">
        <v>303</v>
      </c>
    </row>
    <row r="59" spans="1:20" x14ac:dyDescent="0.3">
      <c r="S59">
        <v>70</v>
      </c>
      <c r="T59">
        <v>294</v>
      </c>
    </row>
    <row r="60" spans="1:20" x14ac:dyDescent="0.3">
      <c r="S60">
        <v>68</v>
      </c>
      <c r="T60">
        <v>300</v>
      </c>
    </row>
    <row r="61" spans="1:20" x14ac:dyDescent="0.3">
      <c r="S61">
        <v>93</v>
      </c>
      <c r="T61">
        <v>307</v>
      </c>
    </row>
    <row r="62" spans="1:20" x14ac:dyDescent="0.3">
      <c r="S62">
        <v>82</v>
      </c>
      <c r="T62">
        <v>353</v>
      </c>
    </row>
    <row r="63" spans="1:20" x14ac:dyDescent="0.3">
      <c r="S63">
        <v>90</v>
      </c>
      <c r="T63">
        <v>298</v>
      </c>
    </row>
    <row r="64" spans="1:20" x14ac:dyDescent="0.3">
      <c r="S64">
        <v>98</v>
      </c>
      <c r="T64">
        <v>330</v>
      </c>
    </row>
    <row r="65" spans="19:20" x14ac:dyDescent="0.3">
      <c r="S65">
        <v>74</v>
      </c>
      <c r="T65">
        <v>317</v>
      </c>
    </row>
    <row r="66" spans="19:20" x14ac:dyDescent="0.3">
      <c r="S66">
        <v>78</v>
      </c>
      <c r="T66">
        <v>326</v>
      </c>
    </row>
    <row r="67" spans="19:20" x14ac:dyDescent="0.3">
      <c r="S67">
        <v>95</v>
      </c>
      <c r="T67">
        <v>304</v>
      </c>
    </row>
    <row r="68" spans="19:20" x14ac:dyDescent="0.3">
      <c r="S68">
        <v>79</v>
      </c>
      <c r="T68">
        <v>336</v>
      </c>
    </row>
    <row r="69" spans="19:20" x14ac:dyDescent="0.3">
      <c r="S69">
        <v>72</v>
      </c>
      <c r="T69">
        <v>326</v>
      </c>
    </row>
    <row r="70" spans="19:20" x14ac:dyDescent="0.3">
      <c r="S70">
        <v>78</v>
      </c>
      <c r="T70">
        <v>314</v>
      </c>
    </row>
    <row r="71" spans="19:20" x14ac:dyDescent="0.3">
      <c r="S71">
        <v>87</v>
      </c>
      <c r="T71">
        <v>324</v>
      </c>
    </row>
    <row r="72" spans="19:20" x14ac:dyDescent="0.3">
      <c r="S72">
        <v>85</v>
      </c>
      <c r="T72">
        <v>290</v>
      </c>
    </row>
    <row r="73" spans="19:20" x14ac:dyDescent="0.3">
      <c r="S73">
        <v>80</v>
      </c>
      <c r="T73">
        <v>282</v>
      </c>
    </row>
    <row r="74" spans="19:20" x14ac:dyDescent="0.3">
      <c r="S74">
        <v>82</v>
      </c>
      <c r="T74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ABDE-81DD-460F-A2DA-D08793328B51}">
  <dimension ref="A1:I43"/>
  <sheetViews>
    <sheetView workbookViewId="0">
      <selection activeCell="E15" sqref="E15"/>
    </sheetView>
  </sheetViews>
  <sheetFormatPr defaultRowHeight="14.4" x14ac:dyDescent="0.3"/>
  <cols>
    <col min="1" max="1" width="30.109375" customWidth="1"/>
    <col min="2" max="3" width="41.77734375" customWidth="1"/>
    <col min="4" max="4" width="19.33203125" customWidth="1"/>
    <col min="5" max="6" width="20.109375" customWidth="1"/>
    <col min="7" max="7" width="18.88671875" customWidth="1"/>
    <col min="8" max="8" width="22.44140625" customWidth="1"/>
  </cols>
  <sheetData>
    <row r="1" spans="1:9" x14ac:dyDescent="0.3">
      <c r="A1" t="s">
        <v>82</v>
      </c>
    </row>
    <row r="3" spans="1:9" x14ac:dyDescent="0.3">
      <c r="A3" s="55" t="s">
        <v>70</v>
      </c>
      <c r="B3" s="55" t="s">
        <v>71</v>
      </c>
      <c r="C3" s="55" t="s">
        <v>87</v>
      </c>
      <c r="D3" s="57" t="s">
        <v>87</v>
      </c>
      <c r="E3" t="s">
        <v>87</v>
      </c>
      <c r="I3" t="s">
        <v>86</v>
      </c>
    </row>
    <row r="4" spans="1:9" x14ac:dyDescent="0.3">
      <c r="A4" s="56" t="s">
        <v>72</v>
      </c>
      <c r="B4" s="56" t="s">
        <v>73</v>
      </c>
      <c r="C4" s="56" t="str">
        <f>_xlfn.TEXTJOIN(" ",TRUE,A4,B4)</f>
        <v>Emma Johnson</v>
      </c>
      <c r="D4" t="str">
        <f>_xlfn.TEXTJOIN(" ",TRUE,A4,B4)</f>
        <v>Emma Johnson</v>
      </c>
      <c r="E4" t="str">
        <f>_xlfn.CONCAT(A4,B4)</f>
        <v>EmmaJohnson</v>
      </c>
    </row>
    <row r="5" spans="1:9" x14ac:dyDescent="0.3">
      <c r="A5" s="56" t="s">
        <v>74</v>
      </c>
      <c r="B5" s="56" t="s">
        <v>75</v>
      </c>
      <c r="C5" s="56" t="str">
        <f>_xlfn.TEXTJOIN(" ",TRUE,A5,B5)</f>
        <v>Liam Smith</v>
      </c>
      <c r="D5" t="str">
        <f>_xlfn.TEXTJOIN(" ",TRUE,A5,B5)</f>
        <v>Liam Smith</v>
      </c>
      <c r="E5" t="str">
        <f>_xlfn.CONCAT(A5,B5)</f>
        <v>LiamSmith</v>
      </c>
    </row>
    <row r="6" spans="1:9" x14ac:dyDescent="0.3">
      <c r="A6" s="56" t="s">
        <v>76</v>
      </c>
      <c r="B6" s="56" t="s">
        <v>77</v>
      </c>
      <c r="C6" s="56" t="str">
        <f>_xlfn.TEXTJOIN(" ",TRUE,A6,B6)</f>
        <v>Olivia Brown</v>
      </c>
      <c r="D6" t="str">
        <f>_xlfn.TEXTJOIN(" ",TRUE,A6,B6)</f>
        <v>Olivia Brown</v>
      </c>
      <c r="E6" t="str">
        <f>_xlfn.CONCAT(A6,B6)</f>
        <v>OliviaBrown</v>
      </c>
    </row>
    <row r="7" spans="1:9" x14ac:dyDescent="0.3">
      <c r="A7" s="56" t="s">
        <v>78</v>
      </c>
      <c r="B7" s="56" t="s">
        <v>79</v>
      </c>
      <c r="C7" s="56" t="str">
        <f>_xlfn.TEXTJOIN(" ",TRUE,A7,B7)</f>
        <v>Noah Davis</v>
      </c>
      <c r="D7" t="str">
        <f>_xlfn.TEXTJOIN(" ",TRUE,A7,B7)</f>
        <v>Noah Davis</v>
      </c>
      <c r="E7" t="str">
        <f>_xlfn.CONCAT(A7,B7)</f>
        <v>NoahDavis</v>
      </c>
    </row>
    <row r="8" spans="1:9" x14ac:dyDescent="0.3">
      <c r="A8" s="56" t="s">
        <v>80</v>
      </c>
      <c r="B8" s="56" t="s">
        <v>81</v>
      </c>
      <c r="C8" s="56" t="str">
        <f>_xlfn.TEXTJOIN(" ",TRUE,A8,B8)</f>
        <v>Ava Wilson</v>
      </c>
      <c r="D8" t="str">
        <f>_xlfn.TEXTJOIN(" ",TRUE,A8,B8)</f>
        <v>Ava Wilson</v>
      </c>
      <c r="E8" t="str">
        <f>_xlfn.CONCAT(A8,B8)</f>
        <v>AvaWilson</v>
      </c>
    </row>
    <row r="12" spans="1:9" x14ac:dyDescent="0.3">
      <c r="A12" s="57" t="s">
        <v>83</v>
      </c>
      <c r="B12" s="57" t="s">
        <v>85</v>
      </c>
      <c r="C12" s="56" t="s">
        <v>96</v>
      </c>
      <c r="D12" t="s">
        <v>96</v>
      </c>
    </row>
    <row r="13" spans="1:9" x14ac:dyDescent="0.3">
      <c r="A13" s="56" t="s">
        <v>72</v>
      </c>
      <c r="B13" s="56" t="s">
        <v>73</v>
      </c>
      <c r="C13" s="56" t="s">
        <v>97</v>
      </c>
      <c r="D13" t="s">
        <v>97</v>
      </c>
    </row>
    <row r="14" spans="1:9" x14ac:dyDescent="0.3">
      <c r="A14" s="56" t="s">
        <v>74</v>
      </c>
      <c r="B14" s="56" t="s">
        <v>75</v>
      </c>
      <c r="C14" s="56" t="s">
        <v>98</v>
      </c>
      <c r="D14" t="s">
        <v>98</v>
      </c>
    </row>
    <row r="15" spans="1:9" x14ac:dyDescent="0.3">
      <c r="A15" s="56" t="s">
        <v>76</v>
      </c>
      <c r="B15" s="56" t="s">
        <v>77</v>
      </c>
      <c r="C15" s="56" t="s">
        <v>99</v>
      </c>
      <c r="D15" t="s">
        <v>99</v>
      </c>
    </row>
    <row r="16" spans="1:9" x14ac:dyDescent="0.3">
      <c r="A16" s="56" t="s">
        <v>78</v>
      </c>
      <c r="B16" s="56" t="s">
        <v>79</v>
      </c>
      <c r="C16" s="56" t="s">
        <v>100</v>
      </c>
      <c r="D16" t="s">
        <v>100</v>
      </c>
    </row>
    <row r="17" spans="1:8" x14ac:dyDescent="0.3">
      <c r="A17" s="56" t="s">
        <v>80</v>
      </c>
      <c r="B17" s="56" t="s">
        <v>81</v>
      </c>
      <c r="C17" s="56" t="s">
        <v>101</v>
      </c>
      <c r="D17" t="s">
        <v>101</v>
      </c>
    </row>
    <row r="20" spans="1:8" x14ac:dyDescent="0.3">
      <c r="A20" s="58" t="s">
        <v>91</v>
      </c>
      <c r="B20" s="58" t="s">
        <v>92</v>
      </c>
      <c r="C20" s="57" t="s">
        <v>93</v>
      </c>
      <c r="D20" t="s">
        <v>94</v>
      </c>
      <c r="G20" t="s">
        <v>95</v>
      </c>
    </row>
    <row r="21" spans="1:8" x14ac:dyDescent="0.3">
      <c r="A21" t="s">
        <v>88</v>
      </c>
      <c r="B21" t="s">
        <v>89</v>
      </c>
      <c r="C21" t="s">
        <v>90</v>
      </c>
      <c r="D21" t="str">
        <f>_xlfn.TEXTJOIN(" ",TRUE,A21,B21,C21)</f>
        <v>Ram  kumar sharma</v>
      </c>
      <c r="G21" t="str">
        <f>_xlfn.CONCAT(A21:D21)</f>
        <v>Ram kumarsharmaRam  kumar sharma</v>
      </c>
    </row>
    <row r="24" spans="1:8" x14ac:dyDescent="0.3">
      <c r="A24" s="56" t="s">
        <v>84</v>
      </c>
    </row>
    <row r="25" spans="1:8" x14ac:dyDescent="0.3">
      <c r="A25" t="s">
        <v>102</v>
      </c>
    </row>
    <row r="27" spans="1:8" x14ac:dyDescent="0.3">
      <c r="A27" t="s">
        <v>103</v>
      </c>
      <c r="B27" t="str">
        <f>SUBSTITUTE(A27,"big","bright",1)</f>
        <v xml:space="preserve">data science has bright future big </v>
      </c>
    </row>
    <row r="28" spans="1:8" x14ac:dyDescent="0.3">
      <c r="A28" t="s">
        <v>103</v>
      </c>
      <c r="B28" t="str">
        <f>SUBSTITUTE(A28,"big","bright",2)</f>
        <v xml:space="preserve">data science has big future bright </v>
      </c>
    </row>
    <row r="29" spans="1:8" x14ac:dyDescent="0.3">
      <c r="A29" t="s">
        <v>103</v>
      </c>
      <c r="B29" t="str">
        <f>SUBSTITUTE(A29,"big","bright")</f>
        <v xml:space="preserve">data science has bright future bright </v>
      </c>
    </row>
    <row r="32" spans="1:8" x14ac:dyDescent="0.3">
      <c r="A32" s="55" t="s">
        <v>70</v>
      </c>
      <c r="B32" s="55" t="s">
        <v>180</v>
      </c>
      <c r="D32" s="55" t="s">
        <v>71</v>
      </c>
      <c r="E32" s="57" t="s">
        <v>87</v>
      </c>
      <c r="F32" s="57"/>
      <c r="G32" s="56" t="s">
        <v>194</v>
      </c>
      <c r="H32" s="56" t="s">
        <v>200</v>
      </c>
    </row>
    <row r="33" spans="1:8" x14ac:dyDescent="0.3">
      <c r="A33" s="56" t="s">
        <v>72</v>
      </c>
      <c r="B33" s="56" t="s">
        <v>181</v>
      </c>
      <c r="C33" s="56"/>
      <c r="D33" s="56" t="s">
        <v>73</v>
      </c>
      <c r="E33" s="56" t="s">
        <v>184</v>
      </c>
      <c r="F33" s="56" t="str">
        <f>_xlfn.TEXTJOIN(" ",FALSE,A33,B33,D33)</f>
        <v>Emma xyz Johnson</v>
      </c>
      <c r="G33" s="56" t="s">
        <v>189</v>
      </c>
      <c r="H33" s="56" t="s">
        <v>195</v>
      </c>
    </row>
    <row r="34" spans="1:8" x14ac:dyDescent="0.3">
      <c r="A34" s="56" t="s">
        <v>74</v>
      </c>
      <c r="B34" s="56" t="s">
        <v>182</v>
      </c>
      <c r="C34" s="56"/>
      <c r="D34" s="56" t="s">
        <v>75</v>
      </c>
      <c r="E34" s="56" t="s">
        <v>185</v>
      </c>
      <c r="F34" s="56" t="str">
        <f>_xlfn.TEXTJOIN(" ",FALSE,A34,B34,D34)</f>
        <v>Liam abc Smith</v>
      </c>
      <c r="G34" s="56" t="s">
        <v>190</v>
      </c>
      <c r="H34" s="56" t="s">
        <v>196</v>
      </c>
    </row>
    <row r="35" spans="1:8" x14ac:dyDescent="0.3">
      <c r="A35" s="56" t="s">
        <v>76</v>
      </c>
      <c r="B35" s="56" t="s">
        <v>182</v>
      </c>
      <c r="C35" s="56"/>
      <c r="D35" s="56" t="s">
        <v>77</v>
      </c>
      <c r="E35" s="56" t="s">
        <v>186</v>
      </c>
      <c r="F35" s="56" t="str">
        <f>_xlfn.TEXTJOIN(" ",FALSE,A35,B35,D35)</f>
        <v>Olivia abc Brown</v>
      </c>
      <c r="G35" s="56" t="s">
        <v>191</v>
      </c>
      <c r="H35" s="56" t="s">
        <v>197</v>
      </c>
    </row>
    <row r="36" spans="1:8" x14ac:dyDescent="0.3">
      <c r="A36" s="56" t="s">
        <v>78</v>
      </c>
      <c r="B36" s="56" t="s">
        <v>181</v>
      </c>
      <c r="C36" s="56"/>
      <c r="D36" s="56" t="s">
        <v>79</v>
      </c>
      <c r="E36" s="56" t="s">
        <v>187</v>
      </c>
      <c r="F36" s="56" t="str">
        <f>_xlfn.TEXTJOIN(" ",FALSE,A36,B36,D36)</f>
        <v>Noah xyz Davis</v>
      </c>
      <c r="G36" s="56" t="s">
        <v>192</v>
      </c>
      <c r="H36" s="56" t="s">
        <v>198</v>
      </c>
    </row>
    <row r="37" spans="1:8" x14ac:dyDescent="0.3">
      <c r="A37" s="56" t="s">
        <v>80</v>
      </c>
      <c r="B37" s="56" t="s">
        <v>183</v>
      </c>
      <c r="C37" s="55"/>
      <c r="D37" s="56" t="s">
        <v>81</v>
      </c>
      <c r="E37" s="56" t="s">
        <v>188</v>
      </c>
      <c r="F37" s="56" t="str">
        <f>_xlfn.TEXTJOIN(" ",FALSE,A37,B37,D37)</f>
        <v>Ava sku Wilson</v>
      </c>
      <c r="G37" s="56" t="s">
        <v>193</v>
      </c>
      <c r="H37" s="56" t="s">
        <v>199</v>
      </c>
    </row>
    <row r="41" spans="1:8" x14ac:dyDescent="0.3">
      <c r="A41" t="s">
        <v>103</v>
      </c>
      <c r="B41" t="str">
        <f>SUBSTITUTE(A41,"big","bright",2)</f>
        <v xml:space="preserve">data science has big future bright </v>
      </c>
      <c r="C41" t="str">
        <f>SUBSTITUTE(A41,"big","bright")</f>
        <v xml:space="preserve">data science has bright future bright </v>
      </c>
    </row>
    <row r="42" spans="1:8" x14ac:dyDescent="0.3">
      <c r="A42" t="s">
        <v>103</v>
      </c>
      <c r="B42" t="str">
        <f>SUBSTITUTE(A42,"big","bright")</f>
        <v xml:space="preserve">data science has bright future bright </v>
      </c>
      <c r="C42" t="str">
        <f>SUBSTITUTE(A41,"big","bright",2)</f>
        <v xml:space="preserve">data science has big future bright </v>
      </c>
    </row>
    <row r="43" spans="1:8" x14ac:dyDescent="0.3">
      <c r="A43" t="s">
        <v>103</v>
      </c>
      <c r="B43" t="str">
        <f>SUBSTITUTE(A43,"big","bright",1)</f>
        <v xml:space="preserve">data science has bright future big </v>
      </c>
      <c r="C43" t="str">
        <f>SUBSTITUTE(A42,"big","bright",1)</f>
        <v xml:space="preserve">data science has bright future big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9133-00AB-4291-9DC9-E93F58719289}">
  <dimension ref="A2:O37"/>
  <sheetViews>
    <sheetView workbookViewId="0">
      <selection activeCell="A4" sqref="A4"/>
    </sheetView>
  </sheetViews>
  <sheetFormatPr defaultRowHeight="14.4" x14ac:dyDescent="0.3"/>
  <cols>
    <col min="1" max="1" width="16.21875" customWidth="1"/>
    <col min="2" max="2" width="12.44140625" customWidth="1"/>
    <col min="4" max="4" width="12.88671875" customWidth="1"/>
    <col min="6" max="6" width="11.21875" customWidth="1"/>
    <col min="7" max="7" width="15.6640625" customWidth="1"/>
    <col min="11" max="11" width="8.77734375" customWidth="1"/>
    <col min="13" max="13" width="13.44140625" customWidth="1"/>
    <col min="14" max="14" width="14.5546875" bestFit="1" customWidth="1"/>
  </cols>
  <sheetData>
    <row r="2" spans="1:15" x14ac:dyDescent="0.3">
      <c r="A2" t="s">
        <v>105</v>
      </c>
      <c r="B2" t="s">
        <v>104</v>
      </c>
      <c r="G2" t="s">
        <v>105</v>
      </c>
      <c r="H2" t="s">
        <v>107</v>
      </c>
      <c r="M2" t="s">
        <v>105</v>
      </c>
      <c r="N2" t="s">
        <v>108</v>
      </c>
    </row>
    <row r="3" spans="1:15" x14ac:dyDescent="0.3">
      <c r="A3" s="59">
        <v>42124</v>
      </c>
      <c r="B3" t="str">
        <f>TEXT(A3,"dddd")</f>
        <v>Thursday</v>
      </c>
      <c r="C3" t="str">
        <f>TEXT(A3,"ddd")</f>
        <v>Thu</v>
      </c>
      <c r="D3" t="str">
        <f>TEXT(A3,"dd")</f>
        <v>30</v>
      </c>
      <c r="G3" s="59">
        <v>42124</v>
      </c>
      <c r="H3" t="str">
        <f>TEXT(G3,"mmmm")</f>
        <v>April</v>
      </c>
      <c r="I3" t="str">
        <f>TEXT(G3,"mmm")</f>
        <v>Apr</v>
      </c>
      <c r="J3" t="str">
        <f>TEXT(G3,"mm")</f>
        <v>04</v>
      </c>
      <c r="M3" s="59">
        <v>42124</v>
      </c>
      <c r="N3" t="str">
        <f>TEXT(M3,"yyyy")</f>
        <v>2015</v>
      </c>
      <c r="O3" t="str">
        <f>TEXT(M3,"yy")</f>
        <v>15</v>
      </c>
    </row>
    <row r="4" spans="1:15" x14ac:dyDescent="0.3">
      <c r="A4" s="60">
        <v>42124</v>
      </c>
      <c r="B4" t="str">
        <f t="shared" ref="B4:B20" si="0">TEXT(A4,"dddd")</f>
        <v>Thursday</v>
      </c>
      <c r="C4" t="str">
        <f t="shared" ref="C4:C20" si="1">TEXT(A4,"ddd")</f>
        <v>Thu</v>
      </c>
      <c r="D4" t="str">
        <f t="shared" ref="D4:D20" si="2">TEXT(A4,"dd")</f>
        <v>30</v>
      </c>
      <c r="G4" s="60">
        <v>42124</v>
      </c>
      <c r="H4" t="str">
        <f t="shared" ref="H4:H20" si="3">TEXT(G4,"mmmm")</f>
        <v>April</v>
      </c>
      <c r="I4" t="str">
        <f t="shared" ref="I4:I20" si="4">TEXT(G4,"mmm")</f>
        <v>Apr</v>
      </c>
      <c r="J4" t="str">
        <f t="shared" ref="J4:J20" si="5">TEXT(G4,"mm")</f>
        <v>04</v>
      </c>
      <c r="M4" s="60">
        <v>42124</v>
      </c>
      <c r="N4" t="str">
        <f t="shared" ref="N4:N20" si="6">TEXT(M4,"yyyy")</f>
        <v>2015</v>
      </c>
      <c r="O4" t="str">
        <f t="shared" ref="O4:O20" si="7">TEXT(M4,"yy")</f>
        <v>15</v>
      </c>
    </row>
    <row r="5" spans="1:15" x14ac:dyDescent="0.3">
      <c r="A5" s="59">
        <v>42124</v>
      </c>
      <c r="B5" t="str">
        <f t="shared" si="0"/>
        <v>Thursday</v>
      </c>
      <c r="C5" t="str">
        <f t="shared" si="1"/>
        <v>Thu</v>
      </c>
      <c r="D5" t="str">
        <f t="shared" si="2"/>
        <v>30</v>
      </c>
      <c r="G5" s="59">
        <v>42124</v>
      </c>
      <c r="H5" t="str">
        <f t="shared" si="3"/>
        <v>April</v>
      </c>
      <c r="I5" t="str">
        <f t="shared" si="4"/>
        <v>Apr</v>
      </c>
      <c r="J5" t="str">
        <f t="shared" si="5"/>
        <v>04</v>
      </c>
      <c r="M5" s="59">
        <v>42124</v>
      </c>
      <c r="N5" t="str">
        <f t="shared" si="6"/>
        <v>2015</v>
      </c>
      <c r="O5" t="str">
        <f t="shared" si="7"/>
        <v>15</v>
      </c>
    </row>
    <row r="6" spans="1:15" x14ac:dyDescent="0.3">
      <c r="A6" s="60">
        <v>42122</v>
      </c>
      <c r="B6" t="str">
        <f t="shared" si="0"/>
        <v>Tuesday</v>
      </c>
      <c r="C6" t="str">
        <f t="shared" si="1"/>
        <v>Tue</v>
      </c>
      <c r="D6" t="str">
        <f t="shared" si="2"/>
        <v>28</v>
      </c>
      <c r="G6" s="60">
        <v>42122</v>
      </c>
      <c r="H6" t="str">
        <f t="shared" si="3"/>
        <v>April</v>
      </c>
      <c r="I6" t="str">
        <f t="shared" si="4"/>
        <v>Apr</v>
      </c>
      <c r="J6" t="str">
        <f t="shared" si="5"/>
        <v>04</v>
      </c>
      <c r="M6" s="60">
        <v>42122</v>
      </c>
      <c r="N6" t="str">
        <f t="shared" si="6"/>
        <v>2015</v>
      </c>
      <c r="O6" t="str">
        <f t="shared" si="7"/>
        <v>15</v>
      </c>
    </row>
    <row r="7" spans="1:15" x14ac:dyDescent="0.3">
      <c r="A7" s="59">
        <v>42122</v>
      </c>
      <c r="B7" t="str">
        <f t="shared" si="0"/>
        <v>Tuesday</v>
      </c>
      <c r="C7" t="str">
        <f t="shared" si="1"/>
        <v>Tue</v>
      </c>
      <c r="D7" t="str">
        <f t="shared" si="2"/>
        <v>28</v>
      </c>
      <c r="G7" s="59">
        <v>42122</v>
      </c>
      <c r="H7" t="str">
        <f t="shared" si="3"/>
        <v>April</v>
      </c>
      <c r="I7" t="str">
        <f t="shared" si="4"/>
        <v>Apr</v>
      </c>
      <c r="J7" t="str">
        <f t="shared" si="5"/>
        <v>04</v>
      </c>
      <c r="M7" s="59">
        <v>42122</v>
      </c>
      <c r="N7" t="str">
        <f t="shared" si="6"/>
        <v>2015</v>
      </c>
      <c r="O7" t="str">
        <f t="shared" si="7"/>
        <v>15</v>
      </c>
    </row>
    <row r="8" spans="1:15" x14ac:dyDescent="0.3">
      <c r="A8" s="60">
        <v>42122</v>
      </c>
      <c r="B8" t="str">
        <f t="shared" si="0"/>
        <v>Tuesday</v>
      </c>
      <c r="C8" t="str">
        <f t="shared" si="1"/>
        <v>Tue</v>
      </c>
      <c r="D8" t="str">
        <f t="shared" si="2"/>
        <v>28</v>
      </c>
      <c r="G8" s="60">
        <v>42122</v>
      </c>
      <c r="H8" t="str">
        <f t="shared" si="3"/>
        <v>April</v>
      </c>
      <c r="I8" t="str">
        <f t="shared" si="4"/>
        <v>Apr</v>
      </c>
      <c r="J8" t="str">
        <f t="shared" si="5"/>
        <v>04</v>
      </c>
      <c r="M8" s="60">
        <v>42122</v>
      </c>
      <c r="N8" t="str">
        <f t="shared" si="6"/>
        <v>2015</v>
      </c>
      <c r="O8" t="str">
        <f t="shared" si="7"/>
        <v>15</v>
      </c>
    </row>
    <row r="9" spans="1:15" x14ac:dyDescent="0.3">
      <c r="A9" s="59">
        <v>42120</v>
      </c>
      <c r="B9" t="str">
        <f t="shared" si="0"/>
        <v>Sunday</v>
      </c>
      <c r="C9" t="str">
        <f t="shared" si="1"/>
        <v>Sun</v>
      </c>
      <c r="D9" t="str">
        <f t="shared" si="2"/>
        <v>26</v>
      </c>
      <c r="G9" s="59">
        <v>42120</v>
      </c>
      <c r="H9" t="str">
        <f t="shared" si="3"/>
        <v>April</v>
      </c>
      <c r="I9" t="str">
        <f t="shared" si="4"/>
        <v>Apr</v>
      </c>
      <c r="J9" t="str">
        <f t="shared" si="5"/>
        <v>04</v>
      </c>
      <c r="M9" s="59">
        <v>42120</v>
      </c>
      <c r="N9" t="str">
        <f t="shared" si="6"/>
        <v>2015</v>
      </c>
      <c r="O9" t="str">
        <f t="shared" si="7"/>
        <v>15</v>
      </c>
    </row>
    <row r="10" spans="1:15" x14ac:dyDescent="0.3">
      <c r="A10" s="60">
        <v>42120</v>
      </c>
      <c r="B10" t="str">
        <f t="shared" si="0"/>
        <v>Sunday</v>
      </c>
      <c r="C10" t="str">
        <f t="shared" si="1"/>
        <v>Sun</v>
      </c>
      <c r="D10" t="str">
        <f t="shared" si="2"/>
        <v>26</v>
      </c>
      <c r="G10" s="60">
        <v>42120</v>
      </c>
      <c r="H10" t="str">
        <f t="shared" si="3"/>
        <v>April</v>
      </c>
      <c r="I10" t="str">
        <f t="shared" si="4"/>
        <v>Apr</v>
      </c>
      <c r="J10" t="str">
        <f t="shared" si="5"/>
        <v>04</v>
      </c>
      <c r="M10" s="60">
        <v>42120</v>
      </c>
      <c r="N10" t="str">
        <f t="shared" si="6"/>
        <v>2015</v>
      </c>
      <c r="O10" t="str">
        <f t="shared" si="7"/>
        <v>15</v>
      </c>
    </row>
    <row r="11" spans="1:15" x14ac:dyDescent="0.3">
      <c r="A11" s="59">
        <v>42119</v>
      </c>
      <c r="B11" t="str">
        <f t="shared" si="0"/>
        <v>Saturday</v>
      </c>
      <c r="C11" t="str">
        <f t="shared" si="1"/>
        <v>Sat</v>
      </c>
      <c r="D11" t="str">
        <f t="shared" si="2"/>
        <v>25</v>
      </c>
      <c r="G11" s="59">
        <v>42119</v>
      </c>
      <c r="H11" t="str">
        <f t="shared" si="3"/>
        <v>April</v>
      </c>
      <c r="I11" t="str">
        <f t="shared" si="4"/>
        <v>Apr</v>
      </c>
      <c r="J11" t="str">
        <f t="shared" si="5"/>
        <v>04</v>
      </c>
      <c r="M11" s="59">
        <v>42119</v>
      </c>
      <c r="N11" t="str">
        <f t="shared" si="6"/>
        <v>2015</v>
      </c>
      <c r="O11" t="str">
        <f t="shared" si="7"/>
        <v>15</v>
      </c>
    </row>
    <row r="12" spans="1:15" x14ac:dyDescent="0.3">
      <c r="A12" s="60">
        <v>42119</v>
      </c>
      <c r="B12" t="str">
        <f t="shared" si="0"/>
        <v>Saturday</v>
      </c>
      <c r="C12" t="str">
        <f t="shared" si="1"/>
        <v>Sat</v>
      </c>
      <c r="D12" t="str">
        <f t="shared" si="2"/>
        <v>25</v>
      </c>
      <c r="G12" s="60">
        <v>42119</v>
      </c>
      <c r="H12" t="str">
        <f t="shared" si="3"/>
        <v>April</v>
      </c>
      <c r="I12" t="str">
        <f t="shared" si="4"/>
        <v>Apr</v>
      </c>
      <c r="J12" t="str">
        <f t="shared" si="5"/>
        <v>04</v>
      </c>
      <c r="M12" s="60">
        <v>42119</v>
      </c>
      <c r="N12" t="str">
        <f t="shared" si="6"/>
        <v>2015</v>
      </c>
      <c r="O12" t="str">
        <f t="shared" si="7"/>
        <v>15</v>
      </c>
    </row>
    <row r="13" spans="1:15" x14ac:dyDescent="0.3">
      <c r="A13" s="59">
        <v>42119</v>
      </c>
      <c r="B13" t="str">
        <f t="shared" si="0"/>
        <v>Saturday</v>
      </c>
      <c r="C13" t="str">
        <f t="shared" si="1"/>
        <v>Sat</v>
      </c>
      <c r="D13" t="str">
        <f t="shared" si="2"/>
        <v>25</v>
      </c>
      <c r="G13" s="59">
        <v>42119</v>
      </c>
      <c r="H13" t="str">
        <f t="shared" si="3"/>
        <v>April</v>
      </c>
      <c r="I13" t="str">
        <f t="shared" si="4"/>
        <v>Apr</v>
      </c>
      <c r="J13" t="str">
        <f t="shared" si="5"/>
        <v>04</v>
      </c>
      <c r="M13" s="59">
        <v>42119</v>
      </c>
      <c r="N13" t="str">
        <f t="shared" si="6"/>
        <v>2015</v>
      </c>
      <c r="O13" t="str">
        <f t="shared" si="7"/>
        <v>15</v>
      </c>
    </row>
    <row r="14" spans="1:15" x14ac:dyDescent="0.3">
      <c r="A14" s="60">
        <v>42119</v>
      </c>
      <c r="B14" t="str">
        <f t="shared" si="0"/>
        <v>Saturday</v>
      </c>
      <c r="C14" t="str">
        <f t="shared" si="1"/>
        <v>Sat</v>
      </c>
      <c r="D14" t="str">
        <f t="shared" si="2"/>
        <v>25</v>
      </c>
      <c r="G14" s="60">
        <v>42119</v>
      </c>
      <c r="H14" t="str">
        <f t="shared" si="3"/>
        <v>April</v>
      </c>
      <c r="I14" t="str">
        <f t="shared" si="4"/>
        <v>Apr</v>
      </c>
      <c r="J14" t="str">
        <f t="shared" si="5"/>
        <v>04</v>
      </c>
      <c r="M14" s="60">
        <v>42119</v>
      </c>
      <c r="N14" t="str">
        <f t="shared" si="6"/>
        <v>2015</v>
      </c>
      <c r="O14" t="str">
        <f t="shared" si="7"/>
        <v>15</v>
      </c>
    </row>
    <row r="15" spans="1:15" x14ac:dyDescent="0.3">
      <c r="A15" s="59">
        <v>42087</v>
      </c>
      <c r="B15" t="str">
        <f t="shared" si="0"/>
        <v>Tuesday</v>
      </c>
      <c r="C15" t="str">
        <f t="shared" si="1"/>
        <v>Tue</v>
      </c>
      <c r="D15" t="str">
        <f t="shared" si="2"/>
        <v>24</v>
      </c>
      <c r="G15" s="59">
        <v>42087</v>
      </c>
      <c r="H15" t="str">
        <f t="shared" si="3"/>
        <v>March</v>
      </c>
      <c r="I15" t="str">
        <f t="shared" si="4"/>
        <v>Mar</v>
      </c>
      <c r="J15" t="str">
        <f t="shared" si="5"/>
        <v>03</v>
      </c>
      <c r="M15" s="59">
        <v>42087</v>
      </c>
      <c r="N15" t="str">
        <f t="shared" si="6"/>
        <v>2015</v>
      </c>
      <c r="O15" t="str">
        <f t="shared" si="7"/>
        <v>15</v>
      </c>
    </row>
    <row r="16" spans="1:15" x14ac:dyDescent="0.3">
      <c r="A16" s="60">
        <v>42118</v>
      </c>
      <c r="B16" t="str">
        <f t="shared" si="0"/>
        <v>Friday</v>
      </c>
      <c r="C16" t="str">
        <f t="shared" si="1"/>
        <v>Fri</v>
      </c>
      <c r="D16" t="str">
        <f t="shared" si="2"/>
        <v>24</v>
      </c>
      <c r="G16" s="60">
        <v>42118</v>
      </c>
      <c r="H16" t="str">
        <f t="shared" si="3"/>
        <v>April</v>
      </c>
      <c r="I16" t="str">
        <f t="shared" si="4"/>
        <v>Apr</v>
      </c>
      <c r="J16" t="str">
        <f t="shared" si="5"/>
        <v>04</v>
      </c>
      <c r="M16" s="60">
        <v>42118</v>
      </c>
      <c r="N16" t="str">
        <f t="shared" si="6"/>
        <v>2015</v>
      </c>
      <c r="O16" t="str">
        <f t="shared" si="7"/>
        <v>15</v>
      </c>
    </row>
    <row r="17" spans="1:15" x14ac:dyDescent="0.3">
      <c r="A17" s="59">
        <v>42118</v>
      </c>
      <c r="B17" t="str">
        <f t="shared" si="0"/>
        <v>Friday</v>
      </c>
      <c r="C17" t="str">
        <f t="shared" si="1"/>
        <v>Fri</v>
      </c>
      <c r="D17" t="str">
        <f t="shared" si="2"/>
        <v>24</v>
      </c>
      <c r="G17" s="59">
        <v>42118</v>
      </c>
      <c r="H17" t="str">
        <f t="shared" si="3"/>
        <v>April</v>
      </c>
      <c r="I17" t="str">
        <f t="shared" si="4"/>
        <v>Apr</v>
      </c>
      <c r="J17" t="str">
        <f t="shared" si="5"/>
        <v>04</v>
      </c>
      <c r="M17" s="59">
        <v>42118</v>
      </c>
      <c r="N17" t="str">
        <f t="shared" si="6"/>
        <v>2015</v>
      </c>
      <c r="O17" t="str">
        <f t="shared" si="7"/>
        <v>15</v>
      </c>
    </row>
    <row r="18" spans="1:15" x14ac:dyDescent="0.3">
      <c r="A18" s="60">
        <v>42118</v>
      </c>
      <c r="B18" t="str">
        <f t="shared" si="0"/>
        <v>Friday</v>
      </c>
      <c r="C18" t="str">
        <f t="shared" si="1"/>
        <v>Fri</v>
      </c>
      <c r="D18" t="str">
        <f t="shared" si="2"/>
        <v>24</v>
      </c>
      <c r="G18" s="60">
        <v>42118</v>
      </c>
      <c r="H18" t="str">
        <f t="shared" si="3"/>
        <v>April</v>
      </c>
      <c r="I18" t="str">
        <f t="shared" si="4"/>
        <v>Apr</v>
      </c>
      <c r="J18" t="str">
        <f t="shared" si="5"/>
        <v>04</v>
      </c>
      <c r="M18" s="60">
        <v>42118</v>
      </c>
      <c r="N18" t="str">
        <f t="shared" si="6"/>
        <v>2015</v>
      </c>
      <c r="O18" t="str">
        <f t="shared" si="7"/>
        <v>15</v>
      </c>
    </row>
    <row r="19" spans="1:15" x14ac:dyDescent="0.3">
      <c r="A19" s="59">
        <v>42116</v>
      </c>
      <c r="B19" t="str">
        <f t="shared" si="0"/>
        <v>Wednesday</v>
      </c>
      <c r="C19" t="str">
        <f t="shared" si="1"/>
        <v>Wed</v>
      </c>
      <c r="D19" t="str">
        <f t="shared" si="2"/>
        <v>22</v>
      </c>
      <c r="G19" s="59">
        <v>42116</v>
      </c>
      <c r="H19" t="str">
        <f t="shared" si="3"/>
        <v>April</v>
      </c>
      <c r="I19" t="str">
        <f t="shared" si="4"/>
        <v>Apr</v>
      </c>
      <c r="J19" t="str">
        <f t="shared" si="5"/>
        <v>04</v>
      </c>
      <c r="M19" s="59">
        <v>42116</v>
      </c>
      <c r="N19" t="str">
        <f t="shared" si="6"/>
        <v>2015</v>
      </c>
      <c r="O19" t="str">
        <f t="shared" si="7"/>
        <v>15</v>
      </c>
    </row>
    <row r="20" spans="1:15" x14ac:dyDescent="0.3">
      <c r="A20" s="60">
        <v>42116</v>
      </c>
      <c r="B20" t="str">
        <f t="shared" si="0"/>
        <v>Wednesday</v>
      </c>
      <c r="C20" t="str">
        <f t="shared" si="1"/>
        <v>Wed</v>
      </c>
      <c r="D20" t="str">
        <f t="shared" si="2"/>
        <v>22</v>
      </c>
      <c r="G20" s="60">
        <v>42116</v>
      </c>
      <c r="H20" t="str">
        <f t="shared" si="3"/>
        <v>April</v>
      </c>
      <c r="I20" t="str">
        <f t="shared" si="4"/>
        <v>Apr</v>
      </c>
      <c r="J20" t="str">
        <f t="shared" si="5"/>
        <v>04</v>
      </c>
      <c r="M20" s="60">
        <v>42116</v>
      </c>
      <c r="N20" t="str">
        <f t="shared" si="6"/>
        <v>2015</v>
      </c>
      <c r="O20" t="str">
        <f t="shared" si="7"/>
        <v>15</v>
      </c>
    </row>
    <row r="24" spans="1:15" x14ac:dyDescent="0.3">
      <c r="A24" t="s">
        <v>106</v>
      </c>
    </row>
    <row r="25" spans="1:15" x14ac:dyDescent="0.3">
      <c r="A25" s="61">
        <f ca="1">NOW()</f>
        <v>45920.91367361111</v>
      </c>
    </row>
    <row r="26" spans="1:15" x14ac:dyDescent="0.3">
      <c r="G26" s="61">
        <f ca="1">NOW()</f>
        <v>45920.91367361111</v>
      </c>
    </row>
    <row r="28" spans="1:15" x14ac:dyDescent="0.3">
      <c r="N28" s="73"/>
    </row>
    <row r="29" spans="1:15" x14ac:dyDescent="0.3">
      <c r="N29" s="73"/>
    </row>
    <row r="30" spans="1:15" x14ac:dyDescent="0.3">
      <c r="N30" s="73"/>
    </row>
    <row r="31" spans="1:15" x14ac:dyDescent="0.3">
      <c r="N31" s="61"/>
    </row>
    <row r="33" spans="14:14" x14ac:dyDescent="0.3">
      <c r="N33" s="61"/>
    </row>
    <row r="35" spans="14:14" x14ac:dyDescent="0.3">
      <c r="N35" s="43"/>
    </row>
    <row r="37" spans="14:14" x14ac:dyDescent="0.3">
      <c r="N37" s="6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3954-301C-4D46-8F72-5C5643571469}">
  <dimension ref="A1:H29"/>
  <sheetViews>
    <sheetView topLeftCell="A13" workbookViewId="0">
      <selection activeCell="C21" sqref="C21"/>
    </sheetView>
  </sheetViews>
  <sheetFormatPr defaultRowHeight="14.4" x14ac:dyDescent="0.3"/>
  <cols>
    <col min="2" max="4" width="22" customWidth="1"/>
  </cols>
  <sheetData>
    <row r="1" spans="1:8" x14ac:dyDescent="0.3">
      <c r="A1" t="s">
        <v>128</v>
      </c>
    </row>
    <row r="3" spans="1:8" x14ac:dyDescent="0.3">
      <c r="A3" t="s">
        <v>123</v>
      </c>
      <c r="B3" t="s">
        <v>124</v>
      </c>
      <c r="C3" t="s">
        <v>126</v>
      </c>
      <c r="D3" t="s">
        <v>125</v>
      </c>
      <c r="E3" t="s">
        <v>126</v>
      </c>
      <c r="F3" t="s">
        <v>125</v>
      </c>
      <c r="G3" t="s">
        <v>127</v>
      </c>
      <c r="H3" t="s">
        <v>127</v>
      </c>
    </row>
    <row r="4" spans="1:8" x14ac:dyDescent="0.3">
      <c r="A4" s="56">
        <v>1</v>
      </c>
      <c r="B4" s="56" t="s">
        <v>110</v>
      </c>
      <c r="C4" s="56">
        <f ca="1">RANDBETWEEN(1,10)</f>
        <v>9</v>
      </c>
      <c r="D4" s="56">
        <f ca="1">RANDBETWEEN(500,2000)</f>
        <v>658</v>
      </c>
      <c r="E4">
        <v>2</v>
      </c>
      <c r="F4">
        <v>4379</v>
      </c>
    </row>
    <row r="5" spans="1:8" x14ac:dyDescent="0.3">
      <c r="A5" s="56">
        <v>2</v>
      </c>
      <c r="B5" s="56" t="s">
        <v>111</v>
      </c>
      <c r="C5" s="56">
        <f t="shared" ref="C5:C16" ca="1" si="0">RANDBETWEEN(1,10)</f>
        <v>6</v>
      </c>
      <c r="D5" s="56">
        <f t="shared" ref="D5:D16" ca="1" si="1">RANDBETWEEN(500,2000)</f>
        <v>1306</v>
      </c>
      <c r="E5">
        <v>7</v>
      </c>
      <c r="F5">
        <v>3791</v>
      </c>
    </row>
    <row r="6" spans="1:8" x14ac:dyDescent="0.3">
      <c r="A6" s="56">
        <v>3</v>
      </c>
      <c r="B6" s="56" t="s">
        <v>112</v>
      </c>
      <c r="C6" s="56">
        <f t="shared" ca="1" si="0"/>
        <v>8</v>
      </c>
      <c r="D6" s="56">
        <f t="shared" ca="1" si="1"/>
        <v>568</v>
      </c>
      <c r="E6">
        <v>3</v>
      </c>
      <c r="F6">
        <v>3131</v>
      </c>
    </row>
    <row r="7" spans="1:8" x14ac:dyDescent="0.3">
      <c r="A7" s="56">
        <v>4</v>
      </c>
      <c r="B7" s="56" t="s">
        <v>113</v>
      </c>
      <c r="C7" s="56">
        <f t="shared" ca="1" si="0"/>
        <v>10</v>
      </c>
      <c r="D7" s="56">
        <f t="shared" ca="1" si="1"/>
        <v>1048</v>
      </c>
      <c r="E7">
        <v>2</v>
      </c>
      <c r="F7">
        <v>1337</v>
      </c>
    </row>
    <row r="8" spans="1:8" x14ac:dyDescent="0.3">
      <c r="A8" s="56">
        <v>5</v>
      </c>
      <c r="B8" s="56" t="s">
        <v>114</v>
      </c>
      <c r="C8" s="56">
        <f t="shared" ca="1" si="0"/>
        <v>9</v>
      </c>
      <c r="D8" s="56">
        <f ca="1">RANDBETWEEN(500,2000)</f>
        <v>926</v>
      </c>
      <c r="E8">
        <v>4</v>
      </c>
      <c r="F8">
        <v>2547</v>
      </c>
    </row>
    <row r="9" spans="1:8" x14ac:dyDescent="0.3">
      <c r="A9" s="56">
        <v>6</v>
      </c>
      <c r="B9" s="56" t="s">
        <v>115</v>
      </c>
      <c r="C9" s="56">
        <f t="shared" ca="1" si="0"/>
        <v>9</v>
      </c>
      <c r="D9" s="56">
        <f t="shared" ca="1" si="1"/>
        <v>1532</v>
      </c>
      <c r="E9">
        <v>1</v>
      </c>
      <c r="F9">
        <v>2102</v>
      </c>
    </row>
    <row r="10" spans="1:8" x14ac:dyDescent="0.3">
      <c r="A10" s="56">
        <v>7</v>
      </c>
      <c r="B10" s="56" t="s">
        <v>116</v>
      </c>
      <c r="C10" s="56">
        <f t="shared" ca="1" si="0"/>
        <v>6</v>
      </c>
      <c r="D10" s="56">
        <f t="shared" ca="1" si="1"/>
        <v>1637</v>
      </c>
      <c r="E10">
        <v>3</v>
      </c>
      <c r="F10">
        <v>1989</v>
      </c>
    </row>
    <row r="11" spans="1:8" x14ac:dyDescent="0.3">
      <c r="A11" s="56">
        <v>8</v>
      </c>
      <c r="B11" s="56" t="s">
        <v>117</v>
      </c>
      <c r="C11" s="56">
        <f t="shared" ca="1" si="0"/>
        <v>2</v>
      </c>
      <c r="D11" s="56">
        <f t="shared" ca="1" si="1"/>
        <v>997</v>
      </c>
      <c r="E11">
        <v>7</v>
      </c>
      <c r="F11">
        <v>4721</v>
      </c>
    </row>
    <row r="12" spans="1:8" x14ac:dyDescent="0.3">
      <c r="A12" s="56">
        <v>9</v>
      </c>
      <c r="B12" s="56" t="s">
        <v>118</v>
      </c>
      <c r="C12" s="56">
        <f t="shared" ca="1" si="0"/>
        <v>3</v>
      </c>
      <c r="D12" s="56">
        <f t="shared" ca="1" si="1"/>
        <v>1819</v>
      </c>
      <c r="E12">
        <v>10</v>
      </c>
      <c r="F12">
        <v>1062</v>
      </c>
    </row>
    <row r="13" spans="1:8" x14ac:dyDescent="0.3">
      <c r="A13" s="56">
        <v>10</v>
      </c>
      <c r="B13" s="56" t="s">
        <v>119</v>
      </c>
      <c r="C13" s="56">
        <f t="shared" ca="1" si="0"/>
        <v>8</v>
      </c>
      <c r="D13" s="56">
        <f t="shared" ca="1" si="1"/>
        <v>778</v>
      </c>
      <c r="E13">
        <v>5</v>
      </c>
      <c r="F13">
        <v>3615</v>
      </c>
    </row>
    <row r="14" spans="1:8" x14ac:dyDescent="0.3">
      <c r="A14" s="56">
        <v>11</v>
      </c>
      <c r="B14" s="56" t="s">
        <v>120</v>
      </c>
      <c r="C14" s="56">
        <f t="shared" ca="1" si="0"/>
        <v>1</v>
      </c>
      <c r="D14" s="56">
        <f t="shared" ca="1" si="1"/>
        <v>941</v>
      </c>
      <c r="E14">
        <v>3</v>
      </c>
      <c r="F14">
        <v>1537</v>
      </c>
    </row>
    <row r="15" spans="1:8" x14ac:dyDescent="0.3">
      <c r="A15" s="56">
        <v>12</v>
      </c>
      <c r="B15" s="56" t="s">
        <v>121</v>
      </c>
      <c r="C15" s="56">
        <f t="shared" ca="1" si="0"/>
        <v>1</v>
      </c>
      <c r="D15" s="56">
        <f t="shared" ca="1" si="1"/>
        <v>749</v>
      </c>
      <c r="E15">
        <v>8</v>
      </c>
      <c r="F15">
        <v>1284</v>
      </c>
    </row>
    <row r="16" spans="1:8" x14ac:dyDescent="0.3">
      <c r="A16" s="56">
        <v>13</v>
      </c>
      <c r="B16" s="56" t="s">
        <v>122</v>
      </c>
      <c r="C16" s="56">
        <f t="shared" ca="1" si="0"/>
        <v>3</v>
      </c>
      <c r="D16" s="56">
        <f t="shared" ca="1" si="1"/>
        <v>807</v>
      </c>
      <c r="E16">
        <v>7</v>
      </c>
      <c r="F16">
        <v>4179</v>
      </c>
    </row>
    <row r="23" spans="1:6" x14ac:dyDescent="0.3">
      <c r="A23" t="s">
        <v>129</v>
      </c>
      <c r="B23" t="s">
        <v>130</v>
      </c>
      <c r="E23" t="s">
        <v>131</v>
      </c>
      <c r="F23" t="s">
        <v>132</v>
      </c>
    </row>
    <row r="24" spans="1:6" x14ac:dyDescent="0.3">
      <c r="A24">
        <v>34.675687670000002</v>
      </c>
      <c r="B24">
        <f t="shared" ref="B24:B29" si="2">ROUND(A24,2)</f>
        <v>34.68</v>
      </c>
      <c r="C24">
        <f t="shared" ref="C24:C29" si="3">ROUND(A24,1)</f>
        <v>34.700000000000003</v>
      </c>
      <c r="D24">
        <f t="shared" ref="D24:D29" si="4">ROUND(A24,0)</f>
        <v>35</v>
      </c>
      <c r="E24">
        <f t="shared" ref="E24:E29" si="5">ROUNDUP(B24,1)</f>
        <v>34.700000000000003</v>
      </c>
      <c r="F24">
        <f t="shared" ref="F24:F29" si="6">ROUNDDOWN(B24,1)</f>
        <v>34.6</v>
      </c>
    </row>
    <row r="25" spans="1:6" x14ac:dyDescent="0.3">
      <c r="A25">
        <v>22.431999999999999</v>
      </c>
      <c r="B25">
        <f t="shared" si="2"/>
        <v>22.43</v>
      </c>
      <c r="C25">
        <f t="shared" si="3"/>
        <v>22.4</v>
      </c>
      <c r="D25">
        <f t="shared" si="4"/>
        <v>22</v>
      </c>
      <c r="E25">
        <f t="shared" si="5"/>
        <v>22.5</v>
      </c>
      <c r="F25">
        <f t="shared" si="6"/>
        <v>22.4</v>
      </c>
    </row>
    <row r="26" spans="1:6" x14ac:dyDescent="0.3">
      <c r="A26">
        <v>21.120999999999999</v>
      </c>
      <c r="B26">
        <f t="shared" si="2"/>
        <v>21.12</v>
      </c>
      <c r="C26">
        <f t="shared" si="3"/>
        <v>21.1</v>
      </c>
      <c r="D26">
        <f t="shared" si="4"/>
        <v>21</v>
      </c>
      <c r="E26">
        <f t="shared" si="5"/>
        <v>21.200000000000003</v>
      </c>
      <c r="F26">
        <f t="shared" si="6"/>
        <v>21.1</v>
      </c>
    </row>
    <row r="27" spans="1:6" x14ac:dyDescent="0.3">
      <c r="A27">
        <v>2.5430000000000001</v>
      </c>
      <c r="B27">
        <f t="shared" si="2"/>
        <v>2.54</v>
      </c>
      <c r="C27">
        <f t="shared" si="3"/>
        <v>2.5</v>
      </c>
      <c r="D27">
        <f t="shared" si="4"/>
        <v>3</v>
      </c>
      <c r="E27">
        <f t="shared" si="5"/>
        <v>2.6</v>
      </c>
      <c r="F27">
        <f t="shared" si="6"/>
        <v>2.5</v>
      </c>
    </row>
    <row r="28" spans="1:6" x14ac:dyDescent="0.3">
      <c r="A28">
        <v>76.831999999999994</v>
      </c>
      <c r="B28">
        <f t="shared" si="2"/>
        <v>76.83</v>
      </c>
      <c r="C28">
        <f t="shared" si="3"/>
        <v>76.8</v>
      </c>
      <c r="D28">
        <f t="shared" si="4"/>
        <v>77</v>
      </c>
      <c r="E28">
        <f t="shared" si="5"/>
        <v>76.899999999999991</v>
      </c>
      <c r="F28">
        <f t="shared" si="6"/>
        <v>76.8</v>
      </c>
    </row>
    <row r="29" spans="1:6" x14ac:dyDescent="0.3">
      <c r="A29">
        <v>44.131999999999998</v>
      </c>
      <c r="B29">
        <f t="shared" si="2"/>
        <v>44.13</v>
      </c>
      <c r="C29">
        <f t="shared" si="3"/>
        <v>44.1</v>
      </c>
      <c r="D29">
        <f t="shared" si="4"/>
        <v>44</v>
      </c>
      <c r="E29">
        <f t="shared" si="5"/>
        <v>44.2</v>
      </c>
      <c r="F29">
        <f t="shared" si="6"/>
        <v>44.1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1629-5761-4BD0-8B3D-4AB5720A92A6}">
  <dimension ref="A3:O43"/>
  <sheetViews>
    <sheetView topLeftCell="A22" workbookViewId="0">
      <selection activeCell="C48" sqref="C48"/>
    </sheetView>
  </sheetViews>
  <sheetFormatPr defaultRowHeight="14.4" x14ac:dyDescent="0.3"/>
  <cols>
    <col min="1" max="1" width="14.6640625" customWidth="1"/>
    <col min="3" max="3" width="14.5546875" customWidth="1"/>
    <col min="7" max="7" width="13.109375" customWidth="1"/>
    <col min="10" max="10" width="13.33203125" customWidth="1"/>
    <col min="14" max="14" width="14.109375" customWidth="1"/>
  </cols>
  <sheetData>
    <row r="3" spans="1:10" ht="28.8" x14ac:dyDescent="0.3">
      <c r="A3" s="55" t="s">
        <v>133</v>
      </c>
      <c r="B3" s="55" t="s">
        <v>134</v>
      </c>
      <c r="C3" s="55" t="s">
        <v>124</v>
      </c>
      <c r="D3" s="55" t="s">
        <v>135</v>
      </c>
      <c r="E3" s="55" t="s">
        <v>136</v>
      </c>
      <c r="F3" s="55" t="s">
        <v>137</v>
      </c>
      <c r="G3" s="55" t="s">
        <v>149</v>
      </c>
      <c r="H3" s="55" t="s">
        <v>150</v>
      </c>
      <c r="I3" s="55" t="s">
        <v>151</v>
      </c>
    </row>
    <row r="4" spans="1:10" x14ac:dyDescent="0.3">
      <c r="A4" s="56" t="s">
        <v>138</v>
      </c>
      <c r="B4" s="56" t="s">
        <v>139</v>
      </c>
      <c r="C4" s="56" t="s">
        <v>153</v>
      </c>
      <c r="D4" s="56">
        <v>12</v>
      </c>
      <c r="E4" s="56">
        <v>50</v>
      </c>
      <c r="F4" s="56">
        <v>600</v>
      </c>
      <c r="G4" t="str">
        <f>IF(F4&gt;350,"Yes","No")</f>
        <v>Yes</v>
      </c>
      <c r="H4" t="b">
        <f>AND(B4="East",C4="Laptop")</f>
        <v>0</v>
      </c>
      <c r="I4" t="b">
        <f>OR(B4="East",C4="Laptop")</f>
        <v>0</v>
      </c>
      <c r="J4" t="str">
        <f>IF(F4&gt;=350,"eligible","not eligible")</f>
        <v>eligible</v>
      </c>
    </row>
    <row r="5" spans="1:10" x14ac:dyDescent="0.3">
      <c r="A5" s="56" t="s">
        <v>98</v>
      </c>
      <c r="B5" s="56" t="s">
        <v>140</v>
      </c>
      <c r="C5" s="56" t="s">
        <v>152</v>
      </c>
      <c r="D5" s="56">
        <v>8</v>
      </c>
      <c r="E5" s="56">
        <v>40</v>
      </c>
      <c r="F5" s="56">
        <v>320</v>
      </c>
      <c r="G5" t="str">
        <f t="shared" ref="G5:G13" si="0">IF(F5&gt;350,"Yes","No")</f>
        <v>No</v>
      </c>
      <c r="H5" t="b">
        <f t="shared" ref="H5:H13" si="1">AND(B5="East",C5="Laptop")</f>
        <v>1</v>
      </c>
      <c r="I5" t="b">
        <f t="shared" ref="I5:I13" si="2">OR(B5="East",C5="Laptop")</f>
        <v>1</v>
      </c>
      <c r="J5" t="str">
        <f t="shared" ref="J5:J13" si="3">IF(F5&gt;=350,"eligible","not eligible")</f>
        <v>not eligible</v>
      </c>
    </row>
    <row r="6" spans="1:10" x14ac:dyDescent="0.3">
      <c r="A6" s="56" t="s">
        <v>100</v>
      </c>
      <c r="B6" s="56" t="s">
        <v>141</v>
      </c>
      <c r="C6" s="56" t="s">
        <v>153</v>
      </c>
      <c r="D6" s="56">
        <v>15</v>
      </c>
      <c r="E6" s="56">
        <v>25</v>
      </c>
      <c r="F6" s="56">
        <v>375</v>
      </c>
      <c r="G6" t="str">
        <f t="shared" si="0"/>
        <v>Yes</v>
      </c>
      <c r="H6" t="b">
        <f t="shared" si="1"/>
        <v>0</v>
      </c>
      <c r="I6" t="b">
        <f t="shared" si="2"/>
        <v>0</v>
      </c>
      <c r="J6" t="str">
        <f t="shared" si="3"/>
        <v>eligible</v>
      </c>
    </row>
    <row r="7" spans="1:10" x14ac:dyDescent="0.3">
      <c r="A7" s="56" t="s">
        <v>101</v>
      </c>
      <c r="B7" s="56" t="s">
        <v>142</v>
      </c>
      <c r="C7" s="56" t="s">
        <v>152</v>
      </c>
      <c r="D7" s="56">
        <v>10</v>
      </c>
      <c r="E7" s="56">
        <v>30</v>
      </c>
      <c r="F7" s="56">
        <v>300</v>
      </c>
      <c r="G7" t="str">
        <f t="shared" si="0"/>
        <v>No</v>
      </c>
      <c r="H7" t="b">
        <f t="shared" si="1"/>
        <v>0</v>
      </c>
      <c r="I7" t="b">
        <f t="shared" si="2"/>
        <v>1</v>
      </c>
      <c r="J7" t="str">
        <f t="shared" si="3"/>
        <v>not eligible</v>
      </c>
    </row>
    <row r="8" spans="1:10" x14ac:dyDescent="0.3">
      <c r="A8" s="56" t="s">
        <v>143</v>
      </c>
      <c r="B8" s="56" t="s">
        <v>139</v>
      </c>
      <c r="C8" s="56" t="s">
        <v>153</v>
      </c>
      <c r="D8" s="56">
        <v>6</v>
      </c>
      <c r="E8" s="56">
        <v>20</v>
      </c>
      <c r="F8" s="56">
        <v>120</v>
      </c>
      <c r="G8" t="str">
        <f t="shared" si="0"/>
        <v>No</v>
      </c>
      <c r="H8" t="b">
        <f t="shared" si="1"/>
        <v>0</v>
      </c>
      <c r="I8" t="b">
        <f t="shared" si="2"/>
        <v>0</v>
      </c>
      <c r="J8" t="str">
        <f t="shared" si="3"/>
        <v>not eligible</v>
      </c>
    </row>
    <row r="9" spans="1:10" x14ac:dyDescent="0.3">
      <c r="A9" s="56" t="s">
        <v>144</v>
      </c>
      <c r="B9" s="56" t="s">
        <v>140</v>
      </c>
      <c r="C9" s="56" t="s">
        <v>152</v>
      </c>
      <c r="D9" s="56">
        <v>20</v>
      </c>
      <c r="E9" s="56">
        <v>35</v>
      </c>
      <c r="F9" s="56">
        <v>700</v>
      </c>
      <c r="G9" t="str">
        <f t="shared" si="0"/>
        <v>Yes</v>
      </c>
      <c r="H9" t="b">
        <f t="shared" si="1"/>
        <v>1</v>
      </c>
      <c r="I9" t="b">
        <f t="shared" si="2"/>
        <v>1</v>
      </c>
      <c r="J9" t="str">
        <f t="shared" si="3"/>
        <v>eligible</v>
      </c>
    </row>
    <row r="10" spans="1:10" x14ac:dyDescent="0.3">
      <c r="A10" s="56" t="s">
        <v>145</v>
      </c>
      <c r="B10" s="56" t="s">
        <v>141</v>
      </c>
      <c r="C10" s="56" t="s">
        <v>152</v>
      </c>
      <c r="D10" s="56">
        <v>14</v>
      </c>
      <c r="E10" s="56">
        <v>60</v>
      </c>
      <c r="F10" s="56">
        <v>840</v>
      </c>
      <c r="G10" t="str">
        <f t="shared" si="0"/>
        <v>Yes</v>
      </c>
      <c r="H10" t="b">
        <f t="shared" si="1"/>
        <v>0</v>
      </c>
      <c r="I10" t="b">
        <f t="shared" si="2"/>
        <v>1</v>
      </c>
      <c r="J10" t="str">
        <f t="shared" si="3"/>
        <v>eligible</v>
      </c>
    </row>
    <row r="11" spans="1:10" x14ac:dyDescent="0.3">
      <c r="A11" s="56" t="s">
        <v>146</v>
      </c>
      <c r="B11" s="56" t="s">
        <v>142</v>
      </c>
      <c r="C11" s="56" t="s">
        <v>154</v>
      </c>
      <c r="D11" s="56">
        <v>9</v>
      </c>
      <c r="E11" s="56">
        <v>45</v>
      </c>
      <c r="F11" s="56">
        <v>405</v>
      </c>
      <c r="G11" t="str">
        <f t="shared" si="0"/>
        <v>Yes</v>
      </c>
      <c r="H11" t="b">
        <f t="shared" si="1"/>
        <v>0</v>
      </c>
      <c r="I11" t="b">
        <f t="shared" si="2"/>
        <v>0</v>
      </c>
      <c r="J11" t="str">
        <f t="shared" si="3"/>
        <v>eligible</v>
      </c>
    </row>
    <row r="12" spans="1:10" x14ac:dyDescent="0.3">
      <c r="A12" s="56" t="s">
        <v>147</v>
      </c>
      <c r="B12" s="56" t="s">
        <v>139</v>
      </c>
      <c r="C12" s="56" t="s">
        <v>153</v>
      </c>
      <c r="D12" s="56">
        <v>7</v>
      </c>
      <c r="E12" s="56">
        <v>80</v>
      </c>
      <c r="F12" s="56">
        <v>560</v>
      </c>
      <c r="G12" t="str">
        <f t="shared" si="0"/>
        <v>Yes</v>
      </c>
      <c r="H12" t="b">
        <f t="shared" si="1"/>
        <v>0</v>
      </c>
      <c r="I12" t="b">
        <f t="shared" si="2"/>
        <v>0</v>
      </c>
      <c r="J12" t="str">
        <f t="shared" si="3"/>
        <v>eligible</v>
      </c>
    </row>
    <row r="13" spans="1:10" x14ac:dyDescent="0.3">
      <c r="A13" s="56" t="s">
        <v>148</v>
      </c>
      <c r="B13" s="56" t="s">
        <v>140</v>
      </c>
      <c r="C13" s="56" t="s">
        <v>154</v>
      </c>
      <c r="D13" s="56">
        <v>11</v>
      </c>
      <c r="E13" s="56">
        <v>15</v>
      </c>
      <c r="F13" s="56">
        <v>165</v>
      </c>
      <c r="G13" t="str">
        <f t="shared" si="0"/>
        <v>No</v>
      </c>
      <c r="H13" t="b">
        <f t="shared" si="1"/>
        <v>0</v>
      </c>
      <c r="I13" t="b">
        <f t="shared" si="2"/>
        <v>1</v>
      </c>
      <c r="J13" t="str">
        <f t="shared" si="3"/>
        <v>not eligible</v>
      </c>
    </row>
    <row r="17" spans="1:9" x14ac:dyDescent="0.3">
      <c r="A17" t="s">
        <v>155</v>
      </c>
    </row>
    <row r="18" spans="1:9" x14ac:dyDescent="0.3">
      <c r="A18" t="s">
        <v>156</v>
      </c>
    </row>
    <row r="19" spans="1:9" x14ac:dyDescent="0.3">
      <c r="A19" t="s">
        <v>157</v>
      </c>
    </row>
    <row r="20" spans="1:9" x14ac:dyDescent="0.3">
      <c r="A20" t="s">
        <v>161</v>
      </c>
    </row>
    <row r="24" spans="1:9" x14ac:dyDescent="0.3">
      <c r="A24" t="s">
        <v>159</v>
      </c>
    </row>
    <row r="25" spans="1:9" x14ac:dyDescent="0.3">
      <c r="A25" t="s">
        <v>160</v>
      </c>
    </row>
    <row r="32" spans="1:9" ht="28.8" x14ac:dyDescent="0.3">
      <c r="A32" s="55" t="s">
        <v>133</v>
      </c>
      <c r="B32" s="55" t="s">
        <v>134</v>
      </c>
      <c r="C32" s="55" t="s">
        <v>124</v>
      </c>
      <c r="D32" s="55" t="s">
        <v>135</v>
      </c>
      <c r="E32" s="55" t="s">
        <v>136</v>
      </c>
      <c r="F32" s="55" t="s">
        <v>137</v>
      </c>
      <c r="H32" s="55" t="s">
        <v>324</v>
      </c>
      <c r="I32" s="55" t="s">
        <v>158</v>
      </c>
    </row>
    <row r="33" spans="1:15" x14ac:dyDescent="0.3">
      <c r="A33" s="56" t="s">
        <v>138</v>
      </c>
      <c r="B33" s="74" t="s">
        <v>139</v>
      </c>
      <c r="C33" s="74" t="s">
        <v>153</v>
      </c>
      <c r="D33" s="56">
        <v>12</v>
      </c>
      <c r="E33" s="56">
        <v>50</v>
      </c>
      <c r="F33" s="56">
        <v>600</v>
      </c>
      <c r="G33" t="str">
        <f>IF(F33&gt;=400,"eligible","not eligible")</f>
        <v>eligible</v>
      </c>
      <c r="H33" s="75" t="b">
        <f>AND(B33="West",C33="Laptop")</f>
        <v>0</v>
      </c>
      <c r="I33" s="63" t="b">
        <f>OR(B33="West",C33="Laptop")</f>
        <v>0</v>
      </c>
      <c r="L33" t="s">
        <v>325</v>
      </c>
      <c r="M33" t="s">
        <v>326</v>
      </c>
      <c r="N33" t="s">
        <v>327</v>
      </c>
      <c r="O33" t="s">
        <v>328</v>
      </c>
    </row>
    <row r="34" spans="1:15" x14ac:dyDescent="0.3">
      <c r="A34" s="56" t="s">
        <v>98</v>
      </c>
      <c r="B34" s="74" t="s">
        <v>140</v>
      </c>
      <c r="C34" s="74" t="s">
        <v>152</v>
      </c>
      <c r="D34" s="56">
        <v>8</v>
      </c>
      <c r="E34" s="56">
        <v>40</v>
      </c>
      <c r="F34" s="56">
        <v>320</v>
      </c>
      <c r="G34" t="str">
        <f t="shared" ref="G34:G42" si="4">IF(F34&gt;=400,"eligible","not eligible")</f>
        <v>not eligible</v>
      </c>
      <c r="H34" s="75" t="b">
        <f t="shared" ref="H34:H42" si="5">AND(B34="West",C34="Laptop")</f>
        <v>0</v>
      </c>
      <c r="I34" s="63" t="b">
        <f t="shared" ref="I34:I42" si="6">OR(B34="West",C34="Laptop")</f>
        <v>1</v>
      </c>
      <c r="L34">
        <v>3834</v>
      </c>
      <c r="M34">
        <v>2</v>
      </c>
      <c r="N34" t="b">
        <f>AND(L34&gt;6000,M34&gt;=3)</f>
        <v>0</v>
      </c>
      <c r="O34" t="b">
        <f>OR(L34&gt;6000,M34&gt;=3)</f>
        <v>0</v>
      </c>
    </row>
    <row r="35" spans="1:15" x14ac:dyDescent="0.3">
      <c r="A35" s="56" t="s">
        <v>100</v>
      </c>
      <c r="B35" s="74" t="s">
        <v>141</v>
      </c>
      <c r="C35" s="74" t="s">
        <v>153</v>
      </c>
      <c r="D35" s="56">
        <v>15</v>
      </c>
      <c r="E35" s="56">
        <v>25</v>
      </c>
      <c r="F35" s="56">
        <v>375</v>
      </c>
      <c r="G35" t="str">
        <f t="shared" si="4"/>
        <v>not eligible</v>
      </c>
      <c r="H35" s="75" t="b">
        <f t="shared" si="5"/>
        <v>0</v>
      </c>
      <c r="I35" s="63" t="b">
        <f t="shared" si="6"/>
        <v>0</v>
      </c>
      <c r="L35">
        <v>9145</v>
      </c>
      <c r="M35">
        <v>3</v>
      </c>
      <c r="N35" t="b">
        <f t="shared" ref="N35:N43" si="7">AND(L35&gt;6000,M35&gt;=3)</f>
        <v>1</v>
      </c>
      <c r="O35" t="b">
        <f t="shared" ref="O35:O43" si="8">OR(L35&gt;6000,M35&gt;=3)</f>
        <v>1</v>
      </c>
    </row>
    <row r="36" spans="1:15" x14ac:dyDescent="0.3">
      <c r="A36" s="56" t="s">
        <v>101</v>
      </c>
      <c r="B36" s="74" t="s">
        <v>142</v>
      </c>
      <c r="C36" s="74" t="s">
        <v>152</v>
      </c>
      <c r="D36" s="56">
        <v>10</v>
      </c>
      <c r="E36" s="56">
        <v>30</v>
      </c>
      <c r="F36" s="56">
        <v>300</v>
      </c>
      <c r="G36" t="str">
        <f t="shared" si="4"/>
        <v>not eligible</v>
      </c>
      <c r="H36" s="75" t="b">
        <f t="shared" si="5"/>
        <v>1</v>
      </c>
      <c r="I36" s="63" t="b">
        <f t="shared" si="6"/>
        <v>1</v>
      </c>
      <c r="L36">
        <v>3215</v>
      </c>
      <c r="M36">
        <v>1</v>
      </c>
      <c r="N36" t="b">
        <f>AND(L36&gt;6000,M36&gt;=3)</f>
        <v>0</v>
      </c>
      <c r="O36" t="b">
        <f t="shared" si="8"/>
        <v>0</v>
      </c>
    </row>
    <row r="37" spans="1:15" x14ac:dyDescent="0.3">
      <c r="A37" s="56" t="s">
        <v>143</v>
      </c>
      <c r="B37" s="74" t="s">
        <v>139</v>
      </c>
      <c r="C37" s="74" t="s">
        <v>153</v>
      </c>
      <c r="D37" s="56">
        <v>6</v>
      </c>
      <c r="E37" s="56">
        <v>20</v>
      </c>
      <c r="F37" s="56">
        <v>120</v>
      </c>
      <c r="G37" t="str">
        <f t="shared" si="4"/>
        <v>not eligible</v>
      </c>
      <c r="H37" s="75" t="b">
        <f t="shared" si="5"/>
        <v>0</v>
      </c>
      <c r="I37" s="63" t="b">
        <f t="shared" si="6"/>
        <v>0</v>
      </c>
      <c r="L37">
        <v>4806</v>
      </c>
      <c r="M37">
        <v>3</v>
      </c>
      <c r="N37" t="b">
        <f t="shared" si="7"/>
        <v>0</v>
      </c>
      <c r="O37" t="b">
        <f t="shared" si="8"/>
        <v>1</v>
      </c>
    </row>
    <row r="38" spans="1:15" x14ac:dyDescent="0.3">
      <c r="A38" s="56" t="s">
        <v>144</v>
      </c>
      <c r="B38" s="74" t="s">
        <v>140</v>
      </c>
      <c r="C38" s="74" t="s">
        <v>152</v>
      </c>
      <c r="D38" s="56">
        <v>20</v>
      </c>
      <c r="E38" s="56">
        <v>35</v>
      </c>
      <c r="F38" s="56">
        <v>700</v>
      </c>
      <c r="G38" t="str">
        <f t="shared" si="4"/>
        <v>eligible</v>
      </c>
      <c r="H38" s="75" t="b">
        <f t="shared" si="5"/>
        <v>0</v>
      </c>
      <c r="I38" s="63" t="b">
        <f t="shared" si="6"/>
        <v>1</v>
      </c>
      <c r="L38">
        <v>8945</v>
      </c>
      <c r="M38">
        <v>2</v>
      </c>
      <c r="N38" t="b">
        <f t="shared" si="7"/>
        <v>0</v>
      </c>
      <c r="O38" t="b">
        <f t="shared" si="8"/>
        <v>1</v>
      </c>
    </row>
    <row r="39" spans="1:15" x14ac:dyDescent="0.3">
      <c r="A39" s="56" t="s">
        <v>145</v>
      </c>
      <c r="B39" s="74" t="s">
        <v>141</v>
      </c>
      <c r="C39" s="74" t="s">
        <v>152</v>
      </c>
      <c r="D39" s="56">
        <v>14</v>
      </c>
      <c r="E39" s="56">
        <v>60</v>
      </c>
      <c r="F39" s="56">
        <v>840</v>
      </c>
      <c r="G39" t="str">
        <f t="shared" si="4"/>
        <v>eligible</v>
      </c>
      <c r="H39" s="75" t="b">
        <f t="shared" si="5"/>
        <v>0</v>
      </c>
      <c r="I39" s="63" t="b">
        <f t="shared" si="6"/>
        <v>1</v>
      </c>
      <c r="L39">
        <v>8587</v>
      </c>
      <c r="M39">
        <v>5</v>
      </c>
      <c r="N39" t="b">
        <f t="shared" si="7"/>
        <v>1</v>
      </c>
      <c r="O39" t="b">
        <f t="shared" si="8"/>
        <v>1</v>
      </c>
    </row>
    <row r="40" spans="1:15" x14ac:dyDescent="0.3">
      <c r="A40" s="56" t="s">
        <v>146</v>
      </c>
      <c r="B40" s="74" t="s">
        <v>142</v>
      </c>
      <c r="C40" s="74" t="s">
        <v>154</v>
      </c>
      <c r="D40" s="56">
        <v>9</v>
      </c>
      <c r="E40" s="56">
        <v>45</v>
      </c>
      <c r="F40" s="56">
        <v>405</v>
      </c>
      <c r="G40" t="str">
        <f t="shared" si="4"/>
        <v>eligible</v>
      </c>
      <c r="H40" s="75" t="b">
        <f t="shared" si="5"/>
        <v>0</v>
      </c>
      <c r="I40" s="63" t="b">
        <f t="shared" si="6"/>
        <v>1</v>
      </c>
      <c r="L40">
        <v>3057</v>
      </c>
      <c r="M40">
        <v>4</v>
      </c>
      <c r="N40" t="b">
        <f t="shared" si="7"/>
        <v>0</v>
      </c>
      <c r="O40" t="b">
        <f t="shared" si="8"/>
        <v>1</v>
      </c>
    </row>
    <row r="41" spans="1:15" x14ac:dyDescent="0.3">
      <c r="A41" s="56" t="s">
        <v>147</v>
      </c>
      <c r="B41" s="74" t="s">
        <v>139</v>
      </c>
      <c r="C41" s="74" t="s">
        <v>153</v>
      </c>
      <c r="D41" s="56">
        <v>7</v>
      </c>
      <c r="E41" s="56">
        <v>80</v>
      </c>
      <c r="F41" s="56">
        <v>560</v>
      </c>
      <c r="G41" t="str">
        <f t="shared" si="4"/>
        <v>eligible</v>
      </c>
      <c r="H41" s="75" t="b">
        <f t="shared" si="5"/>
        <v>0</v>
      </c>
      <c r="I41" s="63" t="b">
        <f t="shared" si="6"/>
        <v>0</v>
      </c>
      <c r="L41">
        <v>7105</v>
      </c>
      <c r="M41">
        <v>5</v>
      </c>
      <c r="N41" t="b">
        <f t="shared" si="7"/>
        <v>1</v>
      </c>
      <c r="O41" t="b">
        <f t="shared" si="8"/>
        <v>1</v>
      </c>
    </row>
    <row r="42" spans="1:15" x14ac:dyDescent="0.3">
      <c r="A42" s="56" t="s">
        <v>148</v>
      </c>
      <c r="B42" s="74" t="s">
        <v>140</v>
      </c>
      <c r="C42" s="74" t="s">
        <v>154</v>
      </c>
      <c r="D42" s="56">
        <v>11</v>
      </c>
      <c r="E42" s="56">
        <v>15</v>
      </c>
      <c r="F42" s="56">
        <v>165</v>
      </c>
      <c r="G42" t="str">
        <f t="shared" si="4"/>
        <v>not eligible</v>
      </c>
      <c r="H42" s="75" t="b">
        <f t="shared" si="5"/>
        <v>0</v>
      </c>
      <c r="I42" s="63" t="b">
        <f t="shared" si="6"/>
        <v>0</v>
      </c>
      <c r="L42">
        <v>6857</v>
      </c>
      <c r="M42">
        <v>4</v>
      </c>
      <c r="N42" t="b">
        <f t="shared" si="7"/>
        <v>1</v>
      </c>
      <c r="O42" t="b">
        <f t="shared" si="8"/>
        <v>1</v>
      </c>
    </row>
    <row r="43" spans="1:15" x14ac:dyDescent="0.3">
      <c r="H43" s="75"/>
      <c r="L43">
        <v>6092</v>
      </c>
      <c r="M43">
        <v>2</v>
      </c>
      <c r="N43" t="b">
        <f t="shared" si="7"/>
        <v>0</v>
      </c>
      <c r="O43" t="b">
        <f t="shared" si="8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46AD-CB5F-4ED8-9C50-FCB26D9468E6}">
  <dimension ref="A1:M31"/>
  <sheetViews>
    <sheetView topLeftCell="A16" workbookViewId="0">
      <selection activeCell="G9" sqref="G9"/>
    </sheetView>
  </sheetViews>
  <sheetFormatPr defaultRowHeight="14.4" x14ac:dyDescent="0.3"/>
  <cols>
    <col min="1" max="1" width="8.77734375" customWidth="1"/>
    <col min="12" max="12" width="17.77734375" customWidth="1"/>
    <col min="13" max="13" width="13.88671875" customWidth="1"/>
  </cols>
  <sheetData>
    <row r="1" spans="1:13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</row>
    <row r="2" spans="1:13" ht="28.8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</row>
    <row r="3" spans="1:13" ht="28.8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  <c r="J3" t="s">
        <v>329</v>
      </c>
    </row>
    <row r="4" spans="1:13" ht="28.8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375</v>
      </c>
      <c r="J4" t="s">
        <v>325</v>
      </c>
      <c r="K4" t="s">
        <v>326</v>
      </c>
      <c r="L4" t="s">
        <v>327</v>
      </c>
      <c r="M4" t="s">
        <v>328</v>
      </c>
    </row>
    <row r="5" spans="1:13" ht="28.8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  <c r="J5">
        <v>3834</v>
      </c>
      <c r="K5">
        <v>2</v>
      </c>
      <c r="L5" t="b">
        <f>AND(J5&gt;6000,K5&gt;=3)</f>
        <v>0</v>
      </c>
      <c r="M5" t="b">
        <f>OR(J5&gt;6000,K5&gt;=3)</f>
        <v>0</v>
      </c>
    </row>
    <row r="6" spans="1:13" ht="28.8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  <c r="J6">
        <v>9145</v>
      </c>
      <c r="K6">
        <v>3</v>
      </c>
      <c r="L6" t="b">
        <f t="shared" ref="L6:L14" si="0">AND(J6&gt;6000,K6&gt;=3)</f>
        <v>1</v>
      </c>
      <c r="M6" t="b">
        <f t="shared" ref="M6:M14" si="1">OR(J6&gt;6000,K6&gt;=3)</f>
        <v>1</v>
      </c>
    </row>
    <row r="7" spans="1:13" ht="28.8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  <c r="J7">
        <v>3215</v>
      </c>
      <c r="K7">
        <v>1</v>
      </c>
      <c r="L7" t="b">
        <f t="shared" si="0"/>
        <v>0</v>
      </c>
      <c r="M7" t="b">
        <f t="shared" si="1"/>
        <v>0</v>
      </c>
    </row>
    <row r="8" spans="1:13" ht="28.8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840</v>
      </c>
      <c r="J8">
        <v>4806</v>
      </c>
      <c r="K8">
        <v>3</v>
      </c>
      <c r="L8" t="b">
        <f t="shared" si="0"/>
        <v>0</v>
      </c>
      <c r="M8" t="b">
        <f t="shared" si="1"/>
        <v>1</v>
      </c>
    </row>
    <row r="9" spans="1:13" ht="28.8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  <c r="J9">
        <v>8945</v>
      </c>
      <c r="K9">
        <v>2</v>
      </c>
      <c r="L9" t="b">
        <f t="shared" si="0"/>
        <v>0</v>
      </c>
      <c r="M9" t="b">
        <f t="shared" si="1"/>
        <v>1</v>
      </c>
    </row>
    <row r="10" spans="1:13" ht="28.8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  <c r="J10">
        <v>8587</v>
      </c>
      <c r="K10">
        <v>5</v>
      </c>
      <c r="L10" t="b">
        <f t="shared" si="0"/>
        <v>1</v>
      </c>
      <c r="M10" t="b">
        <f t="shared" si="1"/>
        <v>1</v>
      </c>
    </row>
    <row r="11" spans="1:13" ht="28.8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  <c r="J11">
        <v>3057</v>
      </c>
      <c r="K11">
        <v>4</v>
      </c>
      <c r="L11" t="b">
        <f t="shared" si="0"/>
        <v>0</v>
      </c>
      <c r="M11" t="b">
        <f t="shared" si="1"/>
        <v>1</v>
      </c>
    </row>
    <row r="12" spans="1:13" x14ac:dyDescent="0.3">
      <c r="J12">
        <v>7105</v>
      </c>
      <c r="K12">
        <v>5</v>
      </c>
      <c r="L12" t="b">
        <f t="shared" si="0"/>
        <v>1</v>
      </c>
      <c r="M12" t="b">
        <f t="shared" si="1"/>
        <v>1</v>
      </c>
    </row>
    <row r="13" spans="1:13" x14ac:dyDescent="0.3">
      <c r="J13">
        <v>6857</v>
      </c>
      <c r="K13">
        <v>4</v>
      </c>
      <c r="L13" t="b">
        <f t="shared" si="0"/>
        <v>1</v>
      </c>
      <c r="M13" t="b">
        <f t="shared" si="1"/>
        <v>1</v>
      </c>
    </row>
    <row r="14" spans="1:13" x14ac:dyDescent="0.3">
      <c r="J14">
        <v>6092</v>
      </c>
      <c r="K14">
        <v>2</v>
      </c>
      <c r="L14" t="b">
        <f t="shared" si="0"/>
        <v>0</v>
      </c>
      <c r="M14" t="b">
        <f t="shared" si="1"/>
        <v>1</v>
      </c>
    </row>
    <row r="20" spans="1:13" x14ac:dyDescent="0.3">
      <c r="A20" t="s">
        <v>330</v>
      </c>
      <c r="B20" t="s">
        <v>320</v>
      </c>
      <c r="C20" t="s">
        <v>48</v>
      </c>
      <c r="D20" t="s">
        <v>331</v>
      </c>
      <c r="E20" t="s">
        <v>332</v>
      </c>
      <c r="F20" t="s">
        <v>7</v>
      </c>
      <c r="G20" t="s">
        <v>333</v>
      </c>
      <c r="H20" t="s">
        <v>342</v>
      </c>
      <c r="I20" t="s">
        <v>341</v>
      </c>
    </row>
    <row r="21" spans="1:13" x14ac:dyDescent="0.3">
      <c r="A21" s="77">
        <v>71</v>
      </c>
      <c r="B21" s="77">
        <v>70</v>
      </c>
      <c r="C21" s="77">
        <v>77</v>
      </c>
      <c r="D21" s="77">
        <v>29</v>
      </c>
      <c r="E21" s="77">
        <v>36</v>
      </c>
      <c r="F21" s="79">
        <f>SUM(A21:E21)</f>
        <v>283</v>
      </c>
      <c r="G21" t="str">
        <f>IF(F21&gt;=300,"pass","Fail")</f>
        <v>Fail</v>
      </c>
      <c r="H21" s="78" t="str">
        <f>IF(AND(A21&gt;35,B21&gt;35,C21&gt;35,D21&gt;35,E21&gt;35),"pass","fail")</f>
        <v>fail</v>
      </c>
      <c r="I21" s="79" t="str" cm="1">
        <f t="array" ref="I21">_xlfn.IFS(F21&gt;=350,"Excellent",F21&gt;=300,"Good",F21&gt;=250,"Avrg",F21&gt;=200,"poor")</f>
        <v>Avrg</v>
      </c>
      <c r="L21" t="s">
        <v>335</v>
      </c>
      <c r="M21" t="str">
        <f>I24</f>
        <v>Excellent</v>
      </c>
    </row>
    <row r="22" spans="1:13" x14ac:dyDescent="0.3">
      <c r="A22" s="77">
        <v>37</v>
      </c>
      <c r="B22" s="77">
        <v>21</v>
      </c>
      <c r="C22" s="77">
        <v>95</v>
      </c>
      <c r="D22" s="77">
        <v>20</v>
      </c>
      <c r="E22" s="77">
        <v>83</v>
      </c>
      <c r="F22" s="79">
        <f t="shared" ref="F22:F30" si="2">SUM(A22:E22)</f>
        <v>256</v>
      </c>
      <c r="G22" t="str">
        <f t="shared" ref="G22:G30" si="3">IF(F22&gt;=300,"pass","Fail")</f>
        <v>Fail</v>
      </c>
      <c r="H22" s="78" t="str">
        <f t="shared" ref="H22:H30" si="4">IF(AND(A22&gt;35,B22&gt;35,C22&gt;35,D22&gt;35,E22&gt;35),"pass","fail")</f>
        <v>fail</v>
      </c>
      <c r="I22" s="79" t="str" cm="1">
        <f t="array" ref="I22">_xlfn.IFS(F22&gt;=350,"Excellent",F22&gt;=300,"Good",F22&gt;=250,"Avrg",F22&gt;=200,"poor")</f>
        <v>Avrg</v>
      </c>
      <c r="J22" t="s">
        <v>334</v>
      </c>
      <c r="L22" t="s">
        <v>336</v>
      </c>
      <c r="M22" t="str" cm="1">
        <f t="array" ref="M22">_xlfn.IFS(F22&gt;=350,"Excellent",F22&gt;=300,"Good",F22&gt;=250,"Avrg",F22&gt;=200,"poor")</f>
        <v>Avrg</v>
      </c>
    </row>
    <row r="23" spans="1:13" x14ac:dyDescent="0.3">
      <c r="A23" s="77">
        <v>54</v>
      </c>
      <c r="B23" s="77">
        <v>45</v>
      </c>
      <c r="C23" s="77">
        <v>71</v>
      </c>
      <c r="D23" s="77">
        <v>22</v>
      </c>
      <c r="E23" s="77">
        <v>60</v>
      </c>
      <c r="F23" s="79">
        <f t="shared" si="2"/>
        <v>252</v>
      </c>
      <c r="G23" t="str">
        <f t="shared" si="3"/>
        <v>Fail</v>
      </c>
      <c r="H23" s="78" t="str">
        <f t="shared" si="4"/>
        <v>fail</v>
      </c>
      <c r="I23" s="79" t="str" cm="1">
        <f t="array" ref="I23">_xlfn.IFS(F23&gt;=350,"Excellent",F23&gt;=300,"Good",F23&gt;=250,"Avrg",F23&gt;=200,"poor")</f>
        <v>Avrg</v>
      </c>
      <c r="L23" t="s">
        <v>337</v>
      </c>
      <c r="M23" t="str" cm="1">
        <f t="array" ref="M23">_xlfn.IFS(F23&gt;=350,"Excellent",F23&gt;=300,"Good",F23&gt;=250,"Avrg",F23&gt;=200,"poor")</f>
        <v>Avrg</v>
      </c>
    </row>
    <row r="24" spans="1:13" x14ac:dyDescent="0.3">
      <c r="A24" s="77">
        <v>71</v>
      </c>
      <c r="B24" s="77">
        <v>69</v>
      </c>
      <c r="C24" s="77">
        <v>76</v>
      </c>
      <c r="D24" s="77">
        <v>54</v>
      </c>
      <c r="E24" s="77">
        <v>87</v>
      </c>
      <c r="F24" s="79">
        <f t="shared" si="2"/>
        <v>357</v>
      </c>
      <c r="G24" t="str">
        <f t="shared" si="3"/>
        <v>pass</v>
      </c>
      <c r="H24" s="78" t="str">
        <f t="shared" si="4"/>
        <v>pass</v>
      </c>
      <c r="I24" s="79" t="str" cm="1">
        <f t="array" ref="I24">_xlfn.IFS(F24&gt;=350,"Excellent",F24&gt;=300,"Good",F24&gt;=250,"Avrg",F24&gt;=200,"poor")</f>
        <v>Excellent</v>
      </c>
      <c r="L24" t="s">
        <v>338</v>
      </c>
      <c r="M24" t="str" cm="1">
        <f t="array" ref="M24">_xlfn.IFS(F24&gt;=350,"Excellent",F24&gt;=300,"Good",F24&gt;=250,"Avrg",F24&gt;=200,"poor")</f>
        <v>Excellent</v>
      </c>
    </row>
    <row r="25" spans="1:13" x14ac:dyDescent="0.3">
      <c r="A25" s="77">
        <v>63</v>
      </c>
      <c r="B25" s="77">
        <v>48</v>
      </c>
      <c r="C25" s="77">
        <v>61</v>
      </c>
      <c r="D25" s="77">
        <v>44</v>
      </c>
      <c r="E25" s="77">
        <v>59</v>
      </c>
      <c r="F25" s="79">
        <f t="shared" si="2"/>
        <v>275</v>
      </c>
      <c r="G25" t="str">
        <f t="shared" si="3"/>
        <v>Fail</v>
      </c>
      <c r="H25" s="78" t="str">
        <f t="shared" si="4"/>
        <v>pass</v>
      </c>
      <c r="I25" s="79" t="str" cm="1">
        <f t="array" ref="I25">_xlfn.IFS(F25&gt;=350,"Excellent",F25&gt;=300,"Good",F25&gt;=250,"Avrg",F25&gt;=200,"poor")</f>
        <v>Avrg</v>
      </c>
    </row>
    <row r="26" spans="1:13" x14ac:dyDescent="0.3">
      <c r="A26" s="77">
        <v>66</v>
      </c>
      <c r="B26" s="77">
        <v>65</v>
      </c>
      <c r="C26" s="77">
        <v>87</v>
      </c>
      <c r="D26" s="77">
        <v>66</v>
      </c>
      <c r="E26" s="77">
        <v>85</v>
      </c>
      <c r="F26" s="79">
        <f t="shared" si="2"/>
        <v>369</v>
      </c>
      <c r="G26" t="str">
        <f t="shared" si="3"/>
        <v>pass</v>
      </c>
      <c r="H26" s="78" t="str">
        <f t="shared" si="4"/>
        <v>pass</v>
      </c>
      <c r="I26" s="79" t="str" cm="1">
        <f t="array" ref="I26">_xlfn.IFS(F26&gt;=350,"Excellent",F26&gt;=300,"Good",F26&gt;=250,"Avrg",F26&gt;=200,"poor")</f>
        <v>Excellent</v>
      </c>
    </row>
    <row r="27" spans="1:13" x14ac:dyDescent="0.3">
      <c r="A27" s="77">
        <v>63</v>
      </c>
      <c r="B27" s="77">
        <v>32</v>
      </c>
      <c r="C27" s="77">
        <v>79</v>
      </c>
      <c r="D27" s="77">
        <v>54</v>
      </c>
      <c r="E27" s="77">
        <v>72</v>
      </c>
      <c r="F27" s="79">
        <f t="shared" si="2"/>
        <v>300</v>
      </c>
      <c r="G27" t="str">
        <f t="shared" si="3"/>
        <v>pass</v>
      </c>
      <c r="H27" s="78" t="str">
        <f t="shared" si="4"/>
        <v>fail</v>
      </c>
      <c r="I27" s="79" t="str" cm="1">
        <f t="array" ref="I27">_xlfn.IFS(F27&gt;=350,"Excellent",F27&gt;=300,"Good",F27&gt;=250,"Avrg",F27&gt;=200,"poor")</f>
        <v>Good</v>
      </c>
      <c r="L27" t="s">
        <v>340</v>
      </c>
    </row>
    <row r="28" spans="1:13" x14ac:dyDescent="0.3">
      <c r="A28" s="77">
        <v>70</v>
      </c>
      <c r="B28" s="77">
        <v>22</v>
      </c>
      <c r="C28" s="77">
        <v>82</v>
      </c>
      <c r="D28" s="77">
        <v>67</v>
      </c>
      <c r="E28" s="77">
        <v>32</v>
      </c>
      <c r="F28" s="79">
        <f t="shared" si="2"/>
        <v>273</v>
      </c>
      <c r="G28" t="str">
        <f t="shared" si="3"/>
        <v>Fail</v>
      </c>
      <c r="H28" s="78" t="str">
        <f t="shared" si="4"/>
        <v>fail</v>
      </c>
      <c r="I28" s="79" t="str" cm="1">
        <f t="array" ref="I28">_xlfn.IFS(F28&gt;=350,"Excellent",F28&gt;=300,"Good",F28&gt;=250,"Avrg",F28&gt;=200,"poor")</f>
        <v>Avrg</v>
      </c>
      <c r="L28" t="s">
        <v>339</v>
      </c>
    </row>
    <row r="29" spans="1:13" x14ac:dyDescent="0.3">
      <c r="A29" s="77">
        <v>75</v>
      </c>
      <c r="B29" s="77">
        <v>28</v>
      </c>
      <c r="C29" s="77">
        <v>35</v>
      </c>
      <c r="D29" s="77">
        <v>97</v>
      </c>
      <c r="E29" s="77">
        <v>59</v>
      </c>
      <c r="F29" s="79">
        <f t="shared" si="2"/>
        <v>294</v>
      </c>
      <c r="G29" t="str">
        <f t="shared" si="3"/>
        <v>Fail</v>
      </c>
      <c r="H29" s="78" t="str">
        <f t="shared" si="4"/>
        <v>fail</v>
      </c>
      <c r="I29" s="79" t="str" cm="1">
        <f t="array" ref="I29">_xlfn.IFS(F29&gt;=350,"Excellent",F29&gt;=300,"Good",F29&gt;=250,"Avrg",F29&gt;=200,"poor")</f>
        <v>Avrg</v>
      </c>
    </row>
    <row r="30" spans="1:13" x14ac:dyDescent="0.3">
      <c r="A30" s="77">
        <v>45</v>
      </c>
      <c r="B30" s="77">
        <v>30</v>
      </c>
      <c r="C30" s="77">
        <v>68</v>
      </c>
      <c r="D30" s="77">
        <v>20</v>
      </c>
      <c r="E30" s="77">
        <v>40</v>
      </c>
      <c r="F30" s="79">
        <f t="shared" si="2"/>
        <v>203</v>
      </c>
      <c r="G30" t="str">
        <f t="shared" si="3"/>
        <v>Fail</v>
      </c>
      <c r="H30" s="78" t="str">
        <f t="shared" si="4"/>
        <v>fail</v>
      </c>
      <c r="I30" s="79" t="str" cm="1">
        <f t="array" ref="I30">_xlfn.IFS(F30&gt;=350,"Excellent",F30&gt;=300,"Good",F30&gt;=250,"Avrg",F30&gt;=200,"poor")</f>
        <v>poor</v>
      </c>
    </row>
    <row r="31" spans="1:13" x14ac:dyDescent="0.3">
      <c r="I3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8886-6523-45BA-BAE8-BD7827A86515}">
  <dimension ref="A1:L11"/>
  <sheetViews>
    <sheetView workbookViewId="0">
      <selection activeCell="J7" sqref="J7"/>
    </sheetView>
  </sheetViews>
  <sheetFormatPr defaultRowHeight="14.4" x14ac:dyDescent="0.3"/>
  <cols>
    <col min="8" max="8" width="20.109375" customWidth="1"/>
  </cols>
  <sheetData>
    <row r="1" spans="1:12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  <c r="G1" s="55" t="s">
        <v>150</v>
      </c>
      <c r="H1" s="55" t="s">
        <v>201</v>
      </c>
    </row>
    <row r="2" spans="1:12" ht="28.8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  <c r="G2" t="str" cm="1">
        <f t="array" ref="G2">_xlfn.IFS(F2&gt;=500,"Excellent",F2&gt;=400,"Good",F2&gt;=300,"average",F2&lt;=200,"Poor")</f>
        <v>Excellent</v>
      </c>
      <c r="H2" t="str">
        <f>IF(F2&gt;=500,"Excellent",IF(F2&gt;=400,"Good",IF(F2&gt;=300,"average","poor")))</f>
        <v>Excellent</v>
      </c>
    </row>
    <row r="3" spans="1:12" ht="28.8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  <c r="G3" t="str" cm="1">
        <f t="array" ref="G3">_xlfn.IFS(F3&gt;=500,"Excellent",F3&gt;=400,"Good",F3&gt;=300,"average",F3&lt;=200,"Poor")</f>
        <v>average</v>
      </c>
      <c r="H3" t="str">
        <f t="shared" ref="H3:H11" si="0">IF(F3&gt;=500,"Excellent",IF(F3&gt;=400,"Good",IF(F3&gt;=300,"average","poor")))</f>
        <v>average</v>
      </c>
    </row>
    <row r="4" spans="1:12" ht="28.8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200</v>
      </c>
      <c r="G4" t="str" cm="1">
        <f t="array" ref="G4">_xlfn.IFS(F4&gt;=500,"Excellent",F4&gt;=400,"Good",F4&gt;=300,"average",F4&lt;=200,"Poor")</f>
        <v>Poor</v>
      </c>
      <c r="H4" t="str">
        <f t="shared" si="0"/>
        <v>poor</v>
      </c>
    </row>
    <row r="5" spans="1:12" ht="28.8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  <c r="G5" t="str" cm="1">
        <f t="array" ref="G5">_xlfn.IFS(F5&gt;=500,"Excellent",F5&gt;=400,"Good",F5&gt;=300,"average",F5&lt;=200,"Poor")</f>
        <v>average</v>
      </c>
      <c r="H5" t="str">
        <f t="shared" si="0"/>
        <v>average</v>
      </c>
      <c r="L5" t="s">
        <v>375</v>
      </c>
    </row>
    <row r="6" spans="1:12" ht="28.8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  <c r="G6" t="str" cm="1">
        <f t="array" ref="G6">_xlfn.IFS(F6&gt;=500,"Excellent",F6&gt;=400,"Good",F6&gt;=300,"average",F6&lt;=200,"Poor")</f>
        <v>Poor</v>
      </c>
      <c r="H6" t="str">
        <f t="shared" si="0"/>
        <v>poor</v>
      </c>
    </row>
    <row r="7" spans="1:12" ht="28.8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  <c r="G7" t="str" cm="1">
        <f t="array" ref="G7">_xlfn.IFS(F7&gt;=500,"Excellent",F7&gt;=400,"Good",F7&gt;=300,"average",F7&lt;=200,"Poor")</f>
        <v>Excellent</v>
      </c>
      <c r="H7" t="str">
        <f t="shared" si="0"/>
        <v>Excellent</v>
      </c>
    </row>
    <row r="8" spans="1:12" ht="28.8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180</v>
      </c>
      <c r="G8" t="str" cm="1">
        <f t="array" ref="G8">_xlfn.IFS(F8&gt;=500,"Excellent",F8&gt;=400,"Good",F8&gt;=300,"average",F8&lt;=200,"Poor")</f>
        <v>Poor</v>
      </c>
      <c r="H8" t="str">
        <f t="shared" si="0"/>
        <v>poor</v>
      </c>
    </row>
    <row r="9" spans="1:12" ht="28.8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  <c r="G9" t="str" cm="1">
        <f t="array" ref="G9">_xlfn.IFS(F9&gt;=500,"Excellent",F9&gt;=400,"Good",F9&gt;=300,"average",F9&lt;=200,"Poor")</f>
        <v>Good</v>
      </c>
      <c r="H9" t="str">
        <f t="shared" si="0"/>
        <v>Good</v>
      </c>
    </row>
    <row r="10" spans="1:12" ht="28.8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  <c r="G10" t="str" cm="1">
        <f t="array" ref="G10">_xlfn.IFS(F10&gt;=500,"Excellent",F10&gt;=400,"Good",F10&gt;=300,"average",F10&lt;=200,"Poor")</f>
        <v>Excellent</v>
      </c>
      <c r="H10" t="str">
        <f t="shared" si="0"/>
        <v>Excellent</v>
      </c>
    </row>
    <row r="11" spans="1:12" ht="28.8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  <c r="G11" t="str" cm="1">
        <f t="array" ref="G11">_xlfn.IFS(F11&gt;=500,"Excellent",F11&gt;=400,"Good",F11&gt;=300,"average",F11&lt;=200,"Poor")</f>
        <v>Poor</v>
      </c>
      <c r="H11" t="str">
        <f t="shared" si="0"/>
        <v>poor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225-8681-49D5-9F9B-71D29274AD1B}">
  <dimension ref="A1:I11"/>
  <sheetViews>
    <sheetView workbookViewId="0">
      <selection activeCell="K7" sqref="K7"/>
    </sheetView>
  </sheetViews>
  <sheetFormatPr defaultRowHeight="14.4" x14ac:dyDescent="0.3"/>
  <cols>
    <col min="8" max="8" width="12.44140625" customWidth="1"/>
  </cols>
  <sheetData>
    <row r="1" spans="1:9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  <c r="G1" s="55"/>
      <c r="H1" s="55"/>
    </row>
    <row r="2" spans="1:9" ht="28.8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</row>
    <row r="3" spans="1:9" ht="28.8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</row>
    <row r="4" spans="1:9" ht="28.8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200</v>
      </c>
    </row>
    <row r="5" spans="1:9" ht="28.8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</row>
    <row r="6" spans="1:9" ht="28.8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  <c r="H6" t="s">
        <v>316</v>
      </c>
      <c r="I6">
        <f>_xlfn.VAR.S(E1:E11)</f>
        <v>388.88888888888891</v>
      </c>
    </row>
    <row r="7" spans="1:9" ht="28.8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  <c r="H7" t="s">
        <v>317</v>
      </c>
      <c r="I7">
        <f>_xlfn.STDEV.S(E1:E11)</f>
        <v>19.720265943665389</v>
      </c>
    </row>
    <row r="8" spans="1:9" ht="28.8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180</v>
      </c>
      <c r="H8" t="s">
        <v>318</v>
      </c>
      <c r="I8">
        <f>CORREL(E1:E11,F1:F11)</f>
        <v>0.49764407124611798</v>
      </c>
    </row>
    <row r="9" spans="1:9" ht="28.8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  <c r="H9" t="s">
        <v>319</v>
      </c>
      <c r="I9" t="e" cm="1">
        <f t="array" ref="I9">per</f>
        <v>#NAME?</v>
      </c>
    </row>
    <row r="10" spans="1:9" ht="28.8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</row>
    <row r="11" spans="1:9" ht="28.8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50EA-2D63-4B23-8C2F-FEBD5E49ACFE}">
  <dimension ref="A1:J11"/>
  <sheetViews>
    <sheetView workbookViewId="0">
      <selection activeCell="K14" sqref="K14"/>
    </sheetView>
  </sheetViews>
  <sheetFormatPr defaultRowHeight="14.4" x14ac:dyDescent="0.3"/>
  <cols>
    <col min="10" max="10" width="14" customWidth="1"/>
  </cols>
  <sheetData>
    <row r="1" spans="1:10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</row>
    <row r="2" spans="1:10" ht="28.8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  <c r="G2" t="str">
        <f>IFERROR(D2/0,"error")</f>
        <v>error</v>
      </c>
      <c r="H2" t="e">
        <f>D2/0</f>
        <v>#DIV/0!</v>
      </c>
      <c r="I2" t="e">
        <f>E2/0</f>
        <v>#DIV/0!</v>
      </c>
      <c r="J2" t="str">
        <f>IFERROR(E2/0,"division error")</f>
        <v>division error</v>
      </c>
    </row>
    <row r="3" spans="1:10" ht="28.8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  <c r="G3" t="str">
        <f t="shared" ref="G3:G11" si="0">IFERROR(D3/0,"error")</f>
        <v>error</v>
      </c>
      <c r="H3" t="e">
        <f t="shared" ref="H3:H11" si="1">D3/0</f>
        <v>#DIV/0!</v>
      </c>
      <c r="I3" t="e">
        <f t="shared" ref="I3:I11" si="2">E3/0</f>
        <v>#DIV/0!</v>
      </c>
      <c r="J3" t="str">
        <f t="shared" ref="J3:J11" si="3">IFERROR(E3/0,"division error")</f>
        <v>division error</v>
      </c>
    </row>
    <row r="4" spans="1:10" ht="28.8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375</v>
      </c>
      <c r="G4" t="str">
        <f t="shared" si="0"/>
        <v>error</v>
      </c>
      <c r="H4" t="e">
        <f t="shared" si="1"/>
        <v>#DIV/0!</v>
      </c>
      <c r="I4" t="e">
        <f t="shared" si="2"/>
        <v>#DIV/0!</v>
      </c>
      <c r="J4" t="str">
        <f t="shared" si="3"/>
        <v>division error</v>
      </c>
    </row>
    <row r="5" spans="1:10" ht="28.8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  <c r="G5" t="str">
        <f t="shared" si="0"/>
        <v>error</v>
      </c>
      <c r="H5" t="e">
        <f t="shared" si="1"/>
        <v>#DIV/0!</v>
      </c>
      <c r="I5" t="e">
        <f t="shared" si="2"/>
        <v>#DIV/0!</v>
      </c>
      <c r="J5" t="str">
        <f t="shared" si="3"/>
        <v>division error</v>
      </c>
    </row>
    <row r="6" spans="1:10" ht="28.8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  <c r="G6" t="str">
        <f t="shared" si="0"/>
        <v>error</v>
      </c>
      <c r="H6" t="e">
        <f t="shared" si="1"/>
        <v>#DIV/0!</v>
      </c>
      <c r="I6" t="e">
        <f t="shared" si="2"/>
        <v>#DIV/0!</v>
      </c>
      <c r="J6" t="str">
        <f t="shared" si="3"/>
        <v>division error</v>
      </c>
    </row>
    <row r="7" spans="1:10" ht="28.8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  <c r="G7" t="str">
        <f t="shared" si="0"/>
        <v>error</v>
      </c>
      <c r="H7" t="e">
        <f t="shared" si="1"/>
        <v>#DIV/0!</v>
      </c>
      <c r="I7" t="e">
        <f t="shared" si="2"/>
        <v>#DIV/0!</v>
      </c>
      <c r="J7" t="str">
        <f t="shared" si="3"/>
        <v>division error</v>
      </c>
    </row>
    <row r="8" spans="1:10" ht="28.8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840</v>
      </c>
      <c r="G8" t="str">
        <f t="shared" si="0"/>
        <v>error</v>
      </c>
      <c r="H8" t="e">
        <f t="shared" si="1"/>
        <v>#DIV/0!</v>
      </c>
      <c r="I8" t="e">
        <f t="shared" si="2"/>
        <v>#DIV/0!</v>
      </c>
      <c r="J8" t="str">
        <f t="shared" si="3"/>
        <v>division error</v>
      </c>
    </row>
    <row r="9" spans="1:10" ht="28.8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  <c r="G9" t="str">
        <f t="shared" si="0"/>
        <v>error</v>
      </c>
      <c r="H9" t="e">
        <f t="shared" si="1"/>
        <v>#DIV/0!</v>
      </c>
      <c r="I9" t="e">
        <f t="shared" si="2"/>
        <v>#DIV/0!</v>
      </c>
      <c r="J9" t="str">
        <f t="shared" si="3"/>
        <v>division error</v>
      </c>
    </row>
    <row r="10" spans="1:10" ht="28.8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  <c r="G10" t="str">
        <f t="shared" si="0"/>
        <v>error</v>
      </c>
      <c r="H10" t="e">
        <f t="shared" si="1"/>
        <v>#DIV/0!</v>
      </c>
      <c r="I10" t="e">
        <f t="shared" si="2"/>
        <v>#DIV/0!</v>
      </c>
      <c r="J10" t="str">
        <f t="shared" si="3"/>
        <v>division error</v>
      </c>
    </row>
    <row r="11" spans="1:10" ht="28.8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  <c r="G11" t="str">
        <f t="shared" si="0"/>
        <v>error</v>
      </c>
      <c r="H11" t="e">
        <f t="shared" si="1"/>
        <v>#DIV/0!</v>
      </c>
      <c r="I11" t="e">
        <f t="shared" si="2"/>
        <v>#DIV/0!</v>
      </c>
      <c r="J11" t="str">
        <f t="shared" si="3"/>
        <v>division error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9966-3282-4BF2-8C78-287E4A766C62}">
  <dimension ref="A1:K17"/>
  <sheetViews>
    <sheetView workbookViewId="0">
      <selection activeCell="J11" sqref="J11"/>
    </sheetView>
  </sheetViews>
  <sheetFormatPr defaultRowHeight="14.4" x14ac:dyDescent="0.3"/>
  <cols>
    <col min="1" max="1" width="11.44140625" bestFit="1" customWidth="1"/>
    <col min="2" max="2" width="6.44140625" bestFit="1" customWidth="1"/>
    <col min="4" max="4" width="8.33203125" bestFit="1" customWidth="1"/>
    <col min="5" max="5" width="10.44140625" customWidth="1"/>
    <col min="6" max="8" width="10.109375" customWidth="1"/>
  </cols>
  <sheetData>
    <row r="1" spans="1:11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  <c r="G1" s="55" t="s">
        <v>168</v>
      </c>
      <c r="H1" s="55" t="s">
        <v>170</v>
      </c>
      <c r="I1" s="55" t="s">
        <v>169</v>
      </c>
      <c r="J1" s="55" t="s">
        <v>163</v>
      </c>
      <c r="K1" s="55" t="s">
        <v>162</v>
      </c>
    </row>
    <row r="2" spans="1:11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  <c r="G2" s="56">
        <f>SUMIF($B$2:$B$11,$B$2,$F$2:$F$11)</f>
        <v>1280</v>
      </c>
      <c r="H2" s="56">
        <f>SUMIF($B$2:$B$11,B2,$F$2:$F$11)</f>
        <v>1280</v>
      </c>
    </row>
    <row r="3" spans="1:11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  <c r="G3" s="56">
        <f t="shared" ref="G3:G11" si="0">SUMIF($B$2:$B$11,$B$2,$F$2:$F$11)</f>
        <v>1280</v>
      </c>
      <c r="H3" s="56">
        <f t="shared" ref="H3:H11" si="1">SUMIF($B$2:$B$11,B3,$F$2:$F$11)</f>
        <v>1185</v>
      </c>
    </row>
    <row r="4" spans="1:11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375</v>
      </c>
      <c r="G4" s="56">
        <f t="shared" si="0"/>
        <v>1280</v>
      </c>
      <c r="H4" s="56">
        <f t="shared" si="1"/>
        <v>1215</v>
      </c>
    </row>
    <row r="5" spans="1:11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  <c r="G5" s="56">
        <f t="shared" si="0"/>
        <v>1280</v>
      </c>
      <c r="H5" s="56">
        <f t="shared" si="1"/>
        <v>705</v>
      </c>
    </row>
    <row r="6" spans="1:11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  <c r="G6" s="56">
        <f t="shared" si="0"/>
        <v>1280</v>
      </c>
      <c r="H6" s="56">
        <f t="shared" si="1"/>
        <v>1280</v>
      </c>
    </row>
    <row r="7" spans="1:11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  <c r="G7" s="56">
        <f t="shared" si="0"/>
        <v>1280</v>
      </c>
      <c r="H7" s="56">
        <f t="shared" si="1"/>
        <v>1185</v>
      </c>
    </row>
    <row r="8" spans="1:11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840</v>
      </c>
      <c r="G8" s="56">
        <f t="shared" si="0"/>
        <v>1280</v>
      </c>
      <c r="H8" s="56">
        <f t="shared" si="1"/>
        <v>1215</v>
      </c>
    </row>
    <row r="9" spans="1:11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  <c r="G9" s="56">
        <f t="shared" si="0"/>
        <v>1280</v>
      </c>
      <c r="H9" s="56">
        <f t="shared" si="1"/>
        <v>705</v>
      </c>
    </row>
    <row r="10" spans="1:11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  <c r="G10" s="56">
        <f t="shared" si="0"/>
        <v>1280</v>
      </c>
      <c r="H10" s="56">
        <f t="shared" si="1"/>
        <v>1280</v>
      </c>
    </row>
    <row r="11" spans="1:11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  <c r="G11" s="56">
        <f t="shared" si="0"/>
        <v>1280</v>
      </c>
      <c r="H11" s="56">
        <f t="shared" si="1"/>
        <v>1185</v>
      </c>
    </row>
    <row r="15" spans="1:11" x14ac:dyDescent="0.3">
      <c r="A15" t="s">
        <v>164</v>
      </c>
      <c r="I15" t="s">
        <v>167</v>
      </c>
    </row>
    <row r="16" spans="1:11" x14ac:dyDescent="0.3">
      <c r="A16" t="s">
        <v>165</v>
      </c>
    </row>
    <row r="17" spans="1:1" x14ac:dyDescent="0.3">
      <c r="A17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27D1-3D23-45C6-8EFF-33E2F10A71D4}">
  <dimension ref="A1:H11"/>
  <sheetViews>
    <sheetView workbookViewId="0">
      <selection sqref="A1:F11"/>
    </sheetView>
  </sheetViews>
  <sheetFormatPr defaultRowHeight="14.4" x14ac:dyDescent="0.3"/>
  <sheetData>
    <row r="1" spans="1:8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  <c r="G1" s="55" t="s">
        <v>150</v>
      </c>
      <c r="H1" s="55" t="s">
        <v>201</v>
      </c>
    </row>
    <row r="2" spans="1:8" ht="28.8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  <c r="G2" t="str" cm="1">
        <f t="array" ref="G2">_xlfn.IFS(F2&gt;=500,"Excellent",F2&gt;=400,"Good",F2&gt;=300,"average",F2&lt;=200,"Poor")</f>
        <v>Excellent</v>
      </c>
    </row>
    <row r="3" spans="1:8" ht="28.8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</row>
    <row r="4" spans="1:8" ht="28.8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200</v>
      </c>
    </row>
    <row r="5" spans="1:8" ht="28.8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</row>
    <row r="6" spans="1:8" ht="28.8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</row>
    <row r="7" spans="1:8" ht="28.8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</row>
    <row r="8" spans="1:8" ht="28.8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180</v>
      </c>
    </row>
    <row r="9" spans="1:8" ht="28.8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</row>
    <row r="10" spans="1:8" ht="28.8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</row>
    <row r="11" spans="1:8" ht="28.8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E6A1-2CE6-49C8-A1FA-9205B5B9783C}">
  <dimension ref="A1:J45"/>
  <sheetViews>
    <sheetView topLeftCell="A13" workbookViewId="0">
      <selection activeCell="G27" sqref="G27"/>
    </sheetView>
  </sheetViews>
  <sheetFormatPr defaultRowHeight="14.4" x14ac:dyDescent="0.3"/>
  <cols>
    <col min="1" max="1" width="18.77734375" customWidth="1"/>
    <col min="2" max="2" width="16.88671875" bestFit="1" customWidth="1"/>
    <col min="3" max="3" width="13" bestFit="1" customWidth="1"/>
    <col min="4" max="4" width="20.21875" customWidth="1"/>
  </cols>
  <sheetData>
    <row r="1" spans="1:10" x14ac:dyDescent="0.3">
      <c r="A1" s="55" t="s">
        <v>237</v>
      </c>
      <c r="B1" s="55" t="s">
        <v>238</v>
      </c>
      <c r="C1" s="55" t="s">
        <v>239</v>
      </c>
      <c r="D1" s="55" t="s">
        <v>208</v>
      </c>
    </row>
    <row r="2" spans="1:10" ht="17.55" customHeight="1" x14ac:dyDescent="0.3">
      <c r="A2" s="56">
        <v>1</v>
      </c>
      <c r="B2" s="56" t="s">
        <v>240</v>
      </c>
      <c r="C2" s="56">
        <v>12</v>
      </c>
      <c r="D2" s="56" t="s">
        <v>241</v>
      </c>
    </row>
    <row r="3" spans="1:10" x14ac:dyDescent="0.3">
      <c r="A3" s="56">
        <v>2</v>
      </c>
      <c r="B3" s="56" t="s">
        <v>242</v>
      </c>
      <c r="C3" s="56">
        <v>15</v>
      </c>
      <c r="D3" s="56" t="s">
        <v>241</v>
      </c>
    </row>
    <row r="4" spans="1:10" x14ac:dyDescent="0.3">
      <c r="A4" s="56">
        <v>3</v>
      </c>
      <c r="B4" s="56" t="s">
        <v>243</v>
      </c>
      <c r="C4" s="56">
        <v>10</v>
      </c>
      <c r="D4" s="56" t="s">
        <v>241</v>
      </c>
    </row>
    <row r="5" spans="1:10" x14ac:dyDescent="0.3">
      <c r="A5" s="56">
        <v>4</v>
      </c>
      <c r="B5" s="56" t="s">
        <v>244</v>
      </c>
      <c r="C5" s="56">
        <v>11.5</v>
      </c>
      <c r="D5" s="56" t="s">
        <v>241</v>
      </c>
    </row>
    <row r="6" spans="1:10" x14ac:dyDescent="0.3">
      <c r="A6" s="56">
        <v>5</v>
      </c>
      <c r="B6" s="56" t="s">
        <v>245</v>
      </c>
      <c r="C6" s="56">
        <v>8</v>
      </c>
      <c r="D6" s="56" t="s">
        <v>241</v>
      </c>
    </row>
    <row r="7" spans="1:10" x14ac:dyDescent="0.3">
      <c r="A7" s="56">
        <v>6</v>
      </c>
      <c r="B7" s="56" t="s">
        <v>246</v>
      </c>
      <c r="C7" s="56">
        <v>6.5</v>
      </c>
      <c r="D7" s="56" t="s">
        <v>241</v>
      </c>
    </row>
    <row r="8" spans="1:10" x14ac:dyDescent="0.3">
      <c r="A8" s="56">
        <v>7</v>
      </c>
      <c r="B8" s="56" t="s">
        <v>247</v>
      </c>
      <c r="C8" s="56">
        <v>7</v>
      </c>
      <c r="D8" s="56" t="s">
        <v>241</v>
      </c>
    </row>
    <row r="9" spans="1:10" x14ac:dyDescent="0.3">
      <c r="A9" s="56">
        <v>8</v>
      </c>
      <c r="B9" s="56" t="s">
        <v>248</v>
      </c>
      <c r="C9" s="56">
        <v>5</v>
      </c>
      <c r="D9" s="56" t="s">
        <v>249</v>
      </c>
      <c r="F9" t="s">
        <v>289</v>
      </c>
      <c r="G9">
        <f>SUBTOTAL(9,Table13[UnitPrice])</f>
        <v>391.2</v>
      </c>
      <c r="I9" t="s">
        <v>10</v>
      </c>
      <c r="J9">
        <f>SUBTOTAL(4,Table13[UnitPrice])</f>
        <v>32</v>
      </c>
    </row>
    <row r="10" spans="1:10" x14ac:dyDescent="0.3">
      <c r="A10" s="56">
        <v>9</v>
      </c>
      <c r="B10" s="56" t="s">
        <v>250</v>
      </c>
      <c r="C10" s="56">
        <v>20</v>
      </c>
      <c r="D10" s="56" t="s">
        <v>249</v>
      </c>
    </row>
    <row r="11" spans="1:10" x14ac:dyDescent="0.3">
      <c r="A11" s="56">
        <v>10</v>
      </c>
      <c r="B11" s="56" t="s">
        <v>251</v>
      </c>
      <c r="C11" s="56">
        <v>18</v>
      </c>
      <c r="D11" s="56" t="s">
        <v>249</v>
      </c>
    </row>
    <row r="12" spans="1:10" x14ac:dyDescent="0.3">
      <c r="A12" s="56">
        <v>11</v>
      </c>
      <c r="B12" s="56" t="s">
        <v>252</v>
      </c>
      <c r="C12" s="56">
        <v>9</v>
      </c>
      <c r="D12" s="56" t="s">
        <v>249</v>
      </c>
    </row>
    <row r="13" spans="1:10" x14ac:dyDescent="0.3">
      <c r="A13" s="56">
        <v>12</v>
      </c>
      <c r="B13" s="56" t="s">
        <v>253</v>
      </c>
      <c r="C13" s="56">
        <v>14</v>
      </c>
      <c r="D13" s="56" t="s">
        <v>249</v>
      </c>
    </row>
    <row r="14" spans="1:10" x14ac:dyDescent="0.3">
      <c r="A14" s="56">
        <v>13</v>
      </c>
      <c r="B14" s="56" t="s">
        <v>254</v>
      </c>
      <c r="C14" s="56">
        <v>4</v>
      </c>
      <c r="D14" s="56" t="s">
        <v>255</v>
      </c>
    </row>
    <row r="15" spans="1:10" x14ac:dyDescent="0.3">
      <c r="A15" s="56">
        <v>14</v>
      </c>
      <c r="B15" s="56" t="s">
        <v>256</v>
      </c>
      <c r="C15" s="56">
        <v>6</v>
      </c>
      <c r="D15" s="56" t="s">
        <v>255</v>
      </c>
    </row>
    <row r="16" spans="1:10" x14ac:dyDescent="0.3">
      <c r="A16" s="56">
        <v>15</v>
      </c>
      <c r="B16" s="56" t="s">
        <v>257</v>
      </c>
      <c r="C16" s="56">
        <v>5.5</v>
      </c>
      <c r="D16" s="56" t="s">
        <v>255</v>
      </c>
    </row>
    <row r="17" spans="1:9" x14ac:dyDescent="0.3">
      <c r="A17" s="56">
        <v>16</v>
      </c>
      <c r="B17" s="56" t="s">
        <v>258</v>
      </c>
      <c r="C17" s="56">
        <v>4.5</v>
      </c>
      <c r="D17" s="56" t="s">
        <v>255</v>
      </c>
    </row>
    <row r="18" spans="1:9" x14ac:dyDescent="0.3">
      <c r="A18" s="56">
        <v>17</v>
      </c>
      <c r="B18" s="56" t="s">
        <v>259</v>
      </c>
      <c r="C18" s="56">
        <v>4.25</v>
      </c>
      <c r="D18" s="56" t="s">
        <v>255</v>
      </c>
    </row>
    <row r="19" spans="1:9" x14ac:dyDescent="0.3">
      <c r="A19" s="56">
        <v>18</v>
      </c>
      <c r="B19" s="56" t="s">
        <v>260</v>
      </c>
      <c r="C19" s="56">
        <v>3</v>
      </c>
      <c r="D19" s="56" t="s">
        <v>261</v>
      </c>
      <c r="H19" t="s">
        <v>288</v>
      </c>
      <c r="I19">
        <f>SUM(Table13[UnitPrice])</f>
        <v>391.2</v>
      </c>
    </row>
    <row r="20" spans="1:9" x14ac:dyDescent="0.3">
      <c r="A20" s="56">
        <v>19</v>
      </c>
      <c r="B20" s="56" t="s">
        <v>262</v>
      </c>
      <c r="C20" s="56">
        <v>2.5</v>
      </c>
      <c r="D20" s="56" t="s">
        <v>261</v>
      </c>
      <c r="H20" t="s">
        <v>289</v>
      </c>
      <c r="I20">
        <f>SUBTOTAL(9,Table13[UnitPrice])</f>
        <v>391.2</v>
      </c>
    </row>
    <row r="21" spans="1:9" x14ac:dyDescent="0.3">
      <c r="A21" s="56">
        <v>20</v>
      </c>
      <c r="B21" s="56" t="s">
        <v>263</v>
      </c>
      <c r="C21" s="56">
        <v>3.5</v>
      </c>
      <c r="D21" s="56" t="s">
        <v>261</v>
      </c>
      <c r="H21" t="s">
        <v>10</v>
      </c>
      <c r="I21">
        <f>SUBTOTAL(4,Table13[UnitPrice])</f>
        <v>32</v>
      </c>
    </row>
    <row r="22" spans="1:9" x14ac:dyDescent="0.3">
      <c r="A22" s="56">
        <v>21</v>
      </c>
      <c r="B22" s="56" t="s">
        <v>264</v>
      </c>
      <c r="C22" s="56">
        <v>5</v>
      </c>
      <c r="D22" s="56" t="s">
        <v>261</v>
      </c>
    </row>
    <row r="23" spans="1:9" x14ac:dyDescent="0.3">
      <c r="A23" s="56">
        <v>22</v>
      </c>
      <c r="B23" s="56" t="s">
        <v>265</v>
      </c>
      <c r="C23" s="56">
        <v>4.75</v>
      </c>
      <c r="D23" s="56" t="s">
        <v>261</v>
      </c>
    </row>
    <row r="24" spans="1:9" x14ac:dyDescent="0.3">
      <c r="A24" s="56">
        <v>23</v>
      </c>
      <c r="B24" s="56" t="s">
        <v>266</v>
      </c>
      <c r="C24" s="56">
        <v>2.2000000000000002</v>
      </c>
      <c r="D24" s="56" t="s">
        <v>267</v>
      </c>
    </row>
    <row r="25" spans="1:9" x14ac:dyDescent="0.3">
      <c r="A25" s="56">
        <v>24</v>
      </c>
      <c r="B25" s="56" t="s">
        <v>268</v>
      </c>
      <c r="C25" s="56">
        <v>1.8</v>
      </c>
      <c r="D25" s="56" t="s">
        <v>267</v>
      </c>
    </row>
    <row r="26" spans="1:9" x14ac:dyDescent="0.3">
      <c r="A26" s="56">
        <v>25</v>
      </c>
      <c r="B26" s="56" t="s">
        <v>269</v>
      </c>
      <c r="C26" s="56">
        <v>2</v>
      </c>
      <c r="D26" s="56" t="s">
        <v>267</v>
      </c>
    </row>
    <row r="27" spans="1:9" x14ac:dyDescent="0.3">
      <c r="A27" s="56">
        <v>26</v>
      </c>
      <c r="B27" s="56" t="s">
        <v>270</v>
      </c>
      <c r="C27" s="56">
        <v>2.5</v>
      </c>
      <c r="D27" s="56" t="s">
        <v>267</v>
      </c>
    </row>
    <row r="28" spans="1:9" x14ac:dyDescent="0.3">
      <c r="A28" s="56">
        <v>27</v>
      </c>
      <c r="B28" s="56" t="s">
        <v>271</v>
      </c>
      <c r="C28" s="56">
        <v>3.2</v>
      </c>
      <c r="D28" s="56" t="s">
        <v>267</v>
      </c>
    </row>
    <row r="29" spans="1:9" x14ac:dyDescent="0.3">
      <c r="A29" s="56">
        <v>28</v>
      </c>
      <c r="B29" s="56" t="s">
        <v>272</v>
      </c>
      <c r="C29" s="56">
        <v>25</v>
      </c>
      <c r="D29" s="56" t="s">
        <v>273</v>
      </c>
    </row>
    <row r="30" spans="1:9" x14ac:dyDescent="0.3">
      <c r="A30" s="56">
        <v>29</v>
      </c>
      <c r="B30" s="56" t="s">
        <v>274</v>
      </c>
      <c r="C30" s="56">
        <v>30</v>
      </c>
      <c r="D30" s="56" t="s">
        <v>273</v>
      </c>
    </row>
    <row r="31" spans="1:9" x14ac:dyDescent="0.3">
      <c r="A31" s="56">
        <v>30</v>
      </c>
      <c r="B31" s="56" t="s">
        <v>275</v>
      </c>
      <c r="C31" s="56">
        <v>32</v>
      </c>
      <c r="D31" s="56" t="s">
        <v>273</v>
      </c>
    </row>
    <row r="32" spans="1:9" x14ac:dyDescent="0.3">
      <c r="A32" s="56">
        <v>31</v>
      </c>
      <c r="B32" s="56" t="s">
        <v>276</v>
      </c>
      <c r="C32" s="56">
        <v>22</v>
      </c>
      <c r="D32" s="56" t="s">
        <v>273</v>
      </c>
    </row>
    <row r="33" spans="1:4" x14ac:dyDescent="0.3">
      <c r="A33" s="56">
        <v>32</v>
      </c>
      <c r="B33" s="56" t="s">
        <v>277</v>
      </c>
      <c r="C33" s="56">
        <v>28</v>
      </c>
      <c r="D33" s="56" t="s">
        <v>273</v>
      </c>
    </row>
    <row r="34" spans="1:4" x14ac:dyDescent="0.3">
      <c r="A34" s="56">
        <v>33</v>
      </c>
      <c r="B34" s="56" t="s">
        <v>278</v>
      </c>
      <c r="C34" s="56">
        <v>12</v>
      </c>
      <c r="D34" s="56" t="s">
        <v>279</v>
      </c>
    </row>
    <row r="35" spans="1:4" x14ac:dyDescent="0.3">
      <c r="A35" s="56">
        <v>34</v>
      </c>
      <c r="B35" s="56" t="s">
        <v>280</v>
      </c>
      <c r="C35" s="56">
        <v>10.5</v>
      </c>
      <c r="D35" s="56" t="s">
        <v>279</v>
      </c>
    </row>
    <row r="36" spans="1:4" x14ac:dyDescent="0.3">
      <c r="A36" s="56">
        <v>35</v>
      </c>
      <c r="B36" s="56" t="s">
        <v>281</v>
      </c>
      <c r="C36" s="56">
        <v>9.5</v>
      </c>
      <c r="D36" s="56" t="s">
        <v>279</v>
      </c>
    </row>
    <row r="37" spans="1:4" x14ac:dyDescent="0.3">
      <c r="A37" s="56">
        <v>36</v>
      </c>
      <c r="B37" s="56" t="s">
        <v>282</v>
      </c>
      <c r="C37" s="56">
        <v>8</v>
      </c>
      <c r="D37" s="56" t="s">
        <v>279</v>
      </c>
    </row>
    <row r="38" spans="1:4" x14ac:dyDescent="0.3">
      <c r="A38" s="56">
        <v>37</v>
      </c>
      <c r="B38" s="56" t="s">
        <v>283</v>
      </c>
      <c r="C38" s="56">
        <v>11</v>
      </c>
      <c r="D38" s="56" t="s">
        <v>279</v>
      </c>
    </row>
    <row r="39" spans="1:4" x14ac:dyDescent="0.3">
      <c r="A39" s="56">
        <v>38</v>
      </c>
      <c r="B39" s="56" t="s">
        <v>284</v>
      </c>
      <c r="C39" s="56">
        <v>7</v>
      </c>
      <c r="D39" s="56" t="s">
        <v>285</v>
      </c>
    </row>
    <row r="40" spans="1:4" x14ac:dyDescent="0.3">
      <c r="A40" s="56">
        <v>39</v>
      </c>
      <c r="B40" s="56" t="s">
        <v>286</v>
      </c>
      <c r="C40" s="56">
        <v>2</v>
      </c>
      <c r="D40" s="56" t="s">
        <v>285</v>
      </c>
    </row>
    <row r="41" spans="1:4" x14ac:dyDescent="0.3">
      <c r="A41" s="56">
        <v>40</v>
      </c>
      <c r="B41" s="56" t="s">
        <v>287</v>
      </c>
      <c r="C41" s="56">
        <v>3.5</v>
      </c>
      <c r="D41" s="56" t="s">
        <v>285</v>
      </c>
    </row>
    <row r="43" spans="1:4" x14ac:dyDescent="0.3">
      <c r="B43" t="s">
        <v>288</v>
      </c>
      <c r="C43">
        <f>SUM(Table13[UnitPrice])</f>
        <v>391.2</v>
      </c>
    </row>
    <row r="44" spans="1:4" x14ac:dyDescent="0.3">
      <c r="B44" t="s">
        <v>289</v>
      </c>
      <c r="C44">
        <f>SUBTOTAL(9,Table13[UnitPrice])</f>
        <v>391.2</v>
      </c>
    </row>
    <row r="45" spans="1:4" x14ac:dyDescent="0.3">
      <c r="B45" t="s">
        <v>10</v>
      </c>
      <c r="C45">
        <f>SUBTOTAL(4,Table13[UnitPrice])</f>
        <v>32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C79-E431-433B-BC43-E3EA6C474C21}">
  <dimension ref="A1:N22"/>
  <sheetViews>
    <sheetView topLeftCell="C1" workbookViewId="0">
      <selection activeCell="J26" sqref="J26"/>
    </sheetView>
  </sheetViews>
  <sheetFormatPr defaultRowHeight="14.4" x14ac:dyDescent="0.3"/>
  <cols>
    <col min="4" max="4" width="12.6640625" customWidth="1"/>
    <col min="6" max="6" width="13.88671875" customWidth="1"/>
    <col min="7" max="7" width="17.44140625" customWidth="1"/>
    <col min="8" max="8" width="15.21875" customWidth="1"/>
    <col min="9" max="9" width="25.77734375" customWidth="1"/>
    <col min="10" max="10" width="26.109375" customWidth="1"/>
  </cols>
  <sheetData>
    <row r="1" spans="1:14" x14ac:dyDescent="0.3">
      <c r="A1" s="57" t="s">
        <v>290</v>
      </c>
      <c r="B1" s="57" t="s">
        <v>291</v>
      </c>
      <c r="C1" s="57" t="s">
        <v>292</v>
      </c>
      <c r="D1" s="57" t="s">
        <v>293</v>
      </c>
      <c r="E1" s="57" t="s">
        <v>294</v>
      </c>
      <c r="F1" s="57" t="s">
        <v>306</v>
      </c>
      <c r="G1" s="57" t="s">
        <v>307</v>
      </c>
      <c r="H1" s="57" t="s">
        <v>308</v>
      </c>
      <c r="I1" s="57" t="s">
        <v>309</v>
      </c>
      <c r="J1" s="57" t="s">
        <v>313</v>
      </c>
      <c r="K1" s="57" t="s">
        <v>377</v>
      </c>
      <c r="L1" s="57" t="s">
        <v>378</v>
      </c>
      <c r="M1" s="57" t="s">
        <v>380</v>
      </c>
      <c r="N1" s="57" t="s">
        <v>381</v>
      </c>
    </row>
    <row r="2" spans="1:14" x14ac:dyDescent="0.3">
      <c r="A2" t="s">
        <v>15</v>
      </c>
      <c r="B2">
        <v>34</v>
      </c>
      <c r="C2" t="s">
        <v>301</v>
      </c>
      <c r="D2" t="s">
        <v>304</v>
      </c>
      <c r="E2">
        <v>75</v>
      </c>
      <c r="F2" t="str">
        <f>IF(B2&gt;=18,"Adult","Minor")</f>
        <v>Adult</v>
      </c>
      <c r="G2" t="str">
        <f>IF(AND(B2&gt;=18,D2="Yes"),"Eligible","Not Eligible")</f>
        <v>Eligible</v>
      </c>
      <c r="H2" t="str">
        <f>IF(OR(C2="India",C2="USA"),"Accepted","Rejected")</f>
        <v>Accepted</v>
      </c>
      <c r="I2" t="str">
        <f>IF(NOT(B2&gt;=18),"No","Yes")</f>
        <v>Yes</v>
      </c>
      <c r="J2" t="str">
        <f>IF(AND(B2&gt;=18,D2="No"),"Test","No Test")</f>
        <v>No Test</v>
      </c>
      <c r="K2" t="str">
        <f>IF(_xlfn.XOR(F2="Adult",C2="India"),"yes","no")</f>
        <v>no</v>
      </c>
      <c r="L2" t="b">
        <f>NOT(_xlfn.XOR(F2="Adult",C2="India"))</f>
        <v>1</v>
      </c>
      <c r="M2" t="b">
        <f>NOT(AND(F2="Adult",C2="India"))</f>
        <v>0</v>
      </c>
      <c r="N2" t="b">
        <f>NOT(OR(F2="Adult",C2="India"))</f>
        <v>0</v>
      </c>
    </row>
    <row r="3" spans="1:14" x14ac:dyDescent="0.3">
      <c r="A3" t="s">
        <v>295</v>
      </c>
      <c r="B3">
        <v>30</v>
      </c>
      <c r="C3" t="s">
        <v>302</v>
      </c>
      <c r="D3" t="s">
        <v>305</v>
      </c>
      <c r="E3">
        <v>55</v>
      </c>
      <c r="F3" t="str">
        <f t="shared" ref="F3:F12" si="0">IF(B3&gt;=18,"Adult","Minor")</f>
        <v>Adult</v>
      </c>
      <c r="G3" t="str">
        <f t="shared" ref="G3:G12" si="1">IF(AND(B3&gt;=18,D3="Yes"),"Eligible","Not Eligible")</f>
        <v>Not Eligible</v>
      </c>
      <c r="H3" t="str">
        <f t="shared" ref="H3:H12" si="2">IF(OR(C3="India",C3="USA"),"Accepted","Rejected")</f>
        <v>Accepted</v>
      </c>
      <c r="I3" t="str">
        <f t="shared" ref="I3:I12" si="3">IF(NOT(B3&gt;=18),"No","Yes")</f>
        <v>Yes</v>
      </c>
      <c r="J3" t="str">
        <f t="shared" ref="J3:J12" si="4">IF(AND(B3&gt;=18,D3="No"),"Test","No Test")</f>
        <v>Test</v>
      </c>
      <c r="K3" t="str">
        <f t="shared" ref="K3:K12" si="5">IF(_xlfn.XOR(F3="Adult",C3="India"),"yes","no")</f>
        <v>yes</v>
      </c>
      <c r="L3" t="b">
        <f t="shared" ref="L3:L12" si="6">NOT(_xlfn.XOR(F3="Adult",C3="India"))</f>
        <v>0</v>
      </c>
      <c r="M3" t="b">
        <f t="shared" ref="M3:M12" si="7">NOT(AND(F3="Adult",C3="India"))</f>
        <v>1</v>
      </c>
      <c r="N3" t="b">
        <f t="shared" ref="N3:N12" si="8">NOT(OR(F3="Adult",C3="India"))</f>
        <v>0</v>
      </c>
    </row>
    <row r="4" spans="1:14" x14ac:dyDescent="0.3">
      <c r="A4" t="s">
        <v>296</v>
      </c>
      <c r="B4">
        <v>26</v>
      </c>
      <c r="C4" t="s">
        <v>303</v>
      </c>
      <c r="D4" t="s">
        <v>304</v>
      </c>
      <c r="E4">
        <v>62</v>
      </c>
      <c r="F4" t="str">
        <f t="shared" si="0"/>
        <v>Adult</v>
      </c>
      <c r="G4" t="str">
        <f t="shared" si="1"/>
        <v>Eligible</v>
      </c>
      <c r="H4" t="str">
        <f t="shared" si="2"/>
        <v>Rejected</v>
      </c>
      <c r="I4" t="str">
        <f t="shared" si="3"/>
        <v>Yes</v>
      </c>
      <c r="J4" t="str">
        <f t="shared" si="4"/>
        <v>No Test</v>
      </c>
      <c r="K4" t="str">
        <f t="shared" si="5"/>
        <v>yes</v>
      </c>
      <c r="L4" t="b">
        <f t="shared" si="6"/>
        <v>0</v>
      </c>
      <c r="M4" t="b">
        <f t="shared" si="7"/>
        <v>1</v>
      </c>
      <c r="N4" t="b">
        <f t="shared" si="8"/>
        <v>0</v>
      </c>
    </row>
    <row r="5" spans="1:14" x14ac:dyDescent="0.3">
      <c r="A5" t="s">
        <v>297</v>
      </c>
      <c r="B5">
        <v>22</v>
      </c>
      <c r="C5" t="s">
        <v>231</v>
      </c>
      <c r="D5" t="s">
        <v>304</v>
      </c>
      <c r="E5">
        <v>60</v>
      </c>
      <c r="F5" t="str">
        <f t="shared" si="0"/>
        <v>Adult</v>
      </c>
      <c r="G5" t="str">
        <f t="shared" si="1"/>
        <v>Eligible</v>
      </c>
      <c r="H5" t="str">
        <f t="shared" si="2"/>
        <v>Rejected</v>
      </c>
      <c r="I5" t="str">
        <f t="shared" si="3"/>
        <v>Yes</v>
      </c>
      <c r="J5" t="str">
        <f t="shared" si="4"/>
        <v>No Test</v>
      </c>
      <c r="K5" t="str">
        <f t="shared" si="5"/>
        <v>yes</v>
      </c>
      <c r="L5" t="b">
        <f t="shared" si="6"/>
        <v>0</v>
      </c>
      <c r="M5" t="b">
        <f t="shared" si="7"/>
        <v>1</v>
      </c>
      <c r="N5" t="b">
        <f t="shared" si="8"/>
        <v>0</v>
      </c>
    </row>
    <row r="6" spans="1:14" x14ac:dyDescent="0.3">
      <c r="A6" t="s">
        <v>298</v>
      </c>
      <c r="B6">
        <v>17</v>
      </c>
      <c r="C6" t="s">
        <v>301</v>
      </c>
      <c r="D6" t="s">
        <v>305</v>
      </c>
      <c r="E6">
        <v>47</v>
      </c>
      <c r="F6" t="str">
        <f t="shared" si="0"/>
        <v>Minor</v>
      </c>
      <c r="G6" t="str">
        <f t="shared" si="1"/>
        <v>Not Eligible</v>
      </c>
      <c r="H6" t="str">
        <f t="shared" si="2"/>
        <v>Accepted</v>
      </c>
      <c r="I6" t="str">
        <f t="shared" si="3"/>
        <v>No</v>
      </c>
      <c r="J6" t="str">
        <f t="shared" si="4"/>
        <v>No Test</v>
      </c>
      <c r="K6" t="str">
        <f t="shared" si="5"/>
        <v>yes</v>
      </c>
      <c r="L6" t="b">
        <f t="shared" si="6"/>
        <v>0</v>
      </c>
      <c r="M6" t="b">
        <f t="shared" si="7"/>
        <v>1</v>
      </c>
      <c r="N6" t="b">
        <f t="shared" si="8"/>
        <v>0</v>
      </c>
    </row>
    <row r="7" spans="1:14" x14ac:dyDescent="0.3">
      <c r="A7" t="s">
        <v>45</v>
      </c>
      <c r="B7">
        <v>34</v>
      </c>
      <c r="C7" t="s">
        <v>301</v>
      </c>
      <c r="D7" t="s">
        <v>305</v>
      </c>
      <c r="E7">
        <v>68</v>
      </c>
      <c r="F7" t="str">
        <f t="shared" si="0"/>
        <v>Adult</v>
      </c>
      <c r="G7" t="str">
        <f t="shared" si="1"/>
        <v>Not Eligible</v>
      </c>
      <c r="H7" t="str">
        <f t="shared" si="2"/>
        <v>Accepted</v>
      </c>
      <c r="I7" t="str">
        <f t="shared" si="3"/>
        <v>Yes</v>
      </c>
      <c r="J7" t="str">
        <f t="shared" si="4"/>
        <v>Test</v>
      </c>
      <c r="K7" t="str">
        <f t="shared" si="5"/>
        <v>no</v>
      </c>
      <c r="L7" t="b">
        <f t="shared" si="6"/>
        <v>1</v>
      </c>
      <c r="M7" t="b">
        <f t="shared" si="7"/>
        <v>0</v>
      </c>
      <c r="N7" t="b">
        <f t="shared" si="8"/>
        <v>0</v>
      </c>
    </row>
    <row r="8" spans="1:14" x14ac:dyDescent="0.3">
      <c r="A8" t="s">
        <v>12</v>
      </c>
      <c r="B8">
        <v>19</v>
      </c>
      <c r="C8" t="s">
        <v>302</v>
      </c>
      <c r="D8" t="s">
        <v>305</v>
      </c>
      <c r="E8">
        <v>94</v>
      </c>
      <c r="F8" t="s">
        <v>379</v>
      </c>
      <c r="G8" t="str">
        <f t="shared" si="1"/>
        <v>Not Eligible</v>
      </c>
      <c r="H8" t="str">
        <f t="shared" si="2"/>
        <v>Accepted</v>
      </c>
      <c r="I8" t="str">
        <f t="shared" si="3"/>
        <v>Yes</v>
      </c>
      <c r="J8" t="str">
        <f t="shared" si="4"/>
        <v>Test</v>
      </c>
      <c r="K8" t="str">
        <f t="shared" si="5"/>
        <v>no</v>
      </c>
      <c r="L8" t="b">
        <f t="shared" si="6"/>
        <v>1</v>
      </c>
      <c r="M8" t="b">
        <f t="shared" si="7"/>
        <v>1</v>
      </c>
      <c r="N8" t="b">
        <f t="shared" si="8"/>
        <v>1</v>
      </c>
    </row>
    <row r="9" spans="1:14" x14ac:dyDescent="0.3">
      <c r="A9" t="s">
        <v>299</v>
      </c>
      <c r="B9">
        <v>15</v>
      </c>
      <c r="C9" t="s">
        <v>303</v>
      </c>
      <c r="D9" t="s">
        <v>304</v>
      </c>
      <c r="E9">
        <v>70</v>
      </c>
      <c r="F9" t="str">
        <f t="shared" si="0"/>
        <v>Minor</v>
      </c>
      <c r="G9" t="str">
        <f t="shared" si="1"/>
        <v>Not Eligible</v>
      </c>
      <c r="H9" t="str">
        <f t="shared" si="2"/>
        <v>Rejected</v>
      </c>
      <c r="I9" t="str">
        <f t="shared" si="3"/>
        <v>No</v>
      </c>
      <c r="J9" t="str">
        <f t="shared" si="4"/>
        <v>No Test</v>
      </c>
      <c r="K9" t="str">
        <f t="shared" si="5"/>
        <v>no</v>
      </c>
      <c r="L9" t="b">
        <f t="shared" si="6"/>
        <v>1</v>
      </c>
      <c r="M9" t="b">
        <f t="shared" si="7"/>
        <v>1</v>
      </c>
      <c r="N9" t="b">
        <f t="shared" si="8"/>
        <v>1</v>
      </c>
    </row>
    <row r="10" spans="1:14" x14ac:dyDescent="0.3">
      <c r="A10" t="s">
        <v>300</v>
      </c>
      <c r="B10">
        <v>32</v>
      </c>
      <c r="C10" t="s">
        <v>302</v>
      </c>
      <c r="D10" t="s">
        <v>305</v>
      </c>
      <c r="E10">
        <v>53</v>
      </c>
      <c r="F10" t="str">
        <f t="shared" si="0"/>
        <v>Adult</v>
      </c>
      <c r="G10" t="str">
        <f t="shared" si="1"/>
        <v>Not Eligible</v>
      </c>
      <c r="H10" t="str">
        <f t="shared" si="2"/>
        <v>Accepted</v>
      </c>
      <c r="I10" t="str">
        <f t="shared" si="3"/>
        <v>Yes</v>
      </c>
      <c r="J10" t="str">
        <f t="shared" si="4"/>
        <v>Test</v>
      </c>
      <c r="K10" t="str">
        <f t="shared" si="5"/>
        <v>yes</v>
      </c>
      <c r="L10" t="b">
        <f t="shared" si="6"/>
        <v>0</v>
      </c>
      <c r="M10" t="b">
        <f t="shared" si="7"/>
        <v>1</v>
      </c>
      <c r="N10" t="b">
        <f t="shared" si="8"/>
        <v>0</v>
      </c>
    </row>
    <row r="11" spans="1:14" x14ac:dyDescent="0.3">
      <c r="A11" t="s">
        <v>24</v>
      </c>
      <c r="B11">
        <v>29</v>
      </c>
      <c r="C11" t="s">
        <v>301</v>
      </c>
      <c r="D11" t="s">
        <v>304</v>
      </c>
      <c r="E11">
        <v>55</v>
      </c>
      <c r="F11" t="str">
        <f t="shared" si="0"/>
        <v>Adult</v>
      </c>
      <c r="G11" t="str">
        <f t="shared" si="1"/>
        <v>Eligible</v>
      </c>
      <c r="H11" t="str">
        <f t="shared" si="2"/>
        <v>Accepted</v>
      </c>
      <c r="I11" t="str">
        <f t="shared" si="3"/>
        <v>Yes</v>
      </c>
      <c r="J11" t="str">
        <f t="shared" si="4"/>
        <v>No Test</v>
      </c>
      <c r="K11" t="str">
        <f t="shared" si="5"/>
        <v>no</v>
      </c>
      <c r="L11" t="b">
        <f t="shared" si="6"/>
        <v>1</v>
      </c>
      <c r="M11" t="b">
        <f t="shared" si="7"/>
        <v>0</v>
      </c>
      <c r="N11" t="b">
        <f t="shared" si="8"/>
        <v>0</v>
      </c>
    </row>
    <row r="12" spans="1:14" x14ac:dyDescent="0.3">
      <c r="A12" t="s">
        <v>18</v>
      </c>
      <c r="B12">
        <v>25</v>
      </c>
      <c r="C12" t="s">
        <v>301</v>
      </c>
      <c r="D12" t="s">
        <v>304</v>
      </c>
      <c r="E12">
        <v>94</v>
      </c>
      <c r="F12" t="str">
        <f t="shared" si="0"/>
        <v>Adult</v>
      </c>
      <c r="G12" t="str">
        <f t="shared" si="1"/>
        <v>Eligible</v>
      </c>
      <c r="H12" t="str">
        <f t="shared" si="2"/>
        <v>Accepted</v>
      </c>
      <c r="I12" t="str">
        <f t="shared" si="3"/>
        <v>Yes</v>
      </c>
      <c r="J12" t="str">
        <f t="shared" si="4"/>
        <v>No Test</v>
      </c>
      <c r="K12" t="str">
        <f t="shared" si="5"/>
        <v>no</v>
      </c>
      <c r="L12" t="b">
        <f t="shared" si="6"/>
        <v>1</v>
      </c>
      <c r="M12" t="b">
        <f t="shared" si="7"/>
        <v>0</v>
      </c>
      <c r="N12" t="b">
        <f t="shared" si="8"/>
        <v>0</v>
      </c>
    </row>
    <row r="18" spans="4:4" x14ac:dyDescent="0.3">
      <c r="D18" t="s">
        <v>310</v>
      </c>
    </row>
    <row r="19" spans="4:4" x14ac:dyDescent="0.3">
      <c r="D19" t="s">
        <v>311</v>
      </c>
    </row>
    <row r="20" spans="4:4" x14ac:dyDescent="0.3">
      <c r="D20" t="s">
        <v>312</v>
      </c>
    </row>
    <row r="21" spans="4:4" x14ac:dyDescent="0.3">
      <c r="D21" t="s">
        <v>314</v>
      </c>
    </row>
    <row r="22" spans="4:4" x14ac:dyDescent="0.3">
      <c r="D22" t="s">
        <v>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FF57-44F7-42C7-A906-88562A4ED2EB}">
  <dimension ref="A1:O18"/>
  <sheetViews>
    <sheetView workbookViewId="0">
      <selection activeCell="H17" sqref="H17"/>
    </sheetView>
  </sheetViews>
  <sheetFormatPr defaultRowHeight="14.4" x14ac:dyDescent="0.3"/>
  <cols>
    <col min="1" max="1" width="13.88671875" customWidth="1"/>
    <col min="6" max="6" width="13.77734375" customWidth="1"/>
  </cols>
  <sheetData>
    <row r="1" spans="1:15" ht="31.05" customHeight="1" x14ac:dyDescent="0.3">
      <c r="A1" s="55" t="s">
        <v>133</v>
      </c>
      <c r="B1" s="55" t="s">
        <v>134</v>
      </c>
      <c r="C1" s="55" t="s">
        <v>124</v>
      </c>
      <c r="D1" s="55" t="s">
        <v>204</v>
      </c>
      <c r="E1" s="55" t="s">
        <v>135</v>
      </c>
      <c r="F1" s="55" t="s">
        <v>136</v>
      </c>
      <c r="G1" s="55" t="s">
        <v>137</v>
      </c>
      <c r="H1" s="55" t="s">
        <v>324</v>
      </c>
      <c r="I1" s="55" t="s">
        <v>158</v>
      </c>
      <c r="J1" s="55" t="s">
        <v>380</v>
      </c>
      <c r="K1" s="55" t="s">
        <v>381</v>
      </c>
      <c r="L1" s="55" t="s">
        <v>377</v>
      </c>
      <c r="M1" s="55" t="s">
        <v>378</v>
      </c>
      <c r="N1" s="55" t="s">
        <v>377</v>
      </c>
    </row>
    <row r="2" spans="1:15" x14ac:dyDescent="0.3">
      <c r="A2" s="56" t="s">
        <v>138</v>
      </c>
      <c r="B2" s="89" t="s">
        <v>139</v>
      </c>
      <c r="C2" s="89" t="s">
        <v>153</v>
      </c>
      <c r="D2" s="89">
        <v>20</v>
      </c>
      <c r="E2" s="56">
        <v>12</v>
      </c>
      <c r="F2" s="56">
        <v>50</v>
      </c>
      <c r="G2" s="56">
        <v>600</v>
      </c>
      <c r="H2" s="62" t="b">
        <f>AND(B2="EAST",C2="Laptop")</f>
        <v>0</v>
      </c>
      <c r="I2" s="90" t="b">
        <f>OR(B2="EAST",C2="Laptop")</f>
        <v>0</v>
      </c>
      <c r="J2" s="62" t="b">
        <f>NOT(AND(B2="East",C2="Laptop"))</f>
        <v>1</v>
      </c>
      <c r="K2" s="90" t="b">
        <f>NOT(OR(B2="East",C2="Laptop"))</f>
        <v>1</v>
      </c>
      <c r="L2" s="79" t="b">
        <f>_xlfn.XOR(B2="East",C2="Laptop")</f>
        <v>0</v>
      </c>
      <c r="M2" s="91" t="b">
        <f>NOT(_xlfn.XOR(B2="East",C2="Laptop"))</f>
        <v>1</v>
      </c>
      <c r="N2" t="b">
        <f>_xlfn.XOR(B2="East",C2="Laptop",D2=20)</f>
        <v>1</v>
      </c>
    </row>
    <row r="3" spans="1:15" x14ac:dyDescent="0.3">
      <c r="A3" s="56" t="s">
        <v>98</v>
      </c>
      <c r="B3" s="89" t="s">
        <v>140</v>
      </c>
      <c r="C3" s="89" t="s">
        <v>152</v>
      </c>
      <c r="D3" s="89">
        <v>20</v>
      </c>
      <c r="E3" s="56">
        <v>8</v>
      </c>
      <c r="F3" s="56">
        <v>40</v>
      </c>
      <c r="G3" s="56">
        <v>320</v>
      </c>
      <c r="H3" s="62" t="b">
        <f t="shared" ref="H3:H11" si="0">AND(B3="EAST",C3="Laptop")</f>
        <v>1</v>
      </c>
      <c r="I3" s="90" t="b">
        <f t="shared" ref="I3:I11" si="1">OR(B3="EAST",C3="Laptop")</f>
        <v>1</v>
      </c>
      <c r="J3" s="62" t="b">
        <f t="shared" ref="J3:J11" si="2">NOT(AND(B3="East",C3="Laptop"))</f>
        <v>0</v>
      </c>
      <c r="K3" s="90" t="b">
        <f t="shared" ref="K3:K11" si="3">NOT(OR(B3="East",C3="Laptop"))</f>
        <v>0</v>
      </c>
      <c r="L3" s="79" t="b">
        <f t="shared" ref="L3:L11" si="4">_xlfn.XOR(B3="East",C3="Laptop")</f>
        <v>0</v>
      </c>
      <c r="M3" s="91" t="b">
        <f t="shared" ref="M3:M11" si="5">NOT(_xlfn.XOR(B3="East",C3="Laptop"))</f>
        <v>1</v>
      </c>
      <c r="N3" t="b">
        <f t="shared" ref="N3:N11" si="6">_xlfn.XOR(B3="East",C3="Laptop",D3=20)</f>
        <v>1</v>
      </c>
      <c r="O3" t="s">
        <v>383</v>
      </c>
    </row>
    <row r="4" spans="1:15" x14ac:dyDescent="0.3">
      <c r="A4" s="56" t="s">
        <v>100</v>
      </c>
      <c r="B4" s="89" t="s">
        <v>141</v>
      </c>
      <c r="C4" s="89" t="s">
        <v>153</v>
      </c>
      <c r="D4" s="89">
        <v>20</v>
      </c>
      <c r="E4" s="56">
        <v>15</v>
      </c>
      <c r="F4" s="56">
        <v>25</v>
      </c>
      <c r="G4" s="56">
        <v>200</v>
      </c>
      <c r="H4" s="62" t="b">
        <f t="shared" si="0"/>
        <v>0</v>
      </c>
      <c r="I4" s="90" t="b">
        <f t="shared" si="1"/>
        <v>0</v>
      </c>
      <c r="J4" s="62" t="b">
        <f t="shared" si="2"/>
        <v>1</v>
      </c>
      <c r="K4" s="90" t="b">
        <f t="shared" si="3"/>
        <v>1</v>
      </c>
      <c r="L4" s="79" t="b">
        <f t="shared" si="4"/>
        <v>0</v>
      </c>
      <c r="M4" s="91" t="b">
        <f t="shared" si="5"/>
        <v>1</v>
      </c>
      <c r="N4" t="b">
        <f t="shared" si="6"/>
        <v>1</v>
      </c>
      <c r="O4" t="s">
        <v>384</v>
      </c>
    </row>
    <row r="5" spans="1:15" x14ac:dyDescent="0.3">
      <c r="A5" s="56" t="s">
        <v>101</v>
      </c>
      <c r="B5" s="89" t="s">
        <v>142</v>
      </c>
      <c r="C5" s="89" t="s">
        <v>152</v>
      </c>
      <c r="D5" s="89">
        <v>10</v>
      </c>
      <c r="E5" s="56">
        <v>10</v>
      </c>
      <c r="F5" s="56">
        <v>30</v>
      </c>
      <c r="G5" s="56">
        <v>300</v>
      </c>
      <c r="H5" s="62" t="b">
        <f t="shared" si="0"/>
        <v>0</v>
      </c>
      <c r="I5" s="90" t="b">
        <f t="shared" si="1"/>
        <v>1</v>
      </c>
      <c r="J5" s="62" t="b">
        <f t="shared" si="2"/>
        <v>1</v>
      </c>
      <c r="K5" s="90" t="b">
        <f t="shared" si="3"/>
        <v>0</v>
      </c>
      <c r="L5" s="79" t="b">
        <f t="shared" si="4"/>
        <v>1</v>
      </c>
      <c r="M5" s="91" t="b">
        <f t="shared" si="5"/>
        <v>0</v>
      </c>
      <c r="N5" t="b">
        <f t="shared" si="6"/>
        <v>1</v>
      </c>
      <c r="O5" t="s">
        <v>385</v>
      </c>
    </row>
    <row r="6" spans="1:15" x14ac:dyDescent="0.3">
      <c r="A6" s="56" t="s">
        <v>143</v>
      </c>
      <c r="B6" s="89" t="s">
        <v>139</v>
      </c>
      <c r="C6" s="89" t="s">
        <v>153</v>
      </c>
      <c r="D6" s="89">
        <v>30</v>
      </c>
      <c r="E6" s="56">
        <v>6</v>
      </c>
      <c r="F6" s="56">
        <v>20</v>
      </c>
      <c r="G6" s="56">
        <v>120</v>
      </c>
      <c r="H6" s="62" t="b">
        <f t="shared" si="0"/>
        <v>0</v>
      </c>
      <c r="I6" s="90" t="b">
        <f t="shared" si="1"/>
        <v>0</v>
      </c>
      <c r="J6" s="62" t="b">
        <f t="shared" si="2"/>
        <v>1</v>
      </c>
      <c r="K6" s="90" t="b">
        <f t="shared" si="3"/>
        <v>1</v>
      </c>
      <c r="L6" s="79" t="b">
        <f t="shared" si="4"/>
        <v>0</v>
      </c>
      <c r="M6" s="91" t="b">
        <f t="shared" si="5"/>
        <v>1</v>
      </c>
      <c r="N6" t="b">
        <f t="shared" si="6"/>
        <v>0</v>
      </c>
    </row>
    <row r="7" spans="1:15" x14ac:dyDescent="0.3">
      <c r="A7" s="56" t="s">
        <v>144</v>
      </c>
      <c r="B7" s="89" t="s">
        <v>140</v>
      </c>
      <c r="C7" s="89" t="s">
        <v>152</v>
      </c>
      <c r="D7" s="89">
        <v>20</v>
      </c>
      <c r="E7" s="56">
        <v>20</v>
      </c>
      <c r="F7" s="56">
        <v>35</v>
      </c>
      <c r="G7" s="56">
        <v>700</v>
      </c>
      <c r="H7" s="62" t="b">
        <f t="shared" si="0"/>
        <v>1</v>
      </c>
      <c r="I7" s="90" t="b">
        <f t="shared" si="1"/>
        <v>1</v>
      </c>
      <c r="J7" s="62" t="b">
        <f t="shared" si="2"/>
        <v>0</v>
      </c>
      <c r="K7" s="90" t="b">
        <f t="shared" si="3"/>
        <v>0</v>
      </c>
      <c r="L7" s="79" t="b">
        <f t="shared" si="4"/>
        <v>0</v>
      </c>
      <c r="M7" s="91" t="b">
        <f t="shared" si="5"/>
        <v>1</v>
      </c>
      <c r="N7" t="b">
        <f t="shared" si="6"/>
        <v>1</v>
      </c>
    </row>
    <row r="8" spans="1:15" x14ac:dyDescent="0.3">
      <c r="A8" s="56" t="s">
        <v>145</v>
      </c>
      <c r="B8" s="89" t="s">
        <v>141</v>
      </c>
      <c r="C8" s="89" t="s">
        <v>152</v>
      </c>
      <c r="D8" s="89">
        <v>20</v>
      </c>
      <c r="E8" s="56">
        <v>14</v>
      </c>
      <c r="F8" s="56">
        <v>60</v>
      </c>
      <c r="G8" s="56">
        <v>180</v>
      </c>
      <c r="H8" s="62" t="b">
        <f t="shared" si="0"/>
        <v>0</v>
      </c>
      <c r="I8" s="90" t="b">
        <f t="shared" si="1"/>
        <v>1</v>
      </c>
      <c r="J8" s="62" t="b">
        <f t="shared" si="2"/>
        <v>1</v>
      </c>
      <c r="K8" s="90" t="b">
        <f t="shared" si="3"/>
        <v>0</v>
      </c>
      <c r="L8" s="79" t="b">
        <f t="shared" si="4"/>
        <v>1</v>
      </c>
      <c r="M8" s="91" t="b">
        <f t="shared" si="5"/>
        <v>0</v>
      </c>
      <c r="N8" t="b">
        <f t="shared" si="6"/>
        <v>0</v>
      </c>
    </row>
    <row r="9" spans="1:15" x14ac:dyDescent="0.3">
      <c r="A9" s="56" t="s">
        <v>146</v>
      </c>
      <c r="B9" s="89" t="s">
        <v>142</v>
      </c>
      <c r="C9" s="89" t="s">
        <v>154</v>
      </c>
      <c r="D9" s="89">
        <v>30</v>
      </c>
      <c r="E9" s="56">
        <v>9</v>
      </c>
      <c r="F9" s="56">
        <v>45</v>
      </c>
      <c r="G9" s="56">
        <v>405</v>
      </c>
      <c r="H9" s="62" t="b">
        <f t="shared" si="0"/>
        <v>0</v>
      </c>
      <c r="I9" s="90" t="b">
        <f t="shared" si="1"/>
        <v>0</v>
      </c>
      <c r="J9" s="62" t="b">
        <f t="shared" si="2"/>
        <v>1</v>
      </c>
      <c r="K9" s="90" t="b">
        <f t="shared" si="3"/>
        <v>1</v>
      </c>
      <c r="L9" s="79" t="b">
        <f t="shared" si="4"/>
        <v>0</v>
      </c>
      <c r="M9" s="91" t="b">
        <f t="shared" si="5"/>
        <v>1</v>
      </c>
      <c r="N9" t="b">
        <f t="shared" si="6"/>
        <v>0</v>
      </c>
    </row>
    <row r="10" spans="1:15" x14ac:dyDescent="0.3">
      <c r="A10" s="56" t="s">
        <v>147</v>
      </c>
      <c r="B10" s="89" t="s">
        <v>139</v>
      </c>
      <c r="C10" s="89" t="s">
        <v>153</v>
      </c>
      <c r="D10" s="89">
        <v>10</v>
      </c>
      <c r="E10" s="56">
        <v>7</v>
      </c>
      <c r="F10" s="56">
        <v>80</v>
      </c>
      <c r="G10" s="56">
        <v>560</v>
      </c>
      <c r="H10" s="62" t="b">
        <f t="shared" si="0"/>
        <v>0</v>
      </c>
      <c r="I10" s="90" t="b">
        <f t="shared" si="1"/>
        <v>0</v>
      </c>
      <c r="J10" s="62" t="b">
        <f t="shared" si="2"/>
        <v>1</v>
      </c>
      <c r="K10" s="90" t="b">
        <f t="shared" si="3"/>
        <v>1</v>
      </c>
      <c r="L10" s="79" t="b">
        <f t="shared" si="4"/>
        <v>0</v>
      </c>
      <c r="M10" s="91" t="b">
        <f t="shared" si="5"/>
        <v>1</v>
      </c>
      <c r="N10" t="b">
        <f t="shared" si="6"/>
        <v>0</v>
      </c>
    </row>
    <row r="11" spans="1:15" x14ac:dyDescent="0.3">
      <c r="A11" s="56" t="s">
        <v>148</v>
      </c>
      <c r="B11" s="89" t="s">
        <v>140</v>
      </c>
      <c r="C11" s="89" t="s">
        <v>154</v>
      </c>
      <c r="D11" s="89">
        <v>20</v>
      </c>
      <c r="E11" s="56">
        <v>11</v>
      </c>
      <c r="F11" s="56">
        <v>15</v>
      </c>
      <c r="G11" s="56">
        <v>165</v>
      </c>
      <c r="H11" s="62" t="b">
        <f t="shared" si="0"/>
        <v>0</v>
      </c>
      <c r="I11" s="90" t="b">
        <f t="shared" si="1"/>
        <v>1</v>
      </c>
      <c r="J11" s="62" t="b">
        <f t="shared" si="2"/>
        <v>1</v>
      </c>
      <c r="K11" s="90" t="b">
        <f t="shared" si="3"/>
        <v>0</v>
      </c>
      <c r="L11" s="79" t="b">
        <f t="shared" si="4"/>
        <v>1</v>
      </c>
      <c r="M11" s="91" t="b">
        <f t="shared" si="5"/>
        <v>0</v>
      </c>
      <c r="N11" t="b">
        <f t="shared" si="6"/>
        <v>0</v>
      </c>
    </row>
    <row r="17" spans="6:6" x14ac:dyDescent="0.3">
      <c r="F17" t="s">
        <v>383</v>
      </c>
    </row>
    <row r="18" spans="6:6" x14ac:dyDescent="0.3">
      <c r="F18" t="s">
        <v>384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13F8-5BF6-49B2-BA82-7046A469FA6B}">
  <dimension ref="A1:O11"/>
  <sheetViews>
    <sheetView workbookViewId="0">
      <selection activeCell="A2" sqref="A2"/>
    </sheetView>
  </sheetViews>
  <sheetFormatPr defaultRowHeight="14.4" x14ac:dyDescent="0.3"/>
  <sheetData>
    <row r="1" spans="1:15" ht="28.8" x14ac:dyDescent="0.3">
      <c r="A1" s="55" t="s">
        <v>133</v>
      </c>
      <c r="B1" s="55" t="s">
        <v>134</v>
      </c>
      <c r="C1" s="55" t="s">
        <v>124</v>
      </c>
      <c r="D1" s="55" t="s">
        <v>204</v>
      </c>
      <c r="E1" s="55" t="s">
        <v>135</v>
      </c>
      <c r="F1" s="55" t="s">
        <v>136</v>
      </c>
      <c r="G1" s="55" t="s">
        <v>137</v>
      </c>
    </row>
    <row r="2" spans="1:15" ht="28.8" x14ac:dyDescent="0.3">
      <c r="A2" s="56" t="s">
        <v>138</v>
      </c>
      <c r="B2" s="89" t="s">
        <v>139</v>
      </c>
      <c r="C2" s="89" t="s">
        <v>153</v>
      </c>
      <c r="D2" s="89">
        <v>20</v>
      </c>
      <c r="E2" s="56">
        <v>12</v>
      </c>
      <c r="F2" s="56">
        <v>50</v>
      </c>
      <c r="G2" s="56">
        <v>600</v>
      </c>
      <c r="I2">
        <f>INDEX(A1:G11,2,4)</f>
        <v>20</v>
      </c>
    </row>
    <row r="3" spans="1:15" ht="28.8" x14ac:dyDescent="0.3">
      <c r="A3" s="56" t="s">
        <v>98</v>
      </c>
      <c r="B3" s="89" t="s">
        <v>140</v>
      </c>
      <c r="C3" s="89" t="s">
        <v>152</v>
      </c>
      <c r="D3" s="89">
        <v>20</v>
      </c>
      <c r="E3" s="56">
        <v>8</v>
      </c>
      <c r="F3" s="56">
        <v>40</v>
      </c>
      <c r="G3" s="56">
        <v>320</v>
      </c>
    </row>
    <row r="4" spans="1:15" ht="28.8" x14ac:dyDescent="0.3">
      <c r="A4" s="56" t="s">
        <v>100</v>
      </c>
      <c r="B4" s="89" t="s">
        <v>141</v>
      </c>
      <c r="C4" s="89" t="s">
        <v>153</v>
      </c>
      <c r="D4" s="89">
        <v>20</v>
      </c>
      <c r="E4" s="56">
        <v>15</v>
      </c>
      <c r="F4" s="56">
        <v>25</v>
      </c>
      <c r="G4" s="56">
        <v>200</v>
      </c>
      <c r="J4" t="e">
        <f>MATCH("Alice Brown",A1:G11,0)</f>
        <v>#N/A</v>
      </c>
    </row>
    <row r="5" spans="1:15" ht="28.8" x14ac:dyDescent="0.3">
      <c r="A5" s="56" t="s">
        <v>101</v>
      </c>
      <c r="B5" s="89" t="s">
        <v>142</v>
      </c>
      <c r="C5" s="89" t="s">
        <v>152</v>
      </c>
      <c r="D5" s="89">
        <v>10</v>
      </c>
      <c r="E5" s="56">
        <v>10</v>
      </c>
      <c r="F5" s="56">
        <v>30</v>
      </c>
      <c r="G5" s="56">
        <v>300</v>
      </c>
      <c r="O5" t="e">
        <f>MATCH(45,A1:G11,0)</f>
        <v>#N/A</v>
      </c>
    </row>
    <row r="6" spans="1:15" ht="28.8" x14ac:dyDescent="0.3">
      <c r="A6" s="56" t="s">
        <v>143</v>
      </c>
      <c r="B6" s="89" t="s">
        <v>139</v>
      </c>
      <c r="C6" s="89" t="s">
        <v>153</v>
      </c>
      <c r="D6" s="89">
        <v>30</v>
      </c>
      <c r="E6" s="56">
        <v>6</v>
      </c>
      <c r="F6" s="56">
        <v>20</v>
      </c>
      <c r="G6" s="56">
        <v>120</v>
      </c>
    </row>
    <row r="7" spans="1:15" ht="28.8" x14ac:dyDescent="0.3">
      <c r="A7" s="56" t="s">
        <v>144</v>
      </c>
      <c r="B7" s="89" t="s">
        <v>140</v>
      </c>
      <c r="C7" s="89" t="s">
        <v>152</v>
      </c>
      <c r="D7" s="89">
        <v>20</v>
      </c>
      <c r="E7" s="56">
        <v>20</v>
      </c>
      <c r="F7" s="56">
        <v>35</v>
      </c>
      <c r="G7" s="56">
        <v>700</v>
      </c>
    </row>
    <row r="8" spans="1:15" ht="28.8" x14ac:dyDescent="0.3">
      <c r="A8" s="56" t="s">
        <v>145</v>
      </c>
      <c r="B8" s="89" t="s">
        <v>141</v>
      </c>
      <c r="C8" s="89" t="s">
        <v>152</v>
      </c>
      <c r="D8" s="89">
        <v>20</v>
      </c>
      <c r="E8" s="56">
        <v>14</v>
      </c>
      <c r="F8" s="56">
        <v>60</v>
      </c>
      <c r="G8" s="56">
        <v>180</v>
      </c>
    </row>
    <row r="9" spans="1:15" ht="28.8" x14ac:dyDescent="0.3">
      <c r="A9" s="56" t="s">
        <v>146</v>
      </c>
      <c r="B9" s="89" t="s">
        <v>142</v>
      </c>
      <c r="C9" s="89" t="s">
        <v>154</v>
      </c>
      <c r="D9" s="89">
        <v>30</v>
      </c>
      <c r="E9" s="56">
        <v>9</v>
      </c>
      <c r="F9" s="56">
        <v>45</v>
      </c>
      <c r="G9" s="56">
        <v>405</v>
      </c>
    </row>
    <row r="10" spans="1:15" ht="28.8" x14ac:dyDescent="0.3">
      <c r="A10" s="56" t="s">
        <v>147</v>
      </c>
      <c r="B10" s="89" t="s">
        <v>139</v>
      </c>
      <c r="C10" s="89" t="s">
        <v>153</v>
      </c>
      <c r="D10" s="89">
        <v>10</v>
      </c>
      <c r="E10" s="56">
        <v>7</v>
      </c>
      <c r="F10" s="56">
        <v>80</v>
      </c>
      <c r="G10" s="56">
        <v>560</v>
      </c>
    </row>
    <row r="11" spans="1:15" ht="28.8" x14ac:dyDescent="0.3">
      <c r="A11" s="56" t="s">
        <v>148</v>
      </c>
      <c r="B11" s="89" t="s">
        <v>140</v>
      </c>
      <c r="C11" s="89" t="s">
        <v>154</v>
      </c>
      <c r="D11" s="89">
        <v>20</v>
      </c>
      <c r="E11" s="56">
        <v>11</v>
      </c>
      <c r="F11" s="56">
        <v>15</v>
      </c>
      <c r="G11" s="56">
        <v>165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9ED7-CF23-402B-A700-56B83D64B6B4}">
  <dimension ref="A1:O11"/>
  <sheetViews>
    <sheetView workbookViewId="0">
      <selection activeCell="J8" sqref="J8"/>
    </sheetView>
  </sheetViews>
  <sheetFormatPr defaultRowHeight="14.4" x14ac:dyDescent="0.3"/>
  <sheetData>
    <row r="1" spans="1:15" ht="28.8" x14ac:dyDescent="0.3">
      <c r="A1" s="55" t="s">
        <v>133</v>
      </c>
      <c r="B1" s="55" t="s">
        <v>134</v>
      </c>
      <c r="C1" s="55" t="s">
        <v>124</v>
      </c>
      <c r="D1" s="55" t="s">
        <v>204</v>
      </c>
      <c r="E1" s="55" t="s">
        <v>135</v>
      </c>
      <c r="F1" s="55" t="s">
        <v>136</v>
      </c>
      <c r="G1" s="55" t="s">
        <v>137</v>
      </c>
    </row>
    <row r="2" spans="1:15" ht="28.8" x14ac:dyDescent="0.3">
      <c r="A2" s="56" t="s">
        <v>138</v>
      </c>
      <c r="B2" s="89" t="s">
        <v>139</v>
      </c>
      <c r="C2" s="89" t="s">
        <v>153</v>
      </c>
      <c r="D2" s="89">
        <v>20</v>
      </c>
      <c r="E2" s="56">
        <v>12</v>
      </c>
      <c r="F2" s="56">
        <v>50</v>
      </c>
      <c r="G2" s="56">
        <v>600</v>
      </c>
    </row>
    <row r="3" spans="1:15" ht="28.8" x14ac:dyDescent="0.3">
      <c r="A3" s="56" t="s">
        <v>98</v>
      </c>
      <c r="B3" s="89" t="s">
        <v>140</v>
      </c>
      <c r="C3" s="89" t="s">
        <v>152</v>
      </c>
      <c r="D3" s="89">
        <v>20</v>
      </c>
      <c r="E3" s="56">
        <v>8</v>
      </c>
      <c r="F3" s="56">
        <v>40</v>
      </c>
      <c r="G3" s="56">
        <v>320</v>
      </c>
      <c r="I3">
        <f>MATCH(A9,A2:A11,0)</f>
        <v>8</v>
      </c>
    </row>
    <row r="4" spans="1:15" ht="28.8" x14ac:dyDescent="0.3">
      <c r="A4" s="56" t="s">
        <v>100</v>
      </c>
      <c r="B4" s="89" t="s">
        <v>141</v>
      </c>
      <c r="C4" s="89" t="s">
        <v>153</v>
      </c>
      <c r="D4" s="89">
        <v>20</v>
      </c>
      <c r="E4" s="56">
        <v>15</v>
      </c>
      <c r="F4" s="56">
        <v>25</v>
      </c>
      <c r="G4" s="56">
        <v>200</v>
      </c>
      <c r="I4">
        <f>MATCH(A6,A2:A11,0)</f>
        <v>5</v>
      </c>
      <c r="L4">
        <f>MATCH(35,F2:F11,0)</f>
        <v>6</v>
      </c>
      <c r="O4" t="s">
        <v>388</v>
      </c>
    </row>
    <row r="5" spans="1:15" ht="28.8" x14ac:dyDescent="0.3">
      <c r="A5" s="56" t="s">
        <v>101</v>
      </c>
      <c r="B5" s="89" t="s">
        <v>142</v>
      </c>
      <c r="C5" s="89" t="s">
        <v>152</v>
      </c>
      <c r="D5" s="89">
        <v>10</v>
      </c>
      <c r="E5" s="56">
        <v>10</v>
      </c>
      <c r="F5" s="56">
        <v>30</v>
      </c>
      <c r="G5" s="56">
        <v>300</v>
      </c>
      <c r="O5" t="s">
        <v>389</v>
      </c>
    </row>
    <row r="6" spans="1:15" ht="28.8" x14ac:dyDescent="0.3">
      <c r="A6" s="56" t="s">
        <v>143</v>
      </c>
      <c r="B6" s="89" t="s">
        <v>139</v>
      </c>
      <c r="C6" s="89" t="s">
        <v>153</v>
      </c>
      <c r="D6" s="89">
        <v>30</v>
      </c>
      <c r="E6" s="56">
        <v>6</v>
      </c>
      <c r="F6" s="56">
        <v>20</v>
      </c>
      <c r="G6" s="56">
        <v>120</v>
      </c>
    </row>
    <row r="7" spans="1:15" ht="28.8" x14ac:dyDescent="0.3">
      <c r="A7" s="56" t="s">
        <v>144</v>
      </c>
      <c r="B7" s="89" t="s">
        <v>140</v>
      </c>
      <c r="C7" s="89" t="s">
        <v>152</v>
      </c>
      <c r="D7" s="89">
        <v>20</v>
      </c>
      <c r="E7" s="56">
        <v>20</v>
      </c>
      <c r="F7" s="56">
        <v>35</v>
      </c>
      <c r="G7" s="56">
        <v>700</v>
      </c>
      <c r="M7" t="str">
        <f>INDEX(B2:B11,MATCH(35,F2:F11,0))</f>
        <v>East</v>
      </c>
    </row>
    <row r="8" spans="1:15" ht="28.8" x14ac:dyDescent="0.3">
      <c r="A8" s="56" t="s">
        <v>145</v>
      </c>
      <c r="B8" s="89" t="s">
        <v>141</v>
      </c>
      <c r="C8" s="89" t="s">
        <v>152</v>
      </c>
      <c r="D8" s="89">
        <v>20</v>
      </c>
      <c r="E8" s="56">
        <v>14</v>
      </c>
      <c r="F8" s="56">
        <v>60</v>
      </c>
      <c r="G8" s="56">
        <v>180</v>
      </c>
    </row>
    <row r="9" spans="1:15" ht="28.8" x14ac:dyDescent="0.3">
      <c r="A9" s="56" t="s">
        <v>146</v>
      </c>
      <c r="B9" s="89" t="s">
        <v>142</v>
      </c>
      <c r="C9" s="89" t="s">
        <v>154</v>
      </c>
      <c r="D9" s="89">
        <v>30</v>
      </c>
      <c r="E9" s="56">
        <v>9</v>
      </c>
      <c r="F9" s="56">
        <v>45</v>
      </c>
      <c r="G9" s="56">
        <v>405</v>
      </c>
      <c r="K9" t="str">
        <f>INDEX(A2:G11,3,3)</f>
        <v>Mouse</v>
      </c>
      <c r="O9">
        <f>INDEX(A2:G11,5,4)</f>
        <v>30</v>
      </c>
    </row>
    <row r="10" spans="1:15" ht="28.8" x14ac:dyDescent="0.3">
      <c r="A10" s="56" t="s">
        <v>147</v>
      </c>
      <c r="B10" s="89" t="s">
        <v>139</v>
      </c>
      <c r="C10" s="89" t="s">
        <v>153</v>
      </c>
      <c r="D10" s="89">
        <v>10</v>
      </c>
      <c r="E10" s="56">
        <v>7</v>
      </c>
      <c r="F10" s="56">
        <v>80</v>
      </c>
      <c r="G10" s="56">
        <v>560</v>
      </c>
    </row>
    <row r="11" spans="1:15" ht="28.8" x14ac:dyDescent="0.3">
      <c r="A11" s="56" t="s">
        <v>148</v>
      </c>
      <c r="B11" s="89" t="s">
        <v>140</v>
      </c>
      <c r="C11" s="89" t="s">
        <v>154</v>
      </c>
      <c r="D11" s="89">
        <v>20</v>
      </c>
      <c r="E11" s="56">
        <v>11</v>
      </c>
      <c r="F11" s="56">
        <v>15</v>
      </c>
      <c r="G11" s="56">
        <v>165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CCB7-1F74-4DF6-AA8F-E43A34180A51}">
  <dimension ref="A1:P34"/>
  <sheetViews>
    <sheetView topLeftCell="B19" workbookViewId="0">
      <selection activeCell="I25" sqref="I25"/>
    </sheetView>
  </sheetViews>
  <sheetFormatPr defaultRowHeight="14.4" x14ac:dyDescent="0.3"/>
  <cols>
    <col min="5" max="5" width="11.77734375" customWidth="1"/>
    <col min="6" max="6" width="14.21875" customWidth="1"/>
    <col min="13" max="13" width="12.33203125" customWidth="1"/>
  </cols>
  <sheetData>
    <row r="1" spans="1:16" x14ac:dyDescent="0.3">
      <c r="A1" s="76" t="s">
        <v>356</v>
      </c>
      <c r="B1" s="76" t="s">
        <v>290</v>
      </c>
      <c r="C1" s="76" t="s">
        <v>291</v>
      </c>
      <c r="D1" s="76" t="s">
        <v>292</v>
      </c>
      <c r="E1" s="76" t="s">
        <v>293</v>
      </c>
      <c r="F1" s="76" t="s">
        <v>294</v>
      </c>
      <c r="G1" s="57"/>
      <c r="H1" s="57"/>
      <c r="I1" s="57"/>
      <c r="J1" s="57"/>
      <c r="K1" s="57"/>
    </row>
    <row r="2" spans="1:16" x14ac:dyDescent="0.3">
      <c r="A2" s="2">
        <v>1</v>
      </c>
      <c r="B2" s="2" t="s">
        <v>15</v>
      </c>
      <c r="C2" s="2">
        <v>34</v>
      </c>
      <c r="D2" s="2" t="s">
        <v>301</v>
      </c>
      <c r="E2" s="2" t="s">
        <v>304</v>
      </c>
      <c r="F2" s="2">
        <v>75</v>
      </c>
    </row>
    <row r="3" spans="1:16" x14ac:dyDescent="0.3">
      <c r="A3" s="2">
        <v>2</v>
      </c>
      <c r="B3" s="2" t="s">
        <v>295</v>
      </c>
      <c r="C3" s="2">
        <v>30</v>
      </c>
      <c r="D3" s="2" t="s">
        <v>302</v>
      </c>
      <c r="E3" s="2" t="s">
        <v>305</v>
      </c>
      <c r="F3" s="2">
        <v>55</v>
      </c>
      <c r="J3">
        <f>VLOOKUP(B4,B1:F12,5,FALSE)</f>
        <v>62</v>
      </c>
    </row>
    <row r="4" spans="1:16" x14ac:dyDescent="0.3">
      <c r="A4" s="2">
        <v>3</v>
      </c>
      <c r="B4" s="2" t="s">
        <v>296</v>
      </c>
      <c r="C4" s="2">
        <v>26</v>
      </c>
      <c r="D4" s="2" t="s">
        <v>303</v>
      </c>
      <c r="E4" s="2" t="s">
        <v>304</v>
      </c>
      <c r="F4" s="2">
        <v>62</v>
      </c>
    </row>
    <row r="5" spans="1:16" x14ac:dyDescent="0.3">
      <c r="A5" s="2">
        <v>4</v>
      </c>
      <c r="B5" s="2" t="s">
        <v>297</v>
      </c>
      <c r="C5" s="2">
        <v>22</v>
      </c>
      <c r="D5" s="2" t="s">
        <v>231</v>
      </c>
      <c r="E5" s="2" t="s">
        <v>304</v>
      </c>
      <c r="F5" s="2">
        <v>60</v>
      </c>
      <c r="J5" t="e">
        <f>VLOOKUP(C5,A1:F12,2,FALSE)</f>
        <v>#N/A</v>
      </c>
      <c r="P5" t="s">
        <v>367</v>
      </c>
    </row>
    <row r="6" spans="1:16" x14ac:dyDescent="0.3">
      <c r="A6" s="2">
        <v>5</v>
      </c>
      <c r="B6" s="2" t="s">
        <v>298</v>
      </c>
      <c r="C6" s="2">
        <v>17</v>
      </c>
      <c r="D6" s="2" t="s">
        <v>301</v>
      </c>
      <c r="E6" s="2" t="s">
        <v>305</v>
      </c>
      <c r="F6" s="2">
        <v>47</v>
      </c>
      <c r="H6">
        <f>VLOOKUP(B5,B1:F12,2,FALSE)</f>
        <v>22</v>
      </c>
      <c r="P6" t="s">
        <v>368</v>
      </c>
    </row>
    <row r="7" spans="1:16" x14ac:dyDescent="0.3">
      <c r="A7" s="2">
        <v>6</v>
      </c>
      <c r="B7" s="2" t="s">
        <v>45</v>
      </c>
      <c r="C7" s="2">
        <v>34</v>
      </c>
      <c r="D7" s="2" t="s">
        <v>301</v>
      </c>
      <c r="E7" s="2" t="s">
        <v>305</v>
      </c>
      <c r="F7" s="2">
        <v>68</v>
      </c>
      <c r="J7" t="str">
        <f>VLOOKUP(C5,C1:F12,2,FALSE)</f>
        <v>Africa</v>
      </c>
      <c r="P7" t="s">
        <v>369</v>
      </c>
    </row>
    <row r="8" spans="1:16" x14ac:dyDescent="0.3">
      <c r="A8" s="2">
        <v>7</v>
      </c>
      <c r="B8" s="2" t="s">
        <v>12</v>
      </c>
      <c r="C8" s="2">
        <v>19</v>
      </c>
      <c r="D8" s="2" t="s">
        <v>302</v>
      </c>
      <c r="E8" s="2" t="s">
        <v>305</v>
      </c>
      <c r="F8" s="2">
        <v>94</v>
      </c>
    </row>
    <row r="9" spans="1:16" x14ac:dyDescent="0.3">
      <c r="A9" s="2">
        <v>8</v>
      </c>
      <c r="B9" s="2" t="s">
        <v>299</v>
      </c>
      <c r="C9" s="2">
        <v>15</v>
      </c>
      <c r="D9" s="2" t="s">
        <v>303</v>
      </c>
      <c r="E9" s="2" t="s">
        <v>304</v>
      </c>
      <c r="F9" s="2">
        <v>70</v>
      </c>
      <c r="L9">
        <f>VLOOKUP(B6,B1:F12,2,FALSE)</f>
        <v>17</v>
      </c>
    </row>
    <row r="10" spans="1:16" x14ac:dyDescent="0.3">
      <c r="A10" s="2">
        <v>9</v>
      </c>
      <c r="B10" s="2" t="s">
        <v>300</v>
      </c>
      <c r="C10" s="2">
        <v>32</v>
      </c>
      <c r="D10" s="2" t="s">
        <v>302</v>
      </c>
      <c r="E10" s="2" t="s">
        <v>305</v>
      </c>
      <c r="F10" s="2">
        <v>53</v>
      </c>
      <c r="P10">
        <f>VLOOKUP(D4,D2:F12,3,FALSE)</f>
        <v>62</v>
      </c>
    </row>
    <row r="11" spans="1:16" x14ac:dyDescent="0.3">
      <c r="A11" s="2">
        <v>10</v>
      </c>
      <c r="B11" s="2" t="s">
        <v>24</v>
      </c>
      <c r="C11" s="2">
        <v>29</v>
      </c>
      <c r="D11" s="2" t="s">
        <v>301</v>
      </c>
      <c r="E11" s="2" t="s">
        <v>304</v>
      </c>
      <c r="F11" s="2">
        <v>55</v>
      </c>
      <c r="I11" t="str">
        <f>VLOOKUP(B2,B1:F12,4,FALSE)</f>
        <v>Yes</v>
      </c>
    </row>
    <row r="12" spans="1:16" x14ac:dyDescent="0.3">
      <c r="A12" s="2">
        <v>11</v>
      </c>
      <c r="B12" s="2" t="s">
        <v>18</v>
      </c>
      <c r="C12" s="2">
        <v>25</v>
      </c>
      <c r="D12" s="2" t="s">
        <v>301</v>
      </c>
      <c r="E12" s="2" t="s">
        <v>304</v>
      </c>
      <c r="F12" s="2">
        <v>94</v>
      </c>
    </row>
    <row r="13" spans="1:16" x14ac:dyDescent="0.3">
      <c r="J13">
        <f>VLOOKUP(B4,B1:F12,5,FALSE)</f>
        <v>62</v>
      </c>
      <c r="M13">
        <f>VLOOKUP(B4,B1:F12,2,FALSE)</f>
        <v>26</v>
      </c>
    </row>
    <row r="16" spans="1:16" x14ac:dyDescent="0.3">
      <c r="N16" t="str">
        <f>VLOOKUP(D7,D1:F12,2,FALSE)</f>
        <v>Yes</v>
      </c>
    </row>
    <row r="17" spans="2:14" x14ac:dyDescent="0.3">
      <c r="B17" s="81" t="s">
        <v>356</v>
      </c>
      <c r="C17" s="81" t="s">
        <v>290</v>
      </c>
      <c r="D17" s="81" t="s">
        <v>291</v>
      </c>
      <c r="E17" s="81" t="s">
        <v>292</v>
      </c>
      <c r="F17" s="81" t="s">
        <v>293</v>
      </c>
      <c r="G17" s="81" t="s">
        <v>294</v>
      </c>
    </row>
    <row r="18" spans="2:14" x14ac:dyDescent="0.3">
      <c r="B18" s="80">
        <v>10</v>
      </c>
      <c r="C18" s="80" t="str">
        <f>VLOOKUP($B$18,$A$2:$F$12,2,FALSE)</f>
        <v>Riya</v>
      </c>
      <c r="D18" s="80">
        <f>VLOOKUP($B$18,$A$2:$F$12,3,FALSE)</f>
        <v>29</v>
      </c>
      <c r="E18" s="80" t="str">
        <f>VLOOKUP($B$18,$A$2:$F$12,4,FALSE)</f>
        <v>India</v>
      </c>
      <c r="F18" s="80" t="str">
        <f>VLOOKUP($B$18,$A$2:$F$12,5,FALSE)</f>
        <v>Yes</v>
      </c>
      <c r="G18" s="80">
        <f>VLOOKUP($B$18,$A$2:$F$12,6,FALSE)</f>
        <v>55</v>
      </c>
    </row>
    <row r="19" spans="2:14" x14ac:dyDescent="0.3">
      <c r="J19" s="88" t="s">
        <v>290</v>
      </c>
      <c r="K19" s="88" t="s">
        <v>291</v>
      </c>
      <c r="L19" s="88" t="s">
        <v>292</v>
      </c>
      <c r="M19" s="88" t="s">
        <v>293</v>
      </c>
      <c r="N19" s="88" t="s">
        <v>294</v>
      </c>
    </row>
    <row r="20" spans="2:14" x14ac:dyDescent="0.3">
      <c r="J20" s="80" t="s">
        <v>300</v>
      </c>
      <c r="K20" s="80">
        <f>VLOOKUP($J$20,$B$2:$F$12,2,FALSE)</f>
        <v>32</v>
      </c>
      <c r="L20" s="80" t="str">
        <f>VLOOKUP($J$20,$B$2:$F$12,3,FALSE)</f>
        <v>USA</v>
      </c>
      <c r="M20" s="80" t="str">
        <f>VLOOKUP($J$20,$B$2:$F$12,4,FALSE)</f>
        <v>No</v>
      </c>
      <c r="N20" s="80">
        <f>VLOOKUP($J$20,$B$2:$F$12,5,FALSE)</f>
        <v>53</v>
      </c>
    </row>
    <row r="23" spans="2:14" x14ac:dyDescent="0.3">
      <c r="B23" s="76" t="s">
        <v>290</v>
      </c>
      <c r="C23" s="76" t="s">
        <v>291</v>
      </c>
      <c r="D23" s="76" t="s">
        <v>292</v>
      </c>
      <c r="E23" s="76" t="s">
        <v>293</v>
      </c>
      <c r="F23" s="76" t="s">
        <v>294</v>
      </c>
    </row>
    <row r="24" spans="2:14" x14ac:dyDescent="0.3">
      <c r="B24" s="2" t="s">
        <v>15</v>
      </c>
      <c r="C24" s="2">
        <v>34</v>
      </c>
      <c r="D24" s="2" t="s">
        <v>301</v>
      </c>
      <c r="E24" s="2" t="s">
        <v>304</v>
      </c>
      <c r="F24" s="2">
        <v>75</v>
      </c>
      <c r="I24" s="92" t="s">
        <v>290</v>
      </c>
      <c r="J24" s="92" t="s">
        <v>291</v>
      </c>
      <c r="K24" s="92" t="s">
        <v>292</v>
      </c>
      <c r="L24" s="92" t="s">
        <v>293</v>
      </c>
      <c r="M24" s="92" t="s">
        <v>294</v>
      </c>
    </row>
    <row r="25" spans="2:14" x14ac:dyDescent="0.3">
      <c r="B25" s="2" t="s">
        <v>295</v>
      </c>
      <c r="C25" s="2">
        <v>30</v>
      </c>
      <c r="D25" s="2" t="s">
        <v>302</v>
      </c>
      <c r="E25" s="2" t="s">
        <v>305</v>
      </c>
      <c r="F25" s="2">
        <v>55</v>
      </c>
      <c r="I25" s="80" t="s">
        <v>12</v>
      </c>
      <c r="J25" s="80">
        <f>VLOOKUP($I$25,$B$1:$F$12,2,FALSE)</f>
        <v>19</v>
      </c>
      <c r="K25" s="80" t="str">
        <f>VLOOKUP($I$25,$B$1:$F$12,3,FALSE)</f>
        <v>USA</v>
      </c>
      <c r="L25" s="80" t="str">
        <f>VLOOKUP($I$25,$B$1:$F$12,4,FALSE)</f>
        <v>No</v>
      </c>
      <c r="M25" s="80">
        <f>VLOOKUP($I$25,$B$1:$F$12,5,FALSE)</f>
        <v>94</v>
      </c>
    </row>
    <row r="26" spans="2:14" x14ac:dyDescent="0.3">
      <c r="B26" s="2" t="s">
        <v>296</v>
      </c>
      <c r="C26" s="2">
        <v>26</v>
      </c>
      <c r="D26" s="2" t="s">
        <v>303</v>
      </c>
      <c r="E26" s="2" t="s">
        <v>304</v>
      </c>
      <c r="F26" s="2">
        <v>62</v>
      </c>
    </row>
    <row r="27" spans="2:14" x14ac:dyDescent="0.3">
      <c r="B27" s="2" t="s">
        <v>297</v>
      </c>
      <c r="C27" s="2">
        <v>22</v>
      </c>
      <c r="D27" s="2" t="s">
        <v>231</v>
      </c>
      <c r="E27" s="2" t="s">
        <v>304</v>
      </c>
      <c r="F27" s="2">
        <v>60</v>
      </c>
    </row>
    <row r="28" spans="2:14" x14ac:dyDescent="0.3">
      <c r="B28" s="2" t="s">
        <v>298</v>
      </c>
      <c r="C28" s="2">
        <v>17</v>
      </c>
      <c r="D28" s="2" t="s">
        <v>301</v>
      </c>
      <c r="E28" s="2" t="s">
        <v>305</v>
      </c>
      <c r="F28" s="2">
        <v>70</v>
      </c>
      <c r="K28">
        <f>IFERROR(VLOOKUP(B28,B23:F34,5,FALSE),"Not Found")</f>
        <v>70</v>
      </c>
    </row>
    <row r="29" spans="2:14" x14ac:dyDescent="0.3">
      <c r="B29" s="2" t="s">
        <v>45</v>
      </c>
      <c r="C29" s="2">
        <v>34</v>
      </c>
      <c r="D29" s="2" t="s">
        <v>301</v>
      </c>
      <c r="E29" s="2" t="s">
        <v>305</v>
      </c>
      <c r="F29" s="2">
        <v>68</v>
      </c>
    </row>
    <row r="30" spans="2:14" x14ac:dyDescent="0.3">
      <c r="B30" s="2" t="s">
        <v>12</v>
      </c>
      <c r="C30" s="2">
        <v>19</v>
      </c>
      <c r="D30" s="2" t="s">
        <v>302</v>
      </c>
      <c r="E30" s="2" t="s">
        <v>305</v>
      </c>
      <c r="F30" s="2">
        <v>94</v>
      </c>
    </row>
    <row r="31" spans="2:14" x14ac:dyDescent="0.3">
      <c r="B31" s="2" t="s">
        <v>299</v>
      </c>
      <c r="C31" s="2">
        <v>15</v>
      </c>
      <c r="D31" s="2" t="s">
        <v>303</v>
      </c>
      <c r="E31" s="2" t="s">
        <v>304</v>
      </c>
      <c r="F31" s="2">
        <v>70</v>
      </c>
      <c r="M31" t="str">
        <f>IFERROR(VLOOKUP(D27,B23:F34,2,FALSE),"NOT FOUND")</f>
        <v>NOT FOUND</v>
      </c>
    </row>
    <row r="32" spans="2:14" x14ac:dyDescent="0.3">
      <c r="B32" s="2" t="s">
        <v>300</v>
      </c>
      <c r="C32" s="2">
        <v>32</v>
      </c>
      <c r="D32" s="2" t="s">
        <v>302</v>
      </c>
      <c r="E32" s="2" t="s">
        <v>305</v>
      </c>
      <c r="F32" s="2">
        <v>53</v>
      </c>
      <c r="K32">
        <f>VLOOKUP(B28,B23:F34,5,FALSE)</f>
        <v>70</v>
      </c>
    </row>
    <row r="33" spans="2:6" x14ac:dyDescent="0.3">
      <c r="B33" s="2" t="s">
        <v>24</v>
      </c>
      <c r="C33" s="2">
        <v>29</v>
      </c>
      <c r="D33" s="2" t="s">
        <v>301</v>
      </c>
      <c r="E33" s="2" t="s">
        <v>304</v>
      </c>
      <c r="F33" s="2">
        <v>55</v>
      </c>
    </row>
    <row r="34" spans="2:6" x14ac:dyDescent="0.3">
      <c r="B34" s="2" t="s">
        <v>18</v>
      </c>
      <c r="C34" s="2">
        <v>25</v>
      </c>
      <c r="D34" s="2" t="s">
        <v>301</v>
      </c>
      <c r="E34" s="2" t="s">
        <v>304</v>
      </c>
      <c r="F34" s="2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2F3-157B-4808-B981-274C1F81DC0A}">
  <dimension ref="A1:O20"/>
  <sheetViews>
    <sheetView topLeftCell="A7" workbookViewId="0">
      <selection activeCell="P11" sqref="P11"/>
    </sheetView>
  </sheetViews>
  <sheetFormatPr defaultRowHeight="14.4" x14ac:dyDescent="0.3"/>
  <sheetData>
    <row r="1" spans="1:15" x14ac:dyDescent="0.3">
      <c r="A1" s="82" t="s">
        <v>356</v>
      </c>
      <c r="B1" s="83">
        <v>1</v>
      </c>
      <c r="C1" s="83">
        <v>2</v>
      </c>
      <c r="D1" s="83">
        <v>3</v>
      </c>
      <c r="E1" s="83">
        <v>4</v>
      </c>
      <c r="F1" s="83">
        <v>5</v>
      </c>
      <c r="G1" s="83">
        <v>6</v>
      </c>
      <c r="H1" s="83">
        <v>7</v>
      </c>
      <c r="I1" s="83">
        <v>8</v>
      </c>
      <c r="J1" s="83">
        <v>9</v>
      </c>
      <c r="K1" s="83">
        <v>10</v>
      </c>
      <c r="L1" s="83">
        <v>11</v>
      </c>
    </row>
    <row r="2" spans="1:15" x14ac:dyDescent="0.3">
      <c r="A2" s="76" t="s">
        <v>290</v>
      </c>
      <c r="B2" s="2" t="s">
        <v>15</v>
      </c>
      <c r="C2" s="2" t="s">
        <v>295</v>
      </c>
      <c r="D2" s="2" t="s">
        <v>296</v>
      </c>
      <c r="E2" s="2" t="s">
        <v>297</v>
      </c>
      <c r="F2" s="2" t="s">
        <v>298</v>
      </c>
      <c r="G2" s="2" t="s">
        <v>45</v>
      </c>
      <c r="H2" s="2" t="s">
        <v>12</v>
      </c>
      <c r="I2" s="2" t="s">
        <v>299</v>
      </c>
      <c r="J2" s="2" t="s">
        <v>300</v>
      </c>
      <c r="K2" s="2" t="s">
        <v>24</v>
      </c>
      <c r="L2" s="2" t="s">
        <v>18</v>
      </c>
    </row>
    <row r="3" spans="1:15" x14ac:dyDescent="0.3">
      <c r="A3" s="76" t="s">
        <v>291</v>
      </c>
      <c r="B3" s="2">
        <v>34</v>
      </c>
      <c r="C3" s="2">
        <v>30</v>
      </c>
      <c r="D3" s="2">
        <v>26</v>
      </c>
      <c r="E3" s="2">
        <v>22</v>
      </c>
      <c r="F3" s="2">
        <v>17</v>
      </c>
      <c r="G3" s="2">
        <v>34</v>
      </c>
      <c r="H3" s="2">
        <v>19</v>
      </c>
      <c r="I3" s="2">
        <v>15</v>
      </c>
      <c r="J3" s="2">
        <v>32</v>
      </c>
      <c r="K3" s="2">
        <v>29</v>
      </c>
      <c r="L3" s="2">
        <v>25</v>
      </c>
    </row>
    <row r="4" spans="1:15" x14ac:dyDescent="0.3">
      <c r="A4" s="76" t="s">
        <v>292</v>
      </c>
      <c r="B4" s="2" t="s">
        <v>301</v>
      </c>
      <c r="C4" s="2" t="s">
        <v>302</v>
      </c>
      <c r="D4" s="2" t="s">
        <v>303</v>
      </c>
      <c r="E4" s="2" t="s">
        <v>231</v>
      </c>
      <c r="F4" s="2" t="s">
        <v>301</v>
      </c>
      <c r="G4" s="2" t="s">
        <v>301</v>
      </c>
      <c r="H4" s="2" t="s">
        <v>302</v>
      </c>
      <c r="I4" s="2" t="s">
        <v>303</v>
      </c>
      <c r="J4" s="2" t="s">
        <v>302</v>
      </c>
      <c r="K4" s="2" t="s">
        <v>301</v>
      </c>
      <c r="L4" s="2" t="s">
        <v>301</v>
      </c>
      <c r="O4" t="str">
        <f>HLOOKUP(D2,A2:L6,3,FALSE)</f>
        <v>Canada</v>
      </c>
    </row>
    <row r="5" spans="1:15" x14ac:dyDescent="0.3">
      <c r="A5" s="76" t="s">
        <v>293</v>
      </c>
      <c r="B5" s="2" t="s">
        <v>304</v>
      </c>
      <c r="C5" s="2" t="s">
        <v>305</v>
      </c>
      <c r="D5" s="2" t="s">
        <v>304</v>
      </c>
      <c r="E5" s="2" t="s">
        <v>304</v>
      </c>
      <c r="F5" s="2" t="s">
        <v>305</v>
      </c>
      <c r="G5" s="2" t="s">
        <v>305</v>
      </c>
      <c r="H5" s="2" t="s">
        <v>305</v>
      </c>
      <c r="I5" s="2" t="s">
        <v>304</v>
      </c>
      <c r="J5" s="2" t="s">
        <v>305</v>
      </c>
      <c r="K5" s="2" t="s">
        <v>304</v>
      </c>
      <c r="L5" s="2" t="s">
        <v>304</v>
      </c>
    </row>
    <row r="6" spans="1:15" x14ac:dyDescent="0.3">
      <c r="A6" s="76" t="s">
        <v>294</v>
      </c>
      <c r="B6" s="2">
        <v>75</v>
      </c>
      <c r="C6" s="2">
        <v>55</v>
      </c>
      <c r="D6" s="2">
        <v>62</v>
      </c>
      <c r="E6" s="2">
        <v>60</v>
      </c>
      <c r="F6" s="2">
        <v>47</v>
      </c>
      <c r="G6" s="2">
        <v>68</v>
      </c>
      <c r="H6" s="2">
        <v>94</v>
      </c>
      <c r="I6" s="2">
        <v>70</v>
      </c>
      <c r="J6" s="2">
        <v>53</v>
      </c>
      <c r="K6" s="2">
        <v>55</v>
      </c>
      <c r="L6" s="2">
        <v>94</v>
      </c>
    </row>
    <row r="10" spans="1:15" x14ac:dyDescent="0.3">
      <c r="F10">
        <f>HLOOKUP(B4,A4:L6,3,FALSE)</f>
        <v>75</v>
      </c>
    </row>
    <row r="11" spans="1:15" x14ac:dyDescent="0.3">
      <c r="L11">
        <f>HLOOKUP(D2,A2:L6,5,FALSE)</f>
        <v>62</v>
      </c>
    </row>
    <row r="12" spans="1:15" x14ac:dyDescent="0.3">
      <c r="N12">
        <f>HLOOKUP(F4,A4:L6,3,FALSE)</f>
        <v>75</v>
      </c>
    </row>
    <row r="16" spans="1:15" x14ac:dyDescent="0.3">
      <c r="C16" s="81" t="s">
        <v>356</v>
      </c>
      <c r="D16" s="80">
        <v>4</v>
      </c>
      <c r="H16" s="81" t="s">
        <v>290</v>
      </c>
      <c r="I16" s="80" t="s">
        <v>15</v>
      </c>
      <c r="L16" s="88" t="s">
        <v>290</v>
      </c>
      <c r="M16" s="80" t="s">
        <v>382</v>
      </c>
    </row>
    <row r="17" spans="3:13" x14ac:dyDescent="0.3">
      <c r="C17" s="81" t="s">
        <v>358</v>
      </c>
      <c r="D17" s="80">
        <f>HLOOKUP(D16,A1:L6,6,FALSE)</f>
        <v>60</v>
      </c>
      <c r="H17" s="81" t="s">
        <v>358</v>
      </c>
      <c r="I17" s="80" t="str">
        <f>HLOOKUP(I16,A2:L6,3,FALSE)</f>
        <v>India</v>
      </c>
      <c r="L17" s="88" t="s">
        <v>291</v>
      </c>
      <c r="M17" s="80">
        <f>HLOOKUP($M$16,$A$2:$L$6,2,FALSE)</f>
        <v>26</v>
      </c>
    </row>
    <row r="18" spans="3:13" x14ac:dyDescent="0.3">
      <c r="L18" s="88" t="s">
        <v>292</v>
      </c>
      <c r="M18" s="80" t="str">
        <f>HLOOKUP($M$16,$A$2:$L$6,3,FALSE)</f>
        <v>Canada</v>
      </c>
    </row>
    <row r="19" spans="3:13" x14ac:dyDescent="0.3">
      <c r="L19" s="88" t="s">
        <v>133</v>
      </c>
      <c r="M19" s="80" t="str">
        <f>HLOOKUP($M$16,$A$2:$L$6,4,FALSE)</f>
        <v>Yes</v>
      </c>
    </row>
    <row r="20" spans="3:13" x14ac:dyDescent="0.3">
      <c r="L20" s="88" t="s">
        <v>294</v>
      </c>
      <c r="M20" s="80">
        <f>HLOOKUP($M$16,$A$2:$L$6,5,FALSE)</f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0F87-6568-4736-B60F-8E0333553E80}">
  <dimension ref="A1:Q52"/>
  <sheetViews>
    <sheetView topLeftCell="C1" workbookViewId="0">
      <selection activeCell="J31" sqref="J31"/>
    </sheetView>
  </sheetViews>
  <sheetFormatPr defaultRowHeight="14.4" x14ac:dyDescent="0.3"/>
  <cols>
    <col min="2" max="2" width="11.44140625" customWidth="1"/>
    <col min="3" max="3" width="13.109375" customWidth="1"/>
    <col min="5" max="5" width="10.21875" customWidth="1"/>
    <col min="6" max="6" width="11.109375" customWidth="1"/>
    <col min="11" max="11" width="10.77734375" customWidth="1"/>
    <col min="12" max="12" width="14.109375" customWidth="1"/>
    <col min="13" max="13" width="21.77734375" customWidth="1"/>
  </cols>
  <sheetData>
    <row r="1" spans="1:13" ht="28.8" x14ac:dyDescent="0.3">
      <c r="A1" s="55" t="s">
        <v>124</v>
      </c>
      <c r="B1" s="56" t="s">
        <v>260</v>
      </c>
      <c r="C1" s="56" t="s">
        <v>262</v>
      </c>
      <c r="D1" s="56" t="s">
        <v>263</v>
      </c>
      <c r="E1" s="56" t="s">
        <v>264</v>
      </c>
      <c r="F1" s="56" t="s">
        <v>265</v>
      </c>
      <c r="G1" s="56" t="s">
        <v>351</v>
      </c>
      <c r="H1" s="56" t="s">
        <v>352</v>
      </c>
      <c r="I1" s="56" t="s">
        <v>353</v>
      </c>
      <c r="J1" s="56" t="s">
        <v>354</v>
      </c>
      <c r="K1" s="56" t="s">
        <v>355</v>
      </c>
    </row>
    <row r="2" spans="1:13" x14ac:dyDescent="0.3">
      <c r="A2" s="55" t="s">
        <v>347</v>
      </c>
      <c r="B2" s="56">
        <v>120</v>
      </c>
      <c r="C2" s="56">
        <v>80</v>
      </c>
      <c r="D2" s="56">
        <v>140</v>
      </c>
      <c r="E2" s="56">
        <v>200</v>
      </c>
      <c r="F2" s="56">
        <v>90</v>
      </c>
      <c r="G2" s="56">
        <v>70</v>
      </c>
      <c r="H2" s="56">
        <v>60</v>
      </c>
      <c r="I2" s="56">
        <v>180</v>
      </c>
      <c r="J2" s="56">
        <v>95</v>
      </c>
      <c r="K2" s="56">
        <v>250</v>
      </c>
    </row>
    <row r="3" spans="1:13" x14ac:dyDescent="0.3">
      <c r="A3" s="55" t="s">
        <v>348</v>
      </c>
      <c r="B3" s="56">
        <v>150</v>
      </c>
      <c r="C3" s="56">
        <v>95</v>
      </c>
      <c r="D3" s="56">
        <v>135</v>
      </c>
      <c r="E3" s="56">
        <v>220</v>
      </c>
      <c r="F3" s="56">
        <v>100</v>
      </c>
      <c r="G3" s="56">
        <v>85</v>
      </c>
      <c r="H3" s="56">
        <v>65</v>
      </c>
      <c r="I3" s="56">
        <v>175</v>
      </c>
      <c r="J3" s="56">
        <v>105</v>
      </c>
      <c r="K3" s="56">
        <v>260</v>
      </c>
    </row>
    <row r="4" spans="1:13" x14ac:dyDescent="0.3">
      <c r="A4" s="55" t="s">
        <v>349</v>
      </c>
      <c r="B4" s="56">
        <v>130</v>
      </c>
      <c r="C4" s="56">
        <v>100</v>
      </c>
      <c r="D4" s="56">
        <v>150</v>
      </c>
      <c r="E4" s="56">
        <v>210</v>
      </c>
      <c r="F4" s="56">
        <v>110</v>
      </c>
      <c r="G4" s="56">
        <v>75</v>
      </c>
      <c r="H4" s="56">
        <v>70</v>
      </c>
      <c r="I4" s="56">
        <v>190</v>
      </c>
      <c r="J4" s="56">
        <v>115</v>
      </c>
      <c r="K4" s="56">
        <v>255</v>
      </c>
    </row>
    <row r="5" spans="1:13" x14ac:dyDescent="0.3">
      <c r="A5" s="55" t="s">
        <v>350</v>
      </c>
      <c r="B5" s="56">
        <v>160</v>
      </c>
      <c r="C5" s="56">
        <v>110</v>
      </c>
      <c r="D5" s="56">
        <v>145</v>
      </c>
      <c r="E5" s="56">
        <v>230</v>
      </c>
      <c r="F5" s="56">
        <v>105</v>
      </c>
      <c r="G5" s="56">
        <v>80</v>
      </c>
      <c r="H5" s="56">
        <v>72</v>
      </c>
      <c r="I5" s="56">
        <v>200</v>
      </c>
      <c r="J5" s="56">
        <v>120</v>
      </c>
      <c r="K5" s="56">
        <v>270</v>
      </c>
    </row>
    <row r="7" spans="1:13" x14ac:dyDescent="0.3">
      <c r="M7" cm="1">
        <f t="array" ref="M7:M8">_xlfn.XLOOKUP(B2,A2:K2,A4:K5)</f>
        <v>130</v>
      </c>
    </row>
    <row r="8" spans="1:13" x14ac:dyDescent="0.3">
      <c r="I8" t="str" cm="1">
        <f t="array" ref="I8:I12">_xlfn.XLOOKUP(C3,A3:K3,A1:K5)</f>
        <v>Banana</v>
      </c>
      <c r="M8">
        <v>160</v>
      </c>
    </row>
    <row r="9" spans="1:13" x14ac:dyDescent="0.3">
      <c r="E9" t="str">
        <f>_xlfn.XLOOKUP("Mango", A2:A11, C2:C11, "Not found")</f>
        <v>Not found</v>
      </c>
      <c r="I9">
        <v>80</v>
      </c>
    </row>
    <row r="10" spans="1:13" x14ac:dyDescent="0.3">
      <c r="I10">
        <v>95</v>
      </c>
    </row>
    <row r="11" spans="1:13" x14ac:dyDescent="0.3">
      <c r="I11">
        <v>100</v>
      </c>
      <c r="M11" t="str" cm="1">
        <f t="array" ref="M11:M15">_xlfn.XLOOKUP(B4,A4:K4,A1:K5)</f>
        <v>Apple</v>
      </c>
    </row>
    <row r="12" spans="1:13" x14ac:dyDescent="0.3">
      <c r="G12" t="str">
        <f>_xlfn.XLOOKUP("Q4", B1:E1, B3:E3, "Not found")</f>
        <v>Not found</v>
      </c>
      <c r="I12">
        <v>110</v>
      </c>
      <c r="M12">
        <v>120</v>
      </c>
    </row>
    <row r="13" spans="1:13" x14ac:dyDescent="0.3">
      <c r="I13" t="str" cm="1">
        <f t="array" ref="I13:I17">_xlfn.XLOOKUP(B3,A3:K3,A1:K5)</f>
        <v>Apple</v>
      </c>
      <c r="M13">
        <v>150</v>
      </c>
    </row>
    <row r="14" spans="1:13" x14ac:dyDescent="0.3">
      <c r="I14">
        <v>120</v>
      </c>
      <c r="K14" cm="1">
        <f t="array" ref="K14:K17">_xlfn.XLOOKUP(B1,B1:K1,B2:K5)</f>
        <v>120</v>
      </c>
      <c r="M14">
        <v>130</v>
      </c>
    </row>
    <row r="15" spans="1:13" x14ac:dyDescent="0.3">
      <c r="C15" t="str" cm="1">
        <f t="array" ref="C15:C19">_xlfn.XLOOKUP(B3,A3:K3,A1:K5)</f>
        <v>Apple</v>
      </c>
      <c r="I15">
        <v>150</v>
      </c>
      <c r="K15">
        <v>150</v>
      </c>
      <c r="M15">
        <v>160</v>
      </c>
    </row>
    <row r="16" spans="1:13" x14ac:dyDescent="0.3">
      <c r="C16">
        <v>120</v>
      </c>
      <c r="I16">
        <v>130</v>
      </c>
      <c r="K16">
        <v>130</v>
      </c>
    </row>
    <row r="17" spans="1:16" x14ac:dyDescent="0.3">
      <c r="C17">
        <v>150</v>
      </c>
      <c r="I17">
        <v>160</v>
      </c>
      <c r="K17">
        <v>160</v>
      </c>
    </row>
    <row r="18" spans="1:16" x14ac:dyDescent="0.3">
      <c r="C18">
        <v>130</v>
      </c>
    </row>
    <row r="19" spans="1:16" x14ac:dyDescent="0.3">
      <c r="C19">
        <v>160</v>
      </c>
    </row>
    <row r="22" spans="1:16" x14ac:dyDescent="0.3">
      <c r="A22" s="55"/>
      <c r="B22" s="55"/>
      <c r="C22" s="55"/>
      <c r="D22" s="55"/>
      <c r="E22" s="55"/>
      <c r="F22" s="55"/>
    </row>
    <row r="23" spans="1:16" x14ac:dyDescent="0.3">
      <c r="A23" s="56"/>
      <c r="B23" s="56"/>
      <c r="C23" s="56"/>
      <c r="D23" s="56"/>
      <c r="E23" s="56"/>
      <c r="F23" s="56"/>
    </row>
    <row r="24" spans="1:16" ht="28.8" x14ac:dyDescent="0.3">
      <c r="A24" s="56" t="s">
        <v>356</v>
      </c>
      <c r="B24" s="55" t="s">
        <v>133</v>
      </c>
      <c r="C24" s="55" t="s">
        <v>134</v>
      </c>
      <c r="D24" s="55" t="s">
        <v>124</v>
      </c>
      <c r="E24" s="55" t="s">
        <v>135</v>
      </c>
      <c r="F24" s="55" t="s">
        <v>136</v>
      </c>
      <c r="G24" s="55" t="s">
        <v>137</v>
      </c>
    </row>
    <row r="25" spans="1:16" x14ac:dyDescent="0.3">
      <c r="A25" s="56">
        <v>1</v>
      </c>
      <c r="B25" s="56" t="s">
        <v>138</v>
      </c>
      <c r="C25" s="56" t="s">
        <v>139</v>
      </c>
      <c r="D25" s="56" t="s">
        <v>153</v>
      </c>
      <c r="E25" s="56">
        <v>12</v>
      </c>
      <c r="F25" s="56">
        <v>50</v>
      </c>
      <c r="G25" s="56">
        <v>600</v>
      </c>
      <c r="I25" cm="1">
        <f t="array" ref="I25:O25">_xlfn.XLOOKUP(B28,B24:B34,A24:G34)</f>
        <v>4</v>
      </c>
      <c r="J25" t="str">
        <v>Ava Wilson</v>
      </c>
      <c r="K25" t="str">
        <v>West</v>
      </c>
      <c r="L25" t="str">
        <v>Laptop</v>
      </c>
      <c r="M25">
        <v>10</v>
      </c>
      <c r="N25">
        <v>30</v>
      </c>
      <c r="O25">
        <v>300</v>
      </c>
    </row>
    <row r="26" spans="1:16" x14ac:dyDescent="0.3">
      <c r="A26" s="56">
        <v>2</v>
      </c>
      <c r="B26" s="56" t="s">
        <v>98</v>
      </c>
      <c r="C26" s="56" t="s">
        <v>140</v>
      </c>
      <c r="D26" s="56" t="s">
        <v>152</v>
      </c>
      <c r="E26" s="56">
        <v>8</v>
      </c>
      <c r="F26" s="56">
        <v>40</v>
      </c>
      <c r="G26" s="56">
        <v>320</v>
      </c>
      <c r="M26" t="s">
        <v>376</v>
      </c>
    </row>
    <row r="27" spans="1:16" x14ac:dyDescent="0.3">
      <c r="A27" s="56">
        <v>3</v>
      </c>
      <c r="B27" s="56" t="s">
        <v>100</v>
      </c>
      <c r="C27" s="56" t="s">
        <v>141</v>
      </c>
      <c r="D27" s="56" t="s">
        <v>153</v>
      </c>
      <c r="E27" s="56">
        <v>15</v>
      </c>
      <c r="F27" s="56">
        <v>25</v>
      </c>
      <c r="G27" s="56">
        <v>200</v>
      </c>
      <c r="I27" cm="1">
        <f t="array" ref="I27:O27">_xlfn.XLOOKUP(B29,B24:B34,A24:G34)</f>
        <v>5</v>
      </c>
      <c r="J27" t="str">
        <v>Mia Johnson</v>
      </c>
      <c r="K27" t="str">
        <v>North</v>
      </c>
      <c r="L27" t="str">
        <v>Mouse</v>
      </c>
      <c r="M27">
        <v>6</v>
      </c>
      <c r="N27">
        <v>20</v>
      </c>
      <c r="O27">
        <v>120</v>
      </c>
    </row>
    <row r="28" spans="1:16" x14ac:dyDescent="0.3">
      <c r="A28" s="56">
        <v>4</v>
      </c>
      <c r="B28" s="56" t="s">
        <v>101</v>
      </c>
      <c r="C28" s="56" t="s">
        <v>142</v>
      </c>
      <c r="D28" s="56" t="s">
        <v>152</v>
      </c>
      <c r="E28" s="56">
        <v>10</v>
      </c>
      <c r="F28" s="56">
        <v>30</v>
      </c>
      <c r="G28" s="56">
        <v>300</v>
      </c>
    </row>
    <row r="29" spans="1:16" x14ac:dyDescent="0.3">
      <c r="A29" s="56">
        <v>5</v>
      </c>
      <c r="B29" s="56" t="s">
        <v>143</v>
      </c>
      <c r="C29" s="56" t="s">
        <v>139</v>
      </c>
      <c r="D29" s="56" t="s">
        <v>153</v>
      </c>
      <c r="E29" s="56">
        <v>6</v>
      </c>
      <c r="F29" s="56">
        <v>20</v>
      </c>
      <c r="G29" s="56">
        <v>120</v>
      </c>
      <c r="L29" t="str" cm="1">
        <f t="array" ref="L29:P29">_xlfn.XLOOKUP(B28,B24:B34,C24:G34)</f>
        <v>West</v>
      </c>
      <c r="M29" t="str">
        <v>Laptop</v>
      </c>
      <c r="N29">
        <v>10</v>
      </c>
      <c r="O29">
        <v>30</v>
      </c>
      <c r="P29">
        <v>300</v>
      </c>
    </row>
    <row r="30" spans="1:16" x14ac:dyDescent="0.3">
      <c r="A30" s="56">
        <v>6</v>
      </c>
      <c r="B30" s="56" t="s">
        <v>144</v>
      </c>
      <c r="C30" s="56" t="s">
        <v>140</v>
      </c>
      <c r="D30" s="56" t="s">
        <v>152</v>
      </c>
      <c r="E30" s="56">
        <v>20</v>
      </c>
      <c r="F30" s="56">
        <v>35</v>
      </c>
      <c r="G30" s="56">
        <v>700</v>
      </c>
    </row>
    <row r="31" spans="1:16" x14ac:dyDescent="0.3">
      <c r="A31" s="56">
        <v>7</v>
      </c>
      <c r="B31" s="56" t="s">
        <v>145</v>
      </c>
      <c r="C31" s="56" t="s">
        <v>141</v>
      </c>
      <c r="D31" s="56" t="s">
        <v>152</v>
      </c>
      <c r="E31" s="56">
        <v>14</v>
      </c>
      <c r="F31" s="56">
        <v>60</v>
      </c>
      <c r="G31" s="56">
        <v>180</v>
      </c>
      <c r="L31" cm="1">
        <f t="array" ref="L31:N31">_xlfn.XLOOKUP(D27,D24:D34,A24:C34,)</f>
        <v>1</v>
      </c>
      <c r="M31" t="str">
        <v>Alice Brown</v>
      </c>
      <c r="N31" t="str">
        <v>North</v>
      </c>
    </row>
    <row r="32" spans="1:16" x14ac:dyDescent="0.3">
      <c r="A32" s="56">
        <v>8</v>
      </c>
      <c r="B32" s="56" t="s">
        <v>146</v>
      </c>
      <c r="C32" s="56" t="s">
        <v>142</v>
      </c>
      <c r="D32" s="56" t="s">
        <v>154</v>
      </c>
      <c r="E32" s="56">
        <v>9</v>
      </c>
      <c r="F32" s="56">
        <v>45</v>
      </c>
      <c r="G32" s="56">
        <v>405</v>
      </c>
    </row>
    <row r="33" spans="1:17" x14ac:dyDescent="0.3">
      <c r="A33" s="56">
        <v>9</v>
      </c>
      <c r="B33" s="56" t="s">
        <v>147</v>
      </c>
      <c r="C33" s="56" t="s">
        <v>139</v>
      </c>
      <c r="D33" s="56" t="s">
        <v>153</v>
      </c>
      <c r="E33" s="56">
        <v>7</v>
      </c>
      <c r="F33" s="56">
        <v>80</v>
      </c>
      <c r="G33" s="56">
        <v>560</v>
      </c>
      <c r="J33" cm="1">
        <f t="array" ref="J33:L33">_xlfn.XLOOKUP(D28,D24:D34,E24:G34)</f>
        <v>8</v>
      </c>
      <c r="K33">
        <v>40</v>
      </c>
      <c r="L33">
        <v>320</v>
      </c>
    </row>
    <row r="34" spans="1:17" x14ac:dyDescent="0.3">
      <c r="A34" s="56">
        <v>10</v>
      </c>
      <c r="B34" s="56" t="s">
        <v>148</v>
      </c>
      <c r="C34" s="56" t="s">
        <v>140</v>
      </c>
      <c r="D34" s="56" t="s">
        <v>154</v>
      </c>
      <c r="E34" s="56">
        <v>11</v>
      </c>
      <c r="F34" s="56">
        <v>15</v>
      </c>
      <c r="G34" s="56">
        <v>165</v>
      </c>
    </row>
    <row r="38" spans="1:17" x14ac:dyDescent="0.3">
      <c r="B38" s="81" t="s">
        <v>356</v>
      </c>
      <c r="C38" s="81" t="s">
        <v>133</v>
      </c>
      <c r="D38" s="81" t="s">
        <v>134</v>
      </c>
      <c r="E38" s="81" t="s">
        <v>124</v>
      </c>
      <c r="F38" s="81" t="s">
        <v>135</v>
      </c>
      <c r="G38" s="81" t="s">
        <v>136</v>
      </c>
      <c r="H38" s="81" t="s">
        <v>357</v>
      </c>
      <c r="K38" s="81" t="s">
        <v>356</v>
      </c>
      <c r="L38" s="81" t="s">
        <v>133</v>
      </c>
      <c r="M38" s="81" t="s">
        <v>134</v>
      </c>
      <c r="N38" s="81" t="s">
        <v>124</v>
      </c>
      <c r="O38" s="81" t="s">
        <v>135</v>
      </c>
      <c r="P38" s="81" t="s">
        <v>136</v>
      </c>
      <c r="Q38" s="81" t="s">
        <v>357</v>
      </c>
    </row>
    <row r="39" spans="1:17" x14ac:dyDescent="0.3">
      <c r="B39" s="80">
        <v>7</v>
      </c>
      <c r="C39" s="80" t="str" cm="1">
        <f t="array" ref="C39:H39">_xlfn.XLOOKUP(B39,A25:A34,B25:G34)</f>
        <v>Sophia Lewis</v>
      </c>
      <c r="D39" s="80" t="str">
        <v>South</v>
      </c>
      <c r="E39" s="80" t="str">
        <v>Laptop</v>
      </c>
      <c r="F39" s="80">
        <v>14</v>
      </c>
      <c r="G39" s="80">
        <v>60</v>
      </c>
      <c r="H39" s="80">
        <v>180</v>
      </c>
      <c r="K39">
        <v>5</v>
      </c>
      <c r="L39" t="str" cm="1">
        <f t="array" ref="L39:Q39">_xlfn.XLOOKUP(K39,A24:A34,B24:G34)</f>
        <v>Mia Johnson</v>
      </c>
      <c r="M39" t="str">
        <v>North</v>
      </c>
      <c r="N39" t="str">
        <v>Mouse</v>
      </c>
      <c r="O39">
        <v>6</v>
      </c>
      <c r="P39">
        <v>20</v>
      </c>
      <c r="Q39">
        <v>120</v>
      </c>
    </row>
    <row r="45" spans="1:17" x14ac:dyDescent="0.3">
      <c r="E45" s="81" t="s">
        <v>356</v>
      </c>
      <c r="F45" s="81" t="s">
        <v>133</v>
      </c>
      <c r="G45" s="81" t="s">
        <v>134</v>
      </c>
      <c r="H45" s="81" t="s">
        <v>124</v>
      </c>
      <c r="I45" s="81" t="s">
        <v>135</v>
      </c>
      <c r="J45" s="81" t="s">
        <v>136</v>
      </c>
      <c r="K45" s="81" t="s">
        <v>357</v>
      </c>
    </row>
    <row r="46" spans="1:17" x14ac:dyDescent="0.3">
      <c r="E46" s="80">
        <v>10</v>
      </c>
      <c r="F46" s="80" t="str" cm="1">
        <f t="array" ref="F46:K46">_xlfn.XLOOKUP(E46,A25:A34,B25:G34)</f>
        <v>Daniel King</v>
      </c>
      <c r="G46" s="80" t="str">
        <v>East</v>
      </c>
      <c r="H46" s="80" t="str">
        <v>Keyboard</v>
      </c>
      <c r="I46" s="80">
        <v>11</v>
      </c>
      <c r="J46" s="80">
        <v>15</v>
      </c>
      <c r="K46" s="80">
        <v>165</v>
      </c>
    </row>
    <row r="51" spans="5:11" x14ac:dyDescent="0.3">
      <c r="E51" s="81" t="s">
        <v>356</v>
      </c>
      <c r="F51" s="81" t="s">
        <v>133</v>
      </c>
      <c r="G51" s="81" t="s">
        <v>134</v>
      </c>
      <c r="H51" s="81" t="s">
        <v>124</v>
      </c>
      <c r="I51" s="81" t="s">
        <v>135</v>
      </c>
      <c r="J51" s="81" t="s">
        <v>136</v>
      </c>
      <c r="K51" s="81" t="s">
        <v>357</v>
      </c>
    </row>
    <row r="52" spans="5:11" x14ac:dyDescent="0.3">
      <c r="E52" s="80">
        <v>3</v>
      </c>
      <c r="F52" s="80" t="str" cm="1">
        <f t="array" ref="F52:K52">_xlfn.XLOOKUP(E52,A25:A34,B25:G34)</f>
        <v>Noah Davis</v>
      </c>
      <c r="G52" s="80" t="str">
        <v>South</v>
      </c>
      <c r="H52" s="80" t="str">
        <v>Mouse</v>
      </c>
      <c r="I52" s="80">
        <v>15</v>
      </c>
      <c r="J52" s="80">
        <v>25</v>
      </c>
      <c r="K52" s="80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4640-789F-4068-BFDE-BB596C804E04}">
  <dimension ref="A1:F12"/>
  <sheetViews>
    <sheetView workbookViewId="0">
      <selection sqref="A1:F11"/>
    </sheetView>
  </sheetViews>
  <sheetFormatPr defaultRowHeight="14.4" x14ac:dyDescent="0.3"/>
  <cols>
    <col min="1" max="1" width="14.109375" customWidth="1"/>
  </cols>
  <sheetData>
    <row r="1" spans="1:6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</row>
    <row r="2" spans="1:6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</row>
    <row r="3" spans="1:6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</row>
    <row r="4" spans="1:6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200</v>
      </c>
    </row>
    <row r="5" spans="1:6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</row>
    <row r="6" spans="1:6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</row>
    <row r="7" spans="1:6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</row>
    <row r="8" spans="1:6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180</v>
      </c>
    </row>
    <row r="9" spans="1:6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</row>
    <row r="10" spans="1:6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</row>
    <row r="11" spans="1:6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</row>
    <row r="12" spans="1:6" x14ac:dyDescent="0.3">
      <c r="A12" s="43"/>
      <c r="B12" s="61"/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AE17-7551-4049-9ABE-1F9A147977B7}">
  <dimension ref="A2:H3637"/>
  <sheetViews>
    <sheetView topLeftCell="A3612" workbookViewId="0">
      <selection activeCell="E3628" sqref="E3628"/>
    </sheetView>
  </sheetViews>
  <sheetFormatPr defaultRowHeight="14.4" x14ac:dyDescent="0.3"/>
  <cols>
    <col min="1" max="1" width="18.109375" customWidth="1"/>
    <col min="2" max="2" width="15.5546875" bestFit="1" customWidth="1"/>
    <col min="3" max="3" width="11.5546875" bestFit="1" customWidth="1"/>
    <col min="4" max="4" width="12.77734375" customWidth="1"/>
    <col min="5" max="5" width="11" customWidth="1"/>
    <col min="6" max="6" width="18.109375" bestFit="1" customWidth="1"/>
    <col min="7" max="7" width="10.109375" customWidth="1"/>
    <col min="8" max="8" width="11.5546875" bestFit="1" customWidth="1"/>
  </cols>
  <sheetData>
    <row r="2" spans="1:2" x14ac:dyDescent="0.3">
      <c r="A2" s="43"/>
      <c r="B2" s="61"/>
    </row>
    <row r="3" spans="1:2" x14ac:dyDescent="0.3">
      <c r="A3" s="43"/>
      <c r="B3" s="61"/>
    </row>
    <row r="4" spans="1:2" x14ac:dyDescent="0.3">
      <c r="A4" s="43"/>
      <c r="B4" s="61"/>
    </row>
    <row r="5" spans="1:2" x14ac:dyDescent="0.3">
      <c r="A5" s="43"/>
      <c r="B5" s="61"/>
    </row>
    <row r="6" spans="1:2" x14ac:dyDescent="0.3">
      <c r="A6" s="43"/>
      <c r="B6" s="61"/>
    </row>
    <row r="7" spans="1:2" x14ac:dyDescent="0.3">
      <c r="A7" s="43"/>
      <c r="B7" s="61"/>
    </row>
    <row r="8" spans="1:2" x14ac:dyDescent="0.3">
      <c r="A8" s="43"/>
      <c r="B8" s="61"/>
    </row>
    <row r="9" spans="1:2" x14ac:dyDescent="0.3">
      <c r="A9" s="43"/>
      <c r="B9" s="61"/>
    </row>
    <row r="10" spans="1:2" x14ac:dyDescent="0.3">
      <c r="A10" s="43"/>
      <c r="B10" s="61"/>
    </row>
    <row r="11" spans="1:2" x14ac:dyDescent="0.3">
      <c r="A11" s="43"/>
      <c r="B11" s="61"/>
    </row>
    <row r="12" spans="1:2" x14ac:dyDescent="0.3">
      <c r="A12" s="43"/>
      <c r="B12" s="61"/>
    </row>
    <row r="13" spans="1:2" x14ac:dyDescent="0.3">
      <c r="A13" s="43"/>
      <c r="B13" s="61"/>
    </row>
    <row r="14" spans="1:2" x14ac:dyDescent="0.3">
      <c r="A14" s="43"/>
      <c r="B14" s="61"/>
    </row>
    <row r="15" spans="1:2" x14ac:dyDescent="0.3">
      <c r="A15" s="43"/>
      <c r="B15" s="61"/>
    </row>
    <row r="16" spans="1:2" x14ac:dyDescent="0.3">
      <c r="A16" s="43"/>
      <c r="B16" s="61"/>
    </row>
    <row r="17" spans="1:2" x14ac:dyDescent="0.3">
      <c r="A17" s="43"/>
      <c r="B17" s="61"/>
    </row>
    <row r="18" spans="1:2" x14ac:dyDescent="0.3">
      <c r="A18" s="43"/>
      <c r="B18" s="61"/>
    </row>
    <row r="19" spans="1:2" x14ac:dyDescent="0.3">
      <c r="A19" s="43"/>
      <c r="B19" s="61"/>
    </row>
    <row r="20" spans="1:2" x14ac:dyDescent="0.3">
      <c r="A20" s="43"/>
      <c r="B20" s="61"/>
    </row>
    <row r="21" spans="1:2" x14ac:dyDescent="0.3">
      <c r="A21" s="43"/>
      <c r="B21" s="61"/>
    </row>
    <row r="22" spans="1:2" x14ac:dyDescent="0.3">
      <c r="A22" s="43"/>
      <c r="B22" s="61"/>
    </row>
    <row r="23" spans="1:2" x14ac:dyDescent="0.3">
      <c r="A23" s="43"/>
      <c r="B23" s="61"/>
    </row>
    <row r="24" spans="1:2" x14ac:dyDescent="0.3">
      <c r="A24" s="43"/>
      <c r="B24" s="61"/>
    </row>
    <row r="25" spans="1:2" x14ac:dyDescent="0.3">
      <c r="A25" s="43"/>
      <c r="B25" s="61"/>
    </row>
    <row r="26" spans="1:2" x14ac:dyDescent="0.3">
      <c r="A26" s="43"/>
      <c r="B26" s="61"/>
    </row>
    <row r="27" spans="1:2" x14ac:dyDescent="0.3">
      <c r="A27" s="43"/>
      <c r="B27" s="61"/>
    </row>
    <row r="28" spans="1:2" x14ac:dyDescent="0.3">
      <c r="A28" s="43"/>
      <c r="B28" s="61"/>
    </row>
    <row r="29" spans="1:2" x14ac:dyDescent="0.3">
      <c r="A29" s="43"/>
      <c r="B29" s="61"/>
    </row>
    <row r="30" spans="1:2" x14ac:dyDescent="0.3">
      <c r="A30" s="43"/>
      <c r="B30" s="61"/>
    </row>
    <row r="31" spans="1:2" x14ac:dyDescent="0.3">
      <c r="A31" s="43"/>
      <c r="B31" s="61"/>
    </row>
    <row r="32" spans="1:2" x14ac:dyDescent="0.3">
      <c r="A32" s="43"/>
      <c r="B32" s="61"/>
    </row>
    <row r="33" spans="1:2" x14ac:dyDescent="0.3">
      <c r="A33" s="43"/>
      <c r="B33" s="61"/>
    </row>
    <row r="34" spans="1:2" x14ac:dyDescent="0.3">
      <c r="A34" s="43"/>
      <c r="B34" s="61"/>
    </row>
    <row r="35" spans="1:2" x14ac:dyDescent="0.3">
      <c r="A35" s="43"/>
      <c r="B35" s="61"/>
    </row>
    <row r="36" spans="1:2" x14ac:dyDescent="0.3">
      <c r="A36" s="43"/>
      <c r="B36" s="61"/>
    </row>
    <row r="37" spans="1:2" x14ac:dyDescent="0.3">
      <c r="A37" s="43"/>
      <c r="B37" s="61"/>
    </row>
    <row r="38" spans="1:2" x14ac:dyDescent="0.3">
      <c r="A38" s="43"/>
      <c r="B38" s="61"/>
    </row>
    <row r="39" spans="1:2" x14ac:dyDescent="0.3">
      <c r="A39" s="43"/>
      <c r="B39" s="61"/>
    </row>
    <row r="40" spans="1:2" x14ac:dyDescent="0.3">
      <c r="A40" s="43"/>
      <c r="B40" s="61"/>
    </row>
    <row r="41" spans="1:2" x14ac:dyDescent="0.3">
      <c r="A41" s="43"/>
      <c r="B41" s="61"/>
    </row>
    <row r="42" spans="1:2" x14ac:dyDescent="0.3">
      <c r="A42" s="43"/>
      <c r="B42" s="61"/>
    </row>
    <row r="43" spans="1:2" x14ac:dyDescent="0.3">
      <c r="A43" s="43"/>
      <c r="B43" s="61"/>
    </row>
    <row r="44" spans="1:2" x14ac:dyDescent="0.3">
      <c r="A44" s="43"/>
      <c r="B44" s="61"/>
    </row>
    <row r="45" spans="1:2" x14ac:dyDescent="0.3">
      <c r="A45" s="43"/>
      <c r="B45" s="61"/>
    </row>
    <row r="46" spans="1:2" x14ac:dyDescent="0.3">
      <c r="A46" s="43"/>
      <c r="B46" s="61"/>
    </row>
    <row r="47" spans="1:2" x14ac:dyDescent="0.3">
      <c r="A47" s="43"/>
      <c r="B47" s="61"/>
    </row>
    <row r="48" spans="1:2" x14ac:dyDescent="0.3">
      <c r="A48" s="43"/>
      <c r="B48" s="61"/>
    </row>
    <row r="49" spans="1:2" x14ac:dyDescent="0.3">
      <c r="A49" s="43"/>
      <c r="B49" s="61"/>
    </row>
    <row r="50" spans="1:2" x14ac:dyDescent="0.3">
      <c r="A50" s="43"/>
      <c r="B50" s="61"/>
    </row>
    <row r="51" spans="1:2" x14ac:dyDescent="0.3">
      <c r="A51" s="43"/>
      <c r="B51" s="61"/>
    </row>
    <row r="52" spans="1:2" x14ac:dyDescent="0.3">
      <c r="A52" s="43"/>
      <c r="B52" s="61"/>
    </row>
    <row r="53" spans="1:2" x14ac:dyDescent="0.3">
      <c r="A53" s="43"/>
      <c r="B53" s="61"/>
    </row>
    <row r="54" spans="1:2" x14ac:dyDescent="0.3">
      <c r="A54" s="43"/>
      <c r="B54" s="61"/>
    </row>
    <row r="55" spans="1:2" x14ac:dyDescent="0.3">
      <c r="A55" s="43"/>
      <c r="B55" s="61"/>
    </row>
    <row r="56" spans="1:2" x14ac:dyDescent="0.3">
      <c r="A56" s="43"/>
      <c r="B56" s="61"/>
    </row>
    <row r="57" spans="1:2" x14ac:dyDescent="0.3">
      <c r="A57" s="43"/>
      <c r="B57" s="61"/>
    </row>
    <row r="58" spans="1:2" x14ac:dyDescent="0.3">
      <c r="A58" s="43"/>
      <c r="B58" s="61"/>
    </row>
    <row r="59" spans="1:2" x14ac:dyDescent="0.3">
      <c r="A59" s="43"/>
      <c r="B59" s="61"/>
    </row>
    <row r="60" spans="1:2" x14ac:dyDescent="0.3">
      <c r="A60" s="43"/>
      <c r="B60" s="61"/>
    </row>
    <row r="61" spans="1:2" x14ac:dyDescent="0.3">
      <c r="A61" s="43"/>
      <c r="B61" s="61"/>
    </row>
    <row r="62" spans="1:2" x14ac:dyDescent="0.3">
      <c r="A62" s="43"/>
      <c r="B62" s="61"/>
    </row>
    <row r="63" spans="1:2" x14ac:dyDescent="0.3">
      <c r="A63" s="43"/>
      <c r="B63" s="61"/>
    </row>
    <row r="64" spans="1:2" x14ac:dyDescent="0.3">
      <c r="A64" s="43"/>
      <c r="B64" s="61"/>
    </row>
    <row r="65" spans="1:2" x14ac:dyDescent="0.3">
      <c r="A65" s="43"/>
      <c r="B65" s="61"/>
    </row>
    <row r="66" spans="1:2" x14ac:dyDescent="0.3">
      <c r="A66" s="43"/>
      <c r="B66" s="61"/>
    </row>
    <row r="67" spans="1:2" x14ac:dyDescent="0.3">
      <c r="A67" s="43"/>
      <c r="B67" s="61"/>
    </row>
    <row r="68" spans="1:2" x14ac:dyDescent="0.3">
      <c r="A68" s="43"/>
      <c r="B68" s="61"/>
    </row>
    <row r="69" spans="1:2" x14ac:dyDescent="0.3">
      <c r="A69" s="43"/>
      <c r="B69" s="61"/>
    </row>
    <row r="70" spans="1:2" x14ac:dyDescent="0.3">
      <c r="A70" s="43"/>
      <c r="B70" s="61"/>
    </row>
    <row r="71" spans="1:2" x14ac:dyDescent="0.3">
      <c r="A71" s="43"/>
      <c r="B71" s="61"/>
    </row>
    <row r="72" spans="1:2" x14ac:dyDescent="0.3">
      <c r="A72" s="43"/>
      <c r="B72" s="61"/>
    </row>
    <row r="73" spans="1:2" x14ac:dyDescent="0.3">
      <c r="A73" s="43"/>
      <c r="B73" s="61"/>
    </row>
    <row r="74" spans="1:2" x14ac:dyDescent="0.3">
      <c r="A74" s="43"/>
      <c r="B74" s="61"/>
    </row>
    <row r="75" spans="1:2" x14ac:dyDescent="0.3">
      <c r="A75" s="43"/>
      <c r="B75" s="61"/>
    </row>
    <row r="76" spans="1:2" x14ac:dyDescent="0.3">
      <c r="A76" s="43"/>
      <c r="B76" s="61"/>
    </row>
    <row r="77" spans="1:2" x14ac:dyDescent="0.3">
      <c r="A77" s="43"/>
      <c r="B77" s="61"/>
    </row>
    <row r="78" spans="1:2" x14ac:dyDescent="0.3">
      <c r="A78" s="43"/>
      <c r="B78" s="61"/>
    </row>
    <row r="79" spans="1:2" x14ac:dyDescent="0.3">
      <c r="A79" s="43"/>
      <c r="B79" s="61"/>
    </row>
    <row r="80" spans="1:2" x14ac:dyDescent="0.3">
      <c r="A80" s="43"/>
      <c r="B80" s="61"/>
    </row>
    <row r="81" spans="1:2" x14ac:dyDescent="0.3">
      <c r="A81" s="43"/>
      <c r="B81" s="61"/>
    </row>
    <row r="82" spans="1:2" x14ac:dyDescent="0.3">
      <c r="A82" s="43"/>
      <c r="B82" s="61"/>
    </row>
    <row r="83" spans="1:2" x14ac:dyDescent="0.3">
      <c r="A83" s="43"/>
      <c r="B83" s="61"/>
    </row>
    <row r="84" spans="1:2" x14ac:dyDescent="0.3">
      <c r="A84" s="43"/>
      <c r="B84" s="61"/>
    </row>
    <row r="85" spans="1:2" x14ac:dyDescent="0.3">
      <c r="A85" s="43"/>
      <c r="B85" s="61"/>
    </row>
    <row r="86" spans="1:2" x14ac:dyDescent="0.3">
      <c r="A86" s="43"/>
      <c r="B86" s="61"/>
    </row>
    <row r="87" spans="1:2" x14ac:dyDescent="0.3">
      <c r="A87" s="43"/>
      <c r="B87" s="61"/>
    </row>
    <row r="88" spans="1:2" x14ac:dyDescent="0.3">
      <c r="A88" s="43"/>
      <c r="B88" s="61"/>
    </row>
    <row r="89" spans="1:2" x14ac:dyDescent="0.3">
      <c r="A89" s="43"/>
      <c r="B89" s="61"/>
    </row>
    <row r="90" spans="1:2" x14ac:dyDescent="0.3">
      <c r="A90" s="43"/>
      <c r="B90" s="61"/>
    </row>
    <row r="91" spans="1:2" x14ac:dyDescent="0.3">
      <c r="A91" s="43"/>
      <c r="B91" s="61"/>
    </row>
    <row r="92" spans="1:2" x14ac:dyDescent="0.3">
      <c r="A92" s="43"/>
      <c r="B92" s="61"/>
    </row>
    <row r="93" spans="1:2" x14ac:dyDescent="0.3">
      <c r="A93" s="43"/>
      <c r="B93" s="61"/>
    </row>
    <row r="94" spans="1:2" x14ac:dyDescent="0.3">
      <c r="A94" s="43"/>
      <c r="B94" s="61"/>
    </row>
    <row r="95" spans="1:2" x14ac:dyDescent="0.3">
      <c r="A95" s="43"/>
      <c r="B95" s="61"/>
    </row>
    <row r="96" spans="1:2" x14ac:dyDescent="0.3">
      <c r="A96" s="43"/>
      <c r="B96" s="61"/>
    </row>
    <row r="97" spans="1:2" x14ac:dyDescent="0.3">
      <c r="A97" s="43"/>
      <c r="B97" s="61"/>
    </row>
    <row r="98" spans="1:2" x14ac:dyDescent="0.3">
      <c r="A98" s="43"/>
      <c r="B98" s="61"/>
    </row>
    <row r="99" spans="1:2" x14ac:dyDescent="0.3">
      <c r="A99" s="43"/>
      <c r="B99" s="61"/>
    </row>
    <row r="100" spans="1:2" x14ac:dyDescent="0.3">
      <c r="A100" s="43"/>
      <c r="B100" s="61"/>
    </row>
    <row r="101" spans="1:2" x14ac:dyDescent="0.3">
      <c r="A101" s="43"/>
      <c r="B101" s="61"/>
    </row>
    <row r="102" spans="1:2" x14ac:dyDescent="0.3">
      <c r="A102" s="43"/>
      <c r="B102" s="61"/>
    </row>
    <row r="103" spans="1:2" x14ac:dyDescent="0.3">
      <c r="A103" s="43"/>
      <c r="B103" s="61"/>
    </row>
    <row r="104" spans="1:2" x14ac:dyDescent="0.3">
      <c r="A104" s="43"/>
      <c r="B104" s="61"/>
    </row>
    <row r="105" spans="1:2" x14ac:dyDescent="0.3">
      <c r="A105" s="43"/>
      <c r="B105" s="61"/>
    </row>
    <row r="106" spans="1:2" x14ac:dyDescent="0.3">
      <c r="A106" s="43"/>
      <c r="B106" s="61"/>
    </row>
    <row r="107" spans="1:2" x14ac:dyDescent="0.3">
      <c r="A107" s="43"/>
      <c r="B107" s="61"/>
    </row>
    <row r="108" spans="1:2" x14ac:dyDescent="0.3">
      <c r="A108" s="43"/>
      <c r="B108" s="61"/>
    </row>
    <row r="109" spans="1:2" x14ac:dyDescent="0.3">
      <c r="A109" s="43"/>
      <c r="B109" s="61"/>
    </row>
    <row r="110" spans="1:2" x14ac:dyDescent="0.3">
      <c r="A110" s="43"/>
      <c r="B110" s="61"/>
    </row>
    <row r="111" spans="1:2" x14ac:dyDescent="0.3">
      <c r="A111" s="43"/>
      <c r="B111" s="61"/>
    </row>
    <row r="112" spans="1:2" x14ac:dyDescent="0.3">
      <c r="A112" s="43"/>
      <c r="B112" s="61"/>
    </row>
    <row r="113" spans="1:2" x14ac:dyDescent="0.3">
      <c r="A113" s="43"/>
      <c r="B113" s="61"/>
    </row>
    <row r="114" spans="1:2" x14ac:dyDescent="0.3">
      <c r="A114" s="43"/>
      <c r="B114" s="61"/>
    </row>
    <row r="115" spans="1:2" x14ac:dyDescent="0.3">
      <c r="A115" s="43"/>
      <c r="B115" s="61"/>
    </row>
    <row r="116" spans="1:2" x14ac:dyDescent="0.3">
      <c r="A116" s="43"/>
      <c r="B116" s="61"/>
    </row>
    <row r="117" spans="1:2" x14ac:dyDescent="0.3">
      <c r="A117" s="43"/>
      <c r="B117" s="61"/>
    </row>
    <row r="118" spans="1:2" x14ac:dyDescent="0.3">
      <c r="A118" s="43"/>
      <c r="B118" s="61"/>
    </row>
    <row r="119" spans="1:2" x14ac:dyDescent="0.3">
      <c r="A119" s="43"/>
      <c r="B119" s="61"/>
    </row>
    <row r="120" spans="1:2" x14ac:dyDescent="0.3">
      <c r="A120" s="43"/>
      <c r="B120" s="61"/>
    </row>
    <row r="121" spans="1:2" x14ac:dyDescent="0.3">
      <c r="A121" s="43"/>
      <c r="B121" s="61"/>
    </row>
    <row r="122" spans="1:2" x14ac:dyDescent="0.3">
      <c r="A122" s="43"/>
      <c r="B122" s="61"/>
    </row>
    <row r="123" spans="1:2" x14ac:dyDescent="0.3">
      <c r="A123" s="43"/>
      <c r="B123" s="61"/>
    </row>
    <row r="124" spans="1:2" x14ac:dyDescent="0.3">
      <c r="A124" s="43"/>
      <c r="B124" s="61"/>
    </row>
    <row r="125" spans="1:2" x14ac:dyDescent="0.3">
      <c r="A125" s="43"/>
      <c r="B125" s="61"/>
    </row>
    <row r="126" spans="1:2" x14ac:dyDescent="0.3">
      <c r="A126" s="43"/>
      <c r="B126" s="61"/>
    </row>
    <row r="127" spans="1:2" x14ac:dyDescent="0.3">
      <c r="A127" s="43"/>
      <c r="B127" s="61"/>
    </row>
    <row r="128" spans="1:2" x14ac:dyDescent="0.3">
      <c r="A128" s="43"/>
      <c r="B128" s="61"/>
    </row>
    <row r="129" spans="1:2" x14ac:dyDescent="0.3">
      <c r="A129" s="43"/>
      <c r="B129" s="61"/>
    </row>
    <row r="130" spans="1:2" x14ac:dyDescent="0.3">
      <c r="A130" s="43"/>
      <c r="B130" s="61"/>
    </row>
    <row r="131" spans="1:2" x14ac:dyDescent="0.3">
      <c r="A131" s="43"/>
      <c r="B131" s="61"/>
    </row>
    <row r="132" spans="1:2" x14ac:dyDescent="0.3">
      <c r="A132" s="43"/>
      <c r="B132" s="61"/>
    </row>
    <row r="133" spans="1:2" x14ac:dyDescent="0.3">
      <c r="A133" s="43"/>
      <c r="B133" s="61"/>
    </row>
    <row r="134" spans="1:2" x14ac:dyDescent="0.3">
      <c r="A134" s="43"/>
      <c r="B134" s="61"/>
    </row>
    <row r="135" spans="1:2" x14ac:dyDescent="0.3">
      <c r="A135" s="43"/>
      <c r="B135" s="61"/>
    </row>
    <row r="136" spans="1:2" x14ac:dyDescent="0.3">
      <c r="A136" s="43"/>
      <c r="B136" s="61"/>
    </row>
    <row r="137" spans="1:2" x14ac:dyDescent="0.3">
      <c r="A137" s="43"/>
      <c r="B137" s="61"/>
    </row>
    <row r="138" spans="1:2" x14ac:dyDescent="0.3">
      <c r="A138" s="43"/>
      <c r="B138" s="61"/>
    </row>
    <row r="139" spans="1:2" x14ac:dyDescent="0.3">
      <c r="A139" s="43"/>
      <c r="B139" s="61"/>
    </row>
    <row r="140" spans="1:2" x14ac:dyDescent="0.3">
      <c r="A140" s="43"/>
      <c r="B140" s="61"/>
    </row>
    <row r="141" spans="1:2" x14ac:dyDescent="0.3">
      <c r="A141" s="43"/>
      <c r="B141" s="61"/>
    </row>
    <row r="142" spans="1:2" x14ac:dyDescent="0.3">
      <c r="A142" s="43"/>
      <c r="B142" s="61"/>
    </row>
    <row r="143" spans="1:2" x14ac:dyDescent="0.3">
      <c r="A143" s="43"/>
      <c r="B143" s="61"/>
    </row>
    <row r="144" spans="1:2" x14ac:dyDescent="0.3">
      <c r="A144" s="43"/>
      <c r="B144" s="61"/>
    </row>
    <row r="145" spans="1:2" x14ac:dyDescent="0.3">
      <c r="A145" s="43"/>
      <c r="B145" s="61"/>
    </row>
    <row r="146" spans="1:2" x14ac:dyDescent="0.3">
      <c r="A146" s="43"/>
      <c r="B146" s="61"/>
    </row>
    <row r="147" spans="1:2" x14ac:dyDescent="0.3">
      <c r="A147" s="43"/>
      <c r="B147" s="61"/>
    </row>
    <row r="148" spans="1:2" x14ac:dyDescent="0.3">
      <c r="A148" s="43"/>
      <c r="B148" s="61"/>
    </row>
    <row r="149" spans="1:2" x14ac:dyDescent="0.3">
      <c r="A149" s="43"/>
      <c r="B149" s="61"/>
    </row>
    <row r="150" spans="1:2" x14ac:dyDescent="0.3">
      <c r="A150" s="43"/>
      <c r="B150" s="61"/>
    </row>
    <row r="151" spans="1:2" x14ac:dyDescent="0.3">
      <c r="A151" s="43"/>
      <c r="B151" s="61"/>
    </row>
    <row r="152" spans="1:2" x14ac:dyDescent="0.3">
      <c r="A152" s="43"/>
      <c r="B152" s="61"/>
    </row>
    <row r="153" spans="1:2" x14ac:dyDescent="0.3">
      <c r="A153" s="43"/>
      <c r="B153" s="61"/>
    </row>
    <row r="154" spans="1:2" x14ac:dyDescent="0.3">
      <c r="A154" s="43"/>
      <c r="B154" s="61"/>
    </row>
    <row r="155" spans="1:2" x14ac:dyDescent="0.3">
      <c r="A155" s="43"/>
      <c r="B155" s="61"/>
    </row>
    <row r="156" spans="1:2" x14ac:dyDescent="0.3">
      <c r="A156" s="43"/>
      <c r="B156" s="61"/>
    </row>
    <row r="157" spans="1:2" x14ac:dyDescent="0.3">
      <c r="A157" s="43"/>
      <c r="B157" s="61"/>
    </row>
    <row r="158" spans="1:2" x14ac:dyDescent="0.3">
      <c r="A158" s="43"/>
      <c r="B158" s="61"/>
    </row>
    <row r="159" spans="1:2" x14ac:dyDescent="0.3">
      <c r="A159" s="43"/>
      <c r="B159" s="61"/>
    </row>
    <row r="160" spans="1:2" x14ac:dyDescent="0.3">
      <c r="A160" s="43"/>
      <c r="B160" s="61"/>
    </row>
    <row r="161" spans="1:2" x14ac:dyDescent="0.3">
      <c r="A161" s="43"/>
      <c r="B161" s="61"/>
    </row>
    <row r="162" spans="1:2" x14ac:dyDescent="0.3">
      <c r="A162" s="43"/>
      <c r="B162" s="61"/>
    </row>
    <row r="163" spans="1:2" x14ac:dyDescent="0.3">
      <c r="A163" s="43"/>
      <c r="B163" s="61"/>
    </row>
    <row r="164" spans="1:2" x14ac:dyDescent="0.3">
      <c r="A164" s="43"/>
      <c r="B164" s="61"/>
    </row>
    <row r="165" spans="1:2" x14ac:dyDescent="0.3">
      <c r="A165" s="43"/>
      <c r="B165" s="61"/>
    </row>
    <row r="166" spans="1:2" x14ac:dyDescent="0.3">
      <c r="A166" s="43"/>
      <c r="B166" s="61"/>
    </row>
    <row r="167" spans="1:2" x14ac:dyDescent="0.3">
      <c r="A167" s="43"/>
      <c r="B167" s="61"/>
    </row>
    <row r="168" spans="1:2" x14ac:dyDescent="0.3">
      <c r="A168" s="43"/>
      <c r="B168" s="61"/>
    </row>
    <row r="169" spans="1:2" x14ac:dyDescent="0.3">
      <c r="A169" s="43"/>
      <c r="B169" s="61"/>
    </row>
    <row r="170" spans="1:2" x14ac:dyDescent="0.3">
      <c r="A170" s="43"/>
      <c r="B170" s="61"/>
    </row>
    <row r="171" spans="1:2" x14ac:dyDescent="0.3">
      <c r="A171" s="43"/>
      <c r="B171" s="61"/>
    </row>
    <row r="172" spans="1:2" x14ac:dyDescent="0.3">
      <c r="A172" s="43"/>
      <c r="B172" s="61"/>
    </row>
    <row r="173" spans="1:2" x14ac:dyDescent="0.3">
      <c r="A173" s="43"/>
      <c r="B173" s="61"/>
    </row>
    <row r="174" spans="1:2" x14ac:dyDescent="0.3">
      <c r="A174" s="43"/>
      <c r="B174" s="61"/>
    </row>
    <row r="175" spans="1:2" x14ac:dyDescent="0.3">
      <c r="A175" s="43"/>
      <c r="B175" s="61"/>
    </row>
    <row r="176" spans="1:2" x14ac:dyDescent="0.3">
      <c r="A176" s="43"/>
      <c r="B176" s="61"/>
    </row>
    <row r="177" spans="1:2" x14ac:dyDescent="0.3">
      <c r="A177" s="43"/>
      <c r="B177" s="61"/>
    </row>
    <row r="178" spans="1:2" x14ac:dyDescent="0.3">
      <c r="A178" s="43"/>
      <c r="B178" s="61"/>
    </row>
    <row r="179" spans="1:2" x14ac:dyDescent="0.3">
      <c r="A179" s="43"/>
      <c r="B179" s="61"/>
    </row>
    <row r="180" spans="1:2" x14ac:dyDescent="0.3">
      <c r="A180" s="43"/>
      <c r="B180" s="61"/>
    </row>
    <row r="181" spans="1:2" x14ac:dyDescent="0.3">
      <c r="A181" s="43"/>
      <c r="B181" s="61"/>
    </row>
    <row r="182" spans="1:2" x14ac:dyDescent="0.3">
      <c r="A182" s="43"/>
      <c r="B182" s="61"/>
    </row>
    <row r="183" spans="1:2" x14ac:dyDescent="0.3">
      <c r="A183" s="43"/>
      <c r="B183" s="61"/>
    </row>
    <row r="184" spans="1:2" x14ac:dyDescent="0.3">
      <c r="A184" s="43"/>
      <c r="B184" s="61"/>
    </row>
    <row r="185" spans="1:2" x14ac:dyDescent="0.3">
      <c r="A185" s="43"/>
      <c r="B185" s="61"/>
    </row>
    <row r="186" spans="1:2" x14ac:dyDescent="0.3">
      <c r="A186" s="43"/>
      <c r="B186" s="61"/>
    </row>
    <row r="187" spans="1:2" x14ac:dyDescent="0.3">
      <c r="A187" s="43"/>
      <c r="B187" s="61"/>
    </row>
    <row r="188" spans="1:2" x14ac:dyDescent="0.3">
      <c r="A188" s="43"/>
      <c r="B188" s="61"/>
    </row>
    <row r="189" spans="1:2" x14ac:dyDescent="0.3">
      <c r="A189" s="43"/>
      <c r="B189" s="61"/>
    </row>
    <row r="190" spans="1:2" x14ac:dyDescent="0.3">
      <c r="A190" s="43"/>
      <c r="B190" s="61"/>
    </row>
    <row r="191" spans="1:2" x14ac:dyDescent="0.3">
      <c r="A191" s="43"/>
      <c r="B191" s="61"/>
    </row>
    <row r="192" spans="1:2" x14ac:dyDescent="0.3">
      <c r="A192" s="43"/>
      <c r="B192" s="61"/>
    </row>
    <row r="193" spans="1:2" x14ac:dyDescent="0.3">
      <c r="A193" s="43"/>
      <c r="B193" s="61"/>
    </row>
    <row r="194" spans="1:2" x14ac:dyDescent="0.3">
      <c r="A194" s="43"/>
      <c r="B194" s="61"/>
    </row>
    <row r="195" spans="1:2" x14ac:dyDescent="0.3">
      <c r="A195" s="43"/>
      <c r="B195" s="61"/>
    </row>
    <row r="196" spans="1:2" x14ac:dyDescent="0.3">
      <c r="A196" s="43"/>
      <c r="B196" s="61"/>
    </row>
    <row r="197" spans="1:2" x14ac:dyDescent="0.3">
      <c r="A197" s="43"/>
      <c r="B197" s="61"/>
    </row>
    <row r="198" spans="1:2" x14ac:dyDescent="0.3">
      <c r="A198" s="43"/>
      <c r="B198" s="61"/>
    </row>
    <row r="199" spans="1:2" x14ac:dyDescent="0.3">
      <c r="A199" s="43"/>
      <c r="B199" s="61"/>
    </row>
    <row r="200" spans="1:2" x14ac:dyDescent="0.3">
      <c r="A200" s="43"/>
      <c r="B200" s="61"/>
    </row>
    <row r="201" spans="1:2" x14ac:dyDescent="0.3">
      <c r="A201" s="43"/>
      <c r="B201" s="61"/>
    </row>
    <row r="202" spans="1:2" x14ac:dyDescent="0.3">
      <c r="A202" s="43"/>
      <c r="B202" s="61"/>
    </row>
    <row r="203" spans="1:2" x14ac:dyDescent="0.3">
      <c r="A203" s="43"/>
      <c r="B203" s="61"/>
    </row>
    <row r="204" spans="1:2" x14ac:dyDescent="0.3">
      <c r="A204" s="43"/>
      <c r="B204" s="61"/>
    </row>
    <row r="205" spans="1:2" x14ac:dyDescent="0.3">
      <c r="A205" s="43"/>
      <c r="B205" s="61"/>
    </row>
    <row r="206" spans="1:2" x14ac:dyDescent="0.3">
      <c r="A206" s="43"/>
      <c r="B206" s="61"/>
    </row>
    <row r="207" spans="1:2" x14ac:dyDescent="0.3">
      <c r="A207" s="43"/>
      <c r="B207" s="61"/>
    </row>
    <row r="208" spans="1:2" x14ac:dyDescent="0.3">
      <c r="A208" s="43"/>
      <c r="B208" s="61"/>
    </row>
    <row r="209" spans="1:2" x14ac:dyDescent="0.3">
      <c r="A209" s="43"/>
      <c r="B209" s="61"/>
    </row>
    <row r="210" spans="1:2" x14ac:dyDescent="0.3">
      <c r="A210" s="43"/>
      <c r="B210" s="61"/>
    </row>
    <row r="211" spans="1:2" x14ac:dyDescent="0.3">
      <c r="A211" s="43"/>
      <c r="B211" s="61"/>
    </row>
    <row r="212" spans="1:2" x14ac:dyDescent="0.3">
      <c r="A212" s="43"/>
      <c r="B212" s="61"/>
    </row>
    <row r="213" spans="1:2" x14ac:dyDescent="0.3">
      <c r="A213" s="43"/>
      <c r="B213" s="61"/>
    </row>
    <row r="214" spans="1:2" x14ac:dyDescent="0.3">
      <c r="A214" s="43"/>
      <c r="B214" s="61"/>
    </row>
    <row r="215" spans="1:2" x14ac:dyDescent="0.3">
      <c r="A215" s="43"/>
      <c r="B215" s="61"/>
    </row>
    <row r="216" spans="1:2" x14ac:dyDescent="0.3">
      <c r="A216" s="43"/>
      <c r="B216" s="61"/>
    </row>
    <row r="217" spans="1:2" x14ac:dyDescent="0.3">
      <c r="A217" s="43"/>
      <c r="B217" s="61"/>
    </row>
    <row r="218" spans="1:2" x14ac:dyDescent="0.3">
      <c r="A218" s="43"/>
      <c r="B218" s="61"/>
    </row>
    <row r="219" spans="1:2" x14ac:dyDescent="0.3">
      <c r="A219" s="43"/>
      <c r="B219" s="61"/>
    </row>
    <row r="220" spans="1:2" x14ac:dyDescent="0.3">
      <c r="A220" s="43"/>
      <c r="B220" s="61"/>
    </row>
    <row r="221" spans="1:2" x14ac:dyDescent="0.3">
      <c r="A221" s="43"/>
      <c r="B221" s="61"/>
    </row>
    <row r="222" spans="1:2" x14ac:dyDescent="0.3">
      <c r="A222" s="43"/>
      <c r="B222" s="61"/>
    </row>
    <row r="223" spans="1:2" x14ac:dyDescent="0.3">
      <c r="A223" s="43"/>
      <c r="B223" s="61"/>
    </row>
    <row r="224" spans="1:2" x14ac:dyDescent="0.3">
      <c r="A224" s="43"/>
      <c r="B224" s="61"/>
    </row>
    <row r="225" spans="1:2" x14ac:dyDescent="0.3">
      <c r="A225" s="43"/>
      <c r="B225" s="61"/>
    </row>
    <row r="226" spans="1:2" x14ac:dyDescent="0.3">
      <c r="A226" s="43"/>
      <c r="B226" s="61"/>
    </row>
    <row r="227" spans="1:2" x14ac:dyDescent="0.3">
      <c r="A227" s="43"/>
      <c r="B227" s="61"/>
    </row>
    <row r="228" spans="1:2" x14ac:dyDescent="0.3">
      <c r="A228" s="43"/>
      <c r="B228" s="61"/>
    </row>
    <row r="229" spans="1:2" x14ac:dyDescent="0.3">
      <c r="A229" s="43"/>
      <c r="B229" s="61"/>
    </row>
    <row r="230" spans="1:2" x14ac:dyDescent="0.3">
      <c r="A230" s="43"/>
      <c r="B230" s="61"/>
    </row>
    <row r="231" spans="1:2" x14ac:dyDescent="0.3">
      <c r="A231" s="43"/>
      <c r="B231" s="61"/>
    </row>
    <row r="232" spans="1:2" x14ac:dyDescent="0.3">
      <c r="A232" s="43"/>
      <c r="B232" s="61"/>
    </row>
    <row r="233" spans="1:2" x14ac:dyDescent="0.3">
      <c r="A233" s="43"/>
      <c r="B233" s="61"/>
    </row>
    <row r="234" spans="1:2" x14ac:dyDescent="0.3">
      <c r="A234" s="43"/>
      <c r="B234" s="61"/>
    </row>
    <row r="235" spans="1:2" x14ac:dyDescent="0.3">
      <c r="A235" s="43"/>
      <c r="B235" s="61"/>
    </row>
    <row r="236" spans="1:2" x14ac:dyDescent="0.3">
      <c r="A236" s="43"/>
      <c r="B236" s="61"/>
    </row>
    <row r="237" spans="1:2" x14ac:dyDescent="0.3">
      <c r="A237" s="43"/>
      <c r="B237" s="61"/>
    </row>
    <row r="238" spans="1:2" x14ac:dyDescent="0.3">
      <c r="A238" s="43"/>
      <c r="B238" s="61"/>
    </row>
    <row r="239" spans="1:2" x14ac:dyDescent="0.3">
      <c r="A239" s="43"/>
      <c r="B239" s="61"/>
    </row>
    <row r="240" spans="1:2" x14ac:dyDescent="0.3">
      <c r="A240" s="43"/>
      <c r="B240" s="61"/>
    </row>
    <row r="241" spans="1:2" x14ac:dyDescent="0.3">
      <c r="A241" s="43"/>
      <c r="B241" s="61"/>
    </row>
    <row r="242" spans="1:2" x14ac:dyDescent="0.3">
      <c r="A242" s="43"/>
      <c r="B242" s="61"/>
    </row>
    <row r="243" spans="1:2" x14ac:dyDescent="0.3">
      <c r="A243" s="43"/>
      <c r="B243" s="61"/>
    </row>
    <row r="244" spans="1:2" x14ac:dyDescent="0.3">
      <c r="A244" s="43"/>
      <c r="B244" s="61"/>
    </row>
    <row r="245" spans="1:2" x14ac:dyDescent="0.3">
      <c r="A245" s="43"/>
      <c r="B245" s="61"/>
    </row>
    <row r="246" spans="1:2" x14ac:dyDescent="0.3">
      <c r="A246" s="43"/>
      <c r="B246" s="61"/>
    </row>
    <row r="247" spans="1:2" x14ac:dyDescent="0.3">
      <c r="A247" s="43"/>
      <c r="B247" s="61"/>
    </row>
    <row r="248" spans="1:2" x14ac:dyDescent="0.3">
      <c r="A248" s="43"/>
      <c r="B248" s="61"/>
    </row>
    <row r="249" spans="1:2" x14ac:dyDescent="0.3">
      <c r="A249" s="43"/>
      <c r="B249" s="61"/>
    </row>
    <row r="250" spans="1:2" x14ac:dyDescent="0.3">
      <c r="A250" s="43"/>
      <c r="B250" s="61"/>
    </row>
    <row r="251" spans="1:2" x14ac:dyDescent="0.3">
      <c r="A251" s="43"/>
      <c r="B251" s="61"/>
    </row>
    <row r="252" spans="1:2" x14ac:dyDescent="0.3">
      <c r="A252" s="43"/>
      <c r="B252" s="61"/>
    </row>
    <row r="253" spans="1:2" x14ac:dyDescent="0.3">
      <c r="A253" s="43"/>
      <c r="B253" s="61"/>
    </row>
    <row r="254" spans="1:2" x14ac:dyDescent="0.3">
      <c r="A254" s="43"/>
      <c r="B254" s="61"/>
    </row>
    <row r="255" spans="1:2" x14ac:dyDescent="0.3">
      <c r="A255" s="43"/>
      <c r="B255" s="61"/>
    </row>
    <row r="256" spans="1:2" x14ac:dyDescent="0.3">
      <c r="A256" s="43"/>
      <c r="B256" s="61"/>
    </row>
    <row r="257" spans="1:2" x14ac:dyDescent="0.3">
      <c r="A257" s="43"/>
      <c r="B257" s="61"/>
    </row>
    <row r="258" spans="1:2" x14ac:dyDescent="0.3">
      <c r="A258" s="43"/>
      <c r="B258" s="61"/>
    </row>
    <row r="259" spans="1:2" x14ac:dyDescent="0.3">
      <c r="A259" s="43"/>
      <c r="B259" s="61"/>
    </row>
    <row r="260" spans="1:2" x14ac:dyDescent="0.3">
      <c r="A260" s="43"/>
      <c r="B260" s="61"/>
    </row>
    <row r="261" spans="1:2" x14ac:dyDescent="0.3">
      <c r="A261" s="43"/>
      <c r="B261" s="61"/>
    </row>
    <row r="262" spans="1:2" x14ac:dyDescent="0.3">
      <c r="A262" s="43"/>
      <c r="B262" s="61"/>
    </row>
    <row r="263" spans="1:2" x14ac:dyDescent="0.3">
      <c r="A263" s="43"/>
      <c r="B263" s="61"/>
    </row>
    <row r="264" spans="1:2" x14ac:dyDescent="0.3">
      <c r="A264" s="43"/>
      <c r="B264" s="61"/>
    </row>
    <row r="265" spans="1:2" x14ac:dyDescent="0.3">
      <c r="A265" s="43"/>
      <c r="B265" s="61"/>
    </row>
    <row r="266" spans="1:2" x14ac:dyDescent="0.3">
      <c r="A266" s="43"/>
      <c r="B266" s="61"/>
    </row>
    <row r="267" spans="1:2" x14ac:dyDescent="0.3">
      <c r="A267" s="43"/>
      <c r="B267" s="61"/>
    </row>
    <row r="268" spans="1:2" x14ac:dyDescent="0.3">
      <c r="A268" s="43"/>
      <c r="B268" s="61"/>
    </row>
    <row r="269" spans="1:2" x14ac:dyDescent="0.3">
      <c r="A269" s="43"/>
      <c r="B269" s="61"/>
    </row>
    <row r="270" spans="1:2" x14ac:dyDescent="0.3">
      <c r="A270" s="43"/>
      <c r="B270" s="61"/>
    </row>
    <row r="271" spans="1:2" x14ac:dyDescent="0.3">
      <c r="A271" s="43"/>
      <c r="B271" s="61"/>
    </row>
    <row r="272" spans="1:2" x14ac:dyDescent="0.3">
      <c r="A272" s="43"/>
      <c r="B272" s="61"/>
    </row>
    <row r="273" spans="1:2" x14ac:dyDescent="0.3">
      <c r="A273" s="43"/>
      <c r="B273" s="61"/>
    </row>
    <row r="274" spans="1:2" x14ac:dyDescent="0.3">
      <c r="A274" s="43"/>
      <c r="B274" s="61"/>
    </row>
    <row r="275" spans="1:2" x14ac:dyDescent="0.3">
      <c r="A275" s="43"/>
      <c r="B275" s="61"/>
    </row>
    <row r="276" spans="1:2" x14ac:dyDescent="0.3">
      <c r="A276" s="43"/>
      <c r="B276" s="61"/>
    </row>
    <row r="277" spans="1:2" x14ac:dyDescent="0.3">
      <c r="A277" s="43"/>
      <c r="B277" s="61"/>
    </row>
    <row r="278" spans="1:2" x14ac:dyDescent="0.3">
      <c r="A278" s="43"/>
      <c r="B278" s="61"/>
    </row>
    <row r="279" spans="1:2" x14ac:dyDescent="0.3">
      <c r="A279" s="43"/>
      <c r="B279" s="61"/>
    </row>
    <row r="280" spans="1:2" x14ac:dyDescent="0.3">
      <c r="A280" s="43"/>
      <c r="B280" s="61"/>
    </row>
    <row r="281" spans="1:2" x14ac:dyDescent="0.3">
      <c r="A281" s="43"/>
      <c r="B281" s="61"/>
    </row>
    <row r="282" spans="1:2" x14ac:dyDescent="0.3">
      <c r="A282" s="43"/>
      <c r="B282" s="61"/>
    </row>
    <row r="283" spans="1:2" x14ac:dyDescent="0.3">
      <c r="A283" s="43"/>
      <c r="B283" s="61"/>
    </row>
    <row r="284" spans="1:2" x14ac:dyDescent="0.3">
      <c r="A284" s="43"/>
      <c r="B284" s="61"/>
    </row>
    <row r="285" spans="1:2" x14ac:dyDescent="0.3">
      <c r="A285" s="43"/>
      <c r="B285" s="61"/>
    </row>
    <row r="286" spans="1:2" x14ac:dyDescent="0.3">
      <c r="A286" s="43"/>
      <c r="B286" s="61"/>
    </row>
    <row r="287" spans="1:2" x14ac:dyDescent="0.3">
      <c r="A287" s="43"/>
      <c r="B287" s="61"/>
    </row>
    <row r="288" spans="1:2" x14ac:dyDescent="0.3">
      <c r="A288" s="43"/>
      <c r="B288" s="61"/>
    </row>
    <row r="289" spans="1:2" x14ac:dyDescent="0.3">
      <c r="A289" s="43"/>
      <c r="B289" s="61"/>
    </row>
    <row r="290" spans="1:2" x14ac:dyDescent="0.3">
      <c r="A290" s="43"/>
      <c r="B290" s="61"/>
    </row>
    <row r="291" spans="1:2" x14ac:dyDescent="0.3">
      <c r="A291" s="43"/>
      <c r="B291" s="61"/>
    </row>
    <row r="292" spans="1:2" x14ac:dyDescent="0.3">
      <c r="A292" s="43"/>
      <c r="B292" s="61"/>
    </row>
    <row r="293" spans="1:2" x14ac:dyDescent="0.3">
      <c r="A293" s="43"/>
      <c r="B293" s="61"/>
    </row>
    <row r="294" spans="1:2" x14ac:dyDescent="0.3">
      <c r="A294" s="43"/>
      <c r="B294" s="61"/>
    </row>
    <row r="295" spans="1:2" x14ac:dyDescent="0.3">
      <c r="A295" s="43"/>
      <c r="B295" s="61"/>
    </row>
    <row r="296" spans="1:2" x14ac:dyDescent="0.3">
      <c r="A296" s="43"/>
      <c r="B296" s="61"/>
    </row>
    <row r="297" spans="1:2" x14ac:dyDescent="0.3">
      <c r="A297" s="43"/>
      <c r="B297" s="61"/>
    </row>
    <row r="298" spans="1:2" x14ac:dyDescent="0.3">
      <c r="A298" s="43"/>
      <c r="B298" s="61"/>
    </row>
    <row r="299" spans="1:2" x14ac:dyDescent="0.3">
      <c r="A299" s="43"/>
      <c r="B299" s="61"/>
    </row>
    <row r="300" spans="1:2" x14ac:dyDescent="0.3">
      <c r="A300" s="43"/>
      <c r="B300" s="61"/>
    </row>
    <row r="301" spans="1:2" x14ac:dyDescent="0.3">
      <c r="A301" s="43"/>
      <c r="B301" s="61"/>
    </row>
    <row r="302" spans="1:2" x14ac:dyDescent="0.3">
      <c r="A302" s="43"/>
      <c r="B302" s="61"/>
    </row>
    <row r="303" spans="1:2" x14ac:dyDescent="0.3">
      <c r="A303" s="43"/>
      <c r="B303" s="61"/>
    </row>
    <row r="304" spans="1:2" x14ac:dyDescent="0.3">
      <c r="A304" s="43"/>
      <c r="B304" s="61"/>
    </row>
    <row r="305" spans="1:2" x14ac:dyDescent="0.3">
      <c r="A305" s="43"/>
      <c r="B305" s="61"/>
    </row>
    <row r="306" spans="1:2" x14ac:dyDescent="0.3">
      <c r="A306" s="43"/>
      <c r="B306" s="61"/>
    </row>
    <row r="307" spans="1:2" x14ac:dyDescent="0.3">
      <c r="A307" s="43"/>
      <c r="B307" s="61"/>
    </row>
    <row r="308" spans="1:2" x14ac:dyDescent="0.3">
      <c r="A308" s="43"/>
      <c r="B308" s="61"/>
    </row>
    <row r="309" spans="1:2" x14ac:dyDescent="0.3">
      <c r="A309" s="43"/>
      <c r="B309" s="61"/>
    </row>
    <row r="310" spans="1:2" x14ac:dyDescent="0.3">
      <c r="A310" s="43"/>
      <c r="B310" s="61"/>
    </row>
    <row r="311" spans="1:2" x14ac:dyDescent="0.3">
      <c r="A311" s="43"/>
      <c r="B311" s="61"/>
    </row>
    <row r="312" spans="1:2" x14ac:dyDescent="0.3">
      <c r="A312" s="43"/>
      <c r="B312" s="61"/>
    </row>
    <row r="313" spans="1:2" x14ac:dyDescent="0.3">
      <c r="A313" s="43"/>
      <c r="B313" s="61"/>
    </row>
    <row r="314" spans="1:2" x14ac:dyDescent="0.3">
      <c r="A314" s="43"/>
      <c r="B314" s="61"/>
    </row>
    <row r="315" spans="1:2" x14ac:dyDescent="0.3">
      <c r="A315" s="43"/>
      <c r="B315" s="61"/>
    </row>
    <row r="316" spans="1:2" x14ac:dyDescent="0.3">
      <c r="A316" s="43"/>
      <c r="B316" s="61"/>
    </row>
    <row r="317" spans="1:2" x14ac:dyDescent="0.3">
      <c r="A317" s="43"/>
      <c r="B317" s="61"/>
    </row>
    <row r="318" spans="1:2" x14ac:dyDescent="0.3">
      <c r="A318" s="43"/>
      <c r="B318" s="61"/>
    </row>
    <row r="319" spans="1:2" x14ac:dyDescent="0.3">
      <c r="A319" s="43"/>
      <c r="B319" s="61"/>
    </row>
    <row r="320" spans="1:2" x14ac:dyDescent="0.3">
      <c r="A320" s="43"/>
      <c r="B320" s="61"/>
    </row>
    <row r="321" spans="1:2" x14ac:dyDescent="0.3">
      <c r="A321" s="43"/>
      <c r="B321" s="61"/>
    </row>
    <row r="322" spans="1:2" x14ac:dyDescent="0.3">
      <c r="A322" s="43"/>
      <c r="B322" s="61"/>
    </row>
    <row r="323" spans="1:2" x14ac:dyDescent="0.3">
      <c r="A323" s="43"/>
      <c r="B323" s="61"/>
    </row>
    <row r="324" spans="1:2" x14ac:dyDescent="0.3">
      <c r="A324" s="43"/>
      <c r="B324" s="61"/>
    </row>
    <row r="325" spans="1:2" x14ac:dyDescent="0.3">
      <c r="A325" s="43"/>
      <c r="B325" s="61"/>
    </row>
    <row r="326" spans="1:2" x14ac:dyDescent="0.3">
      <c r="A326" s="43"/>
      <c r="B326" s="61"/>
    </row>
    <row r="327" spans="1:2" x14ac:dyDescent="0.3">
      <c r="A327" s="43"/>
      <c r="B327" s="61"/>
    </row>
    <row r="328" spans="1:2" x14ac:dyDescent="0.3">
      <c r="A328" s="43"/>
      <c r="B328" s="61"/>
    </row>
    <row r="329" spans="1:2" x14ac:dyDescent="0.3">
      <c r="A329" s="43"/>
      <c r="B329" s="61"/>
    </row>
    <row r="330" spans="1:2" x14ac:dyDescent="0.3">
      <c r="A330" s="43"/>
      <c r="B330" s="61"/>
    </row>
    <row r="331" spans="1:2" x14ac:dyDescent="0.3">
      <c r="A331" s="43"/>
      <c r="B331" s="61"/>
    </row>
    <row r="332" spans="1:2" x14ac:dyDescent="0.3">
      <c r="A332" s="43"/>
      <c r="B332" s="61"/>
    </row>
    <row r="333" spans="1:2" x14ac:dyDescent="0.3">
      <c r="A333" s="43"/>
      <c r="B333" s="61"/>
    </row>
    <row r="334" spans="1:2" x14ac:dyDescent="0.3">
      <c r="A334" s="43"/>
      <c r="B334" s="61"/>
    </row>
    <row r="335" spans="1:2" x14ac:dyDescent="0.3">
      <c r="A335" s="43"/>
      <c r="B335" s="61"/>
    </row>
    <row r="336" spans="1:2" x14ac:dyDescent="0.3">
      <c r="A336" s="43"/>
      <c r="B336" s="61"/>
    </row>
    <row r="337" spans="1:2" x14ac:dyDescent="0.3">
      <c r="A337" s="43"/>
      <c r="B337" s="61"/>
    </row>
    <row r="338" spans="1:2" x14ac:dyDescent="0.3">
      <c r="A338" s="43"/>
      <c r="B338" s="61"/>
    </row>
    <row r="339" spans="1:2" x14ac:dyDescent="0.3">
      <c r="A339" s="43"/>
      <c r="B339" s="61"/>
    </row>
    <row r="340" spans="1:2" x14ac:dyDescent="0.3">
      <c r="A340" s="43"/>
      <c r="B340" s="61"/>
    </row>
    <row r="341" spans="1:2" x14ac:dyDescent="0.3">
      <c r="A341" s="43"/>
      <c r="B341" s="61"/>
    </row>
    <row r="342" spans="1:2" x14ac:dyDescent="0.3">
      <c r="A342" s="43"/>
      <c r="B342" s="61"/>
    </row>
    <row r="343" spans="1:2" x14ac:dyDescent="0.3">
      <c r="A343" s="43"/>
      <c r="B343" s="61"/>
    </row>
    <row r="344" spans="1:2" x14ac:dyDescent="0.3">
      <c r="A344" s="43"/>
      <c r="B344" s="61"/>
    </row>
    <row r="345" spans="1:2" x14ac:dyDescent="0.3">
      <c r="A345" s="43"/>
      <c r="B345" s="61"/>
    </row>
    <row r="346" spans="1:2" x14ac:dyDescent="0.3">
      <c r="A346" s="43"/>
      <c r="B346" s="61"/>
    </row>
    <row r="347" spans="1:2" x14ac:dyDescent="0.3">
      <c r="A347" s="43"/>
      <c r="B347" s="61"/>
    </row>
    <row r="348" spans="1:2" x14ac:dyDescent="0.3">
      <c r="A348" s="43"/>
      <c r="B348" s="61"/>
    </row>
    <row r="349" spans="1:2" x14ac:dyDescent="0.3">
      <c r="A349" s="43"/>
      <c r="B349" s="61"/>
    </row>
    <row r="350" spans="1:2" x14ac:dyDescent="0.3">
      <c r="A350" s="43"/>
      <c r="B350" s="61"/>
    </row>
    <row r="351" spans="1:2" x14ac:dyDescent="0.3">
      <c r="A351" s="43"/>
      <c r="B351" s="61"/>
    </row>
    <row r="352" spans="1:2" x14ac:dyDescent="0.3">
      <c r="A352" s="43"/>
      <c r="B352" s="61"/>
    </row>
    <row r="353" spans="1:2" x14ac:dyDescent="0.3">
      <c r="A353" s="43"/>
      <c r="B353" s="61"/>
    </row>
    <row r="354" spans="1:2" x14ac:dyDescent="0.3">
      <c r="A354" s="43"/>
      <c r="B354" s="61"/>
    </row>
    <row r="355" spans="1:2" x14ac:dyDescent="0.3">
      <c r="A355" s="43"/>
      <c r="B355" s="61"/>
    </row>
    <row r="356" spans="1:2" x14ac:dyDescent="0.3">
      <c r="A356" s="43"/>
      <c r="B356" s="61"/>
    </row>
    <row r="357" spans="1:2" x14ac:dyDescent="0.3">
      <c r="A357" s="43"/>
      <c r="B357" s="61"/>
    </row>
    <row r="358" spans="1:2" x14ac:dyDescent="0.3">
      <c r="A358" s="43"/>
      <c r="B358" s="61"/>
    </row>
    <row r="359" spans="1:2" x14ac:dyDescent="0.3">
      <c r="A359" s="43"/>
      <c r="B359" s="61"/>
    </row>
    <row r="360" spans="1:2" x14ac:dyDescent="0.3">
      <c r="A360" s="43"/>
      <c r="B360" s="61"/>
    </row>
    <row r="361" spans="1:2" x14ac:dyDescent="0.3">
      <c r="A361" s="43"/>
      <c r="B361" s="61"/>
    </row>
    <row r="362" spans="1:2" x14ac:dyDescent="0.3">
      <c r="A362" s="43"/>
      <c r="B362" s="61"/>
    </row>
    <row r="363" spans="1:2" x14ac:dyDescent="0.3">
      <c r="A363" s="43"/>
      <c r="B363" s="61"/>
    </row>
    <row r="364" spans="1:2" x14ac:dyDescent="0.3">
      <c r="A364" s="43"/>
      <c r="B364" s="61"/>
    </row>
    <row r="365" spans="1:2" x14ac:dyDescent="0.3">
      <c r="A365" s="43"/>
      <c r="B365" s="61"/>
    </row>
    <row r="366" spans="1:2" x14ac:dyDescent="0.3">
      <c r="A366" s="43"/>
      <c r="B366" s="61"/>
    </row>
    <row r="367" spans="1:2" x14ac:dyDescent="0.3">
      <c r="A367" s="43"/>
      <c r="B367" s="61"/>
    </row>
    <row r="368" spans="1:2" x14ac:dyDescent="0.3">
      <c r="A368" s="43"/>
      <c r="B368" s="61"/>
    </row>
    <row r="369" spans="1:2" x14ac:dyDescent="0.3">
      <c r="A369" s="43"/>
      <c r="B369" s="61"/>
    </row>
    <row r="370" spans="1:2" x14ac:dyDescent="0.3">
      <c r="A370" s="43"/>
      <c r="B370" s="61"/>
    </row>
    <row r="371" spans="1:2" x14ac:dyDescent="0.3">
      <c r="A371" s="43"/>
      <c r="B371" s="61"/>
    </row>
    <row r="372" spans="1:2" x14ac:dyDescent="0.3">
      <c r="A372" s="43"/>
      <c r="B372" s="61"/>
    </row>
    <row r="373" spans="1:2" x14ac:dyDescent="0.3">
      <c r="A373" s="43"/>
      <c r="B373" s="61"/>
    </row>
    <row r="374" spans="1:2" x14ac:dyDescent="0.3">
      <c r="A374" s="43"/>
      <c r="B374" s="61"/>
    </row>
    <row r="375" spans="1:2" x14ac:dyDescent="0.3">
      <c r="A375" s="43"/>
      <c r="B375" s="61"/>
    </row>
    <row r="376" spans="1:2" x14ac:dyDescent="0.3">
      <c r="A376" s="43"/>
      <c r="B376" s="61"/>
    </row>
    <row r="377" spans="1:2" x14ac:dyDescent="0.3">
      <c r="A377" s="43"/>
      <c r="B377" s="61"/>
    </row>
    <row r="378" spans="1:2" x14ac:dyDescent="0.3">
      <c r="A378" s="43"/>
      <c r="B378" s="61"/>
    </row>
    <row r="379" spans="1:2" x14ac:dyDescent="0.3">
      <c r="A379" s="43"/>
      <c r="B379" s="61"/>
    </row>
    <row r="380" spans="1:2" x14ac:dyDescent="0.3">
      <c r="A380" s="43"/>
      <c r="B380" s="61"/>
    </row>
    <row r="381" spans="1:2" x14ac:dyDescent="0.3">
      <c r="A381" s="43"/>
      <c r="B381" s="61"/>
    </row>
    <row r="382" spans="1:2" x14ac:dyDescent="0.3">
      <c r="A382" s="43"/>
      <c r="B382" s="61"/>
    </row>
    <row r="383" spans="1:2" x14ac:dyDescent="0.3">
      <c r="A383" s="43"/>
      <c r="B383" s="61"/>
    </row>
    <row r="384" spans="1:2" x14ac:dyDescent="0.3">
      <c r="A384" s="43"/>
      <c r="B384" s="61"/>
    </row>
    <row r="385" spans="1:2" x14ac:dyDescent="0.3">
      <c r="A385" s="43"/>
      <c r="B385" s="61"/>
    </row>
    <row r="386" spans="1:2" x14ac:dyDescent="0.3">
      <c r="A386" s="43"/>
      <c r="B386" s="61"/>
    </row>
    <row r="387" spans="1:2" x14ac:dyDescent="0.3">
      <c r="A387" s="43"/>
      <c r="B387" s="61"/>
    </row>
    <row r="388" spans="1:2" x14ac:dyDescent="0.3">
      <c r="A388" s="43"/>
      <c r="B388" s="61"/>
    </row>
    <row r="389" spans="1:2" x14ac:dyDescent="0.3">
      <c r="A389" s="43"/>
      <c r="B389" s="61"/>
    </row>
    <row r="390" spans="1:2" x14ac:dyDescent="0.3">
      <c r="A390" s="43"/>
      <c r="B390" s="61"/>
    </row>
    <row r="391" spans="1:2" x14ac:dyDescent="0.3">
      <c r="A391" s="43"/>
      <c r="B391" s="61"/>
    </row>
    <row r="392" spans="1:2" x14ac:dyDescent="0.3">
      <c r="A392" s="43"/>
      <c r="B392" s="61"/>
    </row>
    <row r="393" spans="1:2" x14ac:dyDescent="0.3">
      <c r="A393" s="43"/>
      <c r="B393" s="61"/>
    </row>
    <row r="394" spans="1:2" x14ac:dyDescent="0.3">
      <c r="A394" s="43"/>
      <c r="B394" s="61"/>
    </row>
    <row r="395" spans="1:2" x14ac:dyDescent="0.3">
      <c r="A395" s="43"/>
      <c r="B395" s="61"/>
    </row>
    <row r="396" spans="1:2" x14ac:dyDescent="0.3">
      <c r="A396" s="43"/>
      <c r="B396" s="61"/>
    </row>
    <row r="397" spans="1:2" x14ac:dyDescent="0.3">
      <c r="A397" s="43"/>
      <c r="B397" s="61"/>
    </row>
    <row r="398" spans="1:2" x14ac:dyDescent="0.3">
      <c r="A398" s="43"/>
      <c r="B398" s="61"/>
    </row>
    <row r="399" spans="1:2" x14ac:dyDescent="0.3">
      <c r="A399" s="43"/>
      <c r="B399" s="61"/>
    </row>
    <row r="400" spans="1:2" x14ac:dyDescent="0.3">
      <c r="A400" s="43"/>
      <c r="B400" s="61"/>
    </row>
    <row r="401" spans="1:2" x14ac:dyDescent="0.3">
      <c r="A401" s="43"/>
      <c r="B401" s="61"/>
    </row>
    <row r="402" spans="1:2" x14ac:dyDescent="0.3">
      <c r="A402" s="43"/>
      <c r="B402" s="61"/>
    </row>
    <row r="403" spans="1:2" x14ac:dyDescent="0.3">
      <c r="A403" s="43"/>
      <c r="B403" s="61"/>
    </row>
    <row r="404" spans="1:2" x14ac:dyDescent="0.3">
      <c r="A404" s="43"/>
      <c r="B404" s="61"/>
    </row>
    <row r="405" spans="1:2" x14ac:dyDescent="0.3">
      <c r="A405" s="43"/>
      <c r="B405" s="61"/>
    </row>
    <row r="406" spans="1:2" x14ac:dyDescent="0.3">
      <c r="A406" s="43"/>
      <c r="B406" s="61"/>
    </row>
    <row r="407" spans="1:2" x14ac:dyDescent="0.3">
      <c r="A407" s="43"/>
      <c r="B407" s="61"/>
    </row>
    <row r="408" spans="1:2" x14ac:dyDescent="0.3">
      <c r="A408" s="43"/>
      <c r="B408" s="61"/>
    </row>
    <row r="409" spans="1:2" x14ac:dyDescent="0.3">
      <c r="A409" s="43"/>
      <c r="B409" s="61"/>
    </row>
    <row r="410" spans="1:2" x14ac:dyDescent="0.3">
      <c r="A410" s="43"/>
      <c r="B410" s="61"/>
    </row>
    <row r="411" spans="1:2" x14ac:dyDescent="0.3">
      <c r="A411" s="43"/>
      <c r="B411" s="61"/>
    </row>
    <row r="412" spans="1:2" x14ac:dyDescent="0.3">
      <c r="A412" s="43"/>
      <c r="B412" s="61"/>
    </row>
    <row r="413" spans="1:2" x14ac:dyDescent="0.3">
      <c r="A413" s="43"/>
      <c r="B413" s="61"/>
    </row>
    <row r="414" spans="1:2" x14ac:dyDescent="0.3">
      <c r="A414" s="43"/>
      <c r="B414" s="61"/>
    </row>
    <row r="415" spans="1:2" x14ac:dyDescent="0.3">
      <c r="A415" s="43"/>
      <c r="B415" s="61"/>
    </row>
    <row r="416" spans="1:2" x14ac:dyDescent="0.3">
      <c r="A416" s="43"/>
      <c r="B416" s="61"/>
    </row>
    <row r="417" spans="1:2" x14ac:dyDescent="0.3">
      <c r="A417" s="43"/>
      <c r="B417" s="61"/>
    </row>
    <row r="418" spans="1:2" x14ac:dyDescent="0.3">
      <c r="A418" s="43"/>
      <c r="B418" s="61"/>
    </row>
    <row r="419" spans="1:2" x14ac:dyDescent="0.3">
      <c r="A419" s="43"/>
      <c r="B419" s="61"/>
    </row>
    <row r="420" spans="1:2" x14ac:dyDescent="0.3">
      <c r="A420" s="43"/>
      <c r="B420" s="61"/>
    </row>
    <row r="421" spans="1:2" x14ac:dyDescent="0.3">
      <c r="A421" s="43"/>
      <c r="B421" s="61"/>
    </row>
    <row r="422" spans="1:2" x14ac:dyDescent="0.3">
      <c r="A422" s="43"/>
      <c r="B422" s="61"/>
    </row>
    <row r="423" spans="1:2" x14ac:dyDescent="0.3">
      <c r="A423" s="43"/>
      <c r="B423" s="61"/>
    </row>
    <row r="424" spans="1:2" x14ac:dyDescent="0.3">
      <c r="A424" s="43"/>
      <c r="B424" s="61"/>
    </row>
    <row r="425" spans="1:2" x14ac:dyDescent="0.3">
      <c r="A425" s="43"/>
      <c r="B425" s="61"/>
    </row>
    <row r="426" spans="1:2" x14ac:dyDescent="0.3">
      <c r="A426" s="43"/>
      <c r="B426" s="61"/>
    </row>
    <row r="427" spans="1:2" x14ac:dyDescent="0.3">
      <c r="A427" s="43"/>
      <c r="B427" s="61"/>
    </row>
    <row r="428" spans="1:2" x14ac:dyDescent="0.3">
      <c r="A428" s="43"/>
      <c r="B428" s="61"/>
    </row>
    <row r="429" spans="1:2" x14ac:dyDescent="0.3">
      <c r="A429" s="43"/>
      <c r="B429" s="61"/>
    </row>
    <row r="430" spans="1:2" x14ac:dyDescent="0.3">
      <c r="A430" s="43"/>
      <c r="B430" s="61"/>
    </row>
    <row r="431" spans="1:2" x14ac:dyDescent="0.3">
      <c r="A431" s="43"/>
      <c r="B431" s="61"/>
    </row>
    <row r="432" spans="1:2" x14ac:dyDescent="0.3">
      <c r="A432" s="43"/>
      <c r="B432" s="61"/>
    </row>
    <row r="433" spans="1:2" x14ac:dyDescent="0.3">
      <c r="A433" s="43"/>
      <c r="B433" s="61"/>
    </row>
    <row r="434" spans="1:2" x14ac:dyDescent="0.3">
      <c r="A434" s="43"/>
      <c r="B434" s="61"/>
    </row>
    <row r="435" spans="1:2" x14ac:dyDescent="0.3">
      <c r="A435" s="43"/>
      <c r="B435" s="61"/>
    </row>
    <row r="436" spans="1:2" x14ac:dyDescent="0.3">
      <c r="A436" s="43"/>
      <c r="B436" s="61"/>
    </row>
    <row r="437" spans="1:2" x14ac:dyDescent="0.3">
      <c r="A437" s="43"/>
      <c r="B437" s="61"/>
    </row>
    <row r="438" spans="1:2" x14ac:dyDescent="0.3">
      <c r="A438" s="43"/>
      <c r="B438" s="61"/>
    </row>
    <row r="439" spans="1:2" x14ac:dyDescent="0.3">
      <c r="A439" s="43"/>
      <c r="B439" s="61"/>
    </row>
    <row r="440" spans="1:2" x14ac:dyDescent="0.3">
      <c r="A440" s="43"/>
      <c r="B440" s="61"/>
    </row>
    <row r="441" spans="1:2" x14ac:dyDescent="0.3">
      <c r="A441" s="43"/>
      <c r="B441" s="61"/>
    </row>
    <row r="442" spans="1:2" x14ac:dyDescent="0.3">
      <c r="A442" s="43"/>
      <c r="B442" s="61"/>
    </row>
    <row r="443" spans="1:2" x14ac:dyDescent="0.3">
      <c r="A443" s="43"/>
      <c r="B443" s="61"/>
    </row>
    <row r="444" spans="1:2" x14ac:dyDescent="0.3">
      <c r="A444" s="43"/>
      <c r="B444" s="61"/>
    </row>
    <row r="445" spans="1:2" x14ac:dyDescent="0.3">
      <c r="A445" s="43"/>
      <c r="B445" s="61"/>
    </row>
    <row r="446" spans="1:2" x14ac:dyDescent="0.3">
      <c r="A446" s="43"/>
      <c r="B446" s="61"/>
    </row>
    <row r="447" spans="1:2" x14ac:dyDescent="0.3">
      <c r="A447" s="43"/>
      <c r="B447" s="61"/>
    </row>
    <row r="448" spans="1:2" x14ac:dyDescent="0.3">
      <c r="A448" s="43"/>
      <c r="B448" s="61"/>
    </row>
    <row r="449" spans="1:2" x14ac:dyDescent="0.3">
      <c r="A449" s="43"/>
      <c r="B449" s="61"/>
    </row>
    <row r="450" spans="1:2" x14ac:dyDescent="0.3">
      <c r="A450" s="43"/>
      <c r="B450" s="61"/>
    </row>
    <row r="451" spans="1:2" x14ac:dyDescent="0.3">
      <c r="A451" s="43"/>
      <c r="B451" s="61"/>
    </row>
    <row r="452" spans="1:2" x14ac:dyDescent="0.3">
      <c r="A452" s="43"/>
      <c r="B452" s="61"/>
    </row>
    <row r="453" spans="1:2" x14ac:dyDescent="0.3">
      <c r="A453" s="43"/>
      <c r="B453" s="61"/>
    </row>
    <row r="454" spans="1:2" x14ac:dyDescent="0.3">
      <c r="A454" s="43"/>
      <c r="B454" s="61"/>
    </row>
    <row r="455" spans="1:2" x14ac:dyDescent="0.3">
      <c r="A455" s="43"/>
      <c r="B455" s="61"/>
    </row>
    <row r="456" spans="1:2" x14ac:dyDescent="0.3">
      <c r="A456" s="43"/>
      <c r="B456" s="61"/>
    </row>
    <row r="457" spans="1:2" x14ac:dyDescent="0.3">
      <c r="A457" s="43"/>
      <c r="B457" s="61"/>
    </row>
    <row r="458" spans="1:2" x14ac:dyDescent="0.3">
      <c r="A458" s="43"/>
      <c r="B458" s="61"/>
    </row>
    <row r="459" spans="1:2" x14ac:dyDescent="0.3">
      <c r="A459" s="43"/>
      <c r="B459" s="61"/>
    </row>
    <row r="460" spans="1:2" x14ac:dyDescent="0.3">
      <c r="A460" s="43"/>
      <c r="B460" s="61"/>
    </row>
    <row r="461" spans="1:2" x14ac:dyDescent="0.3">
      <c r="A461" s="43"/>
      <c r="B461" s="61"/>
    </row>
    <row r="462" spans="1:2" x14ac:dyDescent="0.3">
      <c r="A462" s="43"/>
      <c r="B462" s="61"/>
    </row>
    <row r="463" spans="1:2" x14ac:dyDescent="0.3">
      <c r="A463" s="43"/>
      <c r="B463" s="61"/>
    </row>
    <row r="464" spans="1:2" x14ac:dyDescent="0.3">
      <c r="A464" s="43"/>
      <c r="B464" s="61"/>
    </row>
    <row r="465" spans="1:2" x14ac:dyDescent="0.3">
      <c r="A465" s="43"/>
      <c r="B465" s="61"/>
    </row>
    <row r="466" spans="1:2" x14ac:dyDescent="0.3">
      <c r="A466" s="43"/>
      <c r="B466" s="61"/>
    </row>
    <row r="467" spans="1:2" x14ac:dyDescent="0.3">
      <c r="A467" s="43"/>
      <c r="B467" s="61"/>
    </row>
    <row r="468" spans="1:2" x14ac:dyDescent="0.3">
      <c r="A468" s="43"/>
      <c r="B468" s="61"/>
    </row>
    <row r="469" spans="1:2" x14ac:dyDescent="0.3">
      <c r="A469" s="43"/>
      <c r="B469" s="61"/>
    </row>
    <row r="470" spans="1:2" x14ac:dyDescent="0.3">
      <c r="A470" s="43"/>
      <c r="B470" s="61"/>
    </row>
    <row r="471" spans="1:2" x14ac:dyDescent="0.3">
      <c r="A471" s="43"/>
      <c r="B471" s="61"/>
    </row>
    <row r="472" spans="1:2" x14ac:dyDescent="0.3">
      <c r="A472" s="43"/>
      <c r="B472" s="61"/>
    </row>
    <row r="473" spans="1:2" x14ac:dyDescent="0.3">
      <c r="A473" s="43"/>
      <c r="B473" s="61"/>
    </row>
    <row r="474" spans="1:2" x14ac:dyDescent="0.3">
      <c r="A474" s="43"/>
      <c r="B474" s="61"/>
    </row>
    <row r="475" spans="1:2" x14ac:dyDescent="0.3">
      <c r="A475" s="43"/>
      <c r="B475" s="61"/>
    </row>
    <row r="476" spans="1:2" x14ac:dyDescent="0.3">
      <c r="A476" s="43"/>
      <c r="B476" s="61"/>
    </row>
    <row r="477" spans="1:2" x14ac:dyDescent="0.3">
      <c r="A477" s="43"/>
      <c r="B477" s="61"/>
    </row>
    <row r="478" spans="1:2" x14ac:dyDescent="0.3">
      <c r="A478" s="43"/>
      <c r="B478" s="61"/>
    </row>
    <row r="479" spans="1:2" x14ac:dyDescent="0.3">
      <c r="A479" s="43"/>
      <c r="B479" s="61"/>
    </row>
    <row r="480" spans="1:2" x14ac:dyDescent="0.3">
      <c r="A480" s="43"/>
      <c r="B480" s="61"/>
    </row>
    <row r="481" spans="1:2" x14ac:dyDescent="0.3">
      <c r="A481" s="43"/>
      <c r="B481" s="61"/>
    </row>
    <row r="482" spans="1:2" x14ac:dyDescent="0.3">
      <c r="A482" s="43"/>
      <c r="B482" s="61"/>
    </row>
    <row r="483" spans="1:2" x14ac:dyDescent="0.3">
      <c r="A483" s="43"/>
      <c r="B483" s="61"/>
    </row>
    <row r="484" spans="1:2" x14ac:dyDescent="0.3">
      <c r="A484" s="43"/>
      <c r="B484" s="61"/>
    </row>
    <row r="485" spans="1:2" x14ac:dyDescent="0.3">
      <c r="A485" s="43"/>
      <c r="B485" s="61"/>
    </row>
    <row r="486" spans="1:2" x14ac:dyDescent="0.3">
      <c r="A486" s="43"/>
      <c r="B486" s="61"/>
    </row>
    <row r="487" spans="1:2" x14ac:dyDescent="0.3">
      <c r="A487" s="43"/>
      <c r="B487" s="61"/>
    </row>
    <row r="488" spans="1:2" x14ac:dyDescent="0.3">
      <c r="A488" s="43"/>
      <c r="B488" s="61"/>
    </row>
    <row r="489" spans="1:2" x14ac:dyDescent="0.3">
      <c r="A489" s="43"/>
      <c r="B489" s="61"/>
    </row>
    <row r="490" spans="1:2" x14ac:dyDescent="0.3">
      <c r="A490" s="43"/>
      <c r="B490" s="61"/>
    </row>
    <row r="491" spans="1:2" x14ac:dyDescent="0.3">
      <c r="A491" s="43"/>
      <c r="B491" s="61"/>
    </row>
    <row r="492" spans="1:2" x14ac:dyDescent="0.3">
      <c r="A492" s="43"/>
      <c r="B492" s="61"/>
    </row>
    <row r="493" spans="1:2" x14ac:dyDescent="0.3">
      <c r="A493" s="43"/>
      <c r="B493" s="61"/>
    </row>
    <row r="494" spans="1:2" x14ac:dyDescent="0.3">
      <c r="A494" s="43"/>
      <c r="B494" s="61"/>
    </row>
    <row r="495" spans="1:2" x14ac:dyDescent="0.3">
      <c r="A495" s="43"/>
      <c r="B495" s="61"/>
    </row>
    <row r="496" spans="1:2" x14ac:dyDescent="0.3">
      <c r="A496" s="43"/>
      <c r="B496" s="61"/>
    </row>
    <row r="497" spans="1:2" x14ac:dyDescent="0.3">
      <c r="A497" s="43"/>
      <c r="B497" s="61"/>
    </row>
    <row r="498" spans="1:2" x14ac:dyDescent="0.3">
      <c r="A498" s="43"/>
      <c r="B498" s="61"/>
    </row>
    <row r="499" spans="1:2" x14ac:dyDescent="0.3">
      <c r="A499" s="43"/>
      <c r="B499" s="61"/>
    </row>
    <row r="500" spans="1:2" x14ac:dyDescent="0.3">
      <c r="A500" s="43"/>
      <c r="B500" s="61"/>
    </row>
    <row r="501" spans="1:2" x14ac:dyDescent="0.3">
      <c r="A501" s="43"/>
      <c r="B501" s="61"/>
    </row>
    <row r="502" spans="1:2" x14ac:dyDescent="0.3">
      <c r="A502" s="43"/>
      <c r="B502" s="61"/>
    </row>
    <row r="503" spans="1:2" x14ac:dyDescent="0.3">
      <c r="A503" s="43"/>
      <c r="B503" s="61"/>
    </row>
    <row r="504" spans="1:2" x14ac:dyDescent="0.3">
      <c r="A504" s="43"/>
      <c r="B504" s="61"/>
    </row>
    <row r="505" spans="1:2" x14ac:dyDescent="0.3">
      <c r="A505" s="43"/>
      <c r="B505" s="61"/>
    </row>
    <row r="506" spans="1:2" x14ac:dyDescent="0.3">
      <c r="A506" s="43"/>
      <c r="B506" s="61"/>
    </row>
    <row r="507" spans="1:2" x14ac:dyDescent="0.3">
      <c r="A507" s="43"/>
      <c r="B507" s="61"/>
    </row>
    <row r="508" spans="1:2" x14ac:dyDescent="0.3">
      <c r="A508" s="43"/>
      <c r="B508" s="61"/>
    </row>
    <row r="509" spans="1:2" x14ac:dyDescent="0.3">
      <c r="A509" s="43"/>
      <c r="B509" s="61"/>
    </row>
    <row r="510" spans="1:2" x14ac:dyDescent="0.3">
      <c r="A510" s="43"/>
      <c r="B510" s="61"/>
    </row>
    <row r="511" spans="1:2" x14ac:dyDescent="0.3">
      <c r="A511" s="43"/>
      <c r="B511" s="61"/>
    </row>
    <row r="512" spans="1:2" x14ac:dyDescent="0.3">
      <c r="A512" s="43"/>
      <c r="B512" s="61"/>
    </row>
    <row r="513" spans="1:2" x14ac:dyDescent="0.3">
      <c r="A513" s="43"/>
      <c r="B513" s="61"/>
    </row>
    <row r="514" spans="1:2" x14ac:dyDescent="0.3">
      <c r="A514" s="43"/>
      <c r="B514" s="61"/>
    </row>
    <row r="515" spans="1:2" x14ac:dyDescent="0.3">
      <c r="A515" s="43"/>
      <c r="B515" s="61"/>
    </row>
    <row r="516" spans="1:2" x14ac:dyDescent="0.3">
      <c r="A516" s="43"/>
      <c r="B516" s="61"/>
    </row>
    <row r="517" spans="1:2" x14ac:dyDescent="0.3">
      <c r="A517" s="43"/>
      <c r="B517" s="61"/>
    </row>
    <row r="518" spans="1:2" x14ac:dyDescent="0.3">
      <c r="A518" s="43"/>
      <c r="B518" s="61"/>
    </row>
    <row r="519" spans="1:2" x14ac:dyDescent="0.3">
      <c r="A519" s="43"/>
      <c r="B519" s="61"/>
    </row>
    <row r="520" spans="1:2" x14ac:dyDescent="0.3">
      <c r="A520" s="43"/>
      <c r="B520" s="61"/>
    </row>
    <row r="521" spans="1:2" x14ac:dyDescent="0.3">
      <c r="A521" s="43"/>
      <c r="B521" s="61"/>
    </row>
    <row r="522" spans="1:2" x14ac:dyDescent="0.3">
      <c r="A522" s="43"/>
      <c r="B522" s="61"/>
    </row>
    <row r="523" spans="1:2" x14ac:dyDescent="0.3">
      <c r="A523" s="43"/>
      <c r="B523" s="61"/>
    </row>
    <row r="524" spans="1:2" x14ac:dyDescent="0.3">
      <c r="A524" s="43"/>
      <c r="B524" s="61"/>
    </row>
    <row r="525" spans="1:2" x14ac:dyDescent="0.3">
      <c r="A525" s="43"/>
      <c r="B525" s="61"/>
    </row>
    <row r="526" spans="1:2" x14ac:dyDescent="0.3">
      <c r="A526" s="43"/>
      <c r="B526" s="61"/>
    </row>
    <row r="527" spans="1:2" x14ac:dyDescent="0.3">
      <c r="A527" s="43"/>
      <c r="B527" s="61"/>
    </row>
    <row r="528" spans="1:2" x14ac:dyDescent="0.3">
      <c r="A528" s="43"/>
      <c r="B528" s="61"/>
    </row>
    <row r="529" spans="1:2" x14ac:dyDescent="0.3">
      <c r="A529" s="43"/>
      <c r="B529" s="61"/>
    </row>
    <row r="530" spans="1:2" x14ac:dyDescent="0.3">
      <c r="A530" s="43"/>
      <c r="B530" s="61"/>
    </row>
    <row r="531" spans="1:2" x14ac:dyDescent="0.3">
      <c r="A531" s="43"/>
      <c r="B531" s="61"/>
    </row>
    <row r="532" spans="1:2" x14ac:dyDescent="0.3">
      <c r="A532" s="43"/>
      <c r="B532" s="61"/>
    </row>
    <row r="533" spans="1:2" x14ac:dyDescent="0.3">
      <c r="A533" s="43"/>
      <c r="B533" s="61"/>
    </row>
    <row r="534" spans="1:2" x14ac:dyDescent="0.3">
      <c r="A534" s="43"/>
      <c r="B534" s="61"/>
    </row>
    <row r="535" spans="1:2" x14ac:dyDescent="0.3">
      <c r="A535" s="43"/>
      <c r="B535" s="61"/>
    </row>
    <row r="536" spans="1:2" x14ac:dyDescent="0.3">
      <c r="A536" s="43"/>
      <c r="B536" s="61"/>
    </row>
    <row r="537" spans="1:2" x14ac:dyDescent="0.3">
      <c r="A537" s="43"/>
      <c r="B537" s="61"/>
    </row>
    <row r="538" spans="1:2" x14ac:dyDescent="0.3">
      <c r="A538" s="43"/>
      <c r="B538" s="61"/>
    </row>
    <row r="539" spans="1:2" x14ac:dyDescent="0.3">
      <c r="A539" s="43"/>
      <c r="B539" s="61"/>
    </row>
    <row r="540" spans="1:2" x14ac:dyDescent="0.3">
      <c r="A540" s="43"/>
      <c r="B540" s="61"/>
    </row>
    <row r="541" spans="1:2" x14ac:dyDescent="0.3">
      <c r="A541" s="43"/>
      <c r="B541" s="61"/>
    </row>
    <row r="542" spans="1:2" x14ac:dyDescent="0.3">
      <c r="A542" s="43"/>
      <c r="B542" s="61"/>
    </row>
    <row r="543" spans="1:2" x14ac:dyDescent="0.3">
      <c r="A543" s="43"/>
      <c r="B543" s="61"/>
    </row>
    <row r="544" spans="1:2" x14ac:dyDescent="0.3">
      <c r="A544" s="43"/>
      <c r="B544" s="61"/>
    </row>
    <row r="545" spans="1:2" x14ac:dyDescent="0.3">
      <c r="A545" s="43"/>
      <c r="B545" s="61"/>
    </row>
    <row r="546" spans="1:2" x14ac:dyDescent="0.3">
      <c r="A546" s="43"/>
      <c r="B546" s="61"/>
    </row>
    <row r="547" spans="1:2" x14ac:dyDescent="0.3">
      <c r="A547" s="43"/>
      <c r="B547" s="61"/>
    </row>
    <row r="548" spans="1:2" x14ac:dyDescent="0.3">
      <c r="A548" s="43"/>
      <c r="B548" s="61"/>
    </row>
    <row r="549" spans="1:2" x14ac:dyDescent="0.3">
      <c r="A549" s="43"/>
      <c r="B549" s="61"/>
    </row>
    <row r="550" spans="1:2" x14ac:dyDescent="0.3">
      <c r="A550" s="43"/>
      <c r="B550" s="61"/>
    </row>
    <row r="551" spans="1:2" x14ac:dyDescent="0.3">
      <c r="A551" s="43"/>
      <c r="B551" s="61"/>
    </row>
    <row r="552" spans="1:2" x14ac:dyDescent="0.3">
      <c r="A552" s="43"/>
      <c r="B552" s="61"/>
    </row>
    <row r="553" spans="1:2" x14ac:dyDescent="0.3">
      <c r="A553" s="43"/>
      <c r="B553" s="61"/>
    </row>
    <row r="554" spans="1:2" x14ac:dyDescent="0.3">
      <c r="A554" s="43"/>
      <c r="B554" s="61"/>
    </row>
    <row r="555" spans="1:2" x14ac:dyDescent="0.3">
      <c r="A555" s="43"/>
      <c r="B555" s="61"/>
    </row>
    <row r="556" spans="1:2" x14ac:dyDescent="0.3">
      <c r="A556" s="43"/>
      <c r="B556" s="61"/>
    </row>
    <row r="557" spans="1:2" x14ac:dyDescent="0.3">
      <c r="A557" s="43"/>
      <c r="B557" s="61"/>
    </row>
    <row r="558" spans="1:2" x14ac:dyDescent="0.3">
      <c r="A558" s="43"/>
      <c r="B558" s="61"/>
    </row>
    <row r="559" spans="1:2" x14ac:dyDescent="0.3">
      <c r="A559" s="43"/>
      <c r="B559" s="61"/>
    </row>
    <row r="560" spans="1:2" x14ac:dyDescent="0.3">
      <c r="A560" s="43"/>
      <c r="B560" s="61"/>
    </row>
    <row r="561" spans="1:2" x14ac:dyDescent="0.3">
      <c r="A561" s="43"/>
      <c r="B561" s="61"/>
    </row>
    <row r="562" spans="1:2" x14ac:dyDescent="0.3">
      <c r="A562" s="43"/>
      <c r="B562" s="61"/>
    </row>
    <row r="563" spans="1:2" x14ac:dyDescent="0.3">
      <c r="A563" s="43"/>
      <c r="B563" s="61"/>
    </row>
    <row r="564" spans="1:2" x14ac:dyDescent="0.3">
      <c r="A564" s="43"/>
      <c r="B564" s="61"/>
    </row>
    <row r="565" spans="1:2" x14ac:dyDescent="0.3">
      <c r="A565" s="43"/>
      <c r="B565" s="61"/>
    </row>
    <row r="566" spans="1:2" x14ac:dyDescent="0.3">
      <c r="A566" s="43"/>
      <c r="B566" s="61"/>
    </row>
    <row r="567" spans="1:2" x14ac:dyDescent="0.3">
      <c r="A567" s="43"/>
      <c r="B567" s="61"/>
    </row>
    <row r="568" spans="1:2" x14ac:dyDescent="0.3">
      <c r="A568" s="43"/>
      <c r="B568" s="61"/>
    </row>
    <row r="569" spans="1:2" x14ac:dyDescent="0.3">
      <c r="A569" s="43"/>
      <c r="B569" s="61"/>
    </row>
    <row r="570" spans="1:2" x14ac:dyDescent="0.3">
      <c r="A570" s="43"/>
      <c r="B570" s="61"/>
    </row>
    <row r="571" spans="1:2" x14ac:dyDescent="0.3">
      <c r="A571" s="43"/>
      <c r="B571" s="61"/>
    </row>
    <row r="572" spans="1:2" x14ac:dyDescent="0.3">
      <c r="A572" s="43"/>
      <c r="B572" s="61"/>
    </row>
    <row r="573" spans="1:2" x14ac:dyDescent="0.3">
      <c r="A573" s="43"/>
      <c r="B573" s="61"/>
    </row>
    <row r="574" spans="1:2" x14ac:dyDescent="0.3">
      <c r="A574" s="43"/>
      <c r="B574" s="61"/>
    </row>
    <row r="575" spans="1:2" x14ac:dyDescent="0.3">
      <c r="A575" s="43"/>
      <c r="B575" s="61"/>
    </row>
    <row r="576" spans="1:2" x14ac:dyDescent="0.3">
      <c r="A576" s="43"/>
      <c r="B576" s="61"/>
    </row>
    <row r="577" spans="1:2" x14ac:dyDescent="0.3">
      <c r="A577" s="43"/>
      <c r="B577" s="61"/>
    </row>
    <row r="578" spans="1:2" x14ac:dyDescent="0.3">
      <c r="A578" s="43"/>
      <c r="B578" s="61"/>
    </row>
    <row r="579" spans="1:2" x14ac:dyDescent="0.3">
      <c r="A579" s="43"/>
      <c r="B579" s="61"/>
    </row>
    <row r="580" spans="1:2" x14ac:dyDescent="0.3">
      <c r="A580" s="43"/>
      <c r="B580" s="61"/>
    </row>
    <row r="581" spans="1:2" x14ac:dyDescent="0.3">
      <c r="A581" s="43"/>
      <c r="B581" s="61"/>
    </row>
    <row r="582" spans="1:2" x14ac:dyDescent="0.3">
      <c r="A582" s="43"/>
      <c r="B582" s="61"/>
    </row>
    <row r="583" spans="1:2" x14ac:dyDescent="0.3">
      <c r="A583" s="43"/>
      <c r="B583" s="61"/>
    </row>
    <row r="584" spans="1:2" x14ac:dyDescent="0.3">
      <c r="A584" s="43"/>
      <c r="B584" s="61"/>
    </row>
    <row r="585" spans="1:2" x14ac:dyDescent="0.3">
      <c r="A585" s="43"/>
      <c r="B585" s="61"/>
    </row>
    <row r="586" spans="1:2" x14ac:dyDescent="0.3">
      <c r="A586" s="43"/>
      <c r="B586" s="61"/>
    </row>
    <row r="587" spans="1:2" x14ac:dyDescent="0.3">
      <c r="A587" s="43"/>
      <c r="B587" s="61"/>
    </row>
    <row r="588" spans="1:2" x14ac:dyDescent="0.3">
      <c r="A588" s="43"/>
      <c r="B588" s="61"/>
    </row>
    <row r="589" spans="1:2" x14ac:dyDescent="0.3">
      <c r="A589" s="43"/>
      <c r="B589" s="61"/>
    </row>
    <row r="590" spans="1:2" x14ac:dyDescent="0.3">
      <c r="A590" s="43"/>
      <c r="B590" s="61"/>
    </row>
    <row r="591" spans="1:2" x14ac:dyDescent="0.3">
      <c r="A591" s="43"/>
      <c r="B591" s="61"/>
    </row>
    <row r="592" spans="1:2" x14ac:dyDescent="0.3">
      <c r="A592" s="43"/>
      <c r="B592" s="61"/>
    </row>
    <row r="593" spans="1:2" x14ac:dyDescent="0.3">
      <c r="A593" s="43"/>
      <c r="B593" s="61"/>
    </row>
    <row r="594" spans="1:2" x14ac:dyDescent="0.3">
      <c r="A594" s="43"/>
      <c r="B594" s="61"/>
    </row>
    <row r="595" spans="1:2" x14ac:dyDescent="0.3">
      <c r="A595" s="43"/>
      <c r="B595" s="61"/>
    </row>
    <row r="596" spans="1:2" x14ac:dyDescent="0.3">
      <c r="A596" s="43"/>
      <c r="B596" s="61"/>
    </row>
    <row r="597" spans="1:2" x14ac:dyDescent="0.3">
      <c r="A597" s="43"/>
      <c r="B597" s="61"/>
    </row>
    <row r="598" spans="1:2" x14ac:dyDescent="0.3">
      <c r="A598" s="43"/>
      <c r="B598" s="61"/>
    </row>
    <row r="599" spans="1:2" x14ac:dyDescent="0.3">
      <c r="A599" s="43"/>
      <c r="B599" s="61"/>
    </row>
    <row r="600" spans="1:2" x14ac:dyDescent="0.3">
      <c r="A600" s="43"/>
      <c r="B600" s="61"/>
    </row>
    <row r="601" spans="1:2" x14ac:dyDescent="0.3">
      <c r="A601" s="43"/>
      <c r="B601" s="61"/>
    </row>
    <row r="602" spans="1:2" x14ac:dyDescent="0.3">
      <c r="A602" s="43"/>
      <c r="B602" s="61"/>
    </row>
    <row r="603" spans="1:2" x14ac:dyDescent="0.3">
      <c r="A603" s="43"/>
      <c r="B603" s="61"/>
    </row>
    <row r="604" spans="1:2" x14ac:dyDescent="0.3">
      <c r="A604" s="43"/>
      <c r="B604" s="61"/>
    </row>
    <row r="605" spans="1:2" x14ac:dyDescent="0.3">
      <c r="A605" s="43"/>
      <c r="B605" s="61"/>
    </row>
    <row r="606" spans="1:2" x14ac:dyDescent="0.3">
      <c r="A606" s="43"/>
      <c r="B606" s="61"/>
    </row>
    <row r="607" spans="1:2" x14ac:dyDescent="0.3">
      <c r="A607" s="43"/>
      <c r="B607" s="61"/>
    </row>
    <row r="608" spans="1:2" x14ac:dyDescent="0.3">
      <c r="A608" s="43"/>
      <c r="B608" s="61"/>
    </row>
    <row r="609" spans="1:2" x14ac:dyDescent="0.3">
      <c r="A609" s="43"/>
      <c r="B609" s="61"/>
    </row>
    <row r="610" spans="1:2" x14ac:dyDescent="0.3">
      <c r="A610" s="43"/>
      <c r="B610" s="61"/>
    </row>
    <row r="611" spans="1:2" x14ac:dyDescent="0.3">
      <c r="A611" s="43"/>
      <c r="B611" s="61"/>
    </row>
    <row r="612" spans="1:2" x14ac:dyDescent="0.3">
      <c r="A612" s="43"/>
      <c r="B612" s="61"/>
    </row>
    <row r="613" spans="1:2" x14ac:dyDescent="0.3">
      <c r="A613" s="43"/>
      <c r="B613" s="61"/>
    </row>
    <row r="614" spans="1:2" x14ac:dyDescent="0.3">
      <c r="A614" s="43"/>
      <c r="B614" s="61"/>
    </row>
    <row r="615" spans="1:2" x14ac:dyDescent="0.3">
      <c r="A615" s="43"/>
      <c r="B615" s="61"/>
    </row>
    <row r="616" spans="1:2" x14ac:dyDescent="0.3">
      <c r="A616" s="43"/>
      <c r="B616" s="61"/>
    </row>
    <row r="617" spans="1:2" x14ac:dyDescent="0.3">
      <c r="A617" s="43"/>
      <c r="B617" s="61"/>
    </row>
    <row r="618" spans="1:2" x14ac:dyDescent="0.3">
      <c r="A618" s="43"/>
      <c r="B618" s="61"/>
    </row>
    <row r="619" spans="1:2" x14ac:dyDescent="0.3">
      <c r="A619" s="43"/>
      <c r="B619" s="61"/>
    </row>
    <row r="620" spans="1:2" x14ac:dyDescent="0.3">
      <c r="A620" s="43"/>
      <c r="B620" s="61"/>
    </row>
    <row r="621" spans="1:2" x14ac:dyDescent="0.3">
      <c r="A621" s="43"/>
      <c r="B621" s="61"/>
    </row>
    <row r="622" spans="1:2" x14ac:dyDescent="0.3">
      <c r="A622" s="43"/>
      <c r="B622" s="61"/>
    </row>
    <row r="623" spans="1:2" x14ac:dyDescent="0.3">
      <c r="A623" s="43"/>
      <c r="B623" s="61"/>
    </row>
    <row r="624" spans="1:2" x14ac:dyDescent="0.3">
      <c r="A624" s="43"/>
      <c r="B624" s="61"/>
    </row>
    <row r="625" spans="1:2" x14ac:dyDescent="0.3">
      <c r="A625" s="43"/>
      <c r="B625" s="61"/>
    </row>
    <row r="626" spans="1:2" x14ac:dyDescent="0.3">
      <c r="A626" s="43"/>
      <c r="B626" s="61"/>
    </row>
    <row r="627" spans="1:2" x14ac:dyDescent="0.3">
      <c r="A627" s="43"/>
      <c r="B627" s="61"/>
    </row>
    <row r="628" spans="1:2" x14ac:dyDescent="0.3">
      <c r="A628" s="43"/>
      <c r="B628" s="61"/>
    </row>
    <row r="629" spans="1:2" x14ac:dyDescent="0.3">
      <c r="A629" s="43"/>
      <c r="B629" s="61"/>
    </row>
    <row r="630" spans="1:2" x14ac:dyDescent="0.3">
      <c r="A630" s="43"/>
      <c r="B630" s="61"/>
    </row>
    <row r="631" spans="1:2" x14ac:dyDescent="0.3">
      <c r="A631" s="43"/>
      <c r="B631" s="61"/>
    </row>
    <row r="632" spans="1:2" x14ac:dyDescent="0.3">
      <c r="A632" s="43"/>
      <c r="B632" s="61"/>
    </row>
    <row r="633" spans="1:2" x14ac:dyDescent="0.3">
      <c r="A633" s="43"/>
      <c r="B633" s="61"/>
    </row>
    <row r="634" spans="1:2" x14ac:dyDescent="0.3">
      <c r="A634" s="43"/>
      <c r="B634" s="61"/>
    </row>
    <row r="635" spans="1:2" x14ac:dyDescent="0.3">
      <c r="A635" s="43"/>
      <c r="B635" s="61"/>
    </row>
    <row r="636" spans="1:2" x14ac:dyDescent="0.3">
      <c r="A636" s="43"/>
      <c r="B636" s="61"/>
    </row>
    <row r="637" spans="1:2" x14ac:dyDescent="0.3">
      <c r="A637" s="43"/>
      <c r="B637" s="61"/>
    </row>
    <row r="638" spans="1:2" x14ac:dyDescent="0.3">
      <c r="A638" s="43"/>
      <c r="B638" s="61"/>
    </row>
    <row r="639" spans="1:2" x14ac:dyDescent="0.3">
      <c r="A639" s="43"/>
      <c r="B639" s="61"/>
    </row>
    <row r="640" spans="1:2" x14ac:dyDescent="0.3">
      <c r="A640" s="43"/>
      <c r="B640" s="61"/>
    </row>
    <row r="641" spans="1:2" x14ac:dyDescent="0.3">
      <c r="A641" s="43"/>
      <c r="B641" s="61"/>
    </row>
    <row r="642" spans="1:2" x14ac:dyDescent="0.3">
      <c r="A642" s="43"/>
      <c r="B642" s="61"/>
    </row>
    <row r="643" spans="1:2" x14ac:dyDescent="0.3">
      <c r="A643" s="43"/>
      <c r="B643" s="61"/>
    </row>
    <row r="644" spans="1:2" x14ac:dyDescent="0.3">
      <c r="A644" s="43"/>
      <c r="B644" s="61"/>
    </row>
    <row r="645" spans="1:2" x14ac:dyDescent="0.3">
      <c r="A645" s="43"/>
      <c r="B645" s="61"/>
    </row>
    <row r="646" spans="1:2" x14ac:dyDescent="0.3">
      <c r="A646" s="43"/>
      <c r="B646" s="61"/>
    </row>
    <row r="647" spans="1:2" x14ac:dyDescent="0.3">
      <c r="A647" s="43"/>
      <c r="B647" s="61"/>
    </row>
    <row r="648" spans="1:2" x14ac:dyDescent="0.3">
      <c r="A648" s="43"/>
      <c r="B648" s="61"/>
    </row>
    <row r="649" spans="1:2" x14ac:dyDescent="0.3">
      <c r="A649" s="43"/>
      <c r="B649" s="61"/>
    </row>
    <row r="650" spans="1:2" x14ac:dyDescent="0.3">
      <c r="A650" s="43"/>
      <c r="B650" s="61"/>
    </row>
    <row r="651" spans="1:2" x14ac:dyDescent="0.3">
      <c r="A651" s="43"/>
      <c r="B651" s="61"/>
    </row>
    <row r="652" spans="1:2" x14ac:dyDescent="0.3">
      <c r="A652" s="43"/>
      <c r="B652" s="61"/>
    </row>
    <row r="653" spans="1:2" x14ac:dyDescent="0.3">
      <c r="A653" s="43"/>
      <c r="B653" s="61"/>
    </row>
    <row r="654" spans="1:2" x14ac:dyDescent="0.3">
      <c r="A654" s="43"/>
      <c r="B654" s="61"/>
    </row>
    <row r="655" spans="1:2" x14ac:dyDescent="0.3">
      <c r="A655" s="43"/>
      <c r="B655" s="61"/>
    </row>
    <row r="656" spans="1:2" x14ac:dyDescent="0.3">
      <c r="A656" s="43"/>
      <c r="B656" s="61"/>
    </row>
    <row r="657" spans="1:2" x14ac:dyDescent="0.3">
      <c r="A657" s="43"/>
      <c r="B657" s="61"/>
    </row>
    <row r="658" spans="1:2" x14ac:dyDescent="0.3">
      <c r="A658" s="43"/>
      <c r="B658" s="61"/>
    </row>
    <row r="659" spans="1:2" x14ac:dyDescent="0.3">
      <c r="A659" s="43"/>
      <c r="B659" s="61"/>
    </row>
    <row r="660" spans="1:2" x14ac:dyDescent="0.3">
      <c r="A660" s="43"/>
      <c r="B660" s="61"/>
    </row>
    <row r="661" spans="1:2" x14ac:dyDescent="0.3">
      <c r="A661" s="43"/>
      <c r="B661" s="61"/>
    </row>
    <row r="662" spans="1:2" x14ac:dyDescent="0.3">
      <c r="A662" s="43"/>
      <c r="B662" s="61"/>
    </row>
    <row r="663" spans="1:2" x14ac:dyDescent="0.3">
      <c r="A663" s="43"/>
      <c r="B663" s="61"/>
    </row>
    <row r="664" spans="1:2" x14ac:dyDescent="0.3">
      <c r="A664" s="43"/>
      <c r="B664" s="61"/>
    </row>
    <row r="665" spans="1:2" x14ac:dyDescent="0.3">
      <c r="A665" s="43"/>
      <c r="B665" s="61"/>
    </row>
    <row r="666" spans="1:2" x14ac:dyDescent="0.3">
      <c r="A666" s="43"/>
      <c r="B666" s="61"/>
    </row>
    <row r="667" spans="1:2" x14ac:dyDescent="0.3">
      <c r="A667" s="43"/>
      <c r="B667" s="61"/>
    </row>
    <row r="668" spans="1:2" x14ac:dyDescent="0.3">
      <c r="A668" s="43"/>
      <c r="B668" s="61"/>
    </row>
    <row r="669" spans="1:2" x14ac:dyDescent="0.3">
      <c r="A669" s="43"/>
      <c r="B669" s="61"/>
    </row>
    <row r="670" spans="1:2" x14ac:dyDescent="0.3">
      <c r="A670" s="43"/>
      <c r="B670" s="61"/>
    </row>
    <row r="671" spans="1:2" x14ac:dyDescent="0.3">
      <c r="A671" s="43"/>
      <c r="B671" s="61"/>
    </row>
    <row r="672" spans="1:2" x14ac:dyDescent="0.3">
      <c r="A672" s="43"/>
      <c r="B672" s="61"/>
    </row>
    <row r="673" spans="1:2" x14ac:dyDescent="0.3">
      <c r="A673" s="43"/>
      <c r="B673" s="61"/>
    </row>
    <row r="674" spans="1:2" x14ac:dyDescent="0.3">
      <c r="A674" s="43"/>
      <c r="B674" s="61"/>
    </row>
    <row r="675" spans="1:2" x14ac:dyDescent="0.3">
      <c r="A675" s="43"/>
      <c r="B675" s="61"/>
    </row>
    <row r="676" spans="1:2" x14ac:dyDescent="0.3">
      <c r="A676" s="43"/>
      <c r="B676" s="61"/>
    </row>
    <row r="677" spans="1:2" x14ac:dyDescent="0.3">
      <c r="A677" s="43"/>
      <c r="B677" s="61"/>
    </row>
    <row r="678" spans="1:2" x14ac:dyDescent="0.3">
      <c r="A678" s="43"/>
      <c r="B678" s="61"/>
    </row>
    <row r="679" spans="1:2" x14ac:dyDescent="0.3">
      <c r="A679" s="43"/>
      <c r="B679" s="61"/>
    </row>
    <row r="680" spans="1:2" x14ac:dyDescent="0.3">
      <c r="A680" s="43"/>
      <c r="B680" s="61"/>
    </row>
    <row r="681" spans="1:2" x14ac:dyDescent="0.3">
      <c r="A681" s="43"/>
      <c r="B681" s="61"/>
    </row>
    <row r="682" spans="1:2" x14ac:dyDescent="0.3">
      <c r="A682" s="43"/>
      <c r="B682" s="61"/>
    </row>
    <row r="683" spans="1:2" x14ac:dyDescent="0.3">
      <c r="A683" s="43"/>
      <c r="B683" s="61"/>
    </row>
    <row r="684" spans="1:2" x14ac:dyDescent="0.3">
      <c r="A684" s="43"/>
      <c r="B684" s="61"/>
    </row>
    <row r="685" spans="1:2" x14ac:dyDescent="0.3">
      <c r="A685" s="43"/>
      <c r="B685" s="61"/>
    </row>
    <row r="686" spans="1:2" x14ac:dyDescent="0.3">
      <c r="A686" s="43"/>
      <c r="B686" s="61"/>
    </row>
    <row r="687" spans="1:2" x14ac:dyDescent="0.3">
      <c r="A687" s="43"/>
      <c r="B687" s="61"/>
    </row>
    <row r="688" spans="1:2" x14ac:dyDescent="0.3">
      <c r="A688" s="43"/>
      <c r="B688" s="61"/>
    </row>
    <row r="689" spans="1:2" x14ac:dyDescent="0.3">
      <c r="A689" s="43"/>
      <c r="B689" s="61"/>
    </row>
    <row r="690" spans="1:2" x14ac:dyDescent="0.3">
      <c r="A690" s="43"/>
      <c r="B690" s="61"/>
    </row>
    <row r="691" spans="1:2" x14ac:dyDescent="0.3">
      <c r="A691" s="43"/>
      <c r="B691" s="61"/>
    </row>
    <row r="692" spans="1:2" x14ac:dyDescent="0.3">
      <c r="A692" s="43"/>
      <c r="B692" s="61"/>
    </row>
    <row r="693" spans="1:2" x14ac:dyDescent="0.3">
      <c r="A693" s="43"/>
      <c r="B693" s="61"/>
    </row>
    <row r="694" spans="1:2" x14ac:dyDescent="0.3">
      <c r="A694" s="43"/>
      <c r="B694" s="61"/>
    </row>
    <row r="695" spans="1:2" x14ac:dyDescent="0.3">
      <c r="A695" s="43"/>
      <c r="B695" s="61"/>
    </row>
    <row r="696" spans="1:2" x14ac:dyDescent="0.3">
      <c r="A696" s="43"/>
      <c r="B696" s="61"/>
    </row>
    <row r="697" spans="1:2" x14ac:dyDescent="0.3">
      <c r="A697" s="43"/>
      <c r="B697" s="61"/>
    </row>
    <row r="698" spans="1:2" x14ac:dyDescent="0.3">
      <c r="A698" s="43"/>
      <c r="B698" s="61"/>
    </row>
    <row r="699" spans="1:2" x14ac:dyDescent="0.3">
      <c r="A699" s="43"/>
      <c r="B699" s="61"/>
    </row>
    <row r="700" spans="1:2" x14ac:dyDescent="0.3">
      <c r="A700" s="43"/>
      <c r="B700" s="61"/>
    </row>
    <row r="701" spans="1:2" x14ac:dyDescent="0.3">
      <c r="A701" s="43"/>
      <c r="B701" s="61"/>
    </row>
    <row r="702" spans="1:2" x14ac:dyDescent="0.3">
      <c r="A702" s="43"/>
      <c r="B702" s="61"/>
    </row>
    <row r="703" spans="1:2" x14ac:dyDescent="0.3">
      <c r="A703" s="43"/>
      <c r="B703" s="61"/>
    </row>
    <row r="704" spans="1:2" x14ac:dyDescent="0.3">
      <c r="A704" s="43"/>
      <c r="B704" s="61"/>
    </row>
    <row r="705" spans="1:2" x14ac:dyDescent="0.3">
      <c r="A705" s="43"/>
      <c r="B705" s="61"/>
    </row>
    <row r="706" spans="1:2" x14ac:dyDescent="0.3">
      <c r="A706" s="43"/>
      <c r="B706" s="61"/>
    </row>
    <row r="707" spans="1:2" x14ac:dyDescent="0.3">
      <c r="A707" s="43"/>
      <c r="B707" s="61"/>
    </row>
    <row r="708" spans="1:2" x14ac:dyDescent="0.3">
      <c r="A708" s="43"/>
      <c r="B708" s="61"/>
    </row>
    <row r="709" spans="1:2" x14ac:dyDescent="0.3">
      <c r="A709" s="43"/>
      <c r="B709" s="61"/>
    </row>
    <row r="710" spans="1:2" x14ac:dyDescent="0.3">
      <c r="A710" s="43"/>
      <c r="B710" s="61"/>
    </row>
    <row r="711" spans="1:2" x14ac:dyDescent="0.3">
      <c r="A711" s="43"/>
      <c r="B711" s="61"/>
    </row>
    <row r="712" spans="1:2" x14ac:dyDescent="0.3">
      <c r="A712" s="43"/>
      <c r="B712" s="61"/>
    </row>
    <row r="713" spans="1:2" x14ac:dyDescent="0.3">
      <c r="A713" s="43"/>
      <c r="B713" s="61"/>
    </row>
    <row r="714" spans="1:2" x14ac:dyDescent="0.3">
      <c r="A714" s="43"/>
      <c r="B714" s="61"/>
    </row>
    <row r="715" spans="1:2" x14ac:dyDescent="0.3">
      <c r="A715" s="43"/>
      <c r="B715" s="61"/>
    </row>
    <row r="716" spans="1:2" x14ac:dyDescent="0.3">
      <c r="A716" s="43"/>
      <c r="B716" s="61"/>
    </row>
    <row r="717" spans="1:2" x14ac:dyDescent="0.3">
      <c r="A717" s="43"/>
      <c r="B717" s="61"/>
    </row>
    <row r="718" spans="1:2" x14ac:dyDescent="0.3">
      <c r="A718" s="43"/>
      <c r="B718" s="61"/>
    </row>
    <row r="719" spans="1:2" x14ac:dyDescent="0.3">
      <c r="A719" s="43"/>
      <c r="B719" s="61"/>
    </row>
    <row r="720" spans="1:2" x14ac:dyDescent="0.3">
      <c r="A720" s="43"/>
      <c r="B720" s="61"/>
    </row>
    <row r="721" spans="1:2" x14ac:dyDescent="0.3">
      <c r="A721" s="43"/>
      <c r="B721" s="61"/>
    </row>
    <row r="722" spans="1:2" x14ac:dyDescent="0.3">
      <c r="A722" s="43"/>
      <c r="B722" s="61"/>
    </row>
    <row r="723" spans="1:2" x14ac:dyDescent="0.3">
      <c r="A723" s="43"/>
      <c r="B723" s="61"/>
    </row>
    <row r="724" spans="1:2" x14ac:dyDescent="0.3">
      <c r="A724" s="43"/>
      <c r="B724" s="61"/>
    </row>
    <row r="725" spans="1:2" x14ac:dyDescent="0.3">
      <c r="A725" s="43"/>
      <c r="B725" s="61"/>
    </row>
    <row r="726" spans="1:2" x14ac:dyDescent="0.3">
      <c r="A726" s="43"/>
      <c r="B726" s="61"/>
    </row>
    <row r="727" spans="1:2" x14ac:dyDescent="0.3">
      <c r="A727" s="43"/>
      <c r="B727" s="61"/>
    </row>
    <row r="728" spans="1:2" x14ac:dyDescent="0.3">
      <c r="A728" s="43"/>
      <c r="B728" s="61"/>
    </row>
    <row r="729" spans="1:2" x14ac:dyDescent="0.3">
      <c r="A729" s="43"/>
      <c r="B729" s="61"/>
    </row>
    <row r="730" spans="1:2" x14ac:dyDescent="0.3">
      <c r="A730" s="43"/>
      <c r="B730" s="61"/>
    </row>
    <row r="731" spans="1:2" x14ac:dyDescent="0.3">
      <c r="A731" s="43"/>
      <c r="B731" s="61"/>
    </row>
    <row r="732" spans="1:2" x14ac:dyDescent="0.3">
      <c r="A732" s="43"/>
      <c r="B732" s="61"/>
    </row>
    <row r="733" spans="1:2" x14ac:dyDescent="0.3">
      <c r="A733" s="43"/>
      <c r="B733" s="61"/>
    </row>
    <row r="734" spans="1:2" x14ac:dyDescent="0.3">
      <c r="A734" s="43"/>
      <c r="B734" s="61"/>
    </row>
    <row r="735" spans="1:2" x14ac:dyDescent="0.3">
      <c r="A735" s="43"/>
      <c r="B735" s="61"/>
    </row>
    <row r="736" spans="1:2" x14ac:dyDescent="0.3">
      <c r="A736" s="43"/>
      <c r="B736" s="61"/>
    </row>
    <row r="737" spans="1:2" x14ac:dyDescent="0.3">
      <c r="A737" s="43"/>
      <c r="B737" s="61"/>
    </row>
    <row r="738" spans="1:2" x14ac:dyDescent="0.3">
      <c r="A738" s="43"/>
      <c r="B738" s="61"/>
    </row>
    <row r="739" spans="1:2" x14ac:dyDescent="0.3">
      <c r="A739" s="43"/>
      <c r="B739" s="61"/>
    </row>
    <row r="740" spans="1:2" x14ac:dyDescent="0.3">
      <c r="A740" s="43"/>
      <c r="B740" s="61"/>
    </row>
    <row r="741" spans="1:2" x14ac:dyDescent="0.3">
      <c r="A741" s="43"/>
      <c r="B741" s="61"/>
    </row>
    <row r="742" spans="1:2" x14ac:dyDescent="0.3">
      <c r="A742" s="43"/>
      <c r="B742" s="61"/>
    </row>
    <row r="743" spans="1:2" x14ac:dyDescent="0.3">
      <c r="A743" s="43"/>
      <c r="B743" s="61"/>
    </row>
    <row r="744" spans="1:2" x14ac:dyDescent="0.3">
      <c r="A744" s="43"/>
      <c r="B744" s="61"/>
    </row>
    <row r="745" spans="1:2" x14ac:dyDescent="0.3">
      <c r="A745" s="43"/>
      <c r="B745" s="61"/>
    </row>
    <row r="746" spans="1:2" x14ac:dyDescent="0.3">
      <c r="A746" s="43"/>
      <c r="B746" s="61"/>
    </row>
    <row r="747" spans="1:2" x14ac:dyDescent="0.3">
      <c r="A747" s="43"/>
      <c r="B747" s="61"/>
    </row>
    <row r="748" spans="1:2" x14ac:dyDescent="0.3">
      <c r="A748" s="43"/>
      <c r="B748" s="61"/>
    </row>
    <row r="749" spans="1:2" x14ac:dyDescent="0.3">
      <c r="A749" s="43"/>
      <c r="B749" s="61"/>
    </row>
    <row r="750" spans="1:2" x14ac:dyDescent="0.3">
      <c r="A750" s="43"/>
      <c r="B750" s="61"/>
    </row>
    <row r="751" spans="1:2" x14ac:dyDescent="0.3">
      <c r="A751" s="43"/>
      <c r="B751" s="61"/>
    </row>
    <row r="752" spans="1:2" x14ac:dyDescent="0.3">
      <c r="A752" s="43"/>
      <c r="B752" s="61"/>
    </row>
    <row r="753" spans="1:2" x14ac:dyDescent="0.3">
      <c r="A753" s="43"/>
      <c r="B753" s="61"/>
    </row>
    <row r="754" spans="1:2" x14ac:dyDescent="0.3">
      <c r="A754" s="43"/>
      <c r="B754" s="61"/>
    </row>
    <row r="755" spans="1:2" x14ac:dyDescent="0.3">
      <c r="A755" s="43"/>
      <c r="B755" s="61"/>
    </row>
    <row r="756" spans="1:2" x14ac:dyDescent="0.3">
      <c r="A756" s="43"/>
      <c r="B756" s="61"/>
    </row>
    <row r="757" spans="1:2" x14ac:dyDescent="0.3">
      <c r="A757" s="43"/>
      <c r="B757" s="61"/>
    </row>
    <row r="758" spans="1:2" x14ac:dyDescent="0.3">
      <c r="A758" s="43"/>
      <c r="B758" s="61"/>
    </row>
    <row r="759" spans="1:2" x14ac:dyDescent="0.3">
      <c r="A759" s="43"/>
      <c r="B759" s="61"/>
    </row>
    <row r="760" spans="1:2" x14ac:dyDescent="0.3">
      <c r="A760" s="43"/>
      <c r="B760" s="61"/>
    </row>
    <row r="761" spans="1:2" x14ac:dyDescent="0.3">
      <c r="A761" s="43"/>
      <c r="B761" s="61"/>
    </row>
    <row r="762" spans="1:2" x14ac:dyDescent="0.3">
      <c r="A762" s="43"/>
      <c r="B762" s="61"/>
    </row>
    <row r="763" spans="1:2" x14ac:dyDescent="0.3">
      <c r="A763" s="43"/>
      <c r="B763" s="61"/>
    </row>
    <row r="764" spans="1:2" x14ac:dyDescent="0.3">
      <c r="A764" s="43"/>
      <c r="B764" s="61"/>
    </row>
    <row r="765" spans="1:2" x14ac:dyDescent="0.3">
      <c r="A765" s="43"/>
      <c r="B765" s="61"/>
    </row>
    <row r="766" spans="1:2" x14ac:dyDescent="0.3">
      <c r="A766" s="43"/>
      <c r="B766" s="61"/>
    </row>
    <row r="767" spans="1:2" x14ac:dyDescent="0.3">
      <c r="A767" s="43"/>
      <c r="B767" s="61"/>
    </row>
    <row r="768" spans="1:2" x14ac:dyDescent="0.3">
      <c r="A768" s="43"/>
      <c r="B768" s="61"/>
    </row>
    <row r="769" spans="1:2" x14ac:dyDescent="0.3">
      <c r="A769" s="43"/>
      <c r="B769" s="61"/>
    </row>
    <row r="770" spans="1:2" x14ac:dyDescent="0.3">
      <c r="A770" s="43"/>
      <c r="B770" s="61"/>
    </row>
    <row r="771" spans="1:2" x14ac:dyDescent="0.3">
      <c r="A771" s="43"/>
      <c r="B771" s="61"/>
    </row>
    <row r="772" spans="1:2" x14ac:dyDescent="0.3">
      <c r="A772" s="43"/>
      <c r="B772" s="61"/>
    </row>
    <row r="773" spans="1:2" x14ac:dyDescent="0.3">
      <c r="A773" s="43"/>
      <c r="B773" s="61"/>
    </row>
    <row r="774" spans="1:2" x14ac:dyDescent="0.3">
      <c r="A774" s="43"/>
      <c r="B774" s="61"/>
    </row>
    <row r="775" spans="1:2" x14ac:dyDescent="0.3">
      <c r="A775" s="43"/>
      <c r="B775" s="61"/>
    </row>
    <row r="776" spans="1:2" x14ac:dyDescent="0.3">
      <c r="A776" s="43"/>
      <c r="B776" s="61"/>
    </row>
    <row r="777" spans="1:2" x14ac:dyDescent="0.3">
      <c r="A777" s="43"/>
      <c r="B777" s="61"/>
    </row>
    <row r="778" spans="1:2" x14ac:dyDescent="0.3">
      <c r="A778" s="43"/>
      <c r="B778" s="61"/>
    </row>
    <row r="779" spans="1:2" x14ac:dyDescent="0.3">
      <c r="A779" s="43"/>
      <c r="B779" s="61"/>
    </row>
    <row r="780" spans="1:2" x14ac:dyDescent="0.3">
      <c r="A780" s="43"/>
      <c r="B780" s="61"/>
    </row>
    <row r="781" spans="1:2" x14ac:dyDescent="0.3">
      <c r="A781" s="43"/>
      <c r="B781" s="61"/>
    </row>
    <row r="782" spans="1:2" x14ac:dyDescent="0.3">
      <c r="A782" s="43"/>
      <c r="B782" s="61"/>
    </row>
    <row r="783" spans="1:2" x14ac:dyDescent="0.3">
      <c r="A783" s="43"/>
      <c r="B783" s="61"/>
    </row>
    <row r="784" spans="1:2" x14ac:dyDescent="0.3">
      <c r="A784" s="43"/>
      <c r="B784" s="61"/>
    </row>
    <row r="785" spans="1:2" x14ac:dyDescent="0.3">
      <c r="A785" s="43"/>
      <c r="B785" s="61"/>
    </row>
    <row r="786" spans="1:2" x14ac:dyDescent="0.3">
      <c r="A786" s="43"/>
      <c r="B786" s="61"/>
    </row>
    <row r="787" spans="1:2" x14ac:dyDescent="0.3">
      <c r="A787" s="43"/>
      <c r="B787" s="61"/>
    </row>
    <row r="788" spans="1:2" x14ac:dyDescent="0.3">
      <c r="A788" s="43"/>
      <c r="B788" s="61"/>
    </row>
    <row r="789" spans="1:2" x14ac:dyDescent="0.3">
      <c r="A789" s="43"/>
      <c r="B789" s="61"/>
    </row>
    <row r="790" spans="1:2" x14ac:dyDescent="0.3">
      <c r="A790" s="43"/>
      <c r="B790" s="61"/>
    </row>
    <row r="791" spans="1:2" x14ac:dyDescent="0.3">
      <c r="A791" s="43"/>
      <c r="B791" s="61"/>
    </row>
    <row r="792" spans="1:2" x14ac:dyDescent="0.3">
      <c r="A792" s="43"/>
      <c r="B792" s="61"/>
    </row>
    <row r="793" spans="1:2" x14ac:dyDescent="0.3">
      <c r="A793" s="43"/>
      <c r="B793" s="61"/>
    </row>
    <row r="794" spans="1:2" x14ac:dyDescent="0.3">
      <c r="A794" s="43"/>
      <c r="B794" s="61"/>
    </row>
    <row r="795" spans="1:2" x14ac:dyDescent="0.3">
      <c r="A795" s="43"/>
      <c r="B795" s="61"/>
    </row>
    <row r="796" spans="1:2" x14ac:dyDescent="0.3">
      <c r="A796" s="43"/>
      <c r="B796" s="61"/>
    </row>
    <row r="797" spans="1:2" x14ac:dyDescent="0.3">
      <c r="A797" s="43"/>
      <c r="B797" s="61"/>
    </row>
    <row r="798" spans="1:2" x14ac:dyDescent="0.3">
      <c r="A798" s="43"/>
      <c r="B798" s="61"/>
    </row>
    <row r="799" spans="1:2" x14ac:dyDescent="0.3">
      <c r="A799" s="43"/>
      <c r="B799" s="61"/>
    </row>
    <row r="800" spans="1:2" x14ac:dyDescent="0.3">
      <c r="A800" s="43"/>
      <c r="B800" s="61"/>
    </row>
    <row r="801" spans="1:2" x14ac:dyDescent="0.3">
      <c r="A801" s="43"/>
      <c r="B801" s="61"/>
    </row>
    <row r="802" spans="1:2" x14ac:dyDescent="0.3">
      <c r="A802" s="43"/>
      <c r="B802" s="61"/>
    </row>
    <row r="803" spans="1:2" x14ac:dyDescent="0.3">
      <c r="A803" s="43"/>
      <c r="B803" s="61"/>
    </row>
    <row r="804" spans="1:2" x14ac:dyDescent="0.3">
      <c r="A804" s="43"/>
      <c r="B804" s="61"/>
    </row>
    <row r="805" spans="1:2" x14ac:dyDescent="0.3">
      <c r="A805" s="43"/>
      <c r="B805" s="61"/>
    </row>
    <row r="806" spans="1:2" x14ac:dyDescent="0.3">
      <c r="A806" s="43"/>
      <c r="B806" s="61"/>
    </row>
    <row r="807" spans="1:2" x14ac:dyDescent="0.3">
      <c r="A807" s="43"/>
      <c r="B807" s="61"/>
    </row>
    <row r="808" spans="1:2" x14ac:dyDescent="0.3">
      <c r="A808" s="43"/>
      <c r="B808" s="61"/>
    </row>
    <row r="809" spans="1:2" x14ac:dyDescent="0.3">
      <c r="A809" s="43"/>
      <c r="B809" s="61"/>
    </row>
    <row r="810" spans="1:2" x14ac:dyDescent="0.3">
      <c r="A810" s="43"/>
      <c r="B810" s="61"/>
    </row>
    <row r="811" spans="1:2" x14ac:dyDescent="0.3">
      <c r="A811" s="43"/>
      <c r="B811" s="61"/>
    </row>
    <row r="812" spans="1:2" x14ac:dyDescent="0.3">
      <c r="A812" s="43"/>
      <c r="B812" s="61"/>
    </row>
    <row r="813" spans="1:2" x14ac:dyDescent="0.3">
      <c r="A813" s="43"/>
      <c r="B813" s="61"/>
    </row>
    <row r="814" spans="1:2" x14ac:dyDescent="0.3">
      <c r="A814" s="43"/>
      <c r="B814" s="61"/>
    </row>
    <row r="815" spans="1:2" x14ac:dyDescent="0.3">
      <c r="A815" s="43"/>
      <c r="B815" s="61"/>
    </row>
    <row r="816" spans="1:2" x14ac:dyDescent="0.3">
      <c r="A816" s="43"/>
      <c r="B816" s="61"/>
    </row>
    <row r="817" spans="1:2" x14ac:dyDescent="0.3">
      <c r="A817" s="43"/>
      <c r="B817" s="61"/>
    </row>
    <row r="818" spans="1:2" x14ac:dyDescent="0.3">
      <c r="A818" s="43"/>
      <c r="B818" s="61"/>
    </row>
    <row r="819" spans="1:2" x14ac:dyDescent="0.3">
      <c r="A819" s="43"/>
      <c r="B819" s="61"/>
    </row>
    <row r="820" spans="1:2" x14ac:dyDescent="0.3">
      <c r="A820" s="43"/>
      <c r="B820" s="61"/>
    </row>
    <row r="821" spans="1:2" x14ac:dyDescent="0.3">
      <c r="A821" s="43"/>
      <c r="B821" s="61"/>
    </row>
    <row r="822" spans="1:2" x14ac:dyDescent="0.3">
      <c r="A822" s="43"/>
      <c r="B822" s="61"/>
    </row>
    <row r="823" spans="1:2" x14ac:dyDescent="0.3">
      <c r="A823" s="43"/>
      <c r="B823" s="61"/>
    </row>
    <row r="824" spans="1:2" x14ac:dyDescent="0.3">
      <c r="A824" s="43"/>
      <c r="B824" s="61"/>
    </row>
    <row r="825" spans="1:2" x14ac:dyDescent="0.3">
      <c r="A825" s="43"/>
      <c r="B825" s="61"/>
    </row>
    <row r="826" spans="1:2" x14ac:dyDescent="0.3">
      <c r="A826" s="43"/>
      <c r="B826" s="61"/>
    </row>
    <row r="827" spans="1:2" x14ac:dyDescent="0.3">
      <c r="A827" s="43"/>
      <c r="B827" s="61"/>
    </row>
    <row r="828" spans="1:2" x14ac:dyDescent="0.3">
      <c r="A828" s="43"/>
      <c r="B828" s="61"/>
    </row>
    <row r="829" spans="1:2" x14ac:dyDescent="0.3">
      <c r="A829" s="43"/>
      <c r="B829" s="61"/>
    </row>
    <row r="830" spans="1:2" x14ac:dyDescent="0.3">
      <c r="A830" s="43"/>
      <c r="B830" s="61"/>
    </row>
    <row r="831" spans="1:2" x14ac:dyDescent="0.3">
      <c r="A831" s="43"/>
      <c r="B831" s="61"/>
    </row>
    <row r="832" spans="1:2" x14ac:dyDescent="0.3">
      <c r="A832" s="43"/>
      <c r="B832" s="61"/>
    </row>
    <row r="833" spans="1:2" x14ac:dyDescent="0.3">
      <c r="A833" s="43"/>
      <c r="B833" s="61"/>
    </row>
    <row r="834" spans="1:2" x14ac:dyDescent="0.3">
      <c r="A834" s="43"/>
      <c r="B834" s="61"/>
    </row>
    <row r="835" spans="1:2" x14ac:dyDescent="0.3">
      <c r="A835" s="43"/>
      <c r="B835" s="61"/>
    </row>
    <row r="836" spans="1:2" x14ac:dyDescent="0.3">
      <c r="A836" s="43"/>
      <c r="B836" s="61"/>
    </row>
    <row r="837" spans="1:2" x14ac:dyDescent="0.3">
      <c r="A837" s="43"/>
      <c r="B837" s="61"/>
    </row>
    <row r="838" spans="1:2" x14ac:dyDescent="0.3">
      <c r="A838" s="43"/>
      <c r="B838" s="61"/>
    </row>
    <row r="839" spans="1:2" x14ac:dyDescent="0.3">
      <c r="A839" s="43"/>
      <c r="B839" s="61"/>
    </row>
    <row r="840" spans="1:2" x14ac:dyDescent="0.3">
      <c r="A840" s="43"/>
      <c r="B840" s="61"/>
    </row>
    <row r="841" spans="1:2" x14ac:dyDescent="0.3">
      <c r="A841" s="43"/>
      <c r="B841" s="61"/>
    </row>
    <row r="842" spans="1:2" x14ac:dyDescent="0.3">
      <c r="A842" s="43"/>
      <c r="B842" s="61"/>
    </row>
    <row r="843" spans="1:2" x14ac:dyDescent="0.3">
      <c r="A843" s="43"/>
      <c r="B843" s="61"/>
    </row>
    <row r="844" spans="1:2" x14ac:dyDescent="0.3">
      <c r="A844" s="43"/>
      <c r="B844" s="61"/>
    </row>
    <row r="845" spans="1:2" x14ac:dyDescent="0.3">
      <c r="A845" s="43"/>
      <c r="B845" s="61"/>
    </row>
    <row r="846" spans="1:2" x14ac:dyDescent="0.3">
      <c r="A846" s="43"/>
      <c r="B846" s="61"/>
    </row>
    <row r="847" spans="1:2" x14ac:dyDescent="0.3">
      <c r="A847" s="43"/>
      <c r="B847" s="61"/>
    </row>
    <row r="848" spans="1:2" x14ac:dyDescent="0.3">
      <c r="A848" s="43"/>
      <c r="B848" s="61"/>
    </row>
    <row r="849" spans="1:2" x14ac:dyDescent="0.3">
      <c r="A849" s="43"/>
      <c r="B849" s="61"/>
    </row>
    <row r="850" spans="1:2" x14ac:dyDescent="0.3">
      <c r="A850" s="43"/>
      <c r="B850" s="61"/>
    </row>
    <row r="851" spans="1:2" x14ac:dyDescent="0.3">
      <c r="A851" s="43"/>
      <c r="B851" s="61"/>
    </row>
    <row r="852" spans="1:2" x14ac:dyDescent="0.3">
      <c r="A852" s="43"/>
      <c r="B852" s="61"/>
    </row>
    <row r="853" spans="1:2" x14ac:dyDescent="0.3">
      <c r="A853" s="43"/>
      <c r="B853" s="61"/>
    </row>
    <row r="854" spans="1:2" x14ac:dyDescent="0.3">
      <c r="A854" s="43"/>
      <c r="B854" s="61"/>
    </row>
    <row r="855" spans="1:2" x14ac:dyDescent="0.3">
      <c r="A855" s="43"/>
      <c r="B855" s="61"/>
    </row>
    <row r="856" spans="1:2" x14ac:dyDescent="0.3">
      <c r="A856" s="43"/>
      <c r="B856" s="61"/>
    </row>
    <row r="857" spans="1:2" x14ac:dyDescent="0.3">
      <c r="A857" s="43"/>
      <c r="B857" s="61"/>
    </row>
    <row r="858" spans="1:2" x14ac:dyDescent="0.3">
      <c r="A858" s="43"/>
      <c r="B858" s="61"/>
    </row>
    <row r="859" spans="1:2" x14ac:dyDescent="0.3">
      <c r="A859" s="43"/>
      <c r="B859" s="61"/>
    </row>
    <row r="860" spans="1:2" x14ac:dyDescent="0.3">
      <c r="A860" s="43"/>
      <c r="B860" s="61"/>
    </row>
    <row r="861" spans="1:2" x14ac:dyDescent="0.3">
      <c r="A861" s="43"/>
      <c r="B861" s="61"/>
    </row>
    <row r="862" spans="1:2" x14ac:dyDescent="0.3">
      <c r="A862" s="43"/>
      <c r="B862" s="61"/>
    </row>
    <row r="863" spans="1:2" x14ac:dyDescent="0.3">
      <c r="A863" s="43"/>
      <c r="B863" s="61"/>
    </row>
    <row r="864" spans="1:2" x14ac:dyDescent="0.3">
      <c r="A864" s="43"/>
      <c r="B864" s="61"/>
    </row>
    <row r="865" spans="1:2" x14ac:dyDescent="0.3">
      <c r="A865" s="43"/>
      <c r="B865" s="61"/>
    </row>
    <row r="866" spans="1:2" x14ac:dyDescent="0.3">
      <c r="A866" s="43"/>
      <c r="B866" s="61"/>
    </row>
    <row r="867" spans="1:2" x14ac:dyDescent="0.3">
      <c r="A867" s="43"/>
      <c r="B867" s="61"/>
    </row>
    <row r="868" spans="1:2" x14ac:dyDescent="0.3">
      <c r="A868" s="43"/>
      <c r="B868" s="61"/>
    </row>
    <row r="869" spans="1:2" x14ac:dyDescent="0.3">
      <c r="A869" s="43"/>
      <c r="B869" s="61"/>
    </row>
    <row r="870" spans="1:2" x14ac:dyDescent="0.3">
      <c r="A870" s="43"/>
      <c r="B870" s="61"/>
    </row>
    <row r="871" spans="1:2" x14ac:dyDescent="0.3">
      <c r="A871" s="43"/>
      <c r="B871" s="61"/>
    </row>
    <row r="872" spans="1:2" x14ac:dyDescent="0.3">
      <c r="A872" s="43"/>
      <c r="B872" s="61"/>
    </row>
    <row r="873" spans="1:2" x14ac:dyDescent="0.3">
      <c r="A873" s="43"/>
      <c r="B873" s="61"/>
    </row>
    <row r="874" spans="1:2" x14ac:dyDescent="0.3">
      <c r="A874" s="43"/>
      <c r="B874" s="61"/>
    </row>
    <row r="875" spans="1:2" x14ac:dyDescent="0.3">
      <c r="A875" s="43"/>
      <c r="B875" s="61"/>
    </row>
    <row r="876" spans="1:2" x14ac:dyDescent="0.3">
      <c r="A876" s="43"/>
      <c r="B876" s="61"/>
    </row>
    <row r="877" spans="1:2" x14ac:dyDescent="0.3">
      <c r="A877" s="43"/>
      <c r="B877" s="61"/>
    </row>
    <row r="878" spans="1:2" x14ac:dyDescent="0.3">
      <c r="A878" s="43"/>
      <c r="B878" s="61"/>
    </row>
    <row r="879" spans="1:2" x14ac:dyDescent="0.3">
      <c r="A879" s="43"/>
      <c r="B879" s="61"/>
    </row>
    <row r="880" spans="1:2" x14ac:dyDescent="0.3">
      <c r="A880" s="43"/>
      <c r="B880" s="61"/>
    </row>
    <row r="881" spans="1:2" x14ac:dyDescent="0.3">
      <c r="A881" s="43"/>
      <c r="B881" s="61"/>
    </row>
    <row r="882" spans="1:2" x14ac:dyDescent="0.3">
      <c r="A882" s="43"/>
      <c r="B882" s="61"/>
    </row>
    <row r="883" spans="1:2" x14ac:dyDescent="0.3">
      <c r="A883" s="43"/>
      <c r="B883" s="61"/>
    </row>
    <row r="884" spans="1:2" x14ac:dyDescent="0.3">
      <c r="A884" s="43"/>
      <c r="B884" s="61"/>
    </row>
    <row r="885" spans="1:2" x14ac:dyDescent="0.3">
      <c r="A885" s="43"/>
      <c r="B885" s="61"/>
    </row>
    <row r="886" spans="1:2" x14ac:dyDescent="0.3">
      <c r="A886" s="43"/>
      <c r="B886" s="61"/>
    </row>
    <row r="887" spans="1:2" x14ac:dyDescent="0.3">
      <c r="A887" s="43"/>
      <c r="B887" s="61"/>
    </row>
    <row r="888" spans="1:2" x14ac:dyDescent="0.3">
      <c r="A888" s="43"/>
      <c r="B888" s="61"/>
    </row>
    <row r="889" spans="1:2" x14ac:dyDescent="0.3">
      <c r="A889" s="43"/>
      <c r="B889" s="61"/>
    </row>
    <row r="890" spans="1:2" x14ac:dyDescent="0.3">
      <c r="A890" s="43"/>
      <c r="B890" s="61"/>
    </row>
    <row r="891" spans="1:2" x14ac:dyDescent="0.3">
      <c r="A891" s="43"/>
      <c r="B891" s="61"/>
    </row>
    <row r="892" spans="1:2" x14ac:dyDescent="0.3">
      <c r="A892" s="43"/>
      <c r="B892" s="61"/>
    </row>
    <row r="893" spans="1:2" x14ac:dyDescent="0.3">
      <c r="A893" s="43"/>
      <c r="B893" s="61"/>
    </row>
    <row r="894" spans="1:2" x14ac:dyDescent="0.3">
      <c r="A894" s="43"/>
      <c r="B894" s="61"/>
    </row>
    <row r="895" spans="1:2" x14ac:dyDescent="0.3">
      <c r="A895" s="43"/>
      <c r="B895" s="61"/>
    </row>
    <row r="896" spans="1:2" x14ac:dyDescent="0.3">
      <c r="A896" s="43"/>
      <c r="B896" s="61"/>
    </row>
    <row r="897" spans="1:2" x14ac:dyDescent="0.3">
      <c r="A897" s="43"/>
      <c r="B897" s="61"/>
    </row>
    <row r="898" spans="1:2" x14ac:dyDescent="0.3">
      <c r="A898" s="43"/>
      <c r="B898" s="61"/>
    </row>
    <row r="899" spans="1:2" x14ac:dyDescent="0.3">
      <c r="A899" s="43"/>
      <c r="B899" s="61"/>
    </row>
    <row r="900" spans="1:2" x14ac:dyDescent="0.3">
      <c r="A900" s="43"/>
      <c r="B900" s="61"/>
    </row>
    <row r="901" spans="1:2" x14ac:dyDescent="0.3">
      <c r="A901" s="43"/>
      <c r="B901" s="61"/>
    </row>
    <row r="902" spans="1:2" x14ac:dyDescent="0.3">
      <c r="A902" s="43"/>
      <c r="B902" s="61"/>
    </row>
    <row r="903" spans="1:2" x14ac:dyDescent="0.3">
      <c r="A903" s="43"/>
      <c r="B903" s="61"/>
    </row>
    <row r="904" spans="1:2" x14ac:dyDescent="0.3">
      <c r="A904" s="43"/>
      <c r="B904" s="61"/>
    </row>
    <row r="905" spans="1:2" x14ac:dyDescent="0.3">
      <c r="A905" s="43"/>
      <c r="B905" s="61"/>
    </row>
    <row r="906" spans="1:2" x14ac:dyDescent="0.3">
      <c r="A906" s="43"/>
      <c r="B906" s="61"/>
    </row>
    <row r="907" spans="1:2" x14ac:dyDescent="0.3">
      <c r="A907" s="43"/>
      <c r="B907" s="61"/>
    </row>
    <row r="908" spans="1:2" x14ac:dyDescent="0.3">
      <c r="A908" s="43"/>
      <c r="B908" s="61"/>
    </row>
    <row r="909" spans="1:2" x14ac:dyDescent="0.3">
      <c r="A909" s="43"/>
      <c r="B909" s="61"/>
    </row>
    <row r="910" spans="1:2" x14ac:dyDescent="0.3">
      <c r="A910" s="43"/>
      <c r="B910" s="61"/>
    </row>
    <row r="911" spans="1:2" x14ac:dyDescent="0.3">
      <c r="A911" s="43"/>
      <c r="B911" s="61"/>
    </row>
    <row r="912" spans="1:2" x14ac:dyDescent="0.3">
      <c r="A912" s="43"/>
      <c r="B912" s="61"/>
    </row>
    <row r="913" spans="1:2" x14ac:dyDescent="0.3">
      <c r="A913" s="43"/>
      <c r="B913" s="61"/>
    </row>
    <row r="914" spans="1:2" x14ac:dyDescent="0.3">
      <c r="A914" s="43"/>
      <c r="B914" s="61"/>
    </row>
    <row r="915" spans="1:2" x14ac:dyDescent="0.3">
      <c r="A915" s="43"/>
      <c r="B915" s="61"/>
    </row>
    <row r="916" spans="1:2" x14ac:dyDescent="0.3">
      <c r="A916" s="43"/>
      <c r="B916" s="61"/>
    </row>
    <row r="917" spans="1:2" x14ac:dyDescent="0.3">
      <c r="A917" s="43"/>
      <c r="B917" s="61"/>
    </row>
    <row r="918" spans="1:2" x14ac:dyDescent="0.3">
      <c r="A918" s="43"/>
      <c r="B918" s="61"/>
    </row>
    <row r="919" spans="1:2" x14ac:dyDescent="0.3">
      <c r="A919" s="43"/>
      <c r="B919" s="61"/>
    </row>
    <row r="920" spans="1:2" x14ac:dyDescent="0.3">
      <c r="A920" s="43"/>
      <c r="B920" s="61"/>
    </row>
    <row r="921" spans="1:2" x14ac:dyDescent="0.3">
      <c r="A921" s="43"/>
      <c r="B921" s="61"/>
    </row>
    <row r="922" spans="1:2" x14ac:dyDescent="0.3">
      <c r="A922" s="43"/>
      <c r="B922" s="61"/>
    </row>
    <row r="923" spans="1:2" x14ac:dyDescent="0.3">
      <c r="A923" s="43"/>
      <c r="B923" s="61"/>
    </row>
    <row r="924" spans="1:2" x14ac:dyDescent="0.3">
      <c r="A924" s="43"/>
      <c r="B924" s="61"/>
    </row>
    <row r="925" spans="1:2" x14ac:dyDescent="0.3">
      <c r="A925" s="43"/>
      <c r="B925" s="61"/>
    </row>
    <row r="926" spans="1:2" x14ac:dyDescent="0.3">
      <c r="A926" s="43"/>
      <c r="B926" s="61"/>
    </row>
    <row r="927" spans="1:2" x14ac:dyDescent="0.3">
      <c r="A927" s="43"/>
      <c r="B927" s="61"/>
    </row>
    <row r="928" spans="1:2" x14ac:dyDescent="0.3">
      <c r="A928" s="43"/>
      <c r="B928" s="61"/>
    </row>
    <row r="929" spans="1:2" x14ac:dyDescent="0.3">
      <c r="A929" s="43"/>
      <c r="B929" s="61"/>
    </row>
    <row r="930" spans="1:2" x14ac:dyDescent="0.3">
      <c r="A930" s="43"/>
      <c r="B930" s="61"/>
    </row>
    <row r="931" spans="1:2" x14ac:dyDescent="0.3">
      <c r="A931" s="43"/>
      <c r="B931" s="61"/>
    </row>
    <row r="932" spans="1:2" x14ac:dyDescent="0.3">
      <c r="A932" s="43"/>
      <c r="B932" s="61"/>
    </row>
    <row r="933" spans="1:2" x14ac:dyDescent="0.3">
      <c r="A933" s="43"/>
      <c r="B933" s="61"/>
    </row>
    <row r="934" spans="1:2" x14ac:dyDescent="0.3">
      <c r="A934" s="43"/>
      <c r="B934" s="61"/>
    </row>
    <row r="935" spans="1:2" x14ac:dyDescent="0.3">
      <c r="A935" s="43"/>
      <c r="B935" s="61"/>
    </row>
    <row r="936" spans="1:2" x14ac:dyDescent="0.3">
      <c r="A936" s="43"/>
      <c r="B936" s="61"/>
    </row>
    <row r="937" spans="1:2" x14ac:dyDescent="0.3">
      <c r="A937" s="43"/>
      <c r="B937" s="61"/>
    </row>
    <row r="938" spans="1:2" x14ac:dyDescent="0.3">
      <c r="A938" s="43"/>
      <c r="B938" s="61"/>
    </row>
    <row r="939" spans="1:2" x14ac:dyDescent="0.3">
      <c r="A939" s="43"/>
      <c r="B939" s="61"/>
    </row>
    <row r="940" spans="1:2" x14ac:dyDescent="0.3">
      <c r="A940" s="43"/>
      <c r="B940" s="61"/>
    </row>
    <row r="941" spans="1:2" x14ac:dyDescent="0.3">
      <c r="A941" s="43"/>
      <c r="B941" s="61"/>
    </row>
    <row r="942" spans="1:2" x14ac:dyDescent="0.3">
      <c r="A942" s="43"/>
      <c r="B942" s="61"/>
    </row>
    <row r="943" spans="1:2" x14ac:dyDescent="0.3">
      <c r="A943" s="43"/>
      <c r="B943" s="61"/>
    </row>
    <row r="944" spans="1:2" x14ac:dyDescent="0.3">
      <c r="A944" s="43"/>
      <c r="B944" s="61"/>
    </row>
    <row r="945" spans="1:2" x14ac:dyDescent="0.3">
      <c r="A945" s="43"/>
      <c r="B945" s="61"/>
    </row>
    <row r="946" spans="1:2" x14ac:dyDescent="0.3">
      <c r="A946" s="43"/>
      <c r="B946" s="61"/>
    </row>
    <row r="947" spans="1:2" x14ac:dyDescent="0.3">
      <c r="A947" s="43"/>
      <c r="B947" s="61"/>
    </row>
    <row r="948" spans="1:2" x14ac:dyDescent="0.3">
      <c r="A948" s="43"/>
      <c r="B948" s="61"/>
    </row>
    <row r="949" spans="1:2" x14ac:dyDescent="0.3">
      <c r="A949" s="43"/>
      <c r="B949" s="61"/>
    </row>
    <row r="950" spans="1:2" x14ac:dyDescent="0.3">
      <c r="A950" s="43"/>
      <c r="B950" s="61"/>
    </row>
    <row r="951" spans="1:2" x14ac:dyDescent="0.3">
      <c r="A951" s="43"/>
      <c r="B951" s="61"/>
    </row>
    <row r="952" spans="1:2" x14ac:dyDescent="0.3">
      <c r="A952" s="43"/>
      <c r="B952" s="61"/>
    </row>
    <row r="953" spans="1:2" x14ac:dyDescent="0.3">
      <c r="A953" s="43"/>
      <c r="B953" s="61"/>
    </row>
    <row r="954" spans="1:2" x14ac:dyDescent="0.3">
      <c r="A954" s="43"/>
      <c r="B954" s="61"/>
    </row>
    <row r="955" spans="1:2" x14ac:dyDescent="0.3">
      <c r="A955" s="43"/>
      <c r="B955" s="61"/>
    </row>
    <row r="956" spans="1:2" x14ac:dyDescent="0.3">
      <c r="A956" s="43"/>
      <c r="B956" s="61"/>
    </row>
    <row r="957" spans="1:2" x14ac:dyDescent="0.3">
      <c r="A957" s="43"/>
      <c r="B957" s="61"/>
    </row>
    <row r="958" spans="1:2" x14ac:dyDescent="0.3">
      <c r="A958" s="43"/>
      <c r="B958" s="61"/>
    </row>
    <row r="959" spans="1:2" x14ac:dyDescent="0.3">
      <c r="A959" s="43"/>
      <c r="B959" s="61"/>
    </row>
    <row r="960" spans="1:2" x14ac:dyDescent="0.3">
      <c r="A960" s="43"/>
      <c r="B960" s="61"/>
    </row>
    <row r="961" spans="1:2" x14ac:dyDescent="0.3">
      <c r="A961" s="43"/>
      <c r="B961" s="61"/>
    </row>
    <row r="962" spans="1:2" x14ac:dyDescent="0.3">
      <c r="A962" s="43"/>
      <c r="B962" s="61"/>
    </row>
    <row r="963" spans="1:2" x14ac:dyDescent="0.3">
      <c r="A963" s="43"/>
      <c r="B963" s="61"/>
    </row>
    <row r="964" spans="1:2" x14ac:dyDescent="0.3">
      <c r="A964" s="43"/>
      <c r="B964" s="61"/>
    </row>
    <row r="965" spans="1:2" x14ac:dyDescent="0.3">
      <c r="A965" s="43"/>
      <c r="B965" s="61"/>
    </row>
    <row r="966" spans="1:2" x14ac:dyDescent="0.3">
      <c r="A966" s="43"/>
      <c r="B966" s="61"/>
    </row>
    <row r="967" spans="1:2" x14ac:dyDescent="0.3">
      <c r="A967" s="43"/>
      <c r="B967" s="61"/>
    </row>
    <row r="968" spans="1:2" x14ac:dyDescent="0.3">
      <c r="A968" s="43"/>
      <c r="B968" s="61"/>
    </row>
    <row r="969" spans="1:2" x14ac:dyDescent="0.3">
      <c r="A969" s="43"/>
      <c r="B969" s="61"/>
    </row>
    <row r="970" spans="1:2" x14ac:dyDescent="0.3">
      <c r="A970" s="43"/>
      <c r="B970" s="61"/>
    </row>
    <row r="971" spans="1:2" x14ac:dyDescent="0.3">
      <c r="A971" s="43"/>
      <c r="B971" s="61"/>
    </row>
    <row r="972" spans="1:2" x14ac:dyDescent="0.3">
      <c r="A972" s="43"/>
      <c r="B972" s="61"/>
    </row>
    <row r="973" spans="1:2" x14ac:dyDescent="0.3">
      <c r="A973" s="43"/>
      <c r="B973" s="61"/>
    </row>
    <row r="974" spans="1:2" x14ac:dyDescent="0.3">
      <c r="A974" s="43"/>
      <c r="B974" s="61"/>
    </row>
    <row r="975" spans="1:2" x14ac:dyDescent="0.3">
      <c r="A975" s="43"/>
      <c r="B975" s="61"/>
    </row>
    <row r="976" spans="1:2" x14ac:dyDescent="0.3">
      <c r="A976" s="43"/>
      <c r="B976" s="61"/>
    </row>
    <row r="977" spans="1:2" x14ac:dyDescent="0.3">
      <c r="A977" s="43"/>
      <c r="B977" s="61"/>
    </row>
    <row r="978" spans="1:2" x14ac:dyDescent="0.3">
      <c r="A978" s="43"/>
      <c r="B978" s="61"/>
    </row>
    <row r="979" spans="1:2" x14ac:dyDescent="0.3">
      <c r="A979" s="43"/>
      <c r="B979" s="61"/>
    </row>
    <row r="980" spans="1:2" x14ac:dyDescent="0.3">
      <c r="A980" s="43"/>
      <c r="B980" s="61"/>
    </row>
    <row r="981" spans="1:2" x14ac:dyDescent="0.3">
      <c r="A981" s="43"/>
      <c r="B981" s="61"/>
    </row>
    <row r="982" spans="1:2" x14ac:dyDescent="0.3">
      <c r="A982" s="43"/>
      <c r="B982" s="61"/>
    </row>
    <row r="983" spans="1:2" x14ac:dyDescent="0.3">
      <c r="A983" s="43"/>
      <c r="B983" s="61"/>
    </row>
    <row r="984" spans="1:2" x14ac:dyDescent="0.3">
      <c r="A984" s="43"/>
      <c r="B984" s="61"/>
    </row>
    <row r="985" spans="1:2" x14ac:dyDescent="0.3">
      <c r="A985" s="43"/>
      <c r="B985" s="61"/>
    </row>
    <row r="986" spans="1:2" x14ac:dyDescent="0.3">
      <c r="A986" s="43"/>
      <c r="B986" s="61"/>
    </row>
    <row r="987" spans="1:2" x14ac:dyDescent="0.3">
      <c r="A987" s="43"/>
      <c r="B987" s="61"/>
    </row>
    <row r="988" spans="1:2" x14ac:dyDescent="0.3">
      <c r="A988" s="43"/>
      <c r="B988" s="61"/>
    </row>
    <row r="989" spans="1:2" x14ac:dyDescent="0.3">
      <c r="A989" s="43"/>
      <c r="B989" s="61"/>
    </row>
    <row r="990" spans="1:2" x14ac:dyDescent="0.3">
      <c r="A990" s="43"/>
      <c r="B990" s="61"/>
    </row>
    <row r="991" spans="1:2" x14ac:dyDescent="0.3">
      <c r="A991" s="43"/>
      <c r="B991" s="61"/>
    </row>
    <row r="992" spans="1:2" x14ac:dyDescent="0.3">
      <c r="A992" s="43"/>
      <c r="B992" s="61"/>
    </row>
    <row r="993" spans="1:2" x14ac:dyDescent="0.3">
      <c r="A993" s="43"/>
      <c r="B993" s="61"/>
    </row>
    <row r="994" spans="1:2" x14ac:dyDescent="0.3">
      <c r="A994" s="43"/>
      <c r="B994" s="61"/>
    </row>
    <row r="995" spans="1:2" x14ac:dyDescent="0.3">
      <c r="A995" s="43"/>
      <c r="B995" s="61"/>
    </row>
    <row r="996" spans="1:2" x14ac:dyDescent="0.3">
      <c r="A996" s="43"/>
      <c r="B996" s="61"/>
    </row>
    <row r="997" spans="1:2" x14ac:dyDescent="0.3">
      <c r="A997" s="43"/>
      <c r="B997" s="61"/>
    </row>
    <row r="998" spans="1:2" x14ac:dyDescent="0.3">
      <c r="A998" s="43"/>
      <c r="B998" s="61"/>
    </row>
    <row r="999" spans="1:2" x14ac:dyDescent="0.3">
      <c r="A999" s="43"/>
      <c r="B999" s="61"/>
    </row>
    <row r="1000" spans="1:2" x14ac:dyDescent="0.3">
      <c r="A1000" s="43"/>
      <c r="B1000" s="61"/>
    </row>
    <row r="1001" spans="1:2" x14ac:dyDescent="0.3">
      <c r="A1001" s="43"/>
      <c r="B1001" s="61"/>
    </row>
    <row r="1002" spans="1:2" x14ac:dyDescent="0.3">
      <c r="A1002" s="43"/>
      <c r="B1002" s="61"/>
    </row>
    <row r="1003" spans="1:2" x14ac:dyDescent="0.3">
      <c r="A1003" s="43"/>
      <c r="B1003" s="61"/>
    </row>
    <row r="1004" spans="1:2" x14ac:dyDescent="0.3">
      <c r="A1004" s="43"/>
      <c r="B1004" s="61"/>
    </row>
    <row r="1005" spans="1:2" x14ac:dyDescent="0.3">
      <c r="A1005" s="43"/>
      <c r="B1005" s="61"/>
    </row>
    <row r="1006" spans="1:2" x14ac:dyDescent="0.3">
      <c r="A1006" s="43"/>
      <c r="B1006" s="61"/>
    </row>
    <row r="1007" spans="1:2" x14ac:dyDescent="0.3">
      <c r="A1007" s="43"/>
      <c r="B1007" s="61"/>
    </row>
    <row r="1008" spans="1:2" x14ac:dyDescent="0.3">
      <c r="A1008" s="43"/>
      <c r="B1008" s="61"/>
    </row>
    <row r="1009" spans="1:2" x14ac:dyDescent="0.3">
      <c r="A1009" s="43"/>
      <c r="B1009" s="61"/>
    </row>
    <row r="1010" spans="1:2" x14ac:dyDescent="0.3">
      <c r="A1010" s="43"/>
      <c r="B1010" s="61"/>
    </row>
    <row r="1011" spans="1:2" x14ac:dyDescent="0.3">
      <c r="A1011" s="43"/>
      <c r="B1011" s="61"/>
    </row>
    <row r="1012" spans="1:2" x14ac:dyDescent="0.3">
      <c r="A1012" s="43"/>
      <c r="B1012" s="61"/>
    </row>
    <row r="1013" spans="1:2" x14ac:dyDescent="0.3">
      <c r="A1013" s="43"/>
      <c r="B1013" s="61"/>
    </row>
    <row r="1014" spans="1:2" x14ac:dyDescent="0.3">
      <c r="A1014" s="43"/>
      <c r="B1014" s="61"/>
    </row>
    <row r="1015" spans="1:2" x14ac:dyDescent="0.3">
      <c r="A1015" s="43"/>
      <c r="B1015" s="61"/>
    </row>
    <row r="1016" spans="1:2" x14ac:dyDescent="0.3">
      <c r="A1016" s="43"/>
      <c r="B1016" s="61"/>
    </row>
    <row r="1017" spans="1:2" x14ac:dyDescent="0.3">
      <c r="A1017" s="43"/>
      <c r="B1017" s="61"/>
    </row>
    <row r="1018" spans="1:2" x14ac:dyDescent="0.3">
      <c r="A1018" s="43"/>
      <c r="B1018" s="61"/>
    </row>
    <row r="1019" spans="1:2" x14ac:dyDescent="0.3">
      <c r="A1019" s="43"/>
      <c r="B1019" s="61"/>
    </row>
    <row r="1020" spans="1:2" x14ac:dyDescent="0.3">
      <c r="A1020" s="43"/>
      <c r="B1020" s="61"/>
    </row>
    <row r="1021" spans="1:2" x14ac:dyDescent="0.3">
      <c r="A1021" s="43"/>
      <c r="B1021" s="61"/>
    </row>
    <row r="1022" spans="1:2" x14ac:dyDescent="0.3">
      <c r="A1022" s="43"/>
      <c r="B1022" s="61"/>
    </row>
    <row r="1023" spans="1:2" x14ac:dyDescent="0.3">
      <c r="A1023" s="43"/>
      <c r="B1023" s="61"/>
    </row>
    <row r="1024" spans="1:2" x14ac:dyDescent="0.3">
      <c r="A1024" s="43"/>
      <c r="B1024" s="61"/>
    </row>
    <row r="1025" spans="1:2" x14ac:dyDescent="0.3">
      <c r="A1025" s="43"/>
      <c r="B1025" s="61"/>
    </row>
    <row r="1026" spans="1:2" x14ac:dyDescent="0.3">
      <c r="A1026" s="43"/>
      <c r="B1026" s="61"/>
    </row>
    <row r="1027" spans="1:2" x14ac:dyDescent="0.3">
      <c r="A1027" s="43"/>
      <c r="B1027" s="61"/>
    </row>
    <row r="1028" spans="1:2" x14ac:dyDescent="0.3">
      <c r="A1028" s="43"/>
      <c r="B1028" s="61"/>
    </row>
    <row r="1029" spans="1:2" x14ac:dyDescent="0.3">
      <c r="A1029" s="43"/>
      <c r="B1029" s="61"/>
    </row>
    <row r="1030" spans="1:2" x14ac:dyDescent="0.3">
      <c r="A1030" s="43"/>
      <c r="B1030" s="61"/>
    </row>
    <row r="1031" spans="1:2" x14ac:dyDescent="0.3">
      <c r="A1031" s="43"/>
      <c r="B1031" s="61"/>
    </row>
    <row r="1032" spans="1:2" x14ac:dyDescent="0.3">
      <c r="A1032" s="43"/>
      <c r="B1032" s="61"/>
    </row>
    <row r="1033" spans="1:2" x14ac:dyDescent="0.3">
      <c r="A1033" s="43"/>
      <c r="B1033" s="61"/>
    </row>
    <row r="1034" spans="1:2" x14ac:dyDescent="0.3">
      <c r="A1034" s="43"/>
      <c r="B1034" s="61"/>
    </row>
    <row r="1035" spans="1:2" x14ac:dyDescent="0.3">
      <c r="A1035" s="43"/>
      <c r="B1035" s="61"/>
    </row>
    <row r="1036" spans="1:2" x14ac:dyDescent="0.3">
      <c r="A1036" s="43"/>
      <c r="B1036" s="61"/>
    </row>
    <row r="1037" spans="1:2" x14ac:dyDescent="0.3">
      <c r="A1037" s="43"/>
      <c r="B1037" s="61"/>
    </row>
    <row r="1038" spans="1:2" x14ac:dyDescent="0.3">
      <c r="A1038" s="43"/>
      <c r="B1038" s="61"/>
    </row>
    <row r="1039" spans="1:2" x14ac:dyDescent="0.3">
      <c r="A1039" s="43"/>
      <c r="B1039" s="61"/>
    </row>
    <row r="1040" spans="1:2" x14ac:dyDescent="0.3">
      <c r="A1040" s="43"/>
      <c r="B1040" s="61"/>
    </row>
    <row r="1041" spans="1:2" x14ac:dyDescent="0.3">
      <c r="A1041" s="43"/>
      <c r="B1041" s="61"/>
    </row>
    <row r="1042" spans="1:2" x14ac:dyDescent="0.3">
      <c r="A1042" s="43"/>
      <c r="B1042" s="61"/>
    </row>
    <row r="1043" spans="1:2" x14ac:dyDescent="0.3">
      <c r="A1043" s="43"/>
      <c r="B1043" s="61"/>
    </row>
    <row r="1044" spans="1:2" x14ac:dyDescent="0.3">
      <c r="A1044" s="43"/>
      <c r="B1044" s="61"/>
    </row>
    <row r="1045" spans="1:2" x14ac:dyDescent="0.3">
      <c r="A1045" s="43"/>
      <c r="B1045" s="61"/>
    </row>
    <row r="1046" spans="1:2" x14ac:dyDescent="0.3">
      <c r="A1046" s="43"/>
      <c r="B1046" s="61"/>
    </row>
    <row r="1047" spans="1:2" x14ac:dyDescent="0.3">
      <c r="A1047" s="43"/>
      <c r="B1047" s="61"/>
    </row>
    <row r="1048" spans="1:2" x14ac:dyDescent="0.3">
      <c r="A1048" s="43"/>
      <c r="B1048" s="61"/>
    </row>
    <row r="1049" spans="1:2" x14ac:dyDescent="0.3">
      <c r="A1049" s="43"/>
      <c r="B1049" s="61"/>
    </row>
    <row r="1050" spans="1:2" x14ac:dyDescent="0.3">
      <c r="A1050" s="43"/>
      <c r="B1050" s="61"/>
    </row>
    <row r="1051" spans="1:2" x14ac:dyDescent="0.3">
      <c r="A1051" s="43"/>
      <c r="B1051" s="61"/>
    </row>
    <row r="1052" spans="1:2" x14ac:dyDescent="0.3">
      <c r="A1052" s="43"/>
      <c r="B1052" s="61"/>
    </row>
    <row r="1053" spans="1:2" x14ac:dyDescent="0.3">
      <c r="A1053" s="43"/>
      <c r="B1053" s="61"/>
    </row>
    <row r="1054" spans="1:2" x14ac:dyDescent="0.3">
      <c r="A1054" s="43"/>
      <c r="B1054" s="61"/>
    </row>
    <row r="1055" spans="1:2" x14ac:dyDescent="0.3">
      <c r="A1055" s="43"/>
      <c r="B1055" s="61"/>
    </row>
    <row r="1056" spans="1:2" x14ac:dyDescent="0.3">
      <c r="A1056" s="43"/>
      <c r="B1056" s="61"/>
    </row>
    <row r="1057" spans="1:2" x14ac:dyDescent="0.3">
      <c r="A1057" s="43"/>
      <c r="B1057" s="61"/>
    </row>
    <row r="1058" spans="1:2" x14ac:dyDescent="0.3">
      <c r="A1058" s="43"/>
      <c r="B1058" s="61"/>
    </row>
    <row r="1059" spans="1:2" x14ac:dyDescent="0.3">
      <c r="A1059" s="43"/>
      <c r="B1059" s="61"/>
    </row>
    <row r="1060" spans="1:2" x14ac:dyDescent="0.3">
      <c r="A1060" s="43"/>
      <c r="B1060" s="61"/>
    </row>
    <row r="1061" spans="1:2" x14ac:dyDescent="0.3">
      <c r="A1061" s="43"/>
      <c r="B1061" s="61"/>
    </row>
    <row r="1062" spans="1:2" x14ac:dyDescent="0.3">
      <c r="A1062" s="43"/>
      <c r="B1062" s="61"/>
    </row>
    <row r="1063" spans="1:2" x14ac:dyDescent="0.3">
      <c r="A1063" s="43"/>
      <c r="B1063" s="61"/>
    </row>
    <row r="1064" spans="1:2" x14ac:dyDescent="0.3">
      <c r="A1064" s="43"/>
      <c r="B1064" s="61"/>
    </row>
    <row r="1065" spans="1:2" x14ac:dyDescent="0.3">
      <c r="A1065" s="43"/>
      <c r="B1065" s="61"/>
    </row>
    <row r="1066" spans="1:2" x14ac:dyDescent="0.3">
      <c r="A1066" s="43"/>
      <c r="B1066" s="61"/>
    </row>
    <row r="1067" spans="1:2" x14ac:dyDescent="0.3">
      <c r="A1067" s="43"/>
      <c r="B1067" s="61"/>
    </row>
    <row r="1068" spans="1:2" x14ac:dyDescent="0.3">
      <c r="A1068" s="43"/>
      <c r="B1068" s="61"/>
    </row>
    <row r="1069" spans="1:2" x14ac:dyDescent="0.3">
      <c r="A1069" s="43"/>
      <c r="B1069" s="61"/>
    </row>
    <row r="1070" spans="1:2" x14ac:dyDescent="0.3">
      <c r="A1070" s="43"/>
      <c r="B1070" s="61"/>
    </row>
    <row r="1071" spans="1:2" x14ac:dyDescent="0.3">
      <c r="A1071" s="43"/>
      <c r="B1071" s="61"/>
    </row>
    <row r="1072" spans="1:2" x14ac:dyDescent="0.3">
      <c r="A1072" s="43"/>
      <c r="B1072" s="61"/>
    </row>
    <row r="1073" spans="1:2" x14ac:dyDescent="0.3">
      <c r="A1073" s="43"/>
      <c r="B1073" s="61"/>
    </row>
    <row r="1074" spans="1:2" x14ac:dyDescent="0.3">
      <c r="A1074" s="43"/>
      <c r="B1074" s="61"/>
    </row>
    <row r="1075" spans="1:2" x14ac:dyDescent="0.3">
      <c r="A1075" s="43"/>
      <c r="B1075" s="61"/>
    </row>
    <row r="1076" spans="1:2" x14ac:dyDescent="0.3">
      <c r="A1076" s="43"/>
      <c r="B1076" s="61"/>
    </row>
    <row r="1077" spans="1:2" x14ac:dyDescent="0.3">
      <c r="A1077" s="43"/>
      <c r="B1077" s="61"/>
    </row>
    <row r="1078" spans="1:2" x14ac:dyDescent="0.3">
      <c r="A1078" s="43"/>
      <c r="B1078" s="61"/>
    </row>
    <row r="1079" spans="1:2" x14ac:dyDescent="0.3">
      <c r="A1079" s="43"/>
      <c r="B1079" s="61"/>
    </row>
    <row r="1080" spans="1:2" x14ac:dyDescent="0.3">
      <c r="A1080" s="43"/>
      <c r="B1080" s="61"/>
    </row>
    <row r="1081" spans="1:2" x14ac:dyDescent="0.3">
      <c r="A1081" s="43"/>
      <c r="B1081" s="61"/>
    </row>
    <row r="1082" spans="1:2" x14ac:dyDescent="0.3">
      <c r="A1082" s="43"/>
      <c r="B1082" s="61"/>
    </row>
    <row r="1083" spans="1:2" x14ac:dyDescent="0.3">
      <c r="A1083" s="43"/>
      <c r="B1083" s="61"/>
    </row>
    <row r="1084" spans="1:2" x14ac:dyDescent="0.3">
      <c r="A1084" s="43"/>
      <c r="B1084" s="61"/>
    </row>
    <row r="1085" spans="1:2" x14ac:dyDescent="0.3">
      <c r="A1085" s="43"/>
      <c r="B1085" s="61"/>
    </row>
    <row r="1086" spans="1:2" x14ac:dyDescent="0.3">
      <c r="A1086" s="43"/>
      <c r="B1086" s="61"/>
    </row>
    <row r="1087" spans="1:2" x14ac:dyDescent="0.3">
      <c r="A1087" s="43"/>
      <c r="B1087" s="61"/>
    </row>
    <row r="1088" spans="1:2" x14ac:dyDescent="0.3">
      <c r="A1088" s="43"/>
      <c r="B1088" s="61"/>
    </row>
    <row r="1089" spans="1:2" x14ac:dyDescent="0.3">
      <c r="A1089" s="43"/>
      <c r="B1089" s="61"/>
    </row>
    <row r="1090" spans="1:2" x14ac:dyDescent="0.3">
      <c r="A1090" s="43"/>
      <c r="B1090" s="61"/>
    </row>
    <row r="1091" spans="1:2" x14ac:dyDescent="0.3">
      <c r="A1091" s="43"/>
      <c r="B1091" s="61"/>
    </row>
    <row r="1092" spans="1:2" x14ac:dyDescent="0.3">
      <c r="A1092" s="43"/>
      <c r="B1092" s="61"/>
    </row>
    <row r="1093" spans="1:2" x14ac:dyDescent="0.3">
      <c r="A1093" s="43"/>
      <c r="B1093" s="61"/>
    </row>
    <row r="1094" spans="1:2" x14ac:dyDescent="0.3">
      <c r="A1094" s="43"/>
      <c r="B1094" s="61"/>
    </row>
    <row r="1095" spans="1:2" x14ac:dyDescent="0.3">
      <c r="A1095" s="43"/>
      <c r="B1095" s="61"/>
    </row>
    <row r="1096" spans="1:2" x14ac:dyDescent="0.3">
      <c r="A1096" s="43"/>
      <c r="B1096" s="61"/>
    </row>
    <row r="1097" spans="1:2" x14ac:dyDescent="0.3">
      <c r="A1097" s="43"/>
      <c r="B1097" s="61"/>
    </row>
    <row r="1098" spans="1:2" x14ac:dyDescent="0.3">
      <c r="A1098" s="43"/>
      <c r="B1098" s="61"/>
    </row>
    <row r="1099" spans="1:2" x14ac:dyDescent="0.3">
      <c r="A1099" s="43"/>
      <c r="B1099" s="61"/>
    </row>
    <row r="1100" spans="1:2" x14ac:dyDescent="0.3">
      <c r="A1100" s="43"/>
      <c r="B1100" s="61"/>
    </row>
    <row r="1101" spans="1:2" x14ac:dyDescent="0.3">
      <c r="A1101" s="43"/>
      <c r="B1101" s="61"/>
    </row>
    <row r="1102" spans="1:2" x14ac:dyDescent="0.3">
      <c r="A1102" s="43"/>
      <c r="B1102" s="61"/>
    </row>
    <row r="1103" spans="1:2" x14ac:dyDescent="0.3">
      <c r="A1103" s="43"/>
      <c r="B1103" s="61"/>
    </row>
    <row r="1104" spans="1:2" x14ac:dyDescent="0.3">
      <c r="A1104" s="43"/>
      <c r="B1104" s="61"/>
    </row>
    <row r="1105" spans="1:2" x14ac:dyDescent="0.3">
      <c r="A1105" s="43"/>
      <c r="B1105" s="61"/>
    </row>
    <row r="1106" spans="1:2" x14ac:dyDescent="0.3">
      <c r="A1106" s="43"/>
      <c r="B1106" s="61"/>
    </row>
    <row r="1107" spans="1:2" x14ac:dyDescent="0.3">
      <c r="A1107" s="43"/>
      <c r="B1107" s="61"/>
    </row>
    <row r="1108" spans="1:2" x14ac:dyDescent="0.3">
      <c r="A1108" s="43"/>
      <c r="B1108" s="61"/>
    </row>
    <row r="1109" spans="1:2" x14ac:dyDescent="0.3">
      <c r="A1109" s="43"/>
      <c r="B1109" s="61"/>
    </row>
    <row r="1110" spans="1:2" x14ac:dyDescent="0.3">
      <c r="A1110" s="43"/>
      <c r="B1110" s="61"/>
    </row>
    <row r="1111" spans="1:2" x14ac:dyDescent="0.3">
      <c r="A1111" s="43"/>
      <c r="B1111" s="61"/>
    </row>
    <row r="1112" spans="1:2" x14ac:dyDescent="0.3">
      <c r="A1112" s="43"/>
      <c r="B1112" s="61"/>
    </row>
    <row r="1113" spans="1:2" x14ac:dyDescent="0.3">
      <c r="A1113" s="43"/>
      <c r="B1113" s="61"/>
    </row>
    <row r="1114" spans="1:2" x14ac:dyDescent="0.3">
      <c r="A1114" s="43"/>
      <c r="B1114" s="61"/>
    </row>
    <row r="1115" spans="1:2" x14ac:dyDescent="0.3">
      <c r="A1115" s="43"/>
      <c r="B1115" s="61"/>
    </row>
    <row r="1116" spans="1:2" x14ac:dyDescent="0.3">
      <c r="A1116" s="43"/>
      <c r="B1116" s="61"/>
    </row>
    <row r="1117" spans="1:2" x14ac:dyDescent="0.3">
      <c r="A1117" s="43"/>
      <c r="B1117" s="61"/>
    </row>
    <row r="1118" spans="1:2" x14ac:dyDescent="0.3">
      <c r="A1118" s="43"/>
      <c r="B1118" s="61"/>
    </row>
    <row r="1119" spans="1:2" x14ac:dyDescent="0.3">
      <c r="A1119" s="43"/>
      <c r="B1119" s="61"/>
    </row>
    <row r="1120" spans="1:2" x14ac:dyDescent="0.3">
      <c r="A1120" s="43"/>
      <c r="B1120" s="61"/>
    </row>
    <row r="1121" spans="1:2" x14ac:dyDescent="0.3">
      <c r="A1121" s="43"/>
      <c r="B1121" s="61"/>
    </row>
    <row r="1122" spans="1:2" x14ac:dyDescent="0.3">
      <c r="A1122" s="43"/>
      <c r="B1122" s="61"/>
    </row>
    <row r="1123" spans="1:2" x14ac:dyDescent="0.3">
      <c r="A1123" s="43"/>
      <c r="B1123" s="61"/>
    </row>
    <row r="1124" spans="1:2" x14ac:dyDescent="0.3">
      <c r="A1124" s="43"/>
      <c r="B1124" s="61"/>
    </row>
    <row r="1125" spans="1:2" x14ac:dyDescent="0.3">
      <c r="A1125" s="43"/>
      <c r="B1125" s="61"/>
    </row>
    <row r="1126" spans="1:2" x14ac:dyDescent="0.3">
      <c r="A1126" s="43"/>
      <c r="B1126" s="61"/>
    </row>
    <row r="1127" spans="1:2" x14ac:dyDescent="0.3">
      <c r="A1127" s="43"/>
      <c r="B1127" s="61"/>
    </row>
    <row r="1128" spans="1:2" x14ac:dyDescent="0.3">
      <c r="A1128" s="43"/>
      <c r="B1128" s="61"/>
    </row>
    <row r="1129" spans="1:2" x14ac:dyDescent="0.3">
      <c r="A1129" s="43"/>
      <c r="B1129" s="61"/>
    </row>
    <row r="1130" spans="1:2" x14ac:dyDescent="0.3">
      <c r="A1130" s="43"/>
      <c r="B1130" s="61"/>
    </row>
    <row r="1131" spans="1:2" x14ac:dyDescent="0.3">
      <c r="A1131" s="43"/>
      <c r="B1131" s="61"/>
    </row>
    <row r="1132" spans="1:2" x14ac:dyDescent="0.3">
      <c r="A1132" s="43"/>
      <c r="B1132" s="61"/>
    </row>
    <row r="1133" spans="1:2" x14ac:dyDescent="0.3">
      <c r="A1133" s="43"/>
      <c r="B1133" s="61"/>
    </row>
    <row r="1134" spans="1:2" x14ac:dyDescent="0.3">
      <c r="A1134" s="43"/>
      <c r="B1134" s="61"/>
    </row>
    <row r="1135" spans="1:2" x14ac:dyDescent="0.3">
      <c r="A1135" s="43"/>
      <c r="B1135" s="61"/>
    </row>
    <row r="1136" spans="1:2" x14ac:dyDescent="0.3">
      <c r="A1136" s="43"/>
      <c r="B1136" s="61"/>
    </row>
    <row r="1137" spans="1:2" x14ac:dyDescent="0.3">
      <c r="A1137" s="43"/>
      <c r="B1137" s="61"/>
    </row>
    <row r="1138" spans="1:2" x14ac:dyDescent="0.3">
      <c r="A1138" s="43"/>
      <c r="B1138" s="61"/>
    </row>
    <row r="1139" spans="1:2" x14ac:dyDescent="0.3">
      <c r="A1139" s="43"/>
      <c r="B1139" s="61"/>
    </row>
    <row r="1140" spans="1:2" x14ac:dyDescent="0.3">
      <c r="A1140" s="43"/>
      <c r="B1140" s="61"/>
    </row>
    <row r="1141" spans="1:2" x14ac:dyDescent="0.3">
      <c r="A1141" s="43"/>
      <c r="B1141" s="61"/>
    </row>
    <row r="1142" spans="1:2" x14ac:dyDescent="0.3">
      <c r="A1142" s="43"/>
      <c r="B1142" s="61"/>
    </row>
    <row r="1143" spans="1:2" x14ac:dyDescent="0.3">
      <c r="A1143" s="43"/>
      <c r="B1143" s="61"/>
    </row>
    <row r="1144" spans="1:2" x14ac:dyDescent="0.3">
      <c r="A1144" s="43"/>
      <c r="B1144" s="61"/>
    </row>
    <row r="1145" spans="1:2" x14ac:dyDescent="0.3">
      <c r="A1145" s="43"/>
      <c r="B1145" s="61"/>
    </row>
    <row r="1146" spans="1:2" x14ac:dyDescent="0.3">
      <c r="A1146" s="43"/>
      <c r="B1146" s="61"/>
    </row>
    <row r="1147" spans="1:2" x14ac:dyDescent="0.3">
      <c r="A1147" s="43"/>
      <c r="B1147" s="61"/>
    </row>
    <row r="1148" spans="1:2" x14ac:dyDescent="0.3">
      <c r="A1148" s="43"/>
      <c r="B1148" s="61"/>
    </row>
    <row r="1149" spans="1:2" x14ac:dyDescent="0.3">
      <c r="A1149" s="43"/>
      <c r="B1149" s="61"/>
    </row>
    <row r="1150" spans="1:2" x14ac:dyDescent="0.3">
      <c r="A1150" s="43"/>
      <c r="B1150" s="61"/>
    </row>
    <row r="1151" spans="1:2" x14ac:dyDescent="0.3">
      <c r="A1151" s="43"/>
      <c r="B1151" s="61"/>
    </row>
    <row r="1152" spans="1:2" x14ac:dyDescent="0.3">
      <c r="A1152" s="43"/>
      <c r="B1152" s="61"/>
    </row>
    <row r="1153" spans="1:2" x14ac:dyDescent="0.3">
      <c r="A1153" s="43"/>
      <c r="B1153" s="61"/>
    </row>
    <row r="1154" spans="1:2" x14ac:dyDescent="0.3">
      <c r="A1154" s="43"/>
      <c r="B1154" s="61"/>
    </row>
    <row r="1155" spans="1:2" x14ac:dyDescent="0.3">
      <c r="A1155" s="43"/>
      <c r="B1155" s="61"/>
    </row>
    <row r="1156" spans="1:2" x14ac:dyDescent="0.3">
      <c r="A1156" s="43"/>
      <c r="B1156" s="61"/>
    </row>
    <row r="1157" spans="1:2" x14ac:dyDescent="0.3">
      <c r="A1157" s="43"/>
      <c r="B1157" s="61"/>
    </row>
    <row r="1158" spans="1:2" x14ac:dyDescent="0.3">
      <c r="A1158" s="43"/>
      <c r="B1158" s="61"/>
    </row>
    <row r="1159" spans="1:2" x14ac:dyDescent="0.3">
      <c r="A1159" s="43"/>
      <c r="B1159" s="61"/>
    </row>
    <row r="1160" spans="1:2" x14ac:dyDescent="0.3">
      <c r="A1160" s="43"/>
      <c r="B1160" s="61"/>
    </row>
    <row r="1161" spans="1:2" x14ac:dyDescent="0.3">
      <c r="A1161" s="43"/>
      <c r="B1161" s="61"/>
    </row>
    <row r="1162" spans="1:2" x14ac:dyDescent="0.3">
      <c r="A1162" s="43"/>
      <c r="B1162" s="61"/>
    </row>
    <row r="1163" spans="1:2" x14ac:dyDescent="0.3">
      <c r="A1163" s="43"/>
      <c r="B1163" s="61"/>
    </row>
    <row r="1164" spans="1:2" x14ac:dyDescent="0.3">
      <c r="A1164" s="43"/>
      <c r="B1164" s="61"/>
    </row>
    <row r="1165" spans="1:2" x14ac:dyDescent="0.3">
      <c r="A1165" s="43"/>
      <c r="B1165" s="61"/>
    </row>
    <row r="1166" spans="1:2" x14ac:dyDescent="0.3">
      <c r="A1166" s="43"/>
      <c r="B1166" s="61"/>
    </row>
    <row r="1167" spans="1:2" x14ac:dyDescent="0.3">
      <c r="A1167" s="43"/>
      <c r="B1167" s="61"/>
    </row>
    <row r="1168" spans="1:2" x14ac:dyDescent="0.3">
      <c r="A1168" s="43"/>
      <c r="B1168" s="61"/>
    </row>
    <row r="1169" spans="1:2" x14ac:dyDescent="0.3">
      <c r="A1169" s="43"/>
      <c r="B1169" s="61"/>
    </row>
    <row r="1170" spans="1:2" x14ac:dyDescent="0.3">
      <c r="A1170" s="43"/>
      <c r="B1170" s="61"/>
    </row>
    <row r="1171" spans="1:2" x14ac:dyDescent="0.3">
      <c r="A1171" s="43"/>
      <c r="B1171" s="61"/>
    </row>
    <row r="1172" spans="1:2" x14ac:dyDescent="0.3">
      <c r="A1172" s="43"/>
      <c r="B1172" s="61"/>
    </row>
    <row r="1173" spans="1:2" x14ac:dyDescent="0.3">
      <c r="A1173" s="43"/>
      <c r="B1173" s="61"/>
    </row>
    <row r="1174" spans="1:2" x14ac:dyDescent="0.3">
      <c r="A1174" s="43"/>
      <c r="B1174" s="61"/>
    </row>
    <row r="1175" spans="1:2" x14ac:dyDescent="0.3">
      <c r="A1175" s="43"/>
      <c r="B1175" s="61"/>
    </row>
    <row r="1176" spans="1:2" x14ac:dyDescent="0.3">
      <c r="A1176" s="43"/>
      <c r="B1176" s="61"/>
    </row>
    <row r="1177" spans="1:2" x14ac:dyDescent="0.3">
      <c r="A1177" s="43"/>
      <c r="B1177" s="61"/>
    </row>
    <row r="1178" spans="1:2" x14ac:dyDescent="0.3">
      <c r="A1178" s="43"/>
      <c r="B1178" s="61"/>
    </row>
    <row r="1179" spans="1:2" x14ac:dyDescent="0.3">
      <c r="A1179" s="43"/>
      <c r="B1179" s="61"/>
    </row>
    <row r="1180" spans="1:2" x14ac:dyDescent="0.3">
      <c r="A1180" s="43"/>
      <c r="B1180" s="61"/>
    </row>
    <row r="1181" spans="1:2" x14ac:dyDescent="0.3">
      <c r="A1181" s="43"/>
      <c r="B1181" s="61"/>
    </row>
    <row r="1182" spans="1:2" x14ac:dyDescent="0.3">
      <c r="A1182" s="43"/>
      <c r="B1182" s="61"/>
    </row>
    <row r="1183" spans="1:2" x14ac:dyDescent="0.3">
      <c r="A1183" s="43"/>
      <c r="B1183" s="61"/>
    </row>
    <row r="1184" spans="1:2" x14ac:dyDescent="0.3">
      <c r="A1184" s="43"/>
      <c r="B1184" s="61"/>
    </row>
    <row r="1185" spans="1:2" x14ac:dyDescent="0.3">
      <c r="A1185" s="43"/>
      <c r="B1185" s="61"/>
    </row>
    <row r="1186" spans="1:2" x14ac:dyDescent="0.3">
      <c r="A1186" s="43"/>
      <c r="B1186" s="61"/>
    </row>
    <row r="1187" spans="1:2" x14ac:dyDescent="0.3">
      <c r="A1187" s="43"/>
      <c r="B1187" s="61"/>
    </row>
    <row r="1188" spans="1:2" x14ac:dyDescent="0.3">
      <c r="A1188" s="43"/>
      <c r="B1188" s="61"/>
    </row>
    <row r="1189" spans="1:2" x14ac:dyDescent="0.3">
      <c r="A1189" s="43"/>
      <c r="B1189" s="61"/>
    </row>
    <row r="1190" spans="1:2" x14ac:dyDescent="0.3">
      <c r="A1190" s="43"/>
      <c r="B1190" s="61"/>
    </row>
    <row r="1191" spans="1:2" x14ac:dyDescent="0.3">
      <c r="A1191" s="43"/>
      <c r="B1191" s="61"/>
    </row>
    <row r="1192" spans="1:2" x14ac:dyDescent="0.3">
      <c r="A1192" s="43"/>
      <c r="B1192" s="61"/>
    </row>
    <row r="1193" spans="1:2" x14ac:dyDescent="0.3">
      <c r="A1193" s="43"/>
      <c r="B1193" s="61"/>
    </row>
    <row r="1194" spans="1:2" x14ac:dyDescent="0.3">
      <c r="A1194" s="43"/>
      <c r="B1194" s="61"/>
    </row>
    <row r="1195" spans="1:2" x14ac:dyDescent="0.3">
      <c r="A1195" s="43"/>
      <c r="B1195" s="61"/>
    </row>
    <row r="1196" spans="1:2" x14ac:dyDescent="0.3">
      <c r="A1196" s="43"/>
      <c r="B1196" s="61"/>
    </row>
    <row r="1197" spans="1:2" x14ac:dyDescent="0.3">
      <c r="A1197" s="43"/>
      <c r="B1197" s="61"/>
    </row>
    <row r="1198" spans="1:2" x14ac:dyDescent="0.3">
      <c r="A1198" s="43"/>
      <c r="B1198" s="61"/>
    </row>
    <row r="1199" spans="1:2" x14ac:dyDescent="0.3">
      <c r="A1199" s="43"/>
      <c r="B1199" s="61"/>
    </row>
    <row r="1200" spans="1:2" x14ac:dyDescent="0.3">
      <c r="A1200" s="43"/>
      <c r="B1200" s="61"/>
    </row>
    <row r="1201" spans="1:2" x14ac:dyDescent="0.3">
      <c r="A1201" s="43"/>
      <c r="B1201" s="61"/>
    </row>
    <row r="1202" spans="1:2" x14ac:dyDescent="0.3">
      <c r="A1202" s="43"/>
      <c r="B1202" s="61"/>
    </row>
    <row r="1203" spans="1:2" x14ac:dyDescent="0.3">
      <c r="A1203" s="43"/>
      <c r="B1203" s="61"/>
    </row>
    <row r="1204" spans="1:2" x14ac:dyDescent="0.3">
      <c r="A1204" s="43"/>
      <c r="B1204" s="61"/>
    </row>
    <row r="1205" spans="1:2" x14ac:dyDescent="0.3">
      <c r="A1205" s="43"/>
      <c r="B1205" s="61"/>
    </row>
    <row r="1206" spans="1:2" x14ac:dyDescent="0.3">
      <c r="A1206" s="43"/>
      <c r="B1206" s="61"/>
    </row>
    <row r="1207" spans="1:2" x14ac:dyDescent="0.3">
      <c r="A1207" s="43"/>
      <c r="B1207" s="61"/>
    </row>
    <row r="1208" spans="1:2" x14ac:dyDescent="0.3">
      <c r="A1208" s="43"/>
      <c r="B1208" s="61"/>
    </row>
    <row r="1209" spans="1:2" x14ac:dyDescent="0.3">
      <c r="A1209" s="43"/>
      <c r="B1209" s="61"/>
    </row>
    <row r="1210" spans="1:2" x14ac:dyDescent="0.3">
      <c r="A1210" s="43"/>
      <c r="B1210" s="61"/>
    </row>
    <row r="1211" spans="1:2" x14ac:dyDescent="0.3">
      <c r="A1211" s="43"/>
      <c r="B1211" s="61"/>
    </row>
    <row r="1212" spans="1:2" x14ac:dyDescent="0.3">
      <c r="A1212" s="43"/>
      <c r="B1212" s="61"/>
    </row>
    <row r="1213" spans="1:2" x14ac:dyDescent="0.3">
      <c r="A1213" s="43"/>
      <c r="B1213" s="61"/>
    </row>
    <row r="1214" spans="1:2" x14ac:dyDescent="0.3">
      <c r="A1214" s="43"/>
      <c r="B1214" s="61"/>
    </row>
    <row r="1215" spans="1:2" x14ac:dyDescent="0.3">
      <c r="A1215" s="43"/>
      <c r="B1215" s="61"/>
    </row>
    <row r="1216" spans="1:2" x14ac:dyDescent="0.3">
      <c r="A1216" s="43"/>
      <c r="B1216" s="61"/>
    </row>
    <row r="1217" spans="1:2" x14ac:dyDescent="0.3">
      <c r="A1217" s="43"/>
      <c r="B1217" s="61"/>
    </row>
    <row r="1218" spans="1:2" x14ac:dyDescent="0.3">
      <c r="A1218" s="43"/>
      <c r="B1218" s="61"/>
    </row>
    <row r="1219" spans="1:2" x14ac:dyDescent="0.3">
      <c r="A1219" s="43"/>
      <c r="B1219" s="61"/>
    </row>
    <row r="1220" spans="1:2" x14ac:dyDescent="0.3">
      <c r="A1220" s="43"/>
      <c r="B1220" s="61"/>
    </row>
    <row r="1221" spans="1:2" x14ac:dyDescent="0.3">
      <c r="A1221" s="43"/>
      <c r="B1221" s="61"/>
    </row>
    <row r="1222" spans="1:2" x14ac:dyDescent="0.3">
      <c r="A1222" s="43"/>
      <c r="B1222" s="61"/>
    </row>
    <row r="1223" spans="1:2" x14ac:dyDescent="0.3">
      <c r="A1223" s="43"/>
      <c r="B1223" s="61"/>
    </row>
    <row r="1224" spans="1:2" x14ac:dyDescent="0.3">
      <c r="A1224" s="43"/>
      <c r="B1224" s="61"/>
    </row>
    <row r="1225" spans="1:2" x14ac:dyDescent="0.3">
      <c r="A1225" s="43"/>
      <c r="B1225" s="61"/>
    </row>
    <row r="1226" spans="1:2" x14ac:dyDescent="0.3">
      <c r="A1226" s="43"/>
      <c r="B1226" s="61"/>
    </row>
    <row r="1227" spans="1:2" x14ac:dyDescent="0.3">
      <c r="A1227" s="43"/>
      <c r="B1227" s="61"/>
    </row>
    <row r="1228" spans="1:2" x14ac:dyDescent="0.3">
      <c r="A1228" s="43"/>
      <c r="B1228" s="61"/>
    </row>
    <row r="1229" spans="1:2" x14ac:dyDescent="0.3">
      <c r="A1229" s="43"/>
      <c r="B1229" s="61"/>
    </row>
    <row r="1230" spans="1:2" x14ac:dyDescent="0.3">
      <c r="A1230" s="43"/>
      <c r="B1230" s="61"/>
    </row>
    <row r="1231" spans="1:2" x14ac:dyDescent="0.3">
      <c r="A1231" s="43"/>
      <c r="B1231" s="61"/>
    </row>
    <row r="1232" spans="1:2" x14ac:dyDescent="0.3">
      <c r="A1232" s="43"/>
      <c r="B1232" s="61"/>
    </row>
    <row r="1233" spans="1:2" x14ac:dyDescent="0.3">
      <c r="A1233" s="43"/>
      <c r="B1233" s="61"/>
    </row>
    <row r="1234" spans="1:2" x14ac:dyDescent="0.3">
      <c r="A1234" s="43"/>
      <c r="B1234" s="61"/>
    </row>
    <row r="1235" spans="1:2" x14ac:dyDescent="0.3">
      <c r="A1235" s="43"/>
      <c r="B1235" s="61"/>
    </row>
    <row r="1236" spans="1:2" x14ac:dyDescent="0.3">
      <c r="A1236" s="43"/>
      <c r="B1236" s="61"/>
    </row>
    <row r="1237" spans="1:2" x14ac:dyDescent="0.3">
      <c r="A1237" s="43"/>
      <c r="B1237" s="61"/>
    </row>
    <row r="1238" spans="1:2" x14ac:dyDescent="0.3">
      <c r="A1238" s="43"/>
      <c r="B1238" s="61"/>
    </row>
    <row r="1239" spans="1:2" x14ac:dyDescent="0.3">
      <c r="A1239" s="43"/>
      <c r="B1239" s="61"/>
    </row>
    <row r="1240" spans="1:2" x14ac:dyDescent="0.3">
      <c r="A1240" s="43"/>
      <c r="B1240" s="61"/>
    </row>
    <row r="1241" spans="1:2" x14ac:dyDescent="0.3">
      <c r="A1241" s="43"/>
      <c r="B1241" s="61"/>
    </row>
    <row r="1242" spans="1:2" x14ac:dyDescent="0.3">
      <c r="A1242" s="43"/>
      <c r="B1242" s="61"/>
    </row>
    <row r="1243" spans="1:2" x14ac:dyDescent="0.3">
      <c r="A1243" s="43"/>
      <c r="B1243" s="61"/>
    </row>
    <row r="1244" spans="1:2" x14ac:dyDescent="0.3">
      <c r="A1244" s="43"/>
      <c r="B1244" s="61"/>
    </row>
    <row r="1245" spans="1:2" x14ac:dyDescent="0.3">
      <c r="A1245" s="43"/>
      <c r="B1245" s="61"/>
    </row>
    <row r="1246" spans="1:2" x14ac:dyDescent="0.3">
      <c r="A1246" s="43"/>
      <c r="B1246" s="61"/>
    </row>
    <row r="1247" spans="1:2" x14ac:dyDescent="0.3">
      <c r="A1247" s="43"/>
      <c r="B1247" s="61"/>
    </row>
    <row r="1248" spans="1:2" x14ac:dyDescent="0.3">
      <c r="A1248" s="43"/>
      <c r="B1248" s="61"/>
    </row>
    <row r="1249" spans="1:2" x14ac:dyDescent="0.3">
      <c r="A1249" s="43"/>
      <c r="B1249" s="61"/>
    </row>
    <row r="1250" spans="1:2" x14ac:dyDescent="0.3">
      <c r="A1250" s="43"/>
      <c r="B1250" s="61"/>
    </row>
    <row r="1251" spans="1:2" x14ac:dyDescent="0.3">
      <c r="A1251" s="43"/>
      <c r="B1251" s="61"/>
    </row>
    <row r="1252" spans="1:2" x14ac:dyDescent="0.3">
      <c r="A1252" s="43"/>
      <c r="B1252" s="61"/>
    </row>
    <row r="1253" spans="1:2" x14ac:dyDescent="0.3">
      <c r="A1253" s="43"/>
      <c r="B1253" s="61"/>
    </row>
    <row r="1254" spans="1:2" x14ac:dyDescent="0.3">
      <c r="A1254" s="43"/>
      <c r="B1254" s="61"/>
    </row>
    <row r="1255" spans="1:2" x14ac:dyDescent="0.3">
      <c r="A1255" s="43"/>
      <c r="B1255" s="61"/>
    </row>
    <row r="1256" spans="1:2" x14ac:dyDescent="0.3">
      <c r="A1256" s="43"/>
      <c r="B1256" s="61"/>
    </row>
    <row r="1257" spans="1:2" x14ac:dyDescent="0.3">
      <c r="A1257" s="43"/>
      <c r="B1257" s="61"/>
    </row>
    <row r="1258" spans="1:2" x14ac:dyDescent="0.3">
      <c r="A1258" s="43"/>
      <c r="B1258" s="61"/>
    </row>
    <row r="1259" spans="1:2" x14ac:dyDescent="0.3">
      <c r="A1259" s="43"/>
      <c r="B1259" s="61"/>
    </row>
    <row r="1260" spans="1:2" x14ac:dyDescent="0.3">
      <c r="A1260" s="43"/>
      <c r="B1260" s="61"/>
    </row>
    <row r="1261" spans="1:2" x14ac:dyDescent="0.3">
      <c r="A1261" s="43"/>
      <c r="B1261" s="61"/>
    </row>
    <row r="1262" spans="1:2" x14ac:dyDescent="0.3">
      <c r="A1262" s="43"/>
      <c r="B1262" s="61"/>
    </row>
    <row r="1263" spans="1:2" x14ac:dyDescent="0.3">
      <c r="A1263" s="43"/>
      <c r="B1263" s="61"/>
    </row>
    <row r="1264" spans="1:2" x14ac:dyDescent="0.3">
      <c r="A1264" s="43"/>
      <c r="B1264" s="61"/>
    </row>
    <row r="1265" spans="1:2" x14ac:dyDescent="0.3">
      <c r="A1265" s="43"/>
      <c r="B1265" s="61"/>
    </row>
    <row r="1266" spans="1:2" x14ac:dyDescent="0.3">
      <c r="A1266" s="43"/>
      <c r="B1266" s="61"/>
    </row>
    <row r="1267" spans="1:2" x14ac:dyDescent="0.3">
      <c r="A1267" s="43"/>
      <c r="B1267" s="61"/>
    </row>
    <row r="1268" spans="1:2" x14ac:dyDescent="0.3">
      <c r="A1268" s="43"/>
      <c r="B1268" s="61"/>
    </row>
    <row r="1269" spans="1:2" x14ac:dyDescent="0.3">
      <c r="A1269" s="43"/>
      <c r="B1269" s="61"/>
    </row>
    <row r="1270" spans="1:2" x14ac:dyDescent="0.3">
      <c r="A1270" s="43"/>
      <c r="B1270" s="61"/>
    </row>
    <row r="1271" spans="1:2" x14ac:dyDescent="0.3">
      <c r="A1271" s="43"/>
      <c r="B1271" s="61"/>
    </row>
    <row r="1272" spans="1:2" x14ac:dyDescent="0.3">
      <c r="A1272" s="43"/>
      <c r="B1272" s="61"/>
    </row>
    <row r="1273" spans="1:2" x14ac:dyDescent="0.3">
      <c r="A1273" s="43"/>
      <c r="B1273" s="61"/>
    </row>
    <row r="1274" spans="1:2" x14ac:dyDescent="0.3">
      <c r="A1274" s="43"/>
      <c r="B1274" s="61"/>
    </row>
    <row r="1275" spans="1:2" x14ac:dyDescent="0.3">
      <c r="A1275" s="43"/>
      <c r="B1275" s="61"/>
    </row>
    <row r="1276" spans="1:2" x14ac:dyDescent="0.3">
      <c r="A1276" s="43"/>
      <c r="B1276" s="61"/>
    </row>
    <row r="1277" spans="1:2" x14ac:dyDescent="0.3">
      <c r="A1277" s="43"/>
      <c r="B1277" s="61"/>
    </row>
    <row r="1278" spans="1:2" x14ac:dyDescent="0.3">
      <c r="A1278" s="43"/>
      <c r="B1278" s="61"/>
    </row>
    <row r="1279" spans="1:2" x14ac:dyDescent="0.3">
      <c r="A1279" s="43"/>
      <c r="B1279" s="61"/>
    </row>
    <row r="1280" spans="1:2" x14ac:dyDescent="0.3">
      <c r="A1280" s="43"/>
      <c r="B1280" s="61"/>
    </row>
    <row r="1281" spans="1:2" x14ac:dyDescent="0.3">
      <c r="A1281" s="43"/>
      <c r="B1281" s="61"/>
    </row>
    <row r="1282" spans="1:2" x14ac:dyDescent="0.3">
      <c r="A1282" s="43"/>
      <c r="B1282" s="61"/>
    </row>
    <row r="1283" spans="1:2" x14ac:dyDescent="0.3">
      <c r="A1283" s="43"/>
      <c r="B1283" s="61"/>
    </row>
    <row r="1284" spans="1:2" x14ac:dyDescent="0.3">
      <c r="A1284" s="43"/>
      <c r="B1284" s="61"/>
    </row>
    <row r="1285" spans="1:2" x14ac:dyDescent="0.3">
      <c r="A1285" s="43"/>
      <c r="B1285" s="61"/>
    </row>
    <row r="1286" spans="1:2" x14ac:dyDescent="0.3">
      <c r="A1286" s="43"/>
      <c r="B1286" s="61"/>
    </row>
    <row r="1287" spans="1:2" x14ac:dyDescent="0.3">
      <c r="A1287" s="43"/>
      <c r="B1287" s="61"/>
    </row>
    <row r="1288" spans="1:2" x14ac:dyDescent="0.3">
      <c r="A1288" s="43"/>
      <c r="B1288" s="61"/>
    </row>
    <row r="1289" spans="1:2" x14ac:dyDescent="0.3">
      <c r="A1289" s="43"/>
      <c r="B1289" s="61"/>
    </row>
    <row r="1290" spans="1:2" x14ac:dyDescent="0.3">
      <c r="A1290" s="43"/>
      <c r="B1290" s="61"/>
    </row>
    <row r="1291" spans="1:2" x14ac:dyDescent="0.3">
      <c r="A1291" s="43"/>
      <c r="B1291" s="61"/>
    </row>
    <row r="1292" spans="1:2" x14ac:dyDescent="0.3">
      <c r="A1292" s="43"/>
      <c r="B1292" s="61"/>
    </row>
    <row r="1293" spans="1:2" x14ac:dyDescent="0.3">
      <c r="A1293" s="43"/>
      <c r="B1293" s="61"/>
    </row>
    <row r="1294" spans="1:2" x14ac:dyDescent="0.3">
      <c r="A1294" s="43"/>
      <c r="B1294" s="61"/>
    </row>
    <row r="1295" spans="1:2" x14ac:dyDescent="0.3">
      <c r="A1295" s="43"/>
      <c r="B1295" s="61"/>
    </row>
    <row r="1296" spans="1:2" x14ac:dyDescent="0.3">
      <c r="A1296" s="43"/>
      <c r="B1296" s="61"/>
    </row>
    <row r="1297" spans="1:2" x14ac:dyDescent="0.3">
      <c r="A1297" s="43"/>
      <c r="B1297" s="61"/>
    </row>
    <row r="1298" spans="1:2" x14ac:dyDescent="0.3">
      <c r="A1298" s="43"/>
      <c r="B1298" s="61"/>
    </row>
    <row r="1299" spans="1:2" x14ac:dyDescent="0.3">
      <c r="A1299" s="43"/>
      <c r="B1299" s="61"/>
    </row>
    <row r="1300" spans="1:2" x14ac:dyDescent="0.3">
      <c r="A1300" s="43"/>
      <c r="B1300" s="61"/>
    </row>
    <row r="1301" spans="1:2" x14ac:dyDescent="0.3">
      <c r="A1301" s="43"/>
      <c r="B1301" s="61"/>
    </row>
    <row r="1302" spans="1:2" x14ac:dyDescent="0.3">
      <c r="A1302" s="43"/>
      <c r="B1302" s="61"/>
    </row>
    <row r="1303" spans="1:2" x14ac:dyDescent="0.3">
      <c r="A1303" s="43"/>
      <c r="B1303" s="61"/>
    </row>
    <row r="1304" spans="1:2" x14ac:dyDescent="0.3">
      <c r="A1304" s="43"/>
      <c r="B1304" s="61"/>
    </row>
    <row r="1305" spans="1:2" x14ac:dyDescent="0.3">
      <c r="A1305" s="43"/>
      <c r="B1305" s="61"/>
    </row>
    <row r="1306" spans="1:2" x14ac:dyDescent="0.3">
      <c r="A1306" s="43"/>
      <c r="B1306" s="61"/>
    </row>
    <row r="1307" spans="1:2" x14ac:dyDescent="0.3">
      <c r="A1307" s="43"/>
      <c r="B1307" s="61"/>
    </row>
    <row r="1308" spans="1:2" x14ac:dyDescent="0.3">
      <c r="A1308" s="43"/>
      <c r="B1308" s="61"/>
    </row>
    <row r="1309" spans="1:2" x14ac:dyDescent="0.3">
      <c r="A1309" s="43"/>
      <c r="B1309" s="61"/>
    </row>
    <row r="1310" spans="1:2" x14ac:dyDescent="0.3">
      <c r="A1310" s="43"/>
      <c r="B1310" s="61"/>
    </row>
    <row r="1311" spans="1:2" x14ac:dyDescent="0.3">
      <c r="A1311" s="43"/>
      <c r="B1311" s="61"/>
    </row>
    <row r="1312" spans="1:2" x14ac:dyDescent="0.3">
      <c r="A1312" s="43"/>
      <c r="B1312" s="61"/>
    </row>
    <row r="1313" spans="1:2" x14ac:dyDescent="0.3">
      <c r="A1313" s="43"/>
      <c r="B1313" s="61"/>
    </row>
    <row r="1314" spans="1:2" x14ac:dyDescent="0.3">
      <c r="A1314" s="43"/>
      <c r="B1314" s="61"/>
    </row>
    <row r="1315" spans="1:2" x14ac:dyDescent="0.3">
      <c r="A1315" s="43"/>
      <c r="B1315" s="61"/>
    </row>
    <row r="1316" spans="1:2" x14ac:dyDescent="0.3">
      <c r="A1316" s="43"/>
      <c r="B1316" s="61"/>
    </row>
    <row r="1317" spans="1:2" x14ac:dyDescent="0.3">
      <c r="A1317" s="43"/>
      <c r="B1317" s="61"/>
    </row>
    <row r="1318" spans="1:2" x14ac:dyDescent="0.3">
      <c r="A1318" s="43"/>
      <c r="B1318" s="61"/>
    </row>
    <row r="1319" spans="1:2" x14ac:dyDescent="0.3">
      <c r="A1319" s="43"/>
      <c r="B1319" s="61"/>
    </row>
    <row r="1320" spans="1:2" x14ac:dyDescent="0.3">
      <c r="A1320" s="43"/>
      <c r="B1320" s="61"/>
    </row>
    <row r="1321" spans="1:2" x14ac:dyDescent="0.3">
      <c r="A1321" s="43"/>
      <c r="B1321" s="61"/>
    </row>
    <row r="1322" spans="1:2" x14ac:dyDescent="0.3">
      <c r="A1322" s="43"/>
      <c r="B1322" s="61"/>
    </row>
    <row r="1323" spans="1:2" x14ac:dyDescent="0.3">
      <c r="A1323" s="43"/>
      <c r="B1323" s="61"/>
    </row>
    <row r="1324" spans="1:2" x14ac:dyDescent="0.3">
      <c r="A1324" s="43"/>
      <c r="B1324" s="61"/>
    </row>
    <row r="1325" spans="1:2" x14ac:dyDescent="0.3">
      <c r="A1325" s="43"/>
      <c r="B1325" s="61"/>
    </row>
    <row r="1326" spans="1:2" x14ac:dyDescent="0.3">
      <c r="A1326" s="43"/>
      <c r="B1326" s="61"/>
    </row>
    <row r="1327" spans="1:2" x14ac:dyDescent="0.3">
      <c r="A1327" s="43"/>
      <c r="B1327" s="61"/>
    </row>
    <row r="1328" spans="1:2" x14ac:dyDescent="0.3">
      <c r="A1328" s="43"/>
      <c r="B1328" s="61"/>
    </row>
    <row r="1329" spans="1:2" x14ac:dyDescent="0.3">
      <c r="A1329" s="43"/>
      <c r="B1329" s="61"/>
    </row>
    <row r="1330" spans="1:2" x14ac:dyDescent="0.3">
      <c r="A1330" s="43"/>
      <c r="B1330" s="61"/>
    </row>
    <row r="1331" spans="1:2" x14ac:dyDescent="0.3">
      <c r="A1331" s="43"/>
      <c r="B1331" s="61"/>
    </row>
    <row r="1332" spans="1:2" x14ac:dyDescent="0.3">
      <c r="A1332" s="43"/>
      <c r="B1332" s="61"/>
    </row>
    <row r="1333" spans="1:2" x14ac:dyDescent="0.3">
      <c r="A1333" s="43"/>
      <c r="B1333" s="61"/>
    </row>
    <row r="1334" spans="1:2" x14ac:dyDescent="0.3">
      <c r="A1334" s="43"/>
      <c r="B1334" s="61"/>
    </row>
    <row r="1335" spans="1:2" x14ac:dyDescent="0.3">
      <c r="A1335" s="43"/>
      <c r="B1335" s="61"/>
    </row>
    <row r="1336" spans="1:2" x14ac:dyDescent="0.3">
      <c r="A1336" s="43"/>
      <c r="B1336" s="61"/>
    </row>
    <row r="1337" spans="1:2" x14ac:dyDescent="0.3">
      <c r="A1337" s="43"/>
      <c r="B1337" s="61"/>
    </row>
    <row r="1338" spans="1:2" x14ac:dyDescent="0.3">
      <c r="A1338" s="43"/>
      <c r="B1338" s="61"/>
    </row>
    <row r="1339" spans="1:2" x14ac:dyDescent="0.3">
      <c r="A1339" s="43"/>
      <c r="B1339" s="61"/>
    </row>
    <row r="1340" spans="1:2" x14ac:dyDescent="0.3">
      <c r="A1340" s="43"/>
      <c r="B1340" s="61"/>
    </row>
    <row r="1341" spans="1:2" x14ac:dyDescent="0.3">
      <c r="A1341" s="43"/>
      <c r="B1341" s="61"/>
    </row>
    <row r="1342" spans="1:2" x14ac:dyDescent="0.3">
      <c r="A1342" s="43"/>
      <c r="B1342" s="61"/>
    </row>
    <row r="1343" spans="1:2" x14ac:dyDescent="0.3">
      <c r="A1343" s="43"/>
      <c r="B1343" s="61"/>
    </row>
    <row r="1344" spans="1:2" x14ac:dyDescent="0.3">
      <c r="A1344" s="43"/>
      <c r="B1344" s="61"/>
    </row>
    <row r="1345" spans="1:2" x14ac:dyDescent="0.3">
      <c r="A1345" s="43"/>
      <c r="B1345" s="61"/>
    </row>
    <row r="1346" spans="1:2" x14ac:dyDescent="0.3">
      <c r="A1346" s="43"/>
      <c r="B1346" s="61"/>
    </row>
    <row r="1347" spans="1:2" x14ac:dyDescent="0.3">
      <c r="A1347" s="43"/>
      <c r="B1347" s="61"/>
    </row>
    <row r="1348" spans="1:2" x14ac:dyDescent="0.3">
      <c r="A1348" s="43"/>
      <c r="B1348" s="61"/>
    </row>
    <row r="1349" spans="1:2" x14ac:dyDescent="0.3">
      <c r="A1349" s="43"/>
      <c r="B1349" s="61"/>
    </row>
    <row r="1350" spans="1:2" x14ac:dyDescent="0.3">
      <c r="A1350" s="43"/>
      <c r="B1350" s="61"/>
    </row>
    <row r="1351" spans="1:2" x14ac:dyDescent="0.3">
      <c r="A1351" s="43"/>
      <c r="B1351" s="61"/>
    </row>
    <row r="1352" spans="1:2" x14ac:dyDescent="0.3">
      <c r="A1352" s="43"/>
      <c r="B1352" s="61"/>
    </row>
    <row r="1353" spans="1:2" x14ac:dyDescent="0.3">
      <c r="A1353" s="43"/>
      <c r="B1353" s="61"/>
    </row>
    <row r="1354" spans="1:2" x14ac:dyDescent="0.3">
      <c r="A1354" s="43"/>
      <c r="B1354" s="61"/>
    </row>
    <row r="1355" spans="1:2" x14ac:dyDescent="0.3">
      <c r="A1355" s="43"/>
      <c r="B1355" s="61"/>
    </row>
    <row r="1356" spans="1:2" x14ac:dyDescent="0.3">
      <c r="A1356" s="43"/>
      <c r="B1356" s="61"/>
    </row>
    <row r="1357" spans="1:2" x14ac:dyDescent="0.3">
      <c r="A1357" s="43"/>
      <c r="B1357" s="61"/>
    </row>
    <row r="1358" spans="1:2" x14ac:dyDescent="0.3">
      <c r="A1358" s="43"/>
      <c r="B1358" s="61"/>
    </row>
    <row r="1359" spans="1:2" x14ac:dyDescent="0.3">
      <c r="A1359" s="43"/>
      <c r="B1359" s="61"/>
    </row>
    <row r="1360" spans="1:2" x14ac:dyDescent="0.3">
      <c r="A1360" s="43"/>
      <c r="B1360" s="61"/>
    </row>
    <row r="1361" spans="1:2" x14ac:dyDescent="0.3">
      <c r="A1361" s="43"/>
      <c r="B1361" s="61"/>
    </row>
    <row r="1362" spans="1:2" x14ac:dyDescent="0.3">
      <c r="A1362" s="43"/>
      <c r="B1362" s="61"/>
    </row>
    <row r="1363" spans="1:2" x14ac:dyDescent="0.3">
      <c r="A1363" s="43"/>
      <c r="B1363" s="61"/>
    </row>
    <row r="1364" spans="1:2" x14ac:dyDescent="0.3">
      <c r="A1364" s="43"/>
      <c r="B1364" s="61"/>
    </row>
    <row r="1365" spans="1:2" x14ac:dyDescent="0.3">
      <c r="A1365" s="43"/>
      <c r="B1365" s="61"/>
    </row>
    <row r="1366" spans="1:2" x14ac:dyDescent="0.3">
      <c r="A1366" s="43"/>
      <c r="B1366" s="61"/>
    </row>
    <row r="1367" spans="1:2" x14ac:dyDescent="0.3">
      <c r="A1367" s="43"/>
      <c r="B1367" s="61"/>
    </row>
    <row r="1368" spans="1:2" x14ac:dyDescent="0.3">
      <c r="A1368" s="43"/>
      <c r="B1368" s="61"/>
    </row>
    <row r="1369" spans="1:2" x14ac:dyDescent="0.3">
      <c r="A1369" s="43"/>
      <c r="B1369" s="61"/>
    </row>
    <row r="1370" spans="1:2" x14ac:dyDescent="0.3">
      <c r="A1370" s="43"/>
      <c r="B1370" s="61"/>
    </row>
    <row r="1371" spans="1:2" x14ac:dyDescent="0.3">
      <c r="A1371" s="43"/>
      <c r="B1371" s="61"/>
    </row>
    <row r="1372" spans="1:2" x14ac:dyDescent="0.3">
      <c r="A1372" s="43"/>
      <c r="B1372" s="61"/>
    </row>
    <row r="1373" spans="1:2" x14ac:dyDescent="0.3">
      <c r="A1373" s="43"/>
      <c r="B1373" s="61"/>
    </row>
    <row r="1374" spans="1:2" x14ac:dyDescent="0.3">
      <c r="A1374" s="43"/>
      <c r="B1374" s="61"/>
    </row>
    <row r="1375" spans="1:2" x14ac:dyDescent="0.3">
      <c r="A1375" s="43"/>
      <c r="B1375" s="61"/>
    </row>
    <row r="1376" spans="1:2" x14ac:dyDescent="0.3">
      <c r="A1376" s="43"/>
      <c r="B1376" s="61"/>
    </row>
    <row r="1377" spans="1:2" x14ac:dyDescent="0.3">
      <c r="A1377" s="43"/>
      <c r="B1377" s="61"/>
    </row>
    <row r="1378" spans="1:2" x14ac:dyDescent="0.3">
      <c r="A1378" s="43"/>
      <c r="B1378" s="61"/>
    </row>
    <row r="1379" spans="1:2" x14ac:dyDescent="0.3">
      <c r="A1379" s="43"/>
      <c r="B1379" s="61"/>
    </row>
    <row r="1380" spans="1:2" x14ac:dyDescent="0.3">
      <c r="A1380" s="43"/>
      <c r="B1380" s="61"/>
    </row>
    <row r="1381" spans="1:2" x14ac:dyDescent="0.3">
      <c r="A1381" s="43"/>
      <c r="B1381" s="61"/>
    </row>
    <row r="1382" spans="1:2" x14ac:dyDescent="0.3">
      <c r="A1382" s="43"/>
      <c r="B1382" s="61"/>
    </row>
    <row r="1383" spans="1:2" x14ac:dyDescent="0.3">
      <c r="A1383" s="43"/>
      <c r="B1383" s="61"/>
    </row>
    <row r="1384" spans="1:2" x14ac:dyDescent="0.3">
      <c r="A1384" s="43"/>
      <c r="B1384" s="61"/>
    </row>
    <row r="1385" spans="1:2" x14ac:dyDescent="0.3">
      <c r="A1385" s="43"/>
      <c r="B1385" s="61"/>
    </row>
    <row r="1386" spans="1:2" x14ac:dyDescent="0.3">
      <c r="A1386" s="43"/>
      <c r="B1386" s="61"/>
    </row>
    <row r="1387" spans="1:2" x14ac:dyDescent="0.3">
      <c r="A1387" s="43"/>
      <c r="B1387" s="61"/>
    </row>
    <row r="1388" spans="1:2" x14ac:dyDescent="0.3">
      <c r="A1388" s="43"/>
      <c r="B1388" s="61"/>
    </row>
    <row r="1389" spans="1:2" x14ac:dyDescent="0.3">
      <c r="A1389" s="43"/>
      <c r="B1389" s="61"/>
    </row>
    <row r="1390" spans="1:2" x14ac:dyDescent="0.3">
      <c r="A1390" s="43"/>
      <c r="B1390" s="61"/>
    </row>
    <row r="1391" spans="1:2" x14ac:dyDescent="0.3">
      <c r="A1391" s="43"/>
      <c r="B1391" s="61"/>
    </row>
    <row r="1392" spans="1:2" x14ac:dyDescent="0.3">
      <c r="A1392" s="43"/>
      <c r="B1392" s="61"/>
    </row>
    <row r="1393" spans="1:2" x14ac:dyDescent="0.3">
      <c r="A1393" s="43"/>
      <c r="B1393" s="61"/>
    </row>
    <row r="1394" spans="1:2" x14ac:dyDescent="0.3">
      <c r="A1394" s="43"/>
      <c r="B1394" s="61"/>
    </row>
    <row r="1395" spans="1:2" x14ac:dyDescent="0.3">
      <c r="A1395" s="43"/>
      <c r="B1395" s="61"/>
    </row>
    <row r="1396" spans="1:2" x14ac:dyDescent="0.3">
      <c r="A1396" s="43"/>
      <c r="B1396" s="61"/>
    </row>
    <row r="1397" spans="1:2" x14ac:dyDescent="0.3">
      <c r="A1397" s="43"/>
      <c r="B1397" s="61"/>
    </row>
    <row r="1398" spans="1:2" x14ac:dyDescent="0.3">
      <c r="A1398" s="43"/>
      <c r="B1398" s="61"/>
    </row>
    <row r="1399" spans="1:2" x14ac:dyDescent="0.3">
      <c r="A1399" s="43"/>
      <c r="B1399" s="61"/>
    </row>
    <row r="1400" spans="1:2" x14ac:dyDescent="0.3">
      <c r="A1400" s="43"/>
      <c r="B1400" s="61"/>
    </row>
    <row r="1401" spans="1:2" x14ac:dyDescent="0.3">
      <c r="A1401" s="43"/>
      <c r="B1401" s="61"/>
    </row>
    <row r="1402" spans="1:2" x14ac:dyDescent="0.3">
      <c r="A1402" s="43"/>
      <c r="B1402" s="61"/>
    </row>
    <row r="1403" spans="1:2" x14ac:dyDescent="0.3">
      <c r="A1403" s="43"/>
      <c r="B1403" s="61"/>
    </row>
    <row r="1404" spans="1:2" x14ac:dyDescent="0.3">
      <c r="A1404" s="43"/>
      <c r="B1404" s="61"/>
    </row>
    <row r="1405" spans="1:2" x14ac:dyDescent="0.3">
      <c r="A1405" s="43"/>
      <c r="B1405" s="61"/>
    </row>
    <row r="1406" spans="1:2" x14ac:dyDescent="0.3">
      <c r="A1406" s="43"/>
      <c r="B1406" s="61"/>
    </row>
    <row r="1407" spans="1:2" x14ac:dyDescent="0.3">
      <c r="A1407" s="43"/>
      <c r="B1407" s="61"/>
    </row>
    <row r="1408" spans="1:2" x14ac:dyDescent="0.3">
      <c r="A1408" s="43"/>
      <c r="B1408" s="61"/>
    </row>
    <row r="1409" spans="1:2" x14ac:dyDescent="0.3">
      <c r="A1409" s="43"/>
      <c r="B1409" s="61"/>
    </row>
    <row r="1410" spans="1:2" x14ac:dyDescent="0.3">
      <c r="A1410" s="43"/>
      <c r="B1410" s="61"/>
    </row>
    <row r="1411" spans="1:2" x14ac:dyDescent="0.3">
      <c r="A1411" s="43"/>
      <c r="B1411" s="61"/>
    </row>
    <row r="1412" spans="1:2" x14ac:dyDescent="0.3">
      <c r="A1412" s="43"/>
      <c r="B1412" s="61"/>
    </row>
    <row r="1413" spans="1:2" x14ac:dyDescent="0.3">
      <c r="A1413" s="43"/>
      <c r="B1413" s="61"/>
    </row>
    <row r="1414" spans="1:2" x14ac:dyDescent="0.3">
      <c r="A1414" s="43"/>
      <c r="B1414" s="61"/>
    </row>
    <row r="1415" spans="1:2" x14ac:dyDescent="0.3">
      <c r="A1415" s="43"/>
      <c r="B1415" s="61"/>
    </row>
    <row r="1416" spans="1:2" x14ac:dyDescent="0.3">
      <c r="A1416" s="43"/>
      <c r="B1416" s="61"/>
    </row>
    <row r="1417" spans="1:2" x14ac:dyDescent="0.3">
      <c r="A1417" s="43"/>
      <c r="B1417" s="61"/>
    </row>
    <row r="1418" spans="1:2" x14ac:dyDescent="0.3">
      <c r="A1418" s="43"/>
      <c r="B1418" s="61"/>
    </row>
    <row r="1419" spans="1:2" x14ac:dyDescent="0.3">
      <c r="A1419" s="43"/>
      <c r="B1419" s="61"/>
    </row>
    <row r="1420" spans="1:2" x14ac:dyDescent="0.3">
      <c r="A1420" s="43"/>
      <c r="B1420" s="61"/>
    </row>
    <row r="1421" spans="1:2" x14ac:dyDescent="0.3">
      <c r="A1421" s="43"/>
      <c r="B1421" s="61"/>
    </row>
    <row r="1422" spans="1:2" x14ac:dyDescent="0.3">
      <c r="A1422" s="43"/>
      <c r="B1422" s="61"/>
    </row>
    <row r="1423" spans="1:2" x14ac:dyDescent="0.3">
      <c r="A1423" s="43"/>
      <c r="B1423" s="61"/>
    </row>
    <row r="1424" spans="1:2" x14ac:dyDescent="0.3">
      <c r="A1424" s="43"/>
      <c r="B1424" s="61"/>
    </row>
    <row r="1425" spans="1:2" x14ac:dyDescent="0.3">
      <c r="A1425" s="43"/>
      <c r="B1425" s="61"/>
    </row>
    <row r="1426" spans="1:2" x14ac:dyDescent="0.3">
      <c r="A1426" s="43"/>
      <c r="B1426" s="61"/>
    </row>
    <row r="1427" spans="1:2" x14ac:dyDescent="0.3">
      <c r="A1427" s="43"/>
      <c r="B1427" s="61"/>
    </row>
    <row r="1428" spans="1:2" x14ac:dyDescent="0.3">
      <c r="A1428" s="43"/>
      <c r="B1428" s="61"/>
    </row>
    <row r="1429" spans="1:2" x14ac:dyDescent="0.3">
      <c r="A1429" s="43"/>
      <c r="B1429" s="61"/>
    </row>
    <row r="1430" spans="1:2" x14ac:dyDescent="0.3">
      <c r="A1430" s="43"/>
      <c r="B1430" s="61"/>
    </row>
    <row r="1431" spans="1:2" x14ac:dyDescent="0.3">
      <c r="A1431" s="43"/>
      <c r="B1431" s="61"/>
    </row>
    <row r="1432" spans="1:2" x14ac:dyDescent="0.3">
      <c r="A1432" s="43"/>
      <c r="B1432" s="61"/>
    </row>
    <row r="1433" spans="1:2" x14ac:dyDescent="0.3">
      <c r="A1433" s="43"/>
      <c r="B1433" s="61"/>
    </row>
    <row r="1434" spans="1:2" x14ac:dyDescent="0.3">
      <c r="A1434" s="43"/>
      <c r="B1434" s="61"/>
    </row>
    <row r="1435" spans="1:2" x14ac:dyDescent="0.3">
      <c r="A1435" s="43"/>
      <c r="B1435" s="61"/>
    </row>
    <row r="1436" spans="1:2" x14ac:dyDescent="0.3">
      <c r="A1436" s="43"/>
      <c r="B1436" s="61"/>
    </row>
    <row r="1437" spans="1:2" x14ac:dyDescent="0.3">
      <c r="A1437" s="43"/>
      <c r="B1437" s="61"/>
    </row>
    <row r="1438" spans="1:2" x14ac:dyDescent="0.3">
      <c r="A1438" s="43"/>
      <c r="B1438" s="61"/>
    </row>
    <row r="1439" spans="1:2" x14ac:dyDescent="0.3">
      <c r="A1439" s="43"/>
      <c r="B1439" s="61"/>
    </row>
    <row r="1440" spans="1:2" x14ac:dyDescent="0.3">
      <c r="A1440" s="43"/>
      <c r="B1440" s="61"/>
    </row>
    <row r="1441" spans="1:2" x14ac:dyDescent="0.3">
      <c r="A1441" s="43"/>
      <c r="B1441" s="61"/>
    </row>
    <row r="1442" spans="1:2" x14ac:dyDescent="0.3">
      <c r="A1442" s="43"/>
      <c r="B1442" s="61"/>
    </row>
    <row r="1443" spans="1:2" x14ac:dyDescent="0.3">
      <c r="A1443" s="43"/>
      <c r="B1443" s="61"/>
    </row>
    <row r="1444" spans="1:2" x14ac:dyDescent="0.3">
      <c r="A1444" s="43"/>
      <c r="B1444" s="61"/>
    </row>
    <row r="1445" spans="1:2" x14ac:dyDescent="0.3">
      <c r="A1445" s="43"/>
      <c r="B1445" s="61"/>
    </row>
    <row r="1446" spans="1:2" x14ac:dyDescent="0.3">
      <c r="A1446" s="43"/>
      <c r="B1446" s="61"/>
    </row>
    <row r="1447" spans="1:2" x14ac:dyDescent="0.3">
      <c r="A1447" s="43"/>
      <c r="B1447" s="61"/>
    </row>
    <row r="1448" spans="1:2" x14ac:dyDescent="0.3">
      <c r="A1448" s="43"/>
      <c r="B1448" s="61"/>
    </row>
    <row r="1449" spans="1:2" x14ac:dyDescent="0.3">
      <c r="A1449" s="43"/>
      <c r="B1449" s="61"/>
    </row>
    <row r="1450" spans="1:2" x14ac:dyDescent="0.3">
      <c r="A1450" s="43"/>
      <c r="B1450" s="61"/>
    </row>
    <row r="1451" spans="1:2" x14ac:dyDescent="0.3">
      <c r="A1451" s="43"/>
      <c r="B1451" s="61"/>
    </row>
    <row r="1452" spans="1:2" x14ac:dyDescent="0.3">
      <c r="A1452" s="43"/>
      <c r="B1452" s="61"/>
    </row>
    <row r="1453" spans="1:2" x14ac:dyDescent="0.3">
      <c r="A1453" s="43"/>
      <c r="B1453" s="61"/>
    </row>
    <row r="1454" spans="1:2" x14ac:dyDescent="0.3">
      <c r="A1454" s="43"/>
      <c r="B1454" s="61"/>
    </row>
    <row r="1455" spans="1:2" x14ac:dyDescent="0.3">
      <c r="A1455" s="43"/>
      <c r="B1455" s="61"/>
    </row>
    <row r="1456" spans="1:2" x14ac:dyDescent="0.3">
      <c r="A1456" s="43"/>
      <c r="B1456" s="61"/>
    </row>
    <row r="1457" spans="1:2" x14ac:dyDescent="0.3">
      <c r="A1457" s="43"/>
      <c r="B1457" s="61"/>
    </row>
    <row r="1458" spans="1:2" x14ac:dyDescent="0.3">
      <c r="A1458" s="43"/>
      <c r="B1458" s="61"/>
    </row>
    <row r="1459" spans="1:2" x14ac:dyDescent="0.3">
      <c r="A1459" s="43"/>
      <c r="B1459" s="61"/>
    </row>
    <row r="1460" spans="1:2" x14ac:dyDescent="0.3">
      <c r="A1460" s="43"/>
      <c r="B1460" s="61"/>
    </row>
    <row r="1461" spans="1:2" x14ac:dyDescent="0.3">
      <c r="A1461" s="43"/>
      <c r="B1461" s="61"/>
    </row>
    <row r="1462" spans="1:2" x14ac:dyDescent="0.3">
      <c r="A1462" s="43"/>
      <c r="B1462" s="61"/>
    </row>
    <row r="1463" spans="1:2" x14ac:dyDescent="0.3">
      <c r="A1463" s="43"/>
      <c r="B1463" s="61"/>
    </row>
    <row r="1464" spans="1:2" x14ac:dyDescent="0.3">
      <c r="A1464" s="43"/>
      <c r="B1464" s="61"/>
    </row>
    <row r="1465" spans="1:2" x14ac:dyDescent="0.3">
      <c r="A1465" s="43"/>
      <c r="B1465" s="61"/>
    </row>
    <row r="1466" spans="1:2" x14ac:dyDescent="0.3">
      <c r="A1466" s="43"/>
      <c r="B1466" s="61"/>
    </row>
    <row r="1467" spans="1:2" x14ac:dyDescent="0.3">
      <c r="A1467" s="43"/>
      <c r="B1467" s="61"/>
    </row>
    <row r="1468" spans="1:2" x14ac:dyDescent="0.3">
      <c r="A1468" s="43"/>
      <c r="B1468" s="61"/>
    </row>
    <row r="1469" spans="1:2" x14ac:dyDescent="0.3">
      <c r="A1469" s="43"/>
      <c r="B1469" s="61"/>
    </row>
    <row r="1470" spans="1:2" x14ac:dyDescent="0.3">
      <c r="A1470" s="43"/>
      <c r="B1470" s="61"/>
    </row>
    <row r="1471" spans="1:2" x14ac:dyDescent="0.3">
      <c r="A1471" s="43"/>
      <c r="B1471" s="61"/>
    </row>
    <row r="1472" spans="1:2" x14ac:dyDescent="0.3">
      <c r="A1472" s="43"/>
      <c r="B1472" s="61"/>
    </row>
    <row r="1473" spans="1:2" x14ac:dyDescent="0.3">
      <c r="A1473" s="43"/>
      <c r="B1473" s="61"/>
    </row>
    <row r="1474" spans="1:2" x14ac:dyDescent="0.3">
      <c r="A1474" s="43"/>
      <c r="B1474" s="61"/>
    </row>
    <row r="1475" spans="1:2" x14ac:dyDescent="0.3">
      <c r="A1475" s="43"/>
      <c r="B1475" s="61"/>
    </row>
    <row r="1476" spans="1:2" x14ac:dyDescent="0.3">
      <c r="A1476" s="43"/>
      <c r="B1476" s="61"/>
    </row>
    <row r="1477" spans="1:2" x14ac:dyDescent="0.3">
      <c r="A1477" s="43"/>
      <c r="B1477" s="61"/>
    </row>
    <row r="1478" spans="1:2" x14ac:dyDescent="0.3">
      <c r="A1478" s="43"/>
      <c r="B1478" s="61"/>
    </row>
    <row r="1479" spans="1:2" x14ac:dyDescent="0.3">
      <c r="A1479" s="43"/>
      <c r="B1479" s="61"/>
    </row>
    <row r="1480" spans="1:2" x14ac:dyDescent="0.3">
      <c r="A1480" s="43"/>
      <c r="B1480" s="61"/>
    </row>
    <row r="1481" spans="1:2" x14ac:dyDescent="0.3">
      <c r="A1481" s="43"/>
      <c r="B1481" s="61"/>
    </row>
    <row r="1482" spans="1:2" x14ac:dyDescent="0.3">
      <c r="A1482" s="43"/>
      <c r="B1482" s="61"/>
    </row>
    <row r="1483" spans="1:2" x14ac:dyDescent="0.3">
      <c r="A1483" s="43"/>
      <c r="B1483" s="61"/>
    </row>
    <row r="1484" spans="1:2" x14ac:dyDescent="0.3">
      <c r="A1484" s="43"/>
      <c r="B1484" s="61"/>
    </row>
    <row r="1485" spans="1:2" x14ac:dyDescent="0.3">
      <c r="A1485" s="43"/>
      <c r="B1485" s="61"/>
    </row>
    <row r="1486" spans="1:2" x14ac:dyDescent="0.3">
      <c r="A1486" s="43"/>
      <c r="B1486" s="61"/>
    </row>
    <row r="1487" spans="1:2" x14ac:dyDescent="0.3">
      <c r="A1487" s="43"/>
      <c r="B1487" s="61"/>
    </row>
    <row r="1488" spans="1:2" x14ac:dyDescent="0.3">
      <c r="A1488" s="43"/>
      <c r="B1488" s="61"/>
    </row>
    <row r="1489" spans="1:2" x14ac:dyDescent="0.3">
      <c r="A1489" s="43"/>
      <c r="B1489" s="61"/>
    </row>
    <row r="1490" spans="1:2" x14ac:dyDescent="0.3">
      <c r="A1490" s="43"/>
      <c r="B1490" s="61"/>
    </row>
    <row r="1491" spans="1:2" x14ac:dyDescent="0.3">
      <c r="A1491" s="43"/>
      <c r="B1491" s="61"/>
    </row>
    <row r="1492" spans="1:2" x14ac:dyDescent="0.3">
      <c r="A1492" s="43"/>
      <c r="B1492" s="61"/>
    </row>
    <row r="1493" spans="1:2" x14ac:dyDescent="0.3">
      <c r="A1493" s="43"/>
      <c r="B1493" s="61"/>
    </row>
    <row r="1494" spans="1:2" x14ac:dyDescent="0.3">
      <c r="A1494" s="43"/>
      <c r="B1494" s="61"/>
    </row>
    <row r="1495" spans="1:2" x14ac:dyDescent="0.3">
      <c r="A1495" s="43"/>
      <c r="B1495" s="61"/>
    </row>
    <row r="1496" spans="1:2" x14ac:dyDescent="0.3">
      <c r="A1496" s="43"/>
      <c r="B1496" s="61"/>
    </row>
    <row r="1497" spans="1:2" x14ac:dyDescent="0.3">
      <c r="A1497" s="43"/>
      <c r="B1497" s="61"/>
    </row>
    <row r="1498" spans="1:2" x14ac:dyDescent="0.3">
      <c r="A1498" s="43"/>
      <c r="B1498" s="61"/>
    </row>
    <row r="1499" spans="1:2" x14ac:dyDescent="0.3">
      <c r="A1499" s="43"/>
      <c r="B1499" s="61"/>
    </row>
    <row r="1500" spans="1:2" x14ac:dyDescent="0.3">
      <c r="A1500" s="43"/>
      <c r="B1500" s="61"/>
    </row>
    <row r="1501" spans="1:2" x14ac:dyDescent="0.3">
      <c r="A1501" s="43"/>
      <c r="B1501" s="61"/>
    </row>
    <row r="1502" spans="1:2" x14ac:dyDescent="0.3">
      <c r="A1502" s="43"/>
      <c r="B1502" s="61"/>
    </row>
    <row r="1503" spans="1:2" x14ac:dyDescent="0.3">
      <c r="A1503" s="43"/>
      <c r="B1503" s="61"/>
    </row>
    <row r="1504" spans="1:2" x14ac:dyDescent="0.3">
      <c r="A1504" s="43"/>
      <c r="B1504" s="61"/>
    </row>
    <row r="1505" spans="1:2" x14ac:dyDescent="0.3">
      <c r="A1505" s="43"/>
      <c r="B1505" s="61"/>
    </row>
    <row r="1506" spans="1:2" x14ac:dyDescent="0.3">
      <c r="A1506" s="43"/>
      <c r="B1506" s="61"/>
    </row>
    <row r="1507" spans="1:2" x14ac:dyDescent="0.3">
      <c r="A1507" s="43"/>
      <c r="B1507" s="61"/>
    </row>
    <row r="1508" spans="1:2" x14ac:dyDescent="0.3">
      <c r="A1508" s="43"/>
      <c r="B1508" s="61"/>
    </row>
    <row r="1509" spans="1:2" x14ac:dyDescent="0.3">
      <c r="A1509" s="43"/>
      <c r="B1509" s="61"/>
    </row>
    <row r="1510" spans="1:2" x14ac:dyDescent="0.3">
      <c r="A1510" s="43"/>
      <c r="B1510" s="61"/>
    </row>
    <row r="1511" spans="1:2" x14ac:dyDescent="0.3">
      <c r="A1511" s="43"/>
      <c r="B1511" s="61"/>
    </row>
    <row r="1512" spans="1:2" x14ac:dyDescent="0.3">
      <c r="A1512" s="43"/>
      <c r="B1512" s="61"/>
    </row>
    <row r="1513" spans="1:2" x14ac:dyDescent="0.3">
      <c r="A1513" s="43"/>
      <c r="B1513" s="61"/>
    </row>
    <row r="1514" spans="1:2" x14ac:dyDescent="0.3">
      <c r="A1514" s="43"/>
      <c r="B1514" s="61"/>
    </row>
    <row r="1515" spans="1:2" x14ac:dyDescent="0.3">
      <c r="A1515" s="43"/>
      <c r="B1515" s="61"/>
    </row>
    <row r="1516" spans="1:2" x14ac:dyDescent="0.3">
      <c r="A1516" s="43"/>
      <c r="B1516" s="61"/>
    </row>
    <row r="1517" spans="1:2" x14ac:dyDescent="0.3">
      <c r="A1517" s="43"/>
      <c r="B1517" s="61"/>
    </row>
    <row r="1518" spans="1:2" x14ac:dyDescent="0.3">
      <c r="A1518" s="43"/>
      <c r="B1518" s="61"/>
    </row>
    <row r="1519" spans="1:2" x14ac:dyDescent="0.3">
      <c r="A1519" s="43"/>
      <c r="B1519" s="61"/>
    </row>
    <row r="1520" spans="1:2" x14ac:dyDescent="0.3">
      <c r="A1520" s="43"/>
      <c r="B1520" s="61"/>
    </row>
    <row r="1521" spans="1:2" x14ac:dyDescent="0.3">
      <c r="A1521" s="43"/>
      <c r="B1521" s="61"/>
    </row>
    <row r="1522" spans="1:2" x14ac:dyDescent="0.3">
      <c r="A1522" s="43"/>
      <c r="B1522" s="61"/>
    </row>
    <row r="1523" spans="1:2" x14ac:dyDescent="0.3">
      <c r="A1523" s="43"/>
      <c r="B1523" s="61"/>
    </row>
    <row r="1524" spans="1:2" x14ac:dyDescent="0.3">
      <c r="A1524" s="43"/>
      <c r="B1524" s="61"/>
    </row>
    <row r="1525" spans="1:2" x14ac:dyDescent="0.3">
      <c r="A1525" s="43"/>
      <c r="B1525" s="61"/>
    </row>
    <row r="1526" spans="1:2" x14ac:dyDescent="0.3">
      <c r="A1526" s="43"/>
      <c r="B1526" s="61"/>
    </row>
    <row r="1527" spans="1:2" x14ac:dyDescent="0.3">
      <c r="A1527" s="43"/>
      <c r="B1527" s="61"/>
    </row>
    <row r="1528" spans="1:2" x14ac:dyDescent="0.3">
      <c r="A1528" s="43"/>
      <c r="B1528" s="61"/>
    </row>
    <row r="1529" spans="1:2" x14ac:dyDescent="0.3">
      <c r="A1529" s="43"/>
      <c r="B1529" s="61"/>
    </row>
    <row r="1530" spans="1:2" x14ac:dyDescent="0.3">
      <c r="A1530" s="43"/>
      <c r="B1530" s="61"/>
    </row>
    <row r="1531" spans="1:2" x14ac:dyDescent="0.3">
      <c r="A1531" s="43"/>
      <c r="B1531" s="61"/>
    </row>
    <row r="1532" spans="1:2" x14ac:dyDescent="0.3">
      <c r="A1532" s="43"/>
      <c r="B1532" s="61"/>
    </row>
    <row r="1533" spans="1:2" x14ac:dyDescent="0.3">
      <c r="A1533" s="43"/>
      <c r="B1533" s="61"/>
    </row>
    <row r="1534" spans="1:2" x14ac:dyDescent="0.3">
      <c r="A1534" s="43"/>
      <c r="B1534" s="61"/>
    </row>
    <row r="1535" spans="1:2" x14ac:dyDescent="0.3">
      <c r="A1535" s="43"/>
      <c r="B1535" s="61"/>
    </row>
    <row r="1536" spans="1:2" x14ac:dyDescent="0.3">
      <c r="A1536" s="43"/>
      <c r="B1536" s="61"/>
    </row>
    <row r="1537" spans="1:2" x14ac:dyDescent="0.3">
      <c r="A1537" s="43"/>
      <c r="B1537" s="61"/>
    </row>
    <row r="1538" spans="1:2" x14ac:dyDescent="0.3">
      <c r="A1538" s="43"/>
      <c r="B1538" s="61"/>
    </row>
    <row r="1539" spans="1:2" x14ac:dyDescent="0.3">
      <c r="A1539" s="43"/>
      <c r="B1539" s="61"/>
    </row>
    <row r="1540" spans="1:2" x14ac:dyDescent="0.3">
      <c r="A1540" s="43"/>
      <c r="B1540" s="61"/>
    </row>
    <row r="1541" spans="1:2" x14ac:dyDescent="0.3">
      <c r="A1541" s="43"/>
      <c r="B1541" s="61"/>
    </row>
    <row r="1542" spans="1:2" x14ac:dyDescent="0.3">
      <c r="A1542" s="43"/>
      <c r="B1542" s="61"/>
    </row>
    <row r="1543" spans="1:2" x14ac:dyDescent="0.3">
      <c r="A1543" s="43"/>
      <c r="B1543" s="61"/>
    </row>
    <row r="1544" spans="1:2" x14ac:dyDescent="0.3">
      <c r="A1544" s="43"/>
      <c r="B1544" s="61"/>
    </row>
    <row r="1545" spans="1:2" x14ac:dyDescent="0.3">
      <c r="A1545" s="43"/>
      <c r="B1545" s="61"/>
    </row>
    <row r="1546" spans="1:2" x14ac:dyDescent="0.3">
      <c r="A1546" s="43"/>
      <c r="B1546" s="61"/>
    </row>
    <row r="1547" spans="1:2" x14ac:dyDescent="0.3">
      <c r="A1547" s="43"/>
      <c r="B1547" s="61"/>
    </row>
    <row r="1548" spans="1:2" x14ac:dyDescent="0.3">
      <c r="A1548" s="43"/>
      <c r="B1548" s="61"/>
    </row>
    <row r="1549" spans="1:2" x14ac:dyDescent="0.3">
      <c r="A1549" s="43"/>
      <c r="B1549" s="61"/>
    </row>
    <row r="1550" spans="1:2" x14ac:dyDescent="0.3">
      <c r="A1550" s="43"/>
      <c r="B1550" s="61"/>
    </row>
    <row r="1551" spans="1:2" x14ac:dyDescent="0.3">
      <c r="A1551" s="43"/>
      <c r="B1551" s="61"/>
    </row>
    <row r="1552" spans="1:2" x14ac:dyDescent="0.3">
      <c r="A1552" s="43"/>
      <c r="B1552" s="61"/>
    </row>
    <row r="1553" spans="1:2" x14ac:dyDescent="0.3">
      <c r="A1553" s="43"/>
      <c r="B1553" s="61"/>
    </row>
    <row r="1554" spans="1:2" x14ac:dyDescent="0.3">
      <c r="A1554" s="43"/>
      <c r="B1554" s="61"/>
    </row>
    <row r="1555" spans="1:2" x14ac:dyDescent="0.3">
      <c r="A1555" s="43"/>
      <c r="B1555" s="61"/>
    </row>
    <row r="1556" spans="1:2" x14ac:dyDescent="0.3">
      <c r="A1556" s="43"/>
      <c r="B1556" s="61"/>
    </row>
    <row r="1557" spans="1:2" x14ac:dyDescent="0.3">
      <c r="A1557" s="43"/>
      <c r="B1557" s="61"/>
    </row>
    <row r="1558" spans="1:2" x14ac:dyDescent="0.3">
      <c r="A1558" s="43"/>
      <c r="B1558" s="61"/>
    </row>
    <row r="1559" spans="1:2" x14ac:dyDescent="0.3">
      <c r="A1559" s="43"/>
      <c r="B1559" s="61"/>
    </row>
    <row r="1560" spans="1:2" x14ac:dyDescent="0.3">
      <c r="A1560" s="43"/>
      <c r="B1560" s="61"/>
    </row>
    <row r="1561" spans="1:2" x14ac:dyDescent="0.3">
      <c r="A1561" s="43"/>
      <c r="B1561" s="61"/>
    </row>
    <row r="1562" spans="1:2" x14ac:dyDescent="0.3">
      <c r="A1562" s="43"/>
      <c r="B1562" s="61"/>
    </row>
    <row r="1563" spans="1:2" x14ac:dyDescent="0.3">
      <c r="A1563" s="43"/>
      <c r="B1563" s="61"/>
    </row>
    <row r="1564" spans="1:2" x14ac:dyDescent="0.3">
      <c r="A1564" s="43"/>
      <c r="B1564" s="61"/>
    </row>
    <row r="1565" spans="1:2" x14ac:dyDescent="0.3">
      <c r="A1565" s="43"/>
      <c r="B1565" s="61"/>
    </row>
    <row r="1566" spans="1:2" x14ac:dyDescent="0.3">
      <c r="A1566" s="43"/>
      <c r="B1566" s="61"/>
    </row>
    <row r="1567" spans="1:2" x14ac:dyDescent="0.3">
      <c r="A1567" s="43"/>
      <c r="B1567" s="61"/>
    </row>
    <row r="1568" spans="1:2" x14ac:dyDescent="0.3">
      <c r="A1568" s="43"/>
      <c r="B1568" s="61"/>
    </row>
    <row r="1569" spans="1:2" x14ac:dyDescent="0.3">
      <c r="A1569" s="43"/>
      <c r="B1569" s="61"/>
    </row>
    <row r="1570" spans="1:2" x14ac:dyDescent="0.3">
      <c r="A1570" s="43"/>
      <c r="B1570" s="61"/>
    </row>
    <row r="1571" spans="1:2" x14ac:dyDescent="0.3">
      <c r="A1571" s="43"/>
      <c r="B1571" s="61"/>
    </row>
    <row r="1572" spans="1:2" x14ac:dyDescent="0.3">
      <c r="A1572" s="43"/>
      <c r="B1572" s="61"/>
    </row>
    <row r="1573" spans="1:2" x14ac:dyDescent="0.3">
      <c r="A1573" s="43"/>
      <c r="B1573" s="61"/>
    </row>
    <row r="1574" spans="1:2" x14ac:dyDescent="0.3">
      <c r="A1574" s="43"/>
      <c r="B1574" s="61"/>
    </row>
    <row r="1575" spans="1:2" x14ac:dyDescent="0.3">
      <c r="A1575" s="43"/>
      <c r="B1575" s="61"/>
    </row>
    <row r="1576" spans="1:2" x14ac:dyDescent="0.3">
      <c r="A1576" s="43"/>
      <c r="B1576" s="61"/>
    </row>
    <row r="1577" spans="1:2" x14ac:dyDescent="0.3">
      <c r="A1577" s="43"/>
      <c r="B1577" s="61"/>
    </row>
    <row r="1578" spans="1:2" x14ac:dyDescent="0.3">
      <c r="A1578" s="43"/>
      <c r="B1578" s="61"/>
    </row>
    <row r="1579" spans="1:2" x14ac:dyDescent="0.3">
      <c r="A1579" s="43"/>
      <c r="B1579" s="61"/>
    </row>
    <row r="1580" spans="1:2" x14ac:dyDescent="0.3">
      <c r="A1580" s="43"/>
      <c r="B1580" s="61"/>
    </row>
    <row r="1581" spans="1:2" x14ac:dyDescent="0.3">
      <c r="A1581" s="43"/>
      <c r="B1581" s="61"/>
    </row>
    <row r="1582" spans="1:2" x14ac:dyDescent="0.3">
      <c r="A1582" s="43"/>
      <c r="B1582" s="61"/>
    </row>
    <row r="1583" spans="1:2" x14ac:dyDescent="0.3">
      <c r="A1583" s="43"/>
      <c r="B1583" s="61"/>
    </row>
    <row r="1584" spans="1:2" x14ac:dyDescent="0.3">
      <c r="A1584" s="43"/>
      <c r="B1584" s="61"/>
    </row>
    <row r="1585" spans="1:2" x14ac:dyDescent="0.3">
      <c r="A1585" s="43"/>
      <c r="B1585" s="61"/>
    </row>
    <row r="1586" spans="1:2" x14ac:dyDescent="0.3">
      <c r="A1586" s="43"/>
      <c r="B1586" s="61"/>
    </row>
    <row r="1587" spans="1:2" x14ac:dyDescent="0.3">
      <c r="A1587" s="43"/>
      <c r="B1587" s="61"/>
    </row>
    <row r="1588" spans="1:2" x14ac:dyDescent="0.3">
      <c r="A1588" s="43"/>
      <c r="B1588" s="61"/>
    </row>
    <row r="1589" spans="1:2" x14ac:dyDescent="0.3">
      <c r="A1589" s="43"/>
      <c r="B1589" s="61"/>
    </row>
    <row r="1590" spans="1:2" x14ac:dyDescent="0.3">
      <c r="A1590" s="43"/>
      <c r="B1590" s="61"/>
    </row>
    <row r="1591" spans="1:2" x14ac:dyDescent="0.3">
      <c r="A1591" s="43"/>
      <c r="B1591" s="61"/>
    </row>
    <row r="1592" spans="1:2" x14ac:dyDescent="0.3">
      <c r="A1592" s="43"/>
      <c r="B1592" s="61"/>
    </row>
    <row r="1593" spans="1:2" x14ac:dyDescent="0.3">
      <c r="A1593" s="43"/>
      <c r="B1593" s="61"/>
    </row>
    <row r="1594" spans="1:2" x14ac:dyDescent="0.3">
      <c r="A1594" s="43"/>
      <c r="B1594" s="61"/>
    </row>
    <row r="1595" spans="1:2" x14ac:dyDescent="0.3">
      <c r="A1595" s="43"/>
      <c r="B1595" s="61"/>
    </row>
    <row r="1596" spans="1:2" x14ac:dyDescent="0.3">
      <c r="A1596" s="43"/>
      <c r="B1596" s="61"/>
    </row>
    <row r="1597" spans="1:2" x14ac:dyDescent="0.3">
      <c r="A1597" s="43"/>
      <c r="B1597" s="61"/>
    </row>
    <row r="1598" spans="1:2" x14ac:dyDescent="0.3">
      <c r="A1598" s="43"/>
      <c r="B1598" s="61"/>
    </row>
    <row r="1599" spans="1:2" x14ac:dyDescent="0.3">
      <c r="A1599" s="43"/>
      <c r="B1599" s="61"/>
    </row>
    <row r="1600" spans="1:2" x14ac:dyDescent="0.3">
      <c r="A1600" s="43"/>
      <c r="B1600" s="61"/>
    </row>
    <row r="1601" spans="1:2" x14ac:dyDescent="0.3">
      <c r="A1601" s="43"/>
      <c r="B1601" s="61"/>
    </row>
    <row r="1602" spans="1:2" x14ac:dyDescent="0.3">
      <c r="A1602" s="43"/>
      <c r="B1602" s="61"/>
    </row>
    <row r="1603" spans="1:2" x14ac:dyDescent="0.3">
      <c r="A1603" s="43"/>
      <c r="B1603" s="61"/>
    </row>
    <row r="1604" spans="1:2" x14ac:dyDescent="0.3">
      <c r="A1604" s="43"/>
      <c r="B1604" s="61"/>
    </row>
    <row r="1605" spans="1:2" x14ac:dyDescent="0.3">
      <c r="A1605" s="43"/>
      <c r="B1605" s="61"/>
    </row>
    <row r="1606" spans="1:2" x14ac:dyDescent="0.3">
      <c r="A1606" s="43"/>
      <c r="B1606" s="61"/>
    </row>
    <row r="1607" spans="1:2" x14ac:dyDescent="0.3">
      <c r="A1607" s="43"/>
      <c r="B1607" s="61"/>
    </row>
    <row r="1608" spans="1:2" x14ac:dyDescent="0.3">
      <c r="A1608" s="43"/>
      <c r="B1608" s="61"/>
    </row>
    <row r="1609" spans="1:2" x14ac:dyDescent="0.3">
      <c r="A1609" s="43"/>
      <c r="B1609" s="61"/>
    </row>
    <row r="1610" spans="1:2" x14ac:dyDescent="0.3">
      <c r="A1610" s="43"/>
      <c r="B1610" s="61"/>
    </row>
    <row r="1611" spans="1:2" x14ac:dyDescent="0.3">
      <c r="A1611" s="43"/>
      <c r="B1611" s="61"/>
    </row>
    <row r="1612" spans="1:2" x14ac:dyDescent="0.3">
      <c r="A1612" s="43"/>
      <c r="B1612" s="61"/>
    </row>
    <row r="1613" spans="1:2" x14ac:dyDescent="0.3">
      <c r="A1613" s="43"/>
      <c r="B1613" s="61"/>
    </row>
    <row r="1614" spans="1:2" x14ac:dyDescent="0.3">
      <c r="A1614" s="43"/>
      <c r="B1614" s="61"/>
    </row>
    <row r="1615" spans="1:2" x14ac:dyDescent="0.3">
      <c r="A1615" s="43"/>
      <c r="B1615" s="61"/>
    </row>
    <row r="1616" spans="1:2" x14ac:dyDescent="0.3">
      <c r="A1616" s="43"/>
      <c r="B1616" s="61"/>
    </row>
    <row r="1617" spans="1:2" x14ac:dyDescent="0.3">
      <c r="A1617" s="43"/>
      <c r="B1617" s="61"/>
    </row>
    <row r="1618" spans="1:2" x14ac:dyDescent="0.3">
      <c r="A1618" s="43"/>
      <c r="B1618" s="61"/>
    </row>
    <row r="1619" spans="1:2" x14ac:dyDescent="0.3">
      <c r="A1619" s="43"/>
      <c r="B1619" s="61"/>
    </row>
    <row r="1620" spans="1:2" x14ac:dyDescent="0.3">
      <c r="A1620" s="43"/>
      <c r="B1620" s="61"/>
    </row>
    <row r="1621" spans="1:2" x14ac:dyDescent="0.3">
      <c r="A1621" s="43"/>
      <c r="B1621" s="61"/>
    </row>
    <row r="1622" spans="1:2" x14ac:dyDescent="0.3">
      <c r="A1622" s="43"/>
      <c r="B1622" s="61"/>
    </row>
    <row r="1623" spans="1:2" x14ac:dyDescent="0.3">
      <c r="A1623" s="43"/>
      <c r="B1623" s="61"/>
    </row>
    <row r="1624" spans="1:2" x14ac:dyDescent="0.3">
      <c r="A1624" s="43"/>
      <c r="B1624" s="61"/>
    </row>
    <row r="1625" spans="1:2" x14ac:dyDescent="0.3">
      <c r="A1625" s="43"/>
      <c r="B1625" s="61"/>
    </row>
    <row r="1626" spans="1:2" x14ac:dyDescent="0.3">
      <c r="A1626" s="43"/>
      <c r="B1626" s="61"/>
    </row>
    <row r="1627" spans="1:2" x14ac:dyDescent="0.3">
      <c r="A1627" s="43"/>
      <c r="B1627" s="61"/>
    </row>
    <row r="1628" spans="1:2" x14ac:dyDescent="0.3">
      <c r="A1628" s="43"/>
      <c r="B1628" s="61"/>
    </row>
    <row r="1629" spans="1:2" x14ac:dyDescent="0.3">
      <c r="A1629" s="43"/>
      <c r="B1629" s="61"/>
    </row>
    <row r="1630" spans="1:2" x14ac:dyDescent="0.3">
      <c r="A1630" s="43"/>
      <c r="B1630" s="61"/>
    </row>
    <row r="1631" spans="1:2" x14ac:dyDescent="0.3">
      <c r="A1631" s="43"/>
      <c r="B1631" s="61"/>
    </row>
    <row r="1632" spans="1:2" x14ac:dyDescent="0.3">
      <c r="A1632" s="43"/>
      <c r="B1632" s="61"/>
    </row>
    <row r="1633" spans="1:2" x14ac:dyDescent="0.3">
      <c r="A1633" s="43"/>
      <c r="B1633" s="61"/>
    </row>
    <row r="1634" spans="1:2" x14ac:dyDescent="0.3">
      <c r="A1634" s="43"/>
      <c r="B1634" s="61"/>
    </row>
    <row r="1635" spans="1:2" x14ac:dyDescent="0.3">
      <c r="A1635" s="43"/>
      <c r="B1635" s="61"/>
    </row>
    <row r="1636" spans="1:2" x14ac:dyDescent="0.3">
      <c r="A1636" s="43"/>
      <c r="B1636" s="61"/>
    </row>
    <row r="1637" spans="1:2" x14ac:dyDescent="0.3">
      <c r="A1637" s="43"/>
      <c r="B1637" s="61"/>
    </row>
    <row r="1638" spans="1:2" x14ac:dyDescent="0.3">
      <c r="A1638" s="43"/>
      <c r="B1638" s="61"/>
    </row>
    <row r="1639" spans="1:2" x14ac:dyDescent="0.3">
      <c r="A1639" s="43"/>
      <c r="B1639" s="61"/>
    </row>
    <row r="1640" spans="1:2" x14ac:dyDescent="0.3">
      <c r="A1640" s="43"/>
      <c r="B1640" s="61"/>
    </row>
    <row r="1641" spans="1:2" x14ac:dyDescent="0.3">
      <c r="A1641" s="43"/>
      <c r="B1641" s="61"/>
    </row>
    <row r="1642" spans="1:2" x14ac:dyDescent="0.3">
      <c r="A1642" s="43"/>
      <c r="B1642" s="61"/>
    </row>
    <row r="1643" spans="1:2" x14ac:dyDescent="0.3">
      <c r="A1643" s="43"/>
      <c r="B1643" s="61"/>
    </row>
    <row r="1644" spans="1:2" x14ac:dyDescent="0.3">
      <c r="A1644" s="43"/>
      <c r="B1644" s="61"/>
    </row>
    <row r="1645" spans="1:2" x14ac:dyDescent="0.3">
      <c r="A1645" s="43"/>
      <c r="B1645" s="61"/>
    </row>
    <row r="1646" spans="1:2" x14ac:dyDescent="0.3">
      <c r="A1646" s="43"/>
      <c r="B1646" s="61"/>
    </row>
    <row r="1647" spans="1:2" x14ac:dyDescent="0.3">
      <c r="A1647" s="43"/>
      <c r="B1647" s="61"/>
    </row>
    <row r="1648" spans="1:2" x14ac:dyDescent="0.3">
      <c r="A1648" s="43"/>
      <c r="B1648" s="61"/>
    </row>
    <row r="1649" spans="1:2" x14ac:dyDescent="0.3">
      <c r="A1649" s="43"/>
      <c r="B1649" s="61"/>
    </row>
    <row r="1650" spans="1:2" x14ac:dyDescent="0.3">
      <c r="A1650" s="43"/>
      <c r="B1650" s="61"/>
    </row>
    <row r="1651" spans="1:2" x14ac:dyDescent="0.3">
      <c r="A1651" s="43"/>
      <c r="B1651" s="61"/>
    </row>
    <row r="1652" spans="1:2" x14ac:dyDescent="0.3">
      <c r="A1652" s="43"/>
      <c r="B1652" s="61"/>
    </row>
    <row r="1653" spans="1:2" x14ac:dyDescent="0.3">
      <c r="A1653" s="43"/>
      <c r="B1653" s="61"/>
    </row>
    <row r="1654" spans="1:2" x14ac:dyDescent="0.3">
      <c r="A1654" s="43"/>
      <c r="B1654" s="61"/>
    </row>
    <row r="1655" spans="1:2" x14ac:dyDescent="0.3">
      <c r="A1655" s="43"/>
      <c r="B1655" s="61"/>
    </row>
    <row r="1656" spans="1:2" x14ac:dyDescent="0.3">
      <c r="A1656" s="43"/>
      <c r="B1656" s="61"/>
    </row>
    <row r="1657" spans="1:2" x14ac:dyDescent="0.3">
      <c r="A1657" s="43"/>
      <c r="B1657" s="61"/>
    </row>
    <row r="1658" spans="1:2" x14ac:dyDescent="0.3">
      <c r="A1658" s="43"/>
      <c r="B1658" s="61"/>
    </row>
    <row r="1659" spans="1:2" x14ac:dyDescent="0.3">
      <c r="A1659" s="43"/>
      <c r="B1659" s="61"/>
    </row>
    <row r="1660" spans="1:2" x14ac:dyDescent="0.3">
      <c r="A1660" s="43"/>
      <c r="B1660" s="61"/>
    </row>
    <row r="1661" spans="1:2" x14ac:dyDescent="0.3">
      <c r="A1661" s="43"/>
      <c r="B1661" s="61"/>
    </row>
    <row r="1662" spans="1:2" x14ac:dyDescent="0.3">
      <c r="A1662" s="43"/>
      <c r="B1662" s="61"/>
    </row>
    <row r="1663" spans="1:2" x14ac:dyDescent="0.3">
      <c r="A1663" s="43"/>
      <c r="B1663" s="61"/>
    </row>
    <row r="1664" spans="1:2" x14ac:dyDescent="0.3">
      <c r="A1664" s="43"/>
      <c r="B1664" s="61"/>
    </row>
    <row r="1665" spans="1:2" x14ac:dyDescent="0.3">
      <c r="A1665" s="43"/>
      <c r="B1665" s="61"/>
    </row>
    <row r="1666" spans="1:2" x14ac:dyDescent="0.3">
      <c r="A1666" s="43"/>
      <c r="B1666" s="61"/>
    </row>
    <row r="1667" spans="1:2" x14ac:dyDescent="0.3">
      <c r="A1667" s="43"/>
      <c r="B1667" s="61"/>
    </row>
    <row r="1668" spans="1:2" x14ac:dyDescent="0.3">
      <c r="A1668" s="43"/>
      <c r="B1668" s="61"/>
    </row>
    <row r="1669" spans="1:2" x14ac:dyDescent="0.3">
      <c r="A1669" s="43"/>
      <c r="B1669" s="61"/>
    </row>
    <row r="1670" spans="1:2" x14ac:dyDescent="0.3">
      <c r="A1670" s="43"/>
      <c r="B1670" s="61"/>
    </row>
    <row r="1671" spans="1:2" x14ac:dyDescent="0.3">
      <c r="A1671" s="43"/>
      <c r="B1671" s="61"/>
    </row>
    <row r="1672" spans="1:2" x14ac:dyDescent="0.3">
      <c r="A1672" s="43"/>
      <c r="B1672" s="61"/>
    </row>
    <row r="1673" spans="1:2" x14ac:dyDescent="0.3">
      <c r="A1673" s="43"/>
      <c r="B1673" s="61"/>
    </row>
    <row r="1674" spans="1:2" x14ac:dyDescent="0.3">
      <c r="A1674" s="43"/>
      <c r="B1674" s="61"/>
    </row>
    <row r="1675" spans="1:2" x14ac:dyDescent="0.3">
      <c r="A1675" s="43"/>
      <c r="B1675" s="61"/>
    </row>
    <row r="1676" spans="1:2" x14ac:dyDescent="0.3">
      <c r="A1676" s="43"/>
      <c r="B1676" s="61"/>
    </row>
    <row r="1677" spans="1:2" x14ac:dyDescent="0.3">
      <c r="A1677" s="43"/>
      <c r="B1677" s="61"/>
    </row>
    <row r="1678" spans="1:2" x14ac:dyDescent="0.3">
      <c r="A1678" s="43"/>
      <c r="B1678" s="61"/>
    </row>
    <row r="1679" spans="1:2" x14ac:dyDescent="0.3">
      <c r="A1679" s="43"/>
      <c r="B1679" s="61"/>
    </row>
    <row r="1680" spans="1:2" x14ac:dyDescent="0.3">
      <c r="A1680" s="43"/>
      <c r="B1680" s="61"/>
    </row>
    <row r="1681" spans="1:2" x14ac:dyDescent="0.3">
      <c r="A1681" s="43"/>
      <c r="B1681" s="61"/>
    </row>
    <row r="1682" spans="1:2" x14ac:dyDescent="0.3">
      <c r="A1682" s="43"/>
      <c r="B1682" s="61"/>
    </row>
    <row r="1683" spans="1:2" x14ac:dyDescent="0.3">
      <c r="A1683" s="43"/>
      <c r="B1683" s="61"/>
    </row>
    <row r="1684" spans="1:2" x14ac:dyDescent="0.3">
      <c r="A1684" s="43"/>
      <c r="B1684" s="61"/>
    </row>
    <row r="1685" spans="1:2" x14ac:dyDescent="0.3">
      <c r="A1685" s="43"/>
      <c r="B1685" s="61"/>
    </row>
    <row r="1686" spans="1:2" x14ac:dyDescent="0.3">
      <c r="A1686" s="43"/>
      <c r="B1686" s="61"/>
    </row>
    <row r="1687" spans="1:2" x14ac:dyDescent="0.3">
      <c r="A1687" s="43"/>
      <c r="B1687" s="61"/>
    </row>
    <row r="1688" spans="1:2" x14ac:dyDescent="0.3">
      <c r="A1688" s="43"/>
      <c r="B1688" s="61"/>
    </row>
    <row r="1689" spans="1:2" x14ac:dyDescent="0.3">
      <c r="A1689" s="43"/>
      <c r="B1689" s="61"/>
    </row>
    <row r="1690" spans="1:2" x14ac:dyDescent="0.3">
      <c r="A1690" s="43"/>
      <c r="B1690" s="61"/>
    </row>
    <row r="1691" spans="1:2" x14ac:dyDescent="0.3">
      <c r="A1691" s="43"/>
      <c r="B1691" s="61"/>
    </row>
    <row r="1692" spans="1:2" x14ac:dyDescent="0.3">
      <c r="A1692" s="43"/>
      <c r="B1692" s="61"/>
    </row>
    <row r="1693" spans="1:2" x14ac:dyDescent="0.3">
      <c r="A1693" s="43"/>
      <c r="B1693" s="61"/>
    </row>
    <row r="1694" spans="1:2" x14ac:dyDescent="0.3">
      <c r="A1694" s="43"/>
      <c r="B1694" s="61"/>
    </row>
    <row r="1695" spans="1:2" x14ac:dyDescent="0.3">
      <c r="A1695" s="43"/>
      <c r="B1695" s="61"/>
    </row>
    <row r="1696" spans="1:2" x14ac:dyDescent="0.3">
      <c r="A1696" s="43"/>
      <c r="B1696" s="61"/>
    </row>
    <row r="1697" spans="1:2" x14ac:dyDescent="0.3">
      <c r="A1697" s="43"/>
      <c r="B1697" s="61"/>
    </row>
    <row r="1698" spans="1:2" x14ac:dyDescent="0.3">
      <c r="A1698" s="43"/>
      <c r="B1698" s="61"/>
    </row>
    <row r="1699" spans="1:2" x14ac:dyDescent="0.3">
      <c r="A1699" s="43"/>
      <c r="B1699" s="61"/>
    </row>
    <row r="1700" spans="1:2" x14ac:dyDescent="0.3">
      <c r="A1700" s="43"/>
      <c r="B1700" s="61"/>
    </row>
    <row r="1701" spans="1:2" x14ac:dyDescent="0.3">
      <c r="A1701" s="43"/>
      <c r="B1701" s="61"/>
    </row>
    <row r="1702" spans="1:2" x14ac:dyDescent="0.3">
      <c r="A1702" s="43"/>
      <c r="B1702" s="61"/>
    </row>
    <row r="1703" spans="1:2" x14ac:dyDescent="0.3">
      <c r="A1703" s="43"/>
      <c r="B1703" s="61"/>
    </row>
    <row r="1704" spans="1:2" x14ac:dyDescent="0.3">
      <c r="A1704" s="43"/>
      <c r="B1704" s="61"/>
    </row>
    <row r="1705" spans="1:2" x14ac:dyDescent="0.3">
      <c r="A1705" s="43"/>
      <c r="B1705" s="61"/>
    </row>
    <row r="1706" spans="1:2" x14ac:dyDescent="0.3">
      <c r="A1706" s="43"/>
      <c r="B1706" s="61"/>
    </row>
    <row r="1707" spans="1:2" x14ac:dyDescent="0.3">
      <c r="A1707" s="43"/>
      <c r="B1707" s="61"/>
    </row>
    <row r="1708" spans="1:2" x14ac:dyDescent="0.3">
      <c r="A1708" s="43"/>
      <c r="B1708" s="61"/>
    </row>
    <row r="1709" spans="1:2" x14ac:dyDescent="0.3">
      <c r="A1709" s="43"/>
      <c r="B1709" s="61"/>
    </row>
    <row r="1710" spans="1:2" x14ac:dyDescent="0.3">
      <c r="A1710" s="43"/>
      <c r="B1710" s="61"/>
    </row>
    <row r="1711" spans="1:2" x14ac:dyDescent="0.3">
      <c r="A1711" s="43"/>
      <c r="B1711" s="61"/>
    </row>
    <row r="1712" spans="1:2" x14ac:dyDescent="0.3">
      <c r="A1712" s="43"/>
      <c r="B1712" s="61"/>
    </row>
    <row r="1713" spans="1:2" x14ac:dyDescent="0.3">
      <c r="A1713" s="43"/>
      <c r="B1713" s="61"/>
    </row>
    <row r="1714" spans="1:2" x14ac:dyDescent="0.3">
      <c r="A1714" s="43"/>
      <c r="B1714" s="61"/>
    </row>
    <row r="1715" spans="1:2" x14ac:dyDescent="0.3">
      <c r="A1715" s="43"/>
      <c r="B1715" s="61"/>
    </row>
    <row r="1716" spans="1:2" x14ac:dyDescent="0.3">
      <c r="A1716" s="43"/>
      <c r="B1716" s="61"/>
    </row>
    <row r="1717" spans="1:2" x14ac:dyDescent="0.3">
      <c r="A1717" s="43"/>
      <c r="B1717" s="61"/>
    </row>
    <row r="1718" spans="1:2" x14ac:dyDescent="0.3">
      <c r="A1718" s="43"/>
      <c r="B1718" s="61"/>
    </row>
    <row r="1719" spans="1:2" x14ac:dyDescent="0.3">
      <c r="A1719" s="43"/>
      <c r="B1719" s="61"/>
    </row>
    <row r="1720" spans="1:2" x14ac:dyDescent="0.3">
      <c r="A1720" s="43"/>
      <c r="B1720" s="61"/>
    </row>
    <row r="1721" spans="1:2" x14ac:dyDescent="0.3">
      <c r="A1721" s="43"/>
      <c r="B1721" s="61"/>
    </row>
    <row r="1722" spans="1:2" x14ac:dyDescent="0.3">
      <c r="A1722" s="43"/>
      <c r="B1722" s="61"/>
    </row>
    <row r="1723" spans="1:2" x14ac:dyDescent="0.3">
      <c r="A1723" s="43"/>
      <c r="B1723" s="61"/>
    </row>
    <row r="1724" spans="1:2" x14ac:dyDescent="0.3">
      <c r="A1724" s="43"/>
      <c r="B1724" s="61"/>
    </row>
    <row r="1725" spans="1:2" x14ac:dyDescent="0.3">
      <c r="A1725" s="43"/>
      <c r="B1725" s="61"/>
    </row>
    <row r="1726" spans="1:2" x14ac:dyDescent="0.3">
      <c r="A1726" s="43"/>
      <c r="B1726" s="61"/>
    </row>
    <row r="1727" spans="1:2" x14ac:dyDescent="0.3">
      <c r="A1727" s="43"/>
      <c r="B1727" s="61"/>
    </row>
    <row r="1728" spans="1:2" x14ac:dyDescent="0.3">
      <c r="A1728" s="43"/>
      <c r="B1728" s="61"/>
    </row>
    <row r="1729" spans="1:2" x14ac:dyDescent="0.3">
      <c r="A1729" s="43"/>
      <c r="B1729" s="61"/>
    </row>
    <row r="1730" spans="1:2" x14ac:dyDescent="0.3">
      <c r="A1730" s="43"/>
      <c r="B1730" s="61"/>
    </row>
    <row r="1731" spans="1:2" x14ac:dyDescent="0.3">
      <c r="A1731" s="43"/>
      <c r="B1731" s="61"/>
    </row>
    <row r="1732" spans="1:2" x14ac:dyDescent="0.3">
      <c r="A1732" s="43"/>
      <c r="B1732" s="61"/>
    </row>
    <row r="1733" spans="1:2" x14ac:dyDescent="0.3">
      <c r="A1733" s="43"/>
      <c r="B1733" s="61"/>
    </row>
    <row r="1734" spans="1:2" x14ac:dyDescent="0.3">
      <c r="A1734" s="43"/>
      <c r="B1734" s="61"/>
    </row>
    <row r="1735" spans="1:2" x14ac:dyDescent="0.3">
      <c r="A1735" s="43"/>
      <c r="B1735" s="61"/>
    </row>
    <row r="1736" spans="1:2" x14ac:dyDescent="0.3">
      <c r="A1736" s="43"/>
      <c r="B1736" s="61"/>
    </row>
    <row r="1737" spans="1:2" x14ac:dyDescent="0.3">
      <c r="A1737" s="43"/>
      <c r="B1737" s="61"/>
    </row>
    <row r="1738" spans="1:2" x14ac:dyDescent="0.3">
      <c r="A1738" s="43"/>
      <c r="B1738" s="61"/>
    </row>
    <row r="1739" spans="1:2" x14ac:dyDescent="0.3">
      <c r="A1739" s="43"/>
      <c r="B1739" s="61"/>
    </row>
    <row r="1740" spans="1:2" x14ac:dyDescent="0.3">
      <c r="A1740" s="43"/>
      <c r="B1740" s="61"/>
    </row>
    <row r="1741" spans="1:2" x14ac:dyDescent="0.3">
      <c r="A1741" s="43"/>
      <c r="B1741" s="61"/>
    </row>
    <row r="1742" spans="1:2" x14ac:dyDescent="0.3">
      <c r="A1742" s="43"/>
      <c r="B1742" s="61"/>
    </row>
    <row r="1743" spans="1:2" x14ac:dyDescent="0.3">
      <c r="A1743" s="43"/>
      <c r="B1743" s="61"/>
    </row>
    <row r="1744" spans="1:2" x14ac:dyDescent="0.3">
      <c r="A1744" s="43"/>
      <c r="B1744" s="61"/>
    </row>
    <row r="1745" spans="1:2" x14ac:dyDescent="0.3">
      <c r="A1745" s="43"/>
      <c r="B1745" s="61"/>
    </row>
    <row r="1746" spans="1:2" x14ac:dyDescent="0.3">
      <c r="A1746" s="43"/>
      <c r="B1746" s="61"/>
    </row>
    <row r="1747" spans="1:2" x14ac:dyDescent="0.3">
      <c r="A1747" s="43"/>
      <c r="B1747" s="61"/>
    </row>
    <row r="1748" spans="1:2" x14ac:dyDescent="0.3">
      <c r="A1748" s="43"/>
      <c r="B1748" s="61"/>
    </row>
    <row r="1749" spans="1:2" x14ac:dyDescent="0.3">
      <c r="A1749" s="43"/>
      <c r="B1749" s="61"/>
    </row>
    <row r="1750" spans="1:2" x14ac:dyDescent="0.3">
      <c r="A1750" s="43"/>
      <c r="B1750" s="61"/>
    </row>
    <row r="1751" spans="1:2" x14ac:dyDescent="0.3">
      <c r="A1751" s="43"/>
      <c r="B1751" s="61"/>
    </row>
    <row r="1752" spans="1:2" x14ac:dyDescent="0.3">
      <c r="A1752" s="43"/>
      <c r="B1752" s="61"/>
    </row>
    <row r="1753" spans="1:2" x14ac:dyDescent="0.3">
      <c r="A1753" s="43"/>
      <c r="B1753" s="61"/>
    </row>
    <row r="1754" spans="1:2" x14ac:dyDescent="0.3">
      <c r="A1754" s="43"/>
      <c r="B1754" s="61"/>
    </row>
    <row r="1755" spans="1:2" x14ac:dyDescent="0.3">
      <c r="A1755" s="43"/>
      <c r="B1755" s="61"/>
    </row>
    <row r="1756" spans="1:2" x14ac:dyDescent="0.3">
      <c r="A1756" s="43"/>
      <c r="B1756" s="61"/>
    </row>
    <row r="1757" spans="1:2" x14ac:dyDescent="0.3">
      <c r="A1757" s="43"/>
      <c r="B1757" s="61"/>
    </row>
    <row r="1758" spans="1:2" x14ac:dyDescent="0.3">
      <c r="A1758" s="43"/>
      <c r="B1758" s="61"/>
    </row>
    <row r="1759" spans="1:2" x14ac:dyDescent="0.3">
      <c r="A1759" s="43"/>
      <c r="B1759" s="61"/>
    </row>
    <row r="1760" spans="1:2" x14ac:dyDescent="0.3">
      <c r="A1760" s="43"/>
      <c r="B1760" s="61"/>
    </row>
    <row r="1761" spans="1:2" x14ac:dyDescent="0.3">
      <c r="A1761" s="43"/>
      <c r="B1761" s="61"/>
    </row>
    <row r="1762" spans="1:2" x14ac:dyDescent="0.3">
      <c r="A1762" s="43"/>
      <c r="B1762" s="61"/>
    </row>
    <row r="1763" spans="1:2" x14ac:dyDescent="0.3">
      <c r="A1763" s="43"/>
      <c r="B1763" s="61"/>
    </row>
    <row r="1764" spans="1:2" x14ac:dyDescent="0.3">
      <c r="A1764" s="43"/>
      <c r="B1764" s="61"/>
    </row>
    <row r="1765" spans="1:2" x14ac:dyDescent="0.3">
      <c r="A1765" s="43"/>
      <c r="B1765" s="61"/>
    </row>
    <row r="1766" spans="1:2" x14ac:dyDescent="0.3">
      <c r="A1766" s="43"/>
      <c r="B1766" s="61"/>
    </row>
    <row r="1767" spans="1:2" x14ac:dyDescent="0.3">
      <c r="A1767" s="43"/>
      <c r="B1767" s="61"/>
    </row>
    <row r="1768" spans="1:2" x14ac:dyDescent="0.3">
      <c r="A1768" s="43"/>
      <c r="B1768" s="61"/>
    </row>
    <row r="1769" spans="1:2" x14ac:dyDescent="0.3">
      <c r="A1769" s="43"/>
      <c r="B1769" s="61"/>
    </row>
    <row r="1770" spans="1:2" x14ac:dyDescent="0.3">
      <c r="A1770" s="43"/>
      <c r="B1770" s="61"/>
    </row>
    <row r="1771" spans="1:2" x14ac:dyDescent="0.3">
      <c r="A1771" s="43"/>
      <c r="B1771" s="61"/>
    </row>
    <row r="1772" spans="1:2" x14ac:dyDescent="0.3">
      <c r="A1772" s="43"/>
      <c r="B1772" s="61"/>
    </row>
    <row r="1773" spans="1:2" x14ac:dyDescent="0.3">
      <c r="A1773" s="43"/>
      <c r="B1773" s="61"/>
    </row>
    <row r="1774" spans="1:2" x14ac:dyDescent="0.3">
      <c r="A1774" s="43"/>
      <c r="B1774" s="61"/>
    </row>
    <row r="1775" spans="1:2" x14ac:dyDescent="0.3">
      <c r="A1775" s="43"/>
      <c r="B1775" s="61"/>
    </row>
    <row r="1776" spans="1:2" x14ac:dyDescent="0.3">
      <c r="A1776" s="43"/>
      <c r="B1776" s="61"/>
    </row>
    <row r="1777" spans="1:2" x14ac:dyDescent="0.3">
      <c r="A1777" s="43"/>
      <c r="B1777" s="61"/>
    </row>
    <row r="1778" spans="1:2" x14ac:dyDescent="0.3">
      <c r="A1778" s="43"/>
      <c r="B1778" s="61"/>
    </row>
    <row r="1779" spans="1:2" x14ac:dyDescent="0.3">
      <c r="A1779" s="43"/>
      <c r="B1779" s="61"/>
    </row>
    <row r="1780" spans="1:2" x14ac:dyDescent="0.3">
      <c r="A1780" s="43"/>
      <c r="B1780" s="61"/>
    </row>
    <row r="1781" spans="1:2" x14ac:dyDescent="0.3">
      <c r="A1781" s="43"/>
      <c r="B1781" s="61"/>
    </row>
    <row r="1782" spans="1:2" x14ac:dyDescent="0.3">
      <c r="A1782" s="43"/>
      <c r="B1782" s="61"/>
    </row>
    <row r="1783" spans="1:2" x14ac:dyDescent="0.3">
      <c r="A1783" s="43"/>
      <c r="B1783" s="61"/>
    </row>
    <row r="1784" spans="1:2" x14ac:dyDescent="0.3">
      <c r="A1784" s="43"/>
      <c r="B1784" s="61"/>
    </row>
    <row r="1785" spans="1:2" x14ac:dyDescent="0.3">
      <c r="A1785" s="43"/>
      <c r="B1785" s="61"/>
    </row>
    <row r="1786" spans="1:2" x14ac:dyDescent="0.3">
      <c r="A1786" s="43"/>
      <c r="B1786" s="61"/>
    </row>
    <row r="1787" spans="1:2" x14ac:dyDescent="0.3">
      <c r="A1787" s="43"/>
      <c r="B1787" s="61"/>
    </row>
    <row r="1788" spans="1:2" x14ac:dyDescent="0.3">
      <c r="A1788" s="43"/>
      <c r="B1788" s="61"/>
    </row>
    <row r="1789" spans="1:2" x14ac:dyDescent="0.3">
      <c r="A1789" s="43"/>
      <c r="B1789" s="61"/>
    </row>
    <row r="1790" spans="1:2" x14ac:dyDescent="0.3">
      <c r="A1790" s="43"/>
      <c r="B1790" s="61"/>
    </row>
    <row r="1791" spans="1:2" x14ac:dyDescent="0.3">
      <c r="A1791" s="43"/>
      <c r="B1791" s="61"/>
    </row>
    <row r="1792" spans="1:2" x14ac:dyDescent="0.3">
      <c r="A1792" s="43"/>
      <c r="B1792" s="61"/>
    </row>
    <row r="1793" spans="1:2" x14ac:dyDescent="0.3">
      <c r="A1793" s="43"/>
      <c r="B1793" s="61"/>
    </row>
    <row r="1794" spans="1:2" x14ac:dyDescent="0.3">
      <c r="A1794" s="43"/>
      <c r="B1794" s="61"/>
    </row>
    <row r="1795" spans="1:2" x14ac:dyDescent="0.3">
      <c r="A1795" s="43"/>
      <c r="B1795" s="61"/>
    </row>
    <row r="1796" spans="1:2" x14ac:dyDescent="0.3">
      <c r="A1796" s="43"/>
      <c r="B1796" s="61"/>
    </row>
    <row r="1797" spans="1:2" x14ac:dyDescent="0.3">
      <c r="A1797" s="43"/>
      <c r="B1797" s="61"/>
    </row>
    <row r="1798" spans="1:2" x14ac:dyDescent="0.3">
      <c r="A1798" s="43"/>
      <c r="B1798" s="61"/>
    </row>
    <row r="1799" spans="1:2" x14ac:dyDescent="0.3">
      <c r="A1799" s="43"/>
      <c r="B1799" s="61"/>
    </row>
    <row r="1800" spans="1:2" x14ac:dyDescent="0.3">
      <c r="A1800" s="43"/>
      <c r="B1800" s="61"/>
    </row>
    <row r="1801" spans="1:2" x14ac:dyDescent="0.3">
      <c r="A1801" s="43"/>
      <c r="B1801" s="61"/>
    </row>
    <row r="1802" spans="1:2" x14ac:dyDescent="0.3">
      <c r="A1802" s="43"/>
      <c r="B1802" s="61"/>
    </row>
    <row r="1803" spans="1:2" x14ac:dyDescent="0.3">
      <c r="A1803" s="43"/>
      <c r="B1803" s="61"/>
    </row>
    <row r="1804" spans="1:2" x14ac:dyDescent="0.3">
      <c r="A1804" s="43"/>
      <c r="B1804" s="61"/>
    </row>
    <row r="1805" spans="1:2" x14ac:dyDescent="0.3">
      <c r="A1805" s="43"/>
      <c r="B1805" s="61"/>
    </row>
    <row r="1806" spans="1:2" x14ac:dyDescent="0.3">
      <c r="A1806" s="43"/>
      <c r="B1806" s="61"/>
    </row>
    <row r="1807" spans="1:2" x14ac:dyDescent="0.3">
      <c r="A1807" s="43"/>
      <c r="B1807" s="61"/>
    </row>
    <row r="1808" spans="1:2" x14ac:dyDescent="0.3">
      <c r="A1808" s="43"/>
      <c r="B1808" s="61"/>
    </row>
    <row r="1809" spans="1:2" x14ac:dyDescent="0.3">
      <c r="A1809" s="43"/>
      <c r="B1809" s="61"/>
    </row>
    <row r="1810" spans="1:2" x14ac:dyDescent="0.3">
      <c r="A1810" s="43"/>
      <c r="B1810" s="61"/>
    </row>
    <row r="1811" spans="1:2" x14ac:dyDescent="0.3">
      <c r="A1811" s="43"/>
      <c r="B1811" s="61"/>
    </row>
    <row r="1812" spans="1:2" x14ac:dyDescent="0.3">
      <c r="A1812" s="43"/>
      <c r="B1812" s="61"/>
    </row>
    <row r="1813" spans="1:2" x14ac:dyDescent="0.3">
      <c r="A1813" s="43"/>
      <c r="B1813" s="61"/>
    </row>
    <row r="1814" spans="1:2" x14ac:dyDescent="0.3">
      <c r="A1814" s="43"/>
      <c r="B1814" s="61"/>
    </row>
    <row r="1815" spans="1:2" x14ac:dyDescent="0.3">
      <c r="A1815" s="43"/>
      <c r="B1815" s="61"/>
    </row>
    <row r="1816" spans="1:2" x14ac:dyDescent="0.3">
      <c r="A1816" s="43"/>
      <c r="B1816" s="61"/>
    </row>
    <row r="1817" spans="1:2" x14ac:dyDescent="0.3">
      <c r="A1817" s="43"/>
      <c r="B1817" s="61"/>
    </row>
    <row r="1818" spans="1:2" x14ac:dyDescent="0.3">
      <c r="A1818" s="43"/>
      <c r="B1818" s="61"/>
    </row>
    <row r="1819" spans="1:2" x14ac:dyDescent="0.3">
      <c r="A1819" s="43"/>
      <c r="B1819" s="61"/>
    </row>
    <row r="1820" spans="1:2" x14ac:dyDescent="0.3">
      <c r="A1820" s="43"/>
      <c r="B1820" s="61"/>
    </row>
    <row r="1821" spans="1:2" x14ac:dyDescent="0.3">
      <c r="A1821" s="43"/>
      <c r="B1821" s="61"/>
    </row>
    <row r="1822" spans="1:2" x14ac:dyDescent="0.3">
      <c r="A1822" s="43"/>
      <c r="B1822" s="61"/>
    </row>
    <row r="1823" spans="1:2" x14ac:dyDescent="0.3">
      <c r="A1823" s="43"/>
      <c r="B1823" s="61"/>
    </row>
    <row r="1824" spans="1:2" x14ac:dyDescent="0.3">
      <c r="A1824" s="43"/>
      <c r="B1824" s="61"/>
    </row>
    <row r="1825" spans="1:2" x14ac:dyDescent="0.3">
      <c r="A1825" s="43"/>
      <c r="B1825" s="61"/>
    </row>
    <row r="1826" spans="1:2" x14ac:dyDescent="0.3">
      <c r="A1826" s="43"/>
      <c r="B1826" s="61"/>
    </row>
    <row r="1827" spans="1:2" x14ac:dyDescent="0.3">
      <c r="A1827" s="43"/>
      <c r="B1827" s="61"/>
    </row>
    <row r="1828" spans="1:2" x14ac:dyDescent="0.3">
      <c r="A1828" s="43"/>
      <c r="B1828" s="61"/>
    </row>
    <row r="1829" spans="1:2" x14ac:dyDescent="0.3">
      <c r="A1829" s="43"/>
      <c r="B1829" s="61"/>
    </row>
    <row r="1830" spans="1:2" x14ac:dyDescent="0.3">
      <c r="A1830" s="43"/>
      <c r="B1830" s="61"/>
    </row>
    <row r="1831" spans="1:2" x14ac:dyDescent="0.3">
      <c r="A1831" s="43"/>
      <c r="B1831" s="61"/>
    </row>
    <row r="1832" spans="1:2" x14ac:dyDescent="0.3">
      <c r="A1832" s="43"/>
      <c r="B1832" s="61"/>
    </row>
    <row r="1833" spans="1:2" x14ac:dyDescent="0.3">
      <c r="A1833" s="43"/>
      <c r="B1833" s="61"/>
    </row>
    <row r="1834" spans="1:2" x14ac:dyDescent="0.3">
      <c r="A1834" s="43"/>
      <c r="B1834" s="61"/>
    </row>
    <row r="1835" spans="1:2" x14ac:dyDescent="0.3">
      <c r="A1835" s="43"/>
      <c r="B1835" s="61"/>
    </row>
    <row r="1836" spans="1:2" x14ac:dyDescent="0.3">
      <c r="A1836" s="43"/>
      <c r="B1836" s="61"/>
    </row>
    <row r="1837" spans="1:2" x14ac:dyDescent="0.3">
      <c r="A1837" s="43"/>
      <c r="B1837" s="61"/>
    </row>
    <row r="1838" spans="1:2" x14ac:dyDescent="0.3">
      <c r="A1838" s="43"/>
      <c r="B1838" s="61"/>
    </row>
    <row r="1839" spans="1:2" x14ac:dyDescent="0.3">
      <c r="A1839" s="43"/>
      <c r="B1839" s="61"/>
    </row>
    <row r="1840" spans="1:2" x14ac:dyDescent="0.3">
      <c r="A1840" s="43"/>
      <c r="B1840" s="61"/>
    </row>
    <row r="1841" spans="1:2" x14ac:dyDescent="0.3">
      <c r="A1841" s="43"/>
      <c r="B1841" s="61"/>
    </row>
    <row r="1842" spans="1:2" x14ac:dyDescent="0.3">
      <c r="A1842" s="43"/>
      <c r="B1842" s="61"/>
    </row>
    <row r="1843" spans="1:2" x14ac:dyDescent="0.3">
      <c r="A1843" s="43"/>
      <c r="B1843" s="61"/>
    </row>
    <row r="1844" spans="1:2" x14ac:dyDescent="0.3">
      <c r="A1844" s="43"/>
      <c r="B1844" s="61"/>
    </row>
    <row r="1845" spans="1:2" x14ac:dyDescent="0.3">
      <c r="A1845" s="43"/>
      <c r="B1845" s="61"/>
    </row>
    <row r="1846" spans="1:2" x14ac:dyDescent="0.3">
      <c r="A1846" s="43"/>
      <c r="B1846" s="61"/>
    </row>
    <row r="1847" spans="1:2" x14ac:dyDescent="0.3">
      <c r="A1847" s="43"/>
      <c r="B1847" s="61"/>
    </row>
    <row r="1848" spans="1:2" x14ac:dyDescent="0.3">
      <c r="A1848" s="43"/>
      <c r="B1848" s="61"/>
    </row>
    <row r="1849" spans="1:2" x14ac:dyDescent="0.3">
      <c r="A1849" s="43"/>
      <c r="B1849" s="61"/>
    </row>
    <row r="1850" spans="1:2" x14ac:dyDescent="0.3">
      <c r="A1850" s="43"/>
      <c r="B1850" s="61"/>
    </row>
    <row r="1851" spans="1:2" x14ac:dyDescent="0.3">
      <c r="A1851" s="43"/>
      <c r="B1851" s="61"/>
    </row>
    <row r="1852" spans="1:2" x14ac:dyDescent="0.3">
      <c r="A1852" s="43"/>
      <c r="B1852" s="61"/>
    </row>
    <row r="1853" spans="1:2" x14ac:dyDescent="0.3">
      <c r="A1853" s="43"/>
      <c r="B1853" s="61"/>
    </row>
    <row r="1854" spans="1:2" x14ac:dyDescent="0.3">
      <c r="A1854" s="43"/>
      <c r="B1854" s="61"/>
    </row>
    <row r="1855" spans="1:2" x14ac:dyDescent="0.3">
      <c r="A1855" s="43"/>
      <c r="B1855" s="61"/>
    </row>
    <row r="1856" spans="1:2" x14ac:dyDescent="0.3">
      <c r="A1856" s="43"/>
      <c r="B1856" s="61"/>
    </row>
    <row r="1857" spans="1:2" x14ac:dyDescent="0.3">
      <c r="A1857" s="43"/>
      <c r="B1857" s="61"/>
    </row>
    <row r="1858" spans="1:2" x14ac:dyDescent="0.3">
      <c r="A1858" s="43"/>
      <c r="B1858" s="61"/>
    </row>
    <row r="1859" spans="1:2" x14ac:dyDescent="0.3">
      <c r="A1859" s="43"/>
      <c r="B1859" s="61"/>
    </row>
    <row r="1860" spans="1:2" x14ac:dyDescent="0.3">
      <c r="A1860" s="43"/>
      <c r="B1860" s="61"/>
    </row>
    <row r="1861" spans="1:2" x14ac:dyDescent="0.3">
      <c r="A1861" s="43"/>
      <c r="B1861" s="61"/>
    </row>
    <row r="1862" spans="1:2" x14ac:dyDescent="0.3">
      <c r="A1862" s="43"/>
      <c r="B1862" s="61"/>
    </row>
    <row r="1863" spans="1:2" x14ac:dyDescent="0.3">
      <c r="A1863" s="43"/>
      <c r="B1863" s="61"/>
    </row>
    <row r="1864" spans="1:2" x14ac:dyDescent="0.3">
      <c r="A1864" s="43"/>
      <c r="B1864" s="61"/>
    </row>
    <row r="1865" spans="1:2" x14ac:dyDescent="0.3">
      <c r="A1865" s="43"/>
      <c r="B1865" s="61"/>
    </row>
    <row r="1866" spans="1:2" x14ac:dyDescent="0.3">
      <c r="A1866" s="43"/>
      <c r="B1866" s="61"/>
    </row>
    <row r="1867" spans="1:2" x14ac:dyDescent="0.3">
      <c r="A1867" s="43"/>
      <c r="B1867" s="61"/>
    </row>
    <row r="1868" spans="1:2" x14ac:dyDescent="0.3">
      <c r="A1868" s="43"/>
      <c r="B1868" s="61"/>
    </row>
    <row r="1869" spans="1:2" x14ac:dyDescent="0.3">
      <c r="A1869" s="43"/>
      <c r="B1869" s="61"/>
    </row>
    <row r="1870" spans="1:2" x14ac:dyDescent="0.3">
      <c r="A1870" s="43"/>
      <c r="B1870" s="61"/>
    </row>
    <row r="1871" spans="1:2" x14ac:dyDescent="0.3">
      <c r="A1871" s="43"/>
      <c r="B1871" s="61"/>
    </row>
    <row r="1872" spans="1:2" x14ac:dyDescent="0.3">
      <c r="A1872" s="43"/>
      <c r="B1872" s="61"/>
    </row>
    <row r="1873" spans="1:2" x14ac:dyDescent="0.3">
      <c r="A1873" s="43"/>
      <c r="B1873" s="61"/>
    </row>
    <row r="1874" spans="1:2" x14ac:dyDescent="0.3">
      <c r="A1874" s="43"/>
      <c r="B1874" s="61"/>
    </row>
    <row r="1875" spans="1:2" x14ac:dyDescent="0.3">
      <c r="A1875" s="43"/>
      <c r="B1875" s="61"/>
    </row>
    <row r="1876" spans="1:2" x14ac:dyDescent="0.3">
      <c r="A1876" s="43"/>
      <c r="B1876" s="61"/>
    </row>
    <row r="1877" spans="1:2" x14ac:dyDescent="0.3">
      <c r="A1877" s="43"/>
      <c r="B1877" s="61"/>
    </row>
    <row r="1878" spans="1:2" x14ac:dyDescent="0.3">
      <c r="A1878" s="43"/>
      <c r="B1878" s="61"/>
    </row>
    <row r="1879" spans="1:2" x14ac:dyDescent="0.3">
      <c r="A1879" s="43"/>
      <c r="B1879" s="61"/>
    </row>
    <row r="1880" spans="1:2" x14ac:dyDescent="0.3">
      <c r="A1880" s="43"/>
      <c r="B1880" s="61"/>
    </row>
    <row r="1881" spans="1:2" x14ac:dyDescent="0.3">
      <c r="A1881" s="43"/>
      <c r="B1881" s="61"/>
    </row>
    <row r="1882" spans="1:2" x14ac:dyDescent="0.3">
      <c r="A1882" s="43"/>
      <c r="B1882" s="61"/>
    </row>
    <row r="1883" spans="1:2" x14ac:dyDescent="0.3">
      <c r="A1883" s="43"/>
      <c r="B1883" s="61"/>
    </row>
    <row r="1884" spans="1:2" x14ac:dyDescent="0.3">
      <c r="A1884" s="43"/>
      <c r="B1884" s="61"/>
    </row>
    <row r="1885" spans="1:2" x14ac:dyDescent="0.3">
      <c r="A1885" s="43"/>
      <c r="B1885" s="61"/>
    </row>
    <row r="1886" spans="1:2" x14ac:dyDescent="0.3">
      <c r="A1886" s="43"/>
      <c r="B1886" s="61"/>
    </row>
    <row r="1887" spans="1:2" x14ac:dyDescent="0.3">
      <c r="A1887" s="43"/>
      <c r="B1887" s="61"/>
    </row>
    <row r="1888" spans="1:2" x14ac:dyDescent="0.3">
      <c r="A1888" s="43"/>
      <c r="B1888" s="61"/>
    </row>
    <row r="1889" spans="1:2" x14ac:dyDescent="0.3">
      <c r="A1889" s="43"/>
      <c r="B1889" s="61"/>
    </row>
    <row r="1890" spans="1:2" x14ac:dyDescent="0.3">
      <c r="A1890" s="43"/>
      <c r="B1890" s="61"/>
    </row>
    <row r="1891" spans="1:2" x14ac:dyDescent="0.3">
      <c r="A1891" s="43"/>
      <c r="B1891" s="61"/>
    </row>
    <row r="1892" spans="1:2" x14ac:dyDescent="0.3">
      <c r="A1892" s="43"/>
      <c r="B1892" s="61"/>
    </row>
    <row r="1893" spans="1:2" x14ac:dyDescent="0.3">
      <c r="A1893" s="43"/>
      <c r="B1893" s="61"/>
    </row>
    <row r="1894" spans="1:2" x14ac:dyDescent="0.3">
      <c r="A1894" s="43"/>
      <c r="B1894" s="61"/>
    </row>
    <row r="1895" spans="1:2" x14ac:dyDescent="0.3">
      <c r="A1895" s="43"/>
      <c r="B1895" s="61"/>
    </row>
    <row r="1896" spans="1:2" x14ac:dyDescent="0.3">
      <c r="A1896" s="43"/>
      <c r="B1896" s="61"/>
    </row>
    <row r="1897" spans="1:2" x14ac:dyDescent="0.3">
      <c r="A1897" s="43"/>
      <c r="B1897" s="61"/>
    </row>
    <row r="1898" spans="1:2" x14ac:dyDescent="0.3">
      <c r="A1898" s="43"/>
      <c r="B1898" s="61"/>
    </row>
    <row r="1899" spans="1:2" x14ac:dyDescent="0.3">
      <c r="A1899" s="43"/>
      <c r="B1899" s="61"/>
    </row>
    <row r="1900" spans="1:2" x14ac:dyDescent="0.3">
      <c r="A1900" s="43"/>
      <c r="B1900" s="61"/>
    </row>
    <row r="1901" spans="1:2" x14ac:dyDescent="0.3">
      <c r="A1901" s="43"/>
      <c r="B1901" s="61"/>
    </row>
    <row r="1902" spans="1:2" x14ac:dyDescent="0.3">
      <c r="A1902" s="43"/>
      <c r="B1902" s="61"/>
    </row>
    <row r="1903" spans="1:2" x14ac:dyDescent="0.3">
      <c r="A1903" s="43"/>
      <c r="B1903" s="61"/>
    </row>
    <row r="1904" spans="1:2" x14ac:dyDescent="0.3">
      <c r="A1904" s="43"/>
      <c r="B1904" s="61"/>
    </row>
    <row r="1905" spans="1:2" x14ac:dyDescent="0.3">
      <c r="A1905" s="43"/>
      <c r="B1905" s="61"/>
    </row>
    <row r="1906" spans="1:2" x14ac:dyDescent="0.3">
      <c r="A1906" s="43"/>
      <c r="B1906" s="61"/>
    </row>
    <row r="1907" spans="1:2" x14ac:dyDescent="0.3">
      <c r="A1907" s="43"/>
      <c r="B1907" s="61"/>
    </row>
    <row r="1908" spans="1:2" x14ac:dyDescent="0.3">
      <c r="A1908" s="43"/>
      <c r="B1908" s="61"/>
    </row>
    <row r="1909" spans="1:2" x14ac:dyDescent="0.3">
      <c r="A1909" s="43"/>
      <c r="B1909" s="61"/>
    </row>
    <row r="1910" spans="1:2" x14ac:dyDescent="0.3">
      <c r="A1910" s="43"/>
      <c r="B1910" s="61"/>
    </row>
    <row r="1911" spans="1:2" x14ac:dyDescent="0.3">
      <c r="A1911" s="43"/>
      <c r="B1911" s="61"/>
    </row>
    <row r="1912" spans="1:2" x14ac:dyDescent="0.3">
      <c r="A1912" s="43"/>
      <c r="B1912" s="61"/>
    </row>
    <row r="1913" spans="1:2" x14ac:dyDescent="0.3">
      <c r="A1913" s="43"/>
      <c r="B1913" s="61"/>
    </row>
    <row r="1914" spans="1:2" x14ac:dyDescent="0.3">
      <c r="A1914" s="43"/>
      <c r="B1914" s="61"/>
    </row>
    <row r="1915" spans="1:2" x14ac:dyDescent="0.3">
      <c r="A1915" s="43"/>
      <c r="B1915" s="61"/>
    </row>
    <row r="1916" spans="1:2" x14ac:dyDescent="0.3">
      <c r="A1916" s="43"/>
      <c r="B1916" s="61"/>
    </row>
    <row r="1917" spans="1:2" x14ac:dyDescent="0.3">
      <c r="A1917" s="43"/>
      <c r="B1917" s="61"/>
    </row>
    <row r="1918" spans="1:2" x14ac:dyDescent="0.3">
      <c r="A1918" s="43"/>
      <c r="B1918" s="61"/>
    </row>
    <row r="1919" spans="1:2" x14ac:dyDescent="0.3">
      <c r="A1919" s="43"/>
      <c r="B1919" s="61"/>
    </row>
    <row r="1920" spans="1:2" x14ac:dyDescent="0.3">
      <c r="A1920" s="43"/>
      <c r="B1920" s="61"/>
    </row>
    <row r="1921" spans="1:2" x14ac:dyDescent="0.3">
      <c r="A1921" s="43"/>
      <c r="B1921" s="61"/>
    </row>
    <row r="1922" spans="1:2" x14ac:dyDescent="0.3">
      <c r="A1922" s="43"/>
      <c r="B1922" s="61"/>
    </row>
    <row r="1923" spans="1:2" x14ac:dyDescent="0.3">
      <c r="A1923" s="43"/>
      <c r="B1923" s="61"/>
    </row>
    <row r="1924" spans="1:2" x14ac:dyDescent="0.3">
      <c r="A1924" s="43"/>
      <c r="B1924" s="61"/>
    </row>
    <row r="1925" spans="1:2" x14ac:dyDescent="0.3">
      <c r="A1925" s="43"/>
      <c r="B1925" s="61"/>
    </row>
    <row r="1926" spans="1:2" x14ac:dyDescent="0.3">
      <c r="A1926" s="43"/>
      <c r="B1926" s="61"/>
    </row>
    <row r="1927" spans="1:2" x14ac:dyDescent="0.3">
      <c r="A1927" s="43"/>
      <c r="B1927" s="61"/>
    </row>
    <row r="1928" spans="1:2" x14ac:dyDescent="0.3">
      <c r="A1928" s="43"/>
      <c r="B1928" s="61"/>
    </row>
    <row r="1929" spans="1:2" x14ac:dyDescent="0.3">
      <c r="A1929" s="43"/>
      <c r="B1929" s="61"/>
    </row>
    <row r="1930" spans="1:2" x14ac:dyDescent="0.3">
      <c r="A1930" s="43"/>
      <c r="B1930" s="61"/>
    </row>
    <row r="1931" spans="1:2" x14ac:dyDescent="0.3">
      <c r="A1931" s="43"/>
      <c r="B1931" s="61"/>
    </row>
    <row r="1932" spans="1:2" x14ac:dyDescent="0.3">
      <c r="A1932" s="43"/>
      <c r="B1932" s="61"/>
    </row>
    <row r="1933" spans="1:2" x14ac:dyDescent="0.3">
      <c r="A1933" s="43"/>
      <c r="B1933" s="61"/>
    </row>
    <row r="1934" spans="1:2" x14ac:dyDescent="0.3">
      <c r="A1934" s="43"/>
      <c r="B1934" s="61"/>
    </row>
    <row r="1935" spans="1:2" x14ac:dyDescent="0.3">
      <c r="A1935" s="43"/>
      <c r="B1935" s="61"/>
    </row>
    <row r="1936" spans="1:2" x14ac:dyDescent="0.3">
      <c r="A1936" s="43"/>
      <c r="B1936" s="61"/>
    </row>
    <row r="1937" spans="1:2" x14ac:dyDescent="0.3">
      <c r="A1937" s="43"/>
      <c r="B1937" s="61"/>
    </row>
    <row r="1938" spans="1:2" x14ac:dyDescent="0.3">
      <c r="A1938" s="43"/>
      <c r="B1938" s="61"/>
    </row>
    <row r="1939" spans="1:2" x14ac:dyDescent="0.3">
      <c r="A1939" s="43"/>
      <c r="B1939" s="61"/>
    </row>
    <row r="1940" spans="1:2" x14ac:dyDescent="0.3">
      <c r="A1940" s="43"/>
      <c r="B1940" s="61"/>
    </row>
    <row r="1941" spans="1:2" x14ac:dyDescent="0.3">
      <c r="A1941" s="43"/>
      <c r="B1941" s="61"/>
    </row>
    <row r="1942" spans="1:2" x14ac:dyDescent="0.3">
      <c r="A1942" s="43"/>
      <c r="B1942" s="61"/>
    </row>
    <row r="1943" spans="1:2" x14ac:dyDescent="0.3">
      <c r="A1943" s="43"/>
      <c r="B1943" s="61"/>
    </row>
    <row r="1944" spans="1:2" x14ac:dyDescent="0.3">
      <c r="A1944" s="43"/>
      <c r="B1944" s="61"/>
    </row>
    <row r="1945" spans="1:2" x14ac:dyDescent="0.3">
      <c r="A1945" s="43"/>
      <c r="B1945" s="61"/>
    </row>
    <row r="1946" spans="1:2" x14ac:dyDescent="0.3">
      <c r="A1946" s="43"/>
      <c r="B1946" s="61"/>
    </row>
    <row r="1947" spans="1:2" x14ac:dyDescent="0.3">
      <c r="A1947" s="43"/>
      <c r="B1947" s="61"/>
    </row>
    <row r="1948" spans="1:2" x14ac:dyDescent="0.3">
      <c r="A1948" s="43"/>
      <c r="B1948" s="61"/>
    </row>
    <row r="1949" spans="1:2" x14ac:dyDescent="0.3">
      <c r="A1949" s="43"/>
      <c r="B1949" s="61"/>
    </row>
    <row r="1950" spans="1:2" x14ac:dyDescent="0.3">
      <c r="A1950" s="43"/>
      <c r="B1950" s="61"/>
    </row>
    <row r="1951" spans="1:2" x14ac:dyDescent="0.3">
      <c r="A1951" s="43"/>
      <c r="B1951" s="61"/>
    </row>
    <row r="1952" spans="1:2" x14ac:dyDescent="0.3">
      <c r="A1952" s="43"/>
      <c r="B1952" s="61"/>
    </row>
    <row r="1953" spans="1:2" x14ac:dyDescent="0.3">
      <c r="A1953" s="43"/>
      <c r="B1953" s="61"/>
    </row>
    <row r="1954" spans="1:2" x14ac:dyDescent="0.3">
      <c r="A1954" s="43"/>
      <c r="B1954" s="61"/>
    </row>
    <row r="1955" spans="1:2" x14ac:dyDescent="0.3">
      <c r="A1955" s="43"/>
      <c r="B1955" s="61"/>
    </row>
    <row r="1956" spans="1:2" x14ac:dyDescent="0.3">
      <c r="A1956" s="43"/>
      <c r="B1956" s="61"/>
    </row>
    <row r="1957" spans="1:2" x14ac:dyDescent="0.3">
      <c r="A1957" s="43"/>
      <c r="B1957" s="61"/>
    </row>
    <row r="1958" spans="1:2" x14ac:dyDescent="0.3">
      <c r="A1958" s="43"/>
      <c r="B1958" s="61"/>
    </row>
    <row r="1959" spans="1:2" x14ac:dyDescent="0.3">
      <c r="A1959" s="43"/>
      <c r="B1959" s="61"/>
    </row>
    <row r="1960" spans="1:2" x14ac:dyDescent="0.3">
      <c r="A1960" s="43"/>
      <c r="B1960" s="61"/>
    </row>
    <row r="1961" spans="1:2" x14ac:dyDescent="0.3">
      <c r="A1961" s="43"/>
      <c r="B1961" s="61"/>
    </row>
    <row r="1962" spans="1:2" x14ac:dyDescent="0.3">
      <c r="A1962" s="43"/>
      <c r="B1962" s="61"/>
    </row>
    <row r="1963" spans="1:2" x14ac:dyDescent="0.3">
      <c r="A1963" s="43"/>
      <c r="B1963" s="61"/>
    </row>
    <row r="1964" spans="1:2" x14ac:dyDescent="0.3">
      <c r="A1964" s="43"/>
      <c r="B1964" s="61"/>
    </row>
    <row r="1965" spans="1:2" x14ac:dyDescent="0.3">
      <c r="A1965" s="43"/>
      <c r="B1965" s="61"/>
    </row>
    <row r="1966" spans="1:2" x14ac:dyDescent="0.3">
      <c r="A1966" s="43"/>
      <c r="B1966" s="61"/>
    </row>
    <row r="1967" spans="1:2" x14ac:dyDescent="0.3">
      <c r="A1967" s="43"/>
      <c r="B1967" s="61"/>
    </row>
    <row r="1968" spans="1:2" x14ac:dyDescent="0.3">
      <c r="A1968" s="43"/>
      <c r="B1968" s="61"/>
    </row>
    <row r="1969" spans="1:2" x14ac:dyDescent="0.3">
      <c r="A1969" s="43"/>
      <c r="B1969" s="61"/>
    </row>
    <row r="1970" spans="1:2" x14ac:dyDescent="0.3">
      <c r="A1970" s="43"/>
      <c r="B1970" s="61"/>
    </row>
    <row r="1971" spans="1:2" x14ac:dyDescent="0.3">
      <c r="A1971" s="43"/>
      <c r="B1971" s="61"/>
    </row>
    <row r="1972" spans="1:2" x14ac:dyDescent="0.3">
      <c r="A1972" s="43"/>
      <c r="B1972" s="61"/>
    </row>
    <row r="1973" spans="1:2" x14ac:dyDescent="0.3">
      <c r="A1973" s="43"/>
      <c r="B1973" s="61"/>
    </row>
    <row r="1974" spans="1:2" x14ac:dyDescent="0.3">
      <c r="A1974" s="43"/>
      <c r="B1974" s="61"/>
    </row>
    <row r="1975" spans="1:2" x14ac:dyDescent="0.3">
      <c r="A1975" s="43"/>
      <c r="B1975" s="61"/>
    </row>
    <row r="1976" spans="1:2" x14ac:dyDescent="0.3">
      <c r="A1976" s="43"/>
      <c r="B1976" s="61"/>
    </row>
    <row r="1977" spans="1:2" x14ac:dyDescent="0.3">
      <c r="A1977" s="43"/>
      <c r="B1977" s="61"/>
    </row>
    <row r="1978" spans="1:2" x14ac:dyDescent="0.3">
      <c r="A1978" s="43"/>
      <c r="B1978" s="61"/>
    </row>
    <row r="1979" spans="1:2" x14ac:dyDescent="0.3">
      <c r="A1979" s="43"/>
      <c r="B1979" s="61"/>
    </row>
    <row r="1980" spans="1:2" x14ac:dyDescent="0.3">
      <c r="A1980" s="43"/>
      <c r="B1980" s="61"/>
    </row>
    <row r="1981" spans="1:2" x14ac:dyDescent="0.3">
      <c r="A1981" s="43"/>
      <c r="B1981" s="61"/>
    </row>
    <row r="1982" spans="1:2" x14ac:dyDescent="0.3">
      <c r="A1982" s="43"/>
      <c r="B1982" s="61"/>
    </row>
    <row r="1983" spans="1:2" x14ac:dyDescent="0.3">
      <c r="A1983" s="43"/>
      <c r="B1983" s="61"/>
    </row>
    <row r="1984" spans="1:2" x14ac:dyDescent="0.3">
      <c r="A1984" s="43"/>
      <c r="B1984" s="61"/>
    </row>
    <row r="1985" spans="1:2" x14ac:dyDescent="0.3">
      <c r="A1985" s="43"/>
      <c r="B1985" s="61"/>
    </row>
    <row r="1986" spans="1:2" x14ac:dyDescent="0.3">
      <c r="A1986" s="43"/>
      <c r="B1986" s="61"/>
    </row>
    <row r="1987" spans="1:2" x14ac:dyDescent="0.3">
      <c r="A1987" s="43"/>
      <c r="B1987" s="61"/>
    </row>
    <row r="1988" spans="1:2" x14ac:dyDescent="0.3">
      <c r="A1988" s="43"/>
      <c r="B1988" s="61"/>
    </row>
    <row r="1989" spans="1:2" x14ac:dyDescent="0.3">
      <c r="A1989" s="43"/>
      <c r="B1989" s="61"/>
    </row>
    <row r="1990" spans="1:2" x14ac:dyDescent="0.3">
      <c r="A1990" s="43"/>
      <c r="B1990" s="61"/>
    </row>
    <row r="1991" spans="1:2" x14ac:dyDescent="0.3">
      <c r="A1991" s="43"/>
      <c r="B1991" s="61"/>
    </row>
    <row r="1992" spans="1:2" x14ac:dyDescent="0.3">
      <c r="A1992" s="43"/>
      <c r="B1992" s="61"/>
    </row>
    <row r="1993" spans="1:2" x14ac:dyDescent="0.3">
      <c r="A1993" s="43"/>
      <c r="B1993" s="61"/>
    </row>
    <row r="1994" spans="1:2" x14ac:dyDescent="0.3">
      <c r="A1994" s="43"/>
      <c r="B1994" s="61"/>
    </row>
    <row r="1995" spans="1:2" x14ac:dyDescent="0.3">
      <c r="A1995" s="43"/>
      <c r="B1995" s="61"/>
    </row>
    <row r="1996" spans="1:2" x14ac:dyDescent="0.3">
      <c r="A1996" s="43"/>
      <c r="B1996" s="61"/>
    </row>
    <row r="1997" spans="1:2" x14ac:dyDescent="0.3">
      <c r="A1997" s="43"/>
      <c r="B1997" s="61"/>
    </row>
    <row r="1998" spans="1:2" x14ac:dyDescent="0.3">
      <c r="A1998" s="43"/>
      <c r="B1998" s="61"/>
    </row>
    <row r="1999" spans="1:2" x14ac:dyDescent="0.3">
      <c r="A1999" s="43"/>
      <c r="B1999" s="61"/>
    </row>
    <row r="2000" spans="1:2" x14ac:dyDescent="0.3">
      <c r="A2000" s="43"/>
      <c r="B2000" s="61"/>
    </row>
    <row r="2001" spans="1:2" x14ac:dyDescent="0.3">
      <c r="A2001" s="43"/>
      <c r="B2001" s="61"/>
    </row>
    <row r="2002" spans="1:2" x14ac:dyDescent="0.3">
      <c r="A2002" s="43"/>
      <c r="B2002" s="61"/>
    </row>
    <row r="2003" spans="1:2" x14ac:dyDescent="0.3">
      <c r="A2003" s="43"/>
      <c r="B2003" s="61"/>
    </row>
    <row r="2004" spans="1:2" x14ac:dyDescent="0.3">
      <c r="A2004" s="43"/>
      <c r="B2004" s="61"/>
    </row>
    <row r="2005" spans="1:2" x14ac:dyDescent="0.3">
      <c r="A2005" s="43"/>
      <c r="B2005" s="61"/>
    </row>
    <row r="2006" spans="1:2" x14ac:dyDescent="0.3">
      <c r="A2006" s="43"/>
      <c r="B2006" s="61"/>
    </row>
    <row r="2007" spans="1:2" x14ac:dyDescent="0.3">
      <c r="A2007" s="43"/>
      <c r="B2007" s="61"/>
    </row>
    <row r="2008" spans="1:2" x14ac:dyDescent="0.3">
      <c r="A2008" s="43"/>
      <c r="B2008" s="61"/>
    </row>
    <row r="2009" spans="1:2" x14ac:dyDescent="0.3">
      <c r="A2009" s="43"/>
      <c r="B2009" s="61"/>
    </row>
    <row r="2010" spans="1:2" x14ac:dyDescent="0.3">
      <c r="A2010" s="43"/>
      <c r="B2010" s="61"/>
    </row>
    <row r="2011" spans="1:2" x14ac:dyDescent="0.3">
      <c r="A2011" s="43"/>
      <c r="B2011" s="61"/>
    </row>
    <row r="2012" spans="1:2" x14ac:dyDescent="0.3">
      <c r="A2012" s="43"/>
      <c r="B2012" s="61"/>
    </row>
    <row r="2013" spans="1:2" x14ac:dyDescent="0.3">
      <c r="A2013" s="43"/>
      <c r="B2013" s="61"/>
    </row>
    <row r="2014" spans="1:2" x14ac:dyDescent="0.3">
      <c r="A2014" s="43"/>
      <c r="B2014" s="61"/>
    </row>
    <row r="2015" spans="1:2" x14ac:dyDescent="0.3">
      <c r="A2015" s="43"/>
      <c r="B2015" s="61"/>
    </row>
    <row r="2016" spans="1:2" x14ac:dyDescent="0.3">
      <c r="A2016" s="43"/>
      <c r="B2016" s="61"/>
    </row>
    <row r="2017" spans="1:2" x14ac:dyDescent="0.3">
      <c r="A2017" s="43"/>
      <c r="B2017" s="61"/>
    </row>
    <row r="2018" spans="1:2" x14ac:dyDescent="0.3">
      <c r="A2018" s="43"/>
      <c r="B2018" s="61"/>
    </row>
    <row r="2019" spans="1:2" x14ac:dyDescent="0.3">
      <c r="A2019" s="43"/>
      <c r="B2019" s="61"/>
    </row>
    <row r="2020" spans="1:2" x14ac:dyDescent="0.3">
      <c r="A2020" s="43"/>
      <c r="B2020" s="61"/>
    </row>
    <row r="2021" spans="1:2" x14ac:dyDescent="0.3">
      <c r="A2021" s="43"/>
      <c r="B2021" s="61"/>
    </row>
    <row r="2022" spans="1:2" x14ac:dyDescent="0.3">
      <c r="A2022" s="43"/>
      <c r="B2022" s="61"/>
    </row>
    <row r="2023" spans="1:2" x14ac:dyDescent="0.3">
      <c r="A2023" s="43"/>
      <c r="B2023" s="61"/>
    </row>
    <row r="2024" spans="1:2" x14ac:dyDescent="0.3">
      <c r="A2024" s="43"/>
      <c r="B2024" s="61"/>
    </row>
    <row r="2025" spans="1:2" x14ac:dyDescent="0.3">
      <c r="A2025" s="43"/>
      <c r="B2025" s="61"/>
    </row>
    <row r="2026" spans="1:2" x14ac:dyDescent="0.3">
      <c r="A2026" s="43"/>
      <c r="B2026" s="61"/>
    </row>
    <row r="2027" spans="1:2" x14ac:dyDescent="0.3">
      <c r="A2027" s="43"/>
      <c r="B2027" s="61"/>
    </row>
    <row r="2028" spans="1:2" x14ac:dyDescent="0.3">
      <c r="A2028" s="43"/>
      <c r="B2028" s="61"/>
    </row>
    <row r="2029" spans="1:2" x14ac:dyDescent="0.3">
      <c r="A2029" s="43"/>
      <c r="B2029" s="61"/>
    </row>
    <row r="2030" spans="1:2" x14ac:dyDescent="0.3">
      <c r="A2030" s="43"/>
      <c r="B2030" s="61"/>
    </row>
    <row r="2031" spans="1:2" x14ac:dyDescent="0.3">
      <c r="A2031" s="43"/>
      <c r="B2031" s="61"/>
    </row>
    <row r="2032" spans="1:2" x14ac:dyDescent="0.3">
      <c r="A2032" s="43"/>
      <c r="B2032" s="61"/>
    </row>
    <row r="2033" spans="1:2" x14ac:dyDescent="0.3">
      <c r="A2033" s="43"/>
      <c r="B2033" s="61"/>
    </row>
    <row r="2034" spans="1:2" x14ac:dyDescent="0.3">
      <c r="A2034" s="43"/>
      <c r="B2034" s="61"/>
    </row>
    <row r="2035" spans="1:2" x14ac:dyDescent="0.3">
      <c r="A2035" s="43"/>
      <c r="B2035" s="61"/>
    </row>
    <row r="2036" spans="1:2" x14ac:dyDescent="0.3">
      <c r="A2036" s="43"/>
      <c r="B2036" s="61"/>
    </row>
    <row r="2037" spans="1:2" x14ac:dyDescent="0.3">
      <c r="A2037" s="43"/>
      <c r="B2037" s="61"/>
    </row>
    <row r="2038" spans="1:2" x14ac:dyDescent="0.3">
      <c r="A2038" s="43"/>
      <c r="B2038" s="61"/>
    </row>
    <row r="2039" spans="1:2" x14ac:dyDescent="0.3">
      <c r="A2039" s="43"/>
      <c r="B2039" s="61"/>
    </row>
    <row r="2040" spans="1:2" x14ac:dyDescent="0.3">
      <c r="A2040" s="43"/>
      <c r="B2040" s="61"/>
    </row>
    <row r="2041" spans="1:2" x14ac:dyDescent="0.3">
      <c r="A2041" s="43"/>
      <c r="B2041" s="61"/>
    </row>
    <row r="2042" spans="1:2" x14ac:dyDescent="0.3">
      <c r="A2042" s="43"/>
      <c r="B2042" s="61"/>
    </row>
    <row r="2043" spans="1:2" x14ac:dyDescent="0.3">
      <c r="A2043" s="43"/>
      <c r="B2043" s="61"/>
    </row>
    <row r="2044" spans="1:2" x14ac:dyDescent="0.3">
      <c r="A2044" s="43"/>
      <c r="B2044" s="61"/>
    </row>
    <row r="2045" spans="1:2" x14ac:dyDescent="0.3">
      <c r="A2045" s="43"/>
      <c r="B2045" s="61"/>
    </row>
    <row r="2046" spans="1:2" x14ac:dyDescent="0.3">
      <c r="A2046" s="43"/>
      <c r="B2046" s="61"/>
    </row>
    <row r="2047" spans="1:2" x14ac:dyDescent="0.3">
      <c r="A2047" s="43"/>
      <c r="B2047" s="61"/>
    </row>
    <row r="2048" spans="1:2" x14ac:dyDescent="0.3">
      <c r="A2048" s="43"/>
      <c r="B2048" s="61"/>
    </row>
    <row r="2049" spans="1:2" x14ac:dyDescent="0.3">
      <c r="A2049" s="43"/>
      <c r="B2049" s="61"/>
    </row>
    <row r="2050" spans="1:2" x14ac:dyDescent="0.3">
      <c r="A2050" s="43"/>
      <c r="B2050" s="61"/>
    </row>
    <row r="2051" spans="1:2" x14ac:dyDescent="0.3">
      <c r="A2051" s="43"/>
      <c r="B2051" s="61"/>
    </row>
    <row r="2052" spans="1:2" x14ac:dyDescent="0.3">
      <c r="A2052" s="43"/>
      <c r="B2052" s="61"/>
    </row>
    <row r="2053" spans="1:2" x14ac:dyDescent="0.3">
      <c r="A2053" s="43"/>
      <c r="B2053" s="61"/>
    </row>
    <row r="2054" spans="1:2" x14ac:dyDescent="0.3">
      <c r="A2054" s="43"/>
      <c r="B2054" s="61"/>
    </row>
    <row r="2055" spans="1:2" x14ac:dyDescent="0.3">
      <c r="A2055" s="43"/>
      <c r="B2055" s="61"/>
    </row>
    <row r="2056" spans="1:2" x14ac:dyDescent="0.3">
      <c r="A2056" s="43"/>
      <c r="B2056" s="61"/>
    </row>
    <row r="2057" spans="1:2" x14ac:dyDescent="0.3">
      <c r="A2057" s="43"/>
      <c r="B2057" s="61"/>
    </row>
    <row r="2058" spans="1:2" x14ac:dyDescent="0.3">
      <c r="A2058" s="43"/>
      <c r="B2058" s="61"/>
    </row>
    <row r="2059" spans="1:2" x14ac:dyDescent="0.3">
      <c r="A2059" s="43"/>
      <c r="B2059" s="61"/>
    </row>
    <row r="2060" spans="1:2" x14ac:dyDescent="0.3">
      <c r="A2060" s="43"/>
      <c r="B2060" s="61"/>
    </row>
    <row r="2061" spans="1:2" x14ac:dyDescent="0.3">
      <c r="A2061" s="43"/>
      <c r="B2061" s="61"/>
    </row>
    <row r="2062" spans="1:2" x14ac:dyDescent="0.3">
      <c r="A2062" s="43"/>
      <c r="B2062" s="61"/>
    </row>
    <row r="2063" spans="1:2" x14ac:dyDescent="0.3">
      <c r="A2063" s="43"/>
      <c r="B2063" s="61"/>
    </row>
    <row r="2064" spans="1:2" x14ac:dyDescent="0.3">
      <c r="A2064" s="43"/>
      <c r="B2064" s="61"/>
    </row>
    <row r="2065" spans="1:2" x14ac:dyDescent="0.3">
      <c r="A2065" s="43"/>
      <c r="B2065" s="61"/>
    </row>
    <row r="2066" spans="1:2" x14ac:dyDescent="0.3">
      <c r="A2066" s="43"/>
      <c r="B2066" s="61"/>
    </row>
    <row r="2067" spans="1:2" x14ac:dyDescent="0.3">
      <c r="A2067" s="43"/>
      <c r="B2067" s="61"/>
    </row>
    <row r="2068" spans="1:2" x14ac:dyDescent="0.3">
      <c r="A2068" s="43"/>
      <c r="B2068" s="61"/>
    </row>
    <row r="2069" spans="1:2" x14ac:dyDescent="0.3">
      <c r="A2069" s="43"/>
      <c r="B2069" s="61"/>
    </row>
    <row r="2070" spans="1:2" x14ac:dyDescent="0.3">
      <c r="A2070" s="43"/>
      <c r="B2070" s="61"/>
    </row>
    <row r="2071" spans="1:2" x14ac:dyDescent="0.3">
      <c r="A2071" s="43"/>
      <c r="B2071" s="61"/>
    </row>
    <row r="2072" spans="1:2" x14ac:dyDescent="0.3">
      <c r="A2072" s="43"/>
      <c r="B2072" s="61"/>
    </row>
    <row r="2073" spans="1:2" x14ac:dyDescent="0.3">
      <c r="A2073" s="43"/>
      <c r="B2073" s="61"/>
    </row>
    <row r="2074" spans="1:2" x14ac:dyDescent="0.3">
      <c r="A2074" s="43"/>
      <c r="B2074" s="61"/>
    </row>
    <row r="2075" spans="1:2" x14ac:dyDescent="0.3">
      <c r="A2075" s="43"/>
      <c r="B2075" s="61"/>
    </row>
    <row r="2076" spans="1:2" x14ac:dyDescent="0.3">
      <c r="A2076" s="43"/>
      <c r="B2076" s="61"/>
    </row>
    <row r="2077" spans="1:2" x14ac:dyDescent="0.3">
      <c r="A2077" s="43"/>
      <c r="B2077" s="61"/>
    </row>
    <row r="2078" spans="1:2" x14ac:dyDescent="0.3">
      <c r="A2078" s="43"/>
      <c r="B2078" s="61"/>
    </row>
    <row r="2079" spans="1:2" x14ac:dyDescent="0.3">
      <c r="A2079" s="43"/>
      <c r="B2079" s="61"/>
    </row>
    <row r="2080" spans="1:2" x14ac:dyDescent="0.3">
      <c r="A2080" s="43"/>
      <c r="B2080" s="61"/>
    </row>
    <row r="2081" spans="1:2" x14ac:dyDescent="0.3">
      <c r="A2081" s="43"/>
      <c r="B2081" s="61"/>
    </row>
    <row r="2082" spans="1:2" x14ac:dyDescent="0.3">
      <c r="A2082" s="43"/>
      <c r="B2082" s="61"/>
    </row>
    <row r="2083" spans="1:2" x14ac:dyDescent="0.3">
      <c r="A2083" s="43"/>
      <c r="B2083" s="61"/>
    </row>
    <row r="2084" spans="1:2" x14ac:dyDescent="0.3">
      <c r="A2084" s="43"/>
      <c r="B2084" s="61"/>
    </row>
    <row r="2085" spans="1:2" x14ac:dyDescent="0.3">
      <c r="A2085" s="43"/>
      <c r="B2085" s="61"/>
    </row>
    <row r="2086" spans="1:2" x14ac:dyDescent="0.3">
      <c r="A2086" s="43"/>
      <c r="B2086" s="61"/>
    </row>
    <row r="2087" spans="1:2" x14ac:dyDescent="0.3">
      <c r="A2087" s="43"/>
      <c r="B2087" s="61"/>
    </row>
    <row r="2088" spans="1:2" x14ac:dyDescent="0.3">
      <c r="A2088" s="43"/>
      <c r="B2088" s="61"/>
    </row>
    <row r="2089" spans="1:2" x14ac:dyDescent="0.3">
      <c r="A2089" s="43"/>
      <c r="B2089" s="61"/>
    </row>
    <row r="2090" spans="1:2" x14ac:dyDescent="0.3">
      <c r="A2090" s="43"/>
      <c r="B2090" s="61"/>
    </row>
    <row r="2091" spans="1:2" x14ac:dyDescent="0.3">
      <c r="A2091" s="43"/>
      <c r="B2091" s="61"/>
    </row>
    <row r="2092" spans="1:2" x14ac:dyDescent="0.3">
      <c r="A2092" s="43"/>
      <c r="B2092" s="61"/>
    </row>
    <row r="2093" spans="1:2" x14ac:dyDescent="0.3">
      <c r="A2093" s="43"/>
      <c r="B2093" s="61"/>
    </row>
    <row r="2094" spans="1:2" x14ac:dyDescent="0.3">
      <c r="A2094" s="43"/>
      <c r="B2094" s="61"/>
    </row>
    <row r="2095" spans="1:2" x14ac:dyDescent="0.3">
      <c r="A2095" s="43"/>
      <c r="B2095" s="61"/>
    </row>
    <row r="2096" spans="1:2" x14ac:dyDescent="0.3">
      <c r="A2096" s="43"/>
      <c r="B2096" s="61"/>
    </row>
    <row r="2097" spans="1:2" x14ac:dyDescent="0.3">
      <c r="A2097" s="43"/>
      <c r="B2097" s="61"/>
    </row>
    <row r="2098" spans="1:2" x14ac:dyDescent="0.3">
      <c r="A2098" s="43"/>
      <c r="B2098" s="61"/>
    </row>
    <row r="2099" spans="1:2" x14ac:dyDescent="0.3">
      <c r="A2099" s="43"/>
      <c r="B2099" s="61"/>
    </row>
    <row r="2100" spans="1:2" x14ac:dyDescent="0.3">
      <c r="A2100" s="43"/>
      <c r="B2100" s="61"/>
    </row>
    <row r="2101" spans="1:2" x14ac:dyDescent="0.3">
      <c r="A2101" s="43"/>
      <c r="B2101" s="61"/>
    </row>
    <row r="2102" spans="1:2" x14ac:dyDescent="0.3">
      <c r="A2102" s="43"/>
      <c r="B2102" s="61"/>
    </row>
    <row r="2103" spans="1:2" x14ac:dyDescent="0.3">
      <c r="A2103" s="43"/>
      <c r="B2103" s="61"/>
    </row>
    <row r="2104" spans="1:2" x14ac:dyDescent="0.3">
      <c r="A2104" s="43"/>
      <c r="B2104" s="61"/>
    </row>
    <row r="2105" spans="1:2" x14ac:dyDescent="0.3">
      <c r="A2105" s="43"/>
      <c r="B2105" s="61"/>
    </row>
    <row r="2106" spans="1:2" x14ac:dyDescent="0.3">
      <c r="A2106" s="43"/>
      <c r="B2106" s="61"/>
    </row>
    <row r="2107" spans="1:2" x14ac:dyDescent="0.3">
      <c r="A2107" s="43"/>
      <c r="B2107" s="61"/>
    </row>
    <row r="2108" spans="1:2" x14ac:dyDescent="0.3">
      <c r="A2108" s="43"/>
      <c r="B2108" s="61"/>
    </row>
    <row r="2109" spans="1:2" x14ac:dyDescent="0.3">
      <c r="A2109" s="43"/>
      <c r="B2109" s="61"/>
    </row>
    <row r="2110" spans="1:2" x14ac:dyDescent="0.3">
      <c r="A2110" s="43"/>
      <c r="B2110" s="61"/>
    </row>
    <row r="2111" spans="1:2" x14ac:dyDescent="0.3">
      <c r="A2111" s="43"/>
      <c r="B2111" s="61"/>
    </row>
    <row r="2112" spans="1:2" x14ac:dyDescent="0.3">
      <c r="A2112" s="43"/>
      <c r="B2112" s="61"/>
    </row>
    <row r="2113" spans="1:2" x14ac:dyDescent="0.3">
      <c r="A2113" s="43"/>
      <c r="B2113" s="61"/>
    </row>
    <row r="2114" spans="1:2" x14ac:dyDescent="0.3">
      <c r="A2114" s="43"/>
      <c r="B2114" s="61"/>
    </row>
    <row r="2115" spans="1:2" x14ac:dyDescent="0.3">
      <c r="A2115" s="43"/>
      <c r="B2115" s="61"/>
    </row>
    <row r="2116" spans="1:2" x14ac:dyDescent="0.3">
      <c r="A2116" s="43"/>
      <c r="B2116" s="61"/>
    </row>
    <row r="2117" spans="1:2" x14ac:dyDescent="0.3">
      <c r="A2117" s="43"/>
      <c r="B2117" s="61"/>
    </row>
    <row r="2118" spans="1:2" x14ac:dyDescent="0.3">
      <c r="A2118" s="43"/>
      <c r="B2118" s="61"/>
    </row>
    <row r="2119" spans="1:2" x14ac:dyDescent="0.3">
      <c r="A2119" s="43"/>
      <c r="B2119" s="61"/>
    </row>
    <row r="2120" spans="1:2" x14ac:dyDescent="0.3">
      <c r="A2120" s="43"/>
      <c r="B2120" s="61"/>
    </row>
    <row r="2121" spans="1:2" x14ac:dyDescent="0.3">
      <c r="A2121" s="43"/>
      <c r="B2121" s="61"/>
    </row>
    <row r="2122" spans="1:2" x14ac:dyDescent="0.3">
      <c r="A2122" s="43"/>
      <c r="B2122" s="61"/>
    </row>
    <row r="2123" spans="1:2" x14ac:dyDescent="0.3">
      <c r="A2123" s="43"/>
      <c r="B2123" s="61"/>
    </row>
    <row r="2124" spans="1:2" x14ac:dyDescent="0.3">
      <c r="A2124" s="43"/>
      <c r="B2124" s="61"/>
    </row>
    <row r="2125" spans="1:2" x14ac:dyDescent="0.3">
      <c r="A2125" s="43"/>
      <c r="B2125" s="61"/>
    </row>
    <row r="2126" spans="1:2" x14ac:dyDescent="0.3">
      <c r="A2126" s="43"/>
      <c r="B2126" s="61"/>
    </row>
    <row r="2127" spans="1:2" x14ac:dyDescent="0.3">
      <c r="A2127" s="43"/>
      <c r="B2127" s="61"/>
    </row>
    <row r="2128" spans="1:2" x14ac:dyDescent="0.3">
      <c r="A2128" s="43"/>
      <c r="B2128" s="61"/>
    </row>
    <row r="2129" spans="1:2" x14ac:dyDescent="0.3">
      <c r="A2129" s="43"/>
      <c r="B2129" s="61"/>
    </row>
    <row r="2130" spans="1:2" x14ac:dyDescent="0.3">
      <c r="A2130" s="43"/>
      <c r="B2130" s="61"/>
    </row>
    <row r="2131" spans="1:2" x14ac:dyDescent="0.3">
      <c r="A2131" s="43"/>
      <c r="B2131" s="61"/>
    </row>
    <row r="2132" spans="1:2" x14ac:dyDescent="0.3">
      <c r="A2132" s="43"/>
      <c r="B2132" s="61"/>
    </row>
    <row r="2133" spans="1:2" x14ac:dyDescent="0.3">
      <c r="A2133" s="43"/>
      <c r="B2133" s="61"/>
    </row>
    <row r="2134" spans="1:2" x14ac:dyDescent="0.3">
      <c r="A2134" s="43"/>
      <c r="B2134" s="61"/>
    </row>
    <row r="2135" spans="1:2" x14ac:dyDescent="0.3">
      <c r="A2135" s="43"/>
      <c r="B2135" s="61"/>
    </row>
    <row r="2136" spans="1:2" x14ac:dyDescent="0.3">
      <c r="A2136" s="43"/>
      <c r="B2136" s="61"/>
    </row>
    <row r="2137" spans="1:2" x14ac:dyDescent="0.3">
      <c r="A2137" s="43"/>
      <c r="B2137" s="61"/>
    </row>
    <row r="2138" spans="1:2" x14ac:dyDescent="0.3">
      <c r="A2138" s="43"/>
      <c r="B2138" s="61"/>
    </row>
    <row r="2139" spans="1:2" x14ac:dyDescent="0.3">
      <c r="A2139" s="43"/>
      <c r="B2139" s="61"/>
    </row>
    <row r="2140" spans="1:2" x14ac:dyDescent="0.3">
      <c r="A2140" s="43"/>
      <c r="B2140" s="61"/>
    </row>
    <row r="2141" spans="1:2" x14ac:dyDescent="0.3">
      <c r="A2141" s="43"/>
      <c r="B2141" s="61"/>
    </row>
    <row r="2142" spans="1:2" x14ac:dyDescent="0.3">
      <c r="A2142" s="43"/>
      <c r="B2142" s="61"/>
    </row>
    <row r="2143" spans="1:2" x14ac:dyDescent="0.3">
      <c r="A2143" s="43"/>
      <c r="B2143" s="61"/>
    </row>
    <row r="2144" spans="1:2" x14ac:dyDescent="0.3">
      <c r="A2144" s="43"/>
      <c r="B2144" s="61"/>
    </row>
    <row r="2145" spans="1:2" x14ac:dyDescent="0.3">
      <c r="A2145" s="43"/>
      <c r="B2145" s="61"/>
    </row>
    <row r="2146" spans="1:2" x14ac:dyDescent="0.3">
      <c r="A2146" s="43"/>
      <c r="B2146" s="61"/>
    </row>
    <row r="2147" spans="1:2" x14ac:dyDescent="0.3">
      <c r="A2147" s="43"/>
      <c r="B2147" s="61"/>
    </row>
    <row r="2148" spans="1:2" x14ac:dyDescent="0.3">
      <c r="A2148" s="43"/>
      <c r="B2148" s="61"/>
    </row>
    <row r="2149" spans="1:2" x14ac:dyDescent="0.3">
      <c r="A2149" s="43"/>
      <c r="B2149" s="61"/>
    </row>
    <row r="2150" spans="1:2" x14ac:dyDescent="0.3">
      <c r="A2150" s="43"/>
      <c r="B2150" s="61"/>
    </row>
    <row r="2151" spans="1:2" x14ac:dyDescent="0.3">
      <c r="A2151" s="43"/>
      <c r="B2151" s="61"/>
    </row>
    <row r="2152" spans="1:2" x14ac:dyDescent="0.3">
      <c r="A2152" s="43"/>
      <c r="B2152" s="61"/>
    </row>
    <row r="2153" spans="1:2" x14ac:dyDescent="0.3">
      <c r="A2153" s="43"/>
      <c r="B2153" s="61"/>
    </row>
    <row r="2154" spans="1:2" x14ac:dyDescent="0.3">
      <c r="A2154" s="43"/>
      <c r="B2154" s="61"/>
    </row>
    <row r="2155" spans="1:2" x14ac:dyDescent="0.3">
      <c r="A2155" s="43"/>
      <c r="B2155" s="61"/>
    </row>
    <row r="2156" spans="1:2" x14ac:dyDescent="0.3">
      <c r="A2156" s="43"/>
      <c r="B2156" s="61"/>
    </row>
    <row r="2157" spans="1:2" x14ac:dyDescent="0.3">
      <c r="A2157" s="43"/>
      <c r="B2157" s="61"/>
    </row>
    <row r="2158" spans="1:2" x14ac:dyDescent="0.3">
      <c r="A2158" s="43"/>
      <c r="B2158" s="61"/>
    </row>
    <row r="2159" spans="1:2" x14ac:dyDescent="0.3">
      <c r="A2159" s="43"/>
      <c r="B2159" s="61"/>
    </row>
    <row r="2160" spans="1:2" x14ac:dyDescent="0.3">
      <c r="A2160" s="43"/>
      <c r="B2160" s="61"/>
    </row>
    <row r="2161" spans="1:2" x14ac:dyDescent="0.3">
      <c r="A2161" s="43"/>
      <c r="B2161" s="61"/>
    </row>
    <row r="2162" spans="1:2" x14ac:dyDescent="0.3">
      <c r="A2162" s="43"/>
      <c r="B2162" s="61"/>
    </row>
    <row r="2163" spans="1:2" x14ac:dyDescent="0.3">
      <c r="A2163" s="43"/>
      <c r="B2163" s="61"/>
    </row>
    <row r="2164" spans="1:2" x14ac:dyDescent="0.3">
      <c r="A2164" s="43"/>
      <c r="B2164" s="61"/>
    </row>
    <row r="2165" spans="1:2" x14ac:dyDescent="0.3">
      <c r="A2165" s="43"/>
      <c r="B2165" s="61"/>
    </row>
    <row r="2166" spans="1:2" x14ac:dyDescent="0.3">
      <c r="A2166" s="43"/>
      <c r="B2166" s="61"/>
    </row>
    <row r="2167" spans="1:2" x14ac:dyDescent="0.3">
      <c r="A2167" s="43"/>
      <c r="B2167" s="61"/>
    </row>
    <row r="2168" spans="1:2" x14ac:dyDescent="0.3">
      <c r="A2168" s="43"/>
      <c r="B2168" s="61"/>
    </row>
    <row r="2169" spans="1:2" x14ac:dyDescent="0.3">
      <c r="A2169" s="43"/>
      <c r="B2169" s="61"/>
    </row>
    <row r="2170" spans="1:2" x14ac:dyDescent="0.3">
      <c r="A2170" s="43"/>
      <c r="B2170" s="61"/>
    </row>
    <row r="2171" spans="1:2" x14ac:dyDescent="0.3">
      <c r="A2171" s="43"/>
      <c r="B2171" s="61"/>
    </row>
    <row r="2172" spans="1:2" x14ac:dyDescent="0.3">
      <c r="A2172" s="43"/>
      <c r="B2172" s="61"/>
    </row>
    <row r="2173" spans="1:2" x14ac:dyDescent="0.3">
      <c r="A2173" s="43"/>
      <c r="B2173" s="61"/>
    </row>
    <row r="2174" spans="1:2" x14ac:dyDescent="0.3">
      <c r="A2174" s="43"/>
      <c r="B2174" s="61"/>
    </row>
    <row r="2175" spans="1:2" x14ac:dyDescent="0.3">
      <c r="A2175" s="43"/>
      <c r="B2175" s="61"/>
    </row>
    <row r="2176" spans="1:2" x14ac:dyDescent="0.3">
      <c r="A2176" s="43"/>
      <c r="B2176" s="61"/>
    </row>
    <row r="2177" spans="1:2" x14ac:dyDescent="0.3">
      <c r="A2177" s="43"/>
      <c r="B2177" s="61"/>
    </row>
    <row r="2178" spans="1:2" x14ac:dyDescent="0.3">
      <c r="A2178" s="43"/>
      <c r="B2178" s="61"/>
    </row>
    <row r="2179" spans="1:2" x14ac:dyDescent="0.3">
      <c r="A2179" s="43"/>
      <c r="B2179" s="61"/>
    </row>
    <row r="2180" spans="1:2" x14ac:dyDescent="0.3">
      <c r="A2180" s="43"/>
      <c r="B2180" s="61"/>
    </row>
    <row r="2181" spans="1:2" x14ac:dyDescent="0.3">
      <c r="A2181" s="43"/>
      <c r="B2181" s="61"/>
    </row>
    <row r="2182" spans="1:2" x14ac:dyDescent="0.3">
      <c r="A2182" s="43"/>
      <c r="B2182" s="61"/>
    </row>
    <row r="2183" spans="1:2" x14ac:dyDescent="0.3">
      <c r="A2183" s="43"/>
      <c r="B2183" s="61"/>
    </row>
    <row r="2184" spans="1:2" x14ac:dyDescent="0.3">
      <c r="A2184" s="43"/>
      <c r="B2184" s="61"/>
    </row>
    <row r="2185" spans="1:2" x14ac:dyDescent="0.3">
      <c r="A2185" s="43"/>
      <c r="B2185" s="61"/>
    </row>
    <row r="2186" spans="1:2" x14ac:dyDescent="0.3">
      <c r="A2186" s="43"/>
      <c r="B2186" s="61"/>
    </row>
    <row r="2187" spans="1:2" x14ac:dyDescent="0.3">
      <c r="A2187" s="43"/>
      <c r="B2187" s="61"/>
    </row>
    <row r="2188" spans="1:2" x14ac:dyDescent="0.3">
      <c r="A2188" s="43"/>
      <c r="B2188" s="61"/>
    </row>
    <row r="2189" spans="1:2" x14ac:dyDescent="0.3">
      <c r="A2189" s="43"/>
      <c r="B2189" s="61"/>
    </row>
    <row r="2190" spans="1:2" x14ac:dyDescent="0.3">
      <c r="A2190" s="43"/>
      <c r="B2190" s="61"/>
    </row>
    <row r="2191" spans="1:2" x14ac:dyDescent="0.3">
      <c r="A2191" s="43"/>
      <c r="B2191" s="61"/>
    </row>
    <row r="2192" spans="1:2" x14ac:dyDescent="0.3">
      <c r="A2192" s="43"/>
      <c r="B2192" s="61"/>
    </row>
    <row r="2193" spans="1:2" x14ac:dyDescent="0.3">
      <c r="A2193" s="43"/>
      <c r="B2193" s="61"/>
    </row>
    <row r="2194" spans="1:2" x14ac:dyDescent="0.3">
      <c r="A2194" s="43"/>
      <c r="B2194" s="61"/>
    </row>
    <row r="2195" spans="1:2" x14ac:dyDescent="0.3">
      <c r="A2195" s="43"/>
      <c r="B2195" s="61"/>
    </row>
    <row r="2196" spans="1:2" x14ac:dyDescent="0.3">
      <c r="A2196" s="43"/>
      <c r="B2196" s="61"/>
    </row>
    <row r="2197" spans="1:2" x14ac:dyDescent="0.3">
      <c r="A2197" s="43"/>
      <c r="B2197" s="61"/>
    </row>
    <row r="2198" spans="1:2" x14ac:dyDescent="0.3">
      <c r="A2198" s="43"/>
      <c r="B2198" s="61"/>
    </row>
    <row r="2199" spans="1:2" x14ac:dyDescent="0.3">
      <c r="A2199" s="43"/>
      <c r="B2199" s="61"/>
    </row>
    <row r="2200" spans="1:2" x14ac:dyDescent="0.3">
      <c r="A2200" s="43"/>
      <c r="B2200" s="61"/>
    </row>
    <row r="2201" spans="1:2" x14ac:dyDescent="0.3">
      <c r="A2201" s="43"/>
      <c r="B2201" s="61"/>
    </row>
    <row r="2202" spans="1:2" x14ac:dyDescent="0.3">
      <c r="A2202" s="43"/>
      <c r="B2202" s="61"/>
    </row>
    <row r="2203" spans="1:2" x14ac:dyDescent="0.3">
      <c r="A2203" s="43"/>
      <c r="B2203" s="61"/>
    </row>
    <row r="2204" spans="1:2" x14ac:dyDescent="0.3">
      <c r="A2204" s="43"/>
      <c r="B2204" s="61"/>
    </row>
    <row r="2205" spans="1:2" x14ac:dyDescent="0.3">
      <c r="A2205" s="43"/>
      <c r="B2205" s="61"/>
    </row>
    <row r="2206" spans="1:2" x14ac:dyDescent="0.3">
      <c r="A2206" s="43"/>
      <c r="B2206" s="61"/>
    </row>
    <row r="2207" spans="1:2" x14ac:dyDescent="0.3">
      <c r="A2207" s="43"/>
      <c r="B2207" s="61"/>
    </row>
    <row r="2208" spans="1:2" x14ac:dyDescent="0.3">
      <c r="A2208" s="43"/>
      <c r="B2208" s="61"/>
    </row>
    <row r="2209" spans="1:2" x14ac:dyDescent="0.3">
      <c r="A2209" s="43"/>
      <c r="B2209" s="61"/>
    </row>
    <row r="2210" spans="1:2" x14ac:dyDescent="0.3">
      <c r="A2210" s="43"/>
      <c r="B2210" s="61"/>
    </row>
    <row r="2211" spans="1:2" x14ac:dyDescent="0.3">
      <c r="A2211" s="43"/>
      <c r="B2211" s="61"/>
    </row>
    <row r="2212" spans="1:2" x14ac:dyDescent="0.3">
      <c r="A2212" s="43"/>
      <c r="B2212" s="61"/>
    </row>
    <row r="2213" spans="1:2" x14ac:dyDescent="0.3">
      <c r="A2213" s="43"/>
      <c r="B2213" s="61"/>
    </row>
    <row r="2214" spans="1:2" x14ac:dyDescent="0.3">
      <c r="A2214" s="43"/>
      <c r="B2214" s="61"/>
    </row>
    <row r="2215" spans="1:2" x14ac:dyDescent="0.3">
      <c r="A2215" s="43"/>
      <c r="B2215" s="61"/>
    </row>
    <row r="2216" spans="1:2" x14ac:dyDescent="0.3">
      <c r="A2216" s="43"/>
      <c r="B2216" s="61"/>
    </row>
    <row r="2217" spans="1:2" x14ac:dyDescent="0.3">
      <c r="A2217" s="43"/>
      <c r="B2217" s="61"/>
    </row>
    <row r="2218" spans="1:2" x14ac:dyDescent="0.3">
      <c r="A2218" s="43"/>
      <c r="B2218" s="61"/>
    </row>
    <row r="2219" spans="1:2" x14ac:dyDescent="0.3">
      <c r="A2219" s="43"/>
      <c r="B2219" s="61"/>
    </row>
    <row r="2220" spans="1:2" x14ac:dyDescent="0.3">
      <c r="A2220" s="43"/>
      <c r="B2220" s="61"/>
    </row>
    <row r="2221" spans="1:2" x14ac:dyDescent="0.3">
      <c r="A2221" s="43"/>
      <c r="B2221" s="61"/>
    </row>
    <row r="2222" spans="1:2" x14ac:dyDescent="0.3">
      <c r="A2222" s="43"/>
      <c r="B2222" s="61"/>
    </row>
    <row r="2223" spans="1:2" x14ac:dyDescent="0.3">
      <c r="A2223" s="43"/>
      <c r="B2223" s="61"/>
    </row>
    <row r="2224" spans="1:2" x14ac:dyDescent="0.3">
      <c r="A2224" s="43"/>
      <c r="B2224" s="61"/>
    </row>
    <row r="2225" spans="1:2" x14ac:dyDescent="0.3">
      <c r="A2225" s="43"/>
      <c r="B2225" s="61"/>
    </row>
    <row r="2226" spans="1:2" x14ac:dyDescent="0.3">
      <c r="A2226" s="43"/>
      <c r="B2226" s="61"/>
    </row>
    <row r="2227" spans="1:2" x14ac:dyDescent="0.3">
      <c r="A2227" s="43"/>
      <c r="B2227" s="61"/>
    </row>
    <row r="2228" spans="1:2" x14ac:dyDescent="0.3">
      <c r="A2228" s="43"/>
      <c r="B2228" s="61"/>
    </row>
    <row r="2229" spans="1:2" x14ac:dyDescent="0.3">
      <c r="A2229" s="43"/>
      <c r="B2229" s="61"/>
    </row>
    <row r="2230" spans="1:2" x14ac:dyDescent="0.3">
      <c r="A2230" s="43"/>
      <c r="B2230" s="61"/>
    </row>
    <row r="2231" spans="1:2" x14ac:dyDescent="0.3">
      <c r="A2231" s="43"/>
      <c r="B2231" s="61"/>
    </row>
    <row r="2232" spans="1:2" x14ac:dyDescent="0.3">
      <c r="A2232" s="43"/>
      <c r="B2232" s="61"/>
    </row>
    <row r="2233" spans="1:2" x14ac:dyDescent="0.3">
      <c r="A2233" s="43"/>
      <c r="B2233" s="61"/>
    </row>
    <row r="2234" spans="1:2" x14ac:dyDescent="0.3">
      <c r="A2234" s="43"/>
      <c r="B2234" s="61"/>
    </row>
    <row r="2235" spans="1:2" x14ac:dyDescent="0.3">
      <c r="A2235" s="43"/>
      <c r="B2235" s="61"/>
    </row>
    <row r="2236" spans="1:2" x14ac:dyDescent="0.3">
      <c r="A2236" s="43"/>
      <c r="B2236" s="61"/>
    </row>
    <row r="2237" spans="1:2" x14ac:dyDescent="0.3">
      <c r="A2237" s="43"/>
      <c r="B2237" s="61"/>
    </row>
    <row r="2238" spans="1:2" x14ac:dyDescent="0.3">
      <c r="A2238" s="43"/>
      <c r="B2238" s="61"/>
    </row>
    <row r="2239" spans="1:2" x14ac:dyDescent="0.3">
      <c r="A2239" s="43"/>
      <c r="B2239" s="61"/>
    </row>
    <row r="2240" spans="1:2" x14ac:dyDescent="0.3">
      <c r="A2240" s="43"/>
      <c r="B2240" s="61"/>
    </row>
    <row r="2241" spans="1:2" x14ac:dyDescent="0.3">
      <c r="A2241" s="43"/>
      <c r="B2241" s="61"/>
    </row>
    <row r="2242" spans="1:2" x14ac:dyDescent="0.3">
      <c r="A2242" s="43"/>
      <c r="B2242" s="61"/>
    </row>
    <row r="2243" spans="1:2" x14ac:dyDescent="0.3">
      <c r="A2243" s="43"/>
      <c r="B2243" s="61"/>
    </row>
    <row r="2244" spans="1:2" x14ac:dyDescent="0.3">
      <c r="A2244" s="43"/>
      <c r="B2244" s="61"/>
    </row>
    <row r="2245" spans="1:2" x14ac:dyDescent="0.3">
      <c r="A2245" s="43"/>
      <c r="B2245" s="61"/>
    </row>
    <row r="2246" spans="1:2" x14ac:dyDescent="0.3">
      <c r="A2246" s="43"/>
      <c r="B2246" s="61"/>
    </row>
    <row r="2247" spans="1:2" x14ac:dyDescent="0.3">
      <c r="A2247" s="43"/>
      <c r="B2247" s="61"/>
    </row>
    <row r="2248" spans="1:2" x14ac:dyDescent="0.3">
      <c r="A2248" s="43"/>
      <c r="B2248" s="61"/>
    </row>
    <row r="2249" spans="1:2" x14ac:dyDescent="0.3">
      <c r="A2249" s="43"/>
      <c r="B2249" s="61"/>
    </row>
    <row r="2250" spans="1:2" x14ac:dyDescent="0.3">
      <c r="A2250" s="43"/>
      <c r="B2250" s="61"/>
    </row>
    <row r="2251" spans="1:2" x14ac:dyDescent="0.3">
      <c r="A2251" s="43"/>
      <c r="B2251" s="61"/>
    </row>
    <row r="2252" spans="1:2" x14ac:dyDescent="0.3">
      <c r="A2252" s="43"/>
      <c r="B2252" s="61"/>
    </row>
    <row r="2253" spans="1:2" x14ac:dyDescent="0.3">
      <c r="A2253" s="43"/>
      <c r="B2253" s="61"/>
    </row>
    <row r="2254" spans="1:2" x14ac:dyDescent="0.3">
      <c r="A2254" s="43"/>
      <c r="B2254" s="61"/>
    </row>
    <row r="2255" spans="1:2" x14ac:dyDescent="0.3">
      <c r="A2255" s="43"/>
      <c r="B2255" s="61"/>
    </row>
    <row r="2256" spans="1:2" x14ac:dyDescent="0.3">
      <c r="A2256" s="43"/>
      <c r="B2256" s="61"/>
    </row>
    <row r="2257" spans="1:2" x14ac:dyDescent="0.3">
      <c r="A2257" s="43"/>
      <c r="B2257" s="61"/>
    </row>
    <row r="2258" spans="1:2" x14ac:dyDescent="0.3">
      <c r="A2258" s="43"/>
      <c r="B2258" s="61"/>
    </row>
    <row r="2259" spans="1:2" x14ac:dyDescent="0.3">
      <c r="A2259" s="43"/>
      <c r="B2259" s="61"/>
    </row>
    <row r="2260" spans="1:2" x14ac:dyDescent="0.3">
      <c r="A2260" s="43"/>
      <c r="B2260" s="61"/>
    </row>
    <row r="2261" spans="1:2" x14ac:dyDescent="0.3">
      <c r="A2261" s="43"/>
      <c r="B2261" s="61"/>
    </row>
    <row r="2262" spans="1:2" x14ac:dyDescent="0.3">
      <c r="A2262" s="43"/>
      <c r="B2262" s="61"/>
    </row>
    <row r="2263" spans="1:2" x14ac:dyDescent="0.3">
      <c r="A2263" s="43"/>
      <c r="B2263" s="61"/>
    </row>
    <row r="2264" spans="1:2" x14ac:dyDescent="0.3">
      <c r="A2264" s="43"/>
      <c r="B2264" s="61"/>
    </row>
    <row r="2265" spans="1:2" x14ac:dyDescent="0.3">
      <c r="A2265" s="43"/>
      <c r="B2265" s="61"/>
    </row>
    <row r="2266" spans="1:2" x14ac:dyDescent="0.3">
      <c r="A2266" s="43"/>
      <c r="B2266" s="61"/>
    </row>
    <row r="2267" spans="1:2" x14ac:dyDescent="0.3">
      <c r="A2267" s="43"/>
      <c r="B2267" s="61"/>
    </row>
    <row r="2268" spans="1:2" x14ac:dyDescent="0.3">
      <c r="A2268" s="43"/>
      <c r="B2268" s="61"/>
    </row>
    <row r="2269" spans="1:2" x14ac:dyDescent="0.3">
      <c r="A2269" s="43"/>
      <c r="B2269" s="61"/>
    </row>
    <row r="2270" spans="1:2" x14ac:dyDescent="0.3">
      <c r="A2270" s="43"/>
      <c r="B2270" s="61"/>
    </row>
    <row r="2271" spans="1:2" x14ac:dyDescent="0.3">
      <c r="A2271" s="43"/>
      <c r="B2271" s="61"/>
    </row>
    <row r="2272" spans="1:2" x14ac:dyDescent="0.3">
      <c r="A2272" s="43"/>
      <c r="B2272" s="61"/>
    </row>
    <row r="2273" spans="1:2" x14ac:dyDescent="0.3">
      <c r="A2273" s="43"/>
      <c r="B2273" s="61"/>
    </row>
    <row r="2274" spans="1:2" x14ac:dyDescent="0.3">
      <c r="A2274" s="43"/>
      <c r="B2274" s="61"/>
    </row>
    <row r="2275" spans="1:2" x14ac:dyDescent="0.3">
      <c r="A2275" s="43"/>
      <c r="B2275" s="61"/>
    </row>
    <row r="2276" spans="1:2" x14ac:dyDescent="0.3">
      <c r="A2276" s="43"/>
      <c r="B2276" s="61"/>
    </row>
    <row r="2277" spans="1:2" x14ac:dyDescent="0.3">
      <c r="A2277" s="43"/>
      <c r="B2277" s="61"/>
    </row>
    <row r="2278" spans="1:2" x14ac:dyDescent="0.3">
      <c r="A2278" s="43"/>
      <c r="B2278" s="61"/>
    </row>
    <row r="2279" spans="1:2" x14ac:dyDescent="0.3">
      <c r="A2279" s="43"/>
      <c r="B2279" s="61"/>
    </row>
    <row r="2280" spans="1:2" x14ac:dyDescent="0.3">
      <c r="A2280" s="43"/>
      <c r="B2280" s="61"/>
    </row>
    <row r="2281" spans="1:2" x14ac:dyDescent="0.3">
      <c r="A2281" s="43"/>
      <c r="B2281" s="61"/>
    </row>
    <row r="2282" spans="1:2" x14ac:dyDescent="0.3">
      <c r="A2282" s="43"/>
      <c r="B2282" s="61"/>
    </row>
    <row r="2283" spans="1:2" x14ac:dyDescent="0.3">
      <c r="A2283" s="43"/>
      <c r="B2283" s="61"/>
    </row>
    <row r="2284" spans="1:2" x14ac:dyDescent="0.3">
      <c r="A2284" s="43"/>
      <c r="B2284" s="61"/>
    </row>
    <row r="2285" spans="1:2" x14ac:dyDescent="0.3">
      <c r="A2285" s="43"/>
      <c r="B2285" s="61"/>
    </row>
    <row r="2286" spans="1:2" x14ac:dyDescent="0.3">
      <c r="A2286" s="43"/>
      <c r="B2286" s="61"/>
    </row>
    <row r="2287" spans="1:2" x14ac:dyDescent="0.3">
      <c r="A2287" s="43"/>
      <c r="B2287" s="61"/>
    </row>
    <row r="2288" spans="1:2" x14ac:dyDescent="0.3">
      <c r="A2288" s="43"/>
      <c r="B2288" s="61"/>
    </row>
    <row r="2289" spans="1:2" x14ac:dyDescent="0.3">
      <c r="A2289" s="43"/>
      <c r="B2289" s="61"/>
    </row>
    <row r="2290" spans="1:2" x14ac:dyDescent="0.3">
      <c r="A2290" s="43"/>
      <c r="B2290" s="61"/>
    </row>
    <row r="2291" spans="1:2" x14ac:dyDescent="0.3">
      <c r="A2291" s="43"/>
      <c r="B2291" s="61"/>
    </row>
    <row r="2292" spans="1:2" x14ac:dyDescent="0.3">
      <c r="A2292" s="43"/>
      <c r="B2292" s="61"/>
    </row>
    <row r="2293" spans="1:2" x14ac:dyDescent="0.3">
      <c r="A2293" s="43"/>
      <c r="B2293" s="61"/>
    </row>
    <row r="2294" spans="1:2" x14ac:dyDescent="0.3">
      <c r="A2294" s="43"/>
      <c r="B2294" s="61"/>
    </row>
    <row r="2295" spans="1:2" x14ac:dyDescent="0.3">
      <c r="A2295" s="43"/>
      <c r="B2295" s="61"/>
    </row>
    <row r="2296" spans="1:2" x14ac:dyDescent="0.3">
      <c r="A2296" s="43"/>
      <c r="B2296" s="61"/>
    </row>
    <row r="2297" spans="1:2" x14ac:dyDescent="0.3">
      <c r="A2297" s="43"/>
      <c r="B2297" s="61"/>
    </row>
    <row r="2298" spans="1:2" x14ac:dyDescent="0.3">
      <c r="A2298" s="43"/>
      <c r="B2298" s="61"/>
    </row>
    <row r="2299" spans="1:2" x14ac:dyDescent="0.3">
      <c r="A2299" s="43"/>
      <c r="B2299" s="61"/>
    </row>
    <row r="2300" spans="1:2" x14ac:dyDescent="0.3">
      <c r="A2300" s="43"/>
      <c r="B2300" s="61"/>
    </row>
    <row r="2301" spans="1:2" x14ac:dyDescent="0.3">
      <c r="A2301" s="43"/>
      <c r="B2301" s="61"/>
    </row>
    <row r="2302" spans="1:2" x14ac:dyDescent="0.3">
      <c r="A2302" s="43"/>
      <c r="B2302" s="61"/>
    </row>
    <row r="2303" spans="1:2" x14ac:dyDescent="0.3">
      <c r="A2303" s="43"/>
      <c r="B2303" s="61"/>
    </row>
    <row r="2304" spans="1:2" x14ac:dyDescent="0.3">
      <c r="A2304" s="43"/>
      <c r="B2304" s="61"/>
    </row>
    <row r="2305" spans="1:2" x14ac:dyDescent="0.3">
      <c r="A2305" s="43"/>
      <c r="B2305" s="61"/>
    </row>
    <row r="2306" spans="1:2" x14ac:dyDescent="0.3">
      <c r="A2306" s="43"/>
      <c r="B2306" s="61"/>
    </row>
    <row r="2307" spans="1:2" x14ac:dyDescent="0.3">
      <c r="A2307" s="43"/>
      <c r="B2307" s="61"/>
    </row>
    <row r="2308" spans="1:2" x14ac:dyDescent="0.3">
      <c r="A2308" s="43"/>
      <c r="B2308" s="61"/>
    </row>
    <row r="2309" spans="1:2" x14ac:dyDescent="0.3">
      <c r="A2309" s="43"/>
      <c r="B2309" s="61"/>
    </row>
    <row r="2310" spans="1:2" x14ac:dyDescent="0.3">
      <c r="A2310" s="43"/>
      <c r="B2310" s="61"/>
    </row>
    <row r="2311" spans="1:2" x14ac:dyDescent="0.3">
      <c r="A2311" s="43"/>
      <c r="B2311" s="61"/>
    </row>
    <row r="2312" spans="1:2" x14ac:dyDescent="0.3">
      <c r="A2312" s="43"/>
      <c r="B2312" s="61"/>
    </row>
    <row r="2313" spans="1:2" x14ac:dyDescent="0.3">
      <c r="A2313" s="43"/>
      <c r="B2313" s="61"/>
    </row>
    <row r="2314" spans="1:2" x14ac:dyDescent="0.3">
      <c r="A2314" s="43"/>
      <c r="B2314" s="61"/>
    </row>
    <row r="2315" spans="1:2" x14ac:dyDescent="0.3">
      <c r="A2315" s="43"/>
      <c r="B2315" s="61"/>
    </row>
    <row r="2316" spans="1:2" x14ac:dyDescent="0.3">
      <c r="A2316" s="43"/>
      <c r="B2316" s="61"/>
    </row>
    <row r="2317" spans="1:2" x14ac:dyDescent="0.3">
      <c r="A2317" s="43"/>
      <c r="B2317" s="61"/>
    </row>
    <row r="2318" spans="1:2" x14ac:dyDescent="0.3">
      <c r="A2318" s="43"/>
      <c r="B2318" s="61"/>
    </row>
    <row r="2319" spans="1:2" x14ac:dyDescent="0.3">
      <c r="A2319" s="43"/>
      <c r="B2319" s="61"/>
    </row>
    <row r="2320" spans="1:2" x14ac:dyDescent="0.3">
      <c r="A2320" s="43"/>
      <c r="B2320" s="61"/>
    </row>
    <row r="2321" spans="1:2" x14ac:dyDescent="0.3">
      <c r="A2321" s="43"/>
      <c r="B2321" s="61"/>
    </row>
    <row r="2322" spans="1:2" x14ac:dyDescent="0.3">
      <c r="A2322" s="43"/>
      <c r="B2322" s="61"/>
    </row>
    <row r="2323" spans="1:2" x14ac:dyDescent="0.3">
      <c r="A2323" s="43"/>
      <c r="B2323" s="61"/>
    </row>
    <row r="2324" spans="1:2" x14ac:dyDescent="0.3">
      <c r="A2324" s="43"/>
      <c r="B2324" s="61"/>
    </row>
    <row r="2325" spans="1:2" x14ac:dyDescent="0.3">
      <c r="A2325" s="43"/>
      <c r="B2325" s="61"/>
    </row>
    <row r="2326" spans="1:2" x14ac:dyDescent="0.3">
      <c r="A2326" s="43"/>
      <c r="B2326" s="61"/>
    </row>
    <row r="2327" spans="1:2" x14ac:dyDescent="0.3">
      <c r="A2327" s="43"/>
      <c r="B2327" s="61"/>
    </row>
    <row r="2328" spans="1:2" x14ac:dyDescent="0.3">
      <c r="A2328" s="43"/>
      <c r="B2328" s="61"/>
    </row>
    <row r="2329" spans="1:2" x14ac:dyDescent="0.3">
      <c r="A2329" s="43"/>
      <c r="B2329" s="61"/>
    </row>
    <row r="2330" spans="1:2" x14ac:dyDescent="0.3">
      <c r="A2330" s="43"/>
      <c r="B2330" s="61"/>
    </row>
    <row r="2331" spans="1:2" x14ac:dyDescent="0.3">
      <c r="A2331" s="43"/>
      <c r="B2331" s="61"/>
    </row>
    <row r="2332" spans="1:2" x14ac:dyDescent="0.3">
      <c r="A2332" s="43"/>
      <c r="B2332" s="61"/>
    </row>
    <row r="2333" spans="1:2" x14ac:dyDescent="0.3">
      <c r="A2333" s="43"/>
      <c r="B2333" s="61"/>
    </row>
    <row r="2334" spans="1:2" x14ac:dyDescent="0.3">
      <c r="A2334" s="43"/>
      <c r="B2334" s="61"/>
    </row>
    <row r="2335" spans="1:2" x14ac:dyDescent="0.3">
      <c r="A2335" s="43"/>
      <c r="B2335" s="61"/>
    </row>
    <row r="2336" spans="1:2" x14ac:dyDescent="0.3">
      <c r="A2336" s="43"/>
      <c r="B2336" s="61"/>
    </row>
    <row r="2337" spans="1:2" x14ac:dyDescent="0.3">
      <c r="A2337" s="43"/>
      <c r="B2337" s="61"/>
    </row>
    <row r="2338" spans="1:2" x14ac:dyDescent="0.3">
      <c r="A2338" s="43"/>
      <c r="B2338" s="61"/>
    </row>
    <row r="2339" spans="1:2" x14ac:dyDescent="0.3">
      <c r="A2339" s="43"/>
      <c r="B2339" s="61"/>
    </row>
    <row r="2340" spans="1:2" x14ac:dyDescent="0.3">
      <c r="A2340" s="43"/>
      <c r="B2340" s="61"/>
    </row>
    <row r="2341" spans="1:2" x14ac:dyDescent="0.3">
      <c r="A2341" s="43"/>
      <c r="B2341" s="61"/>
    </row>
    <row r="2342" spans="1:2" x14ac:dyDescent="0.3">
      <c r="A2342" s="43"/>
      <c r="B2342" s="61"/>
    </row>
    <row r="2343" spans="1:2" x14ac:dyDescent="0.3">
      <c r="A2343" s="43"/>
      <c r="B2343" s="61"/>
    </row>
    <row r="2344" spans="1:2" x14ac:dyDescent="0.3">
      <c r="A2344" s="43"/>
      <c r="B2344" s="61"/>
    </row>
    <row r="2345" spans="1:2" x14ac:dyDescent="0.3">
      <c r="A2345" s="43"/>
      <c r="B2345" s="61"/>
    </row>
    <row r="2346" spans="1:2" x14ac:dyDescent="0.3">
      <c r="A2346" s="43"/>
      <c r="B2346" s="61"/>
    </row>
    <row r="2347" spans="1:2" x14ac:dyDescent="0.3">
      <c r="A2347" s="43"/>
      <c r="B2347" s="61"/>
    </row>
    <row r="2348" spans="1:2" x14ac:dyDescent="0.3">
      <c r="A2348" s="43"/>
      <c r="B2348" s="61"/>
    </row>
    <row r="2349" spans="1:2" x14ac:dyDescent="0.3">
      <c r="A2349" s="43"/>
      <c r="B2349" s="61"/>
    </row>
    <row r="2350" spans="1:2" x14ac:dyDescent="0.3">
      <c r="A2350" s="43"/>
      <c r="B2350" s="61"/>
    </row>
    <row r="2351" spans="1:2" x14ac:dyDescent="0.3">
      <c r="A2351" s="43"/>
      <c r="B2351" s="61"/>
    </row>
    <row r="2352" spans="1:2" x14ac:dyDescent="0.3">
      <c r="A2352" s="43"/>
      <c r="B2352" s="61"/>
    </row>
    <row r="2353" spans="1:2" x14ac:dyDescent="0.3">
      <c r="A2353" s="43"/>
      <c r="B2353" s="61"/>
    </row>
    <row r="2354" spans="1:2" x14ac:dyDescent="0.3">
      <c r="A2354" s="43"/>
      <c r="B2354" s="61"/>
    </row>
    <row r="2355" spans="1:2" x14ac:dyDescent="0.3">
      <c r="A2355" s="43"/>
      <c r="B2355" s="61"/>
    </row>
    <row r="2356" spans="1:2" x14ac:dyDescent="0.3">
      <c r="A2356" s="43"/>
      <c r="B2356" s="61"/>
    </row>
    <row r="2357" spans="1:2" x14ac:dyDescent="0.3">
      <c r="A2357" s="43"/>
      <c r="B2357" s="61"/>
    </row>
    <row r="2358" spans="1:2" x14ac:dyDescent="0.3">
      <c r="A2358" s="43"/>
      <c r="B2358" s="61"/>
    </row>
    <row r="2359" spans="1:2" x14ac:dyDescent="0.3">
      <c r="A2359" s="43"/>
      <c r="B2359" s="61"/>
    </row>
    <row r="2360" spans="1:2" x14ac:dyDescent="0.3">
      <c r="A2360" s="43"/>
      <c r="B2360" s="61"/>
    </row>
    <row r="2361" spans="1:2" x14ac:dyDescent="0.3">
      <c r="A2361" s="43"/>
      <c r="B2361" s="61"/>
    </row>
    <row r="2362" spans="1:2" x14ac:dyDescent="0.3">
      <c r="A2362" s="43"/>
      <c r="B2362" s="61"/>
    </row>
    <row r="2363" spans="1:2" x14ac:dyDescent="0.3">
      <c r="A2363" s="43"/>
      <c r="B2363" s="61"/>
    </row>
    <row r="2364" spans="1:2" x14ac:dyDescent="0.3">
      <c r="A2364" s="43"/>
      <c r="B2364" s="61"/>
    </row>
    <row r="2365" spans="1:2" x14ac:dyDescent="0.3">
      <c r="A2365" s="43"/>
      <c r="B2365" s="61"/>
    </row>
    <row r="2366" spans="1:2" x14ac:dyDescent="0.3">
      <c r="A2366" s="43"/>
      <c r="B2366" s="61"/>
    </row>
    <row r="2367" spans="1:2" x14ac:dyDescent="0.3">
      <c r="A2367" s="43"/>
      <c r="B2367" s="61"/>
    </row>
    <row r="2368" spans="1:2" x14ac:dyDescent="0.3">
      <c r="A2368" s="43"/>
      <c r="B2368" s="61"/>
    </row>
    <row r="2369" spans="1:2" x14ac:dyDescent="0.3">
      <c r="A2369" s="43"/>
      <c r="B2369" s="61"/>
    </row>
    <row r="2370" spans="1:2" x14ac:dyDescent="0.3">
      <c r="A2370" s="43"/>
      <c r="B2370" s="61"/>
    </row>
    <row r="2371" spans="1:2" x14ac:dyDescent="0.3">
      <c r="A2371" s="43"/>
      <c r="B2371" s="61"/>
    </row>
    <row r="2372" spans="1:2" x14ac:dyDescent="0.3">
      <c r="A2372" s="43"/>
      <c r="B2372" s="61"/>
    </row>
    <row r="2373" spans="1:2" x14ac:dyDescent="0.3">
      <c r="A2373" s="43"/>
      <c r="B2373" s="61"/>
    </row>
    <row r="2374" spans="1:2" x14ac:dyDescent="0.3">
      <c r="A2374" s="43"/>
      <c r="B2374" s="61"/>
    </row>
    <row r="2375" spans="1:2" x14ac:dyDescent="0.3">
      <c r="A2375" s="43"/>
      <c r="B2375" s="61"/>
    </row>
    <row r="2376" spans="1:2" x14ac:dyDescent="0.3">
      <c r="A2376" s="43"/>
      <c r="B2376" s="61"/>
    </row>
    <row r="2377" spans="1:2" x14ac:dyDescent="0.3">
      <c r="A2377" s="43"/>
      <c r="B2377" s="61"/>
    </row>
    <row r="2378" spans="1:2" x14ac:dyDescent="0.3">
      <c r="A2378" s="43"/>
      <c r="B2378" s="61"/>
    </row>
    <row r="2379" spans="1:2" x14ac:dyDescent="0.3">
      <c r="A2379" s="43"/>
      <c r="B2379" s="61"/>
    </row>
    <row r="2380" spans="1:2" x14ac:dyDescent="0.3">
      <c r="A2380" s="43"/>
      <c r="B2380" s="61"/>
    </row>
    <row r="2381" spans="1:2" x14ac:dyDescent="0.3">
      <c r="A2381" s="43"/>
      <c r="B2381" s="61"/>
    </row>
    <row r="2382" spans="1:2" x14ac:dyDescent="0.3">
      <c r="A2382" s="43"/>
      <c r="B2382" s="61"/>
    </row>
    <row r="2383" spans="1:2" x14ac:dyDescent="0.3">
      <c r="A2383" s="43"/>
      <c r="B2383" s="61"/>
    </row>
    <row r="2384" spans="1:2" x14ac:dyDescent="0.3">
      <c r="A2384" s="43"/>
      <c r="B2384" s="61"/>
    </row>
    <row r="2385" spans="1:2" x14ac:dyDescent="0.3">
      <c r="A2385" s="43"/>
      <c r="B2385" s="61"/>
    </row>
    <row r="2386" spans="1:2" x14ac:dyDescent="0.3">
      <c r="A2386" s="43"/>
      <c r="B2386" s="61"/>
    </row>
    <row r="2387" spans="1:2" x14ac:dyDescent="0.3">
      <c r="A2387" s="43"/>
      <c r="B2387" s="61"/>
    </row>
    <row r="2388" spans="1:2" x14ac:dyDescent="0.3">
      <c r="A2388" s="43"/>
      <c r="B2388" s="61"/>
    </row>
    <row r="2389" spans="1:2" x14ac:dyDescent="0.3">
      <c r="A2389" s="43"/>
      <c r="B2389" s="61"/>
    </row>
    <row r="2390" spans="1:2" x14ac:dyDescent="0.3">
      <c r="A2390" s="43"/>
      <c r="B2390" s="61"/>
    </row>
    <row r="2391" spans="1:2" x14ac:dyDescent="0.3">
      <c r="A2391" s="43"/>
      <c r="B2391" s="61"/>
    </row>
    <row r="2392" spans="1:2" x14ac:dyDescent="0.3">
      <c r="A2392" s="43"/>
      <c r="B2392" s="61"/>
    </row>
    <row r="2393" spans="1:2" x14ac:dyDescent="0.3">
      <c r="A2393" s="43"/>
      <c r="B2393" s="61"/>
    </row>
    <row r="2394" spans="1:2" x14ac:dyDescent="0.3">
      <c r="A2394" s="43"/>
      <c r="B2394" s="61"/>
    </row>
    <row r="2395" spans="1:2" x14ac:dyDescent="0.3">
      <c r="A2395" s="43"/>
      <c r="B2395" s="61"/>
    </row>
    <row r="2396" spans="1:2" x14ac:dyDescent="0.3">
      <c r="A2396" s="43"/>
      <c r="B2396" s="61"/>
    </row>
    <row r="2397" spans="1:2" x14ac:dyDescent="0.3">
      <c r="A2397" s="43"/>
      <c r="B2397" s="61"/>
    </row>
    <row r="2398" spans="1:2" x14ac:dyDescent="0.3">
      <c r="A2398" s="43"/>
      <c r="B2398" s="61"/>
    </row>
    <row r="2399" spans="1:2" x14ac:dyDescent="0.3">
      <c r="A2399" s="43"/>
      <c r="B2399" s="61"/>
    </row>
    <row r="2400" spans="1:2" x14ac:dyDescent="0.3">
      <c r="A2400" s="43"/>
      <c r="B2400" s="61"/>
    </row>
    <row r="2401" spans="1:2" x14ac:dyDescent="0.3">
      <c r="A2401" s="43"/>
      <c r="B2401" s="61"/>
    </row>
    <row r="2402" spans="1:2" x14ac:dyDescent="0.3">
      <c r="A2402" s="43"/>
      <c r="B2402" s="61"/>
    </row>
    <row r="2403" spans="1:2" x14ac:dyDescent="0.3">
      <c r="A2403" s="43"/>
      <c r="B2403" s="61"/>
    </row>
    <row r="2404" spans="1:2" x14ac:dyDescent="0.3">
      <c r="A2404" s="43"/>
      <c r="B2404" s="61"/>
    </row>
    <row r="2405" spans="1:2" x14ac:dyDescent="0.3">
      <c r="A2405" s="43"/>
      <c r="B2405" s="61"/>
    </row>
    <row r="2406" spans="1:2" x14ac:dyDescent="0.3">
      <c r="A2406" s="43"/>
      <c r="B2406" s="61"/>
    </row>
    <row r="2407" spans="1:2" x14ac:dyDescent="0.3">
      <c r="A2407" s="43"/>
      <c r="B2407" s="61"/>
    </row>
    <row r="2408" spans="1:2" x14ac:dyDescent="0.3">
      <c r="A2408" s="43"/>
      <c r="B2408" s="61"/>
    </row>
    <row r="2409" spans="1:2" x14ac:dyDescent="0.3">
      <c r="A2409" s="43"/>
      <c r="B2409" s="61"/>
    </row>
    <row r="2410" spans="1:2" x14ac:dyDescent="0.3">
      <c r="A2410" s="43"/>
      <c r="B2410" s="61"/>
    </row>
    <row r="2411" spans="1:2" x14ac:dyDescent="0.3">
      <c r="A2411" s="43"/>
      <c r="B2411" s="61"/>
    </row>
    <row r="2412" spans="1:2" x14ac:dyDescent="0.3">
      <c r="A2412" s="43"/>
      <c r="B2412" s="61"/>
    </row>
    <row r="2413" spans="1:2" x14ac:dyDescent="0.3">
      <c r="A2413" s="43"/>
      <c r="B2413" s="61"/>
    </row>
    <row r="2414" spans="1:2" x14ac:dyDescent="0.3">
      <c r="A2414" s="43"/>
      <c r="B2414" s="61"/>
    </row>
    <row r="2415" spans="1:2" x14ac:dyDescent="0.3">
      <c r="A2415" s="43"/>
      <c r="B2415" s="61"/>
    </row>
    <row r="2416" spans="1:2" x14ac:dyDescent="0.3">
      <c r="A2416" s="43"/>
      <c r="B2416" s="61"/>
    </row>
    <row r="2417" spans="1:2" x14ac:dyDescent="0.3">
      <c r="A2417" s="43"/>
      <c r="B2417" s="61"/>
    </row>
    <row r="2418" spans="1:2" x14ac:dyDescent="0.3">
      <c r="A2418" s="43"/>
      <c r="B2418" s="61"/>
    </row>
    <row r="2419" spans="1:2" x14ac:dyDescent="0.3">
      <c r="A2419" s="43"/>
      <c r="B2419" s="61"/>
    </row>
    <row r="2420" spans="1:2" x14ac:dyDescent="0.3">
      <c r="A2420" s="43"/>
      <c r="B2420" s="61"/>
    </row>
    <row r="2421" spans="1:2" x14ac:dyDescent="0.3">
      <c r="A2421" s="43"/>
      <c r="B2421" s="61"/>
    </row>
    <row r="2422" spans="1:2" x14ac:dyDescent="0.3">
      <c r="A2422" s="43"/>
      <c r="B2422" s="61"/>
    </row>
    <row r="2423" spans="1:2" x14ac:dyDescent="0.3">
      <c r="A2423" s="43"/>
      <c r="B2423" s="61"/>
    </row>
    <row r="2424" spans="1:2" x14ac:dyDescent="0.3">
      <c r="A2424" s="43"/>
      <c r="B2424" s="61"/>
    </row>
    <row r="2425" spans="1:2" x14ac:dyDescent="0.3">
      <c r="A2425" s="43"/>
      <c r="B2425" s="61"/>
    </row>
    <row r="2426" spans="1:2" x14ac:dyDescent="0.3">
      <c r="A2426" s="43"/>
      <c r="B2426" s="61"/>
    </row>
    <row r="2427" spans="1:2" x14ac:dyDescent="0.3">
      <c r="A2427" s="43"/>
      <c r="B2427" s="61"/>
    </row>
    <row r="2428" spans="1:2" x14ac:dyDescent="0.3">
      <c r="A2428" s="43"/>
      <c r="B2428" s="61"/>
    </row>
    <row r="2429" spans="1:2" x14ac:dyDescent="0.3">
      <c r="A2429" s="43"/>
      <c r="B2429" s="61"/>
    </row>
    <row r="2430" spans="1:2" x14ac:dyDescent="0.3">
      <c r="A2430" s="43"/>
      <c r="B2430" s="61"/>
    </row>
    <row r="2431" spans="1:2" x14ac:dyDescent="0.3">
      <c r="A2431" s="43"/>
      <c r="B2431" s="61"/>
    </row>
    <row r="2432" spans="1:2" x14ac:dyDescent="0.3">
      <c r="A2432" s="43"/>
      <c r="B2432" s="61"/>
    </row>
    <row r="2433" spans="1:2" x14ac:dyDescent="0.3">
      <c r="A2433" s="43"/>
      <c r="B2433" s="61"/>
    </row>
    <row r="2434" spans="1:2" x14ac:dyDescent="0.3">
      <c r="A2434" s="43"/>
      <c r="B2434" s="61"/>
    </row>
    <row r="2435" spans="1:2" x14ac:dyDescent="0.3">
      <c r="A2435" s="43"/>
      <c r="B2435" s="61"/>
    </row>
    <row r="2436" spans="1:2" x14ac:dyDescent="0.3">
      <c r="A2436" s="43"/>
      <c r="B2436" s="61"/>
    </row>
    <row r="2437" spans="1:2" x14ac:dyDescent="0.3">
      <c r="A2437" s="43"/>
      <c r="B2437" s="61"/>
    </row>
    <row r="2438" spans="1:2" x14ac:dyDescent="0.3">
      <c r="A2438" s="43"/>
      <c r="B2438" s="61"/>
    </row>
    <row r="2439" spans="1:2" x14ac:dyDescent="0.3">
      <c r="A2439" s="43"/>
      <c r="B2439" s="61"/>
    </row>
    <row r="2440" spans="1:2" x14ac:dyDescent="0.3">
      <c r="A2440" s="43"/>
      <c r="B2440" s="61"/>
    </row>
    <row r="2441" spans="1:2" x14ac:dyDescent="0.3">
      <c r="A2441" s="43"/>
      <c r="B2441" s="61"/>
    </row>
    <row r="2442" spans="1:2" x14ac:dyDescent="0.3">
      <c r="A2442" s="43"/>
      <c r="B2442" s="61"/>
    </row>
    <row r="2443" spans="1:2" x14ac:dyDescent="0.3">
      <c r="A2443" s="43"/>
      <c r="B2443" s="61"/>
    </row>
    <row r="2444" spans="1:2" x14ac:dyDescent="0.3">
      <c r="A2444" s="43"/>
      <c r="B2444" s="61"/>
    </row>
    <row r="2445" spans="1:2" x14ac:dyDescent="0.3">
      <c r="A2445" s="43"/>
      <c r="B2445" s="61"/>
    </row>
    <row r="2446" spans="1:2" x14ac:dyDescent="0.3">
      <c r="A2446" s="43"/>
      <c r="B2446" s="61"/>
    </row>
    <row r="2447" spans="1:2" x14ac:dyDescent="0.3">
      <c r="A2447" s="43"/>
      <c r="B2447" s="61"/>
    </row>
    <row r="2448" spans="1:2" x14ac:dyDescent="0.3">
      <c r="A2448" s="43"/>
      <c r="B2448" s="61"/>
    </row>
    <row r="2449" spans="1:2" x14ac:dyDescent="0.3">
      <c r="A2449" s="43"/>
      <c r="B2449" s="61"/>
    </row>
    <row r="2450" spans="1:2" x14ac:dyDescent="0.3">
      <c r="A2450" s="43"/>
      <c r="B2450" s="61"/>
    </row>
    <row r="2451" spans="1:2" x14ac:dyDescent="0.3">
      <c r="A2451" s="43"/>
      <c r="B2451" s="61"/>
    </row>
    <row r="2452" spans="1:2" x14ac:dyDescent="0.3">
      <c r="A2452" s="43"/>
      <c r="B2452" s="61"/>
    </row>
    <row r="2453" spans="1:2" x14ac:dyDescent="0.3">
      <c r="A2453" s="43"/>
      <c r="B2453" s="61"/>
    </row>
    <row r="2454" spans="1:2" x14ac:dyDescent="0.3">
      <c r="A2454" s="43"/>
      <c r="B2454" s="61"/>
    </row>
    <row r="2455" spans="1:2" x14ac:dyDescent="0.3">
      <c r="A2455" s="43"/>
      <c r="B2455" s="61"/>
    </row>
    <row r="2456" spans="1:2" x14ac:dyDescent="0.3">
      <c r="A2456" s="43"/>
      <c r="B2456" s="61"/>
    </row>
    <row r="2457" spans="1:2" x14ac:dyDescent="0.3">
      <c r="A2457" s="43"/>
      <c r="B2457" s="61"/>
    </row>
    <row r="2458" spans="1:2" x14ac:dyDescent="0.3">
      <c r="A2458" s="43"/>
      <c r="B2458" s="61"/>
    </row>
    <row r="2459" spans="1:2" x14ac:dyDescent="0.3">
      <c r="A2459" s="43"/>
      <c r="B2459" s="61"/>
    </row>
    <row r="2460" spans="1:2" x14ac:dyDescent="0.3">
      <c r="A2460" s="43"/>
      <c r="B2460" s="61"/>
    </row>
    <row r="2461" spans="1:2" x14ac:dyDescent="0.3">
      <c r="A2461" s="43"/>
      <c r="B2461" s="61"/>
    </row>
    <row r="2462" spans="1:2" x14ac:dyDescent="0.3">
      <c r="A2462" s="43"/>
      <c r="B2462" s="61"/>
    </row>
    <row r="2463" spans="1:2" x14ac:dyDescent="0.3">
      <c r="A2463" s="43"/>
      <c r="B2463" s="61"/>
    </row>
    <row r="2464" spans="1:2" x14ac:dyDescent="0.3">
      <c r="A2464" s="43"/>
      <c r="B2464" s="61"/>
    </row>
    <row r="2465" spans="1:2" x14ac:dyDescent="0.3">
      <c r="A2465" s="43"/>
      <c r="B2465" s="61"/>
    </row>
    <row r="2466" spans="1:2" x14ac:dyDescent="0.3">
      <c r="A2466" s="43"/>
      <c r="B2466" s="61"/>
    </row>
    <row r="2467" spans="1:2" x14ac:dyDescent="0.3">
      <c r="A2467" s="43"/>
      <c r="B2467" s="61"/>
    </row>
    <row r="2468" spans="1:2" x14ac:dyDescent="0.3">
      <c r="A2468" s="43"/>
      <c r="B2468" s="61"/>
    </row>
    <row r="2469" spans="1:2" x14ac:dyDescent="0.3">
      <c r="A2469" s="43"/>
      <c r="B2469" s="61"/>
    </row>
    <row r="2470" spans="1:2" x14ac:dyDescent="0.3">
      <c r="A2470" s="43"/>
      <c r="B2470" s="61"/>
    </row>
    <row r="2471" spans="1:2" x14ac:dyDescent="0.3">
      <c r="A2471" s="43"/>
      <c r="B2471" s="61"/>
    </row>
    <row r="2472" spans="1:2" x14ac:dyDescent="0.3">
      <c r="A2472" s="43"/>
      <c r="B2472" s="61"/>
    </row>
    <row r="2473" spans="1:2" x14ac:dyDescent="0.3">
      <c r="A2473" s="43"/>
      <c r="B2473" s="61"/>
    </row>
    <row r="2474" spans="1:2" x14ac:dyDescent="0.3">
      <c r="A2474" s="43"/>
      <c r="B2474" s="61"/>
    </row>
    <row r="2475" spans="1:2" x14ac:dyDescent="0.3">
      <c r="A2475" s="43"/>
      <c r="B2475" s="61"/>
    </row>
    <row r="2476" spans="1:2" x14ac:dyDescent="0.3">
      <c r="A2476" s="43"/>
      <c r="B2476" s="61"/>
    </row>
    <row r="2477" spans="1:2" x14ac:dyDescent="0.3">
      <c r="A2477" s="43"/>
      <c r="B2477" s="61"/>
    </row>
    <row r="2478" spans="1:2" x14ac:dyDescent="0.3">
      <c r="A2478" s="43"/>
      <c r="B2478" s="61"/>
    </row>
    <row r="2479" spans="1:2" x14ac:dyDescent="0.3">
      <c r="A2479" s="43"/>
      <c r="B2479" s="61"/>
    </row>
    <row r="2480" spans="1:2" x14ac:dyDescent="0.3">
      <c r="A2480" s="43"/>
      <c r="B2480" s="61"/>
    </row>
    <row r="2481" spans="1:2" x14ac:dyDescent="0.3">
      <c r="A2481" s="43"/>
      <c r="B2481" s="61"/>
    </row>
    <row r="2482" spans="1:2" x14ac:dyDescent="0.3">
      <c r="A2482" s="43"/>
      <c r="B2482" s="61"/>
    </row>
    <row r="2483" spans="1:2" x14ac:dyDescent="0.3">
      <c r="A2483" s="43"/>
      <c r="B2483" s="61"/>
    </row>
    <row r="2484" spans="1:2" x14ac:dyDescent="0.3">
      <c r="A2484" s="43"/>
      <c r="B2484" s="61"/>
    </row>
    <row r="2485" spans="1:2" x14ac:dyDescent="0.3">
      <c r="A2485" s="43"/>
      <c r="B2485" s="61"/>
    </row>
    <row r="2486" spans="1:2" x14ac:dyDescent="0.3">
      <c r="A2486" s="43"/>
      <c r="B2486" s="61"/>
    </row>
    <row r="2487" spans="1:2" x14ac:dyDescent="0.3">
      <c r="A2487" s="43"/>
      <c r="B2487" s="61"/>
    </row>
    <row r="2488" spans="1:2" x14ac:dyDescent="0.3">
      <c r="A2488" s="43"/>
      <c r="B2488" s="61"/>
    </row>
    <row r="2489" spans="1:2" x14ac:dyDescent="0.3">
      <c r="A2489" s="43"/>
      <c r="B2489" s="61"/>
    </row>
    <row r="2490" spans="1:2" x14ac:dyDescent="0.3">
      <c r="A2490" s="43"/>
      <c r="B2490" s="61"/>
    </row>
    <row r="2491" spans="1:2" x14ac:dyDescent="0.3">
      <c r="A2491" s="43"/>
      <c r="B2491" s="61"/>
    </row>
    <row r="2492" spans="1:2" x14ac:dyDescent="0.3">
      <c r="A2492" s="43"/>
      <c r="B2492" s="61"/>
    </row>
    <row r="2493" spans="1:2" x14ac:dyDescent="0.3">
      <c r="A2493" s="43"/>
      <c r="B2493" s="61"/>
    </row>
    <row r="2494" spans="1:2" x14ac:dyDescent="0.3">
      <c r="A2494" s="43"/>
      <c r="B2494" s="61"/>
    </row>
    <row r="2495" spans="1:2" x14ac:dyDescent="0.3">
      <c r="A2495" s="43"/>
      <c r="B2495" s="61"/>
    </row>
    <row r="2496" spans="1:2" x14ac:dyDescent="0.3">
      <c r="A2496" s="43"/>
      <c r="B2496" s="61"/>
    </row>
    <row r="2497" spans="1:2" x14ac:dyDescent="0.3">
      <c r="A2497" s="43"/>
      <c r="B2497" s="61"/>
    </row>
    <row r="2498" spans="1:2" x14ac:dyDescent="0.3">
      <c r="A2498" s="43"/>
      <c r="B2498" s="61"/>
    </row>
    <row r="2499" spans="1:2" x14ac:dyDescent="0.3">
      <c r="A2499" s="43"/>
      <c r="B2499" s="61"/>
    </row>
    <row r="2500" spans="1:2" x14ac:dyDescent="0.3">
      <c r="A2500" s="43"/>
      <c r="B2500" s="61"/>
    </row>
    <row r="2501" spans="1:2" x14ac:dyDescent="0.3">
      <c r="A2501" s="43"/>
      <c r="B2501" s="61"/>
    </row>
    <row r="2502" spans="1:2" x14ac:dyDescent="0.3">
      <c r="A2502" s="43"/>
      <c r="B2502" s="61"/>
    </row>
    <row r="2503" spans="1:2" x14ac:dyDescent="0.3">
      <c r="A2503" s="43"/>
      <c r="B2503" s="61"/>
    </row>
    <row r="2504" spans="1:2" x14ac:dyDescent="0.3">
      <c r="A2504" s="43"/>
      <c r="B2504" s="61"/>
    </row>
    <row r="2505" spans="1:2" x14ac:dyDescent="0.3">
      <c r="A2505" s="43"/>
      <c r="B2505" s="61"/>
    </row>
    <row r="2506" spans="1:2" x14ac:dyDescent="0.3">
      <c r="A2506" s="43"/>
      <c r="B2506" s="61"/>
    </row>
    <row r="2507" spans="1:2" x14ac:dyDescent="0.3">
      <c r="A2507" s="43"/>
      <c r="B2507" s="61"/>
    </row>
    <row r="2508" spans="1:2" x14ac:dyDescent="0.3">
      <c r="A2508" s="43"/>
      <c r="B2508" s="61"/>
    </row>
    <row r="2509" spans="1:2" x14ac:dyDescent="0.3">
      <c r="A2509" s="43"/>
      <c r="B2509" s="61"/>
    </row>
    <row r="2510" spans="1:2" x14ac:dyDescent="0.3">
      <c r="A2510" s="43"/>
      <c r="B2510" s="61"/>
    </row>
    <row r="2511" spans="1:2" x14ac:dyDescent="0.3">
      <c r="A2511" s="43"/>
      <c r="B2511" s="61"/>
    </row>
    <row r="2512" spans="1:2" x14ac:dyDescent="0.3">
      <c r="A2512" s="43"/>
      <c r="B2512" s="61"/>
    </row>
    <row r="2513" spans="1:2" x14ac:dyDescent="0.3">
      <c r="A2513" s="43"/>
      <c r="B2513" s="61"/>
    </row>
    <row r="2514" spans="1:2" x14ac:dyDescent="0.3">
      <c r="A2514" s="43"/>
      <c r="B2514" s="61"/>
    </row>
    <row r="2515" spans="1:2" x14ac:dyDescent="0.3">
      <c r="A2515" s="43"/>
      <c r="B2515" s="61"/>
    </row>
    <row r="2516" spans="1:2" x14ac:dyDescent="0.3">
      <c r="A2516" s="43"/>
      <c r="B2516" s="61"/>
    </row>
    <row r="2517" spans="1:2" x14ac:dyDescent="0.3">
      <c r="A2517" s="43"/>
      <c r="B2517" s="61"/>
    </row>
    <row r="2518" spans="1:2" x14ac:dyDescent="0.3">
      <c r="A2518" s="43"/>
      <c r="B2518" s="61"/>
    </row>
    <row r="2519" spans="1:2" x14ac:dyDescent="0.3">
      <c r="A2519" s="43"/>
      <c r="B2519" s="61"/>
    </row>
    <row r="2520" spans="1:2" x14ac:dyDescent="0.3">
      <c r="A2520" s="43"/>
      <c r="B2520" s="61"/>
    </row>
    <row r="2521" spans="1:2" x14ac:dyDescent="0.3">
      <c r="A2521" s="43"/>
      <c r="B2521" s="61"/>
    </row>
    <row r="2522" spans="1:2" x14ac:dyDescent="0.3">
      <c r="A2522" s="43"/>
      <c r="B2522" s="61"/>
    </row>
    <row r="2523" spans="1:2" x14ac:dyDescent="0.3">
      <c r="A2523" s="43"/>
      <c r="B2523" s="61"/>
    </row>
    <row r="2524" spans="1:2" x14ac:dyDescent="0.3">
      <c r="A2524" s="43"/>
      <c r="B2524" s="61"/>
    </row>
    <row r="2525" spans="1:2" x14ac:dyDescent="0.3">
      <c r="A2525" s="43"/>
      <c r="B2525" s="61"/>
    </row>
    <row r="2526" spans="1:2" x14ac:dyDescent="0.3">
      <c r="A2526" s="43"/>
      <c r="B2526" s="61"/>
    </row>
    <row r="2527" spans="1:2" x14ac:dyDescent="0.3">
      <c r="A2527" s="43"/>
      <c r="B2527" s="61"/>
    </row>
    <row r="2528" spans="1:2" x14ac:dyDescent="0.3">
      <c r="A2528" s="43"/>
      <c r="B2528" s="61"/>
    </row>
    <row r="2529" spans="1:2" x14ac:dyDescent="0.3">
      <c r="A2529" s="43"/>
      <c r="B2529" s="61"/>
    </row>
    <row r="2530" spans="1:2" x14ac:dyDescent="0.3">
      <c r="A2530" s="43"/>
      <c r="B2530" s="61"/>
    </row>
    <row r="2531" spans="1:2" x14ac:dyDescent="0.3">
      <c r="A2531" s="43"/>
      <c r="B2531" s="61"/>
    </row>
    <row r="2532" spans="1:2" x14ac:dyDescent="0.3">
      <c r="A2532" s="43"/>
      <c r="B2532" s="61"/>
    </row>
    <row r="2533" spans="1:2" x14ac:dyDescent="0.3">
      <c r="A2533" s="43"/>
      <c r="B2533" s="61"/>
    </row>
    <row r="2534" spans="1:2" x14ac:dyDescent="0.3">
      <c r="A2534" s="43"/>
      <c r="B2534" s="61"/>
    </row>
    <row r="2535" spans="1:2" x14ac:dyDescent="0.3">
      <c r="A2535" s="43"/>
      <c r="B2535" s="61"/>
    </row>
    <row r="2536" spans="1:2" x14ac:dyDescent="0.3">
      <c r="A2536" s="43"/>
      <c r="B2536" s="61"/>
    </row>
    <row r="2537" spans="1:2" x14ac:dyDescent="0.3">
      <c r="A2537" s="43"/>
      <c r="B2537" s="61"/>
    </row>
    <row r="2538" spans="1:2" x14ac:dyDescent="0.3">
      <c r="A2538" s="43"/>
      <c r="B2538" s="61"/>
    </row>
    <row r="2539" spans="1:2" x14ac:dyDescent="0.3">
      <c r="A2539" s="43"/>
      <c r="B2539" s="61"/>
    </row>
    <row r="2540" spans="1:2" x14ac:dyDescent="0.3">
      <c r="A2540" s="43"/>
      <c r="B2540" s="61"/>
    </row>
    <row r="2541" spans="1:2" x14ac:dyDescent="0.3">
      <c r="A2541" s="43"/>
      <c r="B2541" s="61"/>
    </row>
    <row r="2542" spans="1:2" x14ac:dyDescent="0.3">
      <c r="A2542" s="43"/>
      <c r="B2542" s="61"/>
    </row>
    <row r="2543" spans="1:2" x14ac:dyDescent="0.3">
      <c r="A2543" s="43"/>
      <c r="B2543" s="61"/>
    </row>
    <row r="2544" spans="1:2" x14ac:dyDescent="0.3">
      <c r="A2544" s="43"/>
      <c r="B2544" s="61"/>
    </row>
    <row r="2545" spans="1:2" x14ac:dyDescent="0.3">
      <c r="A2545" s="43"/>
      <c r="B2545" s="61"/>
    </row>
    <row r="2546" spans="1:2" x14ac:dyDescent="0.3">
      <c r="A2546" s="43"/>
      <c r="B2546" s="61"/>
    </row>
    <row r="2547" spans="1:2" x14ac:dyDescent="0.3">
      <c r="A2547" s="43"/>
      <c r="B2547" s="61"/>
    </row>
    <row r="2548" spans="1:2" x14ac:dyDescent="0.3">
      <c r="A2548" s="43"/>
      <c r="B2548" s="61"/>
    </row>
    <row r="2549" spans="1:2" x14ac:dyDescent="0.3">
      <c r="A2549" s="43"/>
      <c r="B2549" s="61"/>
    </row>
    <row r="2550" spans="1:2" x14ac:dyDescent="0.3">
      <c r="A2550" s="43"/>
      <c r="B2550" s="61"/>
    </row>
    <row r="2551" spans="1:2" x14ac:dyDescent="0.3">
      <c r="A2551" s="43"/>
      <c r="B2551" s="61"/>
    </row>
    <row r="2552" spans="1:2" x14ac:dyDescent="0.3">
      <c r="A2552" s="43"/>
      <c r="B2552" s="61"/>
    </row>
    <row r="2553" spans="1:2" x14ac:dyDescent="0.3">
      <c r="A2553" s="43"/>
      <c r="B2553" s="61"/>
    </row>
    <row r="2554" spans="1:2" x14ac:dyDescent="0.3">
      <c r="A2554" s="43"/>
      <c r="B2554" s="61"/>
    </row>
    <row r="2555" spans="1:2" x14ac:dyDescent="0.3">
      <c r="A2555" s="43"/>
      <c r="B2555" s="61"/>
    </row>
    <row r="2556" spans="1:2" x14ac:dyDescent="0.3">
      <c r="A2556" s="43"/>
      <c r="B2556" s="61"/>
    </row>
    <row r="2557" spans="1:2" x14ac:dyDescent="0.3">
      <c r="A2557" s="43"/>
      <c r="B2557" s="61"/>
    </row>
    <row r="2558" spans="1:2" x14ac:dyDescent="0.3">
      <c r="A2558" s="43"/>
      <c r="B2558" s="61"/>
    </row>
    <row r="2559" spans="1:2" x14ac:dyDescent="0.3">
      <c r="A2559" s="43"/>
      <c r="B2559" s="61"/>
    </row>
    <row r="2560" spans="1:2" x14ac:dyDescent="0.3">
      <c r="A2560" s="43"/>
      <c r="B2560" s="61"/>
    </row>
    <row r="2561" spans="1:2" x14ac:dyDescent="0.3">
      <c r="A2561" s="43"/>
      <c r="B2561" s="61"/>
    </row>
    <row r="2562" spans="1:2" x14ac:dyDescent="0.3">
      <c r="A2562" s="43"/>
      <c r="B2562" s="61"/>
    </row>
    <row r="2563" spans="1:2" x14ac:dyDescent="0.3">
      <c r="A2563" s="43"/>
      <c r="B2563" s="61"/>
    </row>
    <row r="2564" spans="1:2" x14ac:dyDescent="0.3">
      <c r="A2564" s="43"/>
      <c r="B2564" s="61"/>
    </row>
    <row r="2565" spans="1:2" x14ac:dyDescent="0.3">
      <c r="A2565" s="43"/>
      <c r="B2565" s="61"/>
    </row>
    <row r="2566" spans="1:2" x14ac:dyDescent="0.3">
      <c r="A2566" s="43"/>
      <c r="B2566" s="61"/>
    </row>
    <row r="2567" spans="1:2" x14ac:dyDescent="0.3">
      <c r="A2567" s="43"/>
      <c r="B2567" s="61"/>
    </row>
    <row r="2568" spans="1:2" x14ac:dyDescent="0.3">
      <c r="A2568" s="43"/>
      <c r="B2568" s="61"/>
    </row>
    <row r="2569" spans="1:2" x14ac:dyDescent="0.3">
      <c r="A2569" s="43"/>
      <c r="B2569" s="61"/>
    </row>
    <row r="2570" spans="1:2" x14ac:dyDescent="0.3">
      <c r="A2570" s="43"/>
      <c r="B2570" s="61"/>
    </row>
    <row r="2571" spans="1:2" x14ac:dyDescent="0.3">
      <c r="A2571" s="43"/>
      <c r="B2571" s="61"/>
    </row>
    <row r="2572" spans="1:2" x14ac:dyDescent="0.3">
      <c r="A2572" s="43"/>
      <c r="B2572" s="61"/>
    </row>
    <row r="2573" spans="1:2" x14ac:dyDescent="0.3">
      <c r="A2573" s="43"/>
      <c r="B2573" s="61"/>
    </row>
    <row r="2574" spans="1:2" x14ac:dyDescent="0.3">
      <c r="A2574" s="43"/>
      <c r="B2574" s="61"/>
    </row>
    <row r="2575" spans="1:2" x14ac:dyDescent="0.3">
      <c r="A2575" s="43"/>
      <c r="B2575" s="61"/>
    </row>
    <row r="2576" spans="1:2" x14ac:dyDescent="0.3">
      <c r="A2576" s="43"/>
      <c r="B2576" s="61"/>
    </row>
    <row r="2577" spans="1:2" x14ac:dyDescent="0.3">
      <c r="A2577" s="43"/>
      <c r="B2577" s="61"/>
    </row>
    <row r="2578" spans="1:2" x14ac:dyDescent="0.3">
      <c r="A2578" s="43"/>
      <c r="B2578" s="61"/>
    </row>
    <row r="2579" spans="1:2" x14ac:dyDescent="0.3">
      <c r="A2579" s="43"/>
      <c r="B2579" s="61"/>
    </row>
    <row r="2580" spans="1:2" x14ac:dyDescent="0.3">
      <c r="A2580" s="43"/>
      <c r="B2580" s="61"/>
    </row>
    <row r="2581" spans="1:2" x14ac:dyDescent="0.3">
      <c r="A2581" s="43"/>
      <c r="B2581" s="61"/>
    </row>
    <row r="2582" spans="1:2" x14ac:dyDescent="0.3">
      <c r="A2582" s="43"/>
      <c r="B2582" s="61"/>
    </row>
    <row r="2583" spans="1:2" x14ac:dyDescent="0.3">
      <c r="A2583" s="43"/>
      <c r="B2583" s="61"/>
    </row>
    <row r="2584" spans="1:2" x14ac:dyDescent="0.3">
      <c r="A2584" s="43"/>
      <c r="B2584" s="61"/>
    </row>
    <row r="2585" spans="1:2" x14ac:dyDescent="0.3">
      <c r="A2585" s="43"/>
      <c r="B2585" s="61"/>
    </row>
    <row r="2586" spans="1:2" x14ac:dyDescent="0.3">
      <c r="A2586" s="43"/>
      <c r="B2586" s="61"/>
    </row>
    <row r="2587" spans="1:2" x14ac:dyDescent="0.3">
      <c r="A2587" s="43"/>
      <c r="B2587" s="61"/>
    </row>
    <row r="2588" spans="1:2" x14ac:dyDescent="0.3">
      <c r="A2588" s="43"/>
      <c r="B2588" s="61"/>
    </row>
    <row r="2589" spans="1:2" x14ac:dyDescent="0.3">
      <c r="A2589" s="43"/>
      <c r="B2589" s="61"/>
    </row>
    <row r="2590" spans="1:2" x14ac:dyDescent="0.3">
      <c r="A2590" s="43"/>
      <c r="B2590" s="61"/>
    </row>
    <row r="2591" spans="1:2" x14ac:dyDescent="0.3">
      <c r="A2591" s="43"/>
      <c r="B2591" s="61"/>
    </row>
    <row r="2592" spans="1:2" x14ac:dyDescent="0.3">
      <c r="A2592" s="43"/>
      <c r="B2592" s="61"/>
    </row>
    <row r="2593" spans="1:2" x14ac:dyDescent="0.3">
      <c r="A2593" s="43"/>
      <c r="B2593" s="61"/>
    </row>
    <row r="2594" spans="1:2" x14ac:dyDescent="0.3">
      <c r="A2594" s="43"/>
      <c r="B2594" s="61"/>
    </row>
    <row r="2595" spans="1:2" x14ac:dyDescent="0.3">
      <c r="A2595" s="43"/>
      <c r="B2595" s="61"/>
    </row>
    <row r="2596" spans="1:2" x14ac:dyDescent="0.3">
      <c r="A2596" s="43"/>
      <c r="B2596" s="61"/>
    </row>
    <row r="2597" spans="1:2" x14ac:dyDescent="0.3">
      <c r="A2597" s="43"/>
      <c r="B2597" s="61"/>
    </row>
    <row r="2598" spans="1:2" x14ac:dyDescent="0.3">
      <c r="A2598" s="43"/>
      <c r="B2598" s="61"/>
    </row>
    <row r="2599" spans="1:2" x14ac:dyDescent="0.3">
      <c r="A2599" s="43"/>
      <c r="B2599" s="61"/>
    </row>
    <row r="2600" spans="1:2" x14ac:dyDescent="0.3">
      <c r="A2600" s="43"/>
      <c r="B2600" s="61"/>
    </row>
    <row r="2601" spans="1:2" x14ac:dyDescent="0.3">
      <c r="A2601" s="43"/>
      <c r="B2601" s="61"/>
    </row>
    <row r="2602" spans="1:2" x14ac:dyDescent="0.3">
      <c r="A2602" s="43"/>
      <c r="B2602" s="61"/>
    </row>
    <row r="2603" spans="1:2" x14ac:dyDescent="0.3">
      <c r="A2603" s="43"/>
      <c r="B2603" s="61"/>
    </row>
    <row r="2604" spans="1:2" x14ac:dyDescent="0.3">
      <c r="A2604" s="43"/>
      <c r="B2604" s="61"/>
    </row>
    <row r="2605" spans="1:2" x14ac:dyDescent="0.3">
      <c r="A2605" s="43"/>
      <c r="B2605" s="61"/>
    </row>
    <row r="2606" spans="1:2" x14ac:dyDescent="0.3">
      <c r="A2606" s="43"/>
      <c r="B2606" s="61"/>
    </row>
    <row r="2607" spans="1:2" x14ac:dyDescent="0.3">
      <c r="A2607" s="43"/>
      <c r="B2607" s="61"/>
    </row>
    <row r="2608" spans="1:2" x14ac:dyDescent="0.3">
      <c r="A2608" s="43"/>
      <c r="B2608" s="61"/>
    </row>
    <row r="2609" spans="1:2" x14ac:dyDescent="0.3">
      <c r="A2609" s="43"/>
      <c r="B2609" s="61"/>
    </row>
    <row r="2610" spans="1:2" x14ac:dyDescent="0.3">
      <c r="A2610" s="43"/>
      <c r="B2610" s="61"/>
    </row>
    <row r="2611" spans="1:2" x14ac:dyDescent="0.3">
      <c r="A2611" s="43"/>
      <c r="B2611" s="61"/>
    </row>
    <row r="2612" spans="1:2" x14ac:dyDescent="0.3">
      <c r="A2612" s="43"/>
      <c r="B2612" s="61"/>
    </row>
    <row r="2613" spans="1:2" x14ac:dyDescent="0.3">
      <c r="A2613" s="43"/>
      <c r="B2613" s="61"/>
    </row>
    <row r="2614" spans="1:2" x14ac:dyDescent="0.3">
      <c r="A2614" s="43"/>
      <c r="B2614" s="61"/>
    </row>
    <row r="2615" spans="1:2" x14ac:dyDescent="0.3">
      <c r="A2615" s="43"/>
      <c r="B2615" s="61"/>
    </row>
    <row r="2616" spans="1:2" x14ac:dyDescent="0.3">
      <c r="A2616" s="43"/>
      <c r="B2616" s="61"/>
    </row>
    <row r="2617" spans="1:2" x14ac:dyDescent="0.3">
      <c r="A2617" s="43"/>
      <c r="B2617" s="61"/>
    </row>
    <row r="2618" spans="1:2" x14ac:dyDescent="0.3">
      <c r="A2618" s="43"/>
      <c r="B2618" s="61"/>
    </row>
    <row r="2619" spans="1:2" x14ac:dyDescent="0.3">
      <c r="A2619" s="43"/>
      <c r="B2619" s="61"/>
    </row>
    <row r="2620" spans="1:2" x14ac:dyDescent="0.3">
      <c r="A2620" s="43"/>
      <c r="B2620" s="61"/>
    </row>
    <row r="2621" spans="1:2" x14ac:dyDescent="0.3">
      <c r="A2621" s="43"/>
      <c r="B2621" s="61"/>
    </row>
    <row r="2622" spans="1:2" x14ac:dyDescent="0.3">
      <c r="A2622" s="43"/>
      <c r="B2622" s="61"/>
    </row>
    <row r="2623" spans="1:2" x14ac:dyDescent="0.3">
      <c r="A2623" s="43"/>
      <c r="B2623" s="61"/>
    </row>
    <row r="2624" spans="1:2" x14ac:dyDescent="0.3">
      <c r="A2624" s="43"/>
      <c r="B2624" s="61"/>
    </row>
    <row r="2625" spans="1:2" x14ac:dyDescent="0.3">
      <c r="A2625" s="43"/>
      <c r="B2625" s="61"/>
    </row>
    <row r="2626" spans="1:2" x14ac:dyDescent="0.3">
      <c r="A2626" s="43"/>
      <c r="B2626" s="61"/>
    </row>
    <row r="2627" spans="1:2" x14ac:dyDescent="0.3">
      <c r="A2627" s="43"/>
      <c r="B2627" s="61"/>
    </row>
    <row r="2628" spans="1:2" x14ac:dyDescent="0.3">
      <c r="A2628" s="43"/>
      <c r="B2628" s="61"/>
    </row>
    <row r="2629" spans="1:2" x14ac:dyDescent="0.3">
      <c r="A2629" s="43"/>
      <c r="B2629" s="61"/>
    </row>
    <row r="2630" spans="1:2" x14ac:dyDescent="0.3">
      <c r="A2630" s="43"/>
      <c r="B2630" s="61"/>
    </row>
    <row r="2631" spans="1:2" x14ac:dyDescent="0.3">
      <c r="A2631" s="43"/>
      <c r="B2631" s="61"/>
    </row>
    <row r="2632" spans="1:2" x14ac:dyDescent="0.3">
      <c r="A2632" s="43"/>
      <c r="B2632" s="61"/>
    </row>
    <row r="2633" spans="1:2" x14ac:dyDescent="0.3">
      <c r="A2633" s="43"/>
      <c r="B2633" s="61"/>
    </row>
    <row r="2634" spans="1:2" x14ac:dyDescent="0.3">
      <c r="A2634" s="43"/>
      <c r="B2634" s="61"/>
    </row>
    <row r="2635" spans="1:2" x14ac:dyDescent="0.3">
      <c r="A2635" s="43"/>
      <c r="B2635" s="61"/>
    </row>
    <row r="2636" spans="1:2" x14ac:dyDescent="0.3">
      <c r="A2636" s="43"/>
      <c r="B2636" s="61"/>
    </row>
    <row r="2637" spans="1:2" x14ac:dyDescent="0.3">
      <c r="A2637" s="43"/>
      <c r="B2637" s="61"/>
    </row>
    <row r="2638" spans="1:2" x14ac:dyDescent="0.3">
      <c r="A2638" s="43"/>
      <c r="B2638" s="61"/>
    </row>
    <row r="2639" spans="1:2" x14ac:dyDescent="0.3">
      <c r="A2639" s="43"/>
      <c r="B2639" s="61"/>
    </row>
    <row r="2640" spans="1:2" x14ac:dyDescent="0.3">
      <c r="A2640" s="43"/>
      <c r="B2640" s="61"/>
    </row>
    <row r="2641" spans="1:2" x14ac:dyDescent="0.3">
      <c r="A2641" s="43"/>
      <c r="B2641" s="61"/>
    </row>
    <row r="2642" spans="1:2" x14ac:dyDescent="0.3">
      <c r="A2642" s="43"/>
      <c r="B2642" s="61"/>
    </row>
    <row r="2643" spans="1:2" x14ac:dyDescent="0.3">
      <c r="A2643" s="43"/>
      <c r="B2643" s="61"/>
    </row>
    <row r="2644" spans="1:2" x14ac:dyDescent="0.3">
      <c r="A2644" s="43"/>
      <c r="B2644" s="61"/>
    </row>
    <row r="2645" spans="1:2" x14ac:dyDescent="0.3">
      <c r="A2645" s="43"/>
      <c r="B2645" s="61"/>
    </row>
    <row r="2646" spans="1:2" x14ac:dyDescent="0.3">
      <c r="A2646" s="43"/>
      <c r="B2646" s="61"/>
    </row>
    <row r="2647" spans="1:2" x14ac:dyDescent="0.3">
      <c r="A2647" s="43"/>
      <c r="B2647" s="61"/>
    </row>
    <row r="2648" spans="1:2" x14ac:dyDescent="0.3">
      <c r="A2648" s="43"/>
      <c r="B2648" s="61"/>
    </row>
    <row r="2649" spans="1:2" x14ac:dyDescent="0.3">
      <c r="A2649" s="43"/>
      <c r="B2649" s="61"/>
    </row>
    <row r="2650" spans="1:2" x14ac:dyDescent="0.3">
      <c r="A2650" s="43"/>
      <c r="B2650" s="61"/>
    </row>
    <row r="2651" spans="1:2" x14ac:dyDescent="0.3">
      <c r="A2651" s="43"/>
      <c r="B2651" s="61"/>
    </row>
    <row r="2652" spans="1:2" x14ac:dyDescent="0.3">
      <c r="A2652" s="43"/>
      <c r="B2652" s="61"/>
    </row>
    <row r="2653" spans="1:2" x14ac:dyDescent="0.3">
      <c r="A2653" s="43"/>
      <c r="B2653" s="61"/>
    </row>
    <row r="2654" spans="1:2" x14ac:dyDescent="0.3">
      <c r="A2654" s="43"/>
      <c r="B2654" s="61"/>
    </row>
    <row r="2655" spans="1:2" x14ac:dyDescent="0.3">
      <c r="A2655" s="43"/>
      <c r="B2655" s="61"/>
    </row>
    <row r="2656" spans="1:2" x14ac:dyDescent="0.3">
      <c r="A2656" s="43"/>
      <c r="B2656" s="61"/>
    </row>
    <row r="2657" spans="1:2" x14ac:dyDescent="0.3">
      <c r="A2657" s="43"/>
      <c r="B2657" s="61"/>
    </row>
    <row r="2658" spans="1:2" x14ac:dyDescent="0.3">
      <c r="A2658" s="43"/>
      <c r="B2658" s="61"/>
    </row>
    <row r="2659" spans="1:2" x14ac:dyDescent="0.3">
      <c r="A2659" s="43"/>
      <c r="B2659" s="61"/>
    </row>
    <row r="2660" spans="1:2" x14ac:dyDescent="0.3">
      <c r="A2660" s="43"/>
      <c r="B2660" s="61"/>
    </row>
    <row r="2661" spans="1:2" x14ac:dyDescent="0.3">
      <c r="A2661" s="43"/>
      <c r="B2661" s="61"/>
    </row>
    <row r="2662" spans="1:2" x14ac:dyDescent="0.3">
      <c r="A2662" s="43"/>
      <c r="B2662" s="61"/>
    </row>
    <row r="2663" spans="1:2" x14ac:dyDescent="0.3">
      <c r="A2663" s="43"/>
      <c r="B2663" s="61"/>
    </row>
    <row r="2664" spans="1:2" x14ac:dyDescent="0.3">
      <c r="A2664" s="43"/>
      <c r="B2664" s="61"/>
    </row>
    <row r="2665" spans="1:2" x14ac:dyDescent="0.3">
      <c r="A2665" s="43"/>
      <c r="B2665" s="61"/>
    </row>
    <row r="2666" spans="1:2" x14ac:dyDescent="0.3">
      <c r="A2666" s="43"/>
      <c r="B2666" s="61"/>
    </row>
    <row r="2667" spans="1:2" x14ac:dyDescent="0.3">
      <c r="A2667" s="43"/>
      <c r="B2667" s="61"/>
    </row>
    <row r="2668" spans="1:2" x14ac:dyDescent="0.3">
      <c r="A2668" s="43"/>
      <c r="B2668" s="61"/>
    </row>
    <row r="2669" spans="1:2" x14ac:dyDescent="0.3">
      <c r="A2669" s="43"/>
      <c r="B2669" s="61"/>
    </row>
    <row r="2670" spans="1:2" x14ac:dyDescent="0.3">
      <c r="A2670" s="43"/>
      <c r="B2670" s="61"/>
    </row>
    <row r="2671" spans="1:2" x14ac:dyDescent="0.3">
      <c r="A2671" s="43"/>
      <c r="B2671" s="61"/>
    </row>
    <row r="2672" spans="1:2" x14ac:dyDescent="0.3">
      <c r="A2672" s="43"/>
      <c r="B2672" s="61"/>
    </row>
    <row r="2673" spans="1:2" x14ac:dyDescent="0.3">
      <c r="A2673" s="43"/>
      <c r="B2673" s="61"/>
    </row>
    <row r="2674" spans="1:2" x14ac:dyDescent="0.3">
      <c r="A2674" s="43"/>
      <c r="B2674" s="61"/>
    </row>
    <row r="2675" spans="1:2" x14ac:dyDescent="0.3">
      <c r="A2675" s="43"/>
      <c r="B2675" s="61"/>
    </row>
    <row r="2676" spans="1:2" x14ac:dyDescent="0.3">
      <c r="A2676" s="43"/>
      <c r="B2676" s="61"/>
    </row>
    <row r="2677" spans="1:2" x14ac:dyDescent="0.3">
      <c r="A2677" s="43"/>
      <c r="B2677" s="61"/>
    </row>
    <row r="2678" spans="1:2" x14ac:dyDescent="0.3">
      <c r="A2678" s="43"/>
      <c r="B2678" s="61"/>
    </row>
    <row r="2679" spans="1:2" x14ac:dyDescent="0.3">
      <c r="A2679" s="43"/>
      <c r="B2679" s="61"/>
    </row>
    <row r="2680" spans="1:2" x14ac:dyDescent="0.3">
      <c r="A2680" s="43"/>
      <c r="B2680" s="61"/>
    </row>
    <row r="2681" spans="1:2" x14ac:dyDescent="0.3">
      <c r="A2681" s="43"/>
      <c r="B2681" s="61"/>
    </row>
    <row r="2682" spans="1:2" x14ac:dyDescent="0.3">
      <c r="A2682" s="43"/>
      <c r="B2682" s="61"/>
    </row>
    <row r="2683" spans="1:2" x14ac:dyDescent="0.3">
      <c r="A2683" s="43"/>
      <c r="B2683" s="61"/>
    </row>
    <row r="2684" spans="1:2" x14ac:dyDescent="0.3">
      <c r="A2684" s="43"/>
      <c r="B2684" s="61"/>
    </row>
    <row r="2685" spans="1:2" x14ac:dyDescent="0.3">
      <c r="A2685" s="43"/>
      <c r="B2685" s="61"/>
    </row>
    <row r="2686" spans="1:2" x14ac:dyDescent="0.3">
      <c r="A2686" s="43"/>
      <c r="B2686" s="61"/>
    </row>
    <row r="2687" spans="1:2" x14ac:dyDescent="0.3">
      <c r="A2687" s="43"/>
      <c r="B2687" s="61"/>
    </row>
    <row r="2688" spans="1:2" x14ac:dyDescent="0.3">
      <c r="A2688" s="43"/>
      <c r="B2688" s="61"/>
    </row>
    <row r="2689" spans="1:2" x14ac:dyDescent="0.3">
      <c r="A2689" s="43"/>
      <c r="B2689" s="61"/>
    </row>
    <row r="2690" spans="1:2" x14ac:dyDescent="0.3">
      <c r="A2690" s="43"/>
      <c r="B2690" s="61"/>
    </row>
    <row r="2691" spans="1:2" x14ac:dyDescent="0.3">
      <c r="A2691" s="43"/>
      <c r="B2691" s="61"/>
    </row>
    <row r="2692" spans="1:2" x14ac:dyDescent="0.3">
      <c r="A2692" s="43"/>
      <c r="B2692" s="61"/>
    </row>
    <row r="2693" spans="1:2" x14ac:dyDescent="0.3">
      <c r="A2693" s="43"/>
      <c r="B2693" s="61"/>
    </row>
    <row r="2694" spans="1:2" x14ac:dyDescent="0.3">
      <c r="A2694" s="43"/>
      <c r="B2694" s="61"/>
    </row>
    <row r="2695" spans="1:2" x14ac:dyDescent="0.3">
      <c r="A2695" s="43"/>
      <c r="B2695" s="61"/>
    </row>
    <row r="2696" spans="1:2" x14ac:dyDescent="0.3">
      <c r="A2696" s="43"/>
      <c r="B2696" s="61"/>
    </row>
    <row r="2697" spans="1:2" x14ac:dyDescent="0.3">
      <c r="A2697" s="43"/>
      <c r="B2697" s="61"/>
    </row>
    <row r="2698" spans="1:2" x14ac:dyDescent="0.3">
      <c r="A2698" s="43"/>
      <c r="B2698" s="61"/>
    </row>
    <row r="2699" spans="1:2" x14ac:dyDescent="0.3">
      <c r="A2699" s="43"/>
      <c r="B2699" s="61"/>
    </row>
    <row r="2700" spans="1:2" x14ac:dyDescent="0.3">
      <c r="A2700" s="43"/>
      <c r="B2700" s="61"/>
    </row>
    <row r="2701" spans="1:2" x14ac:dyDescent="0.3">
      <c r="A2701" s="43"/>
      <c r="B2701" s="61"/>
    </row>
    <row r="2702" spans="1:2" x14ac:dyDescent="0.3">
      <c r="A2702" s="43"/>
      <c r="B2702" s="61"/>
    </row>
    <row r="2703" spans="1:2" x14ac:dyDescent="0.3">
      <c r="A2703" s="43"/>
      <c r="B2703" s="61"/>
    </row>
    <row r="2704" spans="1:2" x14ac:dyDescent="0.3">
      <c r="A2704" s="43"/>
      <c r="B2704" s="61"/>
    </row>
    <row r="2705" spans="1:2" x14ac:dyDescent="0.3">
      <c r="A2705" s="43"/>
      <c r="B2705" s="61"/>
    </row>
    <row r="2706" spans="1:2" x14ac:dyDescent="0.3">
      <c r="A2706" s="43"/>
      <c r="B2706" s="61"/>
    </row>
    <row r="2707" spans="1:2" x14ac:dyDescent="0.3">
      <c r="A2707" s="43"/>
      <c r="B2707" s="61"/>
    </row>
    <row r="2708" spans="1:2" x14ac:dyDescent="0.3">
      <c r="A2708" s="43"/>
      <c r="B2708" s="61"/>
    </row>
    <row r="2709" spans="1:2" x14ac:dyDescent="0.3">
      <c r="A2709" s="43"/>
      <c r="B2709" s="61"/>
    </row>
    <row r="2710" spans="1:2" x14ac:dyDescent="0.3">
      <c r="A2710" s="43"/>
      <c r="B2710" s="61"/>
    </row>
    <row r="2711" spans="1:2" x14ac:dyDescent="0.3">
      <c r="A2711" s="43"/>
      <c r="B2711" s="61"/>
    </row>
    <row r="2712" spans="1:2" x14ac:dyDescent="0.3">
      <c r="A2712" s="43"/>
      <c r="B2712" s="61"/>
    </row>
    <row r="2713" spans="1:2" x14ac:dyDescent="0.3">
      <c r="A2713" s="43"/>
      <c r="B2713" s="61"/>
    </row>
    <row r="2714" spans="1:2" x14ac:dyDescent="0.3">
      <c r="A2714" s="43"/>
      <c r="B2714" s="61"/>
    </row>
    <row r="2715" spans="1:2" x14ac:dyDescent="0.3">
      <c r="A2715" s="43"/>
      <c r="B2715" s="61"/>
    </row>
    <row r="2716" spans="1:2" x14ac:dyDescent="0.3">
      <c r="A2716" s="43"/>
      <c r="B2716" s="61"/>
    </row>
    <row r="2717" spans="1:2" x14ac:dyDescent="0.3">
      <c r="A2717" s="43"/>
      <c r="B2717" s="61"/>
    </row>
    <row r="2718" spans="1:2" x14ac:dyDescent="0.3">
      <c r="A2718" s="43"/>
      <c r="B2718" s="61"/>
    </row>
    <row r="2719" spans="1:2" x14ac:dyDescent="0.3">
      <c r="A2719" s="43"/>
      <c r="B2719" s="61"/>
    </row>
    <row r="2720" spans="1:2" x14ac:dyDescent="0.3">
      <c r="A2720" s="43"/>
      <c r="B2720" s="61"/>
    </row>
    <row r="2721" spans="1:2" x14ac:dyDescent="0.3">
      <c r="A2721" s="43"/>
      <c r="B2721" s="61"/>
    </row>
    <row r="2722" spans="1:2" x14ac:dyDescent="0.3">
      <c r="A2722" s="43"/>
      <c r="B2722" s="61"/>
    </row>
    <row r="2723" spans="1:2" x14ac:dyDescent="0.3">
      <c r="A2723" s="43"/>
      <c r="B2723" s="61"/>
    </row>
    <row r="2724" spans="1:2" x14ac:dyDescent="0.3">
      <c r="A2724" s="43"/>
      <c r="B2724" s="61"/>
    </row>
    <row r="2725" spans="1:2" x14ac:dyDescent="0.3">
      <c r="A2725" s="43"/>
      <c r="B2725" s="61"/>
    </row>
    <row r="2726" spans="1:2" x14ac:dyDescent="0.3">
      <c r="A2726" s="43"/>
      <c r="B2726" s="61"/>
    </row>
    <row r="2727" spans="1:2" x14ac:dyDescent="0.3">
      <c r="A2727" s="43"/>
      <c r="B2727" s="61"/>
    </row>
    <row r="2728" spans="1:2" x14ac:dyDescent="0.3">
      <c r="A2728" s="43"/>
      <c r="B2728" s="61"/>
    </row>
    <row r="2729" spans="1:2" x14ac:dyDescent="0.3">
      <c r="A2729" s="43"/>
      <c r="B2729" s="61"/>
    </row>
    <row r="2730" spans="1:2" x14ac:dyDescent="0.3">
      <c r="A2730" s="43"/>
      <c r="B2730" s="61"/>
    </row>
    <row r="2731" spans="1:2" x14ac:dyDescent="0.3">
      <c r="A2731" s="43"/>
      <c r="B2731" s="61"/>
    </row>
    <row r="2732" spans="1:2" x14ac:dyDescent="0.3">
      <c r="A2732" s="43"/>
      <c r="B2732" s="61"/>
    </row>
    <row r="2733" spans="1:2" x14ac:dyDescent="0.3">
      <c r="A2733" s="43"/>
      <c r="B2733" s="61"/>
    </row>
    <row r="2734" spans="1:2" x14ac:dyDescent="0.3">
      <c r="A2734" s="43"/>
      <c r="B2734" s="61"/>
    </row>
    <row r="2735" spans="1:2" x14ac:dyDescent="0.3">
      <c r="A2735" s="43"/>
      <c r="B2735" s="61"/>
    </row>
    <row r="2736" spans="1:2" x14ac:dyDescent="0.3">
      <c r="A2736" s="43"/>
      <c r="B2736" s="61"/>
    </row>
    <row r="2737" spans="1:2" x14ac:dyDescent="0.3">
      <c r="A2737" s="43"/>
      <c r="B2737" s="61"/>
    </row>
    <row r="2738" spans="1:2" x14ac:dyDescent="0.3">
      <c r="A2738" s="43"/>
      <c r="B2738" s="61"/>
    </row>
    <row r="2739" spans="1:2" x14ac:dyDescent="0.3">
      <c r="A2739" s="43"/>
      <c r="B2739" s="61"/>
    </row>
    <row r="2740" spans="1:2" x14ac:dyDescent="0.3">
      <c r="A2740" s="43"/>
      <c r="B2740" s="61"/>
    </row>
    <row r="2741" spans="1:2" x14ac:dyDescent="0.3">
      <c r="A2741" s="43"/>
      <c r="B2741" s="61"/>
    </row>
    <row r="2742" spans="1:2" x14ac:dyDescent="0.3">
      <c r="A2742" s="43"/>
      <c r="B2742" s="61"/>
    </row>
    <row r="2743" spans="1:2" x14ac:dyDescent="0.3">
      <c r="A2743" s="43"/>
      <c r="B2743" s="61"/>
    </row>
    <row r="2744" spans="1:2" x14ac:dyDescent="0.3">
      <c r="A2744" s="43"/>
      <c r="B2744" s="61"/>
    </row>
    <row r="2745" spans="1:2" x14ac:dyDescent="0.3">
      <c r="A2745" s="43"/>
      <c r="B2745" s="61"/>
    </row>
    <row r="2746" spans="1:2" x14ac:dyDescent="0.3">
      <c r="A2746" s="43"/>
      <c r="B2746" s="61"/>
    </row>
    <row r="2747" spans="1:2" x14ac:dyDescent="0.3">
      <c r="A2747" s="43"/>
      <c r="B2747" s="61"/>
    </row>
    <row r="2748" spans="1:2" x14ac:dyDescent="0.3">
      <c r="A2748" s="43"/>
      <c r="B2748" s="61"/>
    </row>
    <row r="2749" spans="1:2" x14ac:dyDescent="0.3">
      <c r="A2749" s="43"/>
      <c r="B2749" s="61"/>
    </row>
    <row r="2750" spans="1:2" x14ac:dyDescent="0.3">
      <c r="A2750" s="43"/>
      <c r="B2750" s="61"/>
    </row>
    <row r="2751" spans="1:2" x14ac:dyDescent="0.3">
      <c r="A2751" s="43"/>
      <c r="B2751" s="61"/>
    </row>
    <row r="2752" spans="1:2" x14ac:dyDescent="0.3">
      <c r="A2752" s="43"/>
      <c r="B2752" s="61"/>
    </row>
    <row r="2753" spans="1:2" x14ac:dyDescent="0.3">
      <c r="A2753" s="43"/>
      <c r="B2753" s="61"/>
    </row>
    <row r="2754" spans="1:2" x14ac:dyDescent="0.3">
      <c r="A2754" s="43"/>
      <c r="B2754" s="61"/>
    </row>
    <row r="2755" spans="1:2" x14ac:dyDescent="0.3">
      <c r="A2755" s="43"/>
      <c r="B2755" s="61"/>
    </row>
    <row r="2756" spans="1:2" x14ac:dyDescent="0.3">
      <c r="A2756" s="43"/>
      <c r="B2756" s="61"/>
    </row>
    <row r="2757" spans="1:2" x14ac:dyDescent="0.3">
      <c r="A2757" s="43"/>
      <c r="B2757" s="61"/>
    </row>
    <row r="2758" spans="1:2" x14ac:dyDescent="0.3">
      <c r="A2758" s="43"/>
      <c r="B2758" s="61"/>
    </row>
    <row r="2759" spans="1:2" x14ac:dyDescent="0.3">
      <c r="A2759" s="43"/>
      <c r="B2759" s="61"/>
    </row>
    <row r="2760" spans="1:2" x14ac:dyDescent="0.3">
      <c r="A2760" s="43"/>
      <c r="B2760" s="61"/>
    </row>
    <row r="2761" spans="1:2" x14ac:dyDescent="0.3">
      <c r="A2761" s="43"/>
      <c r="B2761" s="61"/>
    </row>
    <row r="2762" spans="1:2" x14ac:dyDescent="0.3">
      <c r="A2762" s="43"/>
      <c r="B2762" s="61"/>
    </row>
    <row r="2763" spans="1:2" x14ac:dyDescent="0.3">
      <c r="A2763" s="43"/>
      <c r="B2763" s="61"/>
    </row>
    <row r="2764" spans="1:2" x14ac:dyDescent="0.3">
      <c r="A2764" s="43"/>
      <c r="B2764" s="61"/>
    </row>
    <row r="2765" spans="1:2" x14ac:dyDescent="0.3">
      <c r="A2765" s="43"/>
      <c r="B2765" s="61"/>
    </row>
    <row r="2766" spans="1:2" x14ac:dyDescent="0.3">
      <c r="A2766" s="43"/>
      <c r="B2766" s="61"/>
    </row>
    <row r="2767" spans="1:2" x14ac:dyDescent="0.3">
      <c r="A2767" s="43"/>
      <c r="B2767" s="61"/>
    </row>
    <row r="2768" spans="1:2" x14ac:dyDescent="0.3">
      <c r="A2768" s="43"/>
      <c r="B2768" s="61"/>
    </row>
    <row r="2769" spans="1:2" x14ac:dyDescent="0.3">
      <c r="A2769" s="43"/>
      <c r="B2769" s="61"/>
    </row>
    <row r="2770" spans="1:2" x14ac:dyDescent="0.3">
      <c r="A2770" s="43"/>
      <c r="B2770" s="61"/>
    </row>
    <row r="2771" spans="1:2" x14ac:dyDescent="0.3">
      <c r="A2771" s="43"/>
      <c r="B2771" s="61"/>
    </row>
    <row r="2772" spans="1:2" x14ac:dyDescent="0.3">
      <c r="A2772" s="43"/>
      <c r="B2772" s="61"/>
    </row>
    <row r="2773" spans="1:2" x14ac:dyDescent="0.3">
      <c r="A2773" s="43"/>
      <c r="B2773" s="61"/>
    </row>
    <row r="2774" spans="1:2" x14ac:dyDescent="0.3">
      <c r="A2774" s="43"/>
      <c r="B2774" s="61"/>
    </row>
    <row r="2775" spans="1:2" x14ac:dyDescent="0.3">
      <c r="A2775" s="43"/>
      <c r="B2775" s="61"/>
    </row>
    <row r="2776" spans="1:2" x14ac:dyDescent="0.3">
      <c r="A2776" s="43"/>
      <c r="B2776" s="61"/>
    </row>
    <row r="2777" spans="1:2" x14ac:dyDescent="0.3">
      <c r="A2777" s="43"/>
      <c r="B2777" s="61"/>
    </row>
    <row r="2778" spans="1:2" x14ac:dyDescent="0.3">
      <c r="A2778" s="43"/>
      <c r="B2778" s="61"/>
    </row>
    <row r="2779" spans="1:2" x14ac:dyDescent="0.3">
      <c r="A2779" s="43"/>
      <c r="B2779" s="61"/>
    </row>
    <row r="2780" spans="1:2" x14ac:dyDescent="0.3">
      <c r="A2780" s="43"/>
      <c r="B2780" s="61"/>
    </row>
    <row r="2781" spans="1:2" x14ac:dyDescent="0.3">
      <c r="A2781" s="43"/>
      <c r="B2781" s="61"/>
    </row>
    <row r="2782" spans="1:2" x14ac:dyDescent="0.3">
      <c r="A2782" s="43"/>
      <c r="B2782" s="61"/>
    </row>
    <row r="2783" spans="1:2" x14ac:dyDescent="0.3">
      <c r="A2783" s="43"/>
      <c r="B2783" s="61"/>
    </row>
    <row r="2784" spans="1:2" x14ac:dyDescent="0.3">
      <c r="A2784" s="43"/>
      <c r="B2784" s="61"/>
    </row>
    <row r="2785" spans="1:2" x14ac:dyDescent="0.3">
      <c r="A2785" s="43"/>
      <c r="B2785" s="61"/>
    </row>
    <row r="2786" spans="1:2" x14ac:dyDescent="0.3">
      <c r="A2786" s="43"/>
      <c r="B2786" s="61"/>
    </row>
    <row r="2787" spans="1:2" x14ac:dyDescent="0.3">
      <c r="A2787" s="43"/>
      <c r="B2787" s="61"/>
    </row>
    <row r="2788" spans="1:2" x14ac:dyDescent="0.3">
      <c r="A2788" s="43"/>
      <c r="B2788" s="61"/>
    </row>
    <row r="2789" spans="1:2" x14ac:dyDescent="0.3">
      <c r="A2789" s="43"/>
      <c r="B2789" s="61"/>
    </row>
    <row r="2790" spans="1:2" x14ac:dyDescent="0.3">
      <c r="A2790" s="43"/>
      <c r="B2790" s="61"/>
    </row>
    <row r="2791" spans="1:2" x14ac:dyDescent="0.3">
      <c r="A2791" s="43"/>
      <c r="B2791" s="61"/>
    </row>
    <row r="2792" spans="1:2" x14ac:dyDescent="0.3">
      <c r="A2792" s="43"/>
      <c r="B2792" s="61"/>
    </row>
    <row r="2793" spans="1:2" x14ac:dyDescent="0.3">
      <c r="A2793" s="43"/>
      <c r="B2793" s="61"/>
    </row>
    <row r="2794" spans="1:2" x14ac:dyDescent="0.3">
      <c r="A2794" s="43"/>
      <c r="B2794" s="61"/>
    </row>
    <row r="2795" spans="1:2" x14ac:dyDescent="0.3">
      <c r="A2795" s="43"/>
      <c r="B2795" s="61"/>
    </row>
    <row r="2796" spans="1:2" x14ac:dyDescent="0.3">
      <c r="A2796" s="43"/>
      <c r="B2796" s="61"/>
    </row>
    <row r="2797" spans="1:2" x14ac:dyDescent="0.3">
      <c r="A2797" s="43"/>
      <c r="B2797" s="61"/>
    </row>
    <row r="2798" spans="1:2" x14ac:dyDescent="0.3">
      <c r="A2798" s="43"/>
      <c r="B2798" s="61"/>
    </row>
    <row r="2799" spans="1:2" x14ac:dyDescent="0.3">
      <c r="A2799" s="43"/>
      <c r="B2799" s="61"/>
    </row>
    <row r="2800" spans="1:2" x14ac:dyDescent="0.3">
      <c r="A2800" s="43"/>
      <c r="B2800" s="61"/>
    </row>
    <row r="2801" spans="1:2" x14ac:dyDescent="0.3">
      <c r="A2801" s="43"/>
      <c r="B2801" s="61"/>
    </row>
    <row r="2802" spans="1:2" x14ac:dyDescent="0.3">
      <c r="A2802" s="43"/>
      <c r="B2802" s="61"/>
    </row>
    <row r="2803" spans="1:2" x14ac:dyDescent="0.3">
      <c r="A2803" s="43"/>
      <c r="B2803" s="61"/>
    </row>
    <row r="2804" spans="1:2" x14ac:dyDescent="0.3">
      <c r="A2804" s="43"/>
      <c r="B2804" s="61"/>
    </row>
    <row r="2805" spans="1:2" x14ac:dyDescent="0.3">
      <c r="A2805" s="43"/>
      <c r="B2805" s="61"/>
    </row>
    <row r="2806" spans="1:2" x14ac:dyDescent="0.3">
      <c r="A2806" s="43"/>
      <c r="B2806" s="61"/>
    </row>
    <row r="2807" spans="1:2" x14ac:dyDescent="0.3">
      <c r="A2807" s="43"/>
      <c r="B2807" s="61"/>
    </row>
    <row r="2808" spans="1:2" x14ac:dyDescent="0.3">
      <c r="A2808" s="43"/>
      <c r="B2808" s="61"/>
    </row>
    <row r="2809" spans="1:2" x14ac:dyDescent="0.3">
      <c r="A2809" s="43"/>
      <c r="B2809" s="61"/>
    </row>
    <row r="2810" spans="1:2" x14ac:dyDescent="0.3">
      <c r="A2810" s="43"/>
      <c r="B2810" s="61"/>
    </row>
    <row r="2811" spans="1:2" x14ac:dyDescent="0.3">
      <c r="A2811" s="43"/>
      <c r="B2811" s="61"/>
    </row>
    <row r="2812" spans="1:2" x14ac:dyDescent="0.3">
      <c r="A2812" s="43"/>
      <c r="B2812" s="61"/>
    </row>
    <row r="2813" spans="1:2" x14ac:dyDescent="0.3">
      <c r="A2813" s="43"/>
      <c r="B2813" s="61"/>
    </row>
    <row r="2814" spans="1:2" x14ac:dyDescent="0.3">
      <c r="A2814" s="43"/>
      <c r="B2814" s="61"/>
    </row>
    <row r="2815" spans="1:2" x14ac:dyDescent="0.3">
      <c r="A2815" s="43"/>
      <c r="B2815" s="61"/>
    </row>
    <row r="2816" spans="1:2" x14ac:dyDescent="0.3">
      <c r="A2816" s="43"/>
      <c r="B2816" s="61"/>
    </row>
    <row r="2817" spans="1:2" x14ac:dyDescent="0.3">
      <c r="A2817" s="43"/>
      <c r="B2817" s="61"/>
    </row>
    <row r="2818" spans="1:2" x14ac:dyDescent="0.3">
      <c r="A2818" s="43"/>
      <c r="B2818" s="61"/>
    </row>
    <row r="2819" spans="1:2" x14ac:dyDescent="0.3">
      <c r="A2819" s="43"/>
      <c r="B2819" s="61"/>
    </row>
    <row r="2820" spans="1:2" x14ac:dyDescent="0.3">
      <c r="A2820" s="43"/>
      <c r="B2820" s="61"/>
    </row>
    <row r="2821" spans="1:2" x14ac:dyDescent="0.3">
      <c r="A2821" s="43"/>
      <c r="B2821" s="61"/>
    </row>
    <row r="2822" spans="1:2" x14ac:dyDescent="0.3">
      <c r="A2822" s="43"/>
      <c r="B2822" s="61"/>
    </row>
    <row r="2823" spans="1:2" x14ac:dyDescent="0.3">
      <c r="A2823" s="43"/>
      <c r="B2823" s="61"/>
    </row>
    <row r="2824" spans="1:2" x14ac:dyDescent="0.3">
      <c r="A2824" s="43"/>
      <c r="B2824" s="61"/>
    </row>
    <row r="2825" spans="1:2" x14ac:dyDescent="0.3">
      <c r="A2825" s="43"/>
      <c r="B2825" s="61"/>
    </row>
    <row r="2826" spans="1:2" x14ac:dyDescent="0.3">
      <c r="A2826" s="43"/>
      <c r="B2826" s="61"/>
    </row>
    <row r="2827" spans="1:2" x14ac:dyDescent="0.3">
      <c r="A2827" s="43"/>
      <c r="B2827" s="61"/>
    </row>
    <row r="2828" spans="1:2" x14ac:dyDescent="0.3">
      <c r="A2828" s="43"/>
      <c r="B2828" s="61"/>
    </row>
    <row r="2829" spans="1:2" x14ac:dyDescent="0.3">
      <c r="A2829" s="43"/>
      <c r="B2829" s="61"/>
    </row>
    <row r="2830" spans="1:2" x14ac:dyDescent="0.3">
      <c r="A2830" s="43"/>
      <c r="B2830" s="61"/>
    </row>
    <row r="2831" spans="1:2" x14ac:dyDescent="0.3">
      <c r="A2831" s="43"/>
      <c r="B2831" s="61"/>
    </row>
    <row r="2832" spans="1:2" x14ac:dyDescent="0.3">
      <c r="A2832" s="43"/>
      <c r="B2832" s="61"/>
    </row>
    <row r="2833" spans="1:2" x14ac:dyDescent="0.3">
      <c r="A2833" s="43"/>
      <c r="B2833" s="61"/>
    </row>
    <row r="2834" spans="1:2" x14ac:dyDescent="0.3">
      <c r="A2834" s="43"/>
      <c r="B2834" s="61"/>
    </row>
    <row r="2835" spans="1:2" x14ac:dyDescent="0.3">
      <c r="A2835" s="43"/>
      <c r="B2835" s="61"/>
    </row>
    <row r="2836" spans="1:2" x14ac:dyDescent="0.3">
      <c r="A2836" s="43"/>
      <c r="B2836" s="61"/>
    </row>
    <row r="2837" spans="1:2" x14ac:dyDescent="0.3">
      <c r="A2837" s="43"/>
      <c r="B2837" s="61"/>
    </row>
    <row r="2838" spans="1:2" x14ac:dyDescent="0.3">
      <c r="A2838" s="43"/>
      <c r="B2838" s="61"/>
    </row>
    <row r="2839" spans="1:2" x14ac:dyDescent="0.3">
      <c r="A2839" s="43"/>
      <c r="B2839" s="61"/>
    </row>
    <row r="2840" spans="1:2" x14ac:dyDescent="0.3">
      <c r="A2840" s="43"/>
      <c r="B2840" s="61"/>
    </row>
    <row r="2841" spans="1:2" x14ac:dyDescent="0.3">
      <c r="A2841" s="43"/>
      <c r="B2841" s="61"/>
    </row>
    <row r="2842" spans="1:2" x14ac:dyDescent="0.3">
      <c r="A2842" s="43"/>
      <c r="B2842" s="61"/>
    </row>
    <row r="2843" spans="1:2" x14ac:dyDescent="0.3">
      <c r="A2843" s="43"/>
      <c r="B2843" s="61"/>
    </row>
    <row r="2844" spans="1:2" x14ac:dyDescent="0.3">
      <c r="A2844" s="43"/>
      <c r="B2844" s="61"/>
    </row>
    <row r="2845" spans="1:2" x14ac:dyDescent="0.3">
      <c r="A2845" s="43"/>
      <c r="B2845" s="61"/>
    </row>
    <row r="2846" spans="1:2" x14ac:dyDescent="0.3">
      <c r="A2846" s="43"/>
      <c r="B2846" s="61"/>
    </row>
    <row r="2847" spans="1:2" x14ac:dyDescent="0.3">
      <c r="A2847" s="43"/>
      <c r="B2847" s="61"/>
    </row>
    <row r="2848" spans="1:2" x14ac:dyDescent="0.3">
      <c r="A2848" s="43"/>
      <c r="B2848" s="61"/>
    </row>
    <row r="2849" spans="1:2" x14ac:dyDescent="0.3">
      <c r="A2849" s="43"/>
      <c r="B2849" s="61"/>
    </row>
    <row r="2850" spans="1:2" x14ac:dyDescent="0.3">
      <c r="A2850" s="43"/>
      <c r="B2850" s="61"/>
    </row>
    <row r="2851" spans="1:2" x14ac:dyDescent="0.3">
      <c r="A2851" s="43"/>
      <c r="B2851" s="61"/>
    </row>
    <row r="2852" spans="1:2" x14ac:dyDescent="0.3">
      <c r="A2852" s="43"/>
      <c r="B2852" s="61"/>
    </row>
    <row r="2853" spans="1:2" x14ac:dyDescent="0.3">
      <c r="A2853" s="43"/>
      <c r="B2853" s="61"/>
    </row>
    <row r="2854" spans="1:2" x14ac:dyDescent="0.3">
      <c r="A2854" s="43"/>
      <c r="B2854" s="61"/>
    </row>
    <row r="2855" spans="1:2" x14ac:dyDescent="0.3">
      <c r="A2855" s="43"/>
      <c r="B2855" s="61"/>
    </row>
    <row r="2856" spans="1:2" x14ac:dyDescent="0.3">
      <c r="A2856" s="43"/>
      <c r="B2856" s="61"/>
    </row>
    <row r="2857" spans="1:2" x14ac:dyDescent="0.3">
      <c r="A2857" s="43"/>
      <c r="B2857" s="61"/>
    </row>
    <row r="2858" spans="1:2" x14ac:dyDescent="0.3">
      <c r="A2858" s="43"/>
      <c r="B2858" s="61"/>
    </row>
    <row r="2859" spans="1:2" x14ac:dyDescent="0.3">
      <c r="A2859" s="43"/>
      <c r="B2859" s="61"/>
    </row>
    <row r="2860" spans="1:2" x14ac:dyDescent="0.3">
      <c r="A2860" s="43"/>
      <c r="B2860" s="61"/>
    </row>
    <row r="2861" spans="1:2" x14ac:dyDescent="0.3">
      <c r="A2861" s="43"/>
      <c r="B2861" s="61"/>
    </row>
    <row r="2862" spans="1:2" x14ac:dyDescent="0.3">
      <c r="A2862" s="43"/>
      <c r="B2862" s="61"/>
    </row>
    <row r="2863" spans="1:2" x14ac:dyDescent="0.3">
      <c r="A2863" s="43"/>
      <c r="B2863" s="61"/>
    </row>
    <row r="2864" spans="1:2" x14ac:dyDescent="0.3">
      <c r="A2864" s="43"/>
      <c r="B2864" s="61"/>
    </row>
    <row r="2865" spans="1:2" x14ac:dyDescent="0.3">
      <c r="A2865" s="43"/>
      <c r="B2865" s="61"/>
    </row>
    <row r="2866" spans="1:2" x14ac:dyDescent="0.3">
      <c r="A2866" s="43"/>
      <c r="B2866" s="61"/>
    </row>
    <row r="2867" spans="1:2" x14ac:dyDescent="0.3">
      <c r="A2867" s="43"/>
      <c r="B2867" s="61"/>
    </row>
    <row r="2868" spans="1:2" x14ac:dyDescent="0.3">
      <c r="A2868" s="43"/>
      <c r="B2868" s="61"/>
    </row>
    <row r="2869" spans="1:2" x14ac:dyDescent="0.3">
      <c r="A2869" s="43"/>
      <c r="B2869" s="61"/>
    </row>
    <row r="2870" spans="1:2" x14ac:dyDescent="0.3">
      <c r="A2870" s="43"/>
      <c r="B2870" s="61"/>
    </row>
    <row r="2871" spans="1:2" x14ac:dyDescent="0.3">
      <c r="A2871" s="43"/>
      <c r="B2871" s="61"/>
    </row>
    <row r="2872" spans="1:2" x14ac:dyDescent="0.3">
      <c r="A2872" s="43"/>
      <c r="B2872" s="61"/>
    </row>
    <row r="2873" spans="1:2" x14ac:dyDescent="0.3">
      <c r="A2873" s="43"/>
      <c r="B2873" s="61"/>
    </row>
    <row r="2874" spans="1:2" x14ac:dyDescent="0.3">
      <c r="A2874" s="43"/>
      <c r="B2874" s="61"/>
    </row>
    <row r="2875" spans="1:2" x14ac:dyDescent="0.3">
      <c r="A2875" s="43"/>
      <c r="B2875" s="61"/>
    </row>
    <row r="2876" spans="1:2" x14ac:dyDescent="0.3">
      <c r="A2876" s="43"/>
      <c r="B2876" s="61"/>
    </row>
    <row r="2877" spans="1:2" x14ac:dyDescent="0.3">
      <c r="A2877" s="43"/>
      <c r="B2877" s="61"/>
    </row>
    <row r="2878" spans="1:2" x14ac:dyDescent="0.3">
      <c r="A2878" s="43"/>
      <c r="B2878" s="61"/>
    </row>
    <row r="2879" spans="1:2" x14ac:dyDescent="0.3">
      <c r="A2879" s="43"/>
      <c r="B2879" s="61"/>
    </row>
    <row r="2880" spans="1:2" x14ac:dyDescent="0.3">
      <c r="A2880" s="43"/>
      <c r="B2880" s="61"/>
    </row>
    <row r="2881" spans="1:2" x14ac:dyDescent="0.3">
      <c r="A2881" s="43"/>
      <c r="B2881" s="61"/>
    </row>
    <row r="2882" spans="1:2" x14ac:dyDescent="0.3">
      <c r="A2882" s="43"/>
      <c r="B2882" s="61"/>
    </row>
    <row r="2883" spans="1:2" x14ac:dyDescent="0.3">
      <c r="A2883" s="43"/>
      <c r="B2883" s="61"/>
    </row>
    <row r="2884" spans="1:2" x14ac:dyDescent="0.3">
      <c r="A2884" s="43"/>
      <c r="B2884" s="61"/>
    </row>
    <row r="2885" spans="1:2" x14ac:dyDescent="0.3">
      <c r="A2885" s="43"/>
      <c r="B2885" s="61"/>
    </row>
    <row r="2886" spans="1:2" x14ac:dyDescent="0.3">
      <c r="A2886" s="43"/>
      <c r="B2886" s="61"/>
    </row>
    <row r="2887" spans="1:2" x14ac:dyDescent="0.3">
      <c r="A2887" s="43"/>
      <c r="B2887" s="61"/>
    </row>
    <row r="2888" spans="1:2" x14ac:dyDescent="0.3">
      <c r="A2888" s="43"/>
      <c r="B2888" s="61"/>
    </row>
    <row r="2889" spans="1:2" x14ac:dyDescent="0.3">
      <c r="A2889" s="43"/>
      <c r="B2889" s="61"/>
    </row>
    <row r="2890" spans="1:2" x14ac:dyDescent="0.3">
      <c r="A2890" s="43"/>
      <c r="B2890" s="61"/>
    </row>
    <row r="2891" spans="1:2" x14ac:dyDescent="0.3">
      <c r="A2891" s="43"/>
      <c r="B2891" s="61"/>
    </row>
    <row r="2892" spans="1:2" x14ac:dyDescent="0.3">
      <c r="A2892" s="43"/>
      <c r="B2892" s="61"/>
    </row>
    <row r="2893" spans="1:2" x14ac:dyDescent="0.3">
      <c r="A2893" s="43"/>
      <c r="B2893" s="61"/>
    </row>
    <row r="2894" spans="1:2" x14ac:dyDescent="0.3">
      <c r="A2894" s="43"/>
      <c r="B2894" s="61"/>
    </row>
    <row r="2895" spans="1:2" x14ac:dyDescent="0.3">
      <c r="A2895" s="43"/>
      <c r="B2895" s="61"/>
    </row>
    <row r="2896" spans="1:2" x14ac:dyDescent="0.3">
      <c r="A2896" s="43"/>
      <c r="B2896" s="61"/>
    </row>
    <row r="2897" spans="1:2" x14ac:dyDescent="0.3">
      <c r="A2897" s="43"/>
      <c r="B2897" s="61"/>
    </row>
    <row r="2898" spans="1:2" x14ac:dyDescent="0.3">
      <c r="A2898" s="43"/>
      <c r="B2898" s="61"/>
    </row>
    <row r="2899" spans="1:2" x14ac:dyDescent="0.3">
      <c r="A2899" s="43"/>
      <c r="B2899" s="61"/>
    </row>
    <row r="2900" spans="1:2" x14ac:dyDescent="0.3">
      <c r="A2900" s="43"/>
      <c r="B2900" s="61"/>
    </row>
    <row r="2901" spans="1:2" x14ac:dyDescent="0.3">
      <c r="A2901" s="43"/>
      <c r="B2901" s="61"/>
    </row>
    <row r="2902" spans="1:2" x14ac:dyDescent="0.3">
      <c r="A2902" s="43"/>
      <c r="B2902" s="61"/>
    </row>
    <row r="2903" spans="1:2" x14ac:dyDescent="0.3">
      <c r="A2903" s="43"/>
      <c r="B2903" s="61"/>
    </row>
    <row r="2904" spans="1:2" x14ac:dyDescent="0.3">
      <c r="A2904" s="43"/>
      <c r="B2904" s="61"/>
    </row>
    <row r="2905" spans="1:2" x14ac:dyDescent="0.3">
      <c r="A2905" s="43"/>
      <c r="B2905" s="61"/>
    </row>
    <row r="2906" spans="1:2" x14ac:dyDescent="0.3">
      <c r="A2906" s="43"/>
      <c r="B2906" s="61"/>
    </row>
    <row r="2907" spans="1:2" x14ac:dyDescent="0.3">
      <c r="A2907" s="43"/>
      <c r="B2907" s="61"/>
    </row>
    <row r="2908" spans="1:2" x14ac:dyDescent="0.3">
      <c r="A2908" s="43"/>
      <c r="B2908" s="61"/>
    </row>
    <row r="2909" spans="1:2" x14ac:dyDescent="0.3">
      <c r="A2909" s="43"/>
      <c r="B2909" s="61"/>
    </row>
    <row r="2910" spans="1:2" x14ac:dyDescent="0.3">
      <c r="A2910" s="43"/>
      <c r="B2910" s="61"/>
    </row>
    <row r="2911" spans="1:2" x14ac:dyDescent="0.3">
      <c r="A2911" s="43"/>
      <c r="B2911" s="61"/>
    </row>
    <row r="2912" spans="1:2" x14ac:dyDescent="0.3">
      <c r="A2912" s="43"/>
      <c r="B2912" s="61"/>
    </row>
    <row r="2913" spans="1:2" x14ac:dyDescent="0.3">
      <c r="A2913" s="43"/>
      <c r="B2913" s="61"/>
    </row>
    <row r="2914" spans="1:2" x14ac:dyDescent="0.3">
      <c r="A2914" s="43"/>
      <c r="B2914" s="61"/>
    </row>
    <row r="2915" spans="1:2" x14ac:dyDescent="0.3">
      <c r="A2915" s="43"/>
      <c r="B2915" s="61"/>
    </row>
    <row r="2916" spans="1:2" x14ac:dyDescent="0.3">
      <c r="A2916" s="43"/>
      <c r="B2916" s="61"/>
    </row>
    <row r="2917" spans="1:2" x14ac:dyDescent="0.3">
      <c r="A2917" s="43"/>
      <c r="B2917" s="61"/>
    </row>
    <row r="2918" spans="1:2" x14ac:dyDescent="0.3">
      <c r="A2918" s="43"/>
      <c r="B2918" s="61"/>
    </row>
    <row r="2919" spans="1:2" x14ac:dyDescent="0.3">
      <c r="A2919" s="43"/>
      <c r="B2919" s="61"/>
    </row>
    <row r="2920" spans="1:2" x14ac:dyDescent="0.3">
      <c r="A2920" s="43"/>
      <c r="B2920" s="61"/>
    </row>
    <row r="2921" spans="1:2" x14ac:dyDescent="0.3">
      <c r="A2921" s="43"/>
      <c r="B2921" s="61"/>
    </row>
    <row r="2922" spans="1:2" x14ac:dyDescent="0.3">
      <c r="A2922" s="43"/>
      <c r="B2922" s="61"/>
    </row>
    <row r="2923" spans="1:2" x14ac:dyDescent="0.3">
      <c r="A2923" s="43"/>
      <c r="B2923" s="61"/>
    </row>
    <row r="2924" spans="1:2" x14ac:dyDescent="0.3">
      <c r="A2924" s="43"/>
      <c r="B2924" s="61"/>
    </row>
    <row r="2925" spans="1:2" x14ac:dyDescent="0.3">
      <c r="A2925" s="43"/>
      <c r="B2925" s="61"/>
    </row>
    <row r="2926" spans="1:2" x14ac:dyDescent="0.3">
      <c r="A2926" s="43"/>
      <c r="B2926" s="61"/>
    </row>
    <row r="2927" spans="1:2" x14ac:dyDescent="0.3">
      <c r="A2927" s="43"/>
      <c r="B2927" s="61"/>
    </row>
    <row r="2928" spans="1:2" x14ac:dyDescent="0.3">
      <c r="A2928" s="43"/>
      <c r="B2928" s="61"/>
    </row>
    <row r="2929" spans="1:2" x14ac:dyDescent="0.3">
      <c r="A2929" s="43"/>
      <c r="B2929" s="61"/>
    </row>
    <row r="2930" spans="1:2" x14ac:dyDescent="0.3">
      <c r="A2930" s="43"/>
      <c r="B2930" s="61"/>
    </row>
    <row r="2931" spans="1:2" x14ac:dyDescent="0.3">
      <c r="A2931" s="43"/>
      <c r="B2931" s="61"/>
    </row>
    <row r="2932" spans="1:2" x14ac:dyDescent="0.3">
      <c r="A2932" s="43"/>
      <c r="B2932" s="61"/>
    </row>
    <row r="2933" spans="1:2" x14ac:dyDescent="0.3">
      <c r="A2933" s="43"/>
      <c r="B2933" s="61"/>
    </row>
    <row r="2934" spans="1:2" x14ac:dyDescent="0.3">
      <c r="A2934" s="43"/>
      <c r="B2934" s="61"/>
    </row>
    <row r="2935" spans="1:2" x14ac:dyDescent="0.3">
      <c r="A2935" s="43"/>
      <c r="B2935" s="61"/>
    </row>
    <row r="2936" spans="1:2" x14ac:dyDescent="0.3">
      <c r="A2936" s="43"/>
      <c r="B2936" s="61"/>
    </row>
    <row r="2937" spans="1:2" x14ac:dyDescent="0.3">
      <c r="A2937" s="43"/>
      <c r="B2937" s="61"/>
    </row>
    <row r="2938" spans="1:2" x14ac:dyDescent="0.3">
      <c r="A2938" s="43"/>
      <c r="B2938" s="61"/>
    </row>
    <row r="2939" spans="1:2" x14ac:dyDescent="0.3">
      <c r="A2939" s="43"/>
      <c r="B2939" s="61"/>
    </row>
    <row r="2940" spans="1:2" x14ac:dyDescent="0.3">
      <c r="A2940" s="43"/>
      <c r="B2940" s="61"/>
    </row>
    <row r="2941" spans="1:2" x14ac:dyDescent="0.3">
      <c r="A2941" s="43"/>
      <c r="B2941" s="61"/>
    </row>
    <row r="2942" spans="1:2" x14ac:dyDescent="0.3">
      <c r="A2942" s="43"/>
      <c r="B2942" s="61"/>
    </row>
    <row r="2943" spans="1:2" x14ac:dyDescent="0.3">
      <c r="A2943" s="43"/>
      <c r="B2943" s="61"/>
    </row>
    <row r="2944" spans="1:2" x14ac:dyDescent="0.3">
      <c r="A2944" s="43"/>
      <c r="B2944" s="61"/>
    </row>
    <row r="2945" spans="1:2" x14ac:dyDescent="0.3">
      <c r="A2945" s="43"/>
      <c r="B2945" s="61"/>
    </row>
    <row r="2946" spans="1:2" x14ac:dyDescent="0.3">
      <c r="A2946" s="43"/>
      <c r="B2946" s="61"/>
    </row>
    <row r="2947" spans="1:2" x14ac:dyDescent="0.3">
      <c r="A2947" s="43"/>
      <c r="B2947" s="61"/>
    </row>
    <row r="2948" spans="1:2" x14ac:dyDescent="0.3">
      <c r="A2948" s="43"/>
      <c r="B2948" s="61"/>
    </row>
    <row r="2949" spans="1:2" x14ac:dyDescent="0.3">
      <c r="A2949" s="43"/>
      <c r="B2949" s="61"/>
    </row>
    <row r="2950" spans="1:2" x14ac:dyDescent="0.3">
      <c r="A2950" s="43"/>
      <c r="B2950" s="61"/>
    </row>
    <row r="2951" spans="1:2" x14ac:dyDescent="0.3">
      <c r="A2951" s="43"/>
      <c r="B2951" s="61"/>
    </row>
    <row r="2952" spans="1:2" x14ac:dyDescent="0.3">
      <c r="A2952" s="43"/>
      <c r="B2952" s="61"/>
    </row>
    <row r="2953" spans="1:2" x14ac:dyDescent="0.3">
      <c r="A2953" s="43"/>
      <c r="B2953" s="61"/>
    </row>
    <row r="2954" spans="1:2" x14ac:dyDescent="0.3">
      <c r="A2954" s="43"/>
      <c r="B2954" s="61"/>
    </row>
    <row r="2955" spans="1:2" x14ac:dyDescent="0.3">
      <c r="A2955" s="43"/>
      <c r="B2955" s="61"/>
    </row>
    <row r="2956" spans="1:2" x14ac:dyDescent="0.3">
      <c r="A2956" s="43"/>
      <c r="B2956" s="61"/>
    </row>
    <row r="2957" spans="1:2" x14ac:dyDescent="0.3">
      <c r="A2957" s="43"/>
      <c r="B2957" s="61"/>
    </row>
    <row r="2958" spans="1:2" x14ac:dyDescent="0.3">
      <c r="A2958" s="43"/>
      <c r="B2958" s="61"/>
    </row>
    <row r="2959" spans="1:2" x14ac:dyDescent="0.3">
      <c r="A2959" s="43"/>
      <c r="B2959" s="61"/>
    </row>
    <row r="2960" spans="1:2" x14ac:dyDescent="0.3">
      <c r="A2960" s="43"/>
      <c r="B2960" s="61"/>
    </row>
    <row r="2961" spans="1:2" x14ac:dyDescent="0.3">
      <c r="A2961" s="43"/>
      <c r="B2961" s="61"/>
    </row>
    <row r="2962" spans="1:2" x14ac:dyDescent="0.3">
      <c r="A2962" s="43"/>
      <c r="B2962" s="61"/>
    </row>
    <row r="2963" spans="1:2" x14ac:dyDescent="0.3">
      <c r="A2963" s="43"/>
      <c r="B2963" s="61"/>
    </row>
    <row r="2964" spans="1:2" x14ac:dyDescent="0.3">
      <c r="A2964" s="43"/>
      <c r="B2964" s="61"/>
    </row>
    <row r="2965" spans="1:2" x14ac:dyDescent="0.3">
      <c r="A2965" s="43"/>
      <c r="B2965" s="61"/>
    </row>
    <row r="2966" spans="1:2" x14ac:dyDescent="0.3">
      <c r="A2966" s="43"/>
      <c r="B2966" s="61"/>
    </row>
    <row r="2967" spans="1:2" x14ac:dyDescent="0.3">
      <c r="A2967" s="43"/>
      <c r="B2967" s="61"/>
    </row>
    <row r="2968" spans="1:2" x14ac:dyDescent="0.3">
      <c r="A2968" s="43"/>
      <c r="B2968" s="61"/>
    </row>
    <row r="2969" spans="1:2" x14ac:dyDescent="0.3">
      <c r="A2969" s="43"/>
      <c r="B2969" s="61"/>
    </row>
    <row r="2970" spans="1:2" x14ac:dyDescent="0.3">
      <c r="A2970" s="43"/>
      <c r="B2970" s="61"/>
    </row>
    <row r="2971" spans="1:2" x14ac:dyDescent="0.3">
      <c r="A2971" s="43"/>
      <c r="B2971" s="61"/>
    </row>
    <row r="2972" spans="1:2" x14ac:dyDescent="0.3">
      <c r="A2972" s="43"/>
      <c r="B2972" s="61"/>
    </row>
    <row r="2973" spans="1:2" x14ac:dyDescent="0.3">
      <c r="A2973" s="43"/>
      <c r="B2973" s="61"/>
    </row>
    <row r="2974" spans="1:2" x14ac:dyDescent="0.3">
      <c r="A2974" s="43"/>
      <c r="B2974" s="61"/>
    </row>
    <row r="2975" spans="1:2" x14ac:dyDescent="0.3">
      <c r="A2975" s="43"/>
      <c r="B2975" s="61"/>
    </row>
    <row r="2976" spans="1:2" x14ac:dyDescent="0.3">
      <c r="A2976" s="43"/>
      <c r="B2976" s="61"/>
    </row>
    <row r="2977" spans="1:2" x14ac:dyDescent="0.3">
      <c r="A2977" s="43"/>
      <c r="B2977" s="61"/>
    </row>
    <row r="2978" spans="1:2" x14ac:dyDescent="0.3">
      <c r="A2978" s="43"/>
      <c r="B2978" s="61"/>
    </row>
    <row r="2979" spans="1:2" x14ac:dyDescent="0.3">
      <c r="A2979" s="43"/>
      <c r="B2979" s="61"/>
    </row>
    <row r="2980" spans="1:2" x14ac:dyDescent="0.3">
      <c r="A2980" s="43"/>
      <c r="B2980" s="61"/>
    </row>
    <row r="2981" spans="1:2" x14ac:dyDescent="0.3">
      <c r="A2981" s="43"/>
      <c r="B2981" s="61"/>
    </row>
    <row r="2982" spans="1:2" x14ac:dyDescent="0.3">
      <c r="A2982" s="43"/>
      <c r="B2982" s="61"/>
    </row>
    <row r="2983" spans="1:2" x14ac:dyDescent="0.3">
      <c r="A2983" s="43"/>
      <c r="B2983" s="61"/>
    </row>
    <row r="2984" spans="1:2" x14ac:dyDescent="0.3">
      <c r="A2984" s="43"/>
      <c r="B2984" s="61"/>
    </row>
    <row r="2985" spans="1:2" x14ac:dyDescent="0.3">
      <c r="A2985" s="43"/>
      <c r="B2985" s="61"/>
    </row>
    <row r="2986" spans="1:2" x14ac:dyDescent="0.3">
      <c r="A2986" s="43"/>
      <c r="B2986" s="61"/>
    </row>
    <row r="2987" spans="1:2" x14ac:dyDescent="0.3">
      <c r="A2987" s="43"/>
      <c r="B2987" s="61"/>
    </row>
    <row r="2988" spans="1:2" x14ac:dyDescent="0.3">
      <c r="A2988" s="43"/>
      <c r="B2988" s="61"/>
    </row>
    <row r="2989" spans="1:2" x14ac:dyDescent="0.3">
      <c r="A2989" s="43"/>
      <c r="B2989" s="61"/>
    </row>
    <row r="2990" spans="1:2" x14ac:dyDescent="0.3">
      <c r="A2990" s="43"/>
      <c r="B2990" s="61"/>
    </row>
    <row r="2991" spans="1:2" x14ac:dyDescent="0.3">
      <c r="A2991" s="43"/>
      <c r="B2991" s="61"/>
    </row>
    <row r="2992" spans="1:2" x14ac:dyDescent="0.3">
      <c r="A2992" s="43"/>
      <c r="B2992" s="61"/>
    </row>
    <row r="2993" spans="1:2" x14ac:dyDescent="0.3">
      <c r="A2993" s="43"/>
      <c r="B2993" s="61"/>
    </row>
    <row r="2994" spans="1:2" x14ac:dyDescent="0.3">
      <c r="A2994" s="43"/>
      <c r="B2994" s="61"/>
    </row>
    <row r="2995" spans="1:2" x14ac:dyDescent="0.3">
      <c r="A2995" s="43"/>
      <c r="B2995" s="61"/>
    </row>
    <row r="2996" spans="1:2" x14ac:dyDescent="0.3">
      <c r="A2996" s="43"/>
      <c r="B2996" s="61"/>
    </row>
    <row r="2997" spans="1:2" x14ac:dyDescent="0.3">
      <c r="A2997" s="43"/>
      <c r="B2997" s="61"/>
    </row>
    <row r="2998" spans="1:2" x14ac:dyDescent="0.3">
      <c r="A2998" s="43"/>
      <c r="B2998" s="61"/>
    </row>
    <row r="2999" spans="1:2" x14ac:dyDescent="0.3">
      <c r="A2999" s="43"/>
      <c r="B2999" s="61"/>
    </row>
    <row r="3000" spans="1:2" x14ac:dyDescent="0.3">
      <c r="A3000" s="43"/>
      <c r="B3000" s="61"/>
    </row>
    <row r="3001" spans="1:2" x14ac:dyDescent="0.3">
      <c r="A3001" s="43"/>
      <c r="B3001" s="61"/>
    </row>
    <row r="3002" spans="1:2" x14ac:dyDescent="0.3">
      <c r="A3002" s="43"/>
      <c r="B3002" s="61"/>
    </row>
    <row r="3003" spans="1:2" x14ac:dyDescent="0.3">
      <c r="A3003" s="43"/>
      <c r="B3003" s="61"/>
    </row>
    <row r="3004" spans="1:2" x14ac:dyDescent="0.3">
      <c r="A3004" s="43"/>
      <c r="B3004" s="61"/>
    </row>
    <row r="3005" spans="1:2" x14ac:dyDescent="0.3">
      <c r="A3005" s="43"/>
      <c r="B3005" s="61"/>
    </row>
    <row r="3006" spans="1:2" x14ac:dyDescent="0.3">
      <c r="A3006" s="43"/>
      <c r="B3006" s="61"/>
    </row>
    <row r="3007" spans="1:2" x14ac:dyDescent="0.3">
      <c r="A3007" s="43"/>
      <c r="B3007" s="61"/>
    </row>
    <row r="3008" spans="1:2" x14ac:dyDescent="0.3">
      <c r="A3008" s="43"/>
      <c r="B3008" s="61"/>
    </row>
    <row r="3009" spans="1:2" x14ac:dyDescent="0.3">
      <c r="A3009" s="43"/>
      <c r="B3009" s="61"/>
    </row>
    <row r="3010" spans="1:2" x14ac:dyDescent="0.3">
      <c r="A3010" s="43"/>
      <c r="B3010" s="61"/>
    </row>
    <row r="3011" spans="1:2" x14ac:dyDescent="0.3">
      <c r="A3011" s="43"/>
      <c r="B3011" s="61"/>
    </row>
    <row r="3012" spans="1:2" x14ac:dyDescent="0.3">
      <c r="A3012" s="43"/>
      <c r="B3012" s="61"/>
    </row>
    <row r="3013" spans="1:2" x14ac:dyDescent="0.3">
      <c r="A3013" s="43"/>
      <c r="B3013" s="61"/>
    </row>
    <row r="3014" spans="1:2" x14ac:dyDescent="0.3">
      <c r="A3014" s="43"/>
      <c r="B3014" s="61"/>
    </row>
    <row r="3015" spans="1:2" x14ac:dyDescent="0.3">
      <c r="A3015" s="43"/>
      <c r="B3015" s="61"/>
    </row>
    <row r="3016" spans="1:2" x14ac:dyDescent="0.3">
      <c r="A3016" s="43"/>
      <c r="B3016" s="61"/>
    </row>
    <row r="3017" spans="1:2" x14ac:dyDescent="0.3">
      <c r="A3017" s="43"/>
      <c r="B3017" s="61"/>
    </row>
    <row r="3018" spans="1:2" x14ac:dyDescent="0.3">
      <c r="A3018" s="43"/>
      <c r="B3018" s="61"/>
    </row>
    <row r="3019" spans="1:2" x14ac:dyDescent="0.3">
      <c r="A3019" s="43"/>
      <c r="B3019" s="61"/>
    </row>
    <row r="3020" spans="1:2" x14ac:dyDescent="0.3">
      <c r="A3020" s="43"/>
      <c r="B3020" s="61"/>
    </row>
    <row r="3021" spans="1:2" x14ac:dyDescent="0.3">
      <c r="A3021" s="43"/>
      <c r="B3021" s="61"/>
    </row>
    <row r="3022" spans="1:2" x14ac:dyDescent="0.3">
      <c r="A3022" s="43"/>
      <c r="B3022" s="61"/>
    </row>
    <row r="3023" spans="1:2" x14ac:dyDescent="0.3">
      <c r="A3023" s="43"/>
      <c r="B3023" s="61"/>
    </row>
    <row r="3024" spans="1:2" x14ac:dyDescent="0.3">
      <c r="A3024" s="43"/>
      <c r="B3024" s="61"/>
    </row>
    <row r="3025" spans="1:2" x14ac:dyDescent="0.3">
      <c r="A3025" s="43"/>
      <c r="B3025" s="61"/>
    </row>
    <row r="3026" spans="1:2" x14ac:dyDescent="0.3">
      <c r="A3026" s="43"/>
      <c r="B3026" s="61"/>
    </row>
    <row r="3027" spans="1:2" x14ac:dyDescent="0.3">
      <c r="A3027" s="43"/>
      <c r="B3027" s="61"/>
    </row>
    <row r="3028" spans="1:2" x14ac:dyDescent="0.3">
      <c r="A3028" s="43"/>
      <c r="B3028" s="61"/>
    </row>
    <row r="3029" spans="1:2" x14ac:dyDescent="0.3">
      <c r="A3029" s="43"/>
      <c r="B3029" s="61"/>
    </row>
    <row r="3030" spans="1:2" x14ac:dyDescent="0.3">
      <c r="A3030" s="43"/>
      <c r="B3030" s="61"/>
    </row>
    <row r="3031" spans="1:2" x14ac:dyDescent="0.3">
      <c r="A3031" s="43"/>
      <c r="B3031" s="61"/>
    </row>
    <row r="3032" spans="1:2" x14ac:dyDescent="0.3">
      <c r="A3032" s="43"/>
      <c r="B3032" s="61"/>
    </row>
    <row r="3033" spans="1:2" x14ac:dyDescent="0.3">
      <c r="A3033" s="43"/>
      <c r="B3033" s="61"/>
    </row>
    <row r="3034" spans="1:2" x14ac:dyDescent="0.3">
      <c r="A3034" s="43"/>
      <c r="B3034" s="61"/>
    </row>
    <row r="3035" spans="1:2" x14ac:dyDescent="0.3">
      <c r="A3035" s="43"/>
      <c r="B3035" s="61"/>
    </row>
    <row r="3036" spans="1:2" x14ac:dyDescent="0.3">
      <c r="A3036" s="43"/>
      <c r="B3036" s="61"/>
    </row>
    <row r="3037" spans="1:2" x14ac:dyDescent="0.3">
      <c r="A3037" s="43"/>
      <c r="B3037" s="61"/>
    </row>
    <row r="3038" spans="1:2" x14ac:dyDescent="0.3">
      <c r="A3038" s="43"/>
      <c r="B3038" s="61"/>
    </row>
    <row r="3039" spans="1:2" x14ac:dyDescent="0.3">
      <c r="A3039" s="43"/>
      <c r="B3039" s="61"/>
    </row>
    <row r="3040" spans="1:2" x14ac:dyDescent="0.3">
      <c r="A3040" s="43"/>
      <c r="B3040" s="61"/>
    </row>
    <row r="3041" spans="1:2" x14ac:dyDescent="0.3">
      <c r="A3041" s="43"/>
      <c r="B3041" s="61"/>
    </row>
    <row r="3042" spans="1:2" x14ac:dyDescent="0.3">
      <c r="A3042" s="43"/>
      <c r="B3042" s="61"/>
    </row>
    <row r="3043" spans="1:2" x14ac:dyDescent="0.3">
      <c r="A3043" s="43"/>
      <c r="B3043" s="61"/>
    </row>
    <row r="3044" spans="1:2" x14ac:dyDescent="0.3">
      <c r="A3044" s="43"/>
      <c r="B3044" s="61"/>
    </row>
    <row r="3045" spans="1:2" x14ac:dyDescent="0.3">
      <c r="A3045" s="43"/>
      <c r="B3045" s="61"/>
    </row>
    <row r="3046" spans="1:2" x14ac:dyDescent="0.3">
      <c r="A3046" s="43"/>
      <c r="B3046" s="61"/>
    </row>
    <row r="3047" spans="1:2" x14ac:dyDescent="0.3">
      <c r="A3047" s="43"/>
      <c r="B3047" s="61"/>
    </row>
    <row r="3048" spans="1:2" x14ac:dyDescent="0.3">
      <c r="A3048" s="43"/>
      <c r="B3048" s="61"/>
    </row>
    <row r="3049" spans="1:2" x14ac:dyDescent="0.3">
      <c r="A3049" s="43"/>
      <c r="B3049" s="61"/>
    </row>
    <row r="3050" spans="1:2" x14ac:dyDescent="0.3">
      <c r="A3050" s="43"/>
      <c r="B3050" s="61"/>
    </row>
    <row r="3051" spans="1:2" x14ac:dyDescent="0.3">
      <c r="A3051" s="43"/>
      <c r="B3051" s="61"/>
    </row>
    <row r="3052" spans="1:2" x14ac:dyDescent="0.3">
      <c r="A3052" s="43"/>
      <c r="B3052" s="61"/>
    </row>
    <row r="3053" spans="1:2" x14ac:dyDescent="0.3">
      <c r="A3053" s="43"/>
      <c r="B3053" s="61"/>
    </row>
    <row r="3054" spans="1:2" x14ac:dyDescent="0.3">
      <c r="A3054" s="43"/>
      <c r="B3054" s="61"/>
    </row>
    <row r="3055" spans="1:2" x14ac:dyDescent="0.3">
      <c r="A3055" s="43"/>
      <c r="B3055" s="61"/>
    </row>
    <row r="3056" spans="1:2" x14ac:dyDescent="0.3">
      <c r="A3056" s="43"/>
      <c r="B3056" s="61"/>
    </row>
    <row r="3057" spans="1:2" x14ac:dyDescent="0.3">
      <c r="A3057" s="43"/>
      <c r="B3057" s="61"/>
    </row>
    <row r="3058" spans="1:2" x14ac:dyDescent="0.3">
      <c r="A3058" s="43"/>
      <c r="B3058" s="61"/>
    </row>
    <row r="3059" spans="1:2" x14ac:dyDescent="0.3">
      <c r="A3059" s="43"/>
      <c r="B3059" s="61"/>
    </row>
    <row r="3060" spans="1:2" x14ac:dyDescent="0.3">
      <c r="A3060" s="43"/>
      <c r="B3060" s="61"/>
    </row>
    <row r="3061" spans="1:2" x14ac:dyDescent="0.3">
      <c r="A3061" s="43"/>
      <c r="B3061" s="61"/>
    </row>
    <row r="3062" spans="1:2" x14ac:dyDescent="0.3">
      <c r="A3062" s="43"/>
      <c r="B3062" s="61"/>
    </row>
    <row r="3063" spans="1:2" x14ac:dyDescent="0.3">
      <c r="A3063" s="43"/>
      <c r="B3063" s="61"/>
    </row>
    <row r="3064" spans="1:2" x14ac:dyDescent="0.3">
      <c r="A3064" s="43"/>
      <c r="B3064" s="61"/>
    </row>
    <row r="3065" spans="1:2" x14ac:dyDescent="0.3">
      <c r="A3065" s="43"/>
      <c r="B3065" s="61"/>
    </row>
    <row r="3066" spans="1:2" x14ac:dyDescent="0.3">
      <c r="A3066" s="43"/>
      <c r="B3066" s="61"/>
    </row>
    <row r="3067" spans="1:2" x14ac:dyDescent="0.3">
      <c r="A3067" s="43"/>
      <c r="B3067" s="61"/>
    </row>
    <row r="3068" spans="1:2" x14ac:dyDescent="0.3">
      <c r="A3068" s="43"/>
      <c r="B3068" s="61"/>
    </row>
    <row r="3069" spans="1:2" x14ac:dyDescent="0.3">
      <c r="A3069" s="43"/>
      <c r="B3069" s="61"/>
    </row>
    <row r="3070" spans="1:2" x14ac:dyDescent="0.3">
      <c r="A3070" s="43"/>
      <c r="B3070" s="61"/>
    </row>
    <row r="3071" spans="1:2" x14ac:dyDescent="0.3">
      <c r="A3071" s="43"/>
      <c r="B3071" s="61"/>
    </row>
    <row r="3072" spans="1:2" x14ac:dyDescent="0.3">
      <c r="A3072" s="43"/>
      <c r="B3072" s="61"/>
    </row>
    <row r="3073" spans="1:2" x14ac:dyDescent="0.3">
      <c r="A3073" s="43"/>
      <c r="B3073" s="61"/>
    </row>
    <row r="3074" spans="1:2" x14ac:dyDescent="0.3">
      <c r="A3074" s="43"/>
      <c r="B3074" s="61"/>
    </row>
    <row r="3075" spans="1:2" x14ac:dyDescent="0.3">
      <c r="A3075" s="43"/>
      <c r="B3075" s="61"/>
    </row>
    <row r="3076" spans="1:2" x14ac:dyDescent="0.3">
      <c r="A3076" s="43"/>
      <c r="B3076" s="61"/>
    </row>
    <row r="3077" spans="1:2" x14ac:dyDescent="0.3">
      <c r="A3077" s="43"/>
      <c r="B3077" s="61"/>
    </row>
    <row r="3078" spans="1:2" x14ac:dyDescent="0.3">
      <c r="A3078" s="43"/>
      <c r="B3078" s="61"/>
    </row>
    <row r="3079" spans="1:2" x14ac:dyDescent="0.3">
      <c r="A3079" s="43"/>
      <c r="B3079" s="61"/>
    </row>
    <row r="3080" spans="1:2" x14ac:dyDescent="0.3">
      <c r="A3080" s="43"/>
      <c r="B3080" s="61"/>
    </row>
    <row r="3081" spans="1:2" x14ac:dyDescent="0.3">
      <c r="A3081" s="43"/>
      <c r="B3081" s="61"/>
    </row>
    <row r="3082" spans="1:2" x14ac:dyDescent="0.3">
      <c r="A3082" s="43"/>
      <c r="B3082" s="61"/>
    </row>
    <row r="3083" spans="1:2" x14ac:dyDescent="0.3">
      <c r="A3083" s="43"/>
      <c r="B3083" s="61"/>
    </row>
    <row r="3084" spans="1:2" x14ac:dyDescent="0.3">
      <c r="A3084" s="43"/>
      <c r="B3084" s="61"/>
    </row>
    <row r="3085" spans="1:2" x14ac:dyDescent="0.3">
      <c r="A3085" s="43"/>
      <c r="B3085" s="61"/>
    </row>
    <row r="3086" spans="1:2" x14ac:dyDescent="0.3">
      <c r="A3086" s="43"/>
      <c r="B3086" s="61"/>
    </row>
    <row r="3087" spans="1:2" x14ac:dyDescent="0.3">
      <c r="A3087" s="43"/>
      <c r="B3087" s="61"/>
    </row>
    <row r="3088" spans="1:2" x14ac:dyDescent="0.3">
      <c r="A3088" s="43"/>
      <c r="B3088" s="61"/>
    </row>
    <row r="3089" spans="1:2" x14ac:dyDescent="0.3">
      <c r="A3089" s="43"/>
      <c r="B3089" s="61"/>
    </row>
    <row r="3090" spans="1:2" x14ac:dyDescent="0.3">
      <c r="A3090" s="43"/>
      <c r="B3090" s="61"/>
    </row>
    <row r="3091" spans="1:2" x14ac:dyDescent="0.3">
      <c r="A3091" s="43"/>
      <c r="B3091" s="61"/>
    </row>
    <row r="3092" spans="1:2" x14ac:dyDescent="0.3">
      <c r="A3092" s="43"/>
      <c r="B3092" s="61"/>
    </row>
    <row r="3093" spans="1:2" x14ac:dyDescent="0.3">
      <c r="A3093" s="43"/>
      <c r="B3093" s="61"/>
    </row>
    <row r="3094" spans="1:2" x14ac:dyDescent="0.3">
      <c r="A3094" s="43"/>
      <c r="B3094" s="61"/>
    </row>
    <row r="3095" spans="1:2" x14ac:dyDescent="0.3">
      <c r="A3095" s="43"/>
      <c r="B3095" s="61"/>
    </row>
    <row r="3096" spans="1:2" x14ac:dyDescent="0.3">
      <c r="A3096" s="43"/>
      <c r="B3096" s="61"/>
    </row>
    <row r="3097" spans="1:2" x14ac:dyDescent="0.3">
      <c r="A3097" s="43"/>
      <c r="B3097" s="61"/>
    </row>
    <row r="3098" spans="1:2" x14ac:dyDescent="0.3">
      <c r="A3098" s="43"/>
      <c r="B3098" s="61"/>
    </row>
    <row r="3099" spans="1:2" x14ac:dyDescent="0.3">
      <c r="A3099" s="43"/>
      <c r="B3099" s="61"/>
    </row>
    <row r="3100" spans="1:2" x14ac:dyDescent="0.3">
      <c r="A3100" s="43"/>
      <c r="B3100" s="61"/>
    </row>
    <row r="3101" spans="1:2" x14ac:dyDescent="0.3">
      <c r="A3101" s="43"/>
      <c r="B3101" s="61"/>
    </row>
    <row r="3102" spans="1:2" x14ac:dyDescent="0.3">
      <c r="A3102" s="43"/>
      <c r="B3102" s="61"/>
    </row>
    <row r="3103" spans="1:2" x14ac:dyDescent="0.3">
      <c r="A3103" s="43"/>
      <c r="B3103" s="61"/>
    </row>
    <row r="3104" spans="1:2" x14ac:dyDescent="0.3">
      <c r="A3104" s="43"/>
      <c r="B3104" s="61"/>
    </row>
    <row r="3105" spans="1:2" x14ac:dyDescent="0.3">
      <c r="A3105" s="43"/>
      <c r="B3105" s="61"/>
    </row>
    <row r="3106" spans="1:2" x14ac:dyDescent="0.3">
      <c r="A3106" s="43"/>
      <c r="B3106" s="61"/>
    </row>
    <row r="3107" spans="1:2" x14ac:dyDescent="0.3">
      <c r="A3107" s="43"/>
      <c r="B3107" s="61"/>
    </row>
    <row r="3108" spans="1:2" x14ac:dyDescent="0.3">
      <c r="A3108" s="43"/>
      <c r="B3108" s="61"/>
    </row>
    <row r="3109" spans="1:2" x14ac:dyDescent="0.3">
      <c r="A3109" s="43"/>
      <c r="B3109" s="61"/>
    </row>
    <row r="3110" spans="1:2" x14ac:dyDescent="0.3">
      <c r="A3110" s="43"/>
      <c r="B3110" s="61"/>
    </row>
    <row r="3111" spans="1:2" x14ac:dyDescent="0.3">
      <c r="A3111" s="43"/>
      <c r="B3111" s="61"/>
    </row>
    <row r="3112" spans="1:2" x14ac:dyDescent="0.3">
      <c r="A3112" s="43"/>
      <c r="B3112" s="61"/>
    </row>
    <row r="3113" spans="1:2" x14ac:dyDescent="0.3">
      <c r="A3113" s="43"/>
      <c r="B3113" s="61"/>
    </row>
    <row r="3114" spans="1:2" x14ac:dyDescent="0.3">
      <c r="A3114" s="43"/>
      <c r="B3114" s="61"/>
    </row>
    <row r="3115" spans="1:2" x14ac:dyDescent="0.3">
      <c r="A3115" s="43"/>
      <c r="B3115" s="61"/>
    </row>
    <row r="3116" spans="1:2" x14ac:dyDescent="0.3">
      <c r="A3116" s="43"/>
      <c r="B3116" s="61"/>
    </row>
    <row r="3117" spans="1:2" x14ac:dyDescent="0.3">
      <c r="A3117" s="43"/>
      <c r="B3117" s="61"/>
    </row>
    <row r="3118" spans="1:2" x14ac:dyDescent="0.3">
      <c r="A3118" s="43"/>
      <c r="B3118" s="61"/>
    </row>
    <row r="3119" spans="1:2" x14ac:dyDescent="0.3">
      <c r="A3119" s="43"/>
      <c r="B3119" s="61"/>
    </row>
    <row r="3120" spans="1:2" x14ac:dyDescent="0.3">
      <c r="A3120" s="43"/>
      <c r="B3120" s="61"/>
    </row>
    <row r="3121" spans="1:2" x14ac:dyDescent="0.3">
      <c r="A3121" s="43"/>
      <c r="B3121" s="61"/>
    </row>
    <row r="3122" spans="1:2" x14ac:dyDescent="0.3">
      <c r="A3122" s="43"/>
      <c r="B3122" s="61"/>
    </row>
    <row r="3123" spans="1:2" x14ac:dyDescent="0.3">
      <c r="A3123" s="43"/>
      <c r="B3123" s="61"/>
    </row>
    <row r="3124" spans="1:2" x14ac:dyDescent="0.3">
      <c r="A3124" s="43"/>
      <c r="B3124" s="61"/>
    </row>
    <row r="3125" spans="1:2" x14ac:dyDescent="0.3">
      <c r="A3125" s="43"/>
      <c r="B3125" s="61"/>
    </row>
    <row r="3126" spans="1:2" x14ac:dyDescent="0.3">
      <c r="A3126" s="43"/>
      <c r="B3126" s="61"/>
    </row>
    <row r="3127" spans="1:2" x14ac:dyDescent="0.3">
      <c r="A3127" s="43"/>
      <c r="B3127" s="61"/>
    </row>
    <row r="3128" spans="1:2" x14ac:dyDescent="0.3">
      <c r="A3128" s="43"/>
      <c r="B3128" s="61"/>
    </row>
    <row r="3129" spans="1:2" x14ac:dyDescent="0.3">
      <c r="A3129" s="43"/>
      <c r="B3129" s="61"/>
    </row>
    <row r="3130" spans="1:2" x14ac:dyDescent="0.3">
      <c r="A3130" s="43"/>
      <c r="B3130" s="61"/>
    </row>
    <row r="3131" spans="1:2" x14ac:dyDescent="0.3">
      <c r="A3131" s="43"/>
      <c r="B3131" s="61"/>
    </row>
    <row r="3132" spans="1:2" x14ac:dyDescent="0.3">
      <c r="A3132" s="43"/>
      <c r="B3132" s="61"/>
    </row>
    <row r="3133" spans="1:2" x14ac:dyDescent="0.3">
      <c r="A3133" s="43"/>
      <c r="B3133" s="61"/>
    </row>
    <row r="3134" spans="1:2" x14ac:dyDescent="0.3">
      <c r="A3134" s="43"/>
      <c r="B3134" s="61"/>
    </row>
    <row r="3135" spans="1:2" x14ac:dyDescent="0.3">
      <c r="A3135" s="43"/>
      <c r="B3135" s="61"/>
    </row>
    <row r="3136" spans="1:2" x14ac:dyDescent="0.3">
      <c r="A3136" s="43"/>
      <c r="B3136" s="61"/>
    </row>
    <row r="3137" spans="1:2" x14ac:dyDescent="0.3">
      <c r="A3137" s="43"/>
      <c r="B3137" s="61"/>
    </row>
    <row r="3138" spans="1:2" x14ac:dyDescent="0.3">
      <c r="A3138" s="43"/>
      <c r="B3138" s="61"/>
    </row>
    <row r="3139" spans="1:2" x14ac:dyDescent="0.3">
      <c r="A3139" s="43"/>
      <c r="B3139" s="61"/>
    </row>
    <row r="3140" spans="1:2" x14ac:dyDescent="0.3">
      <c r="A3140" s="43"/>
      <c r="B3140" s="61"/>
    </row>
    <row r="3141" spans="1:2" x14ac:dyDescent="0.3">
      <c r="A3141" s="43"/>
      <c r="B3141" s="61"/>
    </row>
    <row r="3142" spans="1:2" x14ac:dyDescent="0.3">
      <c r="A3142" s="43"/>
      <c r="B3142" s="61"/>
    </row>
    <row r="3143" spans="1:2" x14ac:dyDescent="0.3">
      <c r="A3143" s="43"/>
      <c r="B3143" s="61"/>
    </row>
    <row r="3144" spans="1:2" x14ac:dyDescent="0.3">
      <c r="A3144" s="43"/>
      <c r="B3144" s="61"/>
    </row>
    <row r="3145" spans="1:2" x14ac:dyDescent="0.3">
      <c r="A3145" s="43"/>
      <c r="B3145" s="61"/>
    </row>
    <row r="3146" spans="1:2" x14ac:dyDescent="0.3">
      <c r="A3146" s="43"/>
      <c r="B3146" s="61"/>
    </row>
    <row r="3147" spans="1:2" x14ac:dyDescent="0.3">
      <c r="A3147" s="43"/>
      <c r="B3147" s="61"/>
    </row>
    <row r="3148" spans="1:2" x14ac:dyDescent="0.3">
      <c r="A3148" s="43"/>
      <c r="B3148" s="61"/>
    </row>
    <row r="3149" spans="1:2" x14ac:dyDescent="0.3">
      <c r="A3149" s="43"/>
      <c r="B3149" s="61"/>
    </row>
    <row r="3150" spans="1:2" x14ac:dyDescent="0.3">
      <c r="A3150" s="43"/>
      <c r="B3150" s="61"/>
    </row>
    <row r="3151" spans="1:2" x14ac:dyDescent="0.3">
      <c r="A3151" s="43"/>
      <c r="B3151" s="61"/>
    </row>
    <row r="3152" spans="1:2" x14ac:dyDescent="0.3">
      <c r="A3152" s="43"/>
      <c r="B3152" s="61"/>
    </row>
    <row r="3153" spans="1:2" x14ac:dyDescent="0.3">
      <c r="A3153" s="43"/>
      <c r="B3153" s="61"/>
    </row>
    <row r="3154" spans="1:2" x14ac:dyDescent="0.3">
      <c r="A3154" s="43"/>
      <c r="B3154" s="61"/>
    </row>
    <row r="3155" spans="1:2" x14ac:dyDescent="0.3">
      <c r="A3155" s="43"/>
      <c r="B3155" s="61"/>
    </row>
    <row r="3156" spans="1:2" x14ac:dyDescent="0.3">
      <c r="A3156" s="43"/>
      <c r="B3156" s="61"/>
    </row>
    <row r="3157" spans="1:2" x14ac:dyDescent="0.3">
      <c r="A3157" s="43"/>
      <c r="B3157" s="61"/>
    </row>
    <row r="3158" spans="1:2" x14ac:dyDescent="0.3">
      <c r="A3158" s="43"/>
      <c r="B3158" s="61"/>
    </row>
    <row r="3159" spans="1:2" x14ac:dyDescent="0.3">
      <c r="A3159" s="43"/>
      <c r="B3159" s="61"/>
    </row>
    <row r="3160" spans="1:2" x14ac:dyDescent="0.3">
      <c r="A3160" s="43"/>
      <c r="B3160" s="61"/>
    </row>
    <row r="3161" spans="1:2" x14ac:dyDescent="0.3">
      <c r="A3161" s="43"/>
      <c r="B3161" s="61"/>
    </row>
    <row r="3162" spans="1:2" x14ac:dyDescent="0.3">
      <c r="A3162" s="43"/>
      <c r="B3162" s="61"/>
    </row>
    <row r="3163" spans="1:2" x14ac:dyDescent="0.3">
      <c r="A3163" s="43"/>
      <c r="B3163" s="61"/>
    </row>
    <row r="3164" spans="1:2" x14ac:dyDescent="0.3">
      <c r="A3164" s="43"/>
      <c r="B3164" s="61"/>
    </row>
    <row r="3165" spans="1:2" x14ac:dyDescent="0.3">
      <c r="A3165" s="43"/>
      <c r="B3165" s="61"/>
    </row>
    <row r="3166" spans="1:2" x14ac:dyDescent="0.3">
      <c r="A3166" s="43"/>
      <c r="B3166" s="61"/>
    </row>
    <row r="3167" spans="1:2" x14ac:dyDescent="0.3">
      <c r="A3167" s="43"/>
      <c r="B3167" s="61"/>
    </row>
    <row r="3168" spans="1:2" x14ac:dyDescent="0.3">
      <c r="A3168" s="43"/>
      <c r="B3168" s="61"/>
    </row>
    <row r="3169" spans="1:2" x14ac:dyDescent="0.3">
      <c r="A3169" s="43"/>
      <c r="B3169" s="61"/>
    </row>
    <row r="3170" spans="1:2" x14ac:dyDescent="0.3">
      <c r="A3170" s="43"/>
      <c r="B3170" s="61"/>
    </row>
    <row r="3171" spans="1:2" x14ac:dyDescent="0.3">
      <c r="A3171" s="43"/>
      <c r="B3171" s="61"/>
    </row>
    <row r="3172" spans="1:2" x14ac:dyDescent="0.3">
      <c r="A3172" s="43"/>
      <c r="B3172" s="61"/>
    </row>
    <row r="3173" spans="1:2" x14ac:dyDescent="0.3">
      <c r="A3173" s="43"/>
      <c r="B3173" s="61"/>
    </row>
    <row r="3174" spans="1:2" x14ac:dyDescent="0.3">
      <c r="A3174" s="43"/>
      <c r="B3174" s="61"/>
    </row>
    <row r="3175" spans="1:2" x14ac:dyDescent="0.3">
      <c r="A3175" s="43"/>
      <c r="B3175" s="61"/>
    </row>
    <row r="3176" spans="1:2" x14ac:dyDescent="0.3">
      <c r="A3176" s="43"/>
      <c r="B3176" s="61"/>
    </row>
    <row r="3177" spans="1:2" x14ac:dyDescent="0.3">
      <c r="A3177" s="43"/>
      <c r="B3177" s="61"/>
    </row>
    <row r="3178" spans="1:2" x14ac:dyDescent="0.3">
      <c r="A3178" s="43"/>
      <c r="B3178" s="61"/>
    </row>
    <row r="3179" spans="1:2" x14ac:dyDescent="0.3">
      <c r="A3179" s="43"/>
      <c r="B3179" s="61"/>
    </row>
    <row r="3180" spans="1:2" x14ac:dyDescent="0.3">
      <c r="A3180" s="43"/>
      <c r="B3180" s="61"/>
    </row>
    <row r="3181" spans="1:2" x14ac:dyDescent="0.3">
      <c r="A3181" s="43"/>
      <c r="B3181" s="61"/>
    </row>
    <row r="3182" spans="1:2" x14ac:dyDescent="0.3">
      <c r="A3182" s="43"/>
      <c r="B3182" s="61"/>
    </row>
    <row r="3183" spans="1:2" x14ac:dyDescent="0.3">
      <c r="A3183" s="43"/>
      <c r="B3183" s="61"/>
    </row>
    <row r="3184" spans="1:2" x14ac:dyDescent="0.3">
      <c r="A3184" s="43"/>
      <c r="B3184" s="61"/>
    </row>
    <row r="3185" spans="1:2" x14ac:dyDescent="0.3">
      <c r="A3185" s="43"/>
      <c r="B3185" s="61"/>
    </row>
    <row r="3186" spans="1:2" x14ac:dyDescent="0.3">
      <c r="A3186" s="43"/>
      <c r="B3186" s="61"/>
    </row>
    <row r="3187" spans="1:2" x14ac:dyDescent="0.3">
      <c r="A3187" s="43"/>
      <c r="B3187" s="61"/>
    </row>
    <row r="3188" spans="1:2" x14ac:dyDescent="0.3">
      <c r="A3188" s="43"/>
      <c r="B3188" s="61"/>
    </row>
    <row r="3189" spans="1:2" x14ac:dyDescent="0.3">
      <c r="A3189" s="43"/>
      <c r="B3189" s="61"/>
    </row>
    <row r="3190" spans="1:2" x14ac:dyDescent="0.3">
      <c r="A3190" s="43"/>
      <c r="B3190" s="61"/>
    </row>
    <row r="3191" spans="1:2" x14ac:dyDescent="0.3">
      <c r="A3191" s="43"/>
      <c r="B3191" s="61"/>
    </row>
    <row r="3192" spans="1:2" x14ac:dyDescent="0.3">
      <c r="A3192" s="43"/>
      <c r="B3192" s="61"/>
    </row>
    <row r="3193" spans="1:2" x14ac:dyDescent="0.3">
      <c r="A3193" s="43"/>
      <c r="B3193" s="61"/>
    </row>
    <row r="3194" spans="1:2" x14ac:dyDescent="0.3">
      <c r="A3194" s="43"/>
      <c r="B3194" s="61"/>
    </row>
    <row r="3195" spans="1:2" x14ac:dyDescent="0.3">
      <c r="A3195" s="43"/>
      <c r="B3195" s="61"/>
    </row>
    <row r="3196" spans="1:2" x14ac:dyDescent="0.3">
      <c r="A3196" s="43"/>
      <c r="B3196" s="61"/>
    </row>
    <row r="3197" spans="1:2" x14ac:dyDescent="0.3">
      <c r="A3197" s="43"/>
      <c r="B3197" s="61"/>
    </row>
    <row r="3198" spans="1:2" x14ac:dyDescent="0.3">
      <c r="A3198" s="43"/>
      <c r="B3198" s="61"/>
    </row>
    <row r="3199" spans="1:2" x14ac:dyDescent="0.3">
      <c r="A3199" s="43"/>
      <c r="B3199" s="61"/>
    </row>
    <row r="3200" spans="1:2" x14ac:dyDescent="0.3">
      <c r="A3200" s="43"/>
      <c r="B3200" s="61"/>
    </row>
    <row r="3201" spans="1:2" x14ac:dyDescent="0.3">
      <c r="A3201" s="43"/>
      <c r="B3201" s="61"/>
    </row>
    <row r="3202" spans="1:2" x14ac:dyDescent="0.3">
      <c r="A3202" s="43"/>
      <c r="B3202" s="61"/>
    </row>
    <row r="3203" spans="1:2" x14ac:dyDescent="0.3">
      <c r="A3203" s="43"/>
      <c r="B3203" s="61"/>
    </row>
    <row r="3204" spans="1:2" x14ac:dyDescent="0.3">
      <c r="A3204" s="43"/>
      <c r="B3204" s="61"/>
    </row>
    <row r="3205" spans="1:2" x14ac:dyDescent="0.3">
      <c r="A3205" s="43"/>
      <c r="B3205" s="61"/>
    </row>
    <row r="3206" spans="1:2" x14ac:dyDescent="0.3">
      <c r="A3206" s="43"/>
      <c r="B3206" s="61"/>
    </row>
    <row r="3207" spans="1:2" x14ac:dyDescent="0.3">
      <c r="A3207" s="43"/>
      <c r="B3207" s="61"/>
    </row>
    <row r="3208" spans="1:2" x14ac:dyDescent="0.3">
      <c r="A3208" s="43"/>
      <c r="B3208" s="61"/>
    </row>
    <row r="3209" spans="1:2" x14ac:dyDescent="0.3">
      <c r="A3209" s="43"/>
      <c r="B3209" s="61"/>
    </row>
    <row r="3210" spans="1:2" x14ac:dyDescent="0.3">
      <c r="A3210" s="43"/>
      <c r="B3210" s="61"/>
    </row>
    <row r="3211" spans="1:2" x14ac:dyDescent="0.3">
      <c r="A3211" s="43"/>
      <c r="B3211" s="61"/>
    </row>
    <row r="3212" spans="1:2" x14ac:dyDescent="0.3">
      <c r="A3212" s="43"/>
      <c r="B3212" s="61"/>
    </row>
    <row r="3213" spans="1:2" x14ac:dyDescent="0.3">
      <c r="A3213" s="43"/>
      <c r="B3213" s="61"/>
    </row>
    <row r="3214" spans="1:2" x14ac:dyDescent="0.3">
      <c r="A3214" s="43"/>
      <c r="B3214" s="61"/>
    </row>
    <row r="3215" spans="1:2" x14ac:dyDescent="0.3">
      <c r="A3215" s="43"/>
      <c r="B3215" s="61"/>
    </row>
    <row r="3216" spans="1:2" x14ac:dyDescent="0.3">
      <c r="A3216" s="43"/>
      <c r="B3216" s="61"/>
    </row>
    <row r="3217" spans="1:2" x14ac:dyDescent="0.3">
      <c r="A3217" s="43"/>
      <c r="B3217" s="61"/>
    </row>
    <row r="3218" spans="1:2" x14ac:dyDescent="0.3">
      <c r="A3218" s="43"/>
      <c r="B3218" s="61"/>
    </row>
    <row r="3219" spans="1:2" x14ac:dyDescent="0.3">
      <c r="A3219" s="43"/>
      <c r="B3219" s="61"/>
    </row>
    <row r="3220" spans="1:2" x14ac:dyDescent="0.3">
      <c r="A3220" s="43"/>
      <c r="B3220" s="61"/>
    </row>
    <row r="3221" spans="1:2" x14ac:dyDescent="0.3">
      <c r="A3221" s="43"/>
      <c r="B3221" s="61"/>
    </row>
    <row r="3222" spans="1:2" x14ac:dyDescent="0.3">
      <c r="A3222" s="43"/>
      <c r="B3222" s="61"/>
    </row>
    <row r="3223" spans="1:2" x14ac:dyDescent="0.3">
      <c r="A3223" s="43"/>
      <c r="B3223" s="61"/>
    </row>
    <row r="3224" spans="1:2" x14ac:dyDescent="0.3">
      <c r="A3224" s="43"/>
      <c r="B3224" s="61"/>
    </row>
    <row r="3225" spans="1:2" x14ac:dyDescent="0.3">
      <c r="A3225" s="43"/>
      <c r="B3225" s="61"/>
    </row>
    <row r="3226" spans="1:2" x14ac:dyDescent="0.3">
      <c r="A3226" s="43"/>
      <c r="B3226" s="61"/>
    </row>
    <row r="3227" spans="1:2" x14ac:dyDescent="0.3">
      <c r="A3227" s="43"/>
      <c r="B3227" s="61"/>
    </row>
    <row r="3228" spans="1:2" x14ac:dyDescent="0.3">
      <c r="A3228" s="43"/>
      <c r="B3228" s="61"/>
    </row>
    <row r="3229" spans="1:2" x14ac:dyDescent="0.3">
      <c r="A3229" s="43"/>
      <c r="B3229" s="61"/>
    </row>
    <row r="3230" spans="1:2" x14ac:dyDescent="0.3">
      <c r="A3230" s="43"/>
      <c r="B3230" s="61"/>
    </row>
    <row r="3231" spans="1:2" x14ac:dyDescent="0.3">
      <c r="A3231" s="43"/>
      <c r="B3231" s="61"/>
    </row>
    <row r="3232" spans="1:2" x14ac:dyDescent="0.3">
      <c r="A3232" s="43"/>
      <c r="B3232" s="61"/>
    </row>
    <row r="3233" spans="1:2" x14ac:dyDescent="0.3">
      <c r="A3233" s="43"/>
      <c r="B3233" s="61"/>
    </row>
    <row r="3234" spans="1:2" x14ac:dyDescent="0.3">
      <c r="A3234" s="43"/>
      <c r="B3234" s="61"/>
    </row>
    <row r="3235" spans="1:2" x14ac:dyDescent="0.3">
      <c r="A3235" s="43"/>
      <c r="B3235" s="61"/>
    </row>
    <row r="3236" spans="1:2" x14ac:dyDescent="0.3">
      <c r="A3236" s="43"/>
      <c r="B3236" s="61"/>
    </row>
    <row r="3237" spans="1:2" x14ac:dyDescent="0.3">
      <c r="A3237" s="43"/>
      <c r="B3237" s="61"/>
    </row>
    <row r="3238" spans="1:2" x14ac:dyDescent="0.3">
      <c r="A3238" s="43"/>
      <c r="B3238" s="61"/>
    </row>
    <row r="3239" spans="1:2" x14ac:dyDescent="0.3">
      <c r="A3239" s="43"/>
      <c r="B3239" s="61"/>
    </row>
    <row r="3240" spans="1:2" x14ac:dyDescent="0.3">
      <c r="A3240" s="43"/>
      <c r="B3240" s="61"/>
    </row>
    <row r="3241" spans="1:2" x14ac:dyDescent="0.3">
      <c r="A3241" s="43"/>
      <c r="B3241" s="61"/>
    </row>
    <row r="3242" spans="1:2" x14ac:dyDescent="0.3">
      <c r="A3242" s="43"/>
      <c r="B3242" s="61"/>
    </row>
    <row r="3243" spans="1:2" x14ac:dyDescent="0.3">
      <c r="A3243" s="43"/>
      <c r="B3243" s="61"/>
    </row>
    <row r="3244" spans="1:2" x14ac:dyDescent="0.3">
      <c r="A3244" s="43"/>
      <c r="B3244" s="61"/>
    </row>
    <row r="3245" spans="1:2" x14ac:dyDescent="0.3">
      <c r="A3245" s="43"/>
      <c r="B3245" s="61"/>
    </row>
    <row r="3246" spans="1:2" x14ac:dyDescent="0.3">
      <c r="A3246" s="43"/>
      <c r="B3246" s="61"/>
    </row>
    <row r="3247" spans="1:2" x14ac:dyDescent="0.3">
      <c r="A3247" s="43"/>
      <c r="B3247" s="61"/>
    </row>
    <row r="3248" spans="1:2" x14ac:dyDescent="0.3">
      <c r="A3248" s="43"/>
      <c r="B3248" s="61"/>
    </row>
    <row r="3249" spans="1:2" x14ac:dyDescent="0.3">
      <c r="A3249" s="43"/>
      <c r="B3249" s="61"/>
    </row>
    <row r="3250" spans="1:2" x14ac:dyDescent="0.3">
      <c r="A3250" s="43"/>
      <c r="B3250" s="61"/>
    </row>
    <row r="3251" spans="1:2" x14ac:dyDescent="0.3">
      <c r="A3251" s="43"/>
      <c r="B3251" s="61"/>
    </row>
    <row r="3252" spans="1:2" x14ac:dyDescent="0.3">
      <c r="A3252" s="43"/>
      <c r="B3252" s="61"/>
    </row>
    <row r="3253" spans="1:2" x14ac:dyDescent="0.3">
      <c r="A3253" s="43"/>
      <c r="B3253" s="61"/>
    </row>
    <row r="3254" spans="1:2" x14ac:dyDescent="0.3">
      <c r="A3254" s="43"/>
      <c r="B3254" s="61"/>
    </row>
    <row r="3255" spans="1:2" x14ac:dyDescent="0.3">
      <c r="A3255" s="43"/>
      <c r="B3255" s="61"/>
    </row>
    <row r="3256" spans="1:2" x14ac:dyDescent="0.3">
      <c r="A3256" s="43"/>
      <c r="B3256" s="61"/>
    </row>
    <row r="3257" spans="1:2" x14ac:dyDescent="0.3">
      <c r="A3257" s="43"/>
      <c r="B3257" s="61"/>
    </row>
    <row r="3258" spans="1:2" x14ac:dyDescent="0.3">
      <c r="A3258" s="43"/>
      <c r="B3258" s="61"/>
    </row>
    <row r="3259" spans="1:2" x14ac:dyDescent="0.3">
      <c r="A3259" s="43"/>
      <c r="B3259" s="61"/>
    </row>
    <row r="3260" spans="1:2" x14ac:dyDescent="0.3">
      <c r="A3260" s="43"/>
      <c r="B3260" s="61"/>
    </row>
    <row r="3261" spans="1:2" x14ac:dyDescent="0.3">
      <c r="A3261" s="43"/>
      <c r="B3261" s="61"/>
    </row>
    <row r="3262" spans="1:2" x14ac:dyDescent="0.3">
      <c r="A3262" s="43"/>
      <c r="B3262" s="61"/>
    </row>
    <row r="3263" spans="1:2" x14ac:dyDescent="0.3">
      <c r="A3263" s="43"/>
      <c r="B3263" s="61"/>
    </row>
    <row r="3264" spans="1:2" x14ac:dyDescent="0.3">
      <c r="A3264" s="43"/>
      <c r="B3264" s="61"/>
    </row>
    <row r="3265" spans="1:2" x14ac:dyDescent="0.3">
      <c r="A3265" s="43"/>
      <c r="B3265" s="61"/>
    </row>
    <row r="3266" spans="1:2" x14ac:dyDescent="0.3">
      <c r="A3266" s="43"/>
      <c r="B3266" s="61"/>
    </row>
    <row r="3267" spans="1:2" x14ac:dyDescent="0.3">
      <c r="A3267" s="43"/>
      <c r="B3267" s="61"/>
    </row>
    <row r="3268" spans="1:2" x14ac:dyDescent="0.3">
      <c r="A3268" s="43"/>
      <c r="B3268" s="61"/>
    </row>
    <row r="3269" spans="1:2" x14ac:dyDescent="0.3">
      <c r="A3269" s="43"/>
      <c r="B3269" s="61"/>
    </row>
    <row r="3270" spans="1:2" x14ac:dyDescent="0.3">
      <c r="A3270" s="43"/>
      <c r="B3270" s="61"/>
    </row>
    <row r="3271" spans="1:2" x14ac:dyDescent="0.3">
      <c r="A3271" s="43"/>
      <c r="B3271" s="61"/>
    </row>
    <row r="3272" spans="1:2" x14ac:dyDescent="0.3">
      <c r="A3272" s="43"/>
      <c r="B3272" s="61"/>
    </row>
    <row r="3273" spans="1:2" x14ac:dyDescent="0.3">
      <c r="A3273" s="43"/>
      <c r="B3273" s="61"/>
    </row>
    <row r="3274" spans="1:2" x14ac:dyDescent="0.3">
      <c r="A3274" s="43"/>
      <c r="B3274" s="61"/>
    </row>
    <row r="3275" spans="1:2" x14ac:dyDescent="0.3">
      <c r="A3275" s="43"/>
      <c r="B3275" s="61"/>
    </row>
    <row r="3276" spans="1:2" x14ac:dyDescent="0.3">
      <c r="A3276" s="43"/>
      <c r="B3276" s="61"/>
    </row>
    <row r="3277" spans="1:2" x14ac:dyDescent="0.3">
      <c r="A3277" s="43"/>
      <c r="B3277" s="61"/>
    </row>
    <row r="3278" spans="1:2" x14ac:dyDescent="0.3">
      <c r="A3278" s="43"/>
      <c r="B3278" s="61"/>
    </row>
    <row r="3279" spans="1:2" x14ac:dyDescent="0.3">
      <c r="A3279" s="43"/>
      <c r="B3279" s="61"/>
    </row>
    <row r="3280" spans="1:2" x14ac:dyDescent="0.3">
      <c r="A3280" s="43"/>
      <c r="B3280" s="61"/>
    </row>
    <row r="3281" spans="1:2" x14ac:dyDescent="0.3">
      <c r="A3281" s="43"/>
      <c r="B3281" s="61"/>
    </row>
    <row r="3282" spans="1:2" x14ac:dyDescent="0.3">
      <c r="A3282" s="43"/>
      <c r="B3282" s="61"/>
    </row>
    <row r="3283" spans="1:2" x14ac:dyDescent="0.3">
      <c r="A3283" s="43"/>
      <c r="B3283" s="61"/>
    </row>
    <row r="3284" spans="1:2" x14ac:dyDescent="0.3">
      <c r="A3284" s="43"/>
      <c r="B3284" s="61"/>
    </row>
    <row r="3285" spans="1:2" x14ac:dyDescent="0.3">
      <c r="A3285" s="43"/>
      <c r="B3285" s="61"/>
    </row>
    <row r="3286" spans="1:2" x14ac:dyDescent="0.3">
      <c r="A3286" s="43"/>
      <c r="B3286" s="61"/>
    </row>
    <row r="3287" spans="1:2" x14ac:dyDescent="0.3">
      <c r="A3287" s="43"/>
      <c r="B3287" s="61"/>
    </row>
    <row r="3288" spans="1:2" x14ac:dyDescent="0.3">
      <c r="A3288" s="43"/>
      <c r="B3288" s="61"/>
    </row>
    <row r="3289" spans="1:2" x14ac:dyDescent="0.3">
      <c r="A3289" s="43"/>
      <c r="B3289" s="61"/>
    </row>
    <row r="3290" spans="1:2" x14ac:dyDescent="0.3">
      <c r="A3290" s="43"/>
      <c r="B3290" s="61"/>
    </row>
    <row r="3291" spans="1:2" x14ac:dyDescent="0.3">
      <c r="A3291" s="43"/>
      <c r="B3291" s="61"/>
    </row>
    <row r="3292" spans="1:2" x14ac:dyDescent="0.3">
      <c r="A3292" s="43"/>
      <c r="B3292" s="61"/>
    </row>
    <row r="3293" spans="1:2" x14ac:dyDescent="0.3">
      <c r="A3293" s="43"/>
      <c r="B3293" s="61"/>
    </row>
    <row r="3294" spans="1:2" x14ac:dyDescent="0.3">
      <c r="A3294" s="43"/>
      <c r="B3294" s="61"/>
    </row>
    <row r="3295" spans="1:2" x14ac:dyDescent="0.3">
      <c r="A3295" s="43"/>
      <c r="B3295" s="61"/>
    </row>
    <row r="3296" spans="1:2" x14ac:dyDescent="0.3">
      <c r="A3296" s="43"/>
      <c r="B3296" s="61"/>
    </row>
    <row r="3297" spans="1:2" x14ac:dyDescent="0.3">
      <c r="A3297" s="43"/>
      <c r="B3297" s="61"/>
    </row>
    <row r="3298" spans="1:2" x14ac:dyDescent="0.3">
      <c r="A3298" s="43"/>
      <c r="B3298" s="61"/>
    </row>
    <row r="3299" spans="1:2" x14ac:dyDescent="0.3">
      <c r="A3299" s="43"/>
      <c r="B3299" s="61"/>
    </row>
    <row r="3300" spans="1:2" x14ac:dyDescent="0.3">
      <c r="A3300" s="43"/>
      <c r="B3300" s="61"/>
    </row>
    <row r="3301" spans="1:2" x14ac:dyDescent="0.3">
      <c r="A3301" s="43"/>
      <c r="B3301" s="61"/>
    </row>
    <row r="3302" spans="1:2" x14ac:dyDescent="0.3">
      <c r="A3302" s="43"/>
      <c r="B3302" s="61"/>
    </row>
    <row r="3303" spans="1:2" x14ac:dyDescent="0.3">
      <c r="A3303" s="43"/>
      <c r="B3303" s="61"/>
    </row>
    <row r="3304" spans="1:2" x14ac:dyDescent="0.3">
      <c r="A3304" s="43"/>
      <c r="B3304" s="61"/>
    </row>
    <row r="3305" spans="1:2" x14ac:dyDescent="0.3">
      <c r="A3305" s="43"/>
      <c r="B3305" s="61"/>
    </row>
    <row r="3306" spans="1:2" x14ac:dyDescent="0.3">
      <c r="A3306" s="43"/>
      <c r="B3306" s="61"/>
    </row>
    <row r="3307" spans="1:2" x14ac:dyDescent="0.3">
      <c r="A3307" s="43"/>
      <c r="B3307" s="61"/>
    </row>
    <row r="3308" spans="1:2" x14ac:dyDescent="0.3">
      <c r="A3308" s="43"/>
      <c r="B3308" s="61"/>
    </row>
    <row r="3309" spans="1:2" x14ac:dyDescent="0.3">
      <c r="A3309" s="43"/>
      <c r="B3309" s="61"/>
    </row>
    <row r="3310" spans="1:2" x14ac:dyDescent="0.3">
      <c r="A3310" s="43"/>
      <c r="B3310" s="61"/>
    </row>
    <row r="3311" spans="1:2" x14ac:dyDescent="0.3">
      <c r="A3311" s="43"/>
      <c r="B3311" s="61"/>
    </row>
    <row r="3312" spans="1:2" x14ac:dyDescent="0.3">
      <c r="A3312" s="43"/>
      <c r="B3312" s="61"/>
    </row>
    <row r="3313" spans="1:2" x14ac:dyDescent="0.3">
      <c r="A3313" s="43"/>
      <c r="B3313" s="61"/>
    </row>
    <row r="3314" spans="1:2" x14ac:dyDescent="0.3">
      <c r="A3314" s="43"/>
      <c r="B3314" s="61"/>
    </row>
    <row r="3315" spans="1:2" x14ac:dyDescent="0.3">
      <c r="A3315" s="43"/>
      <c r="B3315" s="61"/>
    </row>
    <row r="3316" spans="1:2" x14ac:dyDescent="0.3">
      <c r="A3316" s="43"/>
      <c r="B3316" s="61"/>
    </row>
    <row r="3317" spans="1:2" x14ac:dyDescent="0.3">
      <c r="A3317" s="43"/>
      <c r="B3317" s="61"/>
    </row>
    <row r="3318" spans="1:2" x14ac:dyDescent="0.3">
      <c r="A3318" s="43"/>
      <c r="B3318" s="61"/>
    </row>
    <row r="3319" spans="1:2" x14ac:dyDescent="0.3">
      <c r="A3319" s="43"/>
      <c r="B3319" s="61"/>
    </row>
    <row r="3320" spans="1:2" x14ac:dyDescent="0.3">
      <c r="A3320" s="43"/>
      <c r="B3320" s="61"/>
    </row>
    <row r="3321" spans="1:2" x14ac:dyDescent="0.3">
      <c r="A3321" s="43"/>
      <c r="B3321" s="61"/>
    </row>
    <row r="3322" spans="1:2" x14ac:dyDescent="0.3">
      <c r="A3322" s="43"/>
      <c r="B3322" s="61"/>
    </row>
    <row r="3323" spans="1:2" x14ac:dyDescent="0.3">
      <c r="A3323" s="43"/>
      <c r="B3323" s="61"/>
    </row>
    <row r="3324" spans="1:2" x14ac:dyDescent="0.3">
      <c r="A3324" s="43"/>
      <c r="B3324" s="61"/>
    </row>
    <row r="3325" spans="1:2" x14ac:dyDescent="0.3">
      <c r="A3325" s="43"/>
      <c r="B3325" s="61"/>
    </row>
    <row r="3326" spans="1:2" x14ac:dyDescent="0.3">
      <c r="A3326" s="43"/>
      <c r="B3326" s="61"/>
    </row>
    <row r="3327" spans="1:2" x14ac:dyDescent="0.3">
      <c r="A3327" s="43"/>
      <c r="B3327" s="61"/>
    </row>
    <row r="3328" spans="1:2" x14ac:dyDescent="0.3">
      <c r="A3328" s="43"/>
      <c r="B3328" s="61"/>
    </row>
    <row r="3329" spans="1:2" x14ac:dyDescent="0.3">
      <c r="A3329" s="43"/>
      <c r="B3329" s="61"/>
    </row>
    <row r="3330" spans="1:2" x14ac:dyDescent="0.3">
      <c r="A3330" s="43"/>
      <c r="B3330" s="61"/>
    </row>
    <row r="3331" spans="1:2" x14ac:dyDescent="0.3">
      <c r="A3331" s="43"/>
      <c r="B3331" s="61"/>
    </row>
    <row r="3332" spans="1:2" x14ac:dyDescent="0.3">
      <c r="A3332" s="43"/>
      <c r="B3332" s="61"/>
    </row>
    <row r="3333" spans="1:2" x14ac:dyDescent="0.3">
      <c r="A3333" s="43"/>
      <c r="B3333" s="61"/>
    </row>
    <row r="3334" spans="1:2" x14ac:dyDescent="0.3">
      <c r="A3334" s="43"/>
      <c r="B3334" s="61"/>
    </row>
    <row r="3335" spans="1:2" x14ac:dyDescent="0.3">
      <c r="A3335" s="43"/>
      <c r="B3335" s="61"/>
    </row>
    <row r="3336" spans="1:2" x14ac:dyDescent="0.3">
      <c r="A3336" s="43"/>
      <c r="B3336" s="61"/>
    </row>
    <row r="3337" spans="1:2" x14ac:dyDescent="0.3">
      <c r="A3337" s="43"/>
      <c r="B3337" s="61"/>
    </row>
    <row r="3338" spans="1:2" x14ac:dyDescent="0.3">
      <c r="A3338" s="43"/>
      <c r="B3338" s="61"/>
    </row>
    <row r="3339" spans="1:2" x14ac:dyDescent="0.3">
      <c r="A3339" s="43"/>
      <c r="B3339" s="61"/>
    </row>
    <row r="3340" spans="1:2" x14ac:dyDescent="0.3">
      <c r="A3340" s="43"/>
      <c r="B3340" s="61"/>
    </row>
    <row r="3341" spans="1:2" x14ac:dyDescent="0.3">
      <c r="A3341" s="43"/>
      <c r="B3341" s="61"/>
    </row>
    <row r="3342" spans="1:2" x14ac:dyDescent="0.3">
      <c r="A3342" s="43"/>
      <c r="B3342" s="61"/>
    </row>
    <row r="3343" spans="1:2" x14ac:dyDescent="0.3">
      <c r="A3343" s="43"/>
      <c r="B3343" s="61"/>
    </row>
    <row r="3344" spans="1:2" x14ac:dyDescent="0.3">
      <c r="A3344" s="43"/>
      <c r="B3344" s="61"/>
    </row>
    <row r="3345" spans="1:2" x14ac:dyDescent="0.3">
      <c r="A3345" s="43"/>
      <c r="B3345" s="61"/>
    </row>
    <row r="3346" spans="1:2" x14ac:dyDescent="0.3">
      <c r="A3346" s="43"/>
      <c r="B3346" s="61"/>
    </row>
    <row r="3347" spans="1:2" x14ac:dyDescent="0.3">
      <c r="A3347" s="43"/>
      <c r="B3347" s="61"/>
    </row>
    <row r="3348" spans="1:2" x14ac:dyDescent="0.3">
      <c r="A3348" s="43"/>
      <c r="B3348" s="61"/>
    </row>
    <row r="3349" spans="1:2" x14ac:dyDescent="0.3">
      <c r="A3349" s="43"/>
      <c r="B3349" s="61"/>
    </row>
    <row r="3350" spans="1:2" x14ac:dyDescent="0.3">
      <c r="A3350" s="43"/>
      <c r="B3350" s="61"/>
    </row>
    <row r="3351" spans="1:2" x14ac:dyDescent="0.3">
      <c r="A3351" s="43"/>
      <c r="B3351" s="61"/>
    </row>
    <row r="3352" spans="1:2" x14ac:dyDescent="0.3">
      <c r="A3352" s="43"/>
      <c r="B3352" s="61"/>
    </row>
    <row r="3353" spans="1:2" x14ac:dyDescent="0.3">
      <c r="A3353" s="43"/>
      <c r="B3353" s="61"/>
    </row>
    <row r="3354" spans="1:2" x14ac:dyDescent="0.3">
      <c r="A3354" s="43"/>
      <c r="B3354" s="61"/>
    </row>
    <row r="3355" spans="1:2" x14ac:dyDescent="0.3">
      <c r="A3355" s="43"/>
      <c r="B3355" s="61"/>
    </row>
    <row r="3356" spans="1:2" x14ac:dyDescent="0.3">
      <c r="A3356" s="43"/>
      <c r="B3356" s="61"/>
    </row>
    <row r="3357" spans="1:2" x14ac:dyDescent="0.3">
      <c r="A3357" s="43"/>
      <c r="B3357" s="61"/>
    </row>
    <row r="3358" spans="1:2" x14ac:dyDescent="0.3">
      <c r="A3358" s="43"/>
      <c r="B3358" s="61"/>
    </row>
    <row r="3359" spans="1:2" x14ac:dyDescent="0.3">
      <c r="A3359" s="43"/>
      <c r="B3359" s="61"/>
    </row>
    <row r="3360" spans="1:2" x14ac:dyDescent="0.3">
      <c r="A3360" s="43"/>
      <c r="B3360" s="61"/>
    </row>
    <row r="3361" spans="1:2" x14ac:dyDescent="0.3">
      <c r="A3361" s="43"/>
      <c r="B3361" s="61"/>
    </row>
    <row r="3362" spans="1:2" x14ac:dyDescent="0.3">
      <c r="A3362" s="43"/>
      <c r="B3362" s="61"/>
    </row>
    <row r="3363" spans="1:2" x14ac:dyDescent="0.3">
      <c r="A3363" s="43"/>
      <c r="B3363" s="61"/>
    </row>
    <row r="3364" spans="1:2" x14ac:dyDescent="0.3">
      <c r="A3364" s="43"/>
      <c r="B3364" s="61"/>
    </row>
    <row r="3365" spans="1:2" x14ac:dyDescent="0.3">
      <c r="A3365" s="43"/>
      <c r="B3365" s="61"/>
    </row>
    <row r="3366" spans="1:2" x14ac:dyDescent="0.3">
      <c r="A3366" s="43"/>
      <c r="B3366" s="61"/>
    </row>
    <row r="3367" spans="1:2" x14ac:dyDescent="0.3">
      <c r="A3367" s="43"/>
      <c r="B3367" s="61"/>
    </row>
    <row r="3368" spans="1:2" x14ac:dyDescent="0.3">
      <c r="A3368" s="43"/>
      <c r="B3368" s="61"/>
    </row>
    <row r="3369" spans="1:2" x14ac:dyDescent="0.3">
      <c r="A3369" s="43"/>
      <c r="B3369" s="61"/>
    </row>
    <row r="3370" spans="1:2" x14ac:dyDescent="0.3">
      <c r="A3370" s="43"/>
      <c r="B3370" s="61"/>
    </row>
    <row r="3371" spans="1:2" x14ac:dyDescent="0.3">
      <c r="A3371" s="43"/>
      <c r="B3371" s="61"/>
    </row>
    <row r="3372" spans="1:2" x14ac:dyDescent="0.3">
      <c r="A3372" s="43"/>
      <c r="B3372" s="61"/>
    </row>
    <row r="3373" spans="1:2" x14ac:dyDescent="0.3">
      <c r="A3373" s="43"/>
      <c r="B3373" s="61"/>
    </row>
    <row r="3374" spans="1:2" x14ac:dyDescent="0.3">
      <c r="A3374" s="43"/>
      <c r="B3374" s="61"/>
    </row>
    <row r="3375" spans="1:2" x14ac:dyDescent="0.3">
      <c r="A3375" s="43"/>
      <c r="B3375" s="61"/>
    </row>
    <row r="3376" spans="1:2" x14ac:dyDescent="0.3">
      <c r="A3376" s="43"/>
      <c r="B3376" s="61"/>
    </row>
    <row r="3377" spans="1:2" x14ac:dyDescent="0.3">
      <c r="A3377" s="43"/>
      <c r="B3377" s="61"/>
    </row>
    <row r="3378" spans="1:2" x14ac:dyDescent="0.3">
      <c r="A3378" s="43"/>
      <c r="B3378" s="61"/>
    </row>
    <row r="3379" spans="1:2" x14ac:dyDescent="0.3">
      <c r="A3379" s="43"/>
      <c r="B3379" s="61"/>
    </row>
    <row r="3380" spans="1:2" x14ac:dyDescent="0.3">
      <c r="A3380" s="43"/>
      <c r="B3380" s="61"/>
    </row>
    <row r="3381" spans="1:2" x14ac:dyDescent="0.3">
      <c r="A3381" s="43"/>
      <c r="B3381" s="61"/>
    </row>
    <row r="3382" spans="1:2" x14ac:dyDescent="0.3">
      <c r="A3382" s="43"/>
      <c r="B3382" s="61"/>
    </row>
    <row r="3383" spans="1:2" x14ac:dyDescent="0.3">
      <c r="A3383" s="43"/>
      <c r="B3383" s="61"/>
    </row>
    <row r="3384" spans="1:2" x14ac:dyDescent="0.3">
      <c r="A3384" s="43"/>
      <c r="B3384" s="61"/>
    </row>
    <row r="3385" spans="1:2" x14ac:dyDescent="0.3">
      <c r="A3385" s="43"/>
      <c r="B3385" s="61"/>
    </row>
    <row r="3386" spans="1:2" x14ac:dyDescent="0.3">
      <c r="A3386" s="43"/>
      <c r="B3386" s="61"/>
    </row>
    <row r="3387" spans="1:2" x14ac:dyDescent="0.3">
      <c r="A3387" s="43"/>
      <c r="B3387" s="61"/>
    </row>
    <row r="3388" spans="1:2" x14ac:dyDescent="0.3">
      <c r="A3388" s="43"/>
      <c r="B3388" s="61"/>
    </row>
    <row r="3389" spans="1:2" x14ac:dyDescent="0.3">
      <c r="A3389" s="43"/>
      <c r="B3389" s="61"/>
    </row>
    <row r="3390" spans="1:2" x14ac:dyDescent="0.3">
      <c r="A3390" s="43"/>
      <c r="B3390" s="61"/>
    </row>
    <row r="3391" spans="1:2" x14ac:dyDescent="0.3">
      <c r="A3391" s="43"/>
      <c r="B3391" s="61"/>
    </row>
    <row r="3392" spans="1:2" x14ac:dyDescent="0.3">
      <c r="A3392" s="43"/>
      <c r="B3392" s="61"/>
    </row>
    <row r="3393" spans="1:2" x14ac:dyDescent="0.3">
      <c r="A3393" s="43"/>
      <c r="B3393" s="61"/>
    </row>
    <row r="3394" spans="1:2" x14ac:dyDescent="0.3">
      <c r="A3394" s="43"/>
      <c r="B3394" s="61"/>
    </row>
    <row r="3395" spans="1:2" x14ac:dyDescent="0.3">
      <c r="A3395" s="43"/>
      <c r="B3395" s="61"/>
    </row>
    <row r="3396" spans="1:2" x14ac:dyDescent="0.3">
      <c r="A3396" s="43"/>
      <c r="B3396" s="61"/>
    </row>
    <row r="3397" spans="1:2" x14ac:dyDescent="0.3">
      <c r="A3397" s="43"/>
      <c r="B3397" s="61"/>
    </row>
    <row r="3398" spans="1:2" x14ac:dyDescent="0.3">
      <c r="A3398" s="43"/>
      <c r="B3398" s="61"/>
    </row>
    <row r="3399" spans="1:2" x14ac:dyDescent="0.3">
      <c r="A3399" s="43"/>
      <c r="B3399" s="61"/>
    </row>
    <row r="3400" spans="1:2" x14ac:dyDescent="0.3">
      <c r="A3400" s="43"/>
      <c r="B3400" s="61"/>
    </row>
    <row r="3401" spans="1:2" x14ac:dyDescent="0.3">
      <c r="A3401" s="43"/>
      <c r="B3401" s="61"/>
    </row>
    <row r="3402" spans="1:2" x14ac:dyDescent="0.3">
      <c r="A3402" s="43"/>
      <c r="B3402" s="61"/>
    </row>
    <row r="3403" spans="1:2" x14ac:dyDescent="0.3">
      <c r="A3403" s="43"/>
      <c r="B3403" s="61"/>
    </row>
    <row r="3404" spans="1:2" x14ac:dyDescent="0.3">
      <c r="A3404" s="43"/>
      <c r="B3404" s="61"/>
    </row>
    <row r="3405" spans="1:2" x14ac:dyDescent="0.3">
      <c r="A3405" s="43"/>
      <c r="B3405" s="61"/>
    </row>
    <row r="3406" spans="1:2" x14ac:dyDescent="0.3">
      <c r="A3406" s="43"/>
      <c r="B3406" s="61"/>
    </row>
    <row r="3407" spans="1:2" x14ac:dyDescent="0.3">
      <c r="A3407" s="43"/>
      <c r="B3407" s="61"/>
    </row>
    <row r="3408" spans="1:2" x14ac:dyDescent="0.3">
      <c r="A3408" s="43"/>
      <c r="B3408" s="61"/>
    </row>
    <row r="3409" spans="1:2" x14ac:dyDescent="0.3">
      <c r="A3409" s="43"/>
      <c r="B3409" s="61"/>
    </row>
    <row r="3410" spans="1:2" x14ac:dyDescent="0.3">
      <c r="A3410" s="43"/>
      <c r="B3410" s="61"/>
    </row>
    <row r="3411" spans="1:2" x14ac:dyDescent="0.3">
      <c r="A3411" s="43"/>
      <c r="B3411" s="61"/>
    </row>
    <row r="3412" spans="1:2" x14ac:dyDescent="0.3">
      <c r="A3412" s="43"/>
      <c r="B3412" s="61"/>
    </row>
    <row r="3413" spans="1:2" x14ac:dyDescent="0.3">
      <c r="A3413" s="43"/>
      <c r="B3413" s="61"/>
    </row>
    <row r="3414" spans="1:2" x14ac:dyDescent="0.3">
      <c r="A3414" s="43"/>
      <c r="B3414" s="61"/>
    </row>
    <row r="3415" spans="1:2" x14ac:dyDescent="0.3">
      <c r="A3415" s="43"/>
      <c r="B3415" s="61"/>
    </row>
    <row r="3416" spans="1:2" x14ac:dyDescent="0.3">
      <c r="A3416" s="43"/>
      <c r="B3416" s="61"/>
    </row>
    <row r="3417" spans="1:2" x14ac:dyDescent="0.3">
      <c r="A3417" s="43"/>
      <c r="B3417" s="61"/>
    </row>
    <row r="3418" spans="1:2" x14ac:dyDescent="0.3">
      <c r="A3418" s="43"/>
      <c r="B3418" s="61"/>
    </row>
    <row r="3419" spans="1:2" x14ac:dyDescent="0.3">
      <c r="A3419" s="43"/>
      <c r="B3419" s="61"/>
    </row>
    <row r="3420" spans="1:2" x14ac:dyDescent="0.3">
      <c r="A3420" s="43"/>
      <c r="B3420" s="61"/>
    </row>
    <row r="3421" spans="1:2" x14ac:dyDescent="0.3">
      <c r="A3421" s="43"/>
      <c r="B3421" s="61"/>
    </row>
    <row r="3422" spans="1:2" x14ac:dyDescent="0.3">
      <c r="A3422" s="43"/>
      <c r="B3422" s="61"/>
    </row>
    <row r="3423" spans="1:2" x14ac:dyDescent="0.3">
      <c r="A3423" s="43"/>
      <c r="B3423" s="61"/>
    </row>
    <row r="3424" spans="1:2" x14ac:dyDescent="0.3">
      <c r="A3424" s="43"/>
      <c r="B3424" s="61"/>
    </row>
    <row r="3425" spans="1:2" x14ac:dyDescent="0.3">
      <c r="A3425" s="43"/>
      <c r="B3425" s="61"/>
    </row>
    <row r="3426" spans="1:2" x14ac:dyDescent="0.3">
      <c r="A3426" s="43"/>
      <c r="B3426" s="61"/>
    </row>
    <row r="3427" spans="1:2" x14ac:dyDescent="0.3">
      <c r="A3427" s="43"/>
      <c r="B3427" s="61"/>
    </row>
    <row r="3428" spans="1:2" x14ac:dyDescent="0.3">
      <c r="A3428" s="43"/>
      <c r="B3428" s="61"/>
    </row>
    <row r="3429" spans="1:2" x14ac:dyDescent="0.3">
      <c r="A3429" s="43"/>
      <c r="B3429" s="61"/>
    </row>
    <row r="3430" spans="1:2" x14ac:dyDescent="0.3">
      <c r="A3430" s="43"/>
      <c r="B3430" s="61"/>
    </row>
    <row r="3431" spans="1:2" x14ac:dyDescent="0.3">
      <c r="A3431" s="43"/>
      <c r="B3431" s="61"/>
    </row>
    <row r="3432" spans="1:2" x14ac:dyDescent="0.3">
      <c r="A3432" s="43"/>
      <c r="B3432" s="61"/>
    </row>
    <row r="3433" spans="1:2" x14ac:dyDescent="0.3">
      <c r="A3433" s="43"/>
      <c r="B3433" s="61"/>
    </row>
    <row r="3434" spans="1:2" x14ac:dyDescent="0.3">
      <c r="A3434" s="43"/>
      <c r="B3434" s="61"/>
    </row>
    <row r="3435" spans="1:2" x14ac:dyDescent="0.3">
      <c r="A3435" s="43"/>
      <c r="B3435" s="61"/>
    </row>
    <row r="3436" spans="1:2" x14ac:dyDescent="0.3">
      <c r="A3436" s="43"/>
      <c r="B3436" s="61"/>
    </row>
    <row r="3437" spans="1:2" x14ac:dyDescent="0.3">
      <c r="A3437" s="43"/>
      <c r="B3437" s="61"/>
    </row>
    <row r="3438" spans="1:2" x14ac:dyDescent="0.3">
      <c r="A3438" s="43"/>
      <c r="B3438" s="61"/>
    </row>
    <row r="3439" spans="1:2" x14ac:dyDescent="0.3">
      <c r="A3439" s="43"/>
      <c r="B3439" s="61"/>
    </row>
    <row r="3440" spans="1:2" x14ac:dyDescent="0.3">
      <c r="A3440" s="43"/>
      <c r="B3440" s="61"/>
    </row>
    <row r="3441" spans="1:2" x14ac:dyDescent="0.3">
      <c r="A3441" s="43"/>
      <c r="B3441" s="61"/>
    </row>
    <row r="3442" spans="1:2" x14ac:dyDescent="0.3">
      <c r="A3442" s="43"/>
      <c r="B3442" s="61"/>
    </row>
    <row r="3443" spans="1:2" x14ac:dyDescent="0.3">
      <c r="A3443" s="43"/>
      <c r="B3443" s="61"/>
    </row>
    <row r="3444" spans="1:2" x14ac:dyDescent="0.3">
      <c r="A3444" s="43"/>
      <c r="B3444" s="61"/>
    </row>
    <row r="3445" spans="1:2" x14ac:dyDescent="0.3">
      <c r="A3445" s="43"/>
      <c r="B3445" s="61"/>
    </row>
    <row r="3446" spans="1:2" x14ac:dyDescent="0.3">
      <c r="A3446" s="43"/>
      <c r="B3446" s="61"/>
    </row>
    <row r="3447" spans="1:2" x14ac:dyDescent="0.3">
      <c r="A3447" s="43"/>
      <c r="B3447" s="61"/>
    </row>
    <row r="3448" spans="1:2" x14ac:dyDescent="0.3">
      <c r="A3448" s="43"/>
      <c r="B3448" s="61"/>
    </row>
    <row r="3449" spans="1:2" x14ac:dyDescent="0.3">
      <c r="A3449" s="43"/>
      <c r="B3449" s="61"/>
    </row>
    <row r="3450" spans="1:2" x14ac:dyDescent="0.3">
      <c r="A3450" s="43"/>
      <c r="B3450" s="61"/>
    </row>
    <row r="3451" spans="1:2" x14ac:dyDescent="0.3">
      <c r="A3451" s="43"/>
      <c r="B3451" s="61"/>
    </row>
    <row r="3452" spans="1:2" x14ac:dyDescent="0.3">
      <c r="A3452" s="43"/>
      <c r="B3452" s="61"/>
    </row>
    <row r="3453" spans="1:2" x14ac:dyDescent="0.3">
      <c r="A3453" s="43"/>
      <c r="B3453" s="61"/>
    </row>
    <row r="3454" spans="1:2" x14ac:dyDescent="0.3">
      <c r="A3454" s="43"/>
      <c r="B3454" s="61"/>
    </row>
    <row r="3455" spans="1:2" x14ac:dyDescent="0.3">
      <c r="A3455" s="43"/>
      <c r="B3455" s="61"/>
    </row>
    <row r="3456" spans="1:2" x14ac:dyDescent="0.3">
      <c r="A3456" s="43"/>
      <c r="B3456" s="61"/>
    </row>
    <row r="3457" spans="1:2" x14ac:dyDescent="0.3">
      <c r="A3457" s="43"/>
      <c r="B3457" s="61"/>
    </row>
    <row r="3458" spans="1:2" x14ac:dyDescent="0.3">
      <c r="A3458" s="43"/>
      <c r="B3458" s="61"/>
    </row>
    <row r="3459" spans="1:2" x14ac:dyDescent="0.3">
      <c r="A3459" s="43"/>
      <c r="B3459" s="61"/>
    </row>
    <row r="3460" spans="1:2" x14ac:dyDescent="0.3">
      <c r="A3460" s="43"/>
      <c r="B3460" s="61"/>
    </row>
    <row r="3461" spans="1:2" x14ac:dyDescent="0.3">
      <c r="A3461" s="43"/>
      <c r="B3461" s="61"/>
    </row>
    <row r="3462" spans="1:2" x14ac:dyDescent="0.3">
      <c r="A3462" s="43"/>
      <c r="B3462" s="61"/>
    </row>
    <row r="3463" spans="1:2" x14ac:dyDescent="0.3">
      <c r="A3463" s="43"/>
      <c r="B3463" s="61"/>
    </row>
    <row r="3464" spans="1:2" x14ac:dyDescent="0.3">
      <c r="A3464" s="43"/>
      <c r="B3464" s="61"/>
    </row>
    <row r="3465" spans="1:2" x14ac:dyDescent="0.3">
      <c r="A3465" s="43"/>
      <c r="B3465" s="61"/>
    </row>
    <row r="3466" spans="1:2" x14ac:dyDescent="0.3">
      <c r="A3466" s="43"/>
      <c r="B3466" s="61"/>
    </row>
    <row r="3467" spans="1:2" x14ac:dyDescent="0.3">
      <c r="A3467" s="43"/>
      <c r="B3467" s="61"/>
    </row>
    <row r="3468" spans="1:2" x14ac:dyDescent="0.3">
      <c r="A3468" s="43"/>
      <c r="B3468" s="61"/>
    </row>
    <row r="3469" spans="1:2" x14ac:dyDescent="0.3">
      <c r="A3469" s="43"/>
      <c r="B3469" s="61"/>
    </row>
    <row r="3470" spans="1:2" x14ac:dyDescent="0.3">
      <c r="A3470" s="43"/>
      <c r="B3470" s="61"/>
    </row>
    <row r="3471" spans="1:2" x14ac:dyDescent="0.3">
      <c r="A3471" s="43"/>
      <c r="B3471" s="61"/>
    </row>
    <row r="3472" spans="1:2" x14ac:dyDescent="0.3">
      <c r="A3472" s="43"/>
      <c r="B3472" s="61"/>
    </row>
    <row r="3473" spans="1:2" x14ac:dyDescent="0.3">
      <c r="A3473" s="43"/>
      <c r="B3473" s="61"/>
    </row>
    <row r="3474" spans="1:2" x14ac:dyDescent="0.3">
      <c r="A3474" s="43"/>
      <c r="B3474" s="61"/>
    </row>
    <row r="3475" spans="1:2" x14ac:dyDescent="0.3">
      <c r="A3475" s="43"/>
      <c r="B3475" s="61"/>
    </row>
    <row r="3476" spans="1:2" x14ac:dyDescent="0.3">
      <c r="A3476" s="43"/>
      <c r="B3476" s="61"/>
    </row>
    <row r="3477" spans="1:2" x14ac:dyDescent="0.3">
      <c r="A3477" s="43"/>
      <c r="B3477" s="61"/>
    </row>
    <row r="3478" spans="1:2" x14ac:dyDescent="0.3">
      <c r="A3478" s="43"/>
      <c r="B3478" s="61"/>
    </row>
    <row r="3479" spans="1:2" x14ac:dyDescent="0.3">
      <c r="A3479" s="43"/>
      <c r="B3479" s="61"/>
    </row>
    <row r="3480" spans="1:2" x14ac:dyDescent="0.3">
      <c r="A3480" s="43"/>
      <c r="B3480" s="61"/>
    </row>
    <row r="3481" spans="1:2" x14ac:dyDescent="0.3">
      <c r="A3481" s="43"/>
      <c r="B3481" s="61"/>
    </row>
    <row r="3482" spans="1:2" x14ac:dyDescent="0.3">
      <c r="A3482" s="43"/>
      <c r="B3482" s="61"/>
    </row>
    <row r="3483" spans="1:2" x14ac:dyDescent="0.3">
      <c r="A3483" s="43"/>
      <c r="B3483" s="61"/>
    </row>
    <row r="3484" spans="1:2" x14ac:dyDescent="0.3">
      <c r="A3484" s="43"/>
      <c r="B3484" s="61"/>
    </row>
    <row r="3485" spans="1:2" x14ac:dyDescent="0.3">
      <c r="A3485" s="43"/>
      <c r="B3485" s="61"/>
    </row>
    <row r="3486" spans="1:2" x14ac:dyDescent="0.3">
      <c r="A3486" s="43"/>
      <c r="B3486" s="61"/>
    </row>
    <row r="3487" spans="1:2" x14ac:dyDescent="0.3">
      <c r="A3487" s="43"/>
      <c r="B3487" s="61"/>
    </row>
    <row r="3488" spans="1:2" x14ac:dyDescent="0.3">
      <c r="A3488" s="43"/>
      <c r="B3488" s="61"/>
    </row>
    <row r="3489" spans="1:2" x14ac:dyDescent="0.3">
      <c r="A3489" s="43"/>
      <c r="B3489" s="61"/>
    </row>
    <row r="3490" spans="1:2" x14ac:dyDescent="0.3">
      <c r="A3490" s="43"/>
      <c r="B3490" s="61"/>
    </row>
    <row r="3491" spans="1:2" x14ac:dyDescent="0.3">
      <c r="A3491" s="43"/>
      <c r="B3491" s="61"/>
    </row>
    <row r="3492" spans="1:2" x14ac:dyDescent="0.3">
      <c r="A3492" s="43"/>
      <c r="B3492" s="61"/>
    </row>
    <row r="3493" spans="1:2" x14ac:dyDescent="0.3">
      <c r="A3493" s="43"/>
      <c r="B3493" s="61"/>
    </row>
    <row r="3494" spans="1:2" x14ac:dyDescent="0.3">
      <c r="A3494" s="43"/>
      <c r="B3494" s="61"/>
    </row>
    <row r="3495" spans="1:2" x14ac:dyDescent="0.3">
      <c r="A3495" s="43"/>
      <c r="B3495" s="61"/>
    </row>
    <row r="3496" spans="1:2" x14ac:dyDescent="0.3">
      <c r="A3496" s="43"/>
      <c r="B3496" s="61"/>
    </row>
    <row r="3497" spans="1:2" x14ac:dyDescent="0.3">
      <c r="A3497" s="43"/>
      <c r="B3497" s="61"/>
    </row>
    <row r="3498" spans="1:2" x14ac:dyDescent="0.3">
      <c r="A3498" s="43"/>
      <c r="B3498" s="61"/>
    </row>
    <row r="3499" spans="1:2" x14ac:dyDescent="0.3">
      <c r="A3499" s="43"/>
      <c r="B3499" s="61"/>
    </row>
    <row r="3500" spans="1:2" x14ac:dyDescent="0.3">
      <c r="A3500" s="43"/>
      <c r="B3500" s="61"/>
    </row>
    <row r="3501" spans="1:2" x14ac:dyDescent="0.3">
      <c r="A3501" s="43"/>
      <c r="B3501" s="61"/>
    </row>
    <row r="3502" spans="1:2" x14ac:dyDescent="0.3">
      <c r="A3502" s="43"/>
      <c r="B3502" s="61"/>
    </row>
    <row r="3503" spans="1:2" x14ac:dyDescent="0.3">
      <c r="A3503" s="43"/>
      <c r="B3503" s="61"/>
    </row>
    <row r="3504" spans="1:2" x14ac:dyDescent="0.3">
      <c r="A3504" s="43"/>
      <c r="B3504" s="61"/>
    </row>
    <row r="3505" spans="1:2" x14ac:dyDescent="0.3">
      <c r="A3505" s="43"/>
      <c r="B3505" s="61"/>
    </row>
    <row r="3506" spans="1:2" x14ac:dyDescent="0.3">
      <c r="A3506" s="43"/>
      <c r="B3506" s="61"/>
    </row>
    <row r="3507" spans="1:2" x14ac:dyDescent="0.3">
      <c r="A3507" s="43"/>
      <c r="B3507" s="61"/>
    </row>
    <row r="3508" spans="1:2" x14ac:dyDescent="0.3">
      <c r="A3508" s="43"/>
      <c r="B3508" s="61"/>
    </row>
    <row r="3509" spans="1:2" x14ac:dyDescent="0.3">
      <c r="A3509" s="43"/>
      <c r="B3509" s="61"/>
    </row>
    <row r="3510" spans="1:2" x14ac:dyDescent="0.3">
      <c r="A3510" s="43"/>
      <c r="B3510" s="61"/>
    </row>
    <row r="3511" spans="1:2" x14ac:dyDescent="0.3">
      <c r="A3511" s="43"/>
      <c r="B3511" s="61"/>
    </row>
    <row r="3512" spans="1:2" x14ac:dyDescent="0.3">
      <c r="A3512" s="43"/>
      <c r="B3512" s="61"/>
    </row>
    <row r="3513" spans="1:2" x14ac:dyDescent="0.3">
      <c r="A3513" s="43"/>
      <c r="B3513" s="61"/>
    </row>
    <row r="3514" spans="1:2" x14ac:dyDescent="0.3">
      <c r="A3514" s="43"/>
      <c r="B3514" s="61"/>
    </row>
    <row r="3515" spans="1:2" x14ac:dyDescent="0.3">
      <c r="A3515" s="43"/>
      <c r="B3515" s="61"/>
    </row>
    <row r="3516" spans="1:2" x14ac:dyDescent="0.3">
      <c r="A3516" s="43"/>
      <c r="B3516" s="61"/>
    </row>
    <row r="3517" spans="1:2" x14ac:dyDescent="0.3">
      <c r="A3517" s="43"/>
      <c r="B3517" s="61"/>
    </row>
    <row r="3518" spans="1:2" x14ac:dyDescent="0.3">
      <c r="A3518" s="43"/>
      <c r="B3518" s="61"/>
    </row>
    <row r="3519" spans="1:2" x14ac:dyDescent="0.3">
      <c r="A3519" s="43"/>
      <c r="B3519" s="61"/>
    </row>
    <row r="3520" spans="1:2" x14ac:dyDescent="0.3">
      <c r="A3520" s="43"/>
      <c r="B3520" s="61"/>
    </row>
    <row r="3521" spans="1:2" x14ac:dyDescent="0.3">
      <c r="A3521" s="43"/>
      <c r="B3521" s="61"/>
    </row>
    <row r="3522" spans="1:2" x14ac:dyDescent="0.3">
      <c r="A3522" s="43"/>
      <c r="B3522" s="61"/>
    </row>
    <row r="3523" spans="1:2" x14ac:dyDescent="0.3">
      <c r="A3523" s="43"/>
      <c r="B3523" s="61"/>
    </row>
    <row r="3524" spans="1:2" x14ac:dyDescent="0.3">
      <c r="A3524" s="43"/>
      <c r="B3524" s="61"/>
    </row>
    <row r="3525" spans="1:2" x14ac:dyDescent="0.3">
      <c r="A3525" s="43"/>
      <c r="B3525" s="61"/>
    </row>
    <row r="3526" spans="1:2" x14ac:dyDescent="0.3">
      <c r="A3526" s="43"/>
      <c r="B3526" s="61"/>
    </row>
    <row r="3527" spans="1:2" x14ac:dyDescent="0.3">
      <c r="A3527" s="43"/>
      <c r="B3527" s="61"/>
    </row>
    <row r="3528" spans="1:2" x14ac:dyDescent="0.3">
      <c r="A3528" s="43"/>
      <c r="B3528" s="61"/>
    </row>
    <row r="3529" spans="1:2" x14ac:dyDescent="0.3">
      <c r="A3529" s="43"/>
      <c r="B3529" s="61"/>
    </row>
    <row r="3530" spans="1:2" x14ac:dyDescent="0.3">
      <c r="A3530" s="43"/>
      <c r="B3530" s="61"/>
    </row>
    <row r="3531" spans="1:2" x14ac:dyDescent="0.3">
      <c r="A3531" s="43"/>
      <c r="B3531" s="61"/>
    </row>
    <row r="3532" spans="1:2" x14ac:dyDescent="0.3">
      <c r="A3532" s="43"/>
      <c r="B3532" s="61"/>
    </row>
    <row r="3533" spans="1:2" x14ac:dyDescent="0.3">
      <c r="A3533" s="43"/>
      <c r="B3533" s="61"/>
    </row>
    <row r="3534" spans="1:2" x14ac:dyDescent="0.3">
      <c r="A3534" s="43"/>
      <c r="B3534" s="61"/>
    </row>
    <row r="3535" spans="1:2" x14ac:dyDescent="0.3">
      <c r="A3535" s="43"/>
      <c r="B3535" s="61"/>
    </row>
    <row r="3536" spans="1:2" x14ac:dyDescent="0.3">
      <c r="A3536" s="43"/>
      <c r="B3536" s="61"/>
    </row>
    <row r="3537" spans="1:2" x14ac:dyDescent="0.3">
      <c r="A3537" s="43"/>
      <c r="B3537" s="61"/>
    </row>
    <row r="3538" spans="1:2" x14ac:dyDescent="0.3">
      <c r="A3538" s="43"/>
      <c r="B3538" s="61"/>
    </row>
    <row r="3539" spans="1:2" x14ac:dyDescent="0.3">
      <c r="A3539" s="43"/>
      <c r="B3539" s="61"/>
    </row>
    <row r="3540" spans="1:2" x14ac:dyDescent="0.3">
      <c r="A3540" s="43"/>
      <c r="B3540" s="61"/>
    </row>
    <row r="3541" spans="1:2" x14ac:dyDescent="0.3">
      <c r="A3541" s="43"/>
      <c r="B3541" s="61"/>
    </row>
    <row r="3542" spans="1:2" x14ac:dyDescent="0.3">
      <c r="A3542" s="43"/>
      <c r="B3542" s="61"/>
    </row>
    <row r="3543" spans="1:2" x14ac:dyDescent="0.3">
      <c r="A3543" s="43"/>
      <c r="B3543" s="61"/>
    </row>
    <row r="3544" spans="1:2" x14ac:dyDescent="0.3">
      <c r="A3544" s="43"/>
      <c r="B3544" s="61"/>
    </row>
    <row r="3545" spans="1:2" x14ac:dyDescent="0.3">
      <c r="A3545" s="43"/>
      <c r="B3545" s="61"/>
    </row>
    <row r="3546" spans="1:2" x14ac:dyDescent="0.3">
      <c r="A3546" s="43"/>
      <c r="B3546" s="61"/>
    </row>
    <row r="3547" spans="1:2" x14ac:dyDescent="0.3">
      <c r="A3547" s="43"/>
      <c r="B3547" s="61"/>
    </row>
    <row r="3548" spans="1:2" x14ac:dyDescent="0.3">
      <c r="A3548" s="43"/>
      <c r="B3548" s="61"/>
    </row>
    <row r="3549" spans="1:2" x14ac:dyDescent="0.3">
      <c r="A3549" s="43"/>
      <c r="B3549" s="61"/>
    </row>
    <row r="3550" spans="1:2" x14ac:dyDescent="0.3">
      <c r="A3550" s="43"/>
      <c r="B3550" s="61"/>
    </row>
    <row r="3551" spans="1:2" x14ac:dyDescent="0.3">
      <c r="A3551" s="43"/>
      <c r="B3551" s="61"/>
    </row>
    <row r="3552" spans="1:2" x14ac:dyDescent="0.3">
      <c r="A3552" s="43"/>
      <c r="B3552" s="61"/>
    </row>
    <row r="3553" spans="1:2" x14ac:dyDescent="0.3">
      <c r="A3553" s="43"/>
      <c r="B3553" s="61"/>
    </row>
    <row r="3554" spans="1:2" x14ac:dyDescent="0.3">
      <c r="A3554" s="43"/>
      <c r="B3554" s="61"/>
    </row>
    <row r="3555" spans="1:2" x14ac:dyDescent="0.3">
      <c r="A3555" s="43"/>
      <c r="B3555" s="61"/>
    </row>
    <row r="3556" spans="1:2" x14ac:dyDescent="0.3">
      <c r="A3556" s="43"/>
      <c r="B3556" s="61"/>
    </row>
    <row r="3557" spans="1:2" x14ac:dyDescent="0.3">
      <c r="A3557" s="43"/>
      <c r="B3557" s="61"/>
    </row>
    <row r="3558" spans="1:2" x14ac:dyDescent="0.3">
      <c r="A3558" s="43"/>
      <c r="B3558" s="61"/>
    </row>
    <row r="3559" spans="1:2" x14ac:dyDescent="0.3">
      <c r="A3559" s="43"/>
      <c r="B3559" s="61"/>
    </row>
    <row r="3560" spans="1:2" x14ac:dyDescent="0.3">
      <c r="A3560" s="43"/>
      <c r="B3560" s="61"/>
    </row>
    <row r="3561" spans="1:2" x14ac:dyDescent="0.3">
      <c r="A3561" s="43"/>
      <c r="B3561" s="61"/>
    </row>
    <row r="3562" spans="1:2" x14ac:dyDescent="0.3">
      <c r="A3562" s="43"/>
      <c r="B3562" s="61"/>
    </row>
    <row r="3563" spans="1:2" x14ac:dyDescent="0.3">
      <c r="A3563" s="43"/>
      <c r="B3563" s="61"/>
    </row>
    <row r="3564" spans="1:2" x14ac:dyDescent="0.3">
      <c r="A3564" s="43"/>
      <c r="B3564" s="61"/>
    </row>
    <row r="3565" spans="1:2" x14ac:dyDescent="0.3">
      <c r="A3565" s="43"/>
      <c r="B3565" s="61"/>
    </row>
    <row r="3566" spans="1:2" x14ac:dyDescent="0.3">
      <c r="A3566" s="43"/>
      <c r="B3566" s="61"/>
    </row>
    <row r="3567" spans="1:2" x14ac:dyDescent="0.3">
      <c r="A3567" s="43"/>
      <c r="B3567" s="61"/>
    </row>
    <row r="3568" spans="1:2" x14ac:dyDescent="0.3">
      <c r="A3568" s="43"/>
      <c r="B3568" s="61"/>
    </row>
    <row r="3569" spans="1:2" x14ac:dyDescent="0.3">
      <c r="A3569" s="43"/>
      <c r="B3569" s="61"/>
    </row>
    <row r="3570" spans="1:2" x14ac:dyDescent="0.3">
      <c r="A3570" s="43"/>
      <c r="B3570" s="61"/>
    </row>
    <row r="3571" spans="1:2" x14ac:dyDescent="0.3">
      <c r="A3571" s="43"/>
      <c r="B3571" s="61"/>
    </row>
    <row r="3572" spans="1:2" x14ac:dyDescent="0.3">
      <c r="A3572" s="43"/>
      <c r="B3572" s="61"/>
    </row>
    <row r="3573" spans="1:2" x14ac:dyDescent="0.3">
      <c r="A3573" s="43"/>
      <c r="B3573" s="61"/>
    </row>
    <row r="3574" spans="1:2" x14ac:dyDescent="0.3">
      <c r="A3574" s="43"/>
      <c r="B3574" s="61"/>
    </row>
    <row r="3575" spans="1:2" x14ac:dyDescent="0.3">
      <c r="A3575" s="43"/>
      <c r="B3575" s="61"/>
    </row>
    <row r="3576" spans="1:2" x14ac:dyDescent="0.3">
      <c r="A3576" s="43"/>
      <c r="B3576" s="61"/>
    </row>
    <row r="3577" spans="1:2" x14ac:dyDescent="0.3">
      <c r="A3577" s="43"/>
      <c r="B3577" s="61"/>
    </row>
    <row r="3578" spans="1:2" x14ac:dyDescent="0.3">
      <c r="A3578" s="43"/>
      <c r="B3578" s="61"/>
    </row>
    <row r="3579" spans="1:2" x14ac:dyDescent="0.3">
      <c r="A3579" s="43"/>
      <c r="B3579" s="61"/>
    </row>
    <row r="3580" spans="1:2" x14ac:dyDescent="0.3">
      <c r="A3580" s="43"/>
      <c r="B3580" s="61"/>
    </row>
    <row r="3581" spans="1:2" x14ac:dyDescent="0.3">
      <c r="A3581" s="43"/>
      <c r="B3581" s="61"/>
    </row>
    <row r="3582" spans="1:2" x14ac:dyDescent="0.3">
      <c r="A3582" s="43"/>
      <c r="B3582" s="61"/>
    </row>
    <row r="3583" spans="1:2" x14ac:dyDescent="0.3">
      <c r="A3583" s="43"/>
      <c r="B3583" s="61"/>
    </row>
    <row r="3584" spans="1:2" x14ac:dyDescent="0.3">
      <c r="A3584" s="43"/>
      <c r="B3584" s="61"/>
    </row>
    <row r="3585" spans="1:2" x14ac:dyDescent="0.3">
      <c r="A3585" s="43"/>
      <c r="B3585" s="61"/>
    </row>
    <row r="3586" spans="1:2" x14ac:dyDescent="0.3">
      <c r="A3586" s="43"/>
      <c r="B3586" s="61"/>
    </row>
    <row r="3587" spans="1:2" x14ac:dyDescent="0.3">
      <c r="A3587" s="43"/>
      <c r="B3587" s="61"/>
    </row>
    <row r="3588" spans="1:2" x14ac:dyDescent="0.3">
      <c r="A3588" s="43"/>
      <c r="B3588" s="61"/>
    </row>
    <row r="3589" spans="1:2" x14ac:dyDescent="0.3">
      <c r="A3589" s="43"/>
      <c r="B3589" s="61"/>
    </row>
    <row r="3590" spans="1:2" x14ac:dyDescent="0.3">
      <c r="A3590" s="43"/>
      <c r="B3590" s="61"/>
    </row>
    <row r="3591" spans="1:2" x14ac:dyDescent="0.3">
      <c r="A3591" s="43"/>
      <c r="B3591" s="61"/>
    </row>
    <row r="3592" spans="1:2" x14ac:dyDescent="0.3">
      <c r="A3592" s="43"/>
      <c r="B3592" s="61"/>
    </row>
    <row r="3593" spans="1:2" x14ac:dyDescent="0.3">
      <c r="A3593" s="43"/>
      <c r="B3593" s="61"/>
    </row>
    <row r="3594" spans="1:2" x14ac:dyDescent="0.3">
      <c r="A3594" s="43"/>
      <c r="B3594" s="61"/>
    </row>
    <row r="3595" spans="1:2" x14ac:dyDescent="0.3">
      <c r="A3595" s="43"/>
      <c r="B3595" s="61"/>
    </row>
    <row r="3596" spans="1:2" x14ac:dyDescent="0.3">
      <c r="A3596" s="43"/>
      <c r="B3596" s="61"/>
    </row>
    <row r="3597" spans="1:2" x14ac:dyDescent="0.3">
      <c r="A3597" s="43"/>
      <c r="B3597" s="61"/>
    </row>
    <row r="3598" spans="1:2" x14ac:dyDescent="0.3">
      <c r="A3598" s="43"/>
      <c r="B3598" s="61"/>
    </row>
    <row r="3599" spans="1:2" x14ac:dyDescent="0.3">
      <c r="A3599" s="43"/>
      <c r="B3599" s="61"/>
    </row>
    <row r="3600" spans="1:2" x14ac:dyDescent="0.3">
      <c r="A3600" s="43"/>
      <c r="B3600" s="61"/>
    </row>
    <row r="3601" spans="1:8" x14ac:dyDescent="0.3">
      <c r="A3601" s="43"/>
      <c r="B3601" s="61"/>
    </row>
    <row r="3602" spans="1:8" x14ac:dyDescent="0.3">
      <c r="A3602" s="43"/>
      <c r="B3602" s="61"/>
    </row>
    <row r="3603" spans="1:8" x14ac:dyDescent="0.3">
      <c r="A3603" s="43"/>
      <c r="B3603" s="61"/>
    </row>
    <row r="3604" spans="1:8" x14ac:dyDescent="0.3">
      <c r="A3604" s="43"/>
      <c r="B3604" s="61"/>
    </row>
    <row r="3605" spans="1:8" x14ac:dyDescent="0.3">
      <c r="A3605" s="43"/>
      <c r="B3605" s="61"/>
    </row>
    <row r="3606" spans="1:8" x14ac:dyDescent="0.3">
      <c r="A3606" s="43"/>
      <c r="B3606" s="61"/>
    </row>
    <row r="3607" spans="1:8" x14ac:dyDescent="0.3">
      <c r="A3607" s="43"/>
      <c r="B3607" s="61"/>
    </row>
    <row r="3608" spans="1:8" x14ac:dyDescent="0.3">
      <c r="A3608" s="43"/>
      <c r="B3608" s="61"/>
    </row>
    <row r="3609" spans="1:8" x14ac:dyDescent="0.3">
      <c r="A3609" s="43"/>
      <c r="B3609" s="61"/>
    </row>
    <row r="3610" spans="1:8" x14ac:dyDescent="0.3">
      <c r="A3610" s="43"/>
      <c r="B3610" s="61"/>
    </row>
    <row r="3611" spans="1:8" x14ac:dyDescent="0.3">
      <c r="A3611" s="43"/>
      <c r="B3611" s="61"/>
    </row>
    <row r="3612" spans="1:8" x14ac:dyDescent="0.3">
      <c r="A3612" s="43"/>
      <c r="B3612" s="61"/>
    </row>
    <row r="3613" spans="1:8" x14ac:dyDescent="0.3">
      <c r="A3613" s="43"/>
      <c r="B3613" s="61"/>
    </row>
    <row r="3614" spans="1:8" x14ac:dyDescent="0.3">
      <c r="A3614" s="43"/>
      <c r="B3614" s="61"/>
    </row>
    <row r="3615" spans="1:8" x14ac:dyDescent="0.3">
      <c r="A3615" s="98" t="s">
        <v>133</v>
      </c>
      <c r="B3615" s="99" t="s">
        <v>134</v>
      </c>
      <c r="C3615" s="99" t="s">
        <v>124</v>
      </c>
      <c r="D3615" s="99" t="s">
        <v>135</v>
      </c>
      <c r="E3615" s="99" t="s">
        <v>136</v>
      </c>
      <c r="F3615" s="99" t="s">
        <v>137</v>
      </c>
      <c r="G3615" s="100" t="s">
        <v>393</v>
      </c>
      <c r="H3615" s="99" t="s">
        <v>40</v>
      </c>
    </row>
    <row r="3616" spans="1:8" x14ac:dyDescent="0.3">
      <c r="A3616" s="95" t="s">
        <v>138</v>
      </c>
      <c r="B3616" s="94" t="s">
        <v>139</v>
      </c>
      <c r="C3616" s="94" t="s">
        <v>153</v>
      </c>
      <c r="D3616" s="94">
        <v>12</v>
      </c>
      <c r="E3616" s="94">
        <v>50</v>
      </c>
      <c r="F3616" s="94">
        <v>600</v>
      </c>
      <c r="G3616" s="101">
        <f>TREND(Table3[Total Sales])</f>
        <v>382</v>
      </c>
      <c r="H3616" s="102">
        <f>GROWTH(Table3[Total Sales])</f>
        <v>337.37327949229444</v>
      </c>
    </row>
    <row r="3617" spans="1:8" x14ac:dyDescent="0.3">
      <c r="A3617" s="95" t="s">
        <v>98</v>
      </c>
      <c r="B3617" s="94" t="s">
        <v>140</v>
      </c>
      <c r="C3617" s="94" t="s">
        <v>152</v>
      </c>
      <c r="D3617" s="94">
        <v>8</v>
      </c>
      <c r="E3617" s="94">
        <v>40</v>
      </c>
      <c r="F3617" s="94">
        <v>320</v>
      </c>
      <c r="G3617" s="101">
        <f>TREND(Table3[Total Sales])</f>
        <v>382</v>
      </c>
      <c r="H3617" s="103">
        <f>GROWTH(Table3[Total Sales])</f>
        <v>337.37327949229444</v>
      </c>
    </row>
    <row r="3618" spans="1:8" x14ac:dyDescent="0.3">
      <c r="A3618" s="95" t="s">
        <v>100</v>
      </c>
      <c r="B3618" s="94" t="s">
        <v>141</v>
      </c>
      <c r="C3618" s="94" t="s">
        <v>153</v>
      </c>
      <c r="D3618" s="94">
        <v>15</v>
      </c>
      <c r="E3618" s="94">
        <v>25</v>
      </c>
      <c r="F3618" s="94">
        <v>200</v>
      </c>
      <c r="G3618" s="101">
        <f>TREND(Table3[Total Sales])</f>
        <v>382</v>
      </c>
      <c r="H3618" s="103">
        <f>GROWTH(Table3[Total Sales])</f>
        <v>337.37327949229444</v>
      </c>
    </row>
    <row r="3619" spans="1:8" x14ac:dyDescent="0.3">
      <c r="A3619" s="95" t="s">
        <v>101</v>
      </c>
      <c r="B3619" s="94" t="s">
        <v>142</v>
      </c>
      <c r="C3619" s="94" t="s">
        <v>152</v>
      </c>
      <c r="D3619" s="94">
        <v>10</v>
      </c>
      <c r="E3619" s="94">
        <v>30</v>
      </c>
      <c r="F3619" s="94">
        <v>300</v>
      </c>
      <c r="G3619" s="101">
        <f>TREND(Table3[Total Sales])</f>
        <v>382</v>
      </c>
      <c r="H3619" s="103">
        <f>GROWTH(Table3[Total Sales])</f>
        <v>337.37327949229444</v>
      </c>
    </row>
    <row r="3620" spans="1:8" x14ac:dyDescent="0.3">
      <c r="A3620" s="95" t="s">
        <v>143</v>
      </c>
      <c r="B3620" s="94" t="s">
        <v>139</v>
      </c>
      <c r="C3620" s="94" t="s">
        <v>153</v>
      </c>
      <c r="D3620" s="94">
        <v>6</v>
      </c>
      <c r="E3620" s="94">
        <v>20</v>
      </c>
      <c r="F3620" s="94">
        <v>120</v>
      </c>
      <c r="G3620" s="101">
        <f>TREND(Table3[Total Sales])</f>
        <v>382</v>
      </c>
      <c r="H3620" s="103">
        <f>GROWTH(Table3[Total Sales])</f>
        <v>337.37327949229444</v>
      </c>
    </row>
    <row r="3621" spans="1:8" x14ac:dyDescent="0.3">
      <c r="A3621" s="95" t="s">
        <v>144</v>
      </c>
      <c r="B3621" s="94" t="s">
        <v>140</v>
      </c>
      <c r="C3621" s="94" t="s">
        <v>152</v>
      </c>
      <c r="D3621" s="94">
        <v>20</v>
      </c>
      <c r="E3621" s="94">
        <v>35</v>
      </c>
      <c r="F3621" s="94">
        <v>700</v>
      </c>
      <c r="G3621" s="101">
        <f>TREND(Table3[Total Sales])</f>
        <v>382</v>
      </c>
      <c r="H3621" s="103">
        <f>GROWTH(Table3[Total Sales])</f>
        <v>337.37327949229444</v>
      </c>
    </row>
    <row r="3622" spans="1:8" x14ac:dyDescent="0.3">
      <c r="A3622" s="95" t="s">
        <v>145</v>
      </c>
      <c r="B3622" s="94" t="s">
        <v>141</v>
      </c>
      <c r="C3622" s="94" t="s">
        <v>152</v>
      </c>
      <c r="D3622" s="94">
        <v>14</v>
      </c>
      <c r="E3622" s="94">
        <v>60</v>
      </c>
      <c r="F3622" s="94">
        <v>180</v>
      </c>
      <c r="G3622" s="101">
        <f>TREND(Table3[Total Sales])</f>
        <v>382</v>
      </c>
      <c r="H3622" s="103">
        <f>GROWTH(Table3[Total Sales])</f>
        <v>337.37327949229444</v>
      </c>
    </row>
    <row r="3623" spans="1:8" x14ac:dyDescent="0.3">
      <c r="A3623" s="95" t="s">
        <v>146</v>
      </c>
      <c r="B3623" s="94" t="s">
        <v>142</v>
      </c>
      <c r="C3623" s="94" t="s">
        <v>154</v>
      </c>
      <c r="D3623" s="94">
        <v>9</v>
      </c>
      <c r="E3623" s="94">
        <v>45</v>
      </c>
      <c r="F3623" s="94">
        <v>405</v>
      </c>
      <c r="G3623" s="101">
        <f>TREND(Table3[Total Sales])</f>
        <v>382</v>
      </c>
      <c r="H3623" s="103">
        <f>GROWTH(Table3[Total Sales])</f>
        <v>337.37327949229444</v>
      </c>
    </row>
    <row r="3624" spans="1:8" x14ac:dyDescent="0.3">
      <c r="A3624" s="95" t="s">
        <v>147</v>
      </c>
      <c r="B3624" s="94" t="s">
        <v>139</v>
      </c>
      <c r="C3624" s="94" t="s">
        <v>153</v>
      </c>
      <c r="D3624" s="94">
        <v>7</v>
      </c>
      <c r="E3624" s="94">
        <v>80</v>
      </c>
      <c r="F3624" s="94">
        <v>560</v>
      </c>
      <c r="G3624" s="101">
        <f>TREND(Table3[Total Sales])</f>
        <v>382</v>
      </c>
      <c r="H3624" s="103">
        <f>GROWTH(Table3[Total Sales])</f>
        <v>337.37327949229444</v>
      </c>
    </row>
    <row r="3625" spans="1:8" x14ac:dyDescent="0.3">
      <c r="A3625" s="96" t="s">
        <v>148</v>
      </c>
      <c r="B3625" s="97" t="s">
        <v>140</v>
      </c>
      <c r="C3625" s="97" t="s">
        <v>154</v>
      </c>
      <c r="D3625" s="97">
        <v>11</v>
      </c>
      <c r="E3625" s="97">
        <v>15</v>
      </c>
      <c r="F3625" s="97">
        <v>165</v>
      </c>
      <c r="G3625" s="104">
        <f>TREND(Table3[Total Sales])</f>
        <v>382</v>
      </c>
      <c r="H3625" s="105">
        <f>GROWTH(Table3[Total Sales])</f>
        <v>337.37327949229444</v>
      </c>
    </row>
    <row r="3626" spans="1:8" x14ac:dyDescent="0.3">
      <c r="A3626" s="43"/>
      <c r="B3626" s="61"/>
    </row>
    <row r="3627" spans="1:8" x14ac:dyDescent="0.3">
      <c r="A3627" s="43"/>
      <c r="B3627" s="61"/>
    </row>
    <row r="3628" spans="1:8" x14ac:dyDescent="0.3">
      <c r="A3628" s="43"/>
      <c r="B3628" s="61"/>
    </row>
    <row r="3629" spans="1:8" x14ac:dyDescent="0.3">
      <c r="A3629" s="43"/>
      <c r="B3629" s="61"/>
    </row>
    <row r="3630" spans="1:8" x14ac:dyDescent="0.3">
      <c r="A3630" s="43"/>
      <c r="B3630" s="61"/>
    </row>
    <row r="3631" spans="1:8" x14ac:dyDescent="0.3">
      <c r="A3631" s="43"/>
      <c r="B3631" s="61"/>
    </row>
    <row r="3632" spans="1:8" x14ac:dyDescent="0.3">
      <c r="A3632" s="43"/>
      <c r="B3632" s="61"/>
    </row>
    <row r="3633" spans="1:2" x14ac:dyDescent="0.3">
      <c r="A3633" s="43"/>
      <c r="B3633" s="61"/>
    </row>
    <row r="3634" spans="1:2" x14ac:dyDescent="0.3">
      <c r="A3634" s="43"/>
      <c r="B3634" s="61"/>
    </row>
    <row r="3635" spans="1:2" x14ac:dyDescent="0.3">
      <c r="A3635" s="43"/>
      <c r="B3635" s="61"/>
    </row>
    <row r="3636" spans="1:2" x14ac:dyDescent="0.3">
      <c r="A3636" s="43"/>
      <c r="B3636" s="61"/>
    </row>
    <row r="3637" spans="1:2" x14ac:dyDescent="0.3">
      <c r="A3637" s="43"/>
      <c r="B3637" s="61"/>
    </row>
  </sheetData>
  <pageMargins left="0.7" right="0.7" top="0.75" bottom="0.75" header="0.3" footer="0.3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DE82-65C6-4B38-96FA-6FB7D5703E7D}">
  <dimension ref="A1:J48"/>
  <sheetViews>
    <sheetView workbookViewId="0">
      <selection activeCell="J52" sqref="J52"/>
    </sheetView>
  </sheetViews>
  <sheetFormatPr defaultRowHeight="14.4" x14ac:dyDescent="0.3"/>
  <cols>
    <col min="6" max="6" width="36.77734375" customWidth="1"/>
  </cols>
  <sheetData>
    <row r="1" spans="1:8" x14ac:dyDescent="0.3">
      <c r="A1" s="76" t="s">
        <v>290</v>
      </c>
      <c r="B1" s="76" t="s">
        <v>291</v>
      </c>
      <c r="C1" s="76" t="s">
        <v>292</v>
      </c>
      <c r="D1" s="76" t="s">
        <v>293</v>
      </c>
      <c r="E1" s="76" t="s">
        <v>294</v>
      </c>
      <c r="F1" s="93" t="s">
        <v>288</v>
      </c>
      <c r="G1" s="93" t="s">
        <v>386</v>
      </c>
      <c r="H1" s="93" t="s">
        <v>387</v>
      </c>
    </row>
    <row r="2" spans="1:8" x14ac:dyDescent="0.3">
      <c r="A2" s="2" t="s">
        <v>15</v>
      </c>
      <c r="B2" s="2">
        <v>34</v>
      </c>
      <c r="C2" s="2" t="s">
        <v>301</v>
      </c>
      <c r="D2" s="2" t="s">
        <v>304</v>
      </c>
      <c r="E2" s="2">
        <v>75</v>
      </c>
      <c r="F2">
        <f>SUM(B2:B12)</f>
        <v>283</v>
      </c>
      <c r="G2">
        <f>SUMIF(B2:B12,"&gt;20")</f>
        <v>232</v>
      </c>
    </row>
    <row r="3" spans="1:8" x14ac:dyDescent="0.3">
      <c r="A3" s="2" t="s">
        <v>295</v>
      </c>
      <c r="B3" s="2">
        <v>30</v>
      </c>
      <c r="C3" s="2" t="s">
        <v>302</v>
      </c>
      <c r="D3" s="2" t="s">
        <v>305</v>
      </c>
      <c r="E3" s="2">
        <v>55</v>
      </c>
    </row>
    <row r="4" spans="1:8" x14ac:dyDescent="0.3">
      <c r="A4" s="2" t="s">
        <v>296</v>
      </c>
      <c r="B4" s="2">
        <v>26</v>
      </c>
      <c r="C4" s="2" t="s">
        <v>303</v>
      </c>
      <c r="D4" s="2" t="s">
        <v>304</v>
      </c>
      <c r="E4" s="2">
        <v>62</v>
      </c>
    </row>
    <row r="5" spans="1:8" x14ac:dyDescent="0.3">
      <c r="A5" s="2" t="s">
        <v>297</v>
      </c>
      <c r="B5" s="2">
        <v>22</v>
      </c>
      <c r="C5" s="2" t="s">
        <v>231</v>
      </c>
      <c r="D5" s="2" t="s">
        <v>304</v>
      </c>
      <c r="E5" s="2">
        <v>60</v>
      </c>
    </row>
    <row r="6" spans="1:8" x14ac:dyDescent="0.3">
      <c r="A6" s="2" t="s">
        <v>298</v>
      </c>
      <c r="B6" s="2">
        <v>17</v>
      </c>
      <c r="C6" s="2" t="s">
        <v>301</v>
      </c>
      <c r="D6" s="2" t="s">
        <v>305</v>
      </c>
      <c r="E6" s="2">
        <v>70</v>
      </c>
    </row>
    <row r="7" spans="1:8" x14ac:dyDescent="0.3">
      <c r="A7" s="2" t="s">
        <v>45</v>
      </c>
      <c r="B7" s="2">
        <v>34</v>
      </c>
      <c r="C7" s="2" t="s">
        <v>301</v>
      </c>
      <c r="D7" s="2" t="s">
        <v>305</v>
      </c>
      <c r="E7" s="2">
        <v>68</v>
      </c>
    </row>
    <row r="8" spans="1:8" x14ac:dyDescent="0.3">
      <c r="A8" s="2" t="s">
        <v>12</v>
      </c>
      <c r="B8" s="2">
        <v>19</v>
      </c>
      <c r="C8" s="2" t="s">
        <v>302</v>
      </c>
      <c r="D8" s="2" t="s">
        <v>305</v>
      </c>
      <c r="E8" s="2">
        <v>94</v>
      </c>
    </row>
    <row r="9" spans="1:8" x14ac:dyDescent="0.3">
      <c r="A9" s="2" t="s">
        <v>299</v>
      </c>
      <c r="B9" s="2">
        <v>15</v>
      </c>
      <c r="C9" s="2" t="s">
        <v>303</v>
      </c>
      <c r="D9" s="2" t="s">
        <v>304</v>
      </c>
      <c r="E9" s="2">
        <v>70</v>
      </c>
    </row>
    <row r="10" spans="1:8" x14ac:dyDescent="0.3">
      <c r="A10" s="2" t="s">
        <v>300</v>
      </c>
      <c r="B10" s="2">
        <v>32</v>
      </c>
      <c r="C10" s="2" t="s">
        <v>302</v>
      </c>
      <c r="D10" s="2" t="s">
        <v>305</v>
      </c>
      <c r="E10" s="2">
        <v>53</v>
      </c>
    </row>
    <row r="11" spans="1:8" x14ac:dyDescent="0.3">
      <c r="A11" s="2" t="s">
        <v>24</v>
      </c>
      <c r="B11" s="2">
        <v>29</v>
      </c>
      <c r="C11" s="2" t="s">
        <v>301</v>
      </c>
      <c r="D11" s="2" t="s">
        <v>304</v>
      </c>
      <c r="E11" s="2">
        <v>55</v>
      </c>
    </row>
    <row r="12" spans="1:8" x14ac:dyDescent="0.3">
      <c r="A12" s="2" t="s">
        <v>18</v>
      </c>
      <c r="B12" s="2">
        <v>25</v>
      </c>
      <c r="C12" s="2" t="s">
        <v>301</v>
      </c>
      <c r="D12" s="2" t="s">
        <v>304</v>
      </c>
      <c r="E12" s="2">
        <v>94</v>
      </c>
    </row>
    <row r="19" spans="1:10" x14ac:dyDescent="0.3">
      <c r="A19" s="76" t="s">
        <v>290</v>
      </c>
      <c r="B19" s="76" t="s">
        <v>291</v>
      </c>
      <c r="C19" s="76" t="s">
        <v>292</v>
      </c>
      <c r="D19" s="76" t="s">
        <v>293</v>
      </c>
      <c r="E19" s="76" t="s">
        <v>294</v>
      </c>
      <c r="F19" s="93" t="s">
        <v>390</v>
      </c>
      <c r="I19" s="2">
        <v>75</v>
      </c>
      <c r="J19">
        <f>AVERAGE(I19:I29)</f>
        <v>67</v>
      </c>
    </row>
    <row r="20" spans="1:10" x14ac:dyDescent="0.3">
      <c r="A20" s="2" t="s">
        <v>15</v>
      </c>
      <c r="B20" s="2">
        <v>34</v>
      </c>
      <c r="C20" s="2" t="s">
        <v>301</v>
      </c>
      <c r="D20" s="2" t="s">
        <v>304</v>
      </c>
      <c r="E20" s="2">
        <v>75</v>
      </c>
      <c r="F20">
        <f>IF(ISBLANK(E20),AVERAGE($E$20:$E$30),E20)</f>
        <v>75</v>
      </c>
      <c r="I20" s="2">
        <v>55</v>
      </c>
    </row>
    <row r="21" spans="1:10" x14ac:dyDescent="0.3">
      <c r="A21" s="2" t="s">
        <v>295</v>
      </c>
      <c r="B21" s="2">
        <v>30</v>
      </c>
      <c r="C21" s="2" t="s">
        <v>302</v>
      </c>
      <c r="D21" s="2" t="s">
        <v>305</v>
      </c>
      <c r="E21" s="2">
        <v>55</v>
      </c>
      <c r="F21">
        <f>IF(ISBLANK(E21),AVERAGE($E$20:$E$30),E21)</f>
        <v>55</v>
      </c>
      <c r="I21" s="2"/>
    </row>
    <row r="22" spans="1:10" x14ac:dyDescent="0.3">
      <c r="A22" s="2" t="s">
        <v>296</v>
      </c>
      <c r="B22" s="2">
        <v>26</v>
      </c>
      <c r="C22" s="2" t="s">
        <v>303</v>
      </c>
      <c r="D22" s="2" t="s">
        <v>304</v>
      </c>
      <c r="E22" s="2">
        <v>50</v>
      </c>
      <c r="F22">
        <f>IF(ISBLANK(E22),AVERAGE($E$20:$E$30),E22)</f>
        <v>50</v>
      </c>
      <c r="I22" s="2"/>
    </row>
    <row r="23" spans="1:10" x14ac:dyDescent="0.3">
      <c r="A23" s="2" t="s">
        <v>297</v>
      </c>
      <c r="B23" s="2">
        <v>22</v>
      </c>
      <c r="C23" s="2" t="s">
        <v>231</v>
      </c>
      <c r="D23" s="2" t="s">
        <v>304</v>
      </c>
      <c r="E23" s="2">
        <v>80</v>
      </c>
      <c r="F23">
        <f t="shared" ref="F23:F30" si="0">IF(ISBLANK(E23),AVERAGE($E$20:$E$30),E23)</f>
        <v>80</v>
      </c>
      <c r="I23" s="2"/>
    </row>
    <row r="24" spans="1:10" x14ac:dyDescent="0.3">
      <c r="A24" s="2" t="s">
        <v>298</v>
      </c>
      <c r="B24" s="2">
        <v>17</v>
      </c>
      <c r="C24" s="2" t="s">
        <v>301</v>
      </c>
      <c r="D24" s="2" t="s">
        <v>305</v>
      </c>
      <c r="E24" s="2">
        <v>70</v>
      </c>
      <c r="F24">
        <f t="shared" si="0"/>
        <v>70</v>
      </c>
      <c r="I24" s="2"/>
    </row>
    <row r="25" spans="1:10" x14ac:dyDescent="0.3">
      <c r="A25" s="2" t="s">
        <v>45</v>
      </c>
      <c r="B25" s="2">
        <v>34</v>
      </c>
      <c r="C25" s="2" t="s">
        <v>301</v>
      </c>
      <c r="D25" s="2" t="s">
        <v>305</v>
      </c>
      <c r="E25" s="2">
        <v>60</v>
      </c>
      <c r="F25">
        <f>IF(ISBLANK(E25),AVERAGE($E$20:$E$30),E25)</f>
        <v>60</v>
      </c>
      <c r="I25" s="2"/>
    </row>
    <row r="26" spans="1:10" x14ac:dyDescent="0.3">
      <c r="A26" s="2" t="s">
        <v>12</v>
      </c>
      <c r="B26" s="2">
        <v>19</v>
      </c>
      <c r="C26" s="2" t="s">
        <v>302</v>
      </c>
      <c r="D26" s="2" t="s">
        <v>305</v>
      </c>
      <c r="E26" s="2">
        <v>50</v>
      </c>
      <c r="F26">
        <f t="shared" si="0"/>
        <v>50</v>
      </c>
      <c r="I26" s="2">
        <v>70</v>
      </c>
    </row>
    <row r="27" spans="1:10" x14ac:dyDescent="0.3">
      <c r="A27" s="2" t="s">
        <v>299</v>
      </c>
      <c r="B27" s="2">
        <v>15</v>
      </c>
      <c r="C27" s="2" t="s">
        <v>303</v>
      </c>
      <c r="D27" s="2" t="s">
        <v>304</v>
      </c>
      <c r="E27" s="2">
        <v>70</v>
      </c>
      <c r="F27">
        <f t="shared" si="0"/>
        <v>70</v>
      </c>
      <c r="I27" s="2">
        <v>53</v>
      </c>
    </row>
    <row r="28" spans="1:10" x14ac:dyDescent="0.3">
      <c r="A28" s="2" t="s">
        <v>300</v>
      </c>
      <c r="B28" s="2">
        <v>32</v>
      </c>
      <c r="C28" s="2" t="s">
        <v>302</v>
      </c>
      <c r="D28" s="2" t="s">
        <v>305</v>
      </c>
      <c r="E28" s="2">
        <v>53</v>
      </c>
      <c r="F28">
        <f t="shared" si="0"/>
        <v>53</v>
      </c>
      <c r="I28" s="2">
        <v>55</v>
      </c>
    </row>
    <row r="29" spans="1:10" x14ac:dyDescent="0.3">
      <c r="A29" s="2" t="s">
        <v>24</v>
      </c>
      <c r="B29" s="2">
        <v>29</v>
      </c>
      <c r="C29" s="2" t="s">
        <v>301</v>
      </c>
      <c r="D29" s="2" t="s">
        <v>304</v>
      </c>
      <c r="E29" s="2">
        <v>55</v>
      </c>
      <c r="F29">
        <f t="shared" si="0"/>
        <v>55</v>
      </c>
      <c r="I29" s="2">
        <v>94</v>
      </c>
    </row>
    <row r="30" spans="1:10" x14ac:dyDescent="0.3">
      <c r="A30" s="2" t="s">
        <v>18</v>
      </c>
      <c r="B30" s="2">
        <v>25</v>
      </c>
      <c r="C30" s="2" t="s">
        <v>301</v>
      </c>
      <c r="D30" s="2" t="s">
        <v>304</v>
      </c>
      <c r="E30" s="2">
        <v>94</v>
      </c>
      <c r="F30">
        <f t="shared" si="0"/>
        <v>94</v>
      </c>
    </row>
    <row r="37" spans="1:8" x14ac:dyDescent="0.3">
      <c r="A37" s="76" t="s">
        <v>290</v>
      </c>
      <c r="B37" s="76" t="s">
        <v>291</v>
      </c>
      <c r="C37" s="76" t="s">
        <v>292</v>
      </c>
      <c r="D37" s="76" t="s">
        <v>293</v>
      </c>
      <c r="E37" s="76" t="s">
        <v>294</v>
      </c>
    </row>
    <row r="38" spans="1:8" x14ac:dyDescent="0.3">
      <c r="A38" s="2" t="s">
        <v>15</v>
      </c>
      <c r="B38" s="2">
        <v>34</v>
      </c>
      <c r="C38" s="2" t="s">
        <v>301</v>
      </c>
      <c r="D38" s="2" t="s">
        <v>304</v>
      </c>
      <c r="E38" s="2">
        <v>75</v>
      </c>
    </row>
    <row r="39" spans="1:8" x14ac:dyDescent="0.3">
      <c r="A39" s="2" t="s">
        <v>295</v>
      </c>
      <c r="B39" s="2">
        <v>30</v>
      </c>
      <c r="C39" s="2" t="s">
        <v>302</v>
      </c>
      <c r="D39" s="2" t="s">
        <v>305</v>
      </c>
      <c r="E39" s="2">
        <v>55</v>
      </c>
      <c r="F39">
        <f>MATCH(B41,B38:B48,0)</f>
        <v>4</v>
      </c>
    </row>
    <row r="40" spans="1:8" x14ac:dyDescent="0.3">
      <c r="A40" s="2" t="s">
        <v>296</v>
      </c>
      <c r="B40" s="2">
        <v>26</v>
      </c>
      <c r="C40" s="2" t="s">
        <v>303</v>
      </c>
      <c r="D40" s="2" t="s">
        <v>304</v>
      </c>
      <c r="E40" s="2">
        <v>50</v>
      </c>
      <c r="F40" t="str">
        <f>INDEX(A38:E48,4,1)</f>
        <v>Pradeep</v>
      </c>
      <c r="H40" t="s">
        <v>391</v>
      </c>
    </row>
    <row r="41" spans="1:8" x14ac:dyDescent="0.3">
      <c r="A41" s="2" t="s">
        <v>297</v>
      </c>
      <c r="B41" s="2">
        <v>22</v>
      </c>
      <c r="C41" s="2" t="s">
        <v>231</v>
      </c>
      <c r="D41" s="2" t="s">
        <v>304</v>
      </c>
      <c r="E41" s="2">
        <v>80</v>
      </c>
      <c r="H41" t="s">
        <v>392</v>
      </c>
    </row>
    <row r="42" spans="1:8" x14ac:dyDescent="0.3">
      <c r="A42" s="2" t="s">
        <v>298</v>
      </c>
      <c r="B42" s="2">
        <v>17</v>
      </c>
      <c r="C42" s="2" t="s">
        <v>301</v>
      </c>
      <c r="D42" s="2" t="s">
        <v>305</v>
      </c>
      <c r="E42" s="2">
        <v>70</v>
      </c>
    </row>
    <row r="43" spans="1:8" x14ac:dyDescent="0.3">
      <c r="A43" s="2" t="s">
        <v>45</v>
      </c>
      <c r="B43" s="2">
        <v>34</v>
      </c>
      <c r="C43" s="2" t="s">
        <v>301</v>
      </c>
      <c r="D43" s="2" t="s">
        <v>305</v>
      </c>
      <c r="E43" s="2">
        <v>60</v>
      </c>
    </row>
    <row r="44" spans="1:8" x14ac:dyDescent="0.3">
      <c r="A44" s="2" t="s">
        <v>12</v>
      </c>
      <c r="B44" s="2">
        <v>19</v>
      </c>
      <c r="C44" s="2" t="s">
        <v>302</v>
      </c>
      <c r="D44" s="2" t="s">
        <v>305</v>
      </c>
      <c r="E44" s="2">
        <v>50</v>
      </c>
    </row>
    <row r="45" spans="1:8" x14ac:dyDescent="0.3">
      <c r="A45" s="2" t="s">
        <v>299</v>
      </c>
      <c r="B45" s="2">
        <v>15</v>
      </c>
      <c r="C45" s="2" t="s">
        <v>303</v>
      </c>
      <c r="D45" s="2" t="s">
        <v>304</v>
      </c>
      <c r="E45" s="2">
        <v>70</v>
      </c>
    </row>
    <row r="46" spans="1:8" x14ac:dyDescent="0.3">
      <c r="A46" s="2" t="s">
        <v>300</v>
      </c>
      <c r="B46" s="2">
        <v>32</v>
      </c>
      <c r="C46" s="2" t="s">
        <v>302</v>
      </c>
      <c r="D46" s="2" t="s">
        <v>305</v>
      </c>
      <c r="E46" s="2">
        <v>53</v>
      </c>
    </row>
    <row r="47" spans="1:8" x14ac:dyDescent="0.3">
      <c r="A47" s="2" t="s">
        <v>24</v>
      </c>
      <c r="B47" s="2">
        <v>29</v>
      </c>
      <c r="C47" s="2" t="s">
        <v>301</v>
      </c>
      <c r="D47" s="2" t="s">
        <v>304</v>
      </c>
      <c r="E47" s="2">
        <v>55</v>
      </c>
    </row>
    <row r="48" spans="1:8" x14ac:dyDescent="0.3">
      <c r="A48" s="2" t="s">
        <v>18</v>
      </c>
      <c r="B48" s="2">
        <v>25</v>
      </c>
      <c r="C48" s="2" t="s">
        <v>301</v>
      </c>
      <c r="D48" s="2" t="s">
        <v>304</v>
      </c>
      <c r="E48" s="2">
        <v>94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64D0-5590-42C9-BF6C-05C980F96DCB}">
  <dimension ref="A1:D4"/>
  <sheetViews>
    <sheetView workbookViewId="0">
      <selection activeCell="H27" sqref="H27"/>
    </sheetView>
  </sheetViews>
  <sheetFormatPr defaultRowHeight="14.4" x14ac:dyDescent="0.3"/>
  <sheetData>
    <row r="1" spans="1:4" x14ac:dyDescent="0.3">
      <c r="A1" s="107"/>
      <c r="B1" s="107">
        <v>12</v>
      </c>
      <c r="C1" s="107">
        <v>50</v>
      </c>
      <c r="D1" s="107">
        <v>600</v>
      </c>
    </row>
    <row r="2" spans="1:4" x14ac:dyDescent="0.3">
      <c r="A2" s="108">
        <v>12</v>
      </c>
      <c r="B2" s="108">
        <v>1</v>
      </c>
      <c r="C2" s="108"/>
      <c r="D2" s="108"/>
    </row>
    <row r="3" spans="1:4" x14ac:dyDescent="0.3">
      <c r="A3" s="108">
        <v>50</v>
      </c>
      <c r="B3" s="108">
        <v>-0.14069459390051328</v>
      </c>
      <c r="C3" s="108">
        <v>1</v>
      </c>
      <c r="D3" s="108"/>
    </row>
    <row r="4" spans="1:4" ht="15" thickBot="1" x14ac:dyDescent="0.35">
      <c r="A4" s="106">
        <v>600</v>
      </c>
      <c r="B4" s="106">
        <v>0.34174826429304156</v>
      </c>
      <c r="C4" s="106">
        <v>0.47357382163713202</v>
      </c>
      <c r="D4" s="10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2841-0666-45F7-A526-E7E73791C234}">
  <dimension ref="A1:F18"/>
  <sheetViews>
    <sheetView topLeftCell="A8" workbookViewId="0">
      <selection activeCell="I22" sqref="I22"/>
    </sheetView>
  </sheetViews>
  <sheetFormatPr defaultRowHeight="14.4" x14ac:dyDescent="0.3"/>
  <cols>
    <col min="1" max="1" width="21.33203125" bestFit="1" customWidth="1"/>
    <col min="2" max="2" width="12" bestFit="1" customWidth="1"/>
    <col min="3" max="3" width="21.33203125" bestFit="1" customWidth="1"/>
    <col min="4" max="4" width="12" bestFit="1" customWidth="1"/>
    <col min="5" max="5" width="21.33203125" bestFit="1" customWidth="1"/>
    <col min="6" max="6" width="12.6640625" bestFit="1" customWidth="1"/>
  </cols>
  <sheetData>
    <row r="1" spans="1:6" x14ac:dyDescent="0.3">
      <c r="A1" s="109" t="s">
        <v>412</v>
      </c>
      <c r="B1" s="109"/>
      <c r="C1" s="109" t="s">
        <v>136</v>
      </c>
      <c r="D1" s="109"/>
      <c r="E1" s="109" t="s">
        <v>137</v>
      </c>
      <c r="F1" s="109"/>
    </row>
    <row r="2" spans="1:6" x14ac:dyDescent="0.3">
      <c r="A2" s="110"/>
      <c r="B2" s="110"/>
      <c r="C2" s="110"/>
      <c r="D2" s="110"/>
      <c r="E2" s="110"/>
      <c r="F2" s="110"/>
    </row>
    <row r="3" spans="1:6" x14ac:dyDescent="0.3">
      <c r="A3" s="110" t="s">
        <v>397</v>
      </c>
      <c r="B3" s="110">
        <v>11.2</v>
      </c>
      <c r="C3" s="110" t="s">
        <v>397</v>
      </c>
      <c r="D3" s="110">
        <v>40</v>
      </c>
      <c r="E3" s="110" t="s">
        <v>397</v>
      </c>
      <c r="F3" s="110">
        <v>355</v>
      </c>
    </row>
    <row r="4" spans="1:6" x14ac:dyDescent="0.3">
      <c r="A4" s="110" t="s">
        <v>398</v>
      </c>
      <c r="B4" s="110">
        <v>1.3399834161494517</v>
      </c>
      <c r="C4" s="110" t="s">
        <v>398</v>
      </c>
      <c r="D4" s="110">
        <v>6.2360956446232363</v>
      </c>
      <c r="E4" s="110" t="s">
        <v>398</v>
      </c>
      <c r="F4" s="110">
        <v>64.446360124783865</v>
      </c>
    </row>
    <row r="5" spans="1:6" x14ac:dyDescent="0.3">
      <c r="A5" s="110" t="s">
        <v>399</v>
      </c>
      <c r="B5" s="110">
        <v>10.5</v>
      </c>
      <c r="C5" s="110" t="s">
        <v>399</v>
      </c>
      <c r="D5" s="110">
        <v>37.5</v>
      </c>
      <c r="E5" s="110" t="s">
        <v>399</v>
      </c>
      <c r="F5" s="110">
        <v>310</v>
      </c>
    </row>
    <row r="6" spans="1:6" x14ac:dyDescent="0.3">
      <c r="A6" s="110" t="s">
        <v>400</v>
      </c>
      <c r="B6" s="110" t="e">
        <v>#N/A</v>
      </c>
      <c r="C6" s="110" t="s">
        <v>400</v>
      </c>
      <c r="D6" s="110" t="e">
        <v>#N/A</v>
      </c>
      <c r="E6" s="110" t="s">
        <v>400</v>
      </c>
      <c r="F6" s="110" t="e">
        <v>#N/A</v>
      </c>
    </row>
    <row r="7" spans="1:6" x14ac:dyDescent="0.3">
      <c r="A7" s="110" t="s">
        <v>401</v>
      </c>
      <c r="B7" s="110">
        <v>4.2373996218855199</v>
      </c>
      <c r="C7" s="110" t="s">
        <v>401</v>
      </c>
      <c r="D7" s="110">
        <v>19.720265943665389</v>
      </c>
      <c r="E7" s="110" t="s">
        <v>401</v>
      </c>
      <c r="F7" s="110">
        <v>203.7972849017703</v>
      </c>
    </row>
    <row r="8" spans="1:6" x14ac:dyDescent="0.3">
      <c r="A8" s="110" t="s">
        <v>402</v>
      </c>
      <c r="B8" s="110">
        <v>17.955555555555545</v>
      </c>
      <c r="C8" s="110" t="s">
        <v>402</v>
      </c>
      <c r="D8" s="110">
        <v>388.88888888888891</v>
      </c>
      <c r="E8" s="110" t="s">
        <v>402</v>
      </c>
      <c r="F8" s="110">
        <v>41533.333333333336</v>
      </c>
    </row>
    <row r="9" spans="1:6" x14ac:dyDescent="0.3">
      <c r="A9" s="110" t="s">
        <v>403</v>
      </c>
      <c r="B9" s="110">
        <v>0.69733512645819129</v>
      </c>
      <c r="C9" s="110" t="s">
        <v>403</v>
      </c>
      <c r="D9" s="110">
        <v>0.48443877551020176</v>
      </c>
      <c r="E9" s="110" t="s">
        <v>403</v>
      </c>
      <c r="F9" s="110">
        <v>-1.1229442930976927</v>
      </c>
    </row>
    <row r="10" spans="1:6" x14ac:dyDescent="0.3">
      <c r="A10" s="110" t="s">
        <v>404</v>
      </c>
      <c r="B10" s="110">
        <v>0.91082504539728082</v>
      </c>
      <c r="C10" s="110" t="s">
        <v>404</v>
      </c>
      <c r="D10" s="110">
        <v>0.81497017420249773</v>
      </c>
      <c r="E10" s="110" t="s">
        <v>404</v>
      </c>
      <c r="F10" s="110">
        <v>0.58054553370682527</v>
      </c>
    </row>
    <row r="11" spans="1:6" x14ac:dyDescent="0.3">
      <c r="A11" s="110" t="s">
        <v>405</v>
      </c>
      <c r="B11" s="110">
        <v>14</v>
      </c>
      <c r="C11" s="110" t="s">
        <v>405</v>
      </c>
      <c r="D11" s="110">
        <v>65</v>
      </c>
      <c r="E11" s="110" t="s">
        <v>405</v>
      </c>
      <c r="F11" s="110">
        <v>580</v>
      </c>
    </row>
    <row r="12" spans="1:6" x14ac:dyDescent="0.3">
      <c r="A12" s="110" t="s">
        <v>406</v>
      </c>
      <c r="B12" s="110">
        <v>6</v>
      </c>
      <c r="C12" s="110" t="s">
        <v>406</v>
      </c>
      <c r="D12" s="110">
        <v>15</v>
      </c>
      <c r="E12" s="110" t="s">
        <v>406</v>
      </c>
      <c r="F12" s="110">
        <v>120</v>
      </c>
    </row>
    <row r="13" spans="1:6" x14ac:dyDescent="0.3">
      <c r="A13" s="110" t="s">
        <v>407</v>
      </c>
      <c r="B13" s="110">
        <v>20</v>
      </c>
      <c r="C13" s="110" t="s">
        <v>407</v>
      </c>
      <c r="D13" s="110">
        <v>80</v>
      </c>
      <c r="E13" s="110" t="s">
        <v>407</v>
      </c>
      <c r="F13" s="110">
        <v>700</v>
      </c>
    </row>
    <row r="14" spans="1:6" x14ac:dyDescent="0.3">
      <c r="A14" s="110" t="s">
        <v>408</v>
      </c>
      <c r="B14" s="110">
        <v>112</v>
      </c>
      <c r="C14" s="110" t="s">
        <v>408</v>
      </c>
      <c r="D14" s="110">
        <v>400</v>
      </c>
      <c r="E14" s="110" t="s">
        <v>408</v>
      </c>
      <c r="F14" s="110">
        <v>3550</v>
      </c>
    </row>
    <row r="15" spans="1:6" x14ac:dyDescent="0.3">
      <c r="A15" s="110" t="s">
        <v>52</v>
      </c>
      <c r="B15" s="110">
        <v>10</v>
      </c>
      <c r="C15" s="110" t="s">
        <v>52</v>
      </c>
      <c r="D15" s="110">
        <v>10</v>
      </c>
      <c r="E15" s="110" t="s">
        <v>52</v>
      </c>
      <c r="F15" s="110">
        <v>10</v>
      </c>
    </row>
    <row r="16" spans="1:6" x14ac:dyDescent="0.3">
      <c r="A16" s="110" t="s">
        <v>409</v>
      </c>
      <c r="B16" s="110">
        <v>20</v>
      </c>
      <c r="C16" s="110" t="s">
        <v>409</v>
      </c>
      <c r="D16" s="110">
        <v>80</v>
      </c>
      <c r="E16" s="110" t="s">
        <v>409</v>
      </c>
      <c r="F16" s="110">
        <v>700</v>
      </c>
    </row>
    <row r="17" spans="1:6" x14ac:dyDescent="0.3">
      <c r="A17" s="110" t="s">
        <v>410</v>
      </c>
      <c r="B17" s="110">
        <v>6</v>
      </c>
      <c r="C17" s="110" t="s">
        <v>410</v>
      </c>
      <c r="D17" s="110">
        <v>15</v>
      </c>
      <c r="E17" s="110" t="s">
        <v>410</v>
      </c>
      <c r="F17" s="110">
        <v>120</v>
      </c>
    </row>
    <row r="18" spans="1:6" x14ac:dyDescent="0.3">
      <c r="A18" s="110" t="s">
        <v>411</v>
      </c>
      <c r="B18" s="110">
        <v>3.03125308287329</v>
      </c>
      <c r="C18" s="110" t="s">
        <v>411</v>
      </c>
      <c r="D18" s="110">
        <v>14.107028430379144</v>
      </c>
      <c r="E18" s="110" t="s">
        <v>411</v>
      </c>
      <c r="F18" s="110">
        <v>145.78779517255242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B96B-A00C-41BC-A468-459F50C7A60A}">
  <dimension ref="A1:B62"/>
  <sheetViews>
    <sheetView tabSelected="1" workbookViewId="0">
      <selection activeCell="B2" sqref="B2:B62"/>
    </sheetView>
  </sheetViews>
  <sheetFormatPr defaultRowHeight="14.4" x14ac:dyDescent="0.3"/>
  <cols>
    <col min="1" max="1" width="10.33203125" bestFit="1" customWidth="1"/>
  </cols>
  <sheetData>
    <row r="1" spans="1:2" x14ac:dyDescent="0.3">
      <c r="A1" s="57" t="s">
        <v>414</v>
      </c>
      <c r="B1" s="57" t="s">
        <v>413</v>
      </c>
    </row>
    <row r="2" spans="1:2" x14ac:dyDescent="0.3">
      <c r="A2" s="43">
        <v>45536</v>
      </c>
      <c r="B2">
        <v>4883</v>
      </c>
    </row>
    <row r="3" spans="1:2" x14ac:dyDescent="0.3">
      <c r="A3" s="43">
        <v>45537</v>
      </c>
      <c r="B3">
        <v>6321</v>
      </c>
    </row>
    <row r="4" spans="1:2" x14ac:dyDescent="0.3">
      <c r="A4" s="43">
        <v>45538</v>
      </c>
      <c r="B4">
        <v>5718</v>
      </c>
    </row>
    <row r="5" spans="1:2" x14ac:dyDescent="0.3">
      <c r="A5" s="43">
        <v>45539</v>
      </c>
      <c r="B5">
        <v>5732</v>
      </c>
    </row>
    <row r="6" spans="1:2" x14ac:dyDescent="0.3">
      <c r="A6" s="43">
        <v>45540</v>
      </c>
      <c r="B6">
        <v>8854</v>
      </c>
    </row>
    <row r="7" spans="1:2" x14ac:dyDescent="0.3">
      <c r="A7" s="43">
        <v>45541</v>
      </c>
      <c r="B7">
        <v>7704</v>
      </c>
    </row>
    <row r="8" spans="1:2" x14ac:dyDescent="0.3">
      <c r="A8" s="43">
        <v>45542</v>
      </c>
      <c r="B8">
        <v>1336</v>
      </c>
    </row>
    <row r="9" spans="1:2" x14ac:dyDescent="0.3">
      <c r="A9" s="43">
        <v>45543</v>
      </c>
      <c r="B9">
        <v>6974</v>
      </c>
    </row>
    <row r="10" spans="1:2" x14ac:dyDescent="0.3">
      <c r="A10" s="43">
        <v>45544</v>
      </c>
      <c r="B10">
        <v>8917</v>
      </c>
    </row>
    <row r="11" spans="1:2" x14ac:dyDescent="0.3">
      <c r="A11" s="43">
        <v>45545</v>
      </c>
      <c r="B11">
        <v>5782</v>
      </c>
    </row>
    <row r="12" spans="1:2" x14ac:dyDescent="0.3">
      <c r="A12" s="43">
        <v>45546</v>
      </c>
      <c r="B12">
        <v>5144</v>
      </c>
    </row>
    <row r="13" spans="1:2" x14ac:dyDescent="0.3">
      <c r="A13" s="43">
        <v>45547</v>
      </c>
      <c r="B13">
        <v>2596</v>
      </c>
    </row>
    <row r="14" spans="1:2" x14ac:dyDescent="0.3">
      <c r="A14" s="43">
        <v>45548</v>
      </c>
      <c r="B14">
        <v>1126</v>
      </c>
    </row>
    <row r="15" spans="1:2" x14ac:dyDescent="0.3">
      <c r="A15" s="43">
        <v>45549</v>
      </c>
      <c r="B15">
        <v>2973</v>
      </c>
    </row>
    <row r="16" spans="1:2" x14ac:dyDescent="0.3">
      <c r="A16" s="43">
        <v>45550</v>
      </c>
      <c r="B16">
        <v>1486</v>
      </c>
    </row>
    <row r="17" spans="1:2" x14ac:dyDescent="0.3">
      <c r="A17" s="43">
        <v>45551</v>
      </c>
      <c r="B17">
        <v>9163</v>
      </c>
    </row>
    <row r="18" spans="1:2" x14ac:dyDescent="0.3">
      <c r="A18" s="43">
        <v>45552</v>
      </c>
      <c r="B18">
        <v>4778</v>
      </c>
    </row>
    <row r="19" spans="1:2" x14ac:dyDescent="0.3">
      <c r="A19" s="43">
        <v>45553</v>
      </c>
      <c r="B19">
        <v>4932</v>
      </c>
    </row>
    <row r="20" spans="1:2" x14ac:dyDescent="0.3">
      <c r="A20" s="43">
        <v>45554</v>
      </c>
      <c r="B20">
        <v>7021</v>
      </c>
    </row>
    <row r="21" spans="1:2" x14ac:dyDescent="0.3">
      <c r="A21" s="43">
        <v>45555</v>
      </c>
      <c r="B21">
        <v>7955</v>
      </c>
    </row>
    <row r="22" spans="1:2" x14ac:dyDescent="0.3">
      <c r="A22" s="43">
        <v>45556</v>
      </c>
      <c r="B22">
        <v>2345</v>
      </c>
    </row>
    <row r="23" spans="1:2" x14ac:dyDescent="0.3">
      <c r="A23" s="43">
        <v>45557</v>
      </c>
      <c r="B23">
        <v>4753</v>
      </c>
    </row>
    <row r="24" spans="1:2" x14ac:dyDescent="0.3">
      <c r="A24" s="43">
        <v>45558</v>
      </c>
      <c r="B24">
        <v>9627</v>
      </c>
    </row>
    <row r="25" spans="1:2" x14ac:dyDescent="0.3">
      <c r="A25" s="43">
        <v>45559</v>
      </c>
      <c r="B25">
        <v>2083</v>
      </c>
    </row>
    <row r="26" spans="1:2" x14ac:dyDescent="0.3">
      <c r="A26" s="43">
        <v>45560</v>
      </c>
      <c r="B26">
        <v>9819</v>
      </c>
    </row>
    <row r="27" spans="1:2" x14ac:dyDescent="0.3">
      <c r="A27" s="43">
        <v>45561</v>
      </c>
      <c r="B27">
        <v>3446</v>
      </c>
    </row>
    <row r="28" spans="1:2" x14ac:dyDescent="0.3">
      <c r="A28" s="43">
        <v>45562</v>
      </c>
      <c r="B28">
        <v>5062</v>
      </c>
    </row>
    <row r="29" spans="1:2" x14ac:dyDescent="0.3">
      <c r="A29" s="43">
        <v>45563</v>
      </c>
      <c r="B29">
        <v>5142</v>
      </c>
    </row>
    <row r="30" spans="1:2" x14ac:dyDescent="0.3">
      <c r="A30" s="43">
        <v>45564</v>
      </c>
      <c r="B30">
        <v>8846</v>
      </c>
    </row>
    <row r="31" spans="1:2" x14ac:dyDescent="0.3">
      <c r="A31" s="43">
        <v>45565</v>
      </c>
      <c r="B31">
        <v>6296</v>
      </c>
    </row>
    <row r="32" spans="1:2" x14ac:dyDescent="0.3">
      <c r="A32" s="43">
        <v>45566</v>
      </c>
      <c r="B32">
        <v>3648</v>
      </c>
    </row>
    <row r="33" spans="1:2" x14ac:dyDescent="0.3">
      <c r="A33" s="43">
        <v>45567</v>
      </c>
      <c r="B33">
        <v>3540</v>
      </c>
    </row>
    <row r="34" spans="1:2" x14ac:dyDescent="0.3">
      <c r="A34" s="43">
        <v>45568</v>
      </c>
      <c r="B34">
        <v>4687</v>
      </c>
    </row>
    <row r="35" spans="1:2" x14ac:dyDescent="0.3">
      <c r="A35" s="43">
        <v>45569</v>
      </c>
      <c r="B35">
        <v>3666</v>
      </c>
    </row>
    <row r="36" spans="1:2" x14ac:dyDescent="0.3">
      <c r="A36" s="43">
        <v>45570</v>
      </c>
      <c r="B36">
        <v>9239</v>
      </c>
    </row>
    <row r="37" spans="1:2" x14ac:dyDescent="0.3">
      <c r="A37" s="43">
        <v>45571</v>
      </c>
      <c r="B37">
        <v>7884</v>
      </c>
    </row>
    <row r="38" spans="1:2" x14ac:dyDescent="0.3">
      <c r="A38" s="43">
        <v>45572</v>
      </c>
      <c r="B38">
        <v>2098</v>
      </c>
    </row>
    <row r="39" spans="1:2" x14ac:dyDescent="0.3">
      <c r="A39" s="43">
        <v>45573</v>
      </c>
      <c r="B39">
        <v>2942</v>
      </c>
    </row>
    <row r="40" spans="1:2" x14ac:dyDescent="0.3">
      <c r="A40" s="43">
        <v>45574</v>
      </c>
      <c r="B40">
        <v>6209</v>
      </c>
    </row>
    <row r="41" spans="1:2" x14ac:dyDescent="0.3">
      <c r="A41" s="43">
        <v>45575</v>
      </c>
      <c r="B41">
        <v>5582</v>
      </c>
    </row>
    <row r="42" spans="1:2" x14ac:dyDescent="0.3">
      <c r="A42" s="43">
        <v>45576</v>
      </c>
      <c r="B42">
        <v>3066</v>
      </c>
    </row>
    <row r="43" spans="1:2" x14ac:dyDescent="0.3">
      <c r="A43" s="43">
        <v>45577</v>
      </c>
      <c r="B43">
        <v>2187</v>
      </c>
    </row>
    <row r="44" spans="1:2" x14ac:dyDescent="0.3">
      <c r="A44" s="43">
        <v>45578</v>
      </c>
      <c r="B44">
        <v>7317</v>
      </c>
    </row>
    <row r="45" spans="1:2" x14ac:dyDescent="0.3">
      <c r="A45" s="43">
        <v>45579</v>
      </c>
      <c r="B45">
        <v>9630</v>
      </c>
    </row>
    <row r="46" spans="1:2" x14ac:dyDescent="0.3">
      <c r="A46" s="43">
        <v>45580</v>
      </c>
      <c r="B46">
        <v>9378</v>
      </c>
    </row>
    <row r="47" spans="1:2" x14ac:dyDescent="0.3">
      <c r="A47" s="43">
        <v>45581</v>
      </c>
      <c r="B47">
        <v>3358</v>
      </c>
    </row>
    <row r="48" spans="1:2" x14ac:dyDescent="0.3">
      <c r="A48" s="43">
        <v>45582</v>
      </c>
      <c r="B48">
        <v>1012</v>
      </c>
    </row>
    <row r="49" spans="1:2" x14ac:dyDescent="0.3">
      <c r="A49" s="43">
        <v>45583</v>
      </c>
      <c r="B49">
        <v>9272</v>
      </c>
    </row>
    <row r="50" spans="1:2" x14ac:dyDescent="0.3">
      <c r="A50" s="43">
        <v>45584</v>
      </c>
      <c r="B50">
        <v>5525</v>
      </c>
    </row>
    <row r="51" spans="1:2" x14ac:dyDescent="0.3">
      <c r="A51" s="43">
        <v>45585</v>
      </c>
      <c r="B51">
        <v>5553</v>
      </c>
    </row>
    <row r="52" spans="1:2" x14ac:dyDescent="0.3">
      <c r="A52" s="43">
        <v>45586</v>
      </c>
      <c r="B52">
        <v>5040</v>
      </c>
    </row>
    <row r="53" spans="1:2" x14ac:dyDescent="0.3">
      <c r="A53" s="43">
        <v>45587</v>
      </c>
      <c r="B53">
        <v>3942</v>
      </c>
    </row>
    <row r="54" spans="1:2" x14ac:dyDescent="0.3">
      <c r="A54" s="43">
        <v>45588</v>
      </c>
      <c r="B54">
        <v>8777</v>
      </c>
    </row>
    <row r="55" spans="1:2" x14ac:dyDescent="0.3">
      <c r="A55" s="43">
        <v>45589</v>
      </c>
      <c r="B55">
        <v>3751</v>
      </c>
    </row>
    <row r="56" spans="1:2" x14ac:dyDescent="0.3">
      <c r="A56" s="43">
        <v>45590</v>
      </c>
      <c r="B56">
        <v>9675</v>
      </c>
    </row>
    <row r="57" spans="1:2" x14ac:dyDescent="0.3">
      <c r="A57" s="43">
        <v>45591</v>
      </c>
      <c r="B57">
        <v>3297</v>
      </c>
    </row>
    <row r="58" spans="1:2" x14ac:dyDescent="0.3">
      <c r="A58" s="43">
        <v>45592</v>
      </c>
      <c r="B58">
        <v>2778</v>
      </c>
    </row>
    <row r="59" spans="1:2" x14ac:dyDescent="0.3">
      <c r="A59" s="43">
        <v>45593</v>
      </c>
      <c r="B59">
        <v>3914</v>
      </c>
    </row>
    <row r="60" spans="1:2" x14ac:dyDescent="0.3">
      <c r="A60" s="43">
        <v>45594</v>
      </c>
      <c r="B60">
        <v>7294</v>
      </c>
    </row>
    <row r="61" spans="1:2" x14ac:dyDescent="0.3">
      <c r="A61" s="43">
        <v>45595</v>
      </c>
      <c r="B61">
        <v>8533</v>
      </c>
    </row>
    <row r="62" spans="1:2" x14ac:dyDescent="0.3">
      <c r="A62" s="43">
        <v>45596</v>
      </c>
      <c r="B62">
        <v>2383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E461-4C28-428E-A720-D8677C239E6A}">
  <dimension ref="A1:M32"/>
  <sheetViews>
    <sheetView workbookViewId="0">
      <selection activeCell="M2" sqref="M2"/>
    </sheetView>
  </sheetViews>
  <sheetFormatPr defaultRowHeight="14.4" x14ac:dyDescent="0.3"/>
  <cols>
    <col min="13" max="13" width="10.33203125" bestFit="1" customWidth="1"/>
  </cols>
  <sheetData>
    <row r="1" spans="1:13" ht="28.8" x14ac:dyDescent="0.3">
      <c r="A1" s="55" t="s">
        <v>133</v>
      </c>
      <c r="B1" s="55" t="s">
        <v>134</v>
      </c>
      <c r="C1" s="55" t="s">
        <v>124</v>
      </c>
      <c r="D1" s="55" t="s">
        <v>135</v>
      </c>
      <c r="E1" s="55" t="s">
        <v>136</v>
      </c>
      <c r="F1" s="55" t="s">
        <v>137</v>
      </c>
      <c r="G1" s="55" t="s">
        <v>393</v>
      </c>
      <c r="H1" s="55" t="s">
        <v>394</v>
      </c>
      <c r="I1" s="55" t="s">
        <v>395</v>
      </c>
      <c r="J1" s="55" t="s">
        <v>396</v>
      </c>
    </row>
    <row r="2" spans="1:13" ht="28.8" x14ac:dyDescent="0.3">
      <c r="A2" s="56" t="s">
        <v>138</v>
      </c>
      <c r="B2" s="56" t="s">
        <v>139</v>
      </c>
      <c r="C2" s="56" t="s">
        <v>153</v>
      </c>
      <c r="D2" s="56">
        <v>12</v>
      </c>
      <c r="E2" s="56">
        <v>50</v>
      </c>
      <c r="F2" s="56">
        <v>600</v>
      </c>
      <c r="G2">
        <f>TREND(F2:$F11)</f>
        <v>382</v>
      </c>
      <c r="H2">
        <f>GROWTH($F2:$F11)</f>
        <v>337.37327949229444</v>
      </c>
      <c r="I2">
        <f>STDEV(F2:F11)</f>
        <v>203.7972849017703</v>
      </c>
      <c r="J2">
        <f>VAR(F2:F11)</f>
        <v>41533.333333333336</v>
      </c>
      <c r="M2" s="43">
        <v>45566</v>
      </c>
    </row>
    <row r="3" spans="1:13" ht="28.8" x14ac:dyDescent="0.3">
      <c r="A3" s="56" t="s">
        <v>98</v>
      </c>
      <c r="B3" s="56" t="s">
        <v>140</v>
      </c>
      <c r="C3" s="56" t="s">
        <v>152</v>
      </c>
      <c r="D3" s="56">
        <v>8</v>
      </c>
      <c r="E3" s="56">
        <v>40</v>
      </c>
      <c r="F3" s="56">
        <v>320</v>
      </c>
      <c r="G3" t="e">
        <f>TREND(F3:$F12)</f>
        <v>#VALUE!</v>
      </c>
      <c r="I3">
        <f>STDEV(F3:F12)</f>
        <v>195.92905462040193</v>
      </c>
      <c r="J3">
        <f>VAR(F3:F12)</f>
        <v>38388.194444444438</v>
      </c>
      <c r="M3" s="43">
        <v>45567</v>
      </c>
    </row>
    <row r="4" spans="1:13" ht="28.8" x14ac:dyDescent="0.3">
      <c r="A4" s="56" t="s">
        <v>100</v>
      </c>
      <c r="B4" s="56" t="s">
        <v>141</v>
      </c>
      <c r="C4" s="56" t="s">
        <v>153</v>
      </c>
      <c r="D4" s="56">
        <v>15</v>
      </c>
      <c r="E4" s="56">
        <v>25</v>
      </c>
      <c r="F4" s="56">
        <v>200</v>
      </c>
      <c r="G4" t="e">
        <f t="shared" ref="G4:G11" si="0">TREND($F4:$F13)</f>
        <v>#VALUE!</v>
      </c>
      <c r="I4">
        <f t="shared" ref="I4:I11" si="1">STDEV(F4:F13)</f>
        <v>209.43376041125748</v>
      </c>
      <c r="J4">
        <f t="shared" ref="J4:J11" si="2">VAR(F4:F13)</f>
        <v>43862.5</v>
      </c>
      <c r="M4" s="43">
        <v>45568</v>
      </c>
    </row>
    <row r="5" spans="1:13" ht="28.8" x14ac:dyDescent="0.3">
      <c r="A5" s="56" t="s">
        <v>101</v>
      </c>
      <c r="B5" s="56" t="s">
        <v>142</v>
      </c>
      <c r="C5" s="56" t="s">
        <v>152</v>
      </c>
      <c r="D5" s="56">
        <v>10</v>
      </c>
      <c r="E5" s="56">
        <v>30</v>
      </c>
      <c r="F5" s="56">
        <v>300</v>
      </c>
      <c r="G5" t="e">
        <f t="shared" si="0"/>
        <v>#VALUE!</v>
      </c>
      <c r="I5">
        <f>STDEV(F5:F14)</f>
        <v>219.12433956654883</v>
      </c>
      <c r="J5">
        <f t="shared" si="2"/>
        <v>48015.476190476191</v>
      </c>
      <c r="M5" s="43">
        <v>45569</v>
      </c>
    </row>
    <row r="6" spans="1:13" ht="28.8" x14ac:dyDescent="0.3">
      <c r="A6" s="56" t="s">
        <v>143</v>
      </c>
      <c r="B6" s="56" t="s">
        <v>139</v>
      </c>
      <c r="C6" s="56" t="s">
        <v>153</v>
      </c>
      <c r="D6" s="56">
        <v>6</v>
      </c>
      <c r="E6" s="56">
        <v>20</v>
      </c>
      <c r="F6" s="56">
        <v>120</v>
      </c>
      <c r="G6" t="e">
        <f>TREND($F6:$F15)</f>
        <v>#VALUE!</v>
      </c>
      <c r="I6">
        <f t="shared" si="1"/>
        <v>238.9560629069704</v>
      </c>
      <c r="J6">
        <f t="shared" si="2"/>
        <v>57100</v>
      </c>
      <c r="M6" s="43">
        <v>45570</v>
      </c>
    </row>
    <row r="7" spans="1:13" ht="28.8" x14ac:dyDescent="0.3">
      <c r="A7" s="56" t="s">
        <v>144</v>
      </c>
      <c r="B7" s="56" t="s">
        <v>140</v>
      </c>
      <c r="C7" s="56" t="s">
        <v>152</v>
      </c>
      <c r="D7" s="56">
        <v>20</v>
      </c>
      <c r="E7" s="56">
        <v>35</v>
      </c>
      <c r="F7" s="56">
        <v>700</v>
      </c>
      <c r="G7" t="e">
        <f>TREND($F7:$F16)</f>
        <v>#VALUE!</v>
      </c>
      <c r="I7">
        <f t="shared" si="1"/>
        <v>234.1100168724098</v>
      </c>
      <c r="J7">
        <f t="shared" si="2"/>
        <v>54807.5</v>
      </c>
      <c r="M7" s="43">
        <v>45571</v>
      </c>
    </row>
    <row r="8" spans="1:13" ht="28.8" x14ac:dyDescent="0.3">
      <c r="A8" s="56" t="s">
        <v>145</v>
      </c>
      <c r="B8" s="56" t="s">
        <v>141</v>
      </c>
      <c r="C8" s="56" t="s">
        <v>152</v>
      </c>
      <c r="D8" s="56">
        <v>14</v>
      </c>
      <c r="E8" s="56">
        <v>60</v>
      </c>
      <c r="F8" s="56">
        <v>180</v>
      </c>
      <c r="G8" t="e">
        <f>TREND($F8:$F17)</f>
        <v>#VALUE!</v>
      </c>
      <c r="I8">
        <f t="shared" si="1"/>
        <v>189.93419913222579</v>
      </c>
      <c r="J8">
        <f t="shared" si="2"/>
        <v>36075</v>
      </c>
      <c r="M8" s="43">
        <v>45572</v>
      </c>
    </row>
    <row r="9" spans="1:13" ht="28.8" x14ac:dyDescent="0.3">
      <c r="A9" s="56" t="s">
        <v>146</v>
      </c>
      <c r="B9" s="56" t="s">
        <v>142</v>
      </c>
      <c r="C9" s="56" t="s">
        <v>154</v>
      </c>
      <c r="D9" s="56">
        <v>9</v>
      </c>
      <c r="E9" s="56">
        <v>45</v>
      </c>
      <c r="F9" s="56">
        <v>405</v>
      </c>
      <c r="G9" t="e">
        <f>TREND($F9:$F18)</f>
        <v>#VALUE!</v>
      </c>
      <c r="I9">
        <f t="shared" si="1"/>
        <v>199.01842460770646</v>
      </c>
      <c r="J9">
        <f t="shared" si="2"/>
        <v>39608.333333333343</v>
      </c>
      <c r="M9" s="43">
        <v>45573</v>
      </c>
    </row>
    <row r="10" spans="1:13" ht="28.8" x14ac:dyDescent="0.3">
      <c r="A10" s="56" t="s">
        <v>147</v>
      </c>
      <c r="B10" s="56" t="s">
        <v>139</v>
      </c>
      <c r="C10" s="56" t="s">
        <v>153</v>
      </c>
      <c r="D10" s="56">
        <v>7</v>
      </c>
      <c r="E10" s="56">
        <v>80</v>
      </c>
      <c r="F10" s="56">
        <v>560</v>
      </c>
      <c r="G10" t="e">
        <f>TREND($F10:$F19)</f>
        <v>#VALUE!</v>
      </c>
      <c r="I10">
        <f t="shared" si="1"/>
        <v>279.30717856868625</v>
      </c>
      <c r="J10">
        <f t="shared" si="2"/>
        <v>78012.5</v>
      </c>
      <c r="M10" s="43">
        <v>45574</v>
      </c>
    </row>
    <row r="11" spans="1:13" ht="28.8" x14ac:dyDescent="0.3">
      <c r="A11" s="56" t="s">
        <v>148</v>
      </c>
      <c r="B11" s="56" t="s">
        <v>140</v>
      </c>
      <c r="C11" s="56" t="s">
        <v>154</v>
      </c>
      <c r="D11" s="56">
        <v>11</v>
      </c>
      <c r="E11" s="56">
        <v>15</v>
      </c>
      <c r="F11" s="56">
        <v>165</v>
      </c>
      <c r="G11" t="e">
        <f t="shared" si="0"/>
        <v>#VALUE!</v>
      </c>
      <c r="I11" t="e">
        <f t="shared" si="1"/>
        <v>#DIV/0!</v>
      </c>
      <c r="J11" t="e">
        <f t="shared" si="2"/>
        <v>#DIV/0!</v>
      </c>
      <c r="M11" s="43">
        <v>45575</v>
      </c>
    </row>
    <row r="12" spans="1:13" x14ac:dyDescent="0.3">
      <c r="M12" s="43">
        <v>45576</v>
      </c>
    </row>
    <row r="13" spans="1:13" x14ac:dyDescent="0.3">
      <c r="M13" s="43">
        <v>45577</v>
      </c>
    </row>
    <row r="14" spans="1:13" x14ac:dyDescent="0.3">
      <c r="M14" s="43">
        <v>45578</v>
      </c>
    </row>
    <row r="15" spans="1:13" x14ac:dyDescent="0.3">
      <c r="M15" s="43">
        <v>45579</v>
      </c>
    </row>
    <row r="16" spans="1:13" x14ac:dyDescent="0.3">
      <c r="M16" s="43">
        <v>45580</v>
      </c>
    </row>
    <row r="17" spans="13:13" x14ac:dyDescent="0.3">
      <c r="M17" s="43">
        <v>45581</v>
      </c>
    </row>
    <row r="18" spans="13:13" x14ac:dyDescent="0.3">
      <c r="M18" s="43">
        <v>45582</v>
      </c>
    </row>
    <row r="19" spans="13:13" x14ac:dyDescent="0.3">
      <c r="M19" s="43">
        <v>45583</v>
      </c>
    </row>
    <row r="20" spans="13:13" x14ac:dyDescent="0.3">
      <c r="M20" s="43">
        <v>45584</v>
      </c>
    </row>
    <row r="21" spans="13:13" x14ac:dyDescent="0.3">
      <c r="M21" s="43">
        <v>45585</v>
      </c>
    </row>
    <row r="22" spans="13:13" x14ac:dyDescent="0.3">
      <c r="M22" s="43">
        <v>45586</v>
      </c>
    </row>
    <row r="23" spans="13:13" x14ac:dyDescent="0.3">
      <c r="M23" s="43">
        <v>45587</v>
      </c>
    </row>
    <row r="24" spans="13:13" x14ac:dyDescent="0.3">
      <c r="M24" s="43">
        <v>45588</v>
      </c>
    </row>
    <row r="25" spans="13:13" x14ac:dyDescent="0.3">
      <c r="M25" s="43">
        <v>45589</v>
      </c>
    </row>
    <row r="26" spans="13:13" x14ac:dyDescent="0.3">
      <c r="M26" s="43">
        <v>45590</v>
      </c>
    </row>
    <row r="27" spans="13:13" x14ac:dyDescent="0.3">
      <c r="M27" s="43">
        <v>45591</v>
      </c>
    </row>
    <row r="28" spans="13:13" x14ac:dyDescent="0.3">
      <c r="M28" s="43">
        <v>45592</v>
      </c>
    </row>
    <row r="29" spans="13:13" x14ac:dyDescent="0.3">
      <c r="M29" s="43">
        <v>45593</v>
      </c>
    </row>
    <row r="30" spans="13:13" x14ac:dyDescent="0.3">
      <c r="M30" s="43">
        <v>45594</v>
      </c>
    </row>
    <row r="31" spans="13:13" x14ac:dyDescent="0.3">
      <c r="M31" s="43">
        <v>45595</v>
      </c>
    </row>
    <row r="32" spans="13:13" x14ac:dyDescent="0.3">
      <c r="M32" s="43">
        <v>45596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FE7E-6CEF-4A7F-838C-80730A737B80}">
  <dimension ref="A1:D4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s="107"/>
      <c r="B1" s="107" t="s">
        <v>135</v>
      </c>
      <c r="C1" s="107" t="s">
        <v>136</v>
      </c>
      <c r="D1" s="107" t="s">
        <v>137</v>
      </c>
    </row>
    <row r="2" spans="1:4" x14ac:dyDescent="0.3">
      <c r="A2" s="108" t="s">
        <v>135</v>
      </c>
      <c r="B2" s="108">
        <v>1</v>
      </c>
      <c r="C2" s="108"/>
      <c r="D2" s="108"/>
    </row>
    <row r="3" spans="1:4" x14ac:dyDescent="0.3">
      <c r="A3" s="108" t="s">
        <v>136</v>
      </c>
      <c r="B3" s="108">
        <v>-0.14936047452495832</v>
      </c>
      <c r="C3" s="108">
        <v>1</v>
      </c>
      <c r="D3" s="108"/>
    </row>
    <row r="4" spans="1:4" ht="15" thickBot="1" x14ac:dyDescent="0.35">
      <c r="A4" s="106" t="s">
        <v>137</v>
      </c>
      <c r="B4" s="106">
        <v>0.35108611497465336</v>
      </c>
      <c r="C4" s="106">
        <v>0.41579826020318111</v>
      </c>
      <c r="D4" s="10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DCD8D-01FD-4B8C-AC15-EF2FEB518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Sheet4</vt:lpstr>
      <vt:lpstr>first-class (2)</vt:lpstr>
      <vt:lpstr>first-class</vt:lpstr>
      <vt:lpstr>first-class (3)</vt:lpstr>
      <vt:lpstr>class-3</vt:lpstr>
      <vt:lpstr>add-subtract</vt:lpstr>
      <vt:lpstr>cell referencing</vt:lpstr>
      <vt:lpstr>Basic_Numeric</vt:lpstr>
      <vt:lpstr>skip-paste_link</vt:lpstr>
      <vt:lpstr>txt-join</vt:lpstr>
      <vt:lpstr>text function</vt:lpstr>
      <vt:lpstr>Randombtwn func</vt:lpstr>
      <vt:lpstr>condition</vt:lpstr>
      <vt:lpstr>If function</vt:lpstr>
      <vt:lpstr>IFS function</vt:lpstr>
      <vt:lpstr>Sheet22</vt:lpstr>
      <vt:lpstr>iferror</vt:lpstr>
      <vt:lpstr>sumif</vt:lpstr>
      <vt:lpstr>freezing rows</vt:lpstr>
      <vt:lpstr>subtotal function</vt:lpstr>
      <vt:lpstr>Logical functions</vt:lpstr>
      <vt:lpstr>Sheet2</vt:lpstr>
      <vt:lpstr>index function</vt:lpstr>
      <vt:lpstr>index-match-functions</vt:lpstr>
      <vt:lpstr>Vlookup</vt:lpstr>
      <vt:lpstr>Hlookup</vt:lpstr>
      <vt:lpstr>Xlookup</vt:lpstr>
      <vt:lpstr>Charts</vt:lpstr>
      <vt:lpstr>Sheet14</vt:lpstr>
      <vt:lpstr>Sheet13</vt:lpstr>
      <vt:lpstr>Sheet6</vt:lpstr>
      <vt:lpstr>Sheet9</vt:lpstr>
      <vt:lpstr>20.09</vt:lpstr>
      <vt:lpstr>Sheet15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Bose</dc:creator>
  <cp:lastModifiedBy>user</cp:lastModifiedBy>
  <dcterms:created xsi:type="dcterms:W3CDTF">2025-08-01T15:40:24Z</dcterms:created>
  <dcterms:modified xsi:type="dcterms:W3CDTF">2025-09-20T16:25:42Z</dcterms:modified>
</cp:coreProperties>
</file>