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Data Analysis\Excel\20Sep24-9-11 excelrzip\New folder\"/>
    </mc:Choice>
  </mc:AlternateContent>
  <xr:revisionPtr revIDLastSave="0" documentId="13_ncr:1_{9B2E9BBD-DCFD-4F02-BB9E-7AFDBF675505}" xr6:coauthVersionLast="47" xr6:coauthVersionMax="47" xr10:uidLastSave="{00000000-0000-0000-0000-000000000000}"/>
  <bookViews>
    <workbookView xWindow="-108" yWindow="-108" windowWidth="23256" windowHeight="12456" tabRatio="740" xr2:uid="{00000000-000D-0000-FFFF-FFFF00000000}"/>
  </bookViews>
  <sheets>
    <sheet name="Text Cleanup" sheetId="75" r:id="rId1"/>
    <sheet name="Filters" sheetId="21" r:id="rId2"/>
    <sheet name="Dependent Filters" sheetId="85" r:id="rId3"/>
    <sheet name="Conditional Formatting (I)" sheetId="86" r:id="rId4"/>
    <sheet name="Conditional Formatting (II)" sheetId="87" r:id="rId5"/>
  </sheets>
  <definedNames>
    <definedName name="_xlnm._FilterDatabase" localSheetId="3" hidden="1">'Conditional Formatting (I)'!$A$1:$H$10</definedName>
    <definedName name="_xlnm._FilterDatabase" localSheetId="1" hidden="1">Filters!$A$1:$I$95</definedName>
    <definedName name="Agent">#REF!</definedName>
    <definedName name="Area">#REF!</definedName>
    <definedName name="Basic_Price">#REF!</definedName>
    <definedName name="COGS">#REF!</definedName>
    <definedName name="Columns">'Dependent Filters'!$A$1:$E$1</definedName>
    <definedName name="Customer">#REF!</definedName>
    <definedName name="Date">#REF!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  <definedName name="Month">#REF!</definedName>
    <definedName name="Price_Unit">#REF!</definedName>
    <definedName name="Product">#REF!</definedName>
    <definedName name="Product_Code">#REF!</definedName>
    <definedName name="Product_Name">#REF!</definedName>
    <definedName name="Profit">#REF!</definedName>
    <definedName name="Quantity">#REF!</definedName>
    <definedName name="Region">#REF!</definedName>
    <definedName name="Region1">#REF!</definedName>
    <definedName name="Revenue">#REF!</definedName>
    <definedName name="Territory">#REF!</definedName>
    <definedName name="UnitPrice">#REF!</definedName>
    <definedName name="Units_Sold">#REF!</definedName>
    <definedName name="Year">#REF!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86" l="1" a="1"/>
  <c r="M5" i="86" s="1"/>
  <c r="K13" i="86"/>
  <c r="L13" i="86"/>
  <c r="M13" i="86"/>
  <c r="K14" i="86"/>
  <c r="L14" i="86"/>
  <c r="M14" i="86"/>
  <c r="K15" i="86"/>
  <c r="L15" i="86"/>
  <c r="M15" i="86"/>
  <c r="K16" i="86"/>
  <c r="L16" i="86"/>
  <c r="M16" i="86"/>
  <c r="K17" i="86"/>
  <c r="L17" i="86"/>
  <c r="M17" i="86"/>
  <c r="K18" i="86"/>
  <c r="L18" i="86"/>
  <c r="M18" i="86"/>
  <c r="K19" i="86"/>
  <c r="L19" i="86"/>
  <c r="M19" i="86"/>
  <c r="K20" i="86"/>
  <c r="L20" i="86"/>
  <c r="M20" i="86"/>
  <c r="L12" i="86"/>
  <c r="M12" i="86"/>
  <c r="K12" i="86"/>
  <c r="T2" i="75"/>
  <c r="S2" i="75"/>
  <c r="R2" i="75"/>
  <c r="Q4" i="75"/>
  <c r="Q2" i="75"/>
  <c r="P2" i="75"/>
  <c r="M2" i="75"/>
  <c r="B3" i="87" l="1"/>
  <c r="B4" i="87"/>
  <c r="B5" i="87"/>
  <c r="B6" i="87"/>
  <c r="B7" i="87"/>
  <c r="B8" i="87"/>
  <c r="B9" i="87"/>
  <c r="B10" i="87"/>
  <c r="B11" i="87"/>
  <c r="B12" i="87"/>
  <c r="B13" i="87"/>
  <c r="B14" i="87"/>
  <c r="B15" i="87"/>
  <c r="B16" i="87"/>
  <c r="B17" i="87"/>
  <c r="B18" i="87"/>
  <c r="B19" i="87"/>
  <c r="B20" i="87"/>
  <c r="B21" i="87"/>
  <c r="B22" i="87"/>
  <c r="B23" i="87"/>
  <c r="B24" i="87"/>
  <c r="B25" i="87"/>
  <c r="B26" i="87"/>
  <c r="B27" i="87"/>
  <c r="B28" i="87"/>
  <c r="B29" i="87"/>
  <c r="B30" i="87"/>
  <c r="B31" i="87"/>
  <c r="B2" i="87"/>
  <c r="D11" i="85" a="1"/>
  <c r="E10" i="85" a="1"/>
  <c r="D11" i="85" l="1"/>
  <c r="E10" i="85"/>
  <c r="Y18" i="75" l="1"/>
  <c r="Z17" i="75"/>
  <c r="W17" i="75"/>
  <c r="W16" i="75"/>
  <c r="X8" i="75"/>
  <c r="Y10" i="75"/>
  <c r="Y11" i="75" s="1"/>
  <c r="X13" i="75"/>
  <c r="R3" i="75"/>
  <c r="R4" i="75"/>
  <c r="R5" i="75"/>
  <c r="R6" i="75"/>
  <c r="R7" i="75"/>
  <c r="R8" i="75"/>
  <c r="R9" i="75"/>
  <c r="R10" i="75"/>
  <c r="R11" i="75"/>
  <c r="R12" i="75"/>
  <c r="R13" i="75"/>
  <c r="R14" i="75"/>
  <c r="R15" i="75"/>
  <c r="R16" i="75"/>
  <c r="R17" i="75"/>
  <c r="R18" i="75"/>
  <c r="R19" i="75"/>
  <c r="R20" i="75"/>
  <c r="R21" i="75"/>
  <c r="R22" i="75"/>
  <c r="R23" i="75"/>
  <c r="R24" i="75"/>
  <c r="R25" i="75"/>
  <c r="R26" i="75"/>
  <c r="R27" i="75"/>
  <c r="R28" i="75"/>
  <c r="R29" i="75"/>
  <c r="R30" i="75"/>
  <c r="R31" i="75"/>
  <c r="R32" i="75"/>
  <c r="R33" i="75"/>
  <c r="R34" i="75"/>
  <c r="R35" i="75"/>
  <c r="R36" i="75"/>
  <c r="R37" i="75"/>
  <c r="R38" i="75"/>
  <c r="R39" i="75"/>
  <c r="R40" i="75"/>
  <c r="R41" i="75"/>
  <c r="R42" i="75"/>
  <c r="R43" i="75"/>
  <c r="R44" i="75"/>
  <c r="R45" i="75"/>
  <c r="R46" i="75"/>
  <c r="R47" i="75"/>
  <c r="R48" i="75"/>
  <c r="R49" i="75"/>
  <c r="R50" i="75"/>
  <c r="R51" i="75"/>
  <c r="R52" i="75"/>
  <c r="R53" i="75"/>
  <c r="R54" i="75"/>
  <c r="R55" i="75"/>
  <c r="R56" i="75"/>
  <c r="R57" i="75"/>
  <c r="R58" i="75"/>
  <c r="R59" i="75"/>
  <c r="R60" i="75"/>
  <c r="R61" i="75"/>
  <c r="R62" i="75"/>
  <c r="R63" i="75"/>
  <c r="R64" i="75"/>
  <c r="R65" i="75"/>
  <c r="R66" i="75"/>
  <c r="R67" i="75"/>
  <c r="R68" i="75"/>
  <c r="R69" i="75"/>
  <c r="R70" i="75"/>
  <c r="R71" i="75"/>
  <c r="R72" i="75"/>
  <c r="R73" i="75"/>
  <c r="R74" i="75"/>
  <c r="R75" i="75"/>
  <c r="R76" i="75"/>
  <c r="R77" i="75"/>
  <c r="R78" i="75"/>
  <c r="R79" i="75"/>
  <c r="R80" i="75"/>
  <c r="R81" i="75"/>
  <c r="R82" i="75"/>
  <c r="R83" i="75"/>
  <c r="R84" i="75"/>
  <c r="R85" i="75"/>
  <c r="R86" i="75"/>
  <c r="R87" i="75"/>
  <c r="R88" i="75"/>
  <c r="R89" i="75"/>
  <c r="R90" i="75"/>
  <c r="R91" i="75"/>
  <c r="R92" i="75"/>
  <c r="R93" i="75"/>
  <c r="R94" i="75"/>
  <c r="R95" i="75"/>
  <c r="Z7" i="75"/>
  <c r="Z6" i="75"/>
  <c r="Y7" i="75"/>
  <c r="P27" i="75"/>
  <c r="O23" i="75"/>
  <c r="O55" i="75"/>
  <c r="O87" i="75"/>
  <c r="N38" i="75"/>
  <c r="N58" i="75"/>
  <c r="M10" i="75"/>
  <c r="M27" i="75"/>
  <c r="M74" i="75"/>
  <c r="M91" i="75"/>
  <c r="Y3" i="75"/>
  <c r="L63" i="75"/>
  <c r="K26" i="75"/>
  <c r="K62" i="75"/>
  <c r="K66" i="75"/>
  <c r="D3" i="75"/>
  <c r="M3" i="75" s="1"/>
  <c r="D4" i="75"/>
  <c r="O4" i="75" s="1"/>
  <c r="P4" i="75" s="1"/>
  <c r="D5" i="75"/>
  <c r="O5" i="75" s="1"/>
  <c r="D6" i="75"/>
  <c r="N6" i="75" s="1"/>
  <c r="D7" i="75"/>
  <c r="O7" i="75" s="1"/>
  <c r="D8" i="75"/>
  <c r="O8" i="75" s="1"/>
  <c r="D9" i="75"/>
  <c r="O9" i="75" s="1"/>
  <c r="D10" i="75"/>
  <c r="D11" i="75"/>
  <c r="O11" i="75" s="1"/>
  <c r="D12" i="75"/>
  <c r="O12" i="75" s="1"/>
  <c r="S12" i="75" s="1"/>
  <c r="D13" i="75"/>
  <c r="O13" i="75" s="1"/>
  <c r="D14" i="75"/>
  <c r="K14" i="75" s="1"/>
  <c r="D15" i="75"/>
  <c r="O15" i="75" s="1"/>
  <c r="D16" i="75"/>
  <c r="O16" i="75" s="1"/>
  <c r="P16" i="75" s="1"/>
  <c r="D17" i="75"/>
  <c r="O17" i="75" s="1"/>
  <c r="D18" i="75"/>
  <c r="O18" i="75" s="1"/>
  <c r="D19" i="75"/>
  <c r="M19" i="75" s="1"/>
  <c r="D20" i="75"/>
  <c r="O20" i="75" s="1"/>
  <c r="P20" i="75" s="1"/>
  <c r="D21" i="75"/>
  <c r="O21" i="75" s="1"/>
  <c r="D22" i="75"/>
  <c r="N22" i="75" s="1"/>
  <c r="D23" i="75"/>
  <c r="D24" i="75"/>
  <c r="O24" i="75" s="1"/>
  <c r="S24" i="75" s="1"/>
  <c r="D25" i="75"/>
  <c r="O25" i="75" s="1"/>
  <c r="D26" i="75"/>
  <c r="M26" i="75" s="1"/>
  <c r="D27" i="75"/>
  <c r="O27" i="75" s="1"/>
  <c r="D28" i="75"/>
  <c r="O28" i="75" s="1"/>
  <c r="D29" i="75"/>
  <c r="O29" i="75" s="1"/>
  <c r="D30" i="75"/>
  <c r="O30" i="75" s="1"/>
  <c r="D31" i="75"/>
  <c r="D32" i="75"/>
  <c r="O32" i="75" s="1"/>
  <c r="D33" i="75"/>
  <c r="O33" i="75" s="1"/>
  <c r="D34" i="75"/>
  <c r="O34" i="75" s="1"/>
  <c r="D35" i="75"/>
  <c r="M35" i="75" s="1"/>
  <c r="D36" i="75"/>
  <c r="O36" i="75" s="1"/>
  <c r="P36" i="75" s="1"/>
  <c r="D37" i="75"/>
  <c r="O37" i="75" s="1"/>
  <c r="D38" i="75"/>
  <c r="D39" i="75"/>
  <c r="O39" i="75" s="1"/>
  <c r="D40" i="75"/>
  <c r="O40" i="75" s="1"/>
  <c r="D41" i="75"/>
  <c r="O41" i="75" s="1"/>
  <c r="D42" i="75"/>
  <c r="M42" i="75" s="1"/>
  <c r="D43" i="75"/>
  <c r="O43" i="75" s="1"/>
  <c r="D44" i="75"/>
  <c r="O44" i="75" s="1"/>
  <c r="S44" i="75" s="1"/>
  <c r="D45" i="75"/>
  <c r="O45" i="75" s="1"/>
  <c r="D46" i="75"/>
  <c r="K46" i="75" s="1"/>
  <c r="D47" i="75"/>
  <c r="O47" i="75" s="1"/>
  <c r="D48" i="75"/>
  <c r="O48" i="75" s="1"/>
  <c r="D49" i="75"/>
  <c r="O49" i="75" s="1"/>
  <c r="D50" i="75"/>
  <c r="O50" i="75" s="1"/>
  <c r="D51" i="75"/>
  <c r="O51" i="75" s="1"/>
  <c r="D52" i="75"/>
  <c r="O52" i="75" s="1"/>
  <c r="P52" i="75" s="1"/>
  <c r="D53" i="75"/>
  <c r="O53" i="75" s="1"/>
  <c r="D54" i="75"/>
  <c r="N54" i="75" s="1"/>
  <c r="D55" i="75"/>
  <c r="D56" i="75"/>
  <c r="O56" i="75" s="1"/>
  <c r="D57" i="75"/>
  <c r="O57" i="75" s="1"/>
  <c r="D58" i="75"/>
  <c r="M58" i="75" s="1"/>
  <c r="D59" i="75"/>
  <c r="M59" i="75" s="1"/>
  <c r="D60" i="75"/>
  <c r="O60" i="75" s="1"/>
  <c r="D61" i="75"/>
  <c r="O61" i="75" s="1"/>
  <c r="D62" i="75"/>
  <c r="O62" i="75" s="1"/>
  <c r="D63" i="75"/>
  <c r="D64" i="75"/>
  <c r="O64" i="75" s="1"/>
  <c r="D65" i="75"/>
  <c r="O65" i="75" s="1"/>
  <c r="D66" i="75"/>
  <c r="O66" i="75" s="1"/>
  <c r="D67" i="75"/>
  <c r="D68" i="75"/>
  <c r="D69" i="75"/>
  <c r="O69" i="75" s="1"/>
  <c r="D70" i="75"/>
  <c r="N70" i="75" s="1"/>
  <c r="D71" i="75"/>
  <c r="N71" i="75" s="1"/>
  <c r="D72" i="75"/>
  <c r="O72" i="75" s="1"/>
  <c r="D73" i="75"/>
  <c r="O73" i="75" s="1"/>
  <c r="D74" i="75"/>
  <c r="D75" i="75"/>
  <c r="D76" i="75"/>
  <c r="O76" i="75" s="1"/>
  <c r="D77" i="75"/>
  <c r="O77" i="75" s="1"/>
  <c r="D78" i="75"/>
  <c r="K78" i="75" s="1"/>
  <c r="D79" i="75"/>
  <c r="D80" i="75"/>
  <c r="O80" i="75" s="1"/>
  <c r="P80" i="75" s="1"/>
  <c r="D81" i="75"/>
  <c r="O81" i="75" s="1"/>
  <c r="D82" i="75"/>
  <c r="O82" i="75" s="1"/>
  <c r="D83" i="75"/>
  <c r="L83" i="75" s="1"/>
  <c r="D84" i="75"/>
  <c r="O84" i="75" s="1"/>
  <c r="S84" i="75" s="1"/>
  <c r="D85" i="75"/>
  <c r="O85" i="75" s="1"/>
  <c r="D86" i="75"/>
  <c r="N86" i="75" s="1"/>
  <c r="D87" i="75"/>
  <c r="N87" i="75" s="1"/>
  <c r="D88" i="75"/>
  <c r="O88" i="75" s="1"/>
  <c r="D89" i="75"/>
  <c r="O89" i="75" s="1"/>
  <c r="D90" i="75"/>
  <c r="M90" i="75" s="1"/>
  <c r="D91" i="75"/>
  <c r="D92" i="75"/>
  <c r="O92" i="75" s="1"/>
  <c r="D93" i="75"/>
  <c r="O93" i="75" s="1"/>
  <c r="D94" i="75"/>
  <c r="D95" i="75"/>
  <c r="D2" i="75"/>
  <c r="O2" i="75" s="1"/>
  <c r="K90" i="75" l="1"/>
  <c r="L84" i="75"/>
  <c r="L20" i="75"/>
  <c r="N90" i="75"/>
  <c r="N26" i="75"/>
  <c r="P84" i="75"/>
  <c r="T84" i="75" s="1"/>
  <c r="K16" i="75"/>
  <c r="L35" i="75"/>
  <c r="O83" i="75"/>
  <c r="O19" i="75"/>
  <c r="K82" i="75"/>
  <c r="K42" i="75"/>
  <c r="S7" i="75"/>
  <c r="P7" i="75"/>
  <c r="T7" i="75" s="1"/>
  <c r="P82" i="75"/>
  <c r="U82" i="75" s="1"/>
  <c r="S82" i="75"/>
  <c r="S50" i="75"/>
  <c r="P50" i="75"/>
  <c r="T50" i="75" s="1"/>
  <c r="S18" i="75"/>
  <c r="P18" i="75"/>
  <c r="T18" i="75" s="1"/>
  <c r="S92" i="75"/>
  <c r="U92" i="75" s="1"/>
  <c r="P92" i="75"/>
  <c r="T92" i="75" s="1"/>
  <c r="S39" i="75"/>
  <c r="P39" i="75"/>
  <c r="T39" i="75" s="1"/>
  <c r="S93" i="75"/>
  <c r="P93" i="75"/>
  <c r="T93" i="75" s="1"/>
  <c r="S89" i="75"/>
  <c r="U89" i="75" s="1"/>
  <c r="P89" i="75"/>
  <c r="T89" i="75" s="1"/>
  <c r="S77" i="75"/>
  <c r="U77" i="75" s="1"/>
  <c r="T77" i="75"/>
  <c r="P77" i="75"/>
  <c r="S73" i="75"/>
  <c r="P73" i="75"/>
  <c r="T73" i="75" s="1"/>
  <c r="S61" i="75"/>
  <c r="P61" i="75"/>
  <c r="T61" i="75" s="1"/>
  <c r="S57" i="75"/>
  <c r="U57" i="75" s="1"/>
  <c r="P57" i="75"/>
  <c r="T57" i="75" s="1"/>
  <c r="S45" i="75"/>
  <c r="U45" i="75" s="1"/>
  <c r="T45" i="75"/>
  <c r="P45" i="75"/>
  <c r="S41" i="75"/>
  <c r="P41" i="75"/>
  <c r="T41" i="75" s="1"/>
  <c r="S29" i="75"/>
  <c r="P29" i="75"/>
  <c r="T29" i="75" s="1"/>
  <c r="S25" i="75"/>
  <c r="U25" i="75" s="1"/>
  <c r="P25" i="75"/>
  <c r="T25" i="75" s="1"/>
  <c r="S13" i="75"/>
  <c r="U13" i="75" s="1"/>
  <c r="T13" i="75"/>
  <c r="P13" i="75"/>
  <c r="S9" i="75"/>
  <c r="P9" i="75"/>
  <c r="T9" i="75" s="1"/>
  <c r="S85" i="75"/>
  <c r="P85" i="75"/>
  <c r="T85" i="75" s="1"/>
  <c r="S69" i="75"/>
  <c r="U69" i="75" s="1"/>
  <c r="P69" i="75"/>
  <c r="T69" i="75" s="1"/>
  <c r="S53" i="75"/>
  <c r="U53" i="75" s="1"/>
  <c r="T53" i="75"/>
  <c r="P53" i="75"/>
  <c r="S37" i="75"/>
  <c r="P37" i="75"/>
  <c r="T37" i="75" s="1"/>
  <c r="S21" i="75"/>
  <c r="P21" i="75"/>
  <c r="T21" i="75" s="1"/>
  <c r="P66" i="75"/>
  <c r="T66" i="75" s="1"/>
  <c r="S66" i="75"/>
  <c r="S34" i="75"/>
  <c r="P34" i="75"/>
  <c r="T34" i="75" s="1"/>
  <c r="U84" i="75"/>
  <c r="T76" i="75"/>
  <c r="S76" i="75"/>
  <c r="P76" i="75"/>
  <c r="S64" i="75"/>
  <c r="P56" i="75"/>
  <c r="T56" i="75" s="1"/>
  <c r="S48" i="75"/>
  <c r="T44" i="75"/>
  <c r="U44" i="75"/>
  <c r="P44" i="75"/>
  <c r="S32" i="75"/>
  <c r="S62" i="75"/>
  <c r="P62" i="75"/>
  <c r="T62" i="75" s="1"/>
  <c r="S30" i="75"/>
  <c r="P30" i="75"/>
  <c r="U30" i="75" s="1"/>
  <c r="P48" i="75"/>
  <c r="T48" i="75" s="1"/>
  <c r="N95" i="75"/>
  <c r="O95" i="75"/>
  <c r="L95" i="75"/>
  <c r="N91" i="75"/>
  <c r="O91" i="75"/>
  <c r="N83" i="75"/>
  <c r="M83" i="75"/>
  <c r="N79" i="75"/>
  <c r="O79" i="75"/>
  <c r="N75" i="75"/>
  <c r="O75" i="75"/>
  <c r="N67" i="75"/>
  <c r="M67" i="75"/>
  <c r="N63" i="75"/>
  <c r="O63" i="75"/>
  <c r="N59" i="75"/>
  <c r="O59" i="75"/>
  <c r="M51" i="75"/>
  <c r="L51" i="75"/>
  <c r="S47" i="75"/>
  <c r="U43" i="75"/>
  <c r="S43" i="75"/>
  <c r="O31" i="75"/>
  <c r="L31" i="75"/>
  <c r="U27" i="75"/>
  <c r="S27" i="75"/>
  <c r="T27" i="75"/>
  <c r="S15" i="75"/>
  <c r="U15" i="75" s="1"/>
  <c r="S11" i="75"/>
  <c r="K58" i="75"/>
  <c r="K32" i="75"/>
  <c r="L79" i="75"/>
  <c r="L47" i="75"/>
  <c r="L19" i="75"/>
  <c r="O71" i="75"/>
  <c r="P47" i="75"/>
  <c r="U47" i="75" s="1"/>
  <c r="P15" i="75"/>
  <c r="T15" i="75" s="1"/>
  <c r="S81" i="75"/>
  <c r="P81" i="75"/>
  <c r="T81" i="75" s="1"/>
  <c r="S65" i="75"/>
  <c r="P65" i="75"/>
  <c r="T65" i="75" s="1"/>
  <c r="S49" i="75"/>
  <c r="U49" i="75" s="1"/>
  <c r="P49" i="75"/>
  <c r="T49" i="75" s="1"/>
  <c r="S33" i="75"/>
  <c r="U33" i="75" s="1"/>
  <c r="T33" i="75"/>
  <c r="P33" i="75"/>
  <c r="S17" i="75"/>
  <c r="P17" i="75"/>
  <c r="T17" i="75" s="1"/>
  <c r="S5" i="75"/>
  <c r="P5" i="75"/>
  <c r="T5" i="75" s="1"/>
  <c r="S87" i="75"/>
  <c r="U87" i="75" s="1"/>
  <c r="P87" i="75"/>
  <c r="T87" i="75" s="1"/>
  <c r="S55" i="75"/>
  <c r="U55" i="75" s="1"/>
  <c r="T55" i="75"/>
  <c r="P55" i="75"/>
  <c r="S23" i="75"/>
  <c r="P23" i="75"/>
  <c r="T23" i="75" s="1"/>
  <c r="S88" i="75"/>
  <c r="P88" i="75"/>
  <c r="T88" i="75" s="1"/>
  <c r="T80" i="75"/>
  <c r="S80" i="75"/>
  <c r="U80" i="75"/>
  <c r="T72" i="75"/>
  <c r="S72" i="75"/>
  <c r="P72" i="75"/>
  <c r="U72" i="75" s="1"/>
  <c r="O68" i="75"/>
  <c r="L68" i="75"/>
  <c r="S60" i="75"/>
  <c r="P60" i="75"/>
  <c r="T60" i="75" s="1"/>
  <c r="T52" i="75"/>
  <c r="S52" i="75"/>
  <c r="U52" i="75" s="1"/>
  <c r="S40" i="75"/>
  <c r="P40" i="75"/>
  <c r="U40" i="75" s="1"/>
  <c r="T36" i="75"/>
  <c r="S36" i="75"/>
  <c r="U36" i="75" s="1"/>
  <c r="L52" i="75"/>
  <c r="U83" i="75"/>
  <c r="S83" i="75"/>
  <c r="P83" i="75"/>
  <c r="T83" i="75" s="1"/>
  <c r="S51" i="75"/>
  <c r="U51" i="75" s="1"/>
  <c r="P51" i="75"/>
  <c r="T51" i="75" s="1"/>
  <c r="S19" i="75"/>
  <c r="U19" i="75" s="1"/>
  <c r="P19" i="75"/>
  <c r="T19" i="75" s="1"/>
  <c r="L94" i="75"/>
  <c r="O94" i="75"/>
  <c r="N94" i="75"/>
  <c r="L90" i="75"/>
  <c r="O90" i="75"/>
  <c r="L86" i="75"/>
  <c r="O86" i="75"/>
  <c r="K86" i="75"/>
  <c r="L82" i="75"/>
  <c r="M82" i="75"/>
  <c r="N82" i="75"/>
  <c r="L78" i="75"/>
  <c r="N78" i="75"/>
  <c r="L74" i="75"/>
  <c r="O74" i="75"/>
  <c r="L70" i="75"/>
  <c r="O70" i="75"/>
  <c r="K70" i="75"/>
  <c r="L66" i="75"/>
  <c r="M66" i="75"/>
  <c r="N66" i="75"/>
  <c r="L62" i="75"/>
  <c r="N62" i="75"/>
  <c r="L58" i="75"/>
  <c r="O58" i="75"/>
  <c r="L54" i="75"/>
  <c r="O54" i="75"/>
  <c r="L50" i="75"/>
  <c r="M50" i="75"/>
  <c r="N50" i="75"/>
  <c r="K50" i="75"/>
  <c r="L46" i="75"/>
  <c r="N46" i="75"/>
  <c r="L42" i="75"/>
  <c r="O42" i="75"/>
  <c r="L38" i="75"/>
  <c r="O38" i="75"/>
  <c r="L34" i="75"/>
  <c r="M34" i="75"/>
  <c r="N34" i="75"/>
  <c r="K34" i="75"/>
  <c r="L30" i="75"/>
  <c r="N30" i="75"/>
  <c r="L26" i="75"/>
  <c r="O26" i="75"/>
  <c r="L22" i="75"/>
  <c r="O22" i="75"/>
  <c r="L18" i="75"/>
  <c r="M18" i="75"/>
  <c r="N18" i="75"/>
  <c r="K18" i="75"/>
  <c r="L14" i="75"/>
  <c r="N14" i="75"/>
  <c r="L10" i="75"/>
  <c r="O10" i="75"/>
  <c r="L6" i="75"/>
  <c r="O6" i="75"/>
  <c r="K94" i="75"/>
  <c r="K74" i="75"/>
  <c r="K48" i="75"/>
  <c r="K30" i="75"/>
  <c r="K10" i="75"/>
  <c r="L67" i="75"/>
  <c r="L36" i="75"/>
  <c r="L15" i="75"/>
  <c r="M75" i="75"/>
  <c r="M43" i="75"/>
  <c r="M11" i="75"/>
  <c r="N74" i="75"/>
  <c r="N42" i="75"/>
  <c r="N10" i="75"/>
  <c r="O78" i="75"/>
  <c r="O67" i="75"/>
  <c r="O46" i="75"/>
  <c r="O35" i="75"/>
  <c r="O14" i="75"/>
  <c r="O3" i="75"/>
  <c r="P64" i="75"/>
  <c r="T64" i="75" s="1"/>
  <c r="P43" i="75"/>
  <c r="T43" i="75" s="1"/>
  <c r="P32" i="75"/>
  <c r="T32" i="75" s="1"/>
  <c r="P11" i="75"/>
  <c r="T11" i="75" s="1"/>
  <c r="S56" i="75"/>
  <c r="T24" i="75"/>
  <c r="U24" i="75"/>
  <c r="T20" i="75"/>
  <c r="S20" i="75"/>
  <c r="U20" i="75" s="1"/>
  <c r="T16" i="75"/>
  <c r="S16" i="75"/>
  <c r="U16" i="75" s="1"/>
  <c r="T4" i="75"/>
  <c r="S4" i="75"/>
  <c r="U4" i="75" s="1"/>
  <c r="L4" i="75"/>
  <c r="P24" i="75"/>
  <c r="P8" i="75"/>
  <c r="T8" i="75" s="1"/>
  <c r="S8" i="75"/>
  <c r="U8" i="75" s="1"/>
  <c r="P28" i="75"/>
  <c r="T28" i="75" s="1"/>
  <c r="P12" i="75"/>
  <c r="T12" i="75" s="1"/>
  <c r="S28" i="75"/>
  <c r="U28" i="75" s="1"/>
  <c r="U2" i="75"/>
  <c r="M93" i="75"/>
  <c r="N93" i="75"/>
  <c r="L93" i="75"/>
  <c r="K93" i="75"/>
  <c r="M89" i="75"/>
  <c r="N89" i="75"/>
  <c r="K89" i="75"/>
  <c r="L89" i="75"/>
  <c r="M85" i="75"/>
  <c r="N85" i="75"/>
  <c r="L85" i="75"/>
  <c r="K85" i="75"/>
  <c r="M81" i="75"/>
  <c r="L81" i="75"/>
  <c r="N81" i="75"/>
  <c r="K81" i="75"/>
  <c r="M77" i="75"/>
  <c r="N77" i="75"/>
  <c r="L77" i="75"/>
  <c r="K77" i="75"/>
  <c r="M73" i="75"/>
  <c r="N73" i="75"/>
  <c r="K73" i="75"/>
  <c r="L73" i="75"/>
  <c r="M69" i="75"/>
  <c r="N69" i="75"/>
  <c r="L69" i="75"/>
  <c r="K69" i="75"/>
  <c r="M65" i="75"/>
  <c r="L65" i="75"/>
  <c r="N65" i="75"/>
  <c r="K65" i="75"/>
  <c r="M61" i="75"/>
  <c r="N61" i="75"/>
  <c r="L61" i="75"/>
  <c r="K61" i="75"/>
  <c r="M57" i="75"/>
  <c r="N57" i="75"/>
  <c r="K57" i="75"/>
  <c r="L57" i="75"/>
  <c r="M53" i="75"/>
  <c r="N53" i="75"/>
  <c r="L53" i="75"/>
  <c r="M49" i="75"/>
  <c r="K49" i="75"/>
  <c r="L49" i="75"/>
  <c r="N49" i="75"/>
  <c r="M45" i="75"/>
  <c r="N45" i="75"/>
  <c r="K45" i="75"/>
  <c r="L45" i="75"/>
  <c r="M41" i="75"/>
  <c r="N41" i="75"/>
  <c r="K41" i="75"/>
  <c r="L41" i="75"/>
  <c r="M37" i="75"/>
  <c r="N37" i="75"/>
  <c r="L37" i="75"/>
  <c r="K37" i="75"/>
  <c r="M33" i="75"/>
  <c r="K33" i="75"/>
  <c r="L33" i="75"/>
  <c r="N33" i="75"/>
  <c r="M29" i="75"/>
  <c r="N29" i="75"/>
  <c r="K29" i="75"/>
  <c r="L29" i="75"/>
  <c r="M25" i="75"/>
  <c r="N25" i="75"/>
  <c r="K25" i="75"/>
  <c r="L25" i="75"/>
  <c r="M21" i="75"/>
  <c r="N21" i="75"/>
  <c r="L21" i="75"/>
  <c r="K21" i="75"/>
  <c r="M17" i="75"/>
  <c r="K17" i="75"/>
  <c r="L17" i="75"/>
  <c r="N17" i="75"/>
  <c r="M13" i="75"/>
  <c r="N13" i="75"/>
  <c r="K13" i="75"/>
  <c r="L13" i="75"/>
  <c r="M9" i="75"/>
  <c r="N9" i="75"/>
  <c r="K9" i="75"/>
  <c r="L9" i="75"/>
  <c r="M5" i="75"/>
  <c r="N5" i="75"/>
  <c r="L5" i="75"/>
  <c r="K5" i="75"/>
  <c r="K53" i="75"/>
  <c r="N2" i="75"/>
  <c r="M92" i="75"/>
  <c r="N92" i="75"/>
  <c r="M88" i="75"/>
  <c r="N88" i="75"/>
  <c r="M84" i="75"/>
  <c r="N84" i="75"/>
  <c r="M80" i="75"/>
  <c r="N80" i="75"/>
  <c r="M76" i="75"/>
  <c r="N76" i="75"/>
  <c r="M72" i="75"/>
  <c r="N72" i="75"/>
  <c r="M68" i="75"/>
  <c r="N68" i="75"/>
  <c r="M64" i="75"/>
  <c r="N64" i="75"/>
  <c r="M60" i="75"/>
  <c r="N60" i="75"/>
  <c r="M56" i="75"/>
  <c r="N56" i="75"/>
  <c r="M52" i="75"/>
  <c r="N52" i="75"/>
  <c r="M48" i="75"/>
  <c r="N48" i="75"/>
  <c r="M44" i="75"/>
  <c r="N44" i="75"/>
  <c r="M40" i="75"/>
  <c r="N40" i="75"/>
  <c r="M36" i="75"/>
  <c r="N36" i="75"/>
  <c r="M32" i="75"/>
  <c r="N32" i="75"/>
  <c r="M28" i="75"/>
  <c r="N28" i="75"/>
  <c r="M24" i="75"/>
  <c r="N24" i="75"/>
  <c r="M20" i="75"/>
  <c r="N20" i="75"/>
  <c r="M16" i="75"/>
  <c r="N16" i="75"/>
  <c r="M12" i="75"/>
  <c r="N12" i="75"/>
  <c r="M8" i="75"/>
  <c r="N8" i="75"/>
  <c r="M4" i="75"/>
  <c r="N4" i="75"/>
  <c r="K52" i="75"/>
  <c r="K36" i="75"/>
  <c r="K20" i="75"/>
  <c r="K4" i="75"/>
  <c r="L88" i="75"/>
  <c r="L72" i="75"/>
  <c r="L56" i="75"/>
  <c r="L40" i="75"/>
  <c r="L24" i="75"/>
  <c r="L8" i="75"/>
  <c r="K2" i="75"/>
  <c r="N55" i="75"/>
  <c r="K55" i="75"/>
  <c r="N51" i="75"/>
  <c r="K51" i="75"/>
  <c r="N47" i="75"/>
  <c r="K47" i="75"/>
  <c r="N43" i="75"/>
  <c r="K43" i="75"/>
  <c r="N39" i="75"/>
  <c r="K39" i="75"/>
  <c r="N35" i="75"/>
  <c r="K35" i="75"/>
  <c r="N31" i="75"/>
  <c r="K31" i="75"/>
  <c r="N27" i="75"/>
  <c r="K27" i="75"/>
  <c r="N23" i="75"/>
  <c r="K23" i="75"/>
  <c r="N19" i="75"/>
  <c r="K19" i="75"/>
  <c r="N15" i="75"/>
  <c r="K15" i="75"/>
  <c r="N11" i="75"/>
  <c r="K11" i="75"/>
  <c r="N7" i="75"/>
  <c r="K7" i="75"/>
  <c r="N3" i="75"/>
  <c r="K3" i="75"/>
  <c r="K92" i="75"/>
  <c r="K88" i="75"/>
  <c r="K84" i="75"/>
  <c r="K80" i="75"/>
  <c r="K76" i="75"/>
  <c r="K72" i="75"/>
  <c r="K68" i="75"/>
  <c r="K64" i="75"/>
  <c r="K60" i="75"/>
  <c r="K56" i="75"/>
  <c r="K40" i="75"/>
  <c r="K24" i="75"/>
  <c r="K8" i="75"/>
  <c r="L2" i="75"/>
  <c r="L92" i="75"/>
  <c r="L87" i="75"/>
  <c r="L76" i="75"/>
  <c r="L71" i="75"/>
  <c r="L60" i="75"/>
  <c r="L55" i="75"/>
  <c r="L44" i="75"/>
  <c r="L39" i="75"/>
  <c r="L28" i="75"/>
  <c r="L23" i="75"/>
  <c r="L12" i="75"/>
  <c r="L7" i="75"/>
  <c r="M95" i="75"/>
  <c r="M87" i="75"/>
  <c r="M79" i="75"/>
  <c r="M71" i="75"/>
  <c r="M63" i="75"/>
  <c r="M55" i="75"/>
  <c r="M47" i="75"/>
  <c r="M39" i="75"/>
  <c r="M31" i="75"/>
  <c r="M23" i="75"/>
  <c r="M15" i="75"/>
  <c r="M7" i="75"/>
  <c r="K95" i="75"/>
  <c r="K91" i="75"/>
  <c r="K87" i="75"/>
  <c r="K83" i="75"/>
  <c r="K79" i="75"/>
  <c r="K75" i="75"/>
  <c r="K71" i="75"/>
  <c r="K67" i="75"/>
  <c r="K63" i="75"/>
  <c r="K59" i="75"/>
  <c r="K54" i="75"/>
  <c r="K44" i="75"/>
  <c r="K38" i="75"/>
  <c r="K28" i="75"/>
  <c r="K22" i="75"/>
  <c r="K12" i="75"/>
  <c r="K6" i="75"/>
  <c r="L3" i="75"/>
  <c r="L91" i="75"/>
  <c r="L80" i="75"/>
  <c r="L75" i="75"/>
  <c r="L64" i="75"/>
  <c r="L59" i="75"/>
  <c r="L48" i="75"/>
  <c r="L43" i="75"/>
  <c r="L32" i="75"/>
  <c r="L27" i="75"/>
  <c r="L16" i="75"/>
  <c r="L11" i="75"/>
  <c r="M94" i="75"/>
  <c r="M86" i="75"/>
  <c r="M78" i="75"/>
  <c r="M70" i="75"/>
  <c r="M62" i="75"/>
  <c r="M54" i="75"/>
  <c r="M46" i="75"/>
  <c r="M38" i="75"/>
  <c r="M30" i="75"/>
  <c r="M22" i="75"/>
  <c r="M14" i="75"/>
  <c r="M6" i="75"/>
  <c r="U88" i="75" l="1"/>
  <c r="U62" i="75"/>
  <c r="U23" i="75"/>
  <c r="U17" i="75"/>
  <c r="U81" i="75"/>
  <c r="U32" i="75"/>
  <c r="U48" i="75"/>
  <c r="U34" i="75"/>
  <c r="U37" i="75"/>
  <c r="U9" i="75"/>
  <c r="U41" i="75"/>
  <c r="U73" i="75"/>
  <c r="U39" i="75"/>
  <c r="U50" i="75"/>
  <c r="U12" i="75"/>
  <c r="T40" i="75"/>
  <c r="U60" i="75"/>
  <c r="U5" i="75"/>
  <c r="U65" i="75"/>
  <c r="U11" i="75"/>
  <c r="U76" i="75"/>
  <c r="U66" i="75"/>
  <c r="U21" i="75"/>
  <c r="U85" i="75"/>
  <c r="U29" i="75"/>
  <c r="U61" i="75"/>
  <c r="U93" i="75"/>
  <c r="U18" i="75"/>
  <c r="U7" i="75"/>
  <c r="S3" i="75"/>
  <c r="P3" i="75"/>
  <c r="T3" i="75"/>
  <c r="S6" i="75"/>
  <c r="P6" i="75"/>
  <c r="T6" i="75" s="1"/>
  <c r="S38" i="75"/>
  <c r="P38" i="75"/>
  <c r="T38" i="75" s="1"/>
  <c r="S70" i="75"/>
  <c r="P70" i="75"/>
  <c r="T70" i="75" s="1"/>
  <c r="S75" i="75"/>
  <c r="P75" i="75"/>
  <c r="T75" i="75" s="1"/>
  <c r="S14" i="75"/>
  <c r="P14" i="75"/>
  <c r="T14" i="75" s="1"/>
  <c r="S78" i="75"/>
  <c r="P78" i="75"/>
  <c r="T78" i="75" s="1"/>
  <c r="S71" i="75"/>
  <c r="P71" i="75"/>
  <c r="T71" i="75" s="1"/>
  <c r="S31" i="75"/>
  <c r="P31" i="75"/>
  <c r="T31" i="75" s="1"/>
  <c r="T47" i="75"/>
  <c r="S95" i="75"/>
  <c r="P95" i="75"/>
  <c r="T95" i="75" s="1"/>
  <c r="T30" i="75"/>
  <c r="U56" i="75"/>
  <c r="T82" i="75"/>
  <c r="S35" i="75"/>
  <c r="U35" i="75" s="1"/>
  <c r="P35" i="75"/>
  <c r="T35" i="75"/>
  <c r="S10" i="75"/>
  <c r="P10" i="75"/>
  <c r="T10" i="75" s="1"/>
  <c r="S22" i="75"/>
  <c r="P22" i="75"/>
  <c r="T22" i="75" s="1"/>
  <c r="S42" i="75"/>
  <c r="P42" i="75"/>
  <c r="T42" i="75" s="1"/>
  <c r="S54" i="75"/>
  <c r="P54" i="75"/>
  <c r="T54" i="75" s="1"/>
  <c r="P74" i="75"/>
  <c r="T74" i="75" s="1"/>
  <c r="S74" i="75"/>
  <c r="U74" i="75" s="1"/>
  <c r="S86" i="75"/>
  <c r="P86" i="75"/>
  <c r="T86" i="75" s="1"/>
  <c r="S59" i="75"/>
  <c r="P59" i="75"/>
  <c r="T59" i="75" s="1"/>
  <c r="S79" i="75"/>
  <c r="P79" i="75"/>
  <c r="T79" i="75" s="1"/>
  <c r="S91" i="75"/>
  <c r="P91" i="75"/>
  <c r="T91" i="75" s="1"/>
  <c r="S67" i="75"/>
  <c r="P67" i="75"/>
  <c r="T67" i="75"/>
  <c r="S26" i="75"/>
  <c r="U26" i="75" s="1"/>
  <c r="P26" i="75"/>
  <c r="T26" i="75" s="1"/>
  <c r="S58" i="75"/>
  <c r="P58" i="75"/>
  <c r="T58" i="75" s="1"/>
  <c r="S90" i="75"/>
  <c r="U90" i="75" s="1"/>
  <c r="P90" i="75"/>
  <c r="T90" i="75" s="1"/>
  <c r="S68" i="75"/>
  <c r="P68" i="75"/>
  <c r="T68" i="75" s="1"/>
  <c r="S63" i="75"/>
  <c r="U63" i="75" s="1"/>
  <c r="P63" i="75"/>
  <c r="T63" i="75" s="1"/>
  <c r="S46" i="75"/>
  <c r="P46" i="75"/>
  <c r="T46" i="75" s="1"/>
  <c r="S94" i="75"/>
  <c r="U94" i="75" s="1"/>
  <c r="P94" i="75"/>
  <c r="T94" i="75" s="1"/>
  <c r="U64" i="75"/>
  <c r="U91" i="75" l="1"/>
  <c r="U59" i="75"/>
  <c r="U42" i="75"/>
  <c r="U10" i="75"/>
  <c r="U95" i="75"/>
  <c r="U31" i="75"/>
  <c r="U78" i="75"/>
  <c r="U75" i="75"/>
  <c r="U38" i="75"/>
  <c r="U46" i="75"/>
  <c r="U68" i="75"/>
  <c r="U58" i="75"/>
  <c r="U3" i="75"/>
  <c r="U67" i="75"/>
  <c r="U79" i="75"/>
  <c r="U86" i="75"/>
  <c r="U54" i="75"/>
  <c r="U22" i="75"/>
  <c r="U71" i="75"/>
  <c r="U14" i="75"/>
  <c r="U70" i="75"/>
  <c r="U6" i="75"/>
  <c r="J95" i="75" l="1"/>
  <c r="Q95" i="75" s="1"/>
  <c r="J94" i="75"/>
  <c r="Q94" i="75" s="1"/>
  <c r="J93" i="75"/>
  <c r="Q93" i="75" s="1"/>
  <c r="J92" i="75"/>
  <c r="Q92" i="75" s="1"/>
  <c r="J91" i="75"/>
  <c r="Q91" i="75" s="1"/>
  <c r="J90" i="75"/>
  <c r="Q90" i="75" s="1"/>
  <c r="J89" i="75"/>
  <c r="Q89" i="75" s="1"/>
  <c r="J88" i="75"/>
  <c r="Q88" i="75" s="1"/>
  <c r="J87" i="75"/>
  <c r="Q87" i="75" s="1"/>
  <c r="J86" i="75"/>
  <c r="Q86" i="75" s="1"/>
  <c r="J85" i="75"/>
  <c r="Q85" i="75" s="1"/>
  <c r="J84" i="75"/>
  <c r="Q84" i="75" s="1"/>
  <c r="J83" i="75"/>
  <c r="Q83" i="75" s="1"/>
  <c r="J82" i="75"/>
  <c r="Q82" i="75" s="1"/>
  <c r="J81" i="75"/>
  <c r="Q81" i="75" s="1"/>
  <c r="J80" i="75"/>
  <c r="Q80" i="75" s="1"/>
  <c r="J79" i="75"/>
  <c r="Q79" i="75" s="1"/>
  <c r="J78" i="75"/>
  <c r="Q78" i="75" s="1"/>
  <c r="J77" i="75"/>
  <c r="Q77" i="75" s="1"/>
  <c r="J76" i="75"/>
  <c r="Q76" i="75" s="1"/>
  <c r="J75" i="75"/>
  <c r="Q75" i="75" s="1"/>
  <c r="J74" i="75"/>
  <c r="Q74" i="75" s="1"/>
  <c r="J73" i="75"/>
  <c r="Q73" i="75" s="1"/>
  <c r="J72" i="75"/>
  <c r="Q72" i="75" s="1"/>
  <c r="J71" i="75"/>
  <c r="Q71" i="75" s="1"/>
  <c r="J70" i="75"/>
  <c r="Q70" i="75" s="1"/>
  <c r="J69" i="75"/>
  <c r="Q69" i="75" s="1"/>
  <c r="J68" i="75"/>
  <c r="Q68" i="75" s="1"/>
  <c r="J67" i="75"/>
  <c r="Q67" i="75" s="1"/>
  <c r="J66" i="75"/>
  <c r="Q66" i="75" s="1"/>
  <c r="J65" i="75"/>
  <c r="Q65" i="75" s="1"/>
  <c r="J64" i="75"/>
  <c r="Q64" i="75" s="1"/>
  <c r="J63" i="75"/>
  <c r="Q63" i="75" s="1"/>
  <c r="J62" i="75"/>
  <c r="Q62" i="75" s="1"/>
  <c r="J61" i="75"/>
  <c r="Q61" i="75" s="1"/>
  <c r="J60" i="75"/>
  <c r="Q60" i="75" s="1"/>
  <c r="J59" i="75"/>
  <c r="Q59" i="75" s="1"/>
  <c r="J58" i="75"/>
  <c r="Q58" i="75" s="1"/>
  <c r="J57" i="75"/>
  <c r="Q57" i="75" s="1"/>
  <c r="J56" i="75"/>
  <c r="Q56" i="75" s="1"/>
  <c r="J55" i="75"/>
  <c r="Q55" i="75" s="1"/>
  <c r="J54" i="75"/>
  <c r="Q54" i="75" s="1"/>
  <c r="J53" i="75"/>
  <c r="Q53" i="75" s="1"/>
  <c r="J52" i="75"/>
  <c r="Q52" i="75" s="1"/>
  <c r="J51" i="75"/>
  <c r="Q51" i="75" s="1"/>
  <c r="J50" i="75"/>
  <c r="Q50" i="75" s="1"/>
  <c r="J49" i="75"/>
  <c r="Q49" i="75" s="1"/>
  <c r="J48" i="75"/>
  <c r="Q48" i="75" s="1"/>
  <c r="J47" i="75"/>
  <c r="Q47" i="75" s="1"/>
  <c r="J46" i="75"/>
  <c r="Q46" i="75" s="1"/>
  <c r="J45" i="75"/>
  <c r="Q45" i="75" s="1"/>
  <c r="J44" i="75"/>
  <c r="Q44" i="75" s="1"/>
  <c r="J43" i="75"/>
  <c r="Q43" i="75" s="1"/>
  <c r="J42" i="75"/>
  <c r="Q42" i="75" s="1"/>
  <c r="J41" i="75"/>
  <c r="Q41" i="75" s="1"/>
  <c r="J40" i="75"/>
  <c r="Q40" i="75" s="1"/>
  <c r="J39" i="75"/>
  <c r="Q39" i="75" s="1"/>
  <c r="J38" i="75"/>
  <c r="Q38" i="75" s="1"/>
  <c r="J37" i="75"/>
  <c r="Q37" i="75" s="1"/>
  <c r="J36" i="75"/>
  <c r="Q36" i="75" s="1"/>
  <c r="J35" i="75"/>
  <c r="Q35" i="75" s="1"/>
  <c r="J34" i="75"/>
  <c r="Q34" i="75" s="1"/>
  <c r="J33" i="75"/>
  <c r="Q33" i="75" s="1"/>
  <c r="J32" i="75"/>
  <c r="Q32" i="75" s="1"/>
  <c r="J31" i="75"/>
  <c r="Q31" i="75" s="1"/>
  <c r="J30" i="75"/>
  <c r="Q30" i="75" s="1"/>
  <c r="J29" i="75"/>
  <c r="Q29" i="75" s="1"/>
  <c r="J28" i="75"/>
  <c r="Q28" i="75" s="1"/>
  <c r="J27" i="75"/>
  <c r="Q27" i="75" s="1"/>
  <c r="J26" i="75"/>
  <c r="Q26" i="75" s="1"/>
  <c r="J25" i="75"/>
  <c r="Q25" i="75" s="1"/>
  <c r="J24" i="75"/>
  <c r="Q24" i="75" s="1"/>
  <c r="J23" i="75"/>
  <c r="Q23" i="75" s="1"/>
  <c r="J22" i="75"/>
  <c r="Q22" i="75" s="1"/>
  <c r="J21" i="75"/>
  <c r="Q21" i="75" s="1"/>
  <c r="J20" i="75"/>
  <c r="Q20" i="75" s="1"/>
  <c r="J19" i="75"/>
  <c r="Q19" i="75" s="1"/>
  <c r="J18" i="75"/>
  <c r="Q18" i="75" s="1"/>
  <c r="J17" i="75"/>
  <c r="Q17" i="75" s="1"/>
  <c r="J16" i="75"/>
  <c r="Q16" i="75" s="1"/>
  <c r="J15" i="75"/>
  <c r="Q15" i="75" s="1"/>
  <c r="J14" i="75"/>
  <c r="Q14" i="75" s="1"/>
  <c r="J13" i="75"/>
  <c r="Q13" i="75" s="1"/>
  <c r="J12" i="75"/>
  <c r="Q12" i="75" s="1"/>
  <c r="J11" i="75"/>
  <c r="Q11" i="75" s="1"/>
  <c r="J10" i="75"/>
  <c r="Q10" i="75" s="1"/>
  <c r="J9" i="75"/>
  <c r="Q9" i="75" s="1"/>
  <c r="J8" i="75"/>
  <c r="Q8" i="75" s="1"/>
  <c r="J7" i="75"/>
  <c r="Q7" i="75" s="1"/>
  <c r="J6" i="75"/>
  <c r="Q6" i="75" s="1"/>
  <c r="J5" i="75"/>
  <c r="Q5" i="75" s="1"/>
  <c r="J4" i="75"/>
  <c r="J3" i="75"/>
  <c r="Q3" i="75" s="1"/>
  <c r="J2" i="75"/>
  <c r="I86" i="21" l="1"/>
  <c r="I92" i="21"/>
  <c r="I13" i="21"/>
  <c r="I63" i="21"/>
  <c r="I49" i="21"/>
  <c r="I55" i="21"/>
  <c r="I2" i="21"/>
  <c r="I76" i="21"/>
  <c r="I41" i="21"/>
  <c r="I83" i="21"/>
  <c r="I45" i="21"/>
  <c r="I3" i="21"/>
  <c r="I70" i="21"/>
  <c r="I25" i="21"/>
  <c r="I95" i="21"/>
  <c r="I29" i="21"/>
  <c r="I90" i="21"/>
  <c r="I46" i="21"/>
  <c r="I75" i="21"/>
  <c r="I22" i="21"/>
  <c r="I7" i="21"/>
  <c r="I15" i="21"/>
  <c r="I39" i="21"/>
  <c r="I93" i="21"/>
  <c r="I79" i="21"/>
  <c r="I91" i="21"/>
  <c r="I74" i="21"/>
  <c r="I61" i="21"/>
  <c r="I17" i="21"/>
  <c r="I32" i="21"/>
  <c r="I68" i="21"/>
  <c r="I8" i="21"/>
  <c r="I72" i="21"/>
  <c r="I51" i="21"/>
  <c r="I37" i="21"/>
  <c r="I48" i="21"/>
  <c r="I78" i="21"/>
  <c r="I5" i="21"/>
  <c r="I88" i="21"/>
  <c r="I66" i="21"/>
  <c r="I42" i="21"/>
  <c r="I31" i="21"/>
  <c r="I57" i="21"/>
  <c r="I19" i="21"/>
  <c r="I40" i="21"/>
  <c r="I60" i="21"/>
  <c r="I50" i="21"/>
  <c r="I34" i="21"/>
  <c r="I69" i="21"/>
  <c r="I24" i="21"/>
  <c r="I44" i="21"/>
  <c r="I33" i="21"/>
  <c r="I6" i="21"/>
  <c r="I35" i="21"/>
  <c r="I58" i="21"/>
  <c r="I73" i="21"/>
  <c r="I11" i="21"/>
  <c r="I56" i="21"/>
  <c r="I36" i="21"/>
  <c r="I59" i="21"/>
  <c r="I67" i="21"/>
  <c r="I85" i="21"/>
  <c r="I89" i="21"/>
  <c r="I80" i="21"/>
  <c r="I23" i="21"/>
  <c r="I21" i="21"/>
  <c r="I12" i="21"/>
  <c r="I30" i="21"/>
  <c r="I94" i="21"/>
  <c r="I77" i="21"/>
  <c r="I18" i="21"/>
  <c r="I4" i="21"/>
  <c r="I14" i="21"/>
  <c r="I16" i="21"/>
  <c r="I38" i="21"/>
  <c r="I54" i="21"/>
  <c r="I62" i="21"/>
  <c r="I27" i="21"/>
  <c r="I43" i="21"/>
  <c r="I53" i="21"/>
  <c r="I64" i="21"/>
  <c r="I26" i="21"/>
  <c r="I82" i="21"/>
  <c r="I20" i="21"/>
  <c r="I87" i="21"/>
  <c r="I81" i="21"/>
  <c r="I9" i="21"/>
  <c r="I71" i="21"/>
  <c r="I52" i="21"/>
  <c r="I10" i="21"/>
  <c r="I65" i="21"/>
  <c r="I84" i="21"/>
  <c r="I28" i="21"/>
  <c r="I47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DS</author>
  </authors>
  <commentList>
    <comment ref="X17" authorId="0" shapeId="0" xr:uid="{18DB07A6-3483-4C16-82EE-FC9395460683}">
      <text>
        <r>
          <rPr>
            <b/>
            <sz val="9"/>
            <color indexed="81"/>
            <rFont val="Tahoma"/>
            <family val="2"/>
          </rPr>
          <t>DS: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<sst xmlns="http://schemas.openxmlformats.org/spreadsheetml/2006/main" count="861" uniqueCount="475">
  <si>
    <t>Name</t>
  </si>
  <si>
    <t>Computer</t>
  </si>
  <si>
    <t>Maths</t>
  </si>
  <si>
    <t>Science</t>
  </si>
  <si>
    <t>Hindi</t>
  </si>
  <si>
    <t>English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</si>
  <si>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</si>
  <si>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</si>
  <si>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</si>
  <si>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</si>
  <si>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</si>
  <si>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</si>
  <si>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</si>
  <si>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</si>
  <si>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</si>
  <si>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</si>
  <si>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</si>
  <si>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</si>
  <si>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</si>
  <si>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</si>
  <si>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</si>
  <si>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</si>
  <si>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</si>
  <si>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</si>
  <si>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</si>
  <si>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</si>
  <si>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</si>
  <si>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</si>
  <si>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</si>
  <si>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</si>
  <si>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</si>
  <si>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</si>
  <si>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</si>
  <si>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</si>
  <si>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</si>
  <si>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</si>
  <si>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</si>
  <si>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</si>
  <si>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</si>
  <si>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</si>
  <si>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</si>
  <si>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</si>
  <si>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</si>
  <si>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</si>
  <si>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</si>
  <si>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</si>
  <si>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</si>
  <si>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</si>
  <si>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</si>
  <si>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</si>
  <si>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</si>
  <si>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</si>
  <si>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</si>
  <si>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</si>
  <si>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</si>
  <si>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</si>
  <si>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</si>
  <si>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</si>
  <si>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</si>
  <si>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</si>
  <si>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</si>
  <si>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</si>
  <si>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</si>
  <si>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</si>
  <si>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</si>
  <si>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</si>
  <si>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</si>
  <si>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</si>
  <si>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</si>
  <si>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</si>
  <si>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</si>
  <si>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</si>
  <si>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</si>
  <si>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</si>
  <si>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</si>
  <si>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</si>
  <si>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</si>
  <si>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</si>
  <si>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</si>
  <si>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</si>
  <si>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</si>
  <si>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</si>
  <si>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</si>
  <si>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</si>
  <si>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</si>
  <si>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</si>
  <si>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</si>
  <si>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</si>
  <si>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</si>
  <si>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</si>
  <si>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</si>
  <si>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</si>
  <si>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</si>
  <si>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</si>
  <si>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</si>
  <si>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</si>
  <si>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</si>
  <si>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</si>
  <si>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</si>
  <si>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</si>
  <si>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</si>
  <si>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</si>
  <si>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</si>
  <si>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</si>
  <si>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</si>
  <si>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</si>
  <si>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</si>
  <si>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</si>
  <si>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</si>
  <si>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</si>
  <si>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</si>
  <si>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</si>
  <si>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</si>
  <si>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</si>
  <si>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</si>
  <si>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</si>
  <si>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</si>
  <si>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</si>
  <si>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</si>
  <si>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</si>
  <si>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</si>
  <si>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</si>
  <si>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</si>
  <si>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</si>
  <si>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</si>
  <si>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</si>
  <si>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</si>
  <si>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</si>
  <si>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</si>
  <si>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</si>
  <si>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</si>
  <si>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</si>
  <si>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</si>
  <si>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</si>
  <si>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</si>
  <si>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</si>
  <si>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</si>
  <si>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</si>
  <si>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</si>
  <si>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</si>
  <si>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</si>
  <si>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</si>
  <si>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</si>
  <si>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</si>
  <si>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</si>
  <si>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</si>
  <si>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</si>
  <si>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</si>
  <si>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</si>
  <si>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</si>
  <si>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</si>
  <si>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</si>
  <si>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</si>
  <si>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</si>
  <si>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</si>
  <si>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</si>
  <si>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</si>
  <si>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</si>
  <si>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</si>
  <si>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</si>
  <si>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</si>
  <si>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</si>
  <si>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</si>
  <si>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</si>
  <si>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</si>
  <si>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</si>
  <si>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</si>
  <si>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</si>
  <si>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</si>
  <si>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</si>
  <si>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</si>
  <si>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</si>
  <si>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</si>
  <si>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</si>
  <si>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</si>
  <si>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</si>
  <si>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</si>
  <si>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</si>
  <si>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</si>
  <si>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</si>
  <si>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</si>
  <si>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</si>
  <si>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</si>
  <si>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</si>
  <si>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</si>
  <si>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</si>
  <si>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</si>
  <si>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</si>
  <si>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</si>
  <si>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</si>
  <si>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</si>
  <si>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</si>
  <si>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</si>
  <si>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</si>
  <si>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</si>
  <si>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</si>
  <si>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</si>
  <si>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</si>
  <si>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</si>
  <si>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</si>
  <si>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</si>
  <si>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</si>
  <si>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</si>
  <si>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</si>
  <si>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</si>
  <si>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</si>
  <si>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</si>
  <si>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</si>
  <si>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</si>
  <si>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</si>
  <si>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</si>
  <si>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</si>
  <si>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</si>
  <si>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</si>
  <si>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</si>
  <si>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</si>
  <si>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</si>
  <si>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</si>
  <si>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</si>
  <si>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</si>
  <si>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</si>
  <si>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</si>
  <si>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</si>
  <si>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</si>
  <si>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</si>
  <si>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</si>
  <si>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</si>
  <si>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</si>
  <si>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</si>
  <si>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</si>
  <si>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</si>
  <si>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</si>
  <si>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</si>
  <si>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</si>
  <si>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</si>
  <si>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</si>
  <si>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</si>
  <si>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</si>
  <si>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</si>
  <si>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</si>
  <si>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</si>
  <si>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</si>
  <si>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</si>
  <si>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</si>
  <si>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</si>
  <si>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</si>
  <si>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</si>
  <si>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</si>
  <si>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</si>
  <si>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</si>
  <si>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</si>
  <si>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</si>
  <si>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</si>
  <si>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</si>
  <si>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</si>
  <si>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</si>
  <si>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</si>
  <si>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</si>
  <si>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</si>
  <si>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</si>
  <si>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</si>
  <si>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</si>
  <si>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</si>
  <si>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</si>
  <si>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</si>
  <si>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</si>
  <si>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</si>
  <si>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</si>
  <si>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</si>
  <si>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</si>
  <si>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</si>
  <si>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</si>
  <si>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</si>
  <si>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</si>
  <si>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</si>
  <si>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</si>
  <si>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</si>
  <si>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</si>
  <si>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</si>
  <si>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</si>
  <si>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</si>
  <si>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</si>
  <si>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Pepsodent</t>
  </si>
  <si>
    <t>Lux</t>
  </si>
  <si>
    <t>Dettol</t>
  </si>
  <si>
    <t>Profit</t>
  </si>
  <si>
    <t>Date</t>
  </si>
  <si>
    <t xml:space="preserve"> 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</si>
  <si>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</si>
  <si>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</si>
  <si>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</si>
  <si>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</si>
  <si>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</si>
  <si>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</si>
  <si>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</si>
  <si>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</si>
  <si>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</si>
  <si>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</si>
  <si>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</si>
  <si>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</si>
  <si>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</si>
  <si>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</si>
  <si>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</si>
  <si>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</si>
  <si>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</si>
  <si>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</si>
  <si>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</si>
  <si>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</si>
  <si>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</si>
  <si>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</si>
  <si>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</si>
  <si>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</si>
  <si>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</si>
  <si>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</si>
  <si>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</si>
  <si>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</si>
  <si>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</si>
  <si>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</si>
  <si>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</si>
  <si>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</si>
  <si>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</si>
  <si>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</si>
  <si>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</si>
  <si>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</si>
  <si>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</si>
  <si>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</si>
  <si>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</si>
  <si>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</si>
  <si>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</si>
  <si>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</si>
  <si>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</si>
  <si>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</si>
  <si>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</si>
  <si>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</si>
  <si>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</si>
  <si>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</si>
  <si>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</si>
  <si>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</si>
  <si>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</si>
  <si>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</si>
  <si>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</si>
  <si>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</si>
  <si>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</si>
  <si>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</si>
  <si>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</si>
  <si>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</si>
  <si>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</si>
  <si>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</si>
  <si>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</si>
  <si>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</si>
  <si>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</si>
  <si>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</si>
  <si>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</si>
  <si>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</si>
  <si>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</si>
  <si>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</si>
  <si>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</si>
  <si>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</si>
  <si>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</si>
  <si>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</si>
  <si>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</si>
  <si>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</si>
  <si>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</si>
  <si>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</si>
  <si>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</si>
  <si>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</si>
  <si>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</si>
  <si>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</si>
  <si>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</si>
  <si>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</si>
  <si>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</si>
  <si>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</si>
  <si>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</si>
  <si>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</si>
  <si>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</si>
  <si>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</si>
  <si>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</si>
  <si>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</si>
  <si>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</si>
  <si>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</si>
  <si>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</si>
  <si>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</si>
  <si>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ExcelR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</si>
  <si>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</si>
  <si>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</si>
  <si>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</si>
  <si>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</si>
  <si>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</si>
  <si>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</si>
  <si>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</si>
  <si>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</si>
  <si>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</si>
  <si>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</si>
  <si>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</si>
  <si>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</si>
  <si>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</si>
  <si>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</si>
  <si>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</si>
  <si>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</si>
  <si>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</si>
  <si>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</si>
  <si>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</si>
  <si>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</si>
  <si>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</si>
  <si>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</si>
  <si>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</si>
  <si>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</si>
  <si>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</si>
  <si>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</si>
  <si>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</si>
  <si>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</si>
  <si>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</si>
  <si>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</si>
  <si>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</si>
  <si>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</si>
  <si>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</si>
  <si>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</si>
  <si>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</si>
  <si>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</si>
  <si>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</si>
  <si>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</si>
  <si>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</si>
  <si>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</si>
  <si>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</si>
  <si>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</si>
  <si>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</si>
  <si>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</si>
  <si>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</si>
  <si>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</si>
  <si>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Employee</t>
  </si>
  <si>
    <t>Sr. No.</t>
  </si>
  <si>
    <t>Cleaned First Name</t>
  </si>
  <si>
    <t>Pune</t>
  </si>
  <si>
    <t>Lower</t>
  </si>
  <si>
    <t>Upper</t>
  </si>
  <si>
    <t>Trim</t>
  </si>
  <si>
    <t>Concat</t>
  </si>
  <si>
    <t>Find</t>
  </si>
  <si>
    <t xml:space="preserve">Replace </t>
  </si>
  <si>
    <t>Substitute</t>
  </si>
  <si>
    <t xml:space="preserve">     Dipti Sinha     </t>
  </si>
  <si>
    <t>Concatinate/&amp;</t>
  </si>
  <si>
    <t>#Pune</t>
  </si>
  <si>
    <t>$Pune</t>
  </si>
  <si>
    <t>ExcelR Pune</t>
  </si>
  <si>
    <t>ExcelR Bangalore</t>
  </si>
  <si>
    <t>United States of America</t>
  </si>
  <si>
    <t>Len</t>
  </si>
  <si>
    <t xml:space="preserve">     InDi     a</t>
  </si>
  <si>
    <t>INDIA</t>
  </si>
  <si>
    <t xml:space="preserve">Left </t>
  </si>
  <si>
    <t>Right</t>
  </si>
  <si>
    <t>Virat Kohli</t>
  </si>
  <si>
    <t>Sachin Tendulkar</t>
  </si>
  <si>
    <t>P T Usha</t>
  </si>
  <si>
    <t>Saniya Mirza</t>
  </si>
  <si>
    <t>Mahendra Singh Dhoni</t>
  </si>
  <si>
    <t>Virat</t>
  </si>
  <si>
    <t>Kohli</t>
  </si>
  <si>
    <t>Sachin</t>
  </si>
  <si>
    <t>Tendulkar</t>
  </si>
  <si>
    <t>P</t>
  </si>
  <si>
    <t>T</t>
  </si>
  <si>
    <t>Usha</t>
  </si>
  <si>
    <t>Saniya</t>
  </si>
  <si>
    <t>Mirza</t>
  </si>
  <si>
    <t>Mahendra</t>
  </si>
  <si>
    <t>Singh</t>
  </si>
  <si>
    <t>Dhoni</t>
  </si>
  <si>
    <t>ExcelR #Pune</t>
  </si>
  <si>
    <t>Infosys-24-1004</t>
  </si>
  <si>
    <t>Infosys</t>
  </si>
  <si>
    <t>24#09#2027</t>
  </si>
  <si>
    <t>United Kingdom</t>
  </si>
  <si>
    <t>Offset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</si>
</sst>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&quot;$&quot;#,##0.00_);\(&quot;$&quot;#,##0.00\)"/>
    <numFmt numFmtId="166" formatCode="_(* #,##0.00_);_(* \(#,##0.00\);_(* &quot;-&quot;??_);_(@_)"/>
    <numFmt numFmtId="167" formatCode="&quot;$&quot;#,##0.00"/>
  </numFmts>
  <fonts count="11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165" fontId="2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5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7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7" fillId="9" borderId="0" xfId="1" applyFont="1" applyFill="1" applyAlignment="1">
      <alignment horizontal="center" vertical="center" wrapText="1"/>
    </xf>
    <xf numFmtId="167" fontId="2" fillId="0" borderId="0" xfId="1" applyNumberFormat="1" applyFont="1" applyAlignment="1">
      <alignment horizontal="center" vertical="center"/>
    </xf>
    <xf numFmtId="14" fontId="0" fillId="0" borderId="0" xfId="0" applyNumberFormat="1"/>
    <xf numFmtId="0" fontId="4" fillId="6" borderId="8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rgb="FF00B050"/>
      </font>
    </dxf>
    <dxf>
      <font>
        <color rgb="FFFF0000"/>
      </font>
    </dxf>
    <dxf>
      <font>
        <color theme="0"/>
      </font>
      <fill>
        <patternFill>
          <bgColor theme="3"/>
        </patternFill>
      </fill>
    </dxf>
  </dxfs>
  <tableStyles count="1" defaultTableStyle="TableStyleMedium9" defaultPivotStyle="PivotStyleLight16">
    <tableStyle name="Invisible" pivot="0" table="0" count="0" xr9:uid="{F77986EA-216E-4504-BB35-CF433437CC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  <wetp:taskpane dockstate="right" visibility="0" width="438" row="8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2C3D39F-3E90-4D48-B5B3-D1A97F2BC2F6}">
  <we:reference id="wa200006007" version="1.2.3.0" store="en-IN" storeType="OMEX"/>
  <we:alternateReferences>
    <we:reference id="wa200006007" version="1.2.3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9BFB393-A04B-4867-A118-E253CD36CC68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1a7qQJ6vxj_J5eAIBNsc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20F1EC90-2B1A-4031-B478-9A9F7E579C01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E95"/>
  <sheetViews>
    <sheetView tabSelected="1" topLeftCell="E1" zoomScale="120" zoomScaleNormal="120" workbookViewId="0">
      <selection activeCell="T2" sqref="T2"/>
    </sheetView>
  </sheetViews>
  <sheetFormatPr defaultColWidth="8.7265625" defaultRowHeight="15" x14ac:dyDescent="0.25"/>
  <cols>
    <col min="3" max="3" width="10.6328125" customWidth="1"/>
    <col min="4" max="4" width="16.26953125" bestFit="1" customWidth="1"/>
    <col min="6" max="6" width="11.90625" customWidth="1"/>
    <col min="9" max="23" width="12.453125" customWidth="1"/>
    <col min="24" max="24" width="25.90625" customWidth="1"/>
    <col min="25" max="25" width="18.7265625" customWidth="1"/>
    <col min="28" max="28" width="26.1796875" customWidth="1"/>
  </cols>
  <sheetData>
    <row r="1" spans="1:31" s="1" customFormat="1" ht="15.6" x14ac:dyDescent="0.3">
      <c r="A1" s="25" t="s">
        <v>281</v>
      </c>
      <c r="B1" s="25" t="s">
        <v>280</v>
      </c>
      <c r="C1" s="25" t="s">
        <v>279</v>
      </c>
      <c r="D1" s="24" t="s">
        <v>431</v>
      </c>
      <c r="E1" s="25" t="s">
        <v>278</v>
      </c>
      <c r="F1" s="25" t="s">
        <v>277</v>
      </c>
      <c r="G1" s="25" t="s">
        <v>276</v>
      </c>
      <c r="H1" s="25" t="s">
        <v>275</v>
      </c>
      <c r="I1" s="26" t="s">
        <v>274</v>
      </c>
      <c r="J1" s="26" t="s">
        <v>273</v>
      </c>
      <c r="K1" s="26" t="s">
        <v>433</v>
      </c>
      <c r="L1" s="26" t="s">
        <v>434</v>
      </c>
      <c r="M1" s="26" t="s">
        <v>435</v>
      </c>
      <c r="N1" s="26" t="s">
        <v>436</v>
      </c>
      <c r="O1" s="26" t="s">
        <v>441</v>
      </c>
      <c r="P1" s="26" t="s">
        <v>437</v>
      </c>
      <c r="Q1" s="26" t="s">
        <v>438</v>
      </c>
      <c r="R1" s="26" t="s">
        <v>439</v>
      </c>
      <c r="S1" s="26" t="s">
        <v>447</v>
      </c>
      <c r="T1" s="26" t="s">
        <v>450</v>
      </c>
      <c r="U1" s="26" t="s">
        <v>451</v>
      </c>
      <c r="V1" s="30"/>
      <c r="W1" s="30"/>
      <c r="AB1" s="1" t="s">
        <v>0</v>
      </c>
    </row>
    <row r="2" spans="1:31" x14ac:dyDescent="0.25">
      <c r="A2" s="16">
        <v>1</v>
      </c>
      <c r="B2" s="16" t="s">
        <v>272</v>
      </c>
      <c r="C2" s="16" t="s">
        <v>288</v>
      </c>
      <c r="D2" s="16" t="str">
        <f>CLEAN(C2)</f>
        <v>Sara</v>
      </c>
      <c r="E2" s="16" t="s">
        <v>270</v>
      </c>
      <c r="F2" s="17">
        <v>34690</v>
      </c>
      <c r="G2" s="16" t="s">
        <v>13</v>
      </c>
      <c r="H2" s="18">
        <v>35.5</v>
      </c>
      <c r="I2" s="19">
        <v>45</v>
      </c>
      <c r="J2" s="19">
        <f t="shared" ref="J2:J65" si="0">H2*I2</f>
        <v>1597.5</v>
      </c>
      <c r="K2" s="19" t="str">
        <f>LOWER($D2)</f>
        <v>sara</v>
      </c>
      <c r="L2" s="19" t="str">
        <f>UPPER(D2)</f>
        <v>SARA</v>
      </c>
      <c r="M2" s="19" t="str">
        <f>TRIM(D2)</f>
        <v>Sara</v>
      </c>
      <c r="N2" s="19" t="str">
        <f>_xlfn.CONCAT(D2," ",E2)</f>
        <v>Sara Kling</v>
      </c>
      <c r="O2" s="19" t="str">
        <f>CONCATENATE(D2," ",E2)</f>
        <v>Sara Kling</v>
      </c>
      <c r="P2" s="16">
        <f>FIND(" ",O2)</f>
        <v>5</v>
      </c>
      <c r="Q2" s="19" t="str">
        <f>REPLACE(J2,1,0,"")</f>
        <v>1597.5</v>
      </c>
      <c r="R2" s="19" t="str">
        <f>SUBSTITUTE(G2,"R","Research")</f>
        <v>Research</v>
      </c>
      <c r="S2" s="16">
        <f>LEN(O2)</f>
        <v>10</v>
      </c>
      <c r="T2" s="19" t="str">
        <f>LEFT(O2,P2-1)</f>
        <v>Sara</v>
      </c>
      <c r="U2" s="19" t="str">
        <f>RIGHT(O2,S2-P2)</f>
        <v>Kling</v>
      </c>
      <c r="V2" s="31"/>
      <c r="W2" s="31"/>
      <c r="Y2" t="s">
        <v>440</v>
      </c>
      <c r="AB2" t="s">
        <v>452</v>
      </c>
      <c r="AC2" t="s">
        <v>457</v>
      </c>
      <c r="AD2" t="s">
        <v>458</v>
      </c>
    </row>
    <row r="3" spans="1:31" x14ac:dyDescent="0.25">
      <c r="A3" s="16">
        <v>2</v>
      </c>
      <c r="B3" s="16" t="s">
        <v>269</v>
      </c>
      <c r="C3" s="16" t="s">
        <v>289</v>
      </c>
      <c r="D3" s="16" t="str">
        <f t="shared" ref="D3:D66" si="1">CLEAN(C3)</f>
        <v>Sean</v>
      </c>
      <c r="E3" s="16" t="s">
        <v>267</v>
      </c>
      <c r="F3" s="17">
        <v>34153</v>
      </c>
      <c r="G3" s="16" t="s">
        <v>24</v>
      </c>
      <c r="H3" s="18">
        <v>35.5</v>
      </c>
      <c r="I3" s="19">
        <v>28.3</v>
      </c>
      <c r="J3" s="19">
        <f t="shared" si="0"/>
        <v>1004.65</v>
      </c>
      <c r="K3" s="19" t="str">
        <f t="shared" ref="K3:K66" si="2">LOWER(D3)</f>
        <v>sean</v>
      </c>
      <c r="L3" s="19" t="str">
        <f>UPPER(D3)</f>
        <v>SEAN</v>
      </c>
      <c r="M3" s="19" t="str">
        <f t="shared" ref="M3:M66" si="3">TRIM(D3)</f>
        <v>Sean</v>
      </c>
      <c r="N3" s="19" t="str">
        <f t="shared" ref="N3:N66" si="4">_xlfn.CONCAT(D3," ",E3)</f>
        <v>Sean Willis</v>
      </c>
      <c r="O3" s="19" t="str">
        <f t="shared" ref="O3:O66" si="5">CONCATENATE(D3," ",E3)</f>
        <v>Sean Willis</v>
      </c>
      <c r="P3" s="16">
        <f t="shared" ref="P3:P66" si="6">FIND(" ",O3)</f>
        <v>5</v>
      </c>
      <c r="Q3" s="19" t="str">
        <f t="shared" ref="Q3:Q66" si="7">REPLACE(J3,1,0,"")</f>
        <v>1004.65</v>
      </c>
      <c r="R3" s="19" t="str">
        <f t="shared" ref="R3:R66" si="8">SUBSTITUTE(G3,"R","Research")</f>
        <v>D</v>
      </c>
      <c r="S3" s="16">
        <f t="shared" ref="S3:S66" si="9">LEN(O3)</f>
        <v>11</v>
      </c>
      <c r="T3" s="19" t="str">
        <f t="shared" ref="T3:T66" si="10">LEFT(O3,P3-1)</f>
        <v>Sean</v>
      </c>
      <c r="U3" s="19" t="str">
        <f t="shared" ref="U3:U66" si="11">RIGHT(O3,S3-P3)</f>
        <v>Willis</v>
      </c>
      <c r="V3" s="31"/>
      <c r="W3" s="31"/>
      <c r="Y3" t="str">
        <f>TRIM(Y2)</f>
        <v>Dipti Sinha</v>
      </c>
      <c r="AB3" t="s">
        <v>453</v>
      </c>
      <c r="AC3" t="s">
        <v>459</v>
      </c>
      <c r="AD3" t="s">
        <v>460</v>
      </c>
    </row>
    <row r="4" spans="1:31" x14ac:dyDescent="0.25">
      <c r="A4" s="16">
        <v>3</v>
      </c>
      <c r="B4" s="16" t="s">
        <v>266</v>
      </c>
      <c r="C4" s="16" t="s">
        <v>290</v>
      </c>
      <c r="D4" s="16" t="str">
        <f t="shared" si="1"/>
        <v>Colleen</v>
      </c>
      <c r="E4" s="16" t="s">
        <v>87</v>
      </c>
      <c r="F4" s="17">
        <v>36000</v>
      </c>
      <c r="G4" s="16" t="s">
        <v>28</v>
      </c>
      <c r="H4" s="18">
        <v>42</v>
      </c>
      <c r="I4" s="19">
        <v>31.75</v>
      </c>
      <c r="J4" s="19">
        <f t="shared" si="0"/>
        <v>1333.5</v>
      </c>
      <c r="K4" s="19" t="str">
        <f t="shared" si="2"/>
        <v>colleen</v>
      </c>
      <c r="L4" s="19" t="str">
        <f t="shared" ref="L4:L67" si="12">UPPER(D4)</f>
        <v>COLLEEN</v>
      </c>
      <c r="M4" s="19" t="str">
        <f t="shared" si="3"/>
        <v>Colleen</v>
      </c>
      <c r="N4" s="19" t="str">
        <f t="shared" si="4"/>
        <v>Colleen Abel</v>
      </c>
      <c r="O4" s="19" t="str">
        <f t="shared" si="5"/>
        <v>Colleen Abel</v>
      </c>
      <c r="P4" s="16">
        <f t="shared" si="6"/>
        <v>8</v>
      </c>
      <c r="Q4" s="19" t="str">
        <f>REPLACE(J4,1,0,"")</f>
        <v>1333.5</v>
      </c>
      <c r="R4" s="19" t="str">
        <f t="shared" si="8"/>
        <v>DResearchH</v>
      </c>
      <c r="S4" s="16">
        <f t="shared" si="9"/>
        <v>12</v>
      </c>
      <c r="T4" s="19" t="str">
        <f t="shared" si="10"/>
        <v>Colleen</v>
      </c>
      <c r="U4" s="19" t="str">
        <f t="shared" si="11"/>
        <v>Abel</v>
      </c>
      <c r="V4" s="31"/>
      <c r="W4" s="31"/>
      <c r="Z4" t="s">
        <v>443</v>
      </c>
      <c r="AB4" t="s">
        <v>454</v>
      </c>
      <c r="AC4" t="s">
        <v>461</v>
      </c>
      <c r="AD4" t="s">
        <v>462</v>
      </c>
      <c r="AE4" t="s">
        <v>463</v>
      </c>
    </row>
    <row r="5" spans="1:31" x14ac:dyDescent="0.25">
      <c r="A5" s="16">
        <v>4</v>
      </c>
      <c r="B5" s="16" t="s">
        <v>264</v>
      </c>
      <c r="C5" s="16" t="s">
        <v>291</v>
      </c>
      <c r="D5" s="16" t="str">
        <f t="shared" si="1"/>
        <v>Teri</v>
      </c>
      <c r="E5" s="16" t="s">
        <v>10</v>
      </c>
      <c r="F5" s="17">
        <v>35221</v>
      </c>
      <c r="G5" s="16" t="s">
        <v>9</v>
      </c>
      <c r="H5" s="18">
        <v>40</v>
      </c>
      <c r="I5" s="19">
        <v>23.75</v>
      </c>
      <c r="J5" s="19">
        <f t="shared" si="0"/>
        <v>950</v>
      </c>
      <c r="K5" s="19" t="str">
        <f t="shared" si="2"/>
        <v>teri</v>
      </c>
      <c r="L5" s="19" t="str">
        <f t="shared" si="12"/>
        <v>TERI</v>
      </c>
      <c r="M5" s="19" t="str">
        <f t="shared" si="3"/>
        <v>Teri</v>
      </c>
      <c r="N5" s="19" t="str">
        <f t="shared" si="4"/>
        <v>Teri Binga</v>
      </c>
      <c r="O5" s="19" t="str">
        <f t="shared" si="5"/>
        <v>Teri Binga</v>
      </c>
      <c r="P5" s="16">
        <f t="shared" si="6"/>
        <v>5</v>
      </c>
      <c r="Q5" s="19" t="str">
        <f t="shared" si="7"/>
        <v>950</v>
      </c>
      <c r="R5" s="19" t="str">
        <f t="shared" si="8"/>
        <v>ResearchH</v>
      </c>
      <c r="S5" s="16">
        <f t="shared" si="9"/>
        <v>10</v>
      </c>
      <c r="T5" s="19" t="str">
        <f t="shared" si="10"/>
        <v>Teri</v>
      </c>
      <c r="U5" s="19" t="str">
        <f t="shared" si="11"/>
        <v>Binga</v>
      </c>
      <c r="V5" s="31"/>
      <c r="W5" s="31"/>
      <c r="Y5" t="s">
        <v>382</v>
      </c>
      <c r="Z5" t="s">
        <v>442</v>
      </c>
      <c r="AB5" t="s">
        <v>455</v>
      </c>
      <c r="AC5" t="s">
        <v>464</v>
      </c>
      <c r="AD5" t="s">
        <v>465</v>
      </c>
    </row>
    <row r="6" spans="1:31" x14ac:dyDescent="0.25">
      <c r="A6" s="16">
        <v>5</v>
      </c>
      <c r="B6" s="16" t="s">
        <v>262</v>
      </c>
      <c r="C6" s="16" t="s">
        <v>292</v>
      </c>
      <c r="D6" s="16" t="str">
        <f t="shared" si="1"/>
        <v>Frank</v>
      </c>
      <c r="E6" s="16" t="s">
        <v>260</v>
      </c>
      <c r="F6" s="17">
        <v>33399</v>
      </c>
      <c r="G6" s="16" t="s">
        <v>28</v>
      </c>
      <c r="H6" s="18">
        <v>40</v>
      </c>
      <c r="I6" s="19">
        <v>27.6</v>
      </c>
      <c r="J6" s="19">
        <f t="shared" si="0"/>
        <v>1104</v>
      </c>
      <c r="K6" s="19" t="str">
        <f t="shared" si="2"/>
        <v>frank</v>
      </c>
      <c r="L6" s="19" t="str">
        <f t="shared" si="12"/>
        <v>FRANK</v>
      </c>
      <c r="M6" s="19" t="str">
        <f t="shared" si="3"/>
        <v>Frank</v>
      </c>
      <c r="N6" s="19" t="str">
        <f t="shared" si="4"/>
        <v>Frank Culbert</v>
      </c>
      <c r="O6" s="19" t="str">
        <f t="shared" si="5"/>
        <v>Frank Culbert</v>
      </c>
      <c r="P6" s="16">
        <f t="shared" si="6"/>
        <v>6</v>
      </c>
      <c r="Q6" s="19" t="str">
        <f t="shared" si="7"/>
        <v>1104</v>
      </c>
      <c r="R6" s="19" t="str">
        <f t="shared" si="8"/>
        <v>DResearchH</v>
      </c>
      <c r="S6" s="16">
        <f t="shared" si="9"/>
        <v>13</v>
      </c>
      <c r="T6" s="19" t="str">
        <f t="shared" si="10"/>
        <v>Frank</v>
      </c>
      <c r="U6" s="19" t="str">
        <f t="shared" si="11"/>
        <v>Culbert</v>
      </c>
      <c r="V6" s="31"/>
      <c r="W6" s="31"/>
      <c r="X6" t="s">
        <v>449</v>
      </c>
      <c r="Z6" t="str">
        <f>CLEAN(Z5)</f>
        <v>#Pune</v>
      </c>
      <c r="AB6" t="s">
        <v>456</v>
      </c>
      <c r="AC6" t="s">
        <v>466</v>
      </c>
      <c r="AD6" t="s">
        <v>467</v>
      </c>
      <c r="AE6" t="s">
        <v>468</v>
      </c>
    </row>
    <row r="7" spans="1:31" ht="21" x14ac:dyDescent="0.25">
      <c r="A7" s="16">
        <v>6</v>
      </c>
      <c r="B7" s="16" t="s">
        <v>259</v>
      </c>
      <c r="C7" s="16" t="s">
        <v>293</v>
      </c>
      <c r="D7" s="16" t="str">
        <f t="shared" si="1"/>
        <v>Kristen</v>
      </c>
      <c r="E7" s="16" t="s">
        <v>257</v>
      </c>
      <c r="F7" s="17">
        <v>34853</v>
      </c>
      <c r="G7" s="16" t="s">
        <v>24</v>
      </c>
      <c r="H7" s="18">
        <v>35</v>
      </c>
      <c r="I7" s="19">
        <v>39</v>
      </c>
      <c r="J7" s="19">
        <f t="shared" si="0"/>
        <v>1365</v>
      </c>
      <c r="K7" s="19" t="str">
        <f t="shared" si="2"/>
        <v>kristen</v>
      </c>
      <c r="L7" s="19" t="str">
        <f t="shared" si="12"/>
        <v>KRISTEN</v>
      </c>
      <c r="M7" s="19" t="str">
        <f t="shared" si="3"/>
        <v>Kristen</v>
      </c>
      <c r="N7" s="19" t="str">
        <f t="shared" si="4"/>
        <v>Kristen DeVinney</v>
      </c>
      <c r="O7" s="19" t="str">
        <f t="shared" si="5"/>
        <v>Kristen DeVinney</v>
      </c>
      <c r="P7" s="16">
        <f t="shared" si="6"/>
        <v>8</v>
      </c>
      <c r="Q7" s="19" t="str">
        <f t="shared" si="7"/>
        <v>1365</v>
      </c>
      <c r="R7" s="19" t="str">
        <f t="shared" si="8"/>
        <v>D</v>
      </c>
      <c r="S7" s="16">
        <f t="shared" si="9"/>
        <v>16</v>
      </c>
      <c r="T7" s="19" t="str">
        <f t="shared" si="10"/>
        <v>Kristen</v>
      </c>
      <c r="U7" s="19" t="str">
        <f t="shared" si="11"/>
        <v>DeVinney</v>
      </c>
      <c r="V7" s="19"/>
      <c r="W7" s="19"/>
      <c r="X7" s="29" t="s">
        <v>448</v>
      </c>
      <c r="Y7" t="str">
        <f>_xlfn.CONCAT(Y5," ",Z5)</f>
        <v>ExcelR #Pune</v>
      </c>
      <c r="Z7" t="str">
        <f>CLEAN(Z4)</f>
        <v>$Pune</v>
      </c>
    </row>
    <row r="8" spans="1:31" x14ac:dyDescent="0.25">
      <c r="A8" s="16">
        <v>7</v>
      </c>
      <c r="B8" s="16" t="s">
        <v>256</v>
      </c>
      <c r="C8" s="16" t="s">
        <v>294</v>
      </c>
      <c r="D8" s="16" t="str">
        <f t="shared" si="1"/>
        <v>Theresa</v>
      </c>
      <c r="E8" s="16" t="s">
        <v>255</v>
      </c>
      <c r="F8" s="17">
        <v>35485</v>
      </c>
      <c r="G8" s="16" t="s">
        <v>9</v>
      </c>
      <c r="H8" s="18">
        <v>35</v>
      </c>
      <c r="I8" s="19">
        <v>27.1</v>
      </c>
      <c r="J8" s="19">
        <f t="shared" si="0"/>
        <v>948.5</v>
      </c>
      <c r="K8" s="19" t="str">
        <f t="shared" si="2"/>
        <v>theresa</v>
      </c>
      <c r="L8" s="19" t="str">
        <f t="shared" si="12"/>
        <v>THERESA</v>
      </c>
      <c r="M8" s="19" t="str">
        <f t="shared" si="3"/>
        <v>Theresa</v>
      </c>
      <c r="N8" s="19" t="str">
        <f t="shared" si="4"/>
        <v>Theresa Califano</v>
      </c>
      <c r="O8" s="19" t="str">
        <f t="shared" si="5"/>
        <v>Theresa Califano</v>
      </c>
      <c r="P8" s="16">
        <f t="shared" si="6"/>
        <v>8</v>
      </c>
      <c r="Q8" s="19" t="str">
        <f t="shared" si="7"/>
        <v>948.5</v>
      </c>
      <c r="R8" s="19" t="str">
        <f t="shared" si="8"/>
        <v>ResearchH</v>
      </c>
      <c r="S8" s="16">
        <f t="shared" si="9"/>
        <v>16</v>
      </c>
      <c r="T8" s="19" t="str">
        <f t="shared" si="10"/>
        <v>Theresa</v>
      </c>
      <c r="U8" s="19" t="str">
        <f t="shared" si="11"/>
        <v>Califano</v>
      </c>
      <c r="V8" s="31"/>
      <c r="W8" s="31"/>
      <c r="X8" t="str">
        <f>UPPER(SUBSTITUTE(TRIM(CLEAN(X7))," ",""))</f>
        <v>INDIA</v>
      </c>
      <c r="AB8" s="32">
        <v>45562</v>
      </c>
      <c r="AC8">
        <v>27</v>
      </c>
      <c r="AD8">
        <v>9</v>
      </c>
      <c r="AE8">
        <v>2024</v>
      </c>
    </row>
    <row r="9" spans="1:31" x14ac:dyDescent="0.25">
      <c r="A9" s="16">
        <v>8</v>
      </c>
      <c r="B9" s="16" t="s">
        <v>254</v>
      </c>
      <c r="C9" s="16" t="s">
        <v>295</v>
      </c>
      <c r="D9" s="16" t="str">
        <f t="shared" si="1"/>
        <v>Barry</v>
      </c>
      <c r="E9" s="16" t="s">
        <v>252</v>
      </c>
      <c r="F9" s="17">
        <v>33341</v>
      </c>
      <c r="G9" s="16" t="s">
        <v>24</v>
      </c>
      <c r="H9" s="18">
        <v>40</v>
      </c>
      <c r="I9" s="19">
        <v>48</v>
      </c>
      <c r="J9" s="19">
        <f t="shared" si="0"/>
        <v>1920</v>
      </c>
      <c r="K9" s="19" t="str">
        <f t="shared" si="2"/>
        <v>barry</v>
      </c>
      <c r="L9" s="19" t="str">
        <f t="shared" si="12"/>
        <v>BARRY</v>
      </c>
      <c r="M9" s="19" t="str">
        <f t="shared" si="3"/>
        <v>Barry</v>
      </c>
      <c r="N9" s="19" t="str">
        <f t="shared" si="4"/>
        <v>Barry Bally</v>
      </c>
      <c r="O9" s="19" t="str">
        <f t="shared" si="5"/>
        <v>Barry Bally</v>
      </c>
      <c r="P9" s="16">
        <f t="shared" si="6"/>
        <v>6</v>
      </c>
      <c r="Q9" s="19" t="str">
        <f t="shared" si="7"/>
        <v>1920</v>
      </c>
      <c r="R9" s="19" t="str">
        <f t="shared" si="8"/>
        <v>D</v>
      </c>
      <c r="S9" s="16">
        <f t="shared" si="9"/>
        <v>11</v>
      </c>
      <c r="T9" s="19" t="str">
        <f t="shared" si="10"/>
        <v>Barry</v>
      </c>
      <c r="U9" s="19" t="str">
        <f t="shared" si="11"/>
        <v>Bally</v>
      </c>
      <c r="V9" s="31"/>
      <c r="W9" s="31"/>
      <c r="Y9" t="s">
        <v>444</v>
      </c>
      <c r="Z9" t="s">
        <v>445</v>
      </c>
    </row>
    <row r="10" spans="1:31" x14ac:dyDescent="0.25">
      <c r="A10" s="16">
        <v>9</v>
      </c>
      <c r="B10" s="16" t="s">
        <v>251</v>
      </c>
      <c r="C10" s="16" t="s">
        <v>296</v>
      </c>
      <c r="D10" s="16" t="str">
        <f t="shared" si="1"/>
        <v>Cheryl</v>
      </c>
      <c r="E10" s="16" t="s">
        <v>249</v>
      </c>
      <c r="F10" s="17">
        <v>35825</v>
      </c>
      <c r="G10" s="16" t="s">
        <v>17</v>
      </c>
      <c r="H10" s="18">
        <v>35.5</v>
      </c>
      <c r="I10" s="19">
        <v>28.3</v>
      </c>
      <c r="J10" s="19">
        <f t="shared" si="0"/>
        <v>1004.65</v>
      </c>
      <c r="K10" s="19" t="str">
        <f t="shared" si="2"/>
        <v>cheryl</v>
      </c>
      <c r="L10" s="19" t="str">
        <f t="shared" si="12"/>
        <v>CHERYL</v>
      </c>
      <c r="M10" s="19" t="str">
        <f t="shared" si="3"/>
        <v>Cheryl</v>
      </c>
      <c r="N10" s="19" t="str">
        <f t="shared" si="4"/>
        <v>Cheryl Halal</v>
      </c>
      <c r="O10" s="19" t="str">
        <f t="shared" si="5"/>
        <v>Cheryl Halal</v>
      </c>
      <c r="P10" s="16">
        <f t="shared" si="6"/>
        <v>7</v>
      </c>
      <c r="Q10" s="19" t="str">
        <f t="shared" si="7"/>
        <v>1004.65</v>
      </c>
      <c r="R10" s="19" t="str">
        <f t="shared" si="8"/>
        <v>DResearch</v>
      </c>
      <c r="S10" s="16">
        <f t="shared" si="9"/>
        <v>12</v>
      </c>
      <c r="T10" s="19" t="str">
        <f t="shared" si="10"/>
        <v>Cheryl</v>
      </c>
      <c r="U10" s="19" t="str">
        <f t="shared" si="11"/>
        <v>Halal</v>
      </c>
      <c r="V10" s="31"/>
      <c r="W10" s="31"/>
      <c r="Y10" t="str">
        <f>SUBSTITUTE(Y9,"Pune","Bangalore")</f>
        <v>ExcelR Bangalore</v>
      </c>
    </row>
    <row r="11" spans="1:31" x14ac:dyDescent="0.25">
      <c r="A11" s="16">
        <v>10</v>
      </c>
      <c r="B11" s="16" t="s">
        <v>248</v>
      </c>
      <c r="C11" s="16" t="s">
        <v>297</v>
      </c>
      <c r="D11" s="16" t="str">
        <f t="shared" si="1"/>
        <v>Harry</v>
      </c>
      <c r="E11" s="16" t="s">
        <v>246</v>
      </c>
      <c r="F11" s="17">
        <v>36157</v>
      </c>
      <c r="G11" s="16"/>
      <c r="H11" s="18">
        <v>40</v>
      </c>
      <c r="I11" s="19">
        <v>36.5</v>
      </c>
      <c r="J11" s="19">
        <f t="shared" si="0"/>
        <v>1460</v>
      </c>
      <c r="K11" s="19" t="str">
        <f t="shared" si="2"/>
        <v>harry</v>
      </c>
      <c r="L11" s="19" t="str">
        <f t="shared" si="12"/>
        <v>HARRY</v>
      </c>
      <c r="M11" s="19" t="str">
        <f t="shared" si="3"/>
        <v>Harry</v>
      </c>
      <c r="N11" s="19" t="str">
        <f t="shared" si="4"/>
        <v>Harry Swayne</v>
      </c>
      <c r="O11" s="19" t="str">
        <f t="shared" si="5"/>
        <v>Harry Swayne</v>
      </c>
      <c r="P11" s="16">
        <f t="shared" si="6"/>
        <v>6</v>
      </c>
      <c r="Q11" s="19" t="str">
        <f t="shared" si="7"/>
        <v>1460</v>
      </c>
      <c r="R11" s="19" t="str">
        <f t="shared" si="8"/>
        <v/>
      </c>
      <c r="S11" s="16">
        <f t="shared" si="9"/>
        <v>12</v>
      </c>
      <c r="T11" s="19" t="str">
        <f t="shared" si="10"/>
        <v>Harry</v>
      </c>
      <c r="U11" s="19" t="str">
        <f t="shared" si="11"/>
        <v>Swayne</v>
      </c>
      <c r="V11" s="31"/>
      <c r="W11" s="31"/>
      <c r="Y11">
        <f>LEN(Y10)</f>
        <v>16</v>
      </c>
      <c r="AB11" t="s">
        <v>469</v>
      </c>
      <c r="AC11" t="s">
        <v>382</v>
      </c>
      <c r="AD11" t="s">
        <v>432</v>
      </c>
    </row>
    <row r="12" spans="1:31" x14ac:dyDescent="0.25">
      <c r="A12" s="16">
        <v>11</v>
      </c>
      <c r="B12" s="16" t="s">
        <v>245</v>
      </c>
      <c r="C12" s="16" t="s">
        <v>298</v>
      </c>
      <c r="D12" s="16" t="str">
        <f t="shared" si="1"/>
        <v>Shing</v>
      </c>
      <c r="E12" s="16" t="s">
        <v>243</v>
      </c>
      <c r="F12" s="17">
        <v>33822</v>
      </c>
      <c r="G12" s="16" t="s">
        <v>13</v>
      </c>
      <c r="H12" s="18">
        <v>35.5</v>
      </c>
      <c r="I12" s="19">
        <v>28.3</v>
      </c>
      <c r="J12" s="19">
        <f t="shared" si="0"/>
        <v>1004.65</v>
      </c>
      <c r="K12" s="19" t="str">
        <f t="shared" si="2"/>
        <v>shing</v>
      </c>
      <c r="L12" s="19" t="str">
        <f t="shared" si="12"/>
        <v>SHING</v>
      </c>
      <c r="M12" s="19" t="str">
        <f t="shared" si="3"/>
        <v>Shing</v>
      </c>
      <c r="N12" s="19" t="str">
        <f t="shared" si="4"/>
        <v>Shing Chen</v>
      </c>
      <c r="O12" s="19" t="str">
        <f t="shared" si="5"/>
        <v>Shing Chen</v>
      </c>
      <c r="P12" s="16">
        <f t="shared" si="6"/>
        <v>6</v>
      </c>
      <c r="Q12" s="19" t="str">
        <f t="shared" si="7"/>
        <v>1004.65</v>
      </c>
      <c r="R12" s="19" t="str">
        <f t="shared" si="8"/>
        <v>Research</v>
      </c>
      <c r="S12" s="16">
        <f t="shared" si="9"/>
        <v>10</v>
      </c>
      <c r="T12" s="19" t="str">
        <f t="shared" si="10"/>
        <v>Shing</v>
      </c>
      <c r="U12" s="19" t="str">
        <f t="shared" si="11"/>
        <v>Chen</v>
      </c>
      <c r="V12" s="31"/>
      <c r="W12" s="31"/>
      <c r="X12" t="s">
        <v>446</v>
      </c>
    </row>
    <row r="13" spans="1:31" x14ac:dyDescent="0.25">
      <c r="A13" s="16">
        <v>12</v>
      </c>
      <c r="B13" s="16" t="s">
        <v>242</v>
      </c>
      <c r="C13" s="16" t="s">
        <v>299</v>
      </c>
      <c r="D13" s="16" t="str">
        <f t="shared" si="1"/>
        <v>Seth</v>
      </c>
      <c r="E13" s="16" t="s">
        <v>240</v>
      </c>
      <c r="F13" s="17">
        <v>35888</v>
      </c>
      <c r="G13" s="16" t="s">
        <v>28</v>
      </c>
      <c r="H13" s="18">
        <v>32</v>
      </c>
      <c r="I13" s="19">
        <v>20.5</v>
      </c>
      <c r="J13" s="19">
        <f t="shared" si="0"/>
        <v>656</v>
      </c>
      <c r="K13" s="19" t="str">
        <f t="shared" si="2"/>
        <v>seth</v>
      </c>
      <c r="L13" s="19" t="str">
        <f t="shared" si="12"/>
        <v>SETH</v>
      </c>
      <c r="M13" s="19" t="str">
        <f t="shared" si="3"/>
        <v>Seth</v>
      </c>
      <c r="N13" s="19" t="str">
        <f t="shared" si="4"/>
        <v>Seth Rose</v>
      </c>
      <c r="O13" s="19" t="str">
        <f t="shared" si="5"/>
        <v>Seth Rose</v>
      </c>
      <c r="P13" s="16">
        <f t="shared" si="6"/>
        <v>5</v>
      </c>
      <c r="Q13" s="19" t="str">
        <f t="shared" si="7"/>
        <v>656</v>
      </c>
      <c r="R13" s="19" t="str">
        <f t="shared" si="8"/>
        <v>DResearchH</v>
      </c>
      <c r="S13" s="16">
        <f t="shared" si="9"/>
        <v>9</v>
      </c>
      <c r="T13" s="19" t="str">
        <f t="shared" si="10"/>
        <v>Seth</v>
      </c>
      <c r="U13" s="19" t="str">
        <f t="shared" si="11"/>
        <v>Rose</v>
      </c>
      <c r="V13" s="31"/>
      <c r="W13" s="31"/>
      <c r="X13" t="str">
        <f>SUBSTITUTE(X12,"United States of America","USA")</f>
        <v>USA</v>
      </c>
    </row>
    <row r="14" spans="1:31" x14ac:dyDescent="0.25">
      <c r="A14" s="16">
        <v>13</v>
      </c>
      <c r="B14" s="16" t="s">
        <v>239</v>
      </c>
      <c r="C14" s="16" t="s">
        <v>300</v>
      </c>
      <c r="D14" s="16" t="str">
        <f t="shared" si="1"/>
        <v>Bob</v>
      </c>
      <c r="E14" s="16" t="s">
        <v>237</v>
      </c>
      <c r="F14" s="17">
        <v>33992</v>
      </c>
      <c r="G14" s="16" t="s">
        <v>287</v>
      </c>
      <c r="H14" s="18">
        <v>35.5</v>
      </c>
      <c r="I14" s="19">
        <v>50</v>
      </c>
      <c r="J14" s="19">
        <f t="shared" si="0"/>
        <v>1775</v>
      </c>
      <c r="K14" s="19" t="str">
        <f t="shared" si="2"/>
        <v>bob</v>
      </c>
      <c r="L14" s="19" t="str">
        <f t="shared" si="12"/>
        <v>BOB</v>
      </c>
      <c r="M14" s="19" t="str">
        <f t="shared" si="3"/>
        <v>Bob</v>
      </c>
      <c r="N14" s="19" t="str">
        <f t="shared" si="4"/>
        <v>Bob Ambrose</v>
      </c>
      <c r="O14" s="19" t="str">
        <f t="shared" si="5"/>
        <v>Bob Ambrose</v>
      </c>
      <c r="P14" s="16">
        <f t="shared" si="6"/>
        <v>4</v>
      </c>
      <c r="Q14" s="19" t="str">
        <f t="shared" si="7"/>
        <v>1775</v>
      </c>
      <c r="R14" s="19" t="str">
        <f t="shared" si="8"/>
        <v xml:space="preserve"> </v>
      </c>
      <c r="S14" s="16">
        <f t="shared" si="9"/>
        <v>11</v>
      </c>
      <c r="T14" s="19" t="str">
        <f t="shared" si="10"/>
        <v>Bob</v>
      </c>
      <c r="U14" s="19" t="str">
        <f t="shared" si="11"/>
        <v>Ambrose</v>
      </c>
      <c r="V14" s="31"/>
      <c r="W14" s="31"/>
    </row>
    <row r="15" spans="1:31" x14ac:dyDescent="0.25">
      <c r="A15" s="16">
        <v>14</v>
      </c>
      <c r="B15" s="16" t="s">
        <v>236</v>
      </c>
      <c r="C15" s="16" t="s">
        <v>301</v>
      </c>
      <c r="D15" s="16" t="str">
        <f t="shared" si="1"/>
        <v>Chris</v>
      </c>
      <c r="E15" s="16" t="s">
        <v>235</v>
      </c>
      <c r="F15" s="17">
        <v>35195</v>
      </c>
      <c r="G15" s="16" t="s">
        <v>32</v>
      </c>
      <c r="H15" s="18">
        <v>40</v>
      </c>
      <c r="I15" s="19">
        <v>22.22</v>
      </c>
      <c r="J15" s="19">
        <f t="shared" si="0"/>
        <v>888.8</v>
      </c>
      <c r="K15" s="19" t="str">
        <f t="shared" si="2"/>
        <v>chris</v>
      </c>
      <c r="L15" s="19" t="str">
        <f t="shared" si="12"/>
        <v>CHRIS</v>
      </c>
      <c r="M15" s="19" t="str">
        <f t="shared" si="3"/>
        <v>Chris</v>
      </c>
      <c r="N15" s="19" t="str">
        <f t="shared" si="4"/>
        <v>Chris Hume</v>
      </c>
      <c r="O15" s="19" t="str">
        <f t="shared" si="5"/>
        <v>Chris Hume</v>
      </c>
      <c r="P15" s="16">
        <f t="shared" si="6"/>
        <v>6</v>
      </c>
      <c r="Q15" s="19" t="str">
        <f t="shared" si="7"/>
        <v>888.8</v>
      </c>
      <c r="R15" s="19" t="str">
        <f t="shared" si="8"/>
        <v>DH</v>
      </c>
      <c r="S15" s="16">
        <f t="shared" si="9"/>
        <v>10</v>
      </c>
      <c r="T15" s="19" t="str">
        <f t="shared" si="10"/>
        <v>Chris</v>
      </c>
      <c r="U15" s="19" t="str">
        <f t="shared" si="11"/>
        <v>Hume</v>
      </c>
      <c r="V15" s="31"/>
      <c r="W15" s="31" t="s">
        <v>470</v>
      </c>
      <c r="X15" t="s">
        <v>471</v>
      </c>
      <c r="Y15">
        <v>24</v>
      </c>
      <c r="Z15">
        <v>1004</v>
      </c>
    </row>
    <row r="16" spans="1:31" x14ac:dyDescent="0.25">
      <c r="A16" s="16">
        <v>15</v>
      </c>
      <c r="B16" s="16" t="s">
        <v>234</v>
      </c>
      <c r="C16" s="16" t="s">
        <v>302</v>
      </c>
      <c r="D16" s="16" t="str">
        <f t="shared" si="1"/>
        <v>Robert</v>
      </c>
      <c r="E16" s="16" t="s">
        <v>233</v>
      </c>
      <c r="F16" s="17">
        <v>34858</v>
      </c>
      <c r="G16" s="16" t="s">
        <v>32</v>
      </c>
      <c r="H16" s="18">
        <v>40</v>
      </c>
      <c r="I16" s="19">
        <v>27.6</v>
      </c>
      <c r="J16" s="19">
        <f t="shared" si="0"/>
        <v>1104</v>
      </c>
      <c r="K16" s="19" t="str">
        <f t="shared" si="2"/>
        <v>robert</v>
      </c>
      <c r="L16" s="19" t="str">
        <f t="shared" si="12"/>
        <v>ROBERT</v>
      </c>
      <c r="M16" s="19" t="str">
        <f t="shared" si="3"/>
        <v>Robert</v>
      </c>
      <c r="N16" s="19" t="str">
        <f t="shared" si="4"/>
        <v>Robert Murray</v>
      </c>
      <c r="O16" s="19" t="str">
        <f t="shared" si="5"/>
        <v>Robert Murray</v>
      </c>
      <c r="P16" s="16">
        <f t="shared" si="6"/>
        <v>7</v>
      </c>
      <c r="Q16" s="19" t="str">
        <f t="shared" si="7"/>
        <v>1104</v>
      </c>
      <c r="R16" s="19" t="str">
        <f t="shared" si="8"/>
        <v>DH</v>
      </c>
      <c r="S16" s="16">
        <f t="shared" si="9"/>
        <v>13</v>
      </c>
      <c r="T16" s="19" t="str">
        <f t="shared" si="10"/>
        <v>Robert</v>
      </c>
      <c r="U16" s="19" t="str">
        <f t="shared" si="11"/>
        <v>Murray</v>
      </c>
      <c r="V16" s="31"/>
      <c r="W16" s="31" t="str">
        <f>MID(W15,9,2)</f>
        <v>24</v>
      </c>
      <c r="X16" s="32" t="s">
        <v>472</v>
      </c>
    </row>
    <row r="17" spans="1:26" x14ac:dyDescent="0.25">
      <c r="A17" s="16">
        <v>16</v>
      </c>
      <c r="B17" s="16" t="s">
        <v>232</v>
      </c>
      <c r="C17" s="16" t="s">
        <v>303</v>
      </c>
      <c r="D17" s="16" t="str">
        <f t="shared" si="1"/>
        <v>James</v>
      </c>
      <c r="E17" s="16" t="s">
        <v>231</v>
      </c>
      <c r="F17" s="17">
        <v>34616</v>
      </c>
      <c r="G17" s="16" t="s">
        <v>32</v>
      </c>
      <c r="H17" s="18">
        <v>35.5</v>
      </c>
      <c r="I17" s="19">
        <v>55</v>
      </c>
      <c r="J17" s="19">
        <f t="shared" si="0"/>
        <v>1952.5</v>
      </c>
      <c r="K17" s="19" t="str">
        <f t="shared" si="2"/>
        <v>james</v>
      </c>
      <c r="L17" s="19" t="str">
        <f t="shared" si="12"/>
        <v>JAMES</v>
      </c>
      <c r="M17" s="19" t="str">
        <f t="shared" si="3"/>
        <v>James</v>
      </c>
      <c r="N17" s="19" t="str">
        <f t="shared" si="4"/>
        <v>James Rich</v>
      </c>
      <c r="O17" s="19" t="str">
        <f t="shared" si="5"/>
        <v>James Rich</v>
      </c>
      <c r="P17" s="16">
        <f t="shared" si="6"/>
        <v>6</v>
      </c>
      <c r="Q17" s="19" t="str">
        <f t="shared" si="7"/>
        <v>1952.5</v>
      </c>
      <c r="R17" s="19" t="str">
        <f t="shared" si="8"/>
        <v>DH</v>
      </c>
      <c r="S17" s="16">
        <f t="shared" si="9"/>
        <v>10</v>
      </c>
      <c r="T17" s="19" t="str">
        <f t="shared" si="10"/>
        <v>James</v>
      </c>
      <c r="U17" s="19" t="str">
        <f t="shared" si="11"/>
        <v>Rich</v>
      </c>
      <c r="V17" s="31"/>
      <c r="W17" s="31" t="str">
        <f>MID(X16,4,2)</f>
        <v>09</v>
      </c>
      <c r="Y17" t="s">
        <v>473</v>
      </c>
      <c r="Z17" t="str">
        <f>LEFT(Y17,FIND(" ",Y17)-1)</f>
        <v>United</v>
      </c>
    </row>
    <row r="18" spans="1:26" x14ac:dyDescent="0.25">
      <c r="A18" s="16">
        <v>17</v>
      </c>
      <c r="B18" s="16" t="s">
        <v>230</v>
      </c>
      <c r="C18" s="16" t="s">
        <v>304</v>
      </c>
      <c r="D18" s="16" t="str">
        <f t="shared" si="1"/>
        <v>George</v>
      </c>
      <c r="E18" s="16" t="s">
        <v>229</v>
      </c>
      <c r="F18" s="17">
        <v>34094</v>
      </c>
      <c r="G18" s="16" t="s">
        <v>58</v>
      </c>
      <c r="H18" s="18">
        <v>40</v>
      </c>
      <c r="I18" s="19">
        <v>37</v>
      </c>
      <c r="J18" s="19">
        <f t="shared" si="0"/>
        <v>1480</v>
      </c>
      <c r="K18" s="19" t="str">
        <f t="shared" si="2"/>
        <v>george</v>
      </c>
      <c r="L18" s="19" t="str">
        <f t="shared" si="12"/>
        <v>GEORGE</v>
      </c>
      <c r="M18" s="19" t="str">
        <f t="shared" si="3"/>
        <v>George</v>
      </c>
      <c r="N18" s="19" t="str">
        <f t="shared" si="4"/>
        <v>George Gorski</v>
      </c>
      <c r="O18" s="19" t="str">
        <f t="shared" si="5"/>
        <v>George Gorski</v>
      </c>
      <c r="P18" s="16">
        <f t="shared" si="6"/>
        <v>7</v>
      </c>
      <c r="Q18" s="19" t="str">
        <f t="shared" si="7"/>
        <v>1480</v>
      </c>
      <c r="R18" s="19" t="str">
        <f t="shared" si="8"/>
        <v>H</v>
      </c>
      <c r="S18" s="16">
        <f t="shared" si="9"/>
        <v>13</v>
      </c>
      <c r="T18" s="19" t="str">
        <f t="shared" si="10"/>
        <v>George</v>
      </c>
      <c r="U18" s="19" t="str">
        <f t="shared" si="11"/>
        <v>Gorski</v>
      </c>
      <c r="V18" s="31"/>
      <c r="W18" s="31"/>
      <c r="Y18" t="str">
        <f>RIGHT(Y17,LEN(Y17)-FIND(" ",Y17))</f>
        <v>Kingdom</v>
      </c>
    </row>
    <row r="19" spans="1:26" x14ac:dyDescent="0.25">
      <c r="A19" s="16">
        <v>18</v>
      </c>
      <c r="B19" s="16" t="s">
        <v>228</v>
      </c>
      <c r="C19" s="16" t="s">
        <v>305</v>
      </c>
      <c r="D19" s="16" t="str">
        <f t="shared" si="1"/>
        <v>Paul</v>
      </c>
      <c r="E19" s="16" t="s">
        <v>227</v>
      </c>
      <c r="F19" s="17">
        <v>35050</v>
      </c>
      <c r="G19" s="16" t="s">
        <v>58</v>
      </c>
      <c r="H19" s="18">
        <v>40</v>
      </c>
      <c r="I19" s="19">
        <v>37</v>
      </c>
      <c r="J19" s="19">
        <f t="shared" si="0"/>
        <v>1480</v>
      </c>
      <c r="K19" s="19" t="str">
        <f t="shared" si="2"/>
        <v>paul</v>
      </c>
      <c r="L19" s="19" t="str">
        <f t="shared" si="12"/>
        <v>PAUL</v>
      </c>
      <c r="M19" s="19" t="str">
        <f t="shared" si="3"/>
        <v>Paul</v>
      </c>
      <c r="N19" s="19" t="str">
        <f t="shared" si="4"/>
        <v>Paul Hoffman</v>
      </c>
      <c r="O19" s="19" t="str">
        <f t="shared" si="5"/>
        <v>Paul Hoffman</v>
      </c>
      <c r="P19" s="16">
        <f t="shared" si="6"/>
        <v>5</v>
      </c>
      <c r="Q19" s="19" t="str">
        <f t="shared" si="7"/>
        <v>1480</v>
      </c>
      <c r="R19" s="19" t="str">
        <f t="shared" si="8"/>
        <v>H</v>
      </c>
      <c r="S19" s="16">
        <f t="shared" si="9"/>
        <v>12</v>
      </c>
      <c r="T19" s="19" t="str">
        <f t="shared" si="10"/>
        <v>Paul</v>
      </c>
      <c r="U19" s="19" t="str">
        <f t="shared" si="11"/>
        <v>Hoffman</v>
      </c>
      <c r="V19" s="31"/>
      <c r="W19" s="31"/>
    </row>
    <row r="20" spans="1:26" x14ac:dyDescent="0.25">
      <c r="A20" s="16">
        <v>19</v>
      </c>
      <c r="B20" s="16" t="s">
        <v>226</v>
      </c>
      <c r="C20" s="16" t="s">
        <v>306</v>
      </c>
      <c r="D20" s="16" t="str">
        <f t="shared" si="1"/>
        <v>Dean</v>
      </c>
      <c r="E20" s="16" t="s">
        <v>224</v>
      </c>
      <c r="F20" s="17">
        <v>34871</v>
      </c>
      <c r="G20" s="16" t="s">
        <v>9</v>
      </c>
      <c r="H20" s="18">
        <v>40</v>
      </c>
      <c r="I20" s="19">
        <v>30</v>
      </c>
      <c r="J20" s="19">
        <f t="shared" si="0"/>
        <v>1200</v>
      </c>
      <c r="K20" s="19" t="str">
        <f t="shared" si="2"/>
        <v>dean</v>
      </c>
      <c r="L20" s="19" t="str">
        <f t="shared" si="12"/>
        <v>DEAN</v>
      </c>
      <c r="M20" s="19" t="str">
        <f t="shared" si="3"/>
        <v>Dean</v>
      </c>
      <c r="N20" s="19" t="str">
        <f t="shared" si="4"/>
        <v>Dean Kramer</v>
      </c>
      <c r="O20" s="19" t="str">
        <f t="shared" si="5"/>
        <v>Dean Kramer</v>
      </c>
      <c r="P20" s="16">
        <f t="shared" si="6"/>
        <v>5</v>
      </c>
      <c r="Q20" s="19" t="str">
        <f t="shared" si="7"/>
        <v>1200</v>
      </c>
      <c r="R20" s="19" t="str">
        <f t="shared" si="8"/>
        <v>ResearchH</v>
      </c>
      <c r="S20" s="16">
        <f t="shared" si="9"/>
        <v>11</v>
      </c>
      <c r="T20" s="19" t="str">
        <f t="shared" si="10"/>
        <v>Dean</v>
      </c>
      <c r="U20" s="19" t="str">
        <f t="shared" si="11"/>
        <v>Kramer</v>
      </c>
      <c r="V20" s="31"/>
      <c r="W20" s="31"/>
    </row>
    <row r="21" spans="1:26" x14ac:dyDescent="0.25">
      <c r="A21" s="16">
        <v>20</v>
      </c>
      <c r="B21" s="16" t="s">
        <v>223</v>
      </c>
      <c r="C21" s="16" t="s">
        <v>307</v>
      </c>
      <c r="D21" s="16" t="str">
        <f t="shared" si="1"/>
        <v>Carol</v>
      </c>
      <c r="E21" s="16" t="s">
        <v>222</v>
      </c>
      <c r="F21" s="17">
        <v>34534</v>
      </c>
      <c r="G21" s="16"/>
      <c r="H21" s="18">
        <v>35.5</v>
      </c>
      <c r="I21" s="19">
        <v>27.5</v>
      </c>
      <c r="J21" s="19">
        <f t="shared" si="0"/>
        <v>976.25</v>
      </c>
      <c r="K21" s="19" t="str">
        <f t="shared" si="2"/>
        <v>carol</v>
      </c>
      <c r="L21" s="19" t="str">
        <f t="shared" si="12"/>
        <v>CAROL</v>
      </c>
      <c r="M21" s="19" t="str">
        <f t="shared" si="3"/>
        <v>Carol</v>
      </c>
      <c r="N21" s="19" t="str">
        <f t="shared" si="4"/>
        <v>Carol Hill</v>
      </c>
      <c r="O21" s="19" t="str">
        <f t="shared" si="5"/>
        <v>Carol Hill</v>
      </c>
      <c r="P21" s="16">
        <f t="shared" si="6"/>
        <v>6</v>
      </c>
      <c r="Q21" s="19" t="str">
        <f t="shared" si="7"/>
        <v>976.25</v>
      </c>
      <c r="R21" s="19" t="str">
        <f t="shared" si="8"/>
        <v/>
      </c>
      <c r="S21" s="16">
        <f t="shared" si="9"/>
        <v>10</v>
      </c>
      <c r="T21" s="19" t="str">
        <f t="shared" si="10"/>
        <v>Carol</v>
      </c>
      <c r="U21" s="19" t="str">
        <f t="shared" si="11"/>
        <v>Hill</v>
      </c>
      <c r="V21" s="31"/>
      <c r="W21" s="31"/>
    </row>
    <row r="22" spans="1:26" x14ac:dyDescent="0.25">
      <c r="A22" s="16">
        <v>21</v>
      </c>
      <c r="B22" s="16" t="s">
        <v>221</v>
      </c>
      <c r="C22" s="16" t="s">
        <v>308</v>
      </c>
      <c r="D22" s="16" t="str">
        <f t="shared" si="1"/>
        <v>Julia</v>
      </c>
      <c r="E22" s="16" t="s">
        <v>36</v>
      </c>
      <c r="F22" s="17">
        <v>33649</v>
      </c>
      <c r="G22" s="16" t="s">
        <v>9</v>
      </c>
      <c r="H22" s="18">
        <v>25</v>
      </c>
      <c r="I22" s="19">
        <v>23.52</v>
      </c>
      <c r="J22" s="19">
        <f t="shared" si="0"/>
        <v>588</v>
      </c>
      <c r="K22" s="19" t="str">
        <f t="shared" si="2"/>
        <v>julia</v>
      </c>
      <c r="L22" s="19" t="str">
        <f t="shared" si="12"/>
        <v>JULIA</v>
      </c>
      <c r="M22" s="19" t="str">
        <f t="shared" si="3"/>
        <v>Julia</v>
      </c>
      <c r="N22" s="19" t="str">
        <f t="shared" si="4"/>
        <v>Julia Smith</v>
      </c>
      <c r="O22" s="19" t="str">
        <f t="shared" si="5"/>
        <v>Julia Smith</v>
      </c>
      <c r="P22" s="16">
        <f t="shared" si="6"/>
        <v>6</v>
      </c>
      <c r="Q22" s="19" t="str">
        <f t="shared" si="7"/>
        <v>588</v>
      </c>
      <c r="R22" s="19" t="str">
        <f t="shared" si="8"/>
        <v>ResearchH</v>
      </c>
      <c r="S22" s="16">
        <f t="shared" si="9"/>
        <v>11</v>
      </c>
      <c r="T22" s="19" t="str">
        <f t="shared" si="10"/>
        <v>Julia</v>
      </c>
      <c r="U22" s="19" t="str">
        <f t="shared" si="11"/>
        <v>Smith</v>
      </c>
      <c r="V22" s="31"/>
      <c r="W22" s="31"/>
    </row>
    <row r="23" spans="1:26" x14ac:dyDescent="0.25">
      <c r="A23" s="16">
        <v>22</v>
      </c>
      <c r="B23" s="16" t="s">
        <v>219</v>
      </c>
      <c r="C23" s="16" t="s">
        <v>309</v>
      </c>
      <c r="D23" s="16" t="str">
        <f t="shared" si="1"/>
        <v>Jacqueline</v>
      </c>
      <c r="E23" s="16" t="s">
        <v>217</v>
      </c>
      <c r="F23" s="17">
        <v>33634</v>
      </c>
      <c r="G23" s="16" t="s">
        <v>58</v>
      </c>
      <c r="H23" s="18">
        <v>40</v>
      </c>
      <c r="I23" s="19">
        <v>23.75</v>
      </c>
      <c r="J23" s="19">
        <f t="shared" si="0"/>
        <v>950</v>
      </c>
      <c r="K23" s="19" t="str">
        <f t="shared" si="2"/>
        <v>jacqueline</v>
      </c>
      <c r="L23" s="19" t="str">
        <f t="shared" si="12"/>
        <v>JACQUELINE</v>
      </c>
      <c r="M23" s="19" t="str">
        <f t="shared" si="3"/>
        <v>Jacqueline</v>
      </c>
      <c r="N23" s="19" t="str">
        <f t="shared" si="4"/>
        <v>Jacqueline Banks</v>
      </c>
      <c r="O23" s="19" t="str">
        <f t="shared" si="5"/>
        <v>Jacqueline Banks</v>
      </c>
      <c r="P23" s="16">
        <f t="shared" si="6"/>
        <v>11</v>
      </c>
      <c r="Q23" s="19" t="str">
        <f t="shared" si="7"/>
        <v>950</v>
      </c>
      <c r="R23" s="19" t="str">
        <f t="shared" si="8"/>
        <v>H</v>
      </c>
      <c r="S23" s="16">
        <f t="shared" si="9"/>
        <v>16</v>
      </c>
      <c r="T23" s="19" t="str">
        <f t="shared" si="10"/>
        <v>Jacqueline</v>
      </c>
      <c r="U23" s="19" t="str">
        <f t="shared" si="11"/>
        <v>Banks</v>
      </c>
      <c r="V23" s="31"/>
      <c r="W23" s="31"/>
    </row>
    <row r="24" spans="1:26" x14ac:dyDescent="0.25">
      <c r="A24" s="16">
        <v>23</v>
      </c>
      <c r="B24" s="16" t="s">
        <v>216</v>
      </c>
      <c r="C24" s="16" t="s">
        <v>310</v>
      </c>
      <c r="D24" s="16" t="str">
        <f t="shared" si="1"/>
        <v>Jeffrey</v>
      </c>
      <c r="E24" s="16" t="s">
        <v>214</v>
      </c>
      <c r="F24" s="17">
        <v>32573</v>
      </c>
      <c r="G24" s="16" t="s">
        <v>13</v>
      </c>
      <c r="H24" s="18">
        <v>40</v>
      </c>
      <c r="I24" s="19">
        <v>60</v>
      </c>
      <c r="J24" s="19">
        <f t="shared" si="0"/>
        <v>2400</v>
      </c>
      <c r="K24" s="19" t="str">
        <f t="shared" si="2"/>
        <v>jeffrey</v>
      </c>
      <c r="L24" s="19" t="str">
        <f t="shared" si="12"/>
        <v>JEFFREY</v>
      </c>
      <c r="M24" s="19" t="str">
        <f t="shared" si="3"/>
        <v>Jeffrey</v>
      </c>
      <c r="N24" s="19" t="str">
        <f t="shared" si="4"/>
        <v>Jeffrey Strong</v>
      </c>
      <c r="O24" s="19" t="str">
        <f t="shared" si="5"/>
        <v>Jeffrey Strong</v>
      </c>
      <c r="P24" s="16">
        <f t="shared" si="6"/>
        <v>8</v>
      </c>
      <c r="Q24" s="19" t="str">
        <f t="shared" si="7"/>
        <v>2400</v>
      </c>
      <c r="R24" s="19" t="str">
        <f t="shared" si="8"/>
        <v>Research</v>
      </c>
      <c r="S24" s="16">
        <f t="shared" si="9"/>
        <v>14</v>
      </c>
      <c r="T24" s="19" t="str">
        <f t="shared" si="10"/>
        <v>Jeffrey</v>
      </c>
      <c r="U24" s="19" t="str">
        <f t="shared" si="11"/>
        <v>Strong</v>
      </c>
      <c r="V24" s="31"/>
      <c r="W24" s="31"/>
    </row>
    <row r="25" spans="1:26" x14ac:dyDescent="0.25">
      <c r="A25" s="16">
        <v>24</v>
      </c>
      <c r="B25" s="16" t="s">
        <v>213</v>
      </c>
      <c r="C25" s="16" t="s">
        <v>311</v>
      </c>
      <c r="D25" s="16" t="str">
        <f t="shared" si="1"/>
        <v>Jeri Lynn</v>
      </c>
      <c r="E25" s="16" t="s">
        <v>211</v>
      </c>
      <c r="F25" s="17">
        <v>33700</v>
      </c>
      <c r="G25" s="16"/>
      <c r="H25" s="18">
        <v>40</v>
      </c>
      <c r="I25" s="19">
        <v>52</v>
      </c>
      <c r="J25" s="19">
        <f t="shared" si="0"/>
        <v>2080</v>
      </c>
      <c r="K25" s="19" t="str">
        <f t="shared" si="2"/>
        <v>jeri lynn</v>
      </c>
      <c r="L25" s="19" t="str">
        <f t="shared" si="12"/>
        <v>JERI LYNN</v>
      </c>
      <c r="M25" s="19" t="str">
        <f t="shared" si="3"/>
        <v>Jeri Lynn</v>
      </c>
      <c r="N25" s="19" t="str">
        <f t="shared" si="4"/>
        <v>Jeri Lynn MacFall</v>
      </c>
      <c r="O25" s="19" t="str">
        <f t="shared" si="5"/>
        <v>Jeri Lynn MacFall</v>
      </c>
      <c r="P25" s="16">
        <f t="shared" si="6"/>
        <v>5</v>
      </c>
      <c r="Q25" s="19" t="str">
        <f t="shared" si="7"/>
        <v>2080</v>
      </c>
      <c r="R25" s="19" t="str">
        <f t="shared" si="8"/>
        <v/>
      </c>
      <c r="S25" s="16">
        <f t="shared" si="9"/>
        <v>17</v>
      </c>
      <c r="T25" s="19" t="str">
        <f t="shared" si="10"/>
        <v>Jeri</v>
      </c>
      <c r="U25" s="19" t="str">
        <f t="shared" si="11"/>
        <v>Lynn MacFall</v>
      </c>
      <c r="V25" s="31"/>
      <c r="W25" s="31"/>
    </row>
    <row r="26" spans="1:26" x14ac:dyDescent="0.25">
      <c r="A26" s="16">
        <v>25</v>
      </c>
      <c r="B26" s="16" t="s">
        <v>210</v>
      </c>
      <c r="C26" s="16" t="s">
        <v>312</v>
      </c>
      <c r="D26" s="16" t="str">
        <f t="shared" si="1"/>
        <v>Sung</v>
      </c>
      <c r="E26" s="16" t="s">
        <v>82</v>
      </c>
      <c r="F26" s="17">
        <v>35747</v>
      </c>
      <c r="G26" s="16" t="s">
        <v>28</v>
      </c>
      <c r="H26" s="18">
        <v>40</v>
      </c>
      <c r="I26" s="19">
        <v>30.5</v>
      </c>
      <c r="J26" s="19">
        <f t="shared" si="0"/>
        <v>1220</v>
      </c>
      <c r="K26" s="19" t="str">
        <f t="shared" si="2"/>
        <v>sung</v>
      </c>
      <c r="L26" s="19" t="str">
        <f t="shared" si="12"/>
        <v>SUNG</v>
      </c>
      <c r="M26" s="19" t="str">
        <f t="shared" si="3"/>
        <v>Sung</v>
      </c>
      <c r="N26" s="19" t="str">
        <f t="shared" si="4"/>
        <v>Sung Kim</v>
      </c>
      <c r="O26" s="19" t="str">
        <f t="shared" si="5"/>
        <v>Sung Kim</v>
      </c>
      <c r="P26" s="16">
        <f t="shared" si="6"/>
        <v>5</v>
      </c>
      <c r="Q26" s="19" t="str">
        <f t="shared" si="7"/>
        <v>1220</v>
      </c>
      <c r="R26" s="19" t="str">
        <f t="shared" si="8"/>
        <v>DResearchH</v>
      </c>
      <c r="S26" s="16">
        <f t="shared" si="9"/>
        <v>8</v>
      </c>
      <c r="T26" s="19" t="str">
        <f t="shared" si="10"/>
        <v>Sung</v>
      </c>
      <c r="U26" s="19" t="str">
        <f t="shared" si="11"/>
        <v>Kim</v>
      </c>
      <c r="V26" s="31"/>
      <c r="W26" s="31"/>
    </row>
    <row r="27" spans="1:26" x14ac:dyDescent="0.25">
      <c r="A27" s="16">
        <v>26</v>
      </c>
      <c r="B27" s="16" t="s">
        <v>208</v>
      </c>
      <c r="C27" s="16" t="s">
        <v>313</v>
      </c>
      <c r="D27" s="16" t="str">
        <f t="shared" si="1"/>
        <v>Theodore</v>
      </c>
      <c r="E27" s="16" t="s">
        <v>206</v>
      </c>
      <c r="F27" s="17">
        <v>36374</v>
      </c>
      <c r="G27" s="16" t="s">
        <v>28</v>
      </c>
      <c r="H27" s="18">
        <v>32</v>
      </c>
      <c r="I27" s="19">
        <v>20.5</v>
      </c>
      <c r="J27" s="19">
        <f t="shared" si="0"/>
        <v>656</v>
      </c>
      <c r="K27" s="19" t="str">
        <f t="shared" si="2"/>
        <v>theodore</v>
      </c>
      <c r="L27" s="19" t="str">
        <f t="shared" si="12"/>
        <v>THEODORE</v>
      </c>
      <c r="M27" s="19" t="str">
        <f t="shared" si="3"/>
        <v>Theodore</v>
      </c>
      <c r="N27" s="19" t="str">
        <f t="shared" si="4"/>
        <v>Theodore Ness</v>
      </c>
      <c r="O27" s="19" t="str">
        <f t="shared" si="5"/>
        <v>Theodore Ness</v>
      </c>
      <c r="P27" s="16">
        <f t="shared" si="6"/>
        <v>9</v>
      </c>
      <c r="Q27" s="19" t="str">
        <f t="shared" si="7"/>
        <v>656</v>
      </c>
      <c r="R27" s="19" t="str">
        <f t="shared" si="8"/>
        <v>DResearchH</v>
      </c>
      <c r="S27" s="16">
        <f t="shared" si="9"/>
        <v>13</v>
      </c>
      <c r="T27" s="19" t="str">
        <f t="shared" si="10"/>
        <v>Theodore</v>
      </c>
      <c r="U27" s="19" t="str">
        <f t="shared" si="11"/>
        <v>Ness</v>
      </c>
      <c r="V27" s="31"/>
      <c r="W27" s="31"/>
    </row>
    <row r="28" spans="1:26" x14ac:dyDescent="0.25">
      <c r="A28" s="16">
        <v>27</v>
      </c>
      <c r="B28" s="16" t="s">
        <v>205</v>
      </c>
      <c r="C28" s="16" t="s">
        <v>314</v>
      </c>
      <c r="D28" s="16" t="str">
        <f t="shared" si="1"/>
        <v>Brad</v>
      </c>
      <c r="E28" s="16" t="s">
        <v>203</v>
      </c>
      <c r="F28" s="17">
        <v>34279</v>
      </c>
      <c r="G28" s="16" t="s">
        <v>58</v>
      </c>
      <c r="H28" s="18">
        <v>40</v>
      </c>
      <c r="I28" s="19">
        <v>34.5</v>
      </c>
      <c r="J28" s="19">
        <f t="shared" si="0"/>
        <v>1380</v>
      </c>
      <c r="K28" s="19" t="str">
        <f t="shared" si="2"/>
        <v>brad</v>
      </c>
      <c r="L28" s="19" t="str">
        <f t="shared" si="12"/>
        <v>BRAD</v>
      </c>
      <c r="M28" s="19" t="str">
        <f t="shared" si="3"/>
        <v>Brad</v>
      </c>
      <c r="N28" s="19" t="str">
        <f t="shared" si="4"/>
        <v>Brad Hinkelman</v>
      </c>
      <c r="O28" s="19" t="str">
        <f t="shared" si="5"/>
        <v>Brad Hinkelman</v>
      </c>
      <c r="P28" s="16">
        <f t="shared" si="6"/>
        <v>5</v>
      </c>
      <c r="Q28" s="19" t="str">
        <f t="shared" si="7"/>
        <v>1380</v>
      </c>
      <c r="R28" s="19" t="str">
        <f t="shared" si="8"/>
        <v>H</v>
      </c>
      <c r="S28" s="16">
        <f t="shared" si="9"/>
        <v>14</v>
      </c>
      <c r="T28" s="19" t="str">
        <f t="shared" si="10"/>
        <v>Brad</v>
      </c>
      <c r="U28" s="19" t="str">
        <f t="shared" si="11"/>
        <v>Hinkelman</v>
      </c>
      <c r="V28" s="31"/>
      <c r="W28" s="31"/>
    </row>
    <row r="29" spans="1:26" x14ac:dyDescent="0.25">
      <c r="A29" s="16">
        <v>28</v>
      </c>
      <c r="B29" s="16" t="s">
        <v>202</v>
      </c>
      <c r="C29" s="16" t="s">
        <v>315</v>
      </c>
      <c r="D29" s="16" t="str">
        <f t="shared" si="1"/>
        <v>Robert</v>
      </c>
      <c r="E29" s="16" t="s">
        <v>200</v>
      </c>
      <c r="F29" s="17">
        <v>33497</v>
      </c>
      <c r="G29" s="16" t="s">
        <v>28</v>
      </c>
      <c r="H29" s="18">
        <v>40</v>
      </c>
      <c r="I29" s="19">
        <v>45</v>
      </c>
      <c r="J29" s="19">
        <f t="shared" si="0"/>
        <v>1800</v>
      </c>
      <c r="K29" s="19" t="str">
        <f t="shared" si="2"/>
        <v>robert</v>
      </c>
      <c r="L29" s="19" t="str">
        <f t="shared" si="12"/>
        <v>ROBERT</v>
      </c>
      <c r="M29" s="19" t="str">
        <f t="shared" si="3"/>
        <v>Robert</v>
      </c>
      <c r="N29" s="19" t="str">
        <f t="shared" si="4"/>
        <v>Robert Cuffaro</v>
      </c>
      <c r="O29" s="19" t="str">
        <f t="shared" si="5"/>
        <v>Robert Cuffaro</v>
      </c>
      <c r="P29" s="16">
        <f t="shared" si="6"/>
        <v>7</v>
      </c>
      <c r="Q29" s="19" t="str">
        <f t="shared" si="7"/>
        <v>1800</v>
      </c>
      <c r="R29" s="19" t="str">
        <f t="shared" si="8"/>
        <v>DResearchH</v>
      </c>
      <c r="S29" s="16">
        <f t="shared" si="9"/>
        <v>14</v>
      </c>
      <c r="T29" s="19" t="str">
        <f t="shared" si="10"/>
        <v>Robert</v>
      </c>
      <c r="U29" s="19" t="str">
        <f t="shared" si="11"/>
        <v>Cuffaro</v>
      </c>
      <c r="V29" s="31"/>
      <c r="W29" s="31"/>
    </row>
    <row r="30" spans="1:26" x14ac:dyDescent="0.25">
      <c r="A30" s="16">
        <v>29</v>
      </c>
      <c r="B30" s="16" t="s">
        <v>199</v>
      </c>
      <c r="C30" s="16" t="s">
        <v>316</v>
      </c>
      <c r="D30" s="16" t="str">
        <f t="shared" si="1"/>
        <v>Donald</v>
      </c>
      <c r="E30" s="16" t="s">
        <v>197</v>
      </c>
      <c r="F30" s="17">
        <v>33831</v>
      </c>
      <c r="G30" s="16" t="s">
        <v>58</v>
      </c>
      <c r="H30" s="18">
        <v>32</v>
      </c>
      <c r="I30" s="19">
        <v>20.5</v>
      </c>
      <c r="J30" s="19">
        <f t="shared" si="0"/>
        <v>656</v>
      </c>
      <c r="K30" s="19" t="str">
        <f t="shared" si="2"/>
        <v>donald</v>
      </c>
      <c r="L30" s="19" t="str">
        <f t="shared" si="12"/>
        <v>DONALD</v>
      </c>
      <c r="M30" s="19" t="str">
        <f t="shared" si="3"/>
        <v>Donald</v>
      </c>
      <c r="N30" s="19" t="str">
        <f t="shared" si="4"/>
        <v>Donald Reese</v>
      </c>
      <c r="O30" s="19" t="str">
        <f t="shared" si="5"/>
        <v>Donald Reese</v>
      </c>
      <c r="P30" s="16">
        <f t="shared" si="6"/>
        <v>7</v>
      </c>
      <c r="Q30" s="19" t="str">
        <f t="shared" si="7"/>
        <v>656</v>
      </c>
      <c r="R30" s="19" t="str">
        <f t="shared" si="8"/>
        <v>H</v>
      </c>
      <c r="S30" s="16">
        <f t="shared" si="9"/>
        <v>12</v>
      </c>
      <c r="T30" s="19" t="str">
        <f t="shared" si="10"/>
        <v>Donald</v>
      </c>
      <c r="U30" s="19" t="str">
        <f t="shared" si="11"/>
        <v>Reese</v>
      </c>
      <c r="V30" s="31"/>
      <c r="W30" s="31"/>
    </row>
    <row r="31" spans="1:26" x14ac:dyDescent="0.25">
      <c r="A31" s="16">
        <v>30</v>
      </c>
      <c r="B31" s="16" t="s">
        <v>196</v>
      </c>
      <c r="C31" s="16" t="s">
        <v>317</v>
      </c>
      <c r="D31" s="16" t="str">
        <f t="shared" si="1"/>
        <v>Joanne</v>
      </c>
      <c r="E31" s="16" t="s">
        <v>194</v>
      </c>
      <c r="F31" s="17">
        <v>33837</v>
      </c>
      <c r="G31" s="16" t="s">
        <v>58</v>
      </c>
      <c r="H31" s="18">
        <v>40</v>
      </c>
      <c r="I31" s="19">
        <v>36.5</v>
      </c>
      <c r="J31" s="19">
        <f t="shared" si="0"/>
        <v>1460</v>
      </c>
      <c r="K31" s="19" t="str">
        <f t="shared" si="2"/>
        <v>joanne</v>
      </c>
      <c r="L31" s="19" t="str">
        <f t="shared" si="12"/>
        <v>JOANNE</v>
      </c>
      <c r="M31" s="19" t="str">
        <f t="shared" si="3"/>
        <v>Joanne</v>
      </c>
      <c r="N31" s="19" t="str">
        <f t="shared" si="4"/>
        <v>Joanne Parker</v>
      </c>
      <c r="O31" s="19" t="str">
        <f t="shared" si="5"/>
        <v>Joanne Parker</v>
      </c>
      <c r="P31" s="16">
        <f t="shared" si="6"/>
        <v>7</v>
      </c>
      <c r="Q31" s="19" t="str">
        <f t="shared" si="7"/>
        <v>1460</v>
      </c>
      <c r="R31" s="19" t="str">
        <f t="shared" si="8"/>
        <v>H</v>
      </c>
      <c r="S31" s="16">
        <f t="shared" si="9"/>
        <v>13</v>
      </c>
      <c r="T31" s="19" t="str">
        <f t="shared" si="10"/>
        <v>Joanne</v>
      </c>
      <c r="U31" s="19" t="str">
        <f t="shared" si="11"/>
        <v>Parker</v>
      </c>
      <c r="V31" s="31"/>
      <c r="W31" s="31"/>
    </row>
    <row r="32" spans="1:26" x14ac:dyDescent="0.25">
      <c r="A32" s="16">
        <v>31</v>
      </c>
      <c r="B32" s="16" t="s">
        <v>193</v>
      </c>
      <c r="C32" s="16" t="s">
        <v>318</v>
      </c>
      <c r="D32" s="16" t="str">
        <f t="shared" si="1"/>
        <v>Susan</v>
      </c>
      <c r="E32" s="16" t="s">
        <v>191</v>
      </c>
      <c r="F32" s="17">
        <v>35775</v>
      </c>
      <c r="G32" s="16" t="s">
        <v>13</v>
      </c>
      <c r="H32" s="18">
        <v>25</v>
      </c>
      <c r="I32" s="19">
        <v>23.52</v>
      </c>
      <c r="J32" s="19">
        <f t="shared" si="0"/>
        <v>588</v>
      </c>
      <c r="K32" s="19" t="str">
        <f t="shared" si="2"/>
        <v>susan</v>
      </c>
      <c r="L32" s="19" t="str">
        <f t="shared" si="12"/>
        <v>SUSAN</v>
      </c>
      <c r="M32" s="19" t="str">
        <f t="shared" si="3"/>
        <v>Susan</v>
      </c>
      <c r="N32" s="19" t="str">
        <f t="shared" si="4"/>
        <v>Susan Drake</v>
      </c>
      <c r="O32" s="19" t="str">
        <f t="shared" si="5"/>
        <v>Susan Drake</v>
      </c>
      <c r="P32" s="16">
        <f t="shared" si="6"/>
        <v>6</v>
      </c>
      <c r="Q32" s="19" t="str">
        <f t="shared" si="7"/>
        <v>588</v>
      </c>
      <c r="R32" s="19" t="str">
        <f t="shared" si="8"/>
        <v>Research</v>
      </c>
      <c r="S32" s="16">
        <f t="shared" si="9"/>
        <v>11</v>
      </c>
      <c r="T32" s="19" t="str">
        <f t="shared" si="10"/>
        <v>Susan</v>
      </c>
      <c r="U32" s="19" t="str">
        <f t="shared" si="11"/>
        <v>Drake</v>
      </c>
      <c r="V32" s="31"/>
      <c r="W32" s="31"/>
    </row>
    <row r="33" spans="1:23" x14ac:dyDescent="0.25">
      <c r="A33" s="16">
        <v>32</v>
      </c>
      <c r="B33" s="16" t="s">
        <v>190</v>
      </c>
      <c r="C33" s="16" t="s">
        <v>319</v>
      </c>
      <c r="D33" s="16" t="str">
        <f t="shared" si="1"/>
        <v>James</v>
      </c>
      <c r="E33" s="16" t="s">
        <v>87</v>
      </c>
      <c r="F33" s="17">
        <v>36194</v>
      </c>
      <c r="G33" s="16"/>
      <c r="H33" s="18">
        <v>35</v>
      </c>
      <c r="I33" s="19">
        <v>27.1</v>
      </c>
      <c r="J33" s="19">
        <f t="shared" si="0"/>
        <v>948.5</v>
      </c>
      <c r="K33" s="19" t="str">
        <f t="shared" si="2"/>
        <v>james</v>
      </c>
      <c r="L33" s="19" t="str">
        <f t="shared" si="12"/>
        <v>JAMES</v>
      </c>
      <c r="M33" s="19" t="str">
        <f t="shared" si="3"/>
        <v>James</v>
      </c>
      <c r="N33" s="19" t="str">
        <f t="shared" si="4"/>
        <v>James Abel</v>
      </c>
      <c r="O33" s="19" t="str">
        <f t="shared" si="5"/>
        <v>James Abel</v>
      </c>
      <c r="P33" s="16">
        <f t="shared" si="6"/>
        <v>6</v>
      </c>
      <c r="Q33" s="19" t="str">
        <f t="shared" si="7"/>
        <v>948.5</v>
      </c>
      <c r="R33" s="19" t="str">
        <f t="shared" si="8"/>
        <v/>
      </c>
      <c r="S33" s="16">
        <f t="shared" si="9"/>
        <v>10</v>
      </c>
      <c r="T33" s="19" t="str">
        <f t="shared" si="10"/>
        <v>James</v>
      </c>
      <c r="U33" s="19" t="str">
        <f t="shared" si="11"/>
        <v>Abel</v>
      </c>
      <c r="V33" s="31"/>
      <c r="W33" s="31"/>
    </row>
    <row r="34" spans="1:23" x14ac:dyDescent="0.25">
      <c r="A34" s="16">
        <v>33</v>
      </c>
      <c r="B34" s="16" t="s">
        <v>188</v>
      </c>
      <c r="C34" s="16" t="s">
        <v>320</v>
      </c>
      <c r="D34" s="16" t="str">
        <f t="shared" si="1"/>
        <v>Laura</v>
      </c>
      <c r="E34" s="16" t="s">
        <v>186</v>
      </c>
      <c r="F34" s="17">
        <v>36017</v>
      </c>
      <c r="G34" s="16" t="s">
        <v>9</v>
      </c>
      <c r="H34" s="18">
        <v>35</v>
      </c>
      <c r="I34" s="19">
        <v>50</v>
      </c>
      <c r="J34" s="19">
        <f t="shared" si="0"/>
        <v>1750</v>
      </c>
      <c r="K34" s="19" t="str">
        <f t="shared" si="2"/>
        <v>laura</v>
      </c>
      <c r="L34" s="19" t="str">
        <f t="shared" si="12"/>
        <v>LAURA</v>
      </c>
      <c r="M34" s="19" t="str">
        <f t="shared" si="3"/>
        <v>Laura</v>
      </c>
      <c r="N34" s="19" t="str">
        <f t="shared" si="4"/>
        <v>Laura Reagan</v>
      </c>
      <c r="O34" s="19" t="str">
        <f t="shared" si="5"/>
        <v>Laura Reagan</v>
      </c>
      <c r="P34" s="16">
        <f t="shared" si="6"/>
        <v>6</v>
      </c>
      <c r="Q34" s="19" t="str">
        <f t="shared" si="7"/>
        <v>1750</v>
      </c>
      <c r="R34" s="19" t="str">
        <f t="shared" si="8"/>
        <v>ResearchH</v>
      </c>
      <c r="S34" s="16">
        <f t="shared" si="9"/>
        <v>12</v>
      </c>
      <c r="T34" s="19" t="str">
        <f t="shared" si="10"/>
        <v>Laura</v>
      </c>
      <c r="U34" s="19" t="str">
        <f t="shared" si="11"/>
        <v>Reagan</v>
      </c>
      <c r="V34" s="31"/>
      <c r="W34" s="31"/>
    </row>
    <row r="35" spans="1:23" x14ac:dyDescent="0.25">
      <c r="A35" s="16">
        <v>34</v>
      </c>
      <c r="B35" s="16" t="s">
        <v>185</v>
      </c>
      <c r="C35" s="16" t="s">
        <v>321</v>
      </c>
      <c r="D35" s="16" t="str">
        <f t="shared" si="1"/>
        <v>Brian</v>
      </c>
      <c r="E35" s="16" t="s">
        <v>36</v>
      </c>
      <c r="F35" s="17">
        <v>35372</v>
      </c>
      <c r="G35" s="16" t="s">
        <v>24</v>
      </c>
      <c r="H35" s="18">
        <v>40</v>
      </c>
      <c r="I35" s="19">
        <v>34.5</v>
      </c>
      <c r="J35" s="19">
        <f t="shared" si="0"/>
        <v>1380</v>
      </c>
      <c r="K35" s="19" t="str">
        <f t="shared" si="2"/>
        <v>brian</v>
      </c>
      <c r="L35" s="19" t="str">
        <f t="shared" si="12"/>
        <v>BRIAN</v>
      </c>
      <c r="M35" s="19" t="str">
        <f t="shared" si="3"/>
        <v>Brian</v>
      </c>
      <c r="N35" s="19" t="str">
        <f t="shared" si="4"/>
        <v>Brian Smith</v>
      </c>
      <c r="O35" s="19" t="str">
        <f t="shared" si="5"/>
        <v>Brian Smith</v>
      </c>
      <c r="P35" s="16">
        <f t="shared" si="6"/>
        <v>6</v>
      </c>
      <c r="Q35" s="19" t="str">
        <f t="shared" si="7"/>
        <v>1380</v>
      </c>
      <c r="R35" s="19" t="str">
        <f t="shared" si="8"/>
        <v>D</v>
      </c>
      <c r="S35" s="16">
        <f t="shared" si="9"/>
        <v>11</v>
      </c>
      <c r="T35" s="19" t="str">
        <f t="shared" si="10"/>
        <v>Brian</v>
      </c>
      <c r="U35" s="19" t="str">
        <f t="shared" si="11"/>
        <v>Smith</v>
      </c>
      <c r="V35" s="31"/>
      <c r="W35" s="31"/>
    </row>
    <row r="36" spans="1:23" x14ac:dyDescent="0.25">
      <c r="A36" s="16">
        <v>35</v>
      </c>
      <c r="B36" s="16" t="s">
        <v>183</v>
      </c>
      <c r="C36" s="16" t="s">
        <v>322</v>
      </c>
      <c r="D36" s="16" t="str">
        <f t="shared" si="1"/>
        <v>Mary</v>
      </c>
      <c r="E36" s="16" t="s">
        <v>182</v>
      </c>
      <c r="F36" s="17">
        <v>35026</v>
      </c>
      <c r="G36" s="16" t="s">
        <v>24</v>
      </c>
      <c r="H36" s="18">
        <v>35.5</v>
      </c>
      <c r="I36" s="19">
        <v>55</v>
      </c>
      <c r="J36" s="19">
        <f t="shared" si="0"/>
        <v>1952.5</v>
      </c>
      <c r="K36" s="19" t="str">
        <f t="shared" si="2"/>
        <v>mary</v>
      </c>
      <c r="L36" s="19" t="str">
        <f t="shared" si="12"/>
        <v>MARY</v>
      </c>
      <c r="M36" s="19" t="str">
        <f t="shared" si="3"/>
        <v>Mary</v>
      </c>
      <c r="N36" s="19" t="str">
        <f t="shared" si="4"/>
        <v>Mary Barber</v>
      </c>
      <c r="O36" s="19" t="str">
        <f t="shared" si="5"/>
        <v>Mary Barber</v>
      </c>
      <c r="P36" s="16">
        <f t="shared" si="6"/>
        <v>5</v>
      </c>
      <c r="Q36" s="19" t="str">
        <f t="shared" si="7"/>
        <v>1952.5</v>
      </c>
      <c r="R36" s="19" t="str">
        <f t="shared" si="8"/>
        <v>D</v>
      </c>
      <c r="S36" s="16">
        <f t="shared" si="9"/>
        <v>11</v>
      </c>
      <c r="T36" s="19" t="str">
        <f t="shared" si="10"/>
        <v>Mary</v>
      </c>
      <c r="U36" s="19" t="str">
        <f t="shared" si="11"/>
        <v>Barber</v>
      </c>
      <c r="V36" s="31"/>
      <c r="W36" s="31"/>
    </row>
    <row r="37" spans="1:23" x14ac:dyDescent="0.25">
      <c r="A37" s="16">
        <v>36</v>
      </c>
      <c r="B37" s="16" t="s">
        <v>181</v>
      </c>
      <c r="C37" s="16" t="s">
        <v>323</v>
      </c>
      <c r="D37" s="16" t="str">
        <f t="shared" si="1"/>
        <v>Peter</v>
      </c>
      <c r="E37" s="16" t="s">
        <v>179</v>
      </c>
      <c r="F37" s="17">
        <v>34483</v>
      </c>
      <c r="G37" s="16"/>
      <c r="H37" s="18">
        <v>40</v>
      </c>
      <c r="I37" s="19">
        <v>23.75</v>
      </c>
      <c r="J37" s="19">
        <f t="shared" si="0"/>
        <v>950</v>
      </c>
      <c r="K37" s="19" t="str">
        <f t="shared" si="2"/>
        <v>peter</v>
      </c>
      <c r="L37" s="19" t="str">
        <f t="shared" si="12"/>
        <v>PETER</v>
      </c>
      <c r="M37" s="19" t="str">
        <f t="shared" si="3"/>
        <v>Peter</v>
      </c>
      <c r="N37" s="19" t="str">
        <f t="shared" si="4"/>
        <v>Peter Allen</v>
      </c>
      <c r="O37" s="19" t="str">
        <f t="shared" si="5"/>
        <v>Peter Allen</v>
      </c>
      <c r="P37" s="16">
        <f t="shared" si="6"/>
        <v>6</v>
      </c>
      <c r="Q37" s="19" t="str">
        <f t="shared" si="7"/>
        <v>950</v>
      </c>
      <c r="R37" s="19" t="str">
        <f t="shared" si="8"/>
        <v/>
      </c>
      <c r="S37" s="16">
        <f t="shared" si="9"/>
        <v>11</v>
      </c>
      <c r="T37" s="19" t="str">
        <f t="shared" si="10"/>
        <v>Peter</v>
      </c>
      <c r="U37" s="19" t="str">
        <f t="shared" si="11"/>
        <v>Allen</v>
      </c>
      <c r="V37" s="31"/>
      <c r="W37" s="31"/>
    </row>
    <row r="38" spans="1:23" x14ac:dyDescent="0.25">
      <c r="A38" s="16">
        <v>37</v>
      </c>
      <c r="B38" s="16" t="s">
        <v>178</v>
      </c>
      <c r="C38" s="16" t="s">
        <v>324</v>
      </c>
      <c r="D38" s="16" t="str">
        <f t="shared" si="1"/>
        <v>Mary</v>
      </c>
      <c r="E38" s="16" t="s">
        <v>176</v>
      </c>
      <c r="F38" s="17">
        <v>34949</v>
      </c>
      <c r="G38" s="16" t="s">
        <v>58</v>
      </c>
      <c r="H38" s="18">
        <v>29.5</v>
      </c>
      <c r="I38" s="19">
        <v>21.5</v>
      </c>
      <c r="J38" s="19">
        <f t="shared" si="0"/>
        <v>634.25</v>
      </c>
      <c r="K38" s="19" t="str">
        <f t="shared" si="2"/>
        <v>mary</v>
      </c>
      <c r="L38" s="19" t="str">
        <f t="shared" si="12"/>
        <v>MARY</v>
      </c>
      <c r="M38" s="19" t="str">
        <f t="shared" si="3"/>
        <v>Mary</v>
      </c>
      <c r="N38" s="19" t="str">
        <f t="shared" si="4"/>
        <v>Mary Altman</v>
      </c>
      <c r="O38" s="19" t="str">
        <f t="shared" si="5"/>
        <v>Mary Altman</v>
      </c>
      <c r="P38" s="16">
        <f t="shared" si="6"/>
        <v>5</v>
      </c>
      <c r="Q38" s="19" t="str">
        <f t="shared" si="7"/>
        <v>634.25</v>
      </c>
      <c r="R38" s="19" t="str">
        <f t="shared" si="8"/>
        <v>H</v>
      </c>
      <c r="S38" s="16">
        <f t="shared" si="9"/>
        <v>11</v>
      </c>
      <c r="T38" s="19" t="str">
        <f t="shared" si="10"/>
        <v>Mary</v>
      </c>
      <c r="U38" s="19" t="str">
        <f t="shared" si="11"/>
        <v>Altman</v>
      </c>
      <c r="V38" s="31"/>
      <c r="W38" s="31"/>
    </row>
    <row r="39" spans="1:23" x14ac:dyDescent="0.25">
      <c r="A39" s="16">
        <v>38</v>
      </c>
      <c r="B39" s="16" t="s">
        <v>175</v>
      </c>
      <c r="C39" s="16" t="s">
        <v>325</v>
      </c>
      <c r="D39" s="16" t="str">
        <f t="shared" si="1"/>
        <v>Fred</v>
      </c>
      <c r="E39" s="16" t="s">
        <v>173</v>
      </c>
      <c r="F39" s="17">
        <v>33404</v>
      </c>
      <c r="G39" s="16" t="s">
        <v>24</v>
      </c>
      <c r="H39" s="18">
        <v>38</v>
      </c>
      <c r="I39" s="19">
        <v>30.5</v>
      </c>
      <c r="J39" s="19">
        <f t="shared" si="0"/>
        <v>1159</v>
      </c>
      <c r="K39" s="19" t="str">
        <f t="shared" si="2"/>
        <v>fred</v>
      </c>
      <c r="L39" s="19" t="str">
        <f t="shared" si="12"/>
        <v>FRED</v>
      </c>
      <c r="M39" s="19" t="str">
        <f t="shared" si="3"/>
        <v>Fred</v>
      </c>
      <c r="N39" s="19" t="str">
        <f t="shared" si="4"/>
        <v>Fred Mallory</v>
      </c>
      <c r="O39" s="19" t="str">
        <f t="shared" si="5"/>
        <v>Fred Mallory</v>
      </c>
      <c r="P39" s="16">
        <f t="shared" si="6"/>
        <v>5</v>
      </c>
      <c r="Q39" s="19" t="str">
        <f t="shared" si="7"/>
        <v>1159</v>
      </c>
      <c r="R39" s="19" t="str">
        <f t="shared" si="8"/>
        <v>D</v>
      </c>
      <c r="S39" s="16">
        <f t="shared" si="9"/>
        <v>12</v>
      </c>
      <c r="T39" s="19" t="str">
        <f t="shared" si="10"/>
        <v>Fred</v>
      </c>
      <c r="U39" s="19" t="str">
        <f t="shared" si="11"/>
        <v>Mallory</v>
      </c>
      <c r="V39" s="31"/>
      <c r="W39" s="31"/>
    </row>
    <row r="40" spans="1:23" x14ac:dyDescent="0.25">
      <c r="A40" s="16">
        <v>39</v>
      </c>
      <c r="B40" s="16" t="s">
        <v>172</v>
      </c>
      <c r="C40" s="16" t="s">
        <v>326</v>
      </c>
      <c r="D40" s="16" t="str">
        <f t="shared" si="1"/>
        <v>Molly</v>
      </c>
      <c r="E40" s="16" t="s">
        <v>170</v>
      </c>
      <c r="F40" s="17">
        <v>35655</v>
      </c>
      <c r="G40" s="16" t="s">
        <v>32</v>
      </c>
      <c r="H40" s="18">
        <v>40</v>
      </c>
      <c r="I40" s="19">
        <v>37</v>
      </c>
      <c r="J40" s="19">
        <f t="shared" si="0"/>
        <v>1480</v>
      </c>
      <c r="K40" s="19" t="str">
        <f t="shared" si="2"/>
        <v>molly</v>
      </c>
      <c r="L40" s="19" t="str">
        <f t="shared" si="12"/>
        <v>MOLLY</v>
      </c>
      <c r="M40" s="19" t="str">
        <f t="shared" si="3"/>
        <v>Molly</v>
      </c>
      <c r="N40" s="19" t="str">
        <f t="shared" si="4"/>
        <v>Molly Steadman</v>
      </c>
      <c r="O40" s="19" t="str">
        <f t="shared" si="5"/>
        <v>Molly Steadman</v>
      </c>
      <c r="P40" s="16">
        <f t="shared" si="6"/>
        <v>6</v>
      </c>
      <c r="Q40" s="19" t="str">
        <f t="shared" si="7"/>
        <v>1480</v>
      </c>
      <c r="R40" s="19" t="str">
        <f t="shared" si="8"/>
        <v>DH</v>
      </c>
      <c r="S40" s="16">
        <f t="shared" si="9"/>
        <v>14</v>
      </c>
      <c r="T40" s="19" t="str">
        <f t="shared" si="10"/>
        <v>Molly</v>
      </c>
      <c r="U40" s="19" t="str">
        <f t="shared" si="11"/>
        <v>Steadman</v>
      </c>
      <c r="V40" s="31"/>
      <c r="W40" s="31"/>
    </row>
    <row r="41" spans="1:23" x14ac:dyDescent="0.25">
      <c r="A41" s="16">
        <v>40</v>
      </c>
      <c r="B41" s="16" t="s">
        <v>169</v>
      </c>
      <c r="C41" s="16" t="s">
        <v>327</v>
      </c>
      <c r="D41" s="16" t="str">
        <f t="shared" si="1"/>
        <v>Greg</v>
      </c>
      <c r="E41" s="16" t="s">
        <v>168</v>
      </c>
      <c r="F41" s="17">
        <v>35005</v>
      </c>
      <c r="G41" s="16"/>
      <c r="H41" s="18">
        <v>38</v>
      </c>
      <c r="I41" s="19">
        <v>30.5</v>
      </c>
      <c r="J41" s="19">
        <f t="shared" si="0"/>
        <v>1159</v>
      </c>
      <c r="K41" s="19" t="str">
        <f t="shared" si="2"/>
        <v>greg</v>
      </c>
      <c r="L41" s="19" t="str">
        <f t="shared" si="12"/>
        <v>GREG</v>
      </c>
      <c r="M41" s="19" t="str">
        <f t="shared" si="3"/>
        <v>Greg</v>
      </c>
      <c r="N41" s="19" t="str">
        <f t="shared" si="4"/>
        <v>Greg Connors</v>
      </c>
      <c r="O41" s="19" t="str">
        <f t="shared" si="5"/>
        <v>Greg Connors</v>
      </c>
      <c r="P41" s="16">
        <f t="shared" si="6"/>
        <v>5</v>
      </c>
      <c r="Q41" s="19" t="str">
        <f t="shared" si="7"/>
        <v>1159</v>
      </c>
      <c r="R41" s="19" t="str">
        <f t="shared" si="8"/>
        <v/>
      </c>
      <c r="S41" s="16">
        <f t="shared" si="9"/>
        <v>12</v>
      </c>
      <c r="T41" s="19" t="str">
        <f t="shared" si="10"/>
        <v>Greg</v>
      </c>
      <c r="U41" s="19" t="str">
        <f t="shared" si="11"/>
        <v>Connors</v>
      </c>
      <c r="V41" s="31"/>
      <c r="W41" s="31"/>
    </row>
    <row r="42" spans="1:23" x14ac:dyDescent="0.25">
      <c r="A42" s="16">
        <v>41</v>
      </c>
      <c r="B42" s="16" t="s">
        <v>167</v>
      </c>
      <c r="C42" s="16" t="s">
        <v>328</v>
      </c>
      <c r="D42" s="16" t="str">
        <f t="shared" si="1"/>
        <v>Kathy</v>
      </c>
      <c r="E42" s="16" t="s">
        <v>165</v>
      </c>
      <c r="F42" s="17">
        <v>34471</v>
      </c>
      <c r="G42" s="16" t="s">
        <v>17</v>
      </c>
      <c r="H42" s="18">
        <v>40</v>
      </c>
      <c r="I42" s="19">
        <v>23.22</v>
      </c>
      <c r="J42" s="19">
        <f t="shared" si="0"/>
        <v>928.8</v>
      </c>
      <c r="K42" s="19" t="str">
        <f t="shared" si="2"/>
        <v>kathy</v>
      </c>
      <c r="L42" s="19" t="str">
        <f t="shared" si="12"/>
        <v>KATHY</v>
      </c>
      <c r="M42" s="19" t="str">
        <f t="shared" si="3"/>
        <v>Kathy</v>
      </c>
      <c r="N42" s="19" t="str">
        <f t="shared" si="4"/>
        <v>Kathy Mayron</v>
      </c>
      <c r="O42" s="19" t="str">
        <f t="shared" si="5"/>
        <v>Kathy Mayron</v>
      </c>
      <c r="P42" s="16">
        <f t="shared" si="6"/>
        <v>6</v>
      </c>
      <c r="Q42" s="19" t="str">
        <f t="shared" si="7"/>
        <v>928.8</v>
      </c>
      <c r="R42" s="19" t="str">
        <f t="shared" si="8"/>
        <v>DResearch</v>
      </c>
      <c r="S42" s="16">
        <f t="shared" si="9"/>
        <v>12</v>
      </c>
      <c r="T42" s="19" t="str">
        <f t="shared" si="10"/>
        <v>Kathy</v>
      </c>
      <c r="U42" s="19" t="str">
        <f t="shared" si="11"/>
        <v>Mayron</v>
      </c>
      <c r="V42" s="31"/>
      <c r="W42" s="31"/>
    </row>
    <row r="43" spans="1:23" x14ac:dyDescent="0.25">
      <c r="A43" s="16">
        <v>42</v>
      </c>
      <c r="B43" s="16" t="s">
        <v>164</v>
      </c>
      <c r="C43" s="16" t="s">
        <v>329</v>
      </c>
      <c r="D43" s="16" t="str">
        <f t="shared" si="1"/>
        <v>Bill</v>
      </c>
      <c r="E43" s="16" t="s">
        <v>163</v>
      </c>
      <c r="F43" s="17">
        <v>32883</v>
      </c>
      <c r="G43" s="16"/>
      <c r="H43" s="18">
        <v>40</v>
      </c>
      <c r="I43" s="19">
        <v>45</v>
      </c>
      <c r="J43" s="19">
        <f t="shared" si="0"/>
        <v>1800</v>
      </c>
      <c r="K43" s="19" t="str">
        <f t="shared" si="2"/>
        <v>bill</v>
      </c>
      <c r="L43" s="19" t="str">
        <f t="shared" si="12"/>
        <v>BILL</v>
      </c>
      <c r="M43" s="19" t="str">
        <f t="shared" si="3"/>
        <v>Bill</v>
      </c>
      <c r="N43" s="19" t="str">
        <f t="shared" si="4"/>
        <v>Bill Simpson</v>
      </c>
      <c r="O43" s="19" t="str">
        <f t="shared" si="5"/>
        <v>Bill Simpson</v>
      </c>
      <c r="P43" s="16">
        <f t="shared" si="6"/>
        <v>5</v>
      </c>
      <c r="Q43" s="19" t="str">
        <f t="shared" si="7"/>
        <v>1800</v>
      </c>
      <c r="R43" s="19" t="str">
        <f t="shared" si="8"/>
        <v/>
      </c>
      <c r="S43" s="16">
        <f t="shared" si="9"/>
        <v>12</v>
      </c>
      <c r="T43" s="19" t="str">
        <f t="shared" si="10"/>
        <v>Bill</v>
      </c>
      <c r="U43" s="19" t="str">
        <f t="shared" si="11"/>
        <v>Simpson</v>
      </c>
      <c r="V43" s="31"/>
      <c r="W43" s="31"/>
    </row>
    <row r="44" spans="1:23" x14ac:dyDescent="0.25">
      <c r="A44" s="16">
        <v>43</v>
      </c>
      <c r="B44" s="16" t="s">
        <v>162</v>
      </c>
      <c r="C44" s="16" t="s">
        <v>330</v>
      </c>
      <c r="D44" s="16" t="str">
        <f t="shared" si="1"/>
        <v>Michael</v>
      </c>
      <c r="E44" s="16" t="s">
        <v>161</v>
      </c>
      <c r="F44" s="17">
        <v>34414</v>
      </c>
      <c r="G44" s="16" t="s">
        <v>32</v>
      </c>
      <c r="H44" s="18">
        <v>35</v>
      </c>
      <c r="I44" s="19">
        <v>39</v>
      </c>
      <c r="J44" s="19">
        <f t="shared" si="0"/>
        <v>1365</v>
      </c>
      <c r="K44" s="19" t="str">
        <f t="shared" si="2"/>
        <v>michael</v>
      </c>
      <c r="L44" s="19" t="str">
        <f t="shared" si="12"/>
        <v>MICHAEL</v>
      </c>
      <c r="M44" s="19" t="str">
        <f t="shared" si="3"/>
        <v>Michael</v>
      </c>
      <c r="N44" s="19" t="str">
        <f t="shared" si="4"/>
        <v>Michael Richardson</v>
      </c>
      <c r="O44" s="19" t="str">
        <f t="shared" si="5"/>
        <v>Michael Richardson</v>
      </c>
      <c r="P44" s="16">
        <f t="shared" si="6"/>
        <v>8</v>
      </c>
      <c r="Q44" s="19" t="str">
        <f t="shared" si="7"/>
        <v>1365</v>
      </c>
      <c r="R44" s="19" t="str">
        <f t="shared" si="8"/>
        <v>DH</v>
      </c>
      <c r="S44" s="16">
        <f t="shared" si="9"/>
        <v>18</v>
      </c>
      <c r="T44" s="19" t="str">
        <f t="shared" si="10"/>
        <v>Michael</v>
      </c>
      <c r="U44" s="19" t="str">
        <f t="shared" si="11"/>
        <v>Richardson</v>
      </c>
      <c r="V44" s="31"/>
      <c r="W44" s="31"/>
    </row>
    <row r="45" spans="1:23" x14ac:dyDescent="0.25">
      <c r="A45" s="16">
        <v>44</v>
      </c>
      <c r="B45" s="16" t="s">
        <v>160</v>
      </c>
      <c r="C45" s="16" t="s">
        <v>331</v>
      </c>
      <c r="D45" s="16" t="str">
        <f t="shared" si="1"/>
        <v>Melanie</v>
      </c>
      <c r="E45" s="16" t="s">
        <v>158</v>
      </c>
      <c r="F45" s="17">
        <v>34671</v>
      </c>
      <c r="G45" s="16" t="s">
        <v>17</v>
      </c>
      <c r="H45" s="18">
        <v>15.5</v>
      </c>
      <c r="I45" s="19">
        <v>21.5</v>
      </c>
      <c r="J45" s="19">
        <f t="shared" si="0"/>
        <v>333.25</v>
      </c>
      <c r="K45" s="19" t="str">
        <f t="shared" si="2"/>
        <v>melanie</v>
      </c>
      <c r="L45" s="19" t="str">
        <f t="shared" si="12"/>
        <v>MELANIE</v>
      </c>
      <c r="M45" s="19" t="str">
        <f t="shared" si="3"/>
        <v>Melanie</v>
      </c>
      <c r="N45" s="19" t="str">
        <f t="shared" si="4"/>
        <v>Melanie Bowers</v>
      </c>
      <c r="O45" s="19" t="str">
        <f t="shared" si="5"/>
        <v>Melanie Bowers</v>
      </c>
      <c r="P45" s="16">
        <f t="shared" si="6"/>
        <v>8</v>
      </c>
      <c r="Q45" s="19" t="str">
        <f t="shared" si="7"/>
        <v>333.25</v>
      </c>
      <c r="R45" s="19" t="str">
        <f t="shared" si="8"/>
        <v>DResearch</v>
      </c>
      <c r="S45" s="16">
        <f t="shared" si="9"/>
        <v>14</v>
      </c>
      <c r="T45" s="19" t="str">
        <f t="shared" si="10"/>
        <v>Melanie</v>
      </c>
      <c r="U45" s="19" t="str">
        <f t="shared" si="11"/>
        <v>Bowers</v>
      </c>
      <c r="V45" s="31"/>
      <c r="W45" s="31"/>
    </row>
    <row r="46" spans="1:23" x14ac:dyDescent="0.25">
      <c r="A46" s="16">
        <v>45</v>
      </c>
      <c r="B46" s="16" t="s">
        <v>157</v>
      </c>
      <c r="C46" s="16" t="s">
        <v>332</v>
      </c>
      <c r="D46" s="16" t="str">
        <f t="shared" si="1"/>
        <v>Kyle</v>
      </c>
      <c r="E46" s="16" t="s">
        <v>155</v>
      </c>
      <c r="F46" s="17">
        <v>33883</v>
      </c>
      <c r="G46" s="16" t="s">
        <v>58</v>
      </c>
      <c r="H46" s="18">
        <v>40</v>
      </c>
      <c r="I46" s="19">
        <v>37</v>
      </c>
      <c r="J46" s="19">
        <f t="shared" si="0"/>
        <v>1480</v>
      </c>
      <c r="K46" s="19" t="str">
        <f t="shared" si="2"/>
        <v>kyle</v>
      </c>
      <c r="L46" s="19" t="str">
        <f t="shared" si="12"/>
        <v>KYLE</v>
      </c>
      <c r="M46" s="19" t="str">
        <f t="shared" si="3"/>
        <v>Kyle</v>
      </c>
      <c r="N46" s="19" t="str">
        <f t="shared" si="4"/>
        <v>Kyle Earnhart</v>
      </c>
      <c r="O46" s="19" t="str">
        <f t="shared" si="5"/>
        <v>Kyle Earnhart</v>
      </c>
      <c r="P46" s="16">
        <f t="shared" si="6"/>
        <v>5</v>
      </c>
      <c r="Q46" s="19" t="str">
        <f t="shared" si="7"/>
        <v>1480</v>
      </c>
      <c r="R46" s="19" t="str">
        <f t="shared" si="8"/>
        <v>H</v>
      </c>
      <c r="S46" s="16">
        <f t="shared" si="9"/>
        <v>13</v>
      </c>
      <c r="T46" s="19" t="str">
        <f t="shared" si="10"/>
        <v>Kyle</v>
      </c>
      <c r="U46" s="19" t="str">
        <f t="shared" si="11"/>
        <v>Earnhart</v>
      </c>
      <c r="V46" s="31"/>
      <c r="W46" s="31"/>
    </row>
    <row r="47" spans="1:23" x14ac:dyDescent="0.25">
      <c r="A47" s="16">
        <v>46</v>
      </c>
      <c r="B47" s="16" t="s">
        <v>154</v>
      </c>
      <c r="C47" s="16" t="s">
        <v>333</v>
      </c>
      <c r="D47" s="16" t="str">
        <f t="shared" si="1"/>
        <v>Lance</v>
      </c>
      <c r="E47" s="16" t="s">
        <v>152</v>
      </c>
      <c r="F47" s="17">
        <v>35427</v>
      </c>
      <c r="G47" s="16" t="s">
        <v>28</v>
      </c>
      <c r="H47" s="18">
        <v>32</v>
      </c>
      <c r="I47" s="19">
        <v>20.5</v>
      </c>
      <c r="J47" s="19">
        <f t="shared" si="0"/>
        <v>656</v>
      </c>
      <c r="K47" s="19" t="str">
        <f t="shared" si="2"/>
        <v>lance</v>
      </c>
      <c r="L47" s="19" t="str">
        <f t="shared" si="12"/>
        <v>LANCE</v>
      </c>
      <c r="M47" s="19" t="str">
        <f t="shared" si="3"/>
        <v>Lance</v>
      </c>
      <c r="N47" s="19" t="str">
        <f t="shared" si="4"/>
        <v>Lance Davies</v>
      </c>
      <c r="O47" s="19" t="str">
        <f t="shared" si="5"/>
        <v>Lance Davies</v>
      </c>
      <c r="P47" s="16">
        <f t="shared" si="6"/>
        <v>6</v>
      </c>
      <c r="Q47" s="19" t="str">
        <f t="shared" si="7"/>
        <v>656</v>
      </c>
      <c r="R47" s="19" t="str">
        <f t="shared" si="8"/>
        <v>DResearchH</v>
      </c>
      <c r="S47" s="16">
        <f t="shared" si="9"/>
        <v>12</v>
      </c>
      <c r="T47" s="19" t="str">
        <f t="shared" si="10"/>
        <v>Lance</v>
      </c>
      <c r="U47" s="19" t="str">
        <f t="shared" si="11"/>
        <v>Davies</v>
      </c>
      <c r="V47" s="31"/>
      <c r="W47" s="31"/>
    </row>
    <row r="48" spans="1:23" x14ac:dyDescent="0.25">
      <c r="A48" s="16">
        <v>47</v>
      </c>
      <c r="B48" s="16" t="s">
        <v>151</v>
      </c>
      <c r="C48" s="16" t="s">
        <v>334</v>
      </c>
      <c r="D48" s="16" t="str">
        <f t="shared" si="1"/>
        <v>Anne</v>
      </c>
      <c r="E48" s="16" t="s">
        <v>149</v>
      </c>
      <c r="F48" s="17">
        <v>34428</v>
      </c>
      <c r="G48" s="16" t="s">
        <v>9</v>
      </c>
      <c r="H48" s="18">
        <v>25</v>
      </c>
      <c r="I48" s="19">
        <v>23.52</v>
      </c>
      <c r="J48" s="19">
        <f t="shared" si="0"/>
        <v>588</v>
      </c>
      <c r="K48" s="19" t="str">
        <f t="shared" si="2"/>
        <v>anne</v>
      </c>
      <c r="L48" s="19" t="str">
        <f t="shared" si="12"/>
        <v>ANNE</v>
      </c>
      <c r="M48" s="19" t="str">
        <f t="shared" si="3"/>
        <v>Anne</v>
      </c>
      <c r="N48" s="19" t="str">
        <f t="shared" si="4"/>
        <v>Anne Davidson</v>
      </c>
      <c r="O48" s="19" t="str">
        <f t="shared" si="5"/>
        <v>Anne Davidson</v>
      </c>
      <c r="P48" s="16">
        <f t="shared" si="6"/>
        <v>5</v>
      </c>
      <c r="Q48" s="19" t="str">
        <f t="shared" si="7"/>
        <v>588</v>
      </c>
      <c r="R48" s="19" t="str">
        <f t="shared" si="8"/>
        <v>ResearchH</v>
      </c>
      <c r="S48" s="16">
        <f t="shared" si="9"/>
        <v>13</v>
      </c>
      <c r="T48" s="19" t="str">
        <f t="shared" si="10"/>
        <v>Anne</v>
      </c>
      <c r="U48" s="19" t="str">
        <f t="shared" si="11"/>
        <v>Davidson</v>
      </c>
      <c r="V48" s="31"/>
      <c r="W48" s="31"/>
    </row>
    <row r="49" spans="1:23" x14ac:dyDescent="0.25">
      <c r="A49" s="16">
        <v>48</v>
      </c>
      <c r="B49" s="16" t="s">
        <v>148</v>
      </c>
      <c r="C49" s="16" t="s">
        <v>335</v>
      </c>
      <c r="D49" s="16" t="str">
        <f t="shared" si="1"/>
        <v>Doug</v>
      </c>
      <c r="E49" s="16" t="s">
        <v>146</v>
      </c>
      <c r="F49" s="17">
        <v>34843</v>
      </c>
      <c r="G49" s="16" t="s">
        <v>13</v>
      </c>
      <c r="H49" s="18">
        <v>38</v>
      </c>
      <c r="I49" s="19">
        <v>55</v>
      </c>
      <c r="J49" s="19">
        <f t="shared" si="0"/>
        <v>2090</v>
      </c>
      <c r="K49" s="19" t="str">
        <f t="shared" si="2"/>
        <v>doug</v>
      </c>
      <c r="L49" s="19" t="str">
        <f t="shared" si="12"/>
        <v>DOUG</v>
      </c>
      <c r="M49" s="19" t="str">
        <f t="shared" si="3"/>
        <v>Doug</v>
      </c>
      <c r="N49" s="19" t="str">
        <f t="shared" si="4"/>
        <v>Doug Briscoll</v>
      </c>
      <c r="O49" s="19" t="str">
        <f t="shared" si="5"/>
        <v>Doug Briscoll</v>
      </c>
      <c r="P49" s="16">
        <f t="shared" si="6"/>
        <v>5</v>
      </c>
      <c r="Q49" s="19" t="str">
        <f t="shared" si="7"/>
        <v>2090</v>
      </c>
      <c r="R49" s="19" t="str">
        <f t="shared" si="8"/>
        <v>Research</v>
      </c>
      <c r="S49" s="16">
        <f t="shared" si="9"/>
        <v>13</v>
      </c>
      <c r="T49" s="19" t="str">
        <f t="shared" si="10"/>
        <v>Doug</v>
      </c>
      <c r="U49" s="19" t="str">
        <f t="shared" si="11"/>
        <v>Briscoll</v>
      </c>
      <c r="V49" s="31"/>
      <c r="W49" s="31"/>
    </row>
    <row r="50" spans="1:23" x14ac:dyDescent="0.25">
      <c r="A50" s="16">
        <v>49</v>
      </c>
      <c r="B50" s="16" t="s">
        <v>145</v>
      </c>
      <c r="C50" s="16" t="s">
        <v>336</v>
      </c>
      <c r="D50" s="16" t="str">
        <f t="shared" si="1"/>
        <v>George</v>
      </c>
      <c r="E50" s="16" t="s">
        <v>143</v>
      </c>
      <c r="F50" s="17">
        <v>35034</v>
      </c>
      <c r="G50" s="16" t="s">
        <v>28</v>
      </c>
      <c r="H50" s="18">
        <v>35.5</v>
      </c>
      <c r="I50" s="19">
        <v>27.5</v>
      </c>
      <c r="J50" s="19">
        <f t="shared" si="0"/>
        <v>976.25</v>
      </c>
      <c r="K50" s="19" t="str">
        <f t="shared" si="2"/>
        <v>george</v>
      </c>
      <c r="L50" s="19" t="str">
        <f t="shared" si="12"/>
        <v>GEORGE</v>
      </c>
      <c r="M50" s="19" t="str">
        <f t="shared" si="3"/>
        <v>George</v>
      </c>
      <c r="N50" s="19" t="str">
        <f t="shared" si="4"/>
        <v>George Feldsott</v>
      </c>
      <c r="O50" s="19" t="str">
        <f t="shared" si="5"/>
        <v>George Feldsott</v>
      </c>
      <c r="P50" s="16">
        <f t="shared" si="6"/>
        <v>7</v>
      </c>
      <c r="Q50" s="19" t="str">
        <f t="shared" si="7"/>
        <v>976.25</v>
      </c>
      <c r="R50" s="19" t="str">
        <f t="shared" si="8"/>
        <v>DResearchH</v>
      </c>
      <c r="S50" s="16">
        <f t="shared" si="9"/>
        <v>15</v>
      </c>
      <c r="T50" s="19" t="str">
        <f t="shared" si="10"/>
        <v>George</v>
      </c>
      <c r="U50" s="19" t="str">
        <f t="shared" si="11"/>
        <v>Feldsott</v>
      </c>
      <c r="V50" s="31"/>
      <c r="W50" s="31"/>
    </row>
    <row r="51" spans="1:23" x14ac:dyDescent="0.25">
      <c r="A51" s="16">
        <v>50</v>
      </c>
      <c r="B51" s="16" t="s">
        <v>142</v>
      </c>
      <c r="C51" s="16" t="s">
        <v>337</v>
      </c>
      <c r="D51" s="16" t="str">
        <f t="shared" si="1"/>
        <v>Steve</v>
      </c>
      <c r="E51" s="16" t="s">
        <v>140</v>
      </c>
      <c r="F51" s="17">
        <v>34610</v>
      </c>
      <c r="G51" s="16" t="s">
        <v>13</v>
      </c>
      <c r="H51" s="18">
        <v>40</v>
      </c>
      <c r="I51" s="19">
        <v>36.5</v>
      </c>
      <c r="J51" s="19">
        <f t="shared" si="0"/>
        <v>1460</v>
      </c>
      <c r="K51" s="19" t="str">
        <f t="shared" si="2"/>
        <v>steve</v>
      </c>
      <c r="L51" s="19" t="str">
        <f t="shared" si="12"/>
        <v>STEVE</v>
      </c>
      <c r="M51" s="19" t="str">
        <f t="shared" si="3"/>
        <v>Steve</v>
      </c>
      <c r="N51" s="19" t="str">
        <f t="shared" si="4"/>
        <v>Steve Singer</v>
      </c>
      <c r="O51" s="19" t="str">
        <f t="shared" si="5"/>
        <v>Steve Singer</v>
      </c>
      <c r="P51" s="16">
        <f t="shared" si="6"/>
        <v>6</v>
      </c>
      <c r="Q51" s="19" t="str">
        <f t="shared" si="7"/>
        <v>1460</v>
      </c>
      <c r="R51" s="19" t="str">
        <f t="shared" si="8"/>
        <v>Research</v>
      </c>
      <c r="S51" s="16">
        <f t="shared" si="9"/>
        <v>12</v>
      </c>
      <c r="T51" s="19" t="str">
        <f t="shared" si="10"/>
        <v>Steve</v>
      </c>
      <c r="U51" s="19" t="str">
        <f t="shared" si="11"/>
        <v>Singer</v>
      </c>
      <c r="V51" s="31"/>
      <c r="W51" s="31"/>
    </row>
    <row r="52" spans="1:23" x14ac:dyDescent="0.25">
      <c r="A52" s="16">
        <v>51</v>
      </c>
      <c r="B52" s="16" t="s">
        <v>139</v>
      </c>
      <c r="C52" s="16" t="s">
        <v>338</v>
      </c>
      <c r="D52" s="16" t="str">
        <f t="shared" si="1"/>
        <v>Carol</v>
      </c>
      <c r="E52" s="16" t="s">
        <v>137</v>
      </c>
      <c r="F52" s="17">
        <v>33704</v>
      </c>
      <c r="G52" s="16"/>
      <c r="H52" s="18">
        <v>38</v>
      </c>
      <c r="I52" s="19">
        <v>30.5</v>
      </c>
      <c r="J52" s="19">
        <f t="shared" si="0"/>
        <v>1159</v>
      </c>
      <c r="K52" s="19" t="str">
        <f t="shared" si="2"/>
        <v>carol</v>
      </c>
      <c r="L52" s="19" t="str">
        <f t="shared" si="12"/>
        <v>CAROL</v>
      </c>
      <c r="M52" s="19" t="str">
        <f t="shared" si="3"/>
        <v>Carol</v>
      </c>
      <c r="N52" s="19" t="str">
        <f t="shared" si="4"/>
        <v>Carol Tucker</v>
      </c>
      <c r="O52" s="19" t="str">
        <f t="shared" si="5"/>
        <v>Carol Tucker</v>
      </c>
      <c r="P52" s="16">
        <f t="shared" si="6"/>
        <v>6</v>
      </c>
      <c r="Q52" s="19" t="str">
        <f t="shared" si="7"/>
        <v>1159</v>
      </c>
      <c r="R52" s="19" t="str">
        <f t="shared" si="8"/>
        <v/>
      </c>
      <c r="S52" s="16">
        <f t="shared" si="9"/>
        <v>12</v>
      </c>
      <c r="T52" s="19" t="str">
        <f t="shared" si="10"/>
        <v>Carol</v>
      </c>
      <c r="U52" s="19" t="str">
        <f t="shared" si="11"/>
        <v>Tucker</v>
      </c>
      <c r="V52" s="31"/>
      <c r="W52" s="31"/>
    </row>
    <row r="53" spans="1:23" x14ac:dyDescent="0.25">
      <c r="A53" s="16">
        <v>52</v>
      </c>
      <c r="B53" s="16" t="s">
        <v>136</v>
      </c>
      <c r="C53" s="16" t="s">
        <v>339</v>
      </c>
      <c r="D53" s="16" t="str">
        <f t="shared" si="1"/>
        <v>Henry</v>
      </c>
      <c r="E53" s="16" t="s">
        <v>134</v>
      </c>
      <c r="F53" s="17">
        <v>34998</v>
      </c>
      <c r="G53" s="16" t="s">
        <v>9</v>
      </c>
      <c r="H53" s="18">
        <v>40</v>
      </c>
      <c r="I53" s="19">
        <v>36.5</v>
      </c>
      <c r="J53" s="19">
        <f t="shared" si="0"/>
        <v>1460</v>
      </c>
      <c r="K53" s="19" t="str">
        <f t="shared" si="2"/>
        <v>henry</v>
      </c>
      <c r="L53" s="19" t="str">
        <f t="shared" si="12"/>
        <v>HENRY</v>
      </c>
      <c r="M53" s="19" t="str">
        <f t="shared" si="3"/>
        <v>Henry</v>
      </c>
      <c r="N53" s="19" t="str">
        <f t="shared" si="4"/>
        <v>Henry Paterson</v>
      </c>
      <c r="O53" s="19" t="str">
        <f t="shared" si="5"/>
        <v>Henry Paterson</v>
      </c>
      <c r="P53" s="16">
        <f t="shared" si="6"/>
        <v>6</v>
      </c>
      <c r="Q53" s="19" t="str">
        <f t="shared" si="7"/>
        <v>1460</v>
      </c>
      <c r="R53" s="19" t="str">
        <f t="shared" si="8"/>
        <v>ResearchH</v>
      </c>
      <c r="S53" s="16">
        <f t="shared" si="9"/>
        <v>14</v>
      </c>
      <c r="T53" s="19" t="str">
        <f t="shared" si="10"/>
        <v>Henry</v>
      </c>
      <c r="U53" s="19" t="str">
        <f t="shared" si="11"/>
        <v>Paterson</v>
      </c>
      <c r="V53" s="31"/>
      <c r="W53" s="31"/>
    </row>
    <row r="54" spans="1:23" x14ac:dyDescent="0.25">
      <c r="A54" s="16">
        <v>53</v>
      </c>
      <c r="B54" s="16" t="s">
        <v>133</v>
      </c>
      <c r="C54" s="16" t="s">
        <v>340</v>
      </c>
      <c r="D54" s="16" t="str">
        <f t="shared" si="1"/>
        <v>Brooks</v>
      </c>
      <c r="E54" s="16" t="s">
        <v>131</v>
      </c>
      <c r="F54" s="17">
        <v>34347</v>
      </c>
      <c r="G54" s="16" t="s">
        <v>9</v>
      </c>
      <c r="H54" s="18">
        <v>35</v>
      </c>
      <c r="I54" s="19">
        <v>39</v>
      </c>
      <c r="J54" s="19">
        <f t="shared" si="0"/>
        <v>1365</v>
      </c>
      <c r="K54" s="19" t="str">
        <f t="shared" si="2"/>
        <v>brooks</v>
      </c>
      <c r="L54" s="19" t="str">
        <f t="shared" si="12"/>
        <v>BROOKS</v>
      </c>
      <c r="M54" s="19" t="str">
        <f t="shared" si="3"/>
        <v>Brooks</v>
      </c>
      <c r="N54" s="19" t="str">
        <f t="shared" si="4"/>
        <v>Brooks Hillen</v>
      </c>
      <c r="O54" s="19" t="str">
        <f t="shared" si="5"/>
        <v>Brooks Hillen</v>
      </c>
      <c r="P54" s="16">
        <f t="shared" si="6"/>
        <v>7</v>
      </c>
      <c r="Q54" s="19" t="str">
        <f t="shared" si="7"/>
        <v>1365</v>
      </c>
      <c r="R54" s="19" t="str">
        <f t="shared" si="8"/>
        <v>ResearchH</v>
      </c>
      <c r="S54" s="16">
        <f t="shared" si="9"/>
        <v>13</v>
      </c>
      <c r="T54" s="19" t="str">
        <f t="shared" si="10"/>
        <v>Brooks</v>
      </c>
      <c r="U54" s="19" t="str">
        <f t="shared" si="11"/>
        <v>Hillen</v>
      </c>
      <c r="V54" s="31"/>
      <c r="W54" s="31"/>
    </row>
    <row r="55" spans="1:23" x14ac:dyDescent="0.25">
      <c r="A55" s="16">
        <v>54</v>
      </c>
      <c r="B55" s="16" t="s">
        <v>130</v>
      </c>
      <c r="C55" s="16" t="s">
        <v>341</v>
      </c>
      <c r="D55" s="16" t="str">
        <f t="shared" si="1"/>
        <v>Dominick</v>
      </c>
      <c r="E55" s="16" t="s">
        <v>128</v>
      </c>
      <c r="F55" s="17">
        <v>34615</v>
      </c>
      <c r="G55" s="16"/>
      <c r="H55" s="18">
        <v>40</v>
      </c>
      <c r="I55" s="19">
        <v>36.5</v>
      </c>
      <c r="J55" s="19">
        <f t="shared" si="0"/>
        <v>1460</v>
      </c>
      <c r="K55" s="19" t="str">
        <f t="shared" si="2"/>
        <v>dominick</v>
      </c>
      <c r="L55" s="19" t="str">
        <f t="shared" si="12"/>
        <v>DOMINICK</v>
      </c>
      <c r="M55" s="19" t="str">
        <f t="shared" si="3"/>
        <v>Dominick</v>
      </c>
      <c r="N55" s="19" t="str">
        <f t="shared" si="4"/>
        <v>Dominick Mazza</v>
      </c>
      <c r="O55" s="19" t="str">
        <f t="shared" si="5"/>
        <v>Dominick Mazza</v>
      </c>
      <c r="P55" s="16">
        <f t="shared" si="6"/>
        <v>9</v>
      </c>
      <c r="Q55" s="19" t="str">
        <f t="shared" si="7"/>
        <v>1460</v>
      </c>
      <c r="R55" s="19" t="str">
        <f t="shared" si="8"/>
        <v/>
      </c>
      <c r="S55" s="16">
        <f t="shared" si="9"/>
        <v>14</v>
      </c>
      <c r="T55" s="19" t="str">
        <f t="shared" si="10"/>
        <v>Dominick</v>
      </c>
      <c r="U55" s="19" t="str">
        <f t="shared" si="11"/>
        <v>Mazza</v>
      </c>
      <c r="V55" s="31"/>
      <c r="W55" s="31"/>
    </row>
    <row r="56" spans="1:23" x14ac:dyDescent="0.25">
      <c r="A56" s="16">
        <v>55</v>
      </c>
      <c r="B56" s="16" t="s">
        <v>127</v>
      </c>
      <c r="C56" s="16" t="s">
        <v>342</v>
      </c>
      <c r="D56" s="16" t="str">
        <f t="shared" si="1"/>
        <v>Jennifer</v>
      </c>
      <c r="E56" s="16" t="s">
        <v>125</v>
      </c>
      <c r="F56" s="17">
        <v>35221</v>
      </c>
      <c r="G56" s="16"/>
      <c r="H56" s="18">
        <v>25</v>
      </c>
      <c r="I56" s="19">
        <v>23.52</v>
      </c>
      <c r="J56" s="19">
        <f t="shared" si="0"/>
        <v>588</v>
      </c>
      <c r="K56" s="19" t="str">
        <f t="shared" si="2"/>
        <v>jennifer</v>
      </c>
      <c r="L56" s="19" t="str">
        <f t="shared" si="12"/>
        <v>JENNIFER</v>
      </c>
      <c r="M56" s="19" t="str">
        <f t="shared" si="3"/>
        <v>Jennifer</v>
      </c>
      <c r="N56" s="19" t="str">
        <f t="shared" si="4"/>
        <v>Jennifer Snyder</v>
      </c>
      <c r="O56" s="19" t="str">
        <f t="shared" si="5"/>
        <v>Jennifer Snyder</v>
      </c>
      <c r="P56" s="16">
        <f t="shared" si="6"/>
        <v>9</v>
      </c>
      <c r="Q56" s="19" t="str">
        <f t="shared" si="7"/>
        <v>588</v>
      </c>
      <c r="R56" s="19" t="str">
        <f t="shared" si="8"/>
        <v/>
      </c>
      <c r="S56" s="16">
        <f t="shared" si="9"/>
        <v>15</v>
      </c>
      <c r="T56" s="19" t="str">
        <f t="shared" si="10"/>
        <v>Jennifer</v>
      </c>
      <c r="U56" s="19" t="str">
        <f t="shared" si="11"/>
        <v>Snyder</v>
      </c>
      <c r="V56" s="31"/>
      <c r="W56" s="31"/>
    </row>
    <row r="57" spans="1:23" x14ac:dyDescent="0.25">
      <c r="A57" s="16">
        <v>56</v>
      </c>
      <c r="B57" s="16" t="s">
        <v>124</v>
      </c>
      <c r="C57" s="16" t="s">
        <v>343</v>
      </c>
      <c r="D57" s="16" t="str">
        <f t="shared" si="1"/>
        <v>Joshua</v>
      </c>
      <c r="E57" s="16" t="s">
        <v>122</v>
      </c>
      <c r="F57" s="17">
        <v>36181</v>
      </c>
      <c r="G57" s="16" t="s">
        <v>28</v>
      </c>
      <c r="H57" s="18">
        <v>40</v>
      </c>
      <c r="I57" s="19">
        <v>36.5</v>
      </c>
      <c r="J57" s="19">
        <f t="shared" si="0"/>
        <v>1460</v>
      </c>
      <c r="K57" s="19" t="str">
        <f t="shared" si="2"/>
        <v>joshua</v>
      </c>
      <c r="L57" s="19" t="str">
        <f t="shared" si="12"/>
        <v>JOSHUA</v>
      </c>
      <c r="M57" s="19" t="str">
        <f t="shared" si="3"/>
        <v>Joshua</v>
      </c>
      <c r="N57" s="19" t="str">
        <f t="shared" si="4"/>
        <v>Joshua Maccaluso</v>
      </c>
      <c r="O57" s="19" t="str">
        <f t="shared" si="5"/>
        <v>Joshua Maccaluso</v>
      </c>
      <c r="P57" s="16">
        <f t="shared" si="6"/>
        <v>7</v>
      </c>
      <c r="Q57" s="19" t="str">
        <f t="shared" si="7"/>
        <v>1460</v>
      </c>
      <c r="R57" s="19" t="str">
        <f t="shared" si="8"/>
        <v>DResearchH</v>
      </c>
      <c r="S57" s="16">
        <f t="shared" si="9"/>
        <v>16</v>
      </c>
      <c r="T57" s="19" t="str">
        <f t="shared" si="10"/>
        <v>Joshua</v>
      </c>
      <c r="U57" s="19" t="str">
        <f t="shared" si="11"/>
        <v>Maccaluso</v>
      </c>
      <c r="V57" s="31"/>
      <c r="W57" s="31"/>
    </row>
    <row r="58" spans="1:23" x14ac:dyDescent="0.25">
      <c r="A58" s="16">
        <v>57</v>
      </c>
      <c r="B58" s="16" t="s">
        <v>121</v>
      </c>
      <c r="C58" s="16" t="s">
        <v>344</v>
      </c>
      <c r="D58" s="16" t="str">
        <f t="shared" si="1"/>
        <v>Bill</v>
      </c>
      <c r="E58" s="16" t="s">
        <v>119</v>
      </c>
      <c r="F58" s="17">
        <v>32732</v>
      </c>
      <c r="G58" s="16" t="s">
        <v>13</v>
      </c>
      <c r="H58" s="18">
        <v>38</v>
      </c>
      <c r="I58" s="19">
        <v>30.5</v>
      </c>
      <c r="J58" s="19">
        <f t="shared" si="0"/>
        <v>1159</v>
      </c>
      <c r="K58" s="19" t="str">
        <f t="shared" si="2"/>
        <v>bill</v>
      </c>
      <c r="L58" s="19" t="str">
        <f t="shared" si="12"/>
        <v>BILL</v>
      </c>
      <c r="M58" s="19" t="str">
        <f t="shared" si="3"/>
        <v>Bill</v>
      </c>
      <c r="N58" s="19" t="str">
        <f t="shared" si="4"/>
        <v>Bill Wheeler</v>
      </c>
      <c r="O58" s="19" t="str">
        <f t="shared" si="5"/>
        <v>Bill Wheeler</v>
      </c>
      <c r="P58" s="16">
        <f t="shared" si="6"/>
        <v>5</v>
      </c>
      <c r="Q58" s="19" t="str">
        <f t="shared" si="7"/>
        <v>1159</v>
      </c>
      <c r="R58" s="19" t="str">
        <f t="shared" si="8"/>
        <v>Research</v>
      </c>
      <c r="S58" s="16">
        <f t="shared" si="9"/>
        <v>12</v>
      </c>
      <c r="T58" s="19" t="str">
        <f t="shared" si="10"/>
        <v>Bill</v>
      </c>
      <c r="U58" s="19" t="str">
        <f t="shared" si="11"/>
        <v>Wheeler</v>
      </c>
      <c r="V58" s="31"/>
      <c r="W58" s="31"/>
    </row>
    <row r="59" spans="1:23" x14ac:dyDescent="0.25">
      <c r="A59" s="16">
        <v>58</v>
      </c>
      <c r="B59" s="16" t="s">
        <v>118</v>
      </c>
      <c r="C59" s="16" t="s">
        <v>345</v>
      </c>
      <c r="D59" s="16" t="str">
        <f t="shared" si="1"/>
        <v>Todd</v>
      </c>
      <c r="E59" s="16" t="s">
        <v>116</v>
      </c>
      <c r="F59" s="17">
        <v>35755</v>
      </c>
      <c r="G59" s="16" t="s">
        <v>17</v>
      </c>
      <c r="H59" s="18">
        <v>40</v>
      </c>
      <c r="I59" s="19">
        <v>27.6</v>
      </c>
      <c r="J59" s="19">
        <f t="shared" si="0"/>
        <v>1104</v>
      </c>
      <c r="K59" s="19" t="str">
        <f t="shared" si="2"/>
        <v>todd</v>
      </c>
      <c r="L59" s="19" t="str">
        <f t="shared" si="12"/>
        <v>TODD</v>
      </c>
      <c r="M59" s="19" t="str">
        <f t="shared" si="3"/>
        <v>Todd</v>
      </c>
      <c r="N59" s="19" t="str">
        <f t="shared" si="4"/>
        <v>Todd Masters</v>
      </c>
      <c r="O59" s="19" t="str">
        <f t="shared" si="5"/>
        <v>Todd Masters</v>
      </c>
      <c r="P59" s="16">
        <f t="shared" si="6"/>
        <v>5</v>
      </c>
      <c r="Q59" s="19" t="str">
        <f t="shared" si="7"/>
        <v>1104</v>
      </c>
      <c r="R59" s="19" t="str">
        <f t="shared" si="8"/>
        <v>DResearch</v>
      </c>
      <c r="S59" s="16">
        <f t="shared" si="9"/>
        <v>12</v>
      </c>
      <c r="T59" s="19" t="str">
        <f t="shared" si="10"/>
        <v>Todd</v>
      </c>
      <c r="U59" s="19" t="str">
        <f t="shared" si="11"/>
        <v>Masters</v>
      </c>
      <c r="V59" s="31"/>
      <c r="W59" s="31"/>
    </row>
    <row r="60" spans="1:23" x14ac:dyDescent="0.25">
      <c r="A60" s="16">
        <v>59</v>
      </c>
      <c r="B60" s="16" t="s">
        <v>115</v>
      </c>
      <c r="C60" s="16" t="s">
        <v>346</v>
      </c>
      <c r="D60" s="16" t="str">
        <f t="shared" si="1"/>
        <v>Karina</v>
      </c>
      <c r="E60" s="16" t="s">
        <v>87</v>
      </c>
      <c r="F60" s="17">
        <v>34709</v>
      </c>
      <c r="G60" s="16" t="s">
        <v>32</v>
      </c>
      <c r="H60" s="18">
        <v>42</v>
      </c>
      <c r="I60" s="19">
        <v>45</v>
      </c>
      <c r="J60" s="19">
        <f t="shared" si="0"/>
        <v>1890</v>
      </c>
      <c r="K60" s="19" t="str">
        <f t="shared" si="2"/>
        <v>karina</v>
      </c>
      <c r="L60" s="19" t="str">
        <f t="shared" si="12"/>
        <v>KARINA</v>
      </c>
      <c r="M60" s="19" t="str">
        <f t="shared" si="3"/>
        <v>Karina</v>
      </c>
      <c r="N60" s="19" t="str">
        <f t="shared" si="4"/>
        <v>Karina Abel</v>
      </c>
      <c r="O60" s="19" t="str">
        <f t="shared" si="5"/>
        <v>Karina Abel</v>
      </c>
      <c r="P60" s="16">
        <f t="shared" si="6"/>
        <v>7</v>
      </c>
      <c r="Q60" s="19" t="str">
        <f t="shared" si="7"/>
        <v>1890</v>
      </c>
      <c r="R60" s="19" t="str">
        <f t="shared" si="8"/>
        <v>DH</v>
      </c>
      <c r="S60" s="16">
        <f t="shared" si="9"/>
        <v>11</v>
      </c>
      <c r="T60" s="19" t="str">
        <f t="shared" si="10"/>
        <v>Karina</v>
      </c>
      <c r="U60" s="19" t="str">
        <f t="shared" si="11"/>
        <v>Abel</v>
      </c>
      <c r="V60" s="31"/>
      <c r="W60" s="31"/>
    </row>
    <row r="61" spans="1:23" x14ac:dyDescent="0.25">
      <c r="A61" s="16">
        <v>60</v>
      </c>
      <c r="B61" s="16" t="s">
        <v>113</v>
      </c>
      <c r="C61" s="16" t="s">
        <v>347</v>
      </c>
      <c r="D61" s="16" t="str">
        <f t="shared" si="1"/>
        <v>Edward</v>
      </c>
      <c r="E61" s="16" t="s">
        <v>111</v>
      </c>
      <c r="F61" s="17">
        <v>34500</v>
      </c>
      <c r="G61" s="16" t="s">
        <v>17</v>
      </c>
      <c r="H61" s="18">
        <v>40</v>
      </c>
      <c r="I61" s="19">
        <v>23.75</v>
      </c>
      <c r="J61" s="19">
        <f t="shared" si="0"/>
        <v>950</v>
      </c>
      <c r="K61" s="19" t="str">
        <f t="shared" si="2"/>
        <v>edward</v>
      </c>
      <c r="L61" s="19" t="str">
        <f t="shared" si="12"/>
        <v>EDWARD</v>
      </c>
      <c r="M61" s="19" t="str">
        <f t="shared" si="3"/>
        <v>Edward</v>
      </c>
      <c r="N61" s="19" t="str">
        <f t="shared" si="4"/>
        <v>Edward Trelly</v>
      </c>
      <c r="O61" s="19" t="str">
        <f t="shared" si="5"/>
        <v>Edward Trelly</v>
      </c>
      <c r="P61" s="16">
        <f t="shared" si="6"/>
        <v>7</v>
      </c>
      <c r="Q61" s="19" t="str">
        <f t="shared" si="7"/>
        <v>950</v>
      </c>
      <c r="R61" s="19" t="str">
        <f t="shared" si="8"/>
        <v>DResearch</v>
      </c>
      <c r="S61" s="16">
        <f t="shared" si="9"/>
        <v>13</v>
      </c>
      <c r="T61" s="19" t="str">
        <f t="shared" si="10"/>
        <v>Edward</v>
      </c>
      <c r="U61" s="19" t="str">
        <f t="shared" si="11"/>
        <v>Trelly</v>
      </c>
      <c r="V61" s="31"/>
      <c r="W61" s="31"/>
    </row>
    <row r="62" spans="1:23" x14ac:dyDescent="0.25">
      <c r="A62" s="16">
        <v>61</v>
      </c>
      <c r="B62" s="16" t="s">
        <v>110</v>
      </c>
      <c r="C62" s="16" t="s">
        <v>348</v>
      </c>
      <c r="D62" s="16" t="str">
        <f t="shared" si="1"/>
        <v>Christina</v>
      </c>
      <c r="E62" s="16" t="s">
        <v>108</v>
      </c>
      <c r="F62" s="17">
        <v>34846</v>
      </c>
      <c r="G62" s="16" t="s">
        <v>9</v>
      </c>
      <c r="H62" s="18">
        <v>25</v>
      </c>
      <c r="I62" s="19">
        <v>23.52</v>
      </c>
      <c r="J62" s="19">
        <f t="shared" si="0"/>
        <v>588</v>
      </c>
      <c r="K62" s="19" t="str">
        <f t="shared" si="2"/>
        <v>christina</v>
      </c>
      <c r="L62" s="19" t="str">
        <f t="shared" si="12"/>
        <v>CHRISTINA</v>
      </c>
      <c r="M62" s="19" t="str">
        <f t="shared" si="3"/>
        <v>Christina</v>
      </c>
      <c r="N62" s="19" t="str">
        <f t="shared" si="4"/>
        <v>Christina Lillie</v>
      </c>
      <c r="O62" s="19" t="str">
        <f t="shared" si="5"/>
        <v>Christina Lillie</v>
      </c>
      <c r="P62" s="16">
        <f t="shared" si="6"/>
        <v>10</v>
      </c>
      <c r="Q62" s="19" t="str">
        <f t="shared" si="7"/>
        <v>588</v>
      </c>
      <c r="R62" s="19" t="str">
        <f t="shared" si="8"/>
        <v>ResearchH</v>
      </c>
      <c r="S62" s="16">
        <f t="shared" si="9"/>
        <v>16</v>
      </c>
      <c r="T62" s="19" t="str">
        <f t="shared" si="10"/>
        <v>Christina</v>
      </c>
      <c r="U62" s="19" t="str">
        <f t="shared" si="11"/>
        <v>Lillie</v>
      </c>
      <c r="V62" s="31"/>
      <c r="W62" s="31"/>
    </row>
    <row r="63" spans="1:23" x14ac:dyDescent="0.25">
      <c r="A63" s="16">
        <v>62</v>
      </c>
      <c r="B63" s="16" t="s">
        <v>107</v>
      </c>
      <c r="C63" s="16" t="s">
        <v>349</v>
      </c>
      <c r="D63" s="16" t="str">
        <f t="shared" si="1"/>
        <v>Michael</v>
      </c>
      <c r="E63" s="16" t="s">
        <v>105</v>
      </c>
      <c r="F63" s="17">
        <v>35545</v>
      </c>
      <c r="G63" s="16"/>
      <c r="H63" s="18">
        <v>15.5</v>
      </c>
      <c r="I63" s="19">
        <v>21.5</v>
      </c>
      <c r="J63" s="19">
        <f t="shared" si="0"/>
        <v>333.25</v>
      </c>
      <c r="K63" s="19" t="str">
        <f t="shared" si="2"/>
        <v>michael</v>
      </c>
      <c r="L63" s="19" t="str">
        <f t="shared" si="12"/>
        <v>MICHAEL</v>
      </c>
      <c r="M63" s="19" t="str">
        <f t="shared" si="3"/>
        <v>Michael</v>
      </c>
      <c r="N63" s="19" t="str">
        <f t="shared" si="4"/>
        <v>Michael Lewis</v>
      </c>
      <c r="O63" s="19" t="str">
        <f t="shared" si="5"/>
        <v>Michael Lewis</v>
      </c>
      <c r="P63" s="16">
        <f t="shared" si="6"/>
        <v>8</v>
      </c>
      <c r="Q63" s="19" t="str">
        <f t="shared" si="7"/>
        <v>333.25</v>
      </c>
      <c r="R63" s="19" t="str">
        <f t="shared" si="8"/>
        <v/>
      </c>
      <c r="S63" s="16">
        <f t="shared" si="9"/>
        <v>13</v>
      </c>
      <c r="T63" s="19" t="str">
        <f t="shared" si="10"/>
        <v>Michael</v>
      </c>
      <c r="U63" s="19" t="str">
        <f t="shared" si="11"/>
        <v>Lewis</v>
      </c>
      <c r="V63" s="31"/>
      <c r="W63" s="31"/>
    </row>
    <row r="64" spans="1:23" x14ac:dyDescent="0.25">
      <c r="A64" s="16">
        <v>63</v>
      </c>
      <c r="B64" s="16" t="s">
        <v>104</v>
      </c>
      <c r="C64" s="16" t="s">
        <v>350</v>
      </c>
      <c r="D64" s="16" t="str">
        <f t="shared" si="1"/>
        <v>Jerry</v>
      </c>
      <c r="E64" s="16" t="s">
        <v>102</v>
      </c>
      <c r="F64" s="17">
        <v>33059</v>
      </c>
      <c r="G64" s="16" t="s">
        <v>17</v>
      </c>
      <c r="H64" s="18">
        <v>40</v>
      </c>
      <c r="I64" s="19">
        <v>30.5</v>
      </c>
      <c r="J64" s="19">
        <f t="shared" si="0"/>
        <v>1220</v>
      </c>
      <c r="K64" s="19" t="str">
        <f t="shared" si="2"/>
        <v>jerry</v>
      </c>
      <c r="L64" s="19" t="str">
        <f t="shared" si="12"/>
        <v>JERRY</v>
      </c>
      <c r="M64" s="19" t="str">
        <f t="shared" si="3"/>
        <v>Jerry</v>
      </c>
      <c r="N64" s="19" t="str">
        <f t="shared" si="4"/>
        <v>Jerry McDonald</v>
      </c>
      <c r="O64" s="19" t="str">
        <f t="shared" si="5"/>
        <v>Jerry McDonald</v>
      </c>
      <c r="P64" s="16">
        <f t="shared" si="6"/>
        <v>6</v>
      </c>
      <c r="Q64" s="19" t="str">
        <f t="shared" si="7"/>
        <v>1220</v>
      </c>
      <c r="R64" s="19" t="str">
        <f t="shared" si="8"/>
        <v>DResearch</v>
      </c>
      <c r="S64" s="16">
        <f t="shared" si="9"/>
        <v>14</v>
      </c>
      <c r="T64" s="19" t="str">
        <f t="shared" si="10"/>
        <v>Jerry</v>
      </c>
      <c r="U64" s="19" t="str">
        <f t="shared" si="11"/>
        <v>McDonald</v>
      </c>
      <c r="V64" s="31"/>
      <c r="W64" s="31"/>
    </row>
    <row r="65" spans="1:23" x14ac:dyDescent="0.25">
      <c r="A65" s="16">
        <v>64</v>
      </c>
      <c r="B65" s="16" t="s">
        <v>101</v>
      </c>
      <c r="C65" s="16" t="s">
        <v>351</v>
      </c>
      <c r="D65" s="16" t="str">
        <f t="shared" si="1"/>
        <v>Lynne</v>
      </c>
      <c r="E65" s="16" t="s">
        <v>99</v>
      </c>
      <c r="F65" s="17">
        <v>35390</v>
      </c>
      <c r="G65" s="16" t="s">
        <v>13</v>
      </c>
      <c r="H65" s="18">
        <v>35</v>
      </c>
      <c r="I65" s="19">
        <v>27.1</v>
      </c>
      <c r="J65" s="19">
        <f t="shared" si="0"/>
        <v>948.5</v>
      </c>
      <c r="K65" s="19" t="str">
        <f t="shared" si="2"/>
        <v>lynne</v>
      </c>
      <c r="L65" s="19" t="str">
        <f t="shared" si="12"/>
        <v>LYNNE</v>
      </c>
      <c r="M65" s="19" t="str">
        <f t="shared" si="3"/>
        <v>Lynne</v>
      </c>
      <c r="N65" s="19" t="str">
        <f t="shared" si="4"/>
        <v>Lynne Simmons</v>
      </c>
      <c r="O65" s="19" t="str">
        <f t="shared" si="5"/>
        <v>Lynne Simmons</v>
      </c>
      <c r="P65" s="16">
        <f t="shared" si="6"/>
        <v>6</v>
      </c>
      <c r="Q65" s="19" t="str">
        <f t="shared" si="7"/>
        <v>948.5</v>
      </c>
      <c r="R65" s="19" t="str">
        <f t="shared" si="8"/>
        <v>Research</v>
      </c>
      <c r="S65" s="16">
        <f t="shared" si="9"/>
        <v>13</v>
      </c>
      <c r="T65" s="19" t="str">
        <f t="shared" si="10"/>
        <v>Lynne</v>
      </c>
      <c r="U65" s="19" t="str">
        <f t="shared" si="11"/>
        <v>Simmons</v>
      </c>
      <c r="V65" s="31"/>
      <c r="W65" s="31"/>
    </row>
    <row r="66" spans="1:23" x14ac:dyDescent="0.25">
      <c r="A66" s="16">
        <v>65</v>
      </c>
      <c r="B66" s="16" t="s">
        <v>98</v>
      </c>
      <c r="C66" s="16" t="s">
        <v>352</v>
      </c>
      <c r="D66" s="16" t="str">
        <f t="shared" si="1"/>
        <v>Lindsey</v>
      </c>
      <c r="E66" s="16" t="s">
        <v>96</v>
      </c>
      <c r="F66" s="17">
        <v>34364</v>
      </c>
      <c r="G66" s="16" t="s">
        <v>17</v>
      </c>
      <c r="H66" s="18">
        <v>35</v>
      </c>
      <c r="I66" s="19">
        <v>39</v>
      </c>
      <c r="J66" s="19">
        <f t="shared" ref="J66:J95" si="13">H66*I66</f>
        <v>1365</v>
      </c>
      <c r="K66" s="19" t="str">
        <f t="shared" si="2"/>
        <v>lindsey</v>
      </c>
      <c r="L66" s="19" t="str">
        <f t="shared" si="12"/>
        <v>LINDSEY</v>
      </c>
      <c r="M66" s="19" t="str">
        <f t="shared" si="3"/>
        <v>Lindsey</v>
      </c>
      <c r="N66" s="19" t="str">
        <f t="shared" si="4"/>
        <v>Lindsey Winger</v>
      </c>
      <c r="O66" s="19" t="str">
        <f t="shared" si="5"/>
        <v>Lindsey Winger</v>
      </c>
      <c r="P66" s="16">
        <f t="shared" si="6"/>
        <v>8</v>
      </c>
      <c r="Q66" s="19" t="str">
        <f t="shared" si="7"/>
        <v>1365</v>
      </c>
      <c r="R66" s="19" t="str">
        <f t="shared" si="8"/>
        <v>DResearch</v>
      </c>
      <c r="S66" s="16">
        <f t="shared" si="9"/>
        <v>14</v>
      </c>
      <c r="T66" s="19" t="str">
        <f t="shared" si="10"/>
        <v>Lindsey</v>
      </c>
      <c r="U66" s="19" t="str">
        <f t="shared" si="11"/>
        <v>Winger</v>
      </c>
      <c r="V66" s="31"/>
      <c r="W66" s="31"/>
    </row>
    <row r="67" spans="1:23" x14ac:dyDescent="0.25">
      <c r="A67" s="16">
        <v>66</v>
      </c>
      <c r="B67" s="16" t="s">
        <v>95</v>
      </c>
      <c r="C67" s="16" t="s">
        <v>353</v>
      </c>
      <c r="D67" s="16" t="str">
        <f t="shared" ref="D67:D95" si="14">CLEAN(C67)</f>
        <v>Chris</v>
      </c>
      <c r="E67" s="16" t="s">
        <v>93</v>
      </c>
      <c r="F67" s="17">
        <v>33688</v>
      </c>
      <c r="G67" s="16" t="s">
        <v>24</v>
      </c>
      <c r="H67" s="18">
        <v>35.5</v>
      </c>
      <c r="I67" s="19">
        <v>28.3</v>
      </c>
      <c r="J67" s="19">
        <f t="shared" si="13"/>
        <v>1004.65</v>
      </c>
      <c r="K67" s="19" t="str">
        <f t="shared" ref="K67:K95" si="15">LOWER(D67)</f>
        <v>chris</v>
      </c>
      <c r="L67" s="19" t="str">
        <f t="shared" si="12"/>
        <v>CHRIS</v>
      </c>
      <c r="M67" s="19" t="str">
        <f t="shared" ref="M67:M95" si="16">TRIM(D67)</f>
        <v>Chris</v>
      </c>
      <c r="N67" s="19" t="str">
        <f t="shared" ref="N67:N95" si="17">_xlfn.CONCAT(D67," ",E67)</f>
        <v>Chris Reed</v>
      </c>
      <c r="O67" s="19" t="str">
        <f t="shared" ref="O67:O95" si="18">CONCATENATE(D67," ",E67)</f>
        <v>Chris Reed</v>
      </c>
      <c r="P67" s="16">
        <f t="shared" ref="P67:P95" si="19">FIND(" ",O67)</f>
        <v>6</v>
      </c>
      <c r="Q67" s="19" t="str">
        <f t="shared" ref="Q67:Q95" si="20">REPLACE(J67,1,0,"")</f>
        <v>1004.65</v>
      </c>
      <c r="R67" s="19" t="str">
        <f t="shared" ref="R67:R95" si="21">SUBSTITUTE(G67,"R","Research")</f>
        <v>D</v>
      </c>
      <c r="S67" s="16">
        <f t="shared" ref="S67:S95" si="22">LEN(O67)</f>
        <v>10</v>
      </c>
      <c r="T67" s="19" t="str">
        <f t="shared" ref="T67:T95" si="23">LEFT(O67,P67-1)</f>
        <v>Chris</v>
      </c>
      <c r="U67" s="19" t="str">
        <f t="shared" ref="U67:U95" si="24">RIGHT(O67,S67-P67)</f>
        <v>Reed</v>
      </c>
      <c r="V67" s="31"/>
      <c r="W67" s="31"/>
    </row>
    <row r="68" spans="1:23" x14ac:dyDescent="0.25">
      <c r="A68" s="16">
        <v>67</v>
      </c>
      <c r="B68" s="16" t="s">
        <v>92</v>
      </c>
      <c r="C68" s="16" t="s">
        <v>354</v>
      </c>
      <c r="D68" s="16" t="str">
        <f t="shared" si="14"/>
        <v>Paula</v>
      </c>
      <c r="E68" s="16" t="s">
        <v>90</v>
      </c>
      <c r="F68" s="17">
        <v>35038</v>
      </c>
      <c r="G68" s="16"/>
      <c r="H68" s="18">
        <v>29.5</v>
      </c>
      <c r="I68" s="19">
        <v>21.5</v>
      </c>
      <c r="J68" s="19">
        <f t="shared" si="13"/>
        <v>634.25</v>
      </c>
      <c r="K68" s="19" t="str">
        <f t="shared" si="15"/>
        <v>paula</v>
      </c>
      <c r="L68" s="19" t="str">
        <f t="shared" ref="L68:L95" si="25">UPPER(D68)</f>
        <v>PAULA</v>
      </c>
      <c r="M68" s="19" t="str">
        <f t="shared" si="16"/>
        <v>Paula</v>
      </c>
      <c r="N68" s="19" t="str">
        <f t="shared" si="17"/>
        <v>Paula Robinson</v>
      </c>
      <c r="O68" s="19" t="str">
        <f t="shared" si="18"/>
        <v>Paula Robinson</v>
      </c>
      <c r="P68" s="16">
        <f t="shared" si="19"/>
        <v>6</v>
      </c>
      <c r="Q68" s="19" t="str">
        <f t="shared" si="20"/>
        <v>634.25</v>
      </c>
      <c r="R68" s="19" t="str">
        <f t="shared" si="21"/>
        <v/>
      </c>
      <c r="S68" s="16">
        <f t="shared" si="22"/>
        <v>14</v>
      </c>
      <c r="T68" s="19" t="str">
        <f t="shared" si="23"/>
        <v>Paula</v>
      </c>
      <c r="U68" s="19" t="str">
        <f t="shared" si="24"/>
        <v>Robinson</v>
      </c>
      <c r="V68" s="31"/>
      <c r="W68" s="31"/>
    </row>
    <row r="69" spans="1:23" x14ac:dyDescent="0.25">
      <c r="A69" s="16">
        <v>68</v>
      </c>
      <c r="B69" s="16" t="s">
        <v>89</v>
      </c>
      <c r="C69" s="16" t="s">
        <v>355</v>
      </c>
      <c r="D69" s="16" t="str">
        <f t="shared" si="14"/>
        <v>William</v>
      </c>
      <c r="E69" s="16" t="s">
        <v>87</v>
      </c>
      <c r="F69" s="17">
        <v>35715</v>
      </c>
      <c r="G69" s="16" t="s">
        <v>17</v>
      </c>
      <c r="H69" s="18">
        <v>40</v>
      </c>
      <c r="I69" s="19">
        <v>35</v>
      </c>
      <c r="J69" s="19">
        <f t="shared" si="13"/>
        <v>1400</v>
      </c>
      <c r="K69" s="19" t="str">
        <f t="shared" si="15"/>
        <v>william</v>
      </c>
      <c r="L69" s="19" t="str">
        <f t="shared" si="25"/>
        <v>WILLIAM</v>
      </c>
      <c r="M69" s="19" t="str">
        <f t="shared" si="16"/>
        <v>William</v>
      </c>
      <c r="N69" s="19" t="str">
        <f t="shared" si="17"/>
        <v>William Abel</v>
      </c>
      <c r="O69" s="19" t="str">
        <f t="shared" si="18"/>
        <v>William Abel</v>
      </c>
      <c r="P69" s="16">
        <f t="shared" si="19"/>
        <v>8</v>
      </c>
      <c r="Q69" s="19" t="str">
        <f t="shared" si="20"/>
        <v>1400</v>
      </c>
      <c r="R69" s="19" t="str">
        <f t="shared" si="21"/>
        <v>DResearch</v>
      </c>
      <c r="S69" s="16">
        <f t="shared" si="22"/>
        <v>12</v>
      </c>
      <c r="T69" s="19" t="str">
        <f t="shared" si="23"/>
        <v>William</v>
      </c>
      <c r="U69" s="19" t="str">
        <f t="shared" si="24"/>
        <v>Abel</v>
      </c>
      <c r="V69" s="31"/>
      <c r="W69" s="31"/>
    </row>
    <row r="70" spans="1:23" x14ac:dyDescent="0.25">
      <c r="A70" s="16">
        <v>69</v>
      </c>
      <c r="B70" s="16" t="s">
        <v>86</v>
      </c>
      <c r="C70" s="16" t="s">
        <v>356</v>
      </c>
      <c r="D70" s="16" t="str">
        <f t="shared" si="14"/>
        <v>Shirley</v>
      </c>
      <c r="E70" s="16" t="s">
        <v>84</v>
      </c>
      <c r="F70" s="17">
        <v>36231</v>
      </c>
      <c r="G70" s="16" t="s">
        <v>17</v>
      </c>
      <c r="H70" s="18">
        <v>35</v>
      </c>
      <c r="I70" s="19">
        <v>27.1</v>
      </c>
      <c r="J70" s="19">
        <f t="shared" si="13"/>
        <v>948.5</v>
      </c>
      <c r="K70" s="19" t="str">
        <f t="shared" si="15"/>
        <v>shirley</v>
      </c>
      <c r="L70" s="19" t="str">
        <f t="shared" si="25"/>
        <v>SHIRLEY</v>
      </c>
      <c r="M70" s="19" t="str">
        <f t="shared" si="16"/>
        <v>Shirley</v>
      </c>
      <c r="N70" s="19" t="str">
        <f t="shared" si="17"/>
        <v>Shirley Dandrow</v>
      </c>
      <c r="O70" s="19" t="str">
        <f t="shared" si="18"/>
        <v>Shirley Dandrow</v>
      </c>
      <c r="P70" s="16">
        <f t="shared" si="19"/>
        <v>8</v>
      </c>
      <c r="Q70" s="19" t="str">
        <f t="shared" si="20"/>
        <v>948.5</v>
      </c>
      <c r="R70" s="19" t="str">
        <f t="shared" si="21"/>
        <v>DResearch</v>
      </c>
      <c r="S70" s="16">
        <f t="shared" si="22"/>
        <v>15</v>
      </c>
      <c r="T70" s="19" t="str">
        <f t="shared" si="23"/>
        <v>Shirley</v>
      </c>
      <c r="U70" s="19" t="str">
        <f t="shared" si="24"/>
        <v>Dandrow</v>
      </c>
      <c r="V70" s="31"/>
      <c r="W70" s="31"/>
    </row>
    <row r="71" spans="1:23" x14ac:dyDescent="0.25">
      <c r="A71" s="16">
        <v>70</v>
      </c>
      <c r="B71" s="16" t="s">
        <v>83</v>
      </c>
      <c r="C71" s="16" t="s">
        <v>357</v>
      </c>
      <c r="D71" s="16" t="str">
        <f t="shared" si="14"/>
        <v>Kim</v>
      </c>
      <c r="E71" s="16" t="s">
        <v>36</v>
      </c>
      <c r="F71" s="17">
        <v>35759</v>
      </c>
      <c r="G71" s="16" t="s">
        <v>9</v>
      </c>
      <c r="H71" s="18">
        <v>42</v>
      </c>
      <c r="I71" s="19">
        <v>39</v>
      </c>
      <c r="J71" s="19">
        <f t="shared" si="13"/>
        <v>1638</v>
      </c>
      <c r="K71" s="19" t="str">
        <f t="shared" si="15"/>
        <v>kim</v>
      </c>
      <c r="L71" s="19" t="str">
        <f t="shared" si="25"/>
        <v>KIM</v>
      </c>
      <c r="M71" s="19" t="str">
        <f t="shared" si="16"/>
        <v>Kim</v>
      </c>
      <c r="N71" s="19" t="str">
        <f t="shared" si="17"/>
        <v>Kim Smith</v>
      </c>
      <c r="O71" s="19" t="str">
        <f t="shared" si="18"/>
        <v>Kim Smith</v>
      </c>
      <c r="P71" s="16">
        <f t="shared" si="19"/>
        <v>4</v>
      </c>
      <c r="Q71" s="19" t="str">
        <f t="shared" si="20"/>
        <v>1638</v>
      </c>
      <c r="R71" s="19" t="str">
        <f t="shared" si="21"/>
        <v>ResearchH</v>
      </c>
      <c r="S71" s="16">
        <f t="shared" si="22"/>
        <v>9</v>
      </c>
      <c r="T71" s="19" t="str">
        <f t="shared" si="23"/>
        <v>Kim</v>
      </c>
      <c r="U71" s="19" t="str">
        <f t="shared" si="24"/>
        <v>Smith</v>
      </c>
      <c r="V71" s="31"/>
      <c r="W71" s="31"/>
    </row>
    <row r="72" spans="1:23" x14ac:dyDescent="0.25">
      <c r="A72" s="16">
        <v>71</v>
      </c>
      <c r="B72" s="16" t="s">
        <v>81</v>
      </c>
      <c r="C72" s="16" t="s">
        <v>358</v>
      </c>
      <c r="D72" s="16" t="str">
        <f t="shared" si="14"/>
        <v>Maria</v>
      </c>
      <c r="E72" s="16" t="s">
        <v>79</v>
      </c>
      <c r="F72" s="17">
        <v>36312</v>
      </c>
      <c r="G72" s="16" t="s">
        <v>9</v>
      </c>
      <c r="H72" s="18">
        <v>29.5</v>
      </c>
      <c r="I72" s="19">
        <v>28.3</v>
      </c>
      <c r="J72" s="19">
        <f t="shared" si="13"/>
        <v>834.85</v>
      </c>
      <c r="K72" s="19" t="str">
        <f t="shared" si="15"/>
        <v>maria</v>
      </c>
      <c r="L72" s="19" t="str">
        <f t="shared" si="25"/>
        <v>MARIA</v>
      </c>
      <c r="M72" s="19" t="str">
        <f t="shared" si="16"/>
        <v>Maria</v>
      </c>
      <c r="N72" s="19" t="str">
        <f t="shared" si="17"/>
        <v>Maria Switzer</v>
      </c>
      <c r="O72" s="19" t="str">
        <f t="shared" si="18"/>
        <v>Maria Switzer</v>
      </c>
      <c r="P72" s="16">
        <f t="shared" si="19"/>
        <v>6</v>
      </c>
      <c r="Q72" s="19" t="str">
        <f t="shared" si="20"/>
        <v>834.85</v>
      </c>
      <c r="R72" s="19" t="str">
        <f t="shared" si="21"/>
        <v>ResearchH</v>
      </c>
      <c r="S72" s="16">
        <f t="shared" si="22"/>
        <v>13</v>
      </c>
      <c r="T72" s="19" t="str">
        <f t="shared" si="23"/>
        <v>Maria</v>
      </c>
      <c r="U72" s="19" t="str">
        <f t="shared" si="24"/>
        <v>Switzer</v>
      </c>
      <c r="V72" s="31"/>
      <c r="W72" s="31"/>
    </row>
    <row r="73" spans="1:23" x14ac:dyDescent="0.25">
      <c r="A73" s="16">
        <v>72</v>
      </c>
      <c r="B73" s="16" t="s">
        <v>78</v>
      </c>
      <c r="C73" s="16" t="s">
        <v>359</v>
      </c>
      <c r="D73" s="16" t="str">
        <f t="shared" si="14"/>
        <v>John</v>
      </c>
      <c r="E73" s="16" t="s">
        <v>76</v>
      </c>
      <c r="F73" s="17">
        <v>34609</v>
      </c>
      <c r="G73" s="16" t="s">
        <v>17</v>
      </c>
      <c r="H73" s="18">
        <v>40</v>
      </c>
      <c r="I73" s="19">
        <v>21.5</v>
      </c>
      <c r="J73" s="19">
        <f t="shared" si="13"/>
        <v>860</v>
      </c>
      <c r="K73" s="19" t="str">
        <f t="shared" si="15"/>
        <v>john</v>
      </c>
      <c r="L73" s="19" t="str">
        <f t="shared" si="25"/>
        <v>JOHN</v>
      </c>
      <c r="M73" s="19" t="str">
        <f t="shared" si="16"/>
        <v>John</v>
      </c>
      <c r="N73" s="19" t="str">
        <f t="shared" si="17"/>
        <v>John Jacobs</v>
      </c>
      <c r="O73" s="19" t="str">
        <f t="shared" si="18"/>
        <v>John Jacobs</v>
      </c>
      <c r="P73" s="16">
        <f t="shared" si="19"/>
        <v>5</v>
      </c>
      <c r="Q73" s="19" t="str">
        <f t="shared" si="20"/>
        <v>860</v>
      </c>
      <c r="R73" s="19" t="str">
        <f t="shared" si="21"/>
        <v>DResearch</v>
      </c>
      <c r="S73" s="16">
        <f t="shared" si="22"/>
        <v>11</v>
      </c>
      <c r="T73" s="19" t="str">
        <f t="shared" si="23"/>
        <v>John</v>
      </c>
      <c r="U73" s="19" t="str">
        <f t="shared" si="24"/>
        <v>Jacobs</v>
      </c>
      <c r="V73" s="31"/>
      <c r="W73" s="31"/>
    </row>
    <row r="74" spans="1:23" x14ac:dyDescent="0.25">
      <c r="A74" s="16">
        <v>73</v>
      </c>
      <c r="B74" s="16" t="s">
        <v>75</v>
      </c>
      <c r="C74" s="16" t="s">
        <v>360</v>
      </c>
      <c r="D74" s="16" t="str">
        <f t="shared" si="14"/>
        <v>Bradley</v>
      </c>
      <c r="E74" s="16" t="s">
        <v>73</v>
      </c>
      <c r="F74" s="17">
        <v>33646</v>
      </c>
      <c r="G74" s="16" t="s">
        <v>17</v>
      </c>
      <c r="H74" s="18">
        <v>40</v>
      </c>
      <c r="I74" s="19">
        <v>22.22</v>
      </c>
      <c r="J74" s="19">
        <f t="shared" si="13"/>
        <v>888.8</v>
      </c>
      <c r="K74" s="19" t="str">
        <f t="shared" si="15"/>
        <v>bradley</v>
      </c>
      <c r="L74" s="19" t="str">
        <f t="shared" si="25"/>
        <v>BRADLEY</v>
      </c>
      <c r="M74" s="19" t="str">
        <f t="shared" si="16"/>
        <v>Bradley</v>
      </c>
      <c r="N74" s="19" t="str">
        <f t="shared" si="17"/>
        <v>Bradley Howard</v>
      </c>
      <c r="O74" s="19" t="str">
        <f t="shared" si="18"/>
        <v>Bradley Howard</v>
      </c>
      <c r="P74" s="16">
        <f t="shared" si="19"/>
        <v>8</v>
      </c>
      <c r="Q74" s="19" t="str">
        <f t="shared" si="20"/>
        <v>888.8</v>
      </c>
      <c r="R74" s="19" t="str">
        <f t="shared" si="21"/>
        <v>DResearch</v>
      </c>
      <c r="S74" s="16">
        <f t="shared" si="22"/>
        <v>14</v>
      </c>
      <c r="T74" s="19" t="str">
        <f t="shared" si="23"/>
        <v>Bradley</v>
      </c>
      <c r="U74" s="19" t="str">
        <f t="shared" si="24"/>
        <v>Howard</v>
      </c>
      <c r="V74" s="31"/>
      <c r="W74" s="31"/>
    </row>
    <row r="75" spans="1:23" x14ac:dyDescent="0.25">
      <c r="A75" s="16">
        <v>74</v>
      </c>
      <c r="B75" s="16" t="s">
        <v>72</v>
      </c>
      <c r="C75" s="16" t="s">
        <v>361</v>
      </c>
      <c r="D75" s="16" t="str">
        <f t="shared" si="14"/>
        <v>Frieda</v>
      </c>
      <c r="E75" s="16" t="s">
        <v>10</v>
      </c>
      <c r="F75" s="17">
        <v>32919</v>
      </c>
      <c r="G75" s="16" t="s">
        <v>13</v>
      </c>
      <c r="H75" s="18">
        <v>40</v>
      </c>
      <c r="I75" s="19">
        <v>27.1</v>
      </c>
      <c r="J75" s="19">
        <f t="shared" si="13"/>
        <v>1084</v>
      </c>
      <c r="K75" s="19" t="str">
        <f t="shared" si="15"/>
        <v>frieda</v>
      </c>
      <c r="L75" s="19" t="str">
        <f t="shared" si="25"/>
        <v>FRIEDA</v>
      </c>
      <c r="M75" s="19" t="str">
        <f t="shared" si="16"/>
        <v>Frieda</v>
      </c>
      <c r="N75" s="19" t="str">
        <f t="shared" si="17"/>
        <v>Frieda Binga</v>
      </c>
      <c r="O75" s="19" t="str">
        <f t="shared" si="18"/>
        <v>Frieda Binga</v>
      </c>
      <c r="P75" s="16">
        <f t="shared" si="19"/>
        <v>7</v>
      </c>
      <c r="Q75" s="19" t="str">
        <f t="shared" si="20"/>
        <v>1084</v>
      </c>
      <c r="R75" s="19" t="str">
        <f t="shared" si="21"/>
        <v>Research</v>
      </c>
      <c r="S75" s="16">
        <f t="shared" si="22"/>
        <v>12</v>
      </c>
      <c r="T75" s="19" t="str">
        <f t="shared" si="23"/>
        <v>Frieda</v>
      </c>
      <c r="U75" s="19" t="str">
        <f t="shared" si="24"/>
        <v>Binga</v>
      </c>
      <c r="V75" s="31"/>
      <c r="W75" s="31"/>
    </row>
    <row r="76" spans="1:23" x14ac:dyDescent="0.25">
      <c r="A76" s="16">
        <v>75</v>
      </c>
      <c r="B76" s="16" t="s">
        <v>70</v>
      </c>
      <c r="C76" s="16" t="s">
        <v>362</v>
      </c>
      <c r="D76" s="16" t="str">
        <f t="shared" si="14"/>
        <v>Holly</v>
      </c>
      <c r="E76" s="16" t="s">
        <v>68</v>
      </c>
      <c r="F76" s="17">
        <v>33831</v>
      </c>
      <c r="G76" s="16" t="s">
        <v>24</v>
      </c>
      <c r="H76" s="18">
        <v>29.5</v>
      </c>
      <c r="I76" s="19">
        <v>31.75</v>
      </c>
      <c r="J76" s="19">
        <f t="shared" si="13"/>
        <v>936.625</v>
      </c>
      <c r="K76" s="19" t="str">
        <f t="shared" si="15"/>
        <v>holly</v>
      </c>
      <c r="L76" s="19" t="str">
        <f t="shared" si="25"/>
        <v>HOLLY</v>
      </c>
      <c r="M76" s="19" t="str">
        <f t="shared" si="16"/>
        <v>Holly</v>
      </c>
      <c r="N76" s="19" t="str">
        <f t="shared" si="17"/>
        <v>Holly Taylor</v>
      </c>
      <c r="O76" s="19" t="str">
        <f t="shared" si="18"/>
        <v>Holly Taylor</v>
      </c>
      <c r="P76" s="16">
        <f t="shared" si="19"/>
        <v>6</v>
      </c>
      <c r="Q76" s="19" t="str">
        <f t="shared" si="20"/>
        <v>936.625</v>
      </c>
      <c r="R76" s="19" t="str">
        <f t="shared" si="21"/>
        <v>D</v>
      </c>
      <c r="S76" s="16">
        <f t="shared" si="22"/>
        <v>12</v>
      </c>
      <c r="T76" s="19" t="str">
        <f t="shared" si="23"/>
        <v>Holly</v>
      </c>
      <c r="U76" s="19" t="str">
        <f t="shared" si="24"/>
        <v>Taylor</v>
      </c>
      <c r="V76" s="31"/>
      <c r="W76" s="31"/>
    </row>
    <row r="77" spans="1:23" x14ac:dyDescent="0.25">
      <c r="A77" s="16">
        <v>76</v>
      </c>
      <c r="B77" s="16" t="s">
        <v>67</v>
      </c>
      <c r="C77" s="16" t="s">
        <v>363</v>
      </c>
      <c r="D77" s="16" t="str">
        <f t="shared" si="14"/>
        <v>Tim</v>
      </c>
      <c r="E77" s="16" t="s">
        <v>65</v>
      </c>
      <c r="F77" s="17">
        <v>35728</v>
      </c>
      <c r="G77" s="16" t="s">
        <v>13</v>
      </c>
      <c r="H77" s="18">
        <v>40</v>
      </c>
      <c r="I77" s="19">
        <v>21.5</v>
      </c>
      <c r="J77" s="19">
        <f t="shared" si="13"/>
        <v>860</v>
      </c>
      <c r="K77" s="19" t="str">
        <f t="shared" si="15"/>
        <v>tim</v>
      </c>
      <c r="L77" s="19" t="str">
        <f t="shared" si="25"/>
        <v>TIM</v>
      </c>
      <c r="M77" s="19" t="str">
        <f t="shared" si="16"/>
        <v>Tim</v>
      </c>
      <c r="N77" s="19" t="str">
        <f t="shared" si="17"/>
        <v>Tim Barthoff</v>
      </c>
      <c r="O77" s="19" t="str">
        <f t="shared" si="18"/>
        <v>Tim Barthoff</v>
      </c>
      <c r="P77" s="16">
        <f t="shared" si="19"/>
        <v>4</v>
      </c>
      <c r="Q77" s="19" t="str">
        <f t="shared" si="20"/>
        <v>860</v>
      </c>
      <c r="R77" s="19" t="str">
        <f t="shared" si="21"/>
        <v>Research</v>
      </c>
      <c r="S77" s="16">
        <f t="shared" si="22"/>
        <v>12</v>
      </c>
      <c r="T77" s="19" t="str">
        <f t="shared" si="23"/>
        <v>Tim</v>
      </c>
      <c r="U77" s="19" t="str">
        <f t="shared" si="24"/>
        <v>Barthoff</v>
      </c>
      <c r="V77" s="31"/>
      <c r="W77" s="31"/>
    </row>
    <row r="78" spans="1:23" x14ac:dyDescent="0.25">
      <c r="A78" s="16">
        <v>77</v>
      </c>
      <c r="B78" s="16" t="s">
        <v>64</v>
      </c>
      <c r="C78" s="16" t="s">
        <v>364</v>
      </c>
      <c r="D78" s="16" t="str">
        <f t="shared" si="14"/>
        <v>Esther</v>
      </c>
      <c r="E78" s="16" t="s">
        <v>62</v>
      </c>
      <c r="F78" s="17">
        <v>34679</v>
      </c>
      <c r="G78" s="16" t="s">
        <v>13</v>
      </c>
      <c r="H78" s="18">
        <v>40</v>
      </c>
      <c r="I78" s="19">
        <v>34.5</v>
      </c>
      <c r="J78" s="19">
        <f t="shared" si="13"/>
        <v>1380</v>
      </c>
      <c r="K78" s="19" t="str">
        <f t="shared" si="15"/>
        <v>esther</v>
      </c>
      <c r="L78" s="19" t="str">
        <f t="shared" si="25"/>
        <v>ESTHER</v>
      </c>
      <c r="M78" s="19" t="str">
        <f t="shared" si="16"/>
        <v>Esther</v>
      </c>
      <c r="N78" s="19" t="str">
        <f t="shared" si="17"/>
        <v>Esther Williams</v>
      </c>
      <c r="O78" s="19" t="str">
        <f t="shared" si="18"/>
        <v>Esther Williams</v>
      </c>
      <c r="P78" s="16">
        <f t="shared" si="19"/>
        <v>7</v>
      </c>
      <c r="Q78" s="19" t="str">
        <f t="shared" si="20"/>
        <v>1380</v>
      </c>
      <c r="R78" s="19" t="str">
        <f t="shared" si="21"/>
        <v>Research</v>
      </c>
      <c r="S78" s="16">
        <f t="shared" si="22"/>
        <v>15</v>
      </c>
      <c r="T78" s="19" t="str">
        <f t="shared" si="23"/>
        <v>Esther</v>
      </c>
      <c r="U78" s="19" t="str">
        <f t="shared" si="24"/>
        <v>Williams</v>
      </c>
      <c r="V78" s="31"/>
      <c r="W78" s="31"/>
    </row>
    <row r="79" spans="1:23" x14ac:dyDescent="0.25">
      <c r="A79" s="16">
        <v>78</v>
      </c>
      <c r="B79" s="16" t="s">
        <v>61</v>
      </c>
      <c r="C79" s="16" t="s">
        <v>365</v>
      </c>
      <c r="D79" s="16" t="str">
        <f t="shared" si="14"/>
        <v>Theresa</v>
      </c>
      <c r="E79" s="16" t="s">
        <v>59</v>
      </c>
      <c r="F79" s="17">
        <v>36221</v>
      </c>
      <c r="G79" s="16" t="s">
        <v>58</v>
      </c>
      <c r="H79" s="18">
        <v>40</v>
      </c>
      <c r="I79" s="19">
        <v>48</v>
      </c>
      <c r="J79" s="19">
        <f t="shared" si="13"/>
        <v>1920</v>
      </c>
      <c r="K79" s="19" t="str">
        <f t="shared" si="15"/>
        <v>theresa</v>
      </c>
      <c r="L79" s="19" t="str">
        <f t="shared" si="25"/>
        <v>THERESA</v>
      </c>
      <c r="M79" s="19" t="str">
        <f t="shared" si="16"/>
        <v>Theresa</v>
      </c>
      <c r="N79" s="19" t="str">
        <f t="shared" si="17"/>
        <v>Theresa Miller</v>
      </c>
      <c r="O79" s="19" t="str">
        <f t="shared" si="18"/>
        <v>Theresa Miller</v>
      </c>
      <c r="P79" s="16">
        <f t="shared" si="19"/>
        <v>8</v>
      </c>
      <c r="Q79" s="19" t="str">
        <f t="shared" si="20"/>
        <v>1920</v>
      </c>
      <c r="R79" s="19" t="str">
        <f t="shared" si="21"/>
        <v>H</v>
      </c>
      <c r="S79" s="16">
        <f t="shared" si="22"/>
        <v>14</v>
      </c>
      <c r="T79" s="19" t="str">
        <f t="shared" si="23"/>
        <v>Theresa</v>
      </c>
      <c r="U79" s="19" t="str">
        <f t="shared" si="24"/>
        <v>Miller</v>
      </c>
      <c r="V79" s="31"/>
      <c r="W79" s="31"/>
    </row>
    <row r="80" spans="1:23" x14ac:dyDescent="0.25">
      <c r="A80" s="16">
        <v>79</v>
      </c>
      <c r="B80" s="16" t="s">
        <v>57</v>
      </c>
      <c r="C80" s="16" t="s">
        <v>366</v>
      </c>
      <c r="D80" s="16" t="str">
        <f t="shared" si="14"/>
        <v>Marianne</v>
      </c>
      <c r="E80" s="16" t="s">
        <v>55</v>
      </c>
      <c r="F80" s="17">
        <v>34171</v>
      </c>
      <c r="G80" s="16"/>
      <c r="H80" s="18">
        <v>40</v>
      </c>
      <c r="I80" s="19">
        <v>30</v>
      </c>
      <c r="J80" s="19">
        <f t="shared" si="13"/>
        <v>1200</v>
      </c>
      <c r="K80" s="19" t="str">
        <f t="shared" si="15"/>
        <v>marianne</v>
      </c>
      <c r="L80" s="19" t="str">
        <f t="shared" si="25"/>
        <v>MARIANNE</v>
      </c>
      <c r="M80" s="19" t="str">
        <f t="shared" si="16"/>
        <v>Marianne</v>
      </c>
      <c r="N80" s="19" t="str">
        <f t="shared" si="17"/>
        <v>Marianne Calvin</v>
      </c>
      <c r="O80" s="19" t="str">
        <f t="shared" si="18"/>
        <v>Marianne Calvin</v>
      </c>
      <c r="P80" s="16">
        <f t="shared" si="19"/>
        <v>9</v>
      </c>
      <c r="Q80" s="19" t="str">
        <f t="shared" si="20"/>
        <v>1200</v>
      </c>
      <c r="R80" s="19" t="str">
        <f t="shared" si="21"/>
        <v/>
      </c>
      <c r="S80" s="16">
        <f t="shared" si="22"/>
        <v>15</v>
      </c>
      <c r="T80" s="19" t="str">
        <f t="shared" si="23"/>
        <v>Marianne</v>
      </c>
      <c r="U80" s="19" t="str">
        <f t="shared" si="24"/>
        <v>Calvin</v>
      </c>
      <c r="V80" s="31"/>
      <c r="W80" s="31"/>
    </row>
    <row r="81" spans="1:23" x14ac:dyDescent="0.25">
      <c r="A81" s="16">
        <v>80</v>
      </c>
      <c r="B81" s="16" t="s">
        <v>54</v>
      </c>
      <c r="C81" s="16" t="s">
        <v>367</v>
      </c>
      <c r="D81" s="16" t="str">
        <f t="shared" si="14"/>
        <v/>
      </c>
      <c r="E81" s="16"/>
      <c r="F81" s="17"/>
      <c r="G81" s="16" t="s">
        <v>28</v>
      </c>
      <c r="H81" s="18">
        <v>40</v>
      </c>
      <c r="I81" s="19">
        <v>21.5</v>
      </c>
      <c r="J81" s="19">
        <f t="shared" si="13"/>
        <v>860</v>
      </c>
      <c r="K81" s="19" t="str">
        <f t="shared" si="15"/>
        <v/>
      </c>
      <c r="L81" s="19" t="str">
        <f t="shared" si="25"/>
        <v/>
      </c>
      <c r="M81" s="19" t="str">
        <f t="shared" si="16"/>
        <v/>
      </c>
      <c r="N81" s="19" t="str">
        <f t="shared" si="17"/>
        <v xml:space="preserve"> </v>
      </c>
      <c r="O81" s="19" t="str">
        <f t="shared" si="18"/>
        <v xml:space="preserve"> </v>
      </c>
      <c r="P81" s="16">
        <f t="shared" si="19"/>
        <v>1</v>
      </c>
      <c r="Q81" s="19" t="str">
        <f t="shared" si="20"/>
        <v>860</v>
      </c>
      <c r="R81" s="19" t="str">
        <f t="shared" si="21"/>
        <v>DResearchH</v>
      </c>
      <c r="S81" s="16">
        <f t="shared" si="22"/>
        <v>1</v>
      </c>
      <c r="T81" s="19" t="str">
        <f t="shared" si="23"/>
        <v/>
      </c>
      <c r="U81" s="19" t="str">
        <f t="shared" si="24"/>
        <v/>
      </c>
      <c r="V81" s="31"/>
      <c r="W81" s="31"/>
    </row>
    <row r="82" spans="1:23" x14ac:dyDescent="0.25">
      <c r="A82" s="16">
        <v>81</v>
      </c>
      <c r="B82" s="16" t="s">
        <v>53</v>
      </c>
      <c r="C82" s="16" t="s">
        <v>368</v>
      </c>
      <c r="D82" s="16" t="str">
        <f t="shared" si="14"/>
        <v>Grace</v>
      </c>
      <c r="E82" s="16" t="s">
        <v>51</v>
      </c>
      <c r="F82" s="17">
        <v>33908</v>
      </c>
      <c r="G82" s="16" t="s">
        <v>32</v>
      </c>
      <c r="H82" s="18">
        <v>40</v>
      </c>
      <c r="I82" s="19">
        <v>30.5</v>
      </c>
      <c r="J82" s="19">
        <f t="shared" si="13"/>
        <v>1220</v>
      </c>
      <c r="K82" s="19" t="str">
        <f t="shared" si="15"/>
        <v>grace</v>
      </c>
      <c r="L82" s="19" t="str">
        <f t="shared" si="25"/>
        <v>GRACE</v>
      </c>
      <c r="M82" s="19" t="str">
        <f t="shared" si="16"/>
        <v>Grace</v>
      </c>
      <c r="N82" s="19" t="str">
        <f t="shared" si="17"/>
        <v>Grace Sloan</v>
      </c>
      <c r="O82" s="19" t="str">
        <f t="shared" si="18"/>
        <v>Grace Sloan</v>
      </c>
      <c r="P82" s="16">
        <f t="shared" si="19"/>
        <v>6</v>
      </c>
      <c r="Q82" s="19" t="str">
        <f t="shared" si="20"/>
        <v>1220</v>
      </c>
      <c r="R82" s="19" t="str">
        <f t="shared" si="21"/>
        <v>DH</v>
      </c>
      <c r="S82" s="16">
        <f t="shared" si="22"/>
        <v>11</v>
      </c>
      <c r="T82" s="19" t="str">
        <f t="shared" si="23"/>
        <v>Grace</v>
      </c>
      <c r="U82" s="19" t="str">
        <f t="shared" si="24"/>
        <v>Sloan</v>
      </c>
      <c r="V82" s="31"/>
      <c r="W82" s="31"/>
    </row>
    <row r="83" spans="1:23" x14ac:dyDescent="0.25">
      <c r="A83" s="16">
        <v>82</v>
      </c>
      <c r="B83" s="16" t="s">
        <v>50</v>
      </c>
      <c r="C83" s="16" t="s">
        <v>369</v>
      </c>
      <c r="D83" s="16" t="str">
        <f t="shared" si="14"/>
        <v>Richard</v>
      </c>
      <c r="E83" s="16" t="s">
        <v>48</v>
      </c>
      <c r="F83" s="17">
        <v>35451</v>
      </c>
      <c r="G83" s="16"/>
      <c r="H83" s="18">
        <v>29.5</v>
      </c>
      <c r="I83" s="19">
        <v>30</v>
      </c>
      <c r="J83" s="19">
        <f t="shared" si="13"/>
        <v>885</v>
      </c>
      <c r="K83" s="19" t="str">
        <f t="shared" si="15"/>
        <v>richard</v>
      </c>
      <c r="L83" s="19" t="str">
        <f t="shared" si="25"/>
        <v>RICHARD</v>
      </c>
      <c r="M83" s="19" t="str">
        <f t="shared" si="16"/>
        <v>Richard</v>
      </c>
      <c r="N83" s="19" t="str">
        <f t="shared" si="17"/>
        <v>Richard Gibbs</v>
      </c>
      <c r="O83" s="19" t="str">
        <f t="shared" si="18"/>
        <v>Richard Gibbs</v>
      </c>
      <c r="P83" s="16">
        <f t="shared" si="19"/>
        <v>8</v>
      </c>
      <c r="Q83" s="19" t="str">
        <f t="shared" si="20"/>
        <v>885</v>
      </c>
      <c r="R83" s="19" t="str">
        <f t="shared" si="21"/>
        <v/>
      </c>
      <c r="S83" s="16">
        <f t="shared" si="22"/>
        <v>13</v>
      </c>
      <c r="T83" s="19" t="str">
        <f t="shared" si="23"/>
        <v>Richard</v>
      </c>
      <c r="U83" s="19" t="str">
        <f t="shared" si="24"/>
        <v>Gibbs</v>
      </c>
      <c r="V83" s="31"/>
      <c r="W83" s="31"/>
    </row>
    <row r="84" spans="1:23" x14ac:dyDescent="0.25">
      <c r="A84" s="16">
        <v>83</v>
      </c>
      <c r="B84" s="16" t="s">
        <v>47</v>
      </c>
      <c r="C84" s="16" t="s">
        <v>370</v>
      </c>
      <c r="D84" s="16" t="str">
        <f t="shared" si="14"/>
        <v>Lorrie</v>
      </c>
      <c r="E84" s="16" t="s">
        <v>45</v>
      </c>
      <c r="F84" s="17">
        <v>32568</v>
      </c>
      <c r="G84" s="16" t="s">
        <v>32</v>
      </c>
      <c r="H84" s="18">
        <v>15.5</v>
      </c>
      <c r="I84" s="19">
        <v>27.6</v>
      </c>
      <c r="J84" s="19">
        <f t="shared" si="13"/>
        <v>427.8</v>
      </c>
      <c r="K84" s="19" t="str">
        <f t="shared" si="15"/>
        <v>lorrie</v>
      </c>
      <c r="L84" s="19" t="str">
        <f t="shared" si="25"/>
        <v>LORRIE</v>
      </c>
      <c r="M84" s="19" t="str">
        <f t="shared" si="16"/>
        <v>Lorrie</v>
      </c>
      <c r="N84" s="19" t="str">
        <f t="shared" si="17"/>
        <v>Lorrie Sullivan</v>
      </c>
      <c r="O84" s="19" t="str">
        <f t="shared" si="18"/>
        <v>Lorrie Sullivan</v>
      </c>
      <c r="P84" s="16">
        <f t="shared" si="19"/>
        <v>7</v>
      </c>
      <c r="Q84" s="19" t="str">
        <f t="shared" si="20"/>
        <v>427.8</v>
      </c>
      <c r="R84" s="19" t="str">
        <f t="shared" si="21"/>
        <v>DH</v>
      </c>
      <c r="S84" s="16">
        <f t="shared" si="22"/>
        <v>15</v>
      </c>
      <c r="T84" s="19" t="str">
        <f t="shared" si="23"/>
        <v>Lorrie</v>
      </c>
      <c r="U84" s="19" t="str">
        <f t="shared" si="24"/>
        <v>Sullivan</v>
      </c>
      <c r="V84" s="31"/>
      <c r="W84" s="31"/>
    </row>
    <row r="85" spans="1:23" x14ac:dyDescent="0.25">
      <c r="A85" s="16">
        <v>84</v>
      </c>
      <c r="B85" s="16" t="s">
        <v>44</v>
      </c>
      <c r="C85" s="16" t="s">
        <v>371</v>
      </c>
      <c r="D85" s="16" t="str">
        <f t="shared" si="14"/>
        <v>Ted</v>
      </c>
      <c r="E85" s="16" t="s">
        <v>42</v>
      </c>
      <c r="F85" s="17">
        <v>34673</v>
      </c>
      <c r="G85" s="16" t="s">
        <v>13</v>
      </c>
      <c r="H85" s="18">
        <v>32</v>
      </c>
      <c r="I85" s="19">
        <v>23.75</v>
      </c>
      <c r="J85" s="19">
        <f t="shared" si="13"/>
        <v>760</v>
      </c>
      <c r="K85" s="19" t="str">
        <f t="shared" si="15"/>
        <v>ted</v>
      </c>
      <c r="L85" s="19" t="str">
        <f t="shared" si="25"/>
        <v>TED</v>
      </c>
      <c r="M85" s="19" t="str">
        <f t="shared" si="16"/>
        <v>Ted</v>
      </c>
      <c r="N85" s="19" t="str">
        <f t="shared" si="17"/>
        <v>Ted Hayes</v>
      </c>
      <c r="O85" s="19" t="str">
        <f t="shared" si="18"/>
        <v>Ted Hayes</v>
      </c>
      <c r="P85" s="16">
        <f t="shared" si="19"/>
        <v>4</v>
      </c>
      <c r="Q85" s="19" t="str">
        <f t="shared" si="20"/>
        <v>760</v>
      </c>
      <c r="R85" s="19" t="str">
        <f t="shared" si="21"/>
        <v>Research</v>
      </c>
      <c r="S85" s="16">
        <f t="shared" si="22"/>
        <v>9</v>
      </c>
      <c r="T85" s="19" t="str">
        <f t="shared" si="23"/>
        <v>Ted</v>
      </c>
      <c r="U85" s="19" t="str">
        <f t="shared" si="24"/>
        <v>Hayes</v>
      </c>
      <c r="V85" s="31"/>
      <c r="W85" s="31"/>
    </row>
    <row r="86" spans="1:23" x14ac:dyDescent="0.25">
      <c r="A86" s="16">
        <v>85</v>
      </c>
      <c r="B86" s="16" t="s">
        <v>41</v>
      </c>
      <c r="C86" s="16" t="s">
        <v>372</v>
      </c>
      <c r="D86" s="16" t="str">
        <f t="shared" si="14"/>
        <v>Helen</v>
      </c>
      <c r="E86" s="16" t="s">
        <v>39</v>
      </c>
      <c r="F86" s="17">
        <v>35916</v>
      </c>
      <c r="G86" s="16"/>
      <c r="H86" s="18">
        <v>42</v>
      </c>
      <c r="I86" s="19">
        <v>30.5</v>
      </c>
      <c r="J86" s="19">
        <f t="shared" si="13"/>
        <v>1281</v>
      </c>
      <c r="K86" s="19" t="str">
        <f t="shared" si="15"/>
        <v>helen</v>
      </c>
      <c r="L86" s="19" t="str">
        <f t="shared" si="25"/>
        <v>HELEN</v>
      </c>
      <c r="M86" s="19" t="str">
        <f t="shared" si="16"/>
        <v>Helen</v>
      </c>
      <c r="N86" s="19" t="str">
        <f t="shared" si="17"/>
        <v>Helen Stewart</v>
      </c>
      <c r="O86" s="19" t="str">
        <f t="shared" si="18"/>
        <v>Helen Stewart</v>
      </c>
      <c r="P86" s="16">
        <f t="shared" si="19"/>
        <v>6</v>
      </c>
      <c r="Q86" s="19" t="str">
        <f t="shared" si="20"/>
        <v>1281</v>
      </c>
      <c r="R86" s="19" t="str">
        <f t="shared" si="21"/>
        <v/>
      </c>
      <c r="S86" s="16">
        <f t="shared" si="22"/>
        <v>13</v>
      </c>
      <c r="T86" s="19" t="str">
        <f t="shared" si="23"/>
        <v>Helen</v>
      </c>
      <c r="U86" s="19" t="str">
        <f t="shared" si="24"/>
        <v>Stewart</v>
      </c>
      <c r="V86" s="31"/>
      <c r="W86" s="31"/>
    </row>
    <row r="87" spans="1:23" x14ac:dyDescent="0.25">
      <c r="A87" s="16">
        <v>86</v>
      </c>
      <c r="B87" s="16" t="s">
        <v>38</v>
      </c>
      <c r="C87" s="16" t="s">
        <v>373</v>
      </c>
      <c r="D87" s="16" t="str">
        <f t="shared" si="14"/>
        <v>Katie</v>
      </c>
      <c r="E87" s="16" t="s">
        <v>36</v>
      </c>
      <c r="F87" s="17">
        <v>34610</v>
      </c>
      <c r="G87" s="16" t="s">
        <v>32</v>
      </c>
      <c r="H87" s="18">
        <v>40</v>
      </c>
      <c r="I87" s="19">
        <v>30</v>
      </c>
      <c r="J87" s="19">
        <f t="shared" si="13"/>
        <v>1200</v>
      </c>
      <c r="K87" s="19" t="str">
        <f t="shared" si="15"/>
        <v>katie</v>
      </c>
      <c r="L87" s="19" t="str">
        <f t="shared" si="25"/>
        <v>KATIE</v>
      </c>
      <c r="M87" s="19" t="str">
        <f t="shared" si="16"/>
        <v>Katie</v>
      </c>
      <c r="N87" s="19" t="str">
        <f t="shared" si="17"/>
        <v>Katie Smith</v>
      </c>
      <c r="O87" s="19" t="str">
        <f t="shared" si="18"/>
        <v>Katie Smith</v>
      </c>
      <c r="P87" s="16">
        <f t="shared" si="19"/>
        <v>6</v>
      </c>
      <c r="Q87" s="19" t="str">
        <f t="shared" si="20"/>
        <v>1200</v>
      </c>
      <c r="R87" s="19" t="str">
        <f t="shared" si="21"/>
        <v>DH</v>
      </c>
      <c r="S87" s="16">
        <f t="shared" si="22"/>
        <v>11</v>
      </c>
      <c r="T87" s="19" t="str">
        <f t="shared" si="23"/>
        <v>Katie</v>
      </c>
      <c r="U87" s="19" t="str">
        <f t="shared" si="24"/>
        <v>Smith</v>
      </c>
      <c r="V87" s="31"/>
      <c r="W87" s="31"/>
    </row>
    <row r="88" spans="1:23" x14ac:dyDescent="0.25">
      <c r="A88" s="16">
        <v>87</v>
      </c>
      <c r="B88" s="16" t="s">
        <v>35</v>
      </c>
      <c r="C88" s="16" t="s">
        <v>374</v>
      </c>
      <c r="D88" s="16" t="str">
        <f t="shared" si="14"/>
        <v>Jane</v>
      </c>
      <c r="E88" s="16" t="s">
        <v>33</v>
      </c>
      <c r="F88" s="17">
        <v>35739</v>
      </c>
      <c r="G88" s="16" t="s">
        <v>32</v>
      </c>
      <c r="H88" s="18">
        <v>35</v>
      </c>
      <c r="I88" s="19">
        <v>60</v>
      </c>
      <c r="J88" s="19">
        <f t="shared" si="13"/>
        <v>2100</v>
      </c>
      <c r="K88" s="19" t="str">
        <f t="shared" si="15"/>
        <v>jane</v>
      </c>
      <c r="L88" s="19" t="str">
        <f t="shared" si="25"/>
        <v>JANE</v>
      </c>
      <c r="M88" s="19" t="str">
        <f t="shared" si="16"/>
        <v>Jane</v>
      </c>
      <c r="N88" s="19" t="str">
        <f t="shared" si="17"/>
        <v>Jane Winters</v>
      </c>
      <c r="O88" s="19" t="str">
        <f t="shared" si="18"/>
        <v>Jane Winters</v>
      </c>
      <c r="P88" s="16">
        <f t="shared" si="19"/>
        <v>5</v>
      </c>
      <c r="Q88" s="19" t="str">
        <f t="shared" si="20"/>
        <v>2100</v>
      </c>
      <c r="R88" s="19" t="str">
        <f t="shared" si="21"/>
        <v>DH</v>
      </c>
      <c r="S88" s="16">
        <f t="shared" si="22"/>
        <v>12</v>
      </c>
      <c r="T88" s="19" t="str">
        <f t="shared" si="23"/>
        <v>Jane</v>
      </c>
      <c r="U88" s="19" t="str">
        <f t="shared" si="24"/>
        <v>Winters</v>
      </c>
      <c r="V88" s="31"/>
      <c r="W88" s="31"/>
    </row>
    <row r="89" spans="1:23" x14ac:dyDescent="0.25">
      <c r="A89" s="16">
        <v>88</v>
      </c>
      <c r="B89" s="16" t="s">
        <v>31</v>
      </c>
      <c r="C89" s="16" t="s">
        <v>375</v>
      </c>
      <c r="D89" s="16" t="str">
        <f t="shared" si="14"/>
        <v>Paul</v>
      </c>
      <c r="E89" s="16" t="s">
        <v>29</v>
      </c>
      <c r="F89" s="17">
        <v>31884</v>
      </c>
      <c r="G89" s="16" t="s">
        <v>28</v>
      </c>
      <c r="H89" s="18">
        <v>40</v>
      </c>
      <c r="I89" s="19">
        <v>21.5</v>
      </c>
      <c r="J89" s="19">
        <f t="shared" si="13"/>
        <v>860</v>
      </c>
      <c r="K89" s="19" t="str">
        <f t="shared" si="15"/>
        <v>paul</v>
      </c>
      <c r="L89" s="19" t="str">
        <f t="shared" si="25"/>
        <v>PAUL</v>
      </c>
      <c r="M89" s="19" t="str">
        <f t="shared" si="16"/>
        <v>Paul</v>
      </c>
      <c r="N89" s="19" t="str">
        <f t="shared" si="17"/>
        <v>Paul Martin</v>
      </c>
      <c r="O89" s="19" t="str">
        <f t="shared" si="18"/>
        <v>Paul Martin</v>
      </c>
      <c r="P89" s="16">
        <f t="shared" si="19"/>
        <v>5</v>
      </c>
      <c r="Q89" s="19" t="str">
        <f t="shared" si="20"/>
        <v>860</v>
      </c>
      <c r="R89" s="19" t="str">
        <f t="shared" si="21"/>
        <v>DResearchH</v>
      </c>
      <c r="S89" s="16">
        <f t="shared" si="22"/>
        <v>11</v>
      </c>
      <c r="T89" s="19" t="str">
        <f t="shared" si="23"/>
        <v>Paul</v>
      </c>
      <c r="U89" s="19" t="str">
        <f t="shared" si="24"/>
        <v>Martin</v>
      </c>
      <c r="V89" s="31"/>
      <c r="W89" s="31"/>
    </row>
    <row r="90" spans="1:23" x14ac:dyDescent="0.25">
      <c r="A90" s="16">
        <v>89</v>
      </c>
      <c r="B90" s="16" t="s">
        <v>27</v>
      </c>
      <c r="C90" s="16" t="s">
        <v>376</v>
      </c>
      <c r="D90" s="16" t="str">
        <f t="shared" si="14"/>
        <v>Geoff</v>
      </c>
      <c r="E90" s="16" t="s">
        <v>25</v>
      </c>
      <c r="F90" s="17">
        <v>34879</v>
      </c>
      <c r="G90" s="16" t="s">
        <v>24</v>
      </c>
      <c r="H90" s="18">
        <v>40</v>
      </c>
      <c r="I90" s="19">
        <v>21.5</v>
      </c>
      <c r="J90" s="19">
        <f t="shared" si="13"/>
        <v>860</v>
      </c>
      <c r="K90" s="19" t="str">
        <f t="shared" si="15"/>
        <v>geoff</v>
      </c>
      <c r="L90" s="19" t="str">
        <f t="shared" si="25"/>
        <v>GEOFF</v>
      </c>
      <c r="M90" s="19" t="str">
        <f t="shared" si="16"/>
        <v>Geoff</v>
      </c>
      <c r="N90" s="19" t="str">
        <f t="shared" si="17"/>
        <v>Geoff Brown</v>
      </c>
      <c r="O90" s="19" t="str">
        <f t="shared" si="18"/>
        <v>Geoff Brown</v>
      </c>
      <c r="P90" s="16">
        <f t="shared" si="19"/>
        <v>6</v>
      </c>
      <c r="Q90" s="19" t="str">
        <f t="shared" si="20"/>
        <v>860</v>
      </c>
      <c r="R90" s="19" t="str">
        <f t="shared" si="21"/>
        <v>D</v>
      </c>
      <c r="S90" s="16">
        <f t="shared" si="22"/>
        <v>11</v>
      </c>
      <c r="T90" s="19" t="str">
        <f t="shared" si="23"/>
        <v>Geoff</v>
      </c>
      <c r="U90" s="19" t="str">
        <f t="shared" si="24"/>
        <v>Brown</v>
      </c>
      <c r="V90" s="31"/>
      <c r="W90" s="31"/>
    </row>
    <row r="91" spans="1:23" x14ac:dyDescent="0.25">
      <c r="A91" s="16">
        <v>90</v>
      </c>
      <c r="B91" s="16" t="s">
        <v>23</v>
      </c>
      <c r="C91" s="16" t="s">
        <v>377</v>
      </c>
      <c r="D91" s="16" t="str">
        <f t="shared" si="14"/>
        <v>Alice</v>
      </c>
      <c r="E91" s="16" t="s">
        <v>21</v>
      </c>
      <c r="F91" s="17">
        <v>34758</v>
      </c>
      <c r="G91" s="16" t="s">
        <v>9</v>
      </c>
      <c r="H91" s="18">
        <v>15.5</v>
      </c>
      <c r="I91" s="19">
        <v>20.5</v>
      </c>
      <c r="J91" s="19">
        <f t="shared" si="13"/>
        <v>317.75</v>
      </c>
      <c r="K91" s="19" t="str">
        <f t="shared" si="15"/>
        <v>alice</v>
      </c>
      <c r="L91" s="19" t="str">
        <f t="shared" si="25"/>
        <v>ALICE</v>
      </c>
      <c r="M91" s="19" t="str">
        <f t="shared" si="16"/>
        <v>Alice</v>
      </c>
      <c r="N91" s="19" t="str">
        <f t="shared" si="17"/>
        <v>Alice Owens</v>
      </c>
      <c r="O91" s="19" t="str">
        <f t="shared" si="18"/>
        <v>Alice Owens</v>
      </c>
      <c r="P91" s="16">
        <f t="shared" si="19"/>
        <v>6</v>
      </c>
      <c r="Q91" s="19" t="str">
        <f t="shared" si="20"/>
        <v>317.75</v>
      </c>
      <c r="R91" s="19" t="str">
        <f t="shared" si="21"/>
        <v>ResearchH</v>
      </c>
      <c r="S91" s="16">
        <f t="shared" si="22"/>
        <v>11</v>
      </c>
      <c r="T91" s="19" t="str">
        <f t="shared" si="23"/>
        <v>Alice</v>
      </c>
      <c r="U91" s="19" t="str">
        <f t="shared" si="24"/>
        <v>Owens</v>
      </c>
      <c r="V91" s="31"/>
      <c r="W91" s="31"/>
    </row>
    <row r="92" spans="1:23" x14ac:dyDescent="0.25">
      <c r="A92" s="16">
        <v>91</v>
      </c>
      <c r="B92" s="16" t="s">
        <v>20</v>
      </c>
      <c r="C92" s="16" t="s">
        <v>378</v>
      </c>
      <c r="D92" s="16" t="str">
        <f t="shared" si="14"/>
        <v>Greg</v>
      </c>
      <c r="E92" s="16" t="s">
        <v>18</v>
      </c>
      <c r="F92" s="17">
        <v>35055</v>
      </c>
      <c r="G92" s="16" t="s">
        <v>17</v>
      </c>
      <c r="H92" s="18">
        <v>40</v>
      </c>
      <c r="I92" s="19">
        <v>31.75</v>
      </c>
      <c r="J92" s="19">
        <f t="shared" si="13"/>
        <v>1270</v>
      </c>
      <c r="K92" s="19" t="str">
        <f t="shared" si="15"/>
        <v>greg</v>
      </c>
      <c r="L92" s="19" t="str">
        <f t="shared" si="25"/>
        <v>GREG</v>
      </c>
      <c r="M92" s="19" t="str">
        <f t="shared" si="16"/>
        <v>Greg</v>
      </c>
      <c r="N92" s="19" t="str">
        <f t="shared" si="17"/>
        <v>Greg Thomas</v>
      </c>
      <c r="O92" s="19" t="str">
        <f t="shared" si="18"/>
        <v>Greg Thomas</v>
      </c>
      <c r="P92" s="16">
        <f t="shared" si="19"/>
        <v>5</v>
      </c>
      <c r="Q92" s="19" t="str">
        <f t="shared" si="20"/>
        <v>1270</v>
      </c>
      <c r="R92" s="19" t="str">
        <f t="shared" si="21"/>
        <v>DResearch</v>
      </c>
      <c r="S92" s="16">
        <f t="shared" si="22"/>
        <v>11</v>
      </c>
      <c r="T92" s="19" t="str">
        <f t="shared" si="23"/>
        <v>Greg</v>
      </c>
      <c r="U92" s="19" t="str">
        <f t="shared" si="24"/>
        <v>Thomas</v>
      </c>
      <c r="V92" s="31"/>
      <c r="W92" s="31"/>
    </row>
    <row r="93" spans="1:23" x14ac:dyDescent="0.25">
      <c r="A93" s="16">
        <v>92</v>
      </c>
      <c r="B93" s="16" t="s">
        <v>16</v>
      </c>
      <c r="C93" s="16" t="s">
        <v>379</v>
      </c>
      <c r="D93" s="16" t="str">
        <f t="shared" si="14"/>
        <v>Sam</v>
      </c>
      <c r="E93" s="16" t="s">
        <v>14</v>
      </c>
      <c r="F93" s="17">
        <v>33568</v>
      </c>
      <c r="G93" s="16" t="s">
        <v>13</v>
      </c>
      <c r="H93" s="18">
        <v>40</v>
      </c>
      <c r="I93" s="19">
        <v>22.22</v>
      </c>
      <c r="J93" s="19">
        <f t="shared" si="13"/>
        <v>888.8</v>
      </c>
      <c r="K93" s="19" t="str">
        <f t="shared" si="15"/>
        <v>sam</v>
      </c>
      <c r="L93" s="19" t="str">
        <f t="shared" si="25"/>
        <v>SAM</v>
      </c>
      <c r="M93" s="19" t="str">
        <f t="shared" si="16"/>
        <v>Sam</v>
      </c>
      <c r="N93" s="19" t="str">
        <f t="shared" si="17"/>
        <v>Sam Whitney</v>
      </c>
      <c r="O93" s="19" t="str">
        <f t="shared" si="18"/>
        <v>Sam Whitney</v>
      </c>
      <c r="P93" s="16">
        <f t="shared" si="19"/>
        <v>4</v>
      </c>
      <c r="Q93" s="19" t="str">
        <f t="shared" si="20"/>
        <v>888.8</v>
      </c>
      <c r="R93" s="19" t="str">
        <f t="shared" si="21"/>
        <v>Research</v>
      </c>
      <c r="S93" s="16">
        <f t="shared" si="22"/>
        <v>11</v>
      </c>
      <c r="T93" s="19" t="str">
        <f t="shared" si="23"/>
        <v>Sam</v>
      </c>
      <c r="U93" s="19" t="str">
        <f t="shared" si="24"/>
        <v>Whitney</v>
      </c>
      <c r="V93" s="31"/>
      <c r="W93" s="31"/>
    </row>
    <row r="94" spans="1:23" x14ac:dyDescent="0.25">
      <c r="A94" s="16">
        <v>93</v>
      </c>
      <c r="B94" s="16" t="s">
        <v>12</v>
      </c>
      <c r="C94" s="16" t="s">
        <v>380</v>
      </c>
      <c r="D94" s="16" t="str">
        <f t="shared" si="14"/>
        <v>Erin</v>
      </c>
      <c r="E94" s="16" t="s">
        <v>10</v>
      </c>
      <c r="F94" s="17">
        <v>36256</v>
      </c>
      <c r="G94" s="16" t="s">
        <v>9</v>
      </c>
      <c r="H94" s="18">
        <v>40</v>
      </c>
      <c r="I94" s="19">
        <v>47</v>
      </c>
      <c r="J94" s="19">
        <f t="shared" si="13"/>
        <v>1880</v>
      </c>
      <c r="K94" s="19" t="str">
        <f t="shared" si="15"/>
        <v>erin</v>
      </c>
      <c r="L94" s="19" t="str">
        <f t="shared" si="25"/>
        <v>ERIN</v>
      </c>
      <c r="M94" s="19" t="str">
        <f t="shared" si="16"/>
        <v>Erin</v>
      </c>
      <c r="N94" s="19" t="str">
        <f t="shared" si="17"/>
        <v>Erin Binga</v>
      </c>
      <c r="O94" s="19" t="str">
        <f t="shared" si="18"/>
        <v>Erin Binga</v>
      </c>
      <c r="P94" s="16">
        <f t="shared" si="19"/>
        <v>5</v>
      </c>
      <c r="Q94" s="19" t="str">
        <f t="shared" si="20"/>
        <v>1880</v>
      </c>
      <c r="R94" s="19" t="str">
        <f t="shared" si="21"/>
        <v>ResearchH</v>
      </c>
      <c r="S94" s="16">
        <f t="shared" si="22"/>
        <v>10</v>
      </c>
      <c r="T94" s="19" t="str">
        <f t="shared" si="23"/>
        <v>Erin</v>
      </c>
      <c r="U94" s="19" t="str">
        <f t="shared" si="24"/>
        <v>Binga</v>
      </c>
      <c r="V94" s="31"/>
      <c r="W94" s="31"/>
    </row>
    <row r="95" spans="1:23" x14ac:dyDescent="0.25">
      <c r="A95" s="16">
        <v>94</v>
      </c>
      <c r="B95" s="16" t="s">
        <v>8</v>
      </c>
      <c r="C95" s="16" t="s">
        <v>381</v>
      </c>
      <c r="D95" s="16" t="str">
        <f t="shared" si="14"/>
        <v>Amy</v>
      </c>
      <c r="E95" s="16" t="s">
        <v>6</v>
      </c>
      <c r="F95" s="17">
        <v>36037</v>
      </c>
      <c r="G95" s="16"/>
      <c r="H95" s="18">
        <v>15.5</v>
      </c>
      <c r="I95" s="19">
        <v>21.5</v>
      </c>
      <c r="J95" s="19">
        <f t="shared" si="13"/>
        <v>333.25</v>
      </c>
      <c r="K95" s="19" t="str">
        <f t="shared" si="15"/>
        <v>amy</v>
      </c>
      <c r="L95" s="19" t="str">
        <f t="shared" si="25"/>
        <v>AMY</v>
      </c>
      <c r="M95" s="19" t="str">
        <f t="shared" si="16"/>
        <v>Amy</v>
      </c>
      <c r="N95" s="19" t="str">
        <f t="shared" si="17"/>
        <v>Amy Tooley</v>
      </c>
      <c r="O95" s="19" t="str">
        <f t="shared" si="18"/>
        <v>Amy Tooley</v>
      </c>
      <c r="P95" s="16">
        <f t="shared" si="19"/>
        <v>4</v>
      </c>
      <c r="Q95" s="19" t="str">
        <f t="shared" si="20"/>
        <v>333.25</v>
      </c>
      <c r="R95" s="19" t="str">
        <f t="shared" si="21"/>
        <v/>
      </c>
      <c r="S95" s="16">
        <f t="shared" si="22"/>
        <v>10</v>
      </c>
      <c r="T95" s="19" t="str">
        <f t="shared" si="23"/>
        <v>Amy</v>
      </c>
      <c r="U95" s="19" t="str">
        <f t="shared" si="24"/>
        <v>Tooley</v>
      </c>
      <c r="V95" s="31"/>
      <c r="W95" s="31"/>
    </row>
  </sheetData>
  <protectedRanges>
    <protectedRange password="CF7A" sqref="H2:H95" name="Range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topLeftCell="A67" zoomScale="120" zoomScaleNormal="120" workbookViewId="0">
      <selection activeCell="D7" sqref="D7"/>
    </sheetView>
  </sheetViews>
  <sheetFormatPr defaultColWidth="8.90625" defaultRowHeight="15.6" x14ac:dyDescent="0.25"/>
  <cols>
    <col min="1" max="1" width="5.81640625" style="22" bestFit="1" customWidth="1"/>
    <col min="2" max="4" width="8.90625" style="22"/>
    <col min="5" max="5" width="15.81640625" style="22" customWidth="1"/>
    <col min="6" max="6" width="7.08984375" style="22" customWidth="1"/>
    <col min="7" max="7" width="7.36328125" style="22" customWidth="1"/>
    <col min="8" max="8" width="12.7265625" style="22" customWidth="1"/>
    <col min="9" max="9" width="13.1796875" style="22" customWidth="1"/>
    <col min="10" max="16384" width="8.90625" style="22"/>
  </cols>
  <sheetData>
    <row r="1" spans="1:12" x14ac:dyDescent="0.25">
      <c r="A1" s="27" t="s">
        <v>430</v>
      </c>
      <c r="B1" s="27" t="s">
        <v>280</v>
      </c>
      <c r="C1" s="27" t="s">
        <v>279</v>
      </c>
      <c r="D1" s="27" t="s">
        <v>278</v>
      </c>
      <c r="E1" s="27" t="s">
        <v>277</v>
      </c>
      <c r="F1" s="27" t="s">
        <v>276</v>
      </c>
      <c r="G1" s="27" t="s">
        <v>275</v>
      </c>
      <c r="H1" s="28" t="s">
        <v>274</v>
      </c>
      <c r="I1" s="28" t="s">
        <v>273</v>
      </c>
    </row>
    <row r="2" spans="1:12" x14ac:dyDescent="0.25">
      <c r="A2" s="16">
        <v>88</v>
      </c>
      <c r="B2" s="16" t="s">
        <v>31</v>
      </c>
      <c r="C2" s="16" t="s">
        <v>30</v>
      </c>
      <c r="D2" s="16" t="s">
        <v>29</v>
      </c>
      <c r="E2" s="17">
        <v>31884</v>
      </c>
      <c r="F2" s="16" t="s">
        <v>28</v>
      </c>
      <c r="G2" s="18">
        <v>40</v>
      </c>
      <c r="H2" s="19">
        <v>21.5</v>
      </c>
      <c r="I2" s="19">
        <f t="shared" ref="I2:I33" si="0">G2*H2</f>
        <v>860</v>
      </c>
      <c r="L2" s="23"/>
    </row>
    <row r="3" spans="1:12" x14ac:dyDescent="0.25">
      <c r="A3" s="16">
        <v>83</v>
      </c>
      <c r="B3" s="16" t="s">
        <v>47</v>
      </c>
      <c r="C3" s="16" t="s">
        <v>46</v>
      </c>
      <c r="D3" s="16" t="s">
        <v>45</v>
      </c>
      <c r="E3" s="17">
        <v>32568</v>
      </c>
      <c r="F3" s="16" t="s">
        <v>32</v>
      </c>
      <c r="G3" s="18">
        <v>15.5</v>
      </c>
      <c r="H3" s="19">
        <v>27.6</v>
      </c>
      <c r="I3" s="19">
        <f t="shared" si="0"/>
        <v>427.8</v>
      </c>
      <c r="L3" s="23"/>
    </row>
    <row r="4" spans="1:12" x14ac:dyDescent="0.25">
      <c r="A4" s="16">
        <v>23</v>
      </c>
      <c r="B4" s="16" t="s">
        <v>216</v>
      </c>
      <c r="C4" s="16" t="s">
        <v>215</v>
      </c>
      <c r="D4" s="16" t="s">
        <v>214</v>
      </c>
      <c r="E4" s="17">
        <v>32573</v>
      </c>
      <c r="F4" s="16" t="s">
        <v>13</v>
      </c>
      <c r="G4" s="18">
        <v>40</v>
      </c>
      <c r="H4" s="19">
        <v>60</v>
      </c>
      <c r="I4" s="19">
        <f t="shared" si="0"/>
        <v>2400</v>
      </c>
      <c r="L4" s="23"/>
    </row>
    <row r="5" spans="1:12" x14ac:dyDescent="0.25">
      <c r="A5" s="16">
        <v>57</v>
      </c>
      <c r="B5" s="16" t="s">
        <v>121</v>
      </c>
      <c r="C5" s="16" t="s">
        <v>120</v>
      </c>
      <c r="D5" s="16" t="s">
        <v>119</v>
      </c>
      <c r="E5" s="17">
        <v>32732</v>
      </c>
      <c r="F5" s="16" t="s">
        <v>13</v>
      </c>
      <c r="G5" s="18">
        <v>38</v>
      </c>
      <c r="H5" s="19">
        <v>30.5</v>
      </c>
      <c r="I5" s="19">
        <f t="shared" si="0"/>
        <v>1159</v>
      </c>
      <c r="L5" s="23"/>
    </row>
    <row r="6" spans="1:12" x14ac:dyDescent="0.25">
      <c r="A6" s="16">
        <v>42</v>
      </c>
      <c r="B6" s="16" t="s">
        <v>164</v>
      </c>
      <c r="C6" s="16" t="s">
        <v>120</v>
      </c>
      <c r="D6" s="16" t="s">
        <v>163</v>
      </c>
      <c r="E6" s="17">
        <v>32883</v>
      </c>
      <c r="F6" s="16"/>
      <c r="G6" s="18">
        <v>40</v>
      </c>
      <c r="H6" s="19">
        <v>45</v>
      </c>
      <c r="I6" s="19">
        <f t="shared" si="0"/>
        <v>1800</v>
      </c>
      <c r="L6" s="23"/>
    </row>
    <row r="7" spans="1:12" x14ac:dyDescent="0.25">
      <c r="A7" s="16">
        <v>74</v>
      </c>
      <c r="B7" s="16" t="s">
        <v>72</v>
      </c>
      <c r="C7" s="16" t="s">
        <v>71</v>
      </c>
      <c r="D7" s="16" t="s">
        <v>10</v>
      </c>
      <c r="E7" s="17">
        <v>32919</v>
      </c>
      <c r="F7" s="16" t="s">
        <v>13</v>
      </c>
      <c r="G7" s="18">
        <v>40</v>
      </c>
      <c r="H7" s="19">
        <v>27.1</v>
      </c>
      <c r="I7" s="19">
        <f t="shared" si="0"/>
        <v>1084</v>
      </c>
      <c r="L7" s="23"/>
    </row>
    <row r="8" spans="1:12" x14ac:dyDescent="0.25">
      <c r="A8" s="16">
        <v>63</v>
      </c>
      <c r="B8" s="16" t="s">
        <v>104</v>
      </c>
      <c r="C8" s="16" t="s">
        <v>103</v>
      </c>
      <c r="D8" s="16" t="s">
        <v>102</v>
      </c>
      <c r="E8" s="17">
        <v>33059</v>
      </c>
      <c r="F8" s="16" t="s">
        <v>17</v>
      </c>
      <c r="G8" s="18">
        <v>40</v>
      </c>
      <c r="H8" s="19">
        <v>30.5</v>
      </c>
      <c r="I8" s="19">
        <f t="shared" si="0"/>
        <v>1220</v>
      </c>
      <c r="L8" s="23"/>
    </row>
    <row r="9" spans="1:12" x14ac:dyDescent="0.25">
      <c r="A9" s="16">
        <v>8</v>
      </c>
      <c r="B9" s="16" t="s">
        <v>254</v>
      </c>
      <c r="C9" s="16" t="s">
        <v>253</v>
      </c>
      <c r="D9" s="16" t="s">
        <v>252</v>
      </c>
      <c r="E9" s="17">
        <v>33341</v>
      </c>
      <c r="F9" s="16" t="s">
        <v>24</v>
      </c>
      <c r="G9" s="18">
        <v>40</v>
      </c>
      <c r="H9" s="19">
        <v>48</v>
      </c>
      <c r="I9" s="19">
        <f t="shared" si="0"/>
        <v>1920</v>
      </c>
      <c r="L9" s="23"/>
    </row>
    <row r="10" spans="1:12" x14ac:dyDescent="0.25">
      <c r="A10" s="16">
        <v>5</v>
      </c>
      <c r="B10" s="16" t="s">
        <v>262</v>
      </c>
      <c r="C10" s="16" t="s">
        <v>261</v>
      </c>
      <c r="D10" s="16" t="s">
        <v>260</v>
      </c>
      <c r="E10" s="17">
        <v>33399</v>
      </c>
      <c r="F10" s="16" t="s">
        <v>28</v>
      </c>
      <c r="G10" s="18">
        <v>40</v>
      </c>
      <c r="H10" s="19">
        <v>27.6</v>
      </c>
      <c r="I10" s="19">
        <f t="shared" si="0"/>
        <v>1104</v>
      </c>
      <c r="L10" s="23"/>
    </row>
    <row r="11" spans="1:12" x14ac:dyDescent="0.25">
      <c r="A11" s="16">
        <v>38</v>
      </c>
      <c r="B11" s="16" t="s">
        <v>175</v>
      </c>
      <c r="C11" s="16" t="s">
        <v>174</v>
      </c>
      <c r="D11" s="16" t="s">
        <v>173</v>
      </c>
      <c r="E11" s="17">
        <v>33404</v>
      </c>
      <c r="F11" s="16" t="s">
        <v>24</v>
      </c>
      <c r="G11" s="18">
        <v>38</v>
      </c>
      <c r="H11" s="19">
        <v>30.5</v>
      </c>
      <c r="I11" s="19">
        <f t="shared" si="0"/>
        <v>1159</v>
      </c>
      <c r="L11" s="23"/>
    </row>
    <row r="12" spans="1:12" x14ac:dyDescent="0.25">
      <c r="A12" s="16">
        <v>28</v>
      </c>
      <c r="B12" s="16" t="s">
        <v>202</v>
      </c>
      <c r="C12" s="16" t="s">
        <v>201</v>
      </c>
      <c r="D12" s="16" t="s">
        <v>200</v>
      </c>
      <c r="E12" s="17">
        <v>33497</v>
      </c>
      <c r="F12" s="16" t="s">
        <v>28</v>
      </c>
      <c r="G12" s="18">
        <v>40</v>
      </c>
      <c r="H12" s="19">
        <v>45</v>
      </c>
      <c r="I12" s="19">
        <f t="shared" si="0"/>
        <v>1800</v>
      </c>
      <c r="L12" s="23"/>
    </row>
    <row r="13" spans="1:12" x14ac:dyDescent="0.25">
      <c r="A13" s="16">
        <v>92</v>
      </c>
      <c r="B13" s="16" t="s">
        <v>16</v>
      </c>
      <c r="C13" s="16" t="s">
        <v>15</v>
      </c>
      <c r="D13" s="16" t="s">
        <v>14</v>
      </c>
      <c r="E13" s="17">
        <v>33568</v>
      </c>
      <c r="F13" s="16" t="s">
        <v>13</v>
      </c>
      <c r="G13" s="18">
        <v>40</v>
      </c>
      <c r="H13" s="19">
        <v>22.22</v>
      </c>
      <c r="I13" s="19">
        <f t="shared" si="0"/>
        <v>888.8</v>
      </c>
      <c r="L13" s="23"/>
    </row>
    <row r="14" spans="1:12" x14ac:dyDescent="0.25">
      <c r="A14" s="16">
        <v>22</v>
      </c>
      <c r="B14" s="16" t="s">
        <v>219</v>
      </c>
      <c r="C14" s="16" t="s">
        <v>218</v>
      </c>
      <c r="D14" s="16" t="s">
        <v>217</v>
      </c>
      <c r="E14" s="17">
        <v>33634</v>
      </c>
      <c r="F14" s="16" t="s">
        <v>58</v>
      </c>
      <c r="G14" s="18">
        <v>40</v>
      </c>
      <c r="H14" s="19">
        <v>23.75</v>
      </c>
      <c r="I14" s="19">
        <f t="shared" si="0"/>
        <v>950</v>
      </c>
      <c r="L14" s="23"/>
    </row>
    <row r="15" spans="1:12" x14ac:dyDescent="0.25">
      <c r="A15" s="16">
        <v>73</v>
      </c>
      <c r="B15" s="16" t="s">
        <v>75</v>
      </c>
      <c r="C15" s="16" t="s">
        <v>74</v>
      </c>
      <c r="D15" s="16" t="s">
        <v>73</v>
      </c>
      <c r="E15" s="17">
        <v>33646</v>
      </c>
      <c r="F15" s="16" t="s">
        <v>17</v>
      </c>
      <c r="G15" s="18">
        <v>40</v>
      </c>
      <c r="H15" s="19">
        <v>22.22</v>
      </c>
      <c r="I15" s="19">
        <f t="shared" si="0"/>
        <v>888.8</v>
      </c>
      <c r="L15" s="23"/>
    </row>
    <row r="16" spans="1:12" x14ac:dyDescent="0.25">
      <c r="A16" s="16">
        <v>21</v>
      </c>
      <c r="B16" s="16" t="s">
        <v>221</v>
      </c>
      <c r="C16" s="16" t="s">
        <v>220</v>
      </c>
      <c r="D16" s="16" t="s">
        <v>36</v>
      </c>
      <c r="E16" s="17">
        <v>33649</v>
      </c>
      <c r="F16" s="16" t="s">
        <v>9</v>
      </c>
      <c r="G16" s="18">
        <v>25</v>
      </c>
      <c r="H16" s="19">
        <v>23.52</v>
      </c>
      <c r="I16" s="19">
        <f t="shared" si="0"/>
        <v>588</v>
      </c>
      <c r="L16" s="23"/>
    </row>
    <row r="17" spans="1:12" x14ac:dyDescent="0.25">
      <c r="A17" s="16">
        <v>66</v>
      </c>
      <c r="B17" s="16" t="s">
        <v>95</v>
      </c>
      <c r="C17" s="16" t="s">
        <v>94</v>
      </c>
      <c r="D17" s="16" t="s">
        <v>93</v>
      </c>
      <c r="E17" s="17">
        <v>33688</v>
      </c>
      <c r="F17" s="16" t="s">
        <v>24</v>
      </c>
      <c r="G17" s="18">
        <v>35.5</v>
      </c>
      <c r="H17" s="19">
        <v>28.3</v>
      </c>
      <c r="I17" s="19">
        <f t="shared" si="0"/>
        <v>1004.65</v>
      </c>
      <c r="L17" s="23"/>
    </row>
    <row r="18" spans="1:12" x14ac:dyDescent="0.25">
      <c r="A18" s="16">
        <v>24</v>
      </c>
      <c r="B18" s="16" t="s">
        <v>213</v>
      </c>
      <c r="C18" s="16" t="s">
        <v>212</v>
      </c>
      <c r="D18" s="16" t="s">
        <v>211</v>
      </c>
      <c r="E18" s="17">
        <v>33700</v>
      </c>
      <c r="F18" s="16"/>
      <c r="G18" s="18">
        <v>40</v>
      </c>
      <c r="H18" s="19">
        <v>52</v>
      </c>
      <c r="I18" s="19">
        <f t="shared" si="0"/>
        <v>2080</v>
      </c>
      <c r="L18" s="23"/>
    </row>
    <row r="19" spans="1:12" x14ac:dyDescent="0.25">
      <c r="A19" s="16">
        <v>51</v>
      </c>
      <c r="B19" s="16" t="s">
        <v>139</v>
      </c>
      <c r="C19" s="16" t="s">
        <v>138</v>
      </c>
      <c r="D19" s="16" t="s">
        <v>137</v>
      </c>
      <c r="E19" s="17">
        <v>33704</v>
      </c>
      <c r="F19" s="16"/>
      <c r="G19" s="18">
        <v>38</v>
      </c>
      <c r="H19" s="19">
        <v>30.5</v>
      </c>
      <c r="I19" s="19">
        <f t="shared" si="0"/>
        <v>1159</v>
      </c>
      <c r="L19" s="23"/>
    </row>
    <row r="20" spans="1:12" x14ac:dyDescent="0.25">
      <c r="A20" s="16">
        <v>11</v>
      </c>
      <c r="B20" s="16" t="s">
        <v>245</v>
      </c>
      <c r="C20" s="16" t="s">
        <v>244</v>
      </c>
      <c r="D20" s="16" t="s">
        <v>243</v>
      </c>
      <c r="E20" s="17">
        <v>33822</v>
      </c>
      <c r="F20" s="16" t="s">
        <v>13</v>
      </c>
      <c r="G20" s="18">
        <v>35.5</v>
      </c>
      <c r="H20" s="19">
        <v>28.3</v>
      </c>
      <c r="I20" s="19">
        <f t="shared" si="0"/>
        <v>1004.65</v>
      </c>
      <c r="L20" s="23"/>
    </row>
    <row r="21" spans="1:12" x14ac:dyDescent="0.25">
      <c r="A21" s="16">
        <v>29</v>
      </c>
      <c r="B21" s="16" t="s">
        <v>199</v>
      </c>
      <c r="C21" s="16" t="s">
        <v>198</v>
      </c>
      <c r="D21" s="16" t="s">
        <v>197</v>
      </c>
      <c r="E21" s="17">
        <v>33831</v>
      </c>
      <c r="F21" s="16" t="s">
        <v>58</v>
      </c>
      <c r="G21" s="18">
        <v>32</v>
      </c>
      <c r="H21" s="19">
        <v>20.5</v>
      </c>
      <c r="I21" s="19">
        <f t="shared" si="0"/>
        <v>656</v>
      </c>
      <c r="L21" s="23"/>
    </row>
    <row r="22" spans="1:12" x14ac:dyDescent="0.25">
      <c r="A22" s="16">
        <v>75</v>
      </c>
      <c r="B22" s="16" t="s">
        <v>70</v>
      </c>
      <c r="C22" s="16" t="s">
        <v>69</v>
      </c>
      <c r="D22" s="16" t="s">
        <v>68</v>
      </c>
      <c r="E22" s="17">
        <v>33831</v>
      </c>
      <c r="F22" s="16" t="s">
        <v>24</v>
      </c>
      <c r="G22" s="18">
        <v>29.5</v>
      </c>
      <c r="H22" s="19">
        <v>31.75</v>
      </c>
      <c r="I22" s="19">
        <f t="shared" si="0"/>
        <v>936.625</v>
      </c>
      <c r="L22" s="23"/>
    </row>
    <row r="23" spans="1:12" x14ac:dyDescent="0.25">
      <c r="A23" s="16">
        <v>30</v>
      </c>
      <c r="B23" s="16" t="s">
        <v>196</v>
      </c>
      <c r="C23" s="16" t="s">
        <v>195</v>
      </c>
      <c r="D23" s="16" t="s">
        <v>194</v>
      </c>
      <c r="E23" s="17">
        <v>33837</v>
      </c>
      <c r="F23" s="16" t="s">
        <v>58</v>
      </c>
      <c r="G23" s="18">
        <v>40</v>
      </c>
      <c r="H23" s="19">
        <v>36.5</v>
      </c>
      <c r="I23" s="19">
        <f t="shared" si="0"/>
        <v>1460</v>
      </c>
      <c r="L23" s="23"/>
    </row>
    <row r="24" spans="1:12" x14ac:dyDescent="0.25">
      <c r="A24" s="16">
        <v>45</v>
      </c>
      <c r="B24" s="16" t="s">
        <v>157</v>
      </c>
      <c r="C24" s="16" t="s">
        <v>156</v>
      </c>
      <c r="D24" s="16" t="s">
        <v>155</v>
      </c>
      <c r="E24" s="17">
        <v>33883</v>
      </c>
      <c r="F24" s="16" t="s">
        <v>58</v>
      </c>
      <c r="G24" s="18">
        <v>40</v>
      </c>
      <c r="H24" s="19">
        <v>37</v>
      </c>
      <c r="I24" s="19">
        <f t="shared" si="0"/>
        <v>1480</v>
      </c>
      <c r="L24" s="23"/>
    </row>
    <row r="25" spans="1:12" x14ac:dyDescent="0.25">
      <c r="A25" s="16">
        <v>81</v>
      </c>
      <c r="B25" s="16" t="s">
        <v>53</v>
      </c>
      <c r="C25" s="16" t="s">
        <v>52</v>
      </c>
      <c r="D25" s="16" t="s">
        <v>51</v>
      </c>
      <c r="E25" s="17">
        <v>33908</v>
      </c>
      <c r="F25" s="16" t="s">
        <v>32</v>
      </c>
      <c r="G25" s="18">
        <v>40</v>
      </c>
      <c r="H25" s="19">
        <v>30.5</v>
      </c>
      <c r="I25" s="19">
        <f t="shared" si="0"/>
        <v>1220</v>
      </c>
      <c r="L25" s="23"/>
    </row>
    <row r="26" spans="1:12" x14ac:dyDescent="0.25">
      <c r="A26" s="16">
        <v>13</v>
      </c>
      <c r="B26" s="16" t="s">
        <v>239</v>
      </c>
      <c r="C26" s="16" t="s">
        <v>238</v>
      </c>
      <c r="D26" s="16" t="s">
        <v>237</v>
      </c>
      <c r="E26" s="17">
        <v>33992</v>
      </c>
      <c r="F26" s="16" t="s">
        <v>287</v>
      </c>
      <c r="G26" s="18">
        <v>35.5</v>
      </c>
      <c r="H26" s="19">
        <v>50</v>
      </c>
      <c r="I26" s="19">
        <f t="shared" si="0"/>
        <v>1775</v>
      </c>
      <c r="L26" s="23"/>
    </row>
    <row r="27" spans="1:12" x14ac:dyDescent="0.25">
      <c r="A27" s="16">
        <v>17</v>
      </c>
      <c r="B27" s="16" t="s">
        <v>230</v>
      </c>
      <c r="C27" s="16" t="s">
        <v>144</v>
      </c>
      <c r="D27" s="16" t="s">
        <v>229</v>
      </c>
      <c r="E27" s="17">
        <v>34094</v>
      </c>
      <c r="F27" s="16" t="s">
        <v>58</v>
      </c>
      <c r="G27" s="18">
        <v>40</v>
      </c>
      <c r="H27" s="19">
        <v>37</v>
      </c>
      <c r="I27" s="19">
        <f t="shared" si="0"/>
        <v>1480</v>
      </c>
      <c r="L27" s="23"/>
    </row>
    <row r="28" spans="1:12" x14ac:dyDescent="0.25">
      <c r="A28" s="16">
        <v>2</v>
      </c>
      <c r="B28" s="16" t="s">
        <v>269</v>
      </c>
      <c r="C28" s="16" t="s">
        <v>268</v>
      </c>
      <c r="D28" s="16" t="s">
        <v>267</v>
      </c>
      <c r="E28" s="17">
        <v>34153</v>
      </c>
      <c r="F28" s="16" t="s">
        <v>24</v>
      </c>
      <c r="G28" s="18">
        <v>35.5</v>
      </c>
      <c r="H28" s="19">
        <v>28.3</v>
      </c>
      <c r="I28" s="19">
        <f t="shared" si="0"/>
        <v>1004.65</v>
      </c>
      <c r="L28" s="23"/>
    </row>
    <row r="29" spans="1:12" x14ac:dyDescent="0.25">
      <c r="A29" s="16">
        <v>79</v>
      </c>
      <c r="B29" s="16" t="s">
        <v>57</v>
      </c>
      <c r="C29" s="16" t="s">
        <v>56</v>
      </c>
      <c r="D29" s="16" t="s">
        <v>55</v>
      </c>
      <c r="E29" s="17">
        <v>34171</v>
      </c>
      <c r="F29" s="16"/>
      <c r="G29" s="18">
        <v>40</v>
      </c>
      <c r="H29" s="19">
        <v>30</v>
      </c>
      <c r="I29" s="19">
        <f t="shared" si="0"/>
        <v>1200</v>
      </c>
      <c r="L29" s="23"/>
    </row>
    <row r="30" spans="1:12" x14ac:dyDescent="0.25">
      <c r="A30" s="16">
        <v>27</v>
      </c>
      <c r="B30" s="16" t="s">
        <v>205</v>
      </c>
      <c r="C30" s="16" t="s">
        <v>204</v>
      </c>
      <c r="D30" s="16" t="s">
        <v>203</v>
      </c>
      <c r="E30" s="17">
        <v>34279</v>
      </c>
      <c r="F30" s="16" t="s">
        <v>58</v>
      </c>
      <c r="G30" s="18">
        <v>40</v>
      </c>
      <c r="H30" s="19">
        <v>34.5</v>
      </c>
      <c r="I30" s="19">
        <f t="shared" si="0"/>
        <v>1380</v>
      </c>
      <c r="L30" s="23"/>
    </row>
    <row r="31" spans="1:12" x14ac:dyDescent="0.25">
      <c r="A31" s="16">
        <v>53</v>
      </c>
      <c r="B31" s="16" t="s">
        <v>133</v>
      </c>
      <c r="C31" s="16" t="s">
        <v>132</v>
      </c>
      <c r="D31" s="16" t="s">
        <v>131</v>
      </c>
      <c r="E31" s="17">
        <v>34347</v>
      </c>
      <c r="F31" s="16" t="s">
        <v>9</v>
      </c>
      <c r="G31" s="18">
        <v>35</v>
      </c>
      <c r="H31" s="19">
        <v>39</v>
      </c>
      <c r="I31" s="19">
        <f t="shared" si="0"/>
        <v>1365</v>
      </c>
      <c r="L31" s="23"/>
    </row>
    <row r="32" spans="1:12" x14ac:dyDescent="0.25">
      <c r="A32" s="16">
        <v>65</v>
      </c>
      <c r="B32" s="16" t="s">
        <v>98</v>
      </c>
      <c r="C32" s="16" t="s">
        <v>97</v>
      </c>
      <c r="D32" s="16" t="s">
        <v>96</v>
      </c>
      <c r="E32" s="17">
        <v>34364</v>
      </c>
      <c r="F32" s="16" t="s">
        <v>17</v>
      </c>
      <c r="G32" s="18">
        <v>35</v>
      </c>
      <c r="H32" s="19">
        <v>39</v>
      </c>
      <c r="I32" s="19">
        <f t="shared" si="0"/>
        <v>1365</v>
      </c>
      <c r="L32" s="23"/>
    </row>
    <row r="33" spans="1:12" x14ac:dyDescent="0.25">
      <c r="A33" s="16">
        <v>43</v>
      </c>
      <c r="B33" s="16" t="s">
        <v>162</v>
      </c>
      <c r="C33" s="16" t="s">
        <v>106</v>
      </c>
      <c r="D33" s="16" t="s">
        <v>161</v>
      </c>
      <c r="E33" s="17">
        <v>34414</v>
      </c>
      <c r="F33" s="16" t="s">
        <v>32</v>
      </c>
      <c r="G33" s="18">
        <v>35</v>
      </c>
      <c r="H33" s="19">
        <v>39</v>
      </c>
      <c r="I33" s="19">
        <f t="shared" si="0"/>
        <v>1365</v>
      </c>
      <c r="L33" s="23"/>
    </row>
    <row r="34" spans="1:12" x14ac:dyDescent="0.25">
      <c r="A34" s="16">
        <v>47</v>
      </c>
      <c r="B34" s="16" t="s">
        <v>151</v>
      </c>
      <c r="C34" s="16" t="s">
        <v>150</v>
      </c>
      <c r="D34" s="16" t="s">
        <v>149</v>
      </c>
      <c r="E34" s="17">
        <v>34428</v>
      </c>
      <c r="F34" s="16" t="s">
        <v>9</v>
      </c>
      <c r="G34" s="18">
        <v>25</v>
      </c>
      <c r="H34" s="19">
        <v>23.52</v>
      </c>
      <c r="I34" s="19">
        <f t="shared" ref="I34:I65" si="1">G34*H34</f>
        <v>588</v>
      </c>
      <c r="L34" s="23"/>
    </row>
    <row r="35" spans="1:12" x14ac:dyDescent="0.25">
      <c r="A35" s="16">
        <v>41</v>
      </c>
      <c r="B35" s="16" t="s">
        <v>167</v>
      </c>
      <c r="C35" s="16" t="s">
        <v>166</v>
      </c>
      <c r="D35" s="16" t="s">
        <v>165</v>
      </c>
      <c r="E35" s="17">
        <v>34471</v>
      </c>
      <c r="F35" s="16" t="s">
        <v>17</v>
      </c>
      <c r="G35" s="18">
        <v>40</v>
      </c>
      <c r="H35" s="19">
        <v>23.22</v>
      </c>
      <c r="I35" s="19">
        <f t="shared" si="1"/>
        <v>928.8</v>
      </c>
      <c r="L35" s="23"/>
    </row>
    <row r="36" spans="1:12" x14ac:dyDescent="0.25">
      <c r="A36" s="16">
        <v>36</v>
      </c>
      <c r="B36" s="16" t="s">
        <v>181</v>
      </c>
      <c r="C36" s="16" t="s">
        <v>180</v>
      </c>
      <c r="D36" s="16" t="s">
        <v>179</v>
      </c>
      <c r="E36" s="17">
        <v>34483</v>
      </c>
      <c r="F36" s="16"/>
      <c r="G36" s="18">
        <v>40</v>
      </c>
      <c r="H36" s="19">
        <v>23.75</v>
      </c>
      <c r="I36" s="19">
        <f t="shared" si="1"/>
        <v>950</v>
      </c>
      <c r="L36" s="23"/>
    </row>
    <row r="37" spans="1:12" x14ac:dyDescent="0.25">
      <c r="A37" s="16">
        <v>60</v>
      </c>
      <c r="B37" s="16" t="s">
        <v>113</v>
      </c>
      <c r="C37" s="16" t="s">
        <v>112</v>
      </c>
      <c r="D37" s="16" t="s">
        <v>111</v>
      </c>
      <c r="E37" s="17">
        <v>34500</v>
      </c>
      <c r="F37" s="16" t="s">
        <v>17</v>
      </c>
      <c r="G37" s="18">
        <v>40</v>
      </c>
      <c r="H37" s="19">
        <v>23.75</v>
      </c>
      <c r="I37" s="19">
        <f t="shared" si="1"/>
        <v>950</v>
      </c>
      <c r="L37" s="23"/>
    </row>
    <row r="38" spans="1:12" x14ac:dyDescent="0.25">
      <c r="A38" s="16">
        <v>20</v>
      </c>
      <c r="B38" s="16" t="s">
        <v>223</v>
      </c>
      <c r="C38" s="16" t="s">
        <v>138</v>
      </c>
      <c r="D38" s="16" t="s">
        <v>222</v>
      </c>
      <c r="E38" s="17">
        <v>34534</v>
      </c>
      <c r="F38" s="16"/>
      <c r="G38" s="18">
        <v>35.5</v>
      </c>
      <c r="H38" s="19">
        <v>27.5</v>
      </c>
      <c r="I38" s="19">
        <f t="shared" si="1"/>
        <v>976.25</v>
      </c>
      <c r="L38" s="23"/>
    </row>
    <row r="39" spans="1:12" x14ac:dyDescent="0.25">
      <c r="A39" s="16">
        <v>72</v>
      </c>
      <c r="B39" s="16" t="s">
        <v>78</v>
      </c>
      <c r="C39" s="16" t="s">
        <v>77</v>
      </c>
      <c r="D39" s="16" t="s">
        <v>76</v>
      </c>
      <c r="E39" s="17">
        <v>34609</v>
      </c>
      <c r="F39" s="16" t="s">
        <v>17</v>
      </c>
      <c r="G39" s="18">
        <v>40</v>
      </c>
      <c r="H39" s="19">
        <v>21.5</v>
      </c>
      <c r="I39" s="19">
        <f t="shared" si="1"/>
        <v>860</v>
      </c>
      <c r="L39" s="23"/>
    </row>
    <row r="40" spans="1:12" x14ac:dyDescent="0.25">
      <c r="A40" s="16">
        <v>50</v>
      </c>
      <c r="B40" s="16" t="s">
        <v>142</v>
      </c>
      <c r="C40" s="16" t="s">
        <v>141</v>
      </c>
      <c r="D40" s="16" t="s">
        <v>140</v>
      </c>
      <c r="E40" s="17">
        <v>34610</v>
      </c>
      <c r="F40" s="16" t="s">
        <v>13</v>
      </c>
      <c r="G40" s="18">
        <v>40</v>
      </c>
      <c r="H40" s="19">
        <v>36.5</v>
      </c>
      <c r="I40" s="19">
        <f t="shared" si="1"/>
        <v>1460</v>
      </c>
      <c r="L40" s="23"/>
    </row>
    <row r="41" spans="1:12" x14ac:dyDescent="0.25">
      <c r="A41" s="16">
        <v>86</v>
      </c>
      <c r="B41" s="16" t="s">
        <v>38</v>
      </c>
      <c r="C41" s="16" t="s">
        <v>37</v>
      </c>
      <c r="D41" s="16" t="s">
        <v>36</v>
      </c>
      <c r="E41" s="17">
        <v>34610</v>
      </c>
      <c r="F41" s="16" t="s">
        <v>32</v>
      </c>
      <c r="G41" s="18">
        <v>40</v>
      </c>
      <c r="H41" s="19">
        <v>30</v>
      </c>
      <c r="I41" s="19">
        <f t="shared" si="1"/>
        <v>1200</v>
      </c>
      <c r="L41" s="23"/>
    </row>
    <row r="42" spans="1:12" x14ac:dyDescent="0.25">
      <c r="A42" s="16">
        <v>54</v>
      </c>
      <c r="B42" s="16" t="s">
        <v>130</v>
      </c>
      <c r="C42" s="16" t="s">
        <v>129</v>
      </c>
      <c r="D42" s="16" t="s">
        <v>128</v>
      </c>
      <c r="E42" s="17">
        <v>34615</v>
      </c>
      <c r="F42" s="16"/>
      <c r="G42" s="18">
        <v>40</v>
      </c>
      <c r="H42" s="19">
        <v>36.5</v>
      </c>
      <c r="I42" s="19">
        <f t="shared" si="1"/>
        <v>1460</v>
      </c>
      <c r="L42" s="23"/>
    </row>
    <row r="43" spans="1:12" x14ac:dyDescent="0.25">
      <c r="A43" s="16">
        <v>16</v>
      </c>
      <c r="B43" s="16" t="s">
        <v>232</v>
      </c>
      <c r="C43" s="16" t="s">
        <v>189</v>
      </c>
      <c r="D43" s="16" t="s">
        <v>231</v>
      </c>
      <c r="E43" s="17">
        <v>34616</v>
      </c>
      <c r="F43" s="16" t="s">
        <v>32</v>
      </c>
      <c r="G43" s="18">
        <v>35.5</v>
      </c>
      <c r="H43" s="19">
        <v>55</v>
      </c>
      <c r="I43" s="19">
        <f t="shared" si="1"/>
        <v>1952.5</v>
      </c>
      <c r="L43" s="23"/>
    </row>
    <row r="44" spans="1:12" x14ac:dyDescent="0.25">
      <c r="A44" s="16">
        <v>44</v>
      </c>
      <c r="B44" s="16" t="s">
        <v>160</v>
      </c>
      <c r="C44" s="16" t="s">
        <v>159</v>
      </c>
      <c r="D44" s="16" t="s">
        <v>158</v>
      </c>
      <c r="E44" s="17">
        <v>34671</v>
      </c>
      <c r="F44" s="16" t="s">
        <v>17</v>
      </c>
      <c r="G44" s="18">
        <v>15.5</v>
      </c>
      <c r="H44" s="19">
        <v>21.5</v>
      </c>
      <c r="I44" s="19">
        <f t="shared" si="1"/>
        <v>333.25</v>
      </c>
      <c r="L44" s="23"/>
    </row>
    <row r="45" spans="1:12" x14ac:dyDescent="0.25">
      <c r="A45" s="16">
        <v>84</v>
      </c>
      <c r="B45" s="16" t="s">
        <v>44</v>
      </c>
      <c r="C45" s="16" t="s">
        <v>43</v>
      </c>
      <c r="D45" s="16" t="s">
        <v>42</v>
      </c>
      <c r="E45" s="17">
        <v>34673</v>
      </c>
      <c r="F45" s="16" t="s">
        <v>13</v>
      </c>
      <c r="G45" s="18">
        <v>32</v>
      </c>
      <c r="H45" s="19">
        <v>23.75</v>
      </c>
      <c r="I45" s="19">
        <f t="shared" si="1"/>
        <v>760</v>
      </c>
      <c r="L45" s="23"/>
    </row>
    <row r="46" spans="1:12" x14ac:dyDescent="0.25">
      <c r="A46" s="16">
        <v>77</v>
      </c>
      <c r="B46" s="16" t="s">
        <v>64</v>
      </c>
      <c r="C46" s="16" t="s">
        <v>63</v>
      </c>
      <c r="D46" s="16" t="s">
        <v>62</v>
      </c>
      <c r="E46" s="17">
        <v>34679</v>
      </c>
      <c r="F46" s="16" t="s">
        <v>13</v>
      </c>
      <c r="G46" s="18">
        <v>40</v>
      </c>
      <c r="H46" s="19">
        <v>34.5</v>
      </c>
      <c r="I46" s="19">
        <f t="shared" si="1"/>
        <v>1380</v>
      </c>
      <c r="L46" s="23"/>
    </row>
    <row r="47" spans="1:12" x14ac:dyDescent="0.25">
      <c r="A47" s="16">
        <v>1</v>
      </c>
      <c r="B47" s="16" t="s">
        <v>272</v>
      </c>
      <c r="C47" s="16" t="s">
        <v>271</v>
      </c>
      <c r="D47" s="16" t="s">
        <v>270</v>
      </c>
      <c r="E47" s="17">
        <v>34690</v>
      </c>
      <c r="F47" s="16" t="s">
        <v>13</v>
      </c>
      <c r="G47" s="18">
        <v>35.5</v>
      </c>
      <c r="H47" s="19">
        <v>45</v>
      </c>
      <c r="I47" s="19">
        <f t="shared" si="1"/>
        <v>1597.5</v>
      </c>
      <c r="L47" s="23"/>
    </row>
    <row r="48" spans="1:12" x14ac:dyDescent="0.25">
      <c r="A48" s="16">
        <v>59</v>
      </c>
      <c r="B48" s="16" t="s">
        <v>115</v>
      </c>
      <c r="C48" s="16" t="s">
        <v>114</v>
      </c>
      <c r="D48" s="16" t="s">
        <v>87</v>
      </c>
      <c r="E48" s="17">
        <v>34709</v>
      </c>
      <c r="F48" s="16" t="s">
        <v>32</v>
      </c>
      <c r="G48" s="18">
        <v>42</v>
      </c>
      <c r="H48" s="19">
        <v>45</v>
      </c>
      <c r="I48" s="19">
        <f t="shared" si="1"/>
        <v>1890</v>
      </c>
      <c r="L48" s="23"/>
    </row>
    <row r="49" spans="1:12" x14ac:dyDescent="0.25">
      <c r="A49" s="16">
        <v>90</v>
      </c>
      <c r="B49" s="16" t="s">
        <v>23</v>
      </c>
      <c r="C49" s="16" t="s">
        <v>22</v>
      </c>
      <c r="D49" s="16" t="s">
        <v>21</v>
      </c>
      <c r="E49" s="17">
        <v>34758</v>
      </c>
      <c r="F49" s="16" t="s">
        <v>9</v>
      </c>
      <c r="G49" s="18">
        <v>15.5</v>
      </c>
      <c r="H49" s="19">
        <v>20.5</v>
      </c>
      <c r="I49" s="19">
        <f t="shared" si="1"/>
        <v>317.75</v>
      </c>
      <c r="L49" s="23"/>
    </row>
    <row r="50" spans="1:12" x14ac:dyDescent="0.25">
      <c r="A50" s="16">
        <v>48</v>
      </c>
      <c r="B50" s="16" t="s">
        <v>148</v>
      </c>
      <c r="C50" s="16" t="s">
        <v>147</v>
      </c>
      <c r="D50" s="16" t="s">
        <v>146</v>
      </c>
      <c r="E50" s="17">
        <v>34843</v>
      </c>
      <c r="F50" s="16" t="s">
        <v>13</v>
      </c>
      <c r="G50" s="18">
        <v>38</v>
      </c>
      <c r="H50" s="19">
        <v>55</v>
      </c>
      <c r="I50" s="19">
        <f t="shared" si="1"/>
        <v>2090</v>
      </c>
      <c r="L50" s="23"/>
    </row>
    <row r="51" spans="1:12" x14ac:dyDescent="0.25">
      <c r="A51" s="16">
        <v>61</v>
      </c>
      <c r="B51" s="16" t="s">
        <v>110</v>
      </c>
      <c r="C51" s="16" t="s">
        <v>109</v>
      </c>
      <c r="D51" s="16" t="s">
        <v>108</v>
      </c>
      <c r="E51" s="17">
        <v>34846</v>
      </c>
      <c r="F51" s="16" t="s">
        <v>9</v>
      </c>
      <c r="G51" s="18">
        <v>25</v>
      </c>
      <c r="H51" s="19">
        <v>23.52</v>
      </c>
      <c r="I51" s="19">
        <f t="shared" si="1"/>
        <v>588</v>
      </c>
      <c r="L51" s="23"/>
    </row>
    <row r="52" spans="1:12" x14ac:dyDescent="0.25">
      <c r="A52" s="16">
        <v>6</v>
      </c>
      <c r="B52" s="16" t="s">
        <v>259</v>
      </c>
      <c r="C52" s="16" t="s">
        <v>258</v>
      </c>
      <c r="D52" s="16" t="s">
        <v>257</v>
      </c>
      <c r="E52" s="17">
        <v>34853</v>
      </c>
      <c r="F52" s="16" t="s">
        <v>24</v>
      </c>
      <c r="G52" s="18">
        <v>35</v>
      </c>
      <c r="H52" s="19">
        <v>39</v>
      </c>
      <c r="I52" s="19">
        <f t="shared" si="1"/>
        <v>1365</v>
      </c>
      <c r="L52" s="23"/>
    </row>
    <row r="53" spans="1:12" x14ac:dyDescent="0.25">
      <c r="A53" s="16">
        <v>15</v>
      </c>
      <c r="B53" s="16" t="s">
        <v>234</v>
      </c>
      <c r="C53" s="16" t="s">
        <v>201</v>
      </c>
      <c r="D53" s="16" t="s">
        <v>233</v>
      </c>
      <c r="E53" s="17">
        <v>34858</v>
      </c>
      <c r="F53" s="16" t="s">
        <v>32</v>
      </c>
      <c r="G53" s="18">
        <v>40</v>
      </c>
      <c r="H53" s="19">
        <v>27.6</v>
      </c>
      <c r="I53" s="19">
        <f t="shared" si="1"/>
        <v>1104</v>
      </c>
      <c r="L53" s="23"/>
    </row>
    <row r="54" spans="1:12" x14ac:dyDescent="0.25">
      <c r="A54" s="16">
        <v>19</v>
      </c>
      <c r="B54" s="16" t="s">
        <v>226</v>
      </c>
      <c r="C54" s="16" t="s">
        <v>225</v>
      </c>
      <c r="D54" s="16" t="s">
        <v>224</v>
      </c>
      <c r="E54" s="17">
        <v>34871</v>
      </c>
      <c r="F54" s="16" t="s">
        <v>9</v>
      </c>
      <c r="G54" s="18">
        <v>40</v>
      </c>
      <c r="H54" s="19">
        <v>30</v>
      </c>
      <c r="I54" s="19">
        <f t="shared" si="1"/>
        <v>1200</v>
      </c>
      <c r="L54" s="23"/>
    </row>
    <row r="55" spans="1:12" x14ac:dyDescent="0.25">
      <c r="A55" s="16">
        <v>89</v>
      </c>
      <c r="B55" s="16" t="s">
        <v>27</v>
      </c>
      <c r="C55" s="16" t="s">
        <v>26</v>
      </c>
      <c r="D55" s="16" t="s">
        <v>25</v>
      </c>
      <c r="E55" s="17">
        <v>34879</v>
      </c>
      <c r="F55" s="16" t="s">
        <v>24</v>
      </c>
      <c r="G55" s="18">
        <v>40</v>
      </c>
      <c r="H55" s="19">
        <v>21.5</v>
      </c>
      <c r="I55" s="19">
        <f t="shared" si="1"/>
        <v>860</v>
      </c>
      <c r="L55" s="23"/>
    </row>
    <row r="56" spans="1:12" x14ac:dyDescent="0.25">
      <c r="A56" s="16">
        <v>37</v>
      </c>
      <c r="B56" s="16" t="s">
        <v>178</v>
      </c>
      <c r="C56" s="16" t="s">
        <v>177</v>
      </c>
      <c r="D56" s="16" t="s">
        <v>176</v>
      </c>
      <c r="E56" s="17">
        <v>34949</v>
      </c>
      <c r="F56" s="16" t="s">
        <v>58</v>
      </c>
      <c r="G56" s="18">
        <v>29.5</v>
      </c>
      <c r="H56" s="19">
        <v>21.5</v>
      </c>
      <c r="I56" s="19">
        <f t="shared" si="1"/>
        <v>634.25</v>
      </c>
      <c r="L56" s="23"/>
    </row>
    <row r="57" spans="1:12" x14ac:dyDescent="0.25">
      <c r="A57" s="16">
        <v>52</v>
      </c>
      <c r="B57" s="16" t="s">
        <v>136</v>
      </c>
      <c r="C57" s="16" t="s">
        <v>135</v>
      </c>
      <c r="D57" s="16" t="s">
        <v>134</v>
      </c>
      <c r="E57" s="17">
        <v>34998</v>
      </c>
      <c r="F57" s="16" t="s">
        <v>9</v>
      </c>
      <c r="G57" s="18">
        <v>40</v>
      </c>
      <c r="H57" s="19">
        <v>36.5</v>
      </c>
      <c r="I57" s="19">
        <f t="shared" si="1"/>
        <v>1460</v>
      </c>
      <c r="L57" s="23"/>
    </row>
    <row r="58" spans="1:12" x14ac:dyDescent="0.25">
      <c r="A58" s="16">
        <v>40</v>
      </c>
      <c r="B58" s="16" t="s">
        <v>169</v>
      </c>
      <c r="C58" s="16" t="s">
        <v>19</v>
      </c>
      <c r="D58" s="16" t="s">
        <v>168</v>
      </c>
      <c r="E58" s="17">
        <v>35005</v>
      </c>
      <c r="F58" s="16"/>
      <c r="G58" s="18">
        <v>38</v>
      </c>
      <c r="H58" s="19">
        <v>30.5</v>
      </c>
      <c r="I58" s="19">
        <f t="shared" si="1"/>
        <v>1159</v>
      </c>
      <c r="L58" s="23"/>
    </row>
    <row r="59" spans="1:12" x14ac:dyDescent="0.25">
      <c r="A59" s="16">
        <v>35</v>
      </c>
      <c r="B59" s="16" t="s">
        <v>183</v>
      </c>
      <c r="C59" s="16" t="s">
        <v>177</v>
      </c>
      <c r="D59" s="16" t="s">
        <v>182</v>
      </c>
      <c r="E59" s="17">
        <v>35026</v>
      </c>
      <c r="F59" s="16" t="s">
        <v>24</v>
      </c>
      <c r="G59" s="18">
        <v>35.5</v>
      </c>
      <c r="H59" s="19">
        <v>55</v>
      </c>
      <c r="I59" s="19">
        <f t="shared" si="1"/>
        <v>1952.5</v>
      </c>
      <c r="L59" s="23"/>
    </row>
    <row r="60" spans="1:12" x14ac:dyDescent="0.25">
      <c r="A60" s="16">
        <v>49</v>
      </c>
      <c r="B60" s="16" t="s">
        <v>145</v>
      </c>
      <c r="C60" s="16" t="s">
        <v>144</v>
      </c>
      <c r="D60" s="16" t="s">
        <v>143</v>
      </c>
      <c r="E60" s="17">
        <v>35034</v>
      </c>
      <c r="F60" s="16" t="s">
        <v>28</v>
      </c>
      <c r="G60" s="18">
        <v>35.5</v>
      </c>
      <c r="H60" s="19">
        <v>27.5</v>
      </c>
      <c r="I60" s="19">
        <f t="shared" si="1"/>
        <v>976.25</v>
      </c>
      <c r="L60" s="23"/>
    </row>
    <row r="61" spans="1:12" x14ac:dyDescent="0.25">
      <c r="A61" s="16">
        <v>67</v>
      </c>
      <c r="B61" s="16" t="s">
        <v>92</v>
      </c>
      <c r="C61" s="16" t="s">
        <v>91</v>
      </c>
      <c r="D61" s="16" t="s">
        <v>90</v>
      </c>
      <c r="E61" s="17">
        <v>35038</v>
      </c>
      <c r="F61" s="16"/>
      <c r="G61" s="18">
        <v>29.5</v>
      </c>
      <c r="H61" s="19">
        <v>21.5</v>
      </c>
      <c r="I61" s="19">
        <f t="shared" si="1"/>
        <v>634.25</v>
      </c>
      <c r="L61" s="23"/>
    </row>
    <row r="62" spans="1:12" x14ac:dyDescent="0.25">
      <c r="A62" s="16">
        <v>18</v>
      </c>
      <c r="B62" s="16" t="s">
        <v>228</v>
      </c>
      <c r="C62" s="16" t="s">
        <v>30</v>
      </c>
      <c r="D62" s="16" t="s">
        <v>227</v>
      </c>
      <c r="E62" s="17">
        <v>35050</v>
      </c>
      <c r="F62" s="16" t="s">
        <v>58</v>
      </c>
      <c r="G62" s="18">
        <v>40</v>
      </c>
      <c r="H62" s="19">
        <v>37</v>
      </c>
      <c r="I62" s="19">
        <f t="shared" si="1"/>
        <v>1480</v>
      </c>
      <c r="L62" s="23"/>
    </row>
    <row r="63" spans="1:12" x14ac:dyDescent="0.25">
      <c r="A63" s="16">
        <v>91</v>
      </c>
      <c r="B63" s="16" t="s">
        <v>20</v>
      </c>
      <c r="C63" s="16" t="s">
        <v>19</v>
      </c>
      <c r="D63" s="16" t="s">
        <v>18</v>
      </c>
      <c r="E63" s="17">
        <v>35055</v>
      </c>
      <c r="F63" s="16" t="s">
        <v>17</v>
      </c>
      <c r="G63" s="18">
        <v>40</v>
      </c>
      <c r="H63" s="19">
        <v>31.75</v>
      </c>
      <c r="I63" s="19">
        <f t="shared" si="1"/>
        <v>1270</v>
      </c>
      <c r="L63" s="23"/>
    </row>
    <row r="64" spans="1:12" x14ac:dyDescent="0.25">
      <c r="A64" s="16">
        <v>14</v>
      </c>
      <c r="B64" s="16" t="s">
        <v>236</v>
      </c>
      <c r="C64" s="16" t="s">
        <v>94</v>
      </c>
      <c r="D64" s="16" t="s">
        <v>235</v>
      </c>
      <c r="E64" s="17">
        <v>35195</v>
      </c>
      <c r="F64" s="16" t="s">
        <v>32</v>
      </c>
      <c r="G64" s="18">
        <v>40</v>
      </c>
      <c r="H64" s="19">
        <v>22.22</v>
      </c>
      <c r="I64" s="19">
        <f t="shared" si="1"/>
        <v>888.8</v>
      </c>
      <c r="L64" s="23"/>
    </row>
    <row r="65" spans="1:12" x14ac:dyDescent="0.25">
      <c r="A65" s="16">
        <v>4</v>
      </c>
      <c r="B65" s="16" t="s">
        <v>264</v>
      </c>
      <c r="C65" s="16" t="s">
        <v>263</v>
      </c>
      <c r="D65" s="16" t="s">
        <v>10</v>
      </c>
      <c r="E65" s="17">
        <v>35221</v>
      </c>
      <c r="F65" s="16" t="s">
        <v>9</v>
      </c>
      <c r="G65" s="18">
        <v>40</v>
      </c>
      <c r="H65" s="19">
        <v>23.75</v>
      </c>
      <c r="I65" s="19">
        <f t="shared" si="1"/>
        <v>950</v>
      </c>
      <c r="L65" s="23"/>
    </row>
    <row r="66" spans="1:12" x14ac:dyDescent="0.25">
      <c r="A66" s="16">
        <v>55</v>
      </c>
      <c r="B66" s="16" t="s">
        <v>127</v>
      </c>
      <c r="C66" s="16" t="s">
        <v>126</v>
      </c>
      <c r="D66" s="16" t="s">
        <v>125</v>
      </c>
      <c r="E66" s="17">
        <v>35221</v>
      </c>
      <c r="F66" s="16"/>
      <c r="G66" s="18">
        <v>25</v>
      </c>
      <c r="H66" s="19">
        <v>23.52</v>
      </c>
      <c r="I66" s="19">
        <f t="shared" ref="I66:I95" si="2">G66*H66</f>
        <v>588</v>
      </c>
      <c r="L66" s="23"/>
    </row>
    <row r="67" spans="1:12" x14ac:dyDescent="0.25">
      <c r="A67" s="16">
        <v>34</v>
      </c>
      <c r="B67" s="16" t="s">
        <v>185</v>
      </c>
      <c r="C67" s="16" t="s">
        <v>184</v>
      </c>
      <c r="D67" s="16" t="s">
        <v>36</v>
      </c>
      <c r="E67" s="17">
        <v>35372</v>
      </c>
      <c r="F67" s="16" t="s">
        <v>24</v>
      </c>
      <c r="G67" s="18">
        <v>40</v>
      </c>
      <c r="H67" s="19">
        <v>34.5</v>
      </c>
      <c r="I67" s="19">
        <f t="shared" si="2"/>
        <v>1380</v>
      </c>
      <c r="L67" s="23"/>
    </row>
    <row r="68" spans="1:12" x14ac:dyDescent="0.25">
      <c r="A68" s="16">
        <v>64</v>
      </c>
      <c r="B68" s="16" t="s">
        <v>101</v>
      </c>
      <c r="C68" s="16" t="s">
        <v>100</v>
      </c>
      <c r="D68" s="16" t="s">
        <v>99</v>
      </c>
      <c r="E68" s="17">
        <v>35390</v>
      </c>
      <c r="F68" s="16" t="s">
        <v>13</v>
      </c>
      <c r="G68" s="18">
        <v>35</v>
      </c>
      <c r="H68" s="19">
        <v>27.1</v>
      </c>
      <c r="I68" s="19">
        <f t="shared" si="2"/>
        <v>948.5</v>
      </c>
      <c r="L68" s="23"/>
    </row>
    <row r="69" spans="1:12" x14ac:dyDescent="0.25">
      <c r="A69" s="16">
        <v>46</v>
      </c>
      <c r="B69" s="16" t="s">
        <v>154</v>
      </c>
      <c r="C69" s="16" t="s">
        <v>153</v>
      </c>
      <c r="D69" s="16" t="s">
        <v>152</v>
      </c>
      <c r="E69" s="17">
        <v>35427</v>
      </c>
      <c r="F69" s="16" t="s">
        <v>28</v>
      </c>
      <c r="G69" s="18">
        <v>32</v>
      </c>
      <c r="H69" s="19">
        <v>20.5</v>
      </c>
      <c r="I69" s="19">
        <f t="shared" si="2"/>
        <v>656</v>
      </c>
      <c r="L69" s="23"/>
    </row>
    <row r="70" spans="1:12" x14ac:dyDescent="0.25">
      <c r="A70" s="16">
        <v>82</v>
      </c>
      <c r="B70" s="16" t="s">
        <v>50</v>
      </c>
      <c r="C70" s="16" t="s">
        <v>49</v>
      </c>
      <c r="D70" s="16" t="s">
        <v>48</v>
      </c>
      <c r="E70" s="17">
        <v>35451</v>
      </c>
      <c r="F70" s="16"/>
      <c r="G70" s="18">
        <v>29.5</v>
      </c>
      <c r="H70" s="19">
        <v>30</v>
      </c>
      <c r="I70" s="19">
        <f t="shared" si="2"/>
        <v>885</v>
      </c>
      <c r="L70" s="23"/>
    </row>
    <row r="71" spans="1:12" x14ac:dyDescent="0.25">
      <c r="A71" s="16">
        <v>7</v>
      </c>
      <c r="B71" s="16" t="s">
        <v>256</v>
      </c>
      <c r="C71" s="16" t="s">
        <v>60</v>
      </c>
      <c r="D71" s="16" t="s">
        <v>255</v>
      </c>
      <c r="E71" s="17">
        <v>35485</v>
      </c>
      <c r="F71" s="16" t="s">
        <v>9</v>
      </c>
      <c r="G71" s="18">
        <v>35</v>
      </c>
      <c r="H71" s="19">
        <v>27.1</v>
      </c>
      <c r="I71" s="19">
        <f t="shared" si="2"/>
        <v>948.5</v>
      </c>
      <c r="L71" s="23"/>
    </row>
    <row r="72" spans="1:12" x14ac:dyDescent="0.25">
      <c r="A72" s="16">
        <v>62</v>
      </c>
      <c r="B72" s="16" t="s">
        <v>107</v>
      </c>
      <c r="C72" s="16" t="s">
        <v>106</v>
      </c>
      <c r="D72" s="16" t="s">
        <v>105</v>
      </c>
      <c r="E72" s="17">
        <v>35545</v>
      </c>
      <c r="F72" s="16"/>
      <c r="G72" s="18">
        <v>15.5</v>
      </c>
      <c r="H72" s="19">
        <v>21.5</v>
      </c>
      <c r="I72" s="19">
        <f t="shared" si="2"/>
        <v>333.25</v>
      </c>
      <c r="L72" s="23"/>
    </row>
    <row r="73" spans="1:12" x14ac:dyDescent="0.25">
      <c r="A73" s="16">
        <v>39</v>
      </c>
      <c r="B73" s="16" t="s">
        <v>172</v>
      </c>
      <c r="C73" s="16" t="s">
        <v>171</v>
      </c>
      <c r="D73" s="16" t="s">
        <v>170</v>
      </c>
      <c r="E73" s="17">
        <v>35655</v>
      </c>
      <c r="F73" s="16" t="s">
        <v>32</v>
      </c>
      <c r="G73" s="18">
        <v>40</v>
      </c>
      <c r="H73" s="19">
        <v>37</v>
      </c>
      <c r="I73" s="19">
        <f t="shared" si="2"/>
        <v>1480</v>
      </c>
      <c r="L73" s="23"/>
    </row>
    <row r="74" spans="1:12" x14ac:dyDescent="0.25">
      <c r="A74" s="16">
        <v>68</v>
      </c>
      <c r="B74" s="16" t="s">
        <v>89</v>
      </c>
      <c r="C74" s="16" t="s">
        <v>88</v>
      </c>
      <c r="D74" s="16" t="s">
        <v>87</v>
      </c>
      <c r="E74" s="17">
        <v>35715</v>
      </c>
      <c r="F74" s="16" t="s">
        <v>17</v>
      </c>
      <c r="G74" s="18">
        <v>40</v>
      </c>
      <c r="H74" s="19">
        <v>35</v>
      </c>
      <c r="I74" s="19">
        <f t="shared" si="2"/>
        <v>1400</v>
      </c>
      <c r="L74" s="23"/>
    </row>
    <row r="75" spans="1:12" x14ac:dyDescent="0.25">
      <c r="A75" s="16">
        <v>76</v>
      </c>
      <c r="B75" s="16" t="s">
        <v>67</v>
      </c>
      <c r="C75" s="16" t="s">
        <v>66</v>
      </c>
      <c r="D75" s="16" t="s">
        <v>65</v>
      </c>
      <c r="E75" s="17">
        <v>35728</v>
      </c>
      <c r="F75" s="16" t="s">
        <v>13</v>
      </c>
      <c r="G75" s="18">
        <v>40</v>
      </c>
      <c r="H75" s="19">
        <v>21.5</v>
      </c>
      <c r="I75" s="19">
        <f t="shared" si="2"/>
        <v>860</v>
      </c>
      <c r="L75" s="23"/>
    </row>
    <row r="76" spans="1:12" x14ac:dyDescent="0.25">
      <c r="A76" s="16">
        <v>87</v>
      </c>
      <c r="B76" s="16" t="s">
        <v>35</v>
      </c>
      <c r="C76" s="16" t="s">
        <v>34</v>
      </c>
      <c r="D76" s="16" t="s">
        <v>33</v>
      </c>
      <c r="E76" s="17">
        <v>35739</v>
      </c>
      <c r="F76" s="16" t="s">
        <v>32</v>
      </c>
      <c r="G76" s="18">
        <v>35</v>
      </c>
      <c r="H76" s="19">
        <v>60</v>
      </c>
      <c r="I76" s="19">
        <f t="shared" si="2"/>
        <v>2100</v>
      </c>
      <c r="L76" s="23"/>
    </row>
    <row r="77" spans="1:12" x14ac:dyDescent="0.25">
      <c r="A77" s="16">
        <v>25</v>
      </c>
      <c r="B77" s="16" t="s">
        <v>210</v>
      </c>
      <c r="C77" s="16" t="s">
        <v>209</v>
      </c>
      <c r="D77" s="16" t="s">
        <v>82</v>
      </c>
      <c r="E77" s="17">
        <v>35747</v>
      </c>
      <c r="F77" s="16" t="s">
        <v>28</v>
      </c>
      <c r="G77" s="18">
        <v>40</v>
      </c>
      <c r="H77" s="19">
        <v>30.5</v>
      </c>
      <c r="I77" s="19">
        <f t="shared" si="2"/>
        <v>1220</v>
      </c>
      <c r="L77" s="23"/>
    </row>
    <row r="78" spans="1:12" x14ac:dyDescent="0.25">
      <c r="A78" s="16">
        <v>58</v>
      </c>
      <c r="B78" s="16" t="s">
        <v>118</v>
      </c>
      <c r="C78" s="16" t="s">
        <v>117</v>
      </c>
      <c r="D78" s="16" t="s">
        <v>116</v>
      </c>
      <c r="E78" s="17">
        <v>35755</v>
      </c>
      <c r="F78" s="16" t="s">
        <v>17</v>
      </c>
      <c r="G78" s="18">
        <v>40</v>
      </c>
      <c r="H78" s="19">
        <v>27.6</v>
      </c>
      <c r="I78" s="19">
        <f t="shared" si="2"/>
        <v>1104</v>
      </c>
      <c r="L78" s="23"/>
    </row>
    <row r="79" spans="1:12" x14ac:dyDescent="0.25">
      <c r="A79" s="16">
        <v>70</v>
      </c>
      <c r="B79" s="16" t="s">
        <v>83</v>
      </c>
      <c r="C79" s="16" t="s">
        <v>82</v>
      </c>
      <c r="D79" s="16" t="s">
        <v>36</v>
      </c>
      <c r="E79" s="17">
        <v>35759</v>
      </c>
      <c r="F79" s="16" t="s">
        <v>9</v>
      </c>
      <c r="G79" s="18">
        <v>42</v>
      </c>
      <c r="H79" s="19">
        <v>39</v>
      </c>
      <c r="I79" s="19">
        <f t="shared" si="2"/>
        <v>1638</v>
      </c>
      <c r="L79" s="23"/>
    </row>
    <row r="80" spans="1:12" x14ac:dyDescent="0.25">
      <c r="A80" s="16">
        <v>31</v>
      </c>
      <c r="B80" s="16" t="s">
        <v>193</v>
      </c>
      <c r="C80" s="16" t="s">
        <v>192</v>
      </c>
      <c r="D80" s="16" t="s">
        <v>191</v>
      </c>
      <c r="E80" s="17">
        <v>35775</v>
      </c>
      <c r="F80" s="16" t="s">
        <v>13</v>
      </c>
      <c r="G80" s="18">
        <v>25</v>
      </c>
      <c r="H80" s="19">
        <v>23.52</v>
      </c>
      <c r="I80" s="19">
        <f t="shared" si="2"/>
        <v>588</v>
      </c>
      <c r="L80" s="23"/>
    </row>
    <row r="81" spans="1:12" x14ac:dyDescent="0.25">
      <c r="A81" s="16">
        <v>9</v>
      </c>
      <c r="B81" s="16" t="s">
        <v>251</v>
      </c>
      <c r="C81" s="16" t="s">
        <v>250</v>
      </c>
      <c r="D81" s="16" t="s">
        <v>249</v>
      </c>
      <c r="E81" s="17">
        <v>35825</v>
      </c>
      <c r="F81" s="16" t="s">
        <v>17</v>
      </c>
      <c r="G81" s="18">
        <v>35.5</v>
      </c>
      <c r="H81" s="19">
        <v>28.3</v>
      </c>
      <c r="I81" s="19">
        <f t="shared" si="2"/>
        <v>1004.65</v>
      </c>
      <c r="L81" s="23"/>
    </row>
    <row r="82" spans="1:12" x14ac:dyDescent="0.25">
      <c r="A82" s="16">
        <v>12</v>
      </c>
      <c r="B82" s="16" t="s">
        <v>242</v>
      </c>
      <c r="C82" s="16" t="s">
        <v>241</v>
      </c>
      <c r="D82" s="16" t="s">
        <v>240</v>
      </c>
      <c r="E82" s="17">
        <v>35888</v>
      </c>
      <c r="F82" s="16" t="s">
        <v>28</v>
      </c>
      <c r="G82" s="18">
        <v>32</v>
      </c>
      <c r="H82" s="19">
        <v>20.5</v>
      </c>
      <c r="I82" s="19">
        <f t="shared" si="2"/>
        <v>656</v>
      </c>
      <c r="L82" s="23"/>
    </row>
    <row r="83" spans="1:12" x14ac:dyDescent="0.25">
      <c r="A83" s="16">
        <v>85</v>
      </c>
      <c r="B83" s="16" t="s">
        <v>41</v>
      </c>
      <c r="C83" s="16" t="s">
        <v>40</v>
      </c>
      <c r="D83" s="16" t="s">
        <v>39</v>
      </c>
      <c r="E83" s="17">
        <v>35916</v>
      </c>
      <c r="F83" s="16"/>
      <c r="G83" s="18">
        <v>42</v>
      </c>
      <c r="H83" s="19">
        <v>30.5</v>
      </c>
      <c r="I83" s="19">
        <f t="shared" si="2"/>
        <v>1281</v>
      </c>
      <c r="L83" s="23"/>
    </row>
    <row r="84" spans="1:12" x14ac:dyDescent="0.25">
      <c r="A84" s="16">
        <v>3</v>
      </c>
      <c r="B84" s="16" t="s">
        <v>266</v>
      </c>
      <c r="C84" s="16" t="s">
        <v>265</v>
      </c>
      <c r="D84" s="16" t="s">
        <v>87</v>
      </c>
      <c r="E84" s="17">
        <v>36000</v>
      </c>
      <c r="F84" s="16" t="s">
        <v>28</v>
      </c>
      <c r="G84" s="18">
        <v>42</v>
      </c>
      <c r="H84" s="19">
        <v>31.75</v>
      </c>
      <c r="I84" s="19">
        <f t="shared" si="2"/>
        <v>1333.5</v>
      </c>
      <c r="L84" s="23"/>
    </row>
    <row r="85" spans="1:12" x14ac:dyDescent="0.25">
      <c r="A85" s="16">
        <v>33</v>
      </c>
      <c r="B85" s="16" t="s">
        <v>188</v>
      </c>
      <c r="C85" s="16" t="s">
        <v>187</v>
      </c>
      <c r="D85" s="16" t="s">
        <v>186</v>
      </c>
      <c r="E85" s="17">
        <v>36017</v>
      </c>
      <c r="F85" s="16" t="s">
        <v>9</v>
      </c>
      <c r="G85" s="18">
        <v>35</v>
      </c>
      <c r="H85" s="19">
        <v>50</v>
      </c>
      <c r="I85" s="19">
        <f t="shared" si="2"/>
        <v>1750</v>
      </c>
      <c r="L85" s="23"/>
    </row>
    <row r="86" spans="1:12" x14ac:dyDescent="0.25">
      <c r="A86" s="16">
        <v>94</v>
      </c>
      <c r="B86" s="16" t="s">
        <v>8</v>
      </c>
      <c r="C86" s="16" t="s">
        <v>7</v>
      </c>
      <c r="D86" s="16" t="s">
        <v>6</v>
      </c>
      <c r="E86" s="17">
        <v>36037</v>
      </c>
      <c r="F86" s="16"/>
      <c r="G86" s="18">
        <v>15.5</v>
      </c>
      <c r="H86" s="19">
        <v>21.5</v>
      </c>
      <c r="I86" s="19">
        <f t="shared" si="2"/>
        <v>333.25</v>
      </c>
      <c r="L86" s="23"/>
    </row>
    <row r="87" spans="1:12" x14ac:dyDescent="0.25">
      <c r="A87" s="16">
        <v>10</v>
      </c>
      <c r="B87" s="16" t="s">
        <v>248</v>
      </c>
      <c r="C87" s="16" t="s">
        <v>247</v>
      </c>
      <c r="D87" s="16" t="s">
        <v>246</v>
      </c>
      <c r="E87" s="17">
        <v>36157</v>
      </c>
      <c r="F87" s="16"/>
      <c r="G87" s="18">
        <v>40</v>
      </c>
      <c r="H87" s="19">
        <v>36.5</v>
      </c>
      <c r="I87" s="19">
        <f t="shared" si="2"/>
        <v>1460</v>
      </c>
      <c r="L87" s="23"/>
    </row>
    <row r="88" spans="1:12" x14ac:dyDescent="0.25">
      <c r="A88" s="16">
        <v>56</v>
      </c>
      <c r="B88" s="16" t="s">
        <v>124</v>
      </c>
      <c r="C88" s="16" t="s">
        <v>123</v>
      </c>
      <c r="D88" s="16" t="s">
        <v>122</v>
      </c>
      <c r="E88" s="17">
        <v>36181</v>
      </c>
      <c r="F88" s="16" t="s">
        <v>28</v>
      </c>
      <c r="G88" s="18">
        <v>40</v>
      </c>
      <c r="H88" s="19">
        <v>36.5</v>
      </c>
      <c r="I88" s="19">
        <f t="shared" si="2"/>
        <v>1460</v>
      </c>
    </row>
    <row r="89" spans="1:12" x14ac:dyDescent="0.25">
      <c r="A89" s="16">
        <v>32</v>
      </c>
      <c r="B89" s="16" t="s">
        <v>190</v>
      </c>
      <c r="C89" s="16" t="s">
        <v>189</v>
      </c>
      <c r="D89" s="16" t="s">
        <v>87</v>
      </c>
      <c r="E89" s="17">
        <v>36194</v>
      </c>
      <c r="F89" s="16"/>
      <c r="G89" s="18">
        <v>35</v>
      </c>
      <c r="H89" s="19">
        <v>27.1</v>
      </c>
      <c r="I89" s="19">
        <f t="shared" si="2"/>
        <v>948.5</v>
      </c>
    </row>
    <row r="90" spans="1:12" x14ac:dyDescent="0.25">
      <c r="A90" s="16">
        <v>78</v>
      </c>
      <c r="B90" s="16" t="s">
        <v>61</v>
      </c>
      <c r="C90" s="16" t="s">
        <v>60</v>
      </c>
      <c r="D90" s="16" t="s">
        <v>59</v>
      </c>
      <c r="E90" s="17">
        <v>36221</v>
      </c>
      <c r="F90" s="16" t="s">
        <v>58</v>
      </c>
      <c r="G90" s="18">
        <v>40</v>
      </c>
      <c r="H90" s="19">
        <v>48</v>
      </c>
      <c r="I90" s="19">
        <f t="shared" si="2"/>
        <v>1920</v>
      </c>
    </row>
    <row r="91" spans="1:12" x14ac:dyDescent="0.25">
      <c r="A91" s="16">
        <v>69</v>
      </c>
      <c r="B91" s="16" t="s">
        <v>86</v>
      </c>
      <c r="C91" s="16" t="s">
        <v>85</v>
      </c>
      <c r="D91" s="16" t="s">
        <v>84</v>
      </c>
      <c r="E91" s="17">
        <v>36231</v>
      </c>
      <c r="F91" s="16" t="s">
        <v>17</v>
      </c>
      <c r="G91" s="18">
        <v>35</v>
      </c>
      <c r="H91" s="19">
        <v>27.1</v>
      </c>
      <c r="I91" s="19">
        <f t="shared" si="2"/>
        <v>948.5</v>
      </c>
    </row>
    <row r="92" spans="1:12" x14ac:dyDescent="0.25">
      <c r="A92" s="16">
        <v>93</v>
      </c>
      <c r="B92" s="16" t="s">
        <v>12</v>
      </c>
      <c r="C92" s="16" t="s">
        <v>11</v>
      </c>
      <c r="D92" s="16" t="s">
        <v>10</v>
      </c>
      <c r="E92" s="17">
        <v>36256</v>
      </c>
      <c r="F92" s="16" t="s">
        <v>9</v>
      </c>
      <c r="G92" s="18">
        <v>40</v>
      </c>
      <c r="H92" s="19">
        <v>47</v>
      </c>
      <c r="I92" s="19">
        <f t="shared" si="2"/>
        <v>1880</v>
      </c>
    </row>
    <row r="93" spans="1:12" x14ac:dyDescent="0.25">
      <c r="A93" s="16">
        <v>71</v>
      </c>
      <c r="B93" s="16" t="s">
        <v>81</v>
      </c>
      <c r="C93" s="16" t="s">
        <v>80</v>
      </c>
      <c r="D93" s="16" t="s">
        <v>79</v>
      </c>
      <c r="E93" s="17">
        <v>36312</v>
      </c>
      <c r="F93" s="16" t="s">
        <v>9</v>
      </c>
      <c r="G93" s="18">
        <v>29.5</v>
      </c>
      <c r="H93" s="19">
        <v>28.3</v>
      </c>
      <c r="I93" s="19">
        <f t="shared" si="2"/>
        <v>834.85</v>
      </c>
    </row>
    <row r="94" spans="1:12" x14ac:dyDescent="0.25">
      <c r="A94" s="16">
        <v>26</v>
      </c>
      <c r="B94" s="16" t="s">
        <v>208</v>
      </c>
      <c r="C94" s="16" t="s">
        <v>207</v>
      </c>
      <c r="D94" s="16" t="s">
        <v>206</v>
      </c>
      <c r="E94" s="17">
        <v>36374</v>
      </c>
      <c r="F94" s="16" t="s">
        <v>28</v>
      </c>
      <c r="G94" s="18">
        <v>32</v>
      </c>
      <c r="H94" s="19">
        <v>20.5</v>
      </c>
      <c r="I94" s="19">
        <f t="shared" si="2"/>
        <v>656</v>
      </c>
    </row>
    <row r="95" spans="1:12" x14ac:dyDescent="0.25">
      <c r="A95" s="16">
        <v>80</v>
      </c>
      <c r="B95" s="16" t="s">
        <v>54</v>
      </c>
      <c r="C95" s="16"/>
      <c r="D95" s="16"/>
      <c r="E95" s="17"/>
      <c r="F95" s="16" t="s">
        <v>28</v>
      </c>
      <c r="G95" s="18">
        <v>40</v>
      </c>
      <c r="H95" s="19">
        <v>21.5</v>
      </c>
      <c r="I95" s="19">
        <f t="shared" si="2"/>
        <v>860</v>
      </c>
    </row>
  </sheetData>
  <protectedRanges>
    <protectedRange password="CF7A" sqref="G2:G95" name="Range1"/>
  </protectedRanges>
  <autoFilter ref="A1:I95" xr:uid="{00000000-0001-0000-1200-000000000000}"/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5"/>
  <sheetViews>
    <sheetView zoomScale="120" zoomScaleNormal="120" workbookViewId="0">
      <selection activeCell="E10" sqref="E10"/>
    </sheetView>
  </sheetViews>
  <sheetFormatPr defaultColWidth="8.7265625" defaultRowHeight="15" x14ac:dyDescent="0.25"/>
  <cols>
    <col min="1" max="1" width="10" style="3" customWidth="1"/>
    <col min="2" max="2" width="12.453125" style="3" customWidth="1"/>
    <col min="3" max="3" width="15" style="3" customWidth="1"/>
    <col min="4" max="4" width="13.90625" style="3" customWidth="1"/>
    <col min="5" max="5" width="12.36328125" style="3" customWidth="1"/>
    <col min="6" max="6" width="8.7265625" style="3"/>
    <col min="7" max="7" width="11.26953125" style="3" customWidth="1"/>
    <col min="8" max="8" width="8.7265625" style="3"/>
    <col min="9" max="9" width="15.26953125" style="3" customWidth="1"/>
    <col min="10" max="16384" width="8.7265625" style="3"/>
  </cols>
  <sheetData>
    <row r="1" spans="1:7" s="2" customFormat="1" ht="15.6" x14ac:dyDescent="0.25">
      <c r="A1" s="20" t="s">
        <v>383</v>
      </c>
      <c r="B1" s="20" t="s">
        <v>384</v>
      </c>
      <c r="C1" s="20" t="s">
        <v>385</v>
      </c>
      <c r="D1" s="20" t="s">
        <v>386</v>
      </c>
      <c r="E1" s="20" t="s">
        <v>387</v>
      </c>
    </row>
    <row r="2" spans="1:7" x14ac:dyDescent="0.25">
      <c r="A2" s="21" t="s">
        <v>388</v>
      </c>
      <c r="B2" s="21" t="s">
        <v>391</v>
      </c>
      <c r="C2" s="21" t="s">
        <v>395</v>
      </c>
      <c r="D2" s="21" t="s">
        <v>398</v>
      </c>
      <c r="E2" s="21" t="s">
        <v>400</v>
      </c>
    </row>
    <row r="3" spans="1:7" ht="15.6" x14ac:dyDescent="0.25">
      <c r="A3" s="21" t="s">
        <v>389</v>
      </c>
      <c r="B3" s="21" t="s">
        <v>392</v>
      </c>
      <c r="C3" s="21" t="s">
        <v>396</v>
      </c>
      <c r="D3" s="21" t="s">
        <v>399</v>
      </c>
      <c r="E3" s="21" t="s">
        <v>401</v>
      </c>
      <c r="G3" s="2"/>
    </row>
    <row r="4" spans="1:7" x14ac:dyDescent="0.25">
      <c r="A4" s="21" t="s">
        <v>390</v>
      </c>
      <c r="B4" s="21" t="s">
        <v>393</v>
      </c>
      <c r="C4" s="21" t="s">
        <v>397</v>
      </c>
      <c r="D4" s="21"/>
      <c r="E4" s="21" t="s">
        <v>402</v>
      </c>
    </row>
    <row r="5" spans="1:7" x14ac:dyDescent="0.25">
      <c r="A5" s="21"/>
      <c r="B5" s="21" t="s">
        <v>394</v>
      </c>
      <c r="C5" s="21"/>
      <c r="D5" s="21"/>
      <c r="E5" s="21" t="s">
        <v>403</v>
      </c>
    </row>
    <row r="6" spans="1:7" ht="15.6" x14ac:dyDescent="0.25">
      <c r="A6" s="21"/>
      <c r="B6" s="21"/>
      <c r="C6" s="21"/>
      <c r="D6" s="21"/>
      <c r="E6" s="21" t="s">
        <v>404</v>
      </c>
      <c r="G6" s="2"/>
    </row>
    <row r="8" spans="1:7" x14ac:dyDescent="0.25">
      <c r="C8"/>
      <c r="D8"/>
      <c r="E8"/>
    </row>
    <row r="9" spans="1:7" ht="15.6" x14ac:dyDescent="0.25">
      <c r="C9" s="4" t="s">
        <v>405</v>
      </c>
      <c r="D9" s="4" t="s">
        <v>429</v>
      </c>
      <c r="E9"/>
    </row>
    <row r="10" spans="1:7" x14ac:dyDescent="0.25">
      <c r="C10" s="3" t="s">
        <v>387</v>
      </c>
      <c r="E10" s="3" t="str" cm="1">
        <f t="array" aca="1" ref="E10:E14" ca="1">INDIRECT(C10)</f>
        <v>Gulam</v>
      </c>
    </row>
    <row r="11" spans="1:7" x14ac:dyDescent="0.25">
      <c r="C11"/>
      <c r="D11" t="str" cm="1">
        <f t="array" aca="1" ref="D11:D15" ca="1">INDIRECT(C10)</f>
        <v>Gulam</v>
      </c>
      <c r="E11" s="3" t="str">
        <f ca="1"/>
        <v>Devendra</v>
      </c>
    </row>
    <row r="12" spans="1:7" x14ac:dyDescent="0.25">
      <c r="C12"/>
      <c r="D12" t="str">
        <f ca="1"/>
        <v>Devendra</v>
      </c>
      <c r="E12" s="3" t="str">
        <f ca="1"/>
        <v>Amit</v>
      </c>
    </row>
    <row r="13" spans="1:7" x14ac:dyDescent="0.25">
      <c r="C13"/>
      <c r="D13" t="str">
        <f ca="1"/>
        <v>Amit</v>
      </c>
      <c r="E13" s="3" t="str">
        <f ca="1"/>
        <v>Abhishek</v>
      </c>
    </row>
    <row r="14" spans="1:7" x14ac:dyDescent="0.25">
      <c r="C14"/>
      <c r="D14" t="str">
        <f ca="1"/>
        <v>Abhishek</v>
      </c>
      <c r="E14" s="3" t="str">
        <f ca="1"/>
        <v>Bindu</v>
      </c>
    </row>
    <row r="15" spans="1:7" x14ac:dyDescent="0.25">
      <c r="D15" s="3" t="str">
        <f ca="1"/>
        <v>Bindu</v>
      </c>
    </row>
  </sheetData>
  <dataValidations count="2">
    <dataValidation type="list" allowBlank="1" showInputMessage="1" showErrorMessage="1" sqref="C10" xr:uid="{AD33CB15-089D-4011-92C0-2F3DBD291B9E}">
      <formula1>Columns</formula1>
    </dataValidation>
    <dataValidation type="list" allowBlank="1" showInputMessage="1" showErrorMessage="1" sqref="D10 F9" xr:uid="{89D1D959-D120-4262-B88A-5B8F62BBA22A}">
      <formula1>INDIRECT($C$10)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P20"/>
  <sheetViews>
    <sheetView zoomScale="120" zoomScaleNormal="120" workbookViewId="0">
      <selection activeCell="M6" sqref="M6"/>
    </sheetView>
  </sheetViews>
  <sheetFormatPr defaultRowHeight="15" x14ac:dyDescent="0.25"/>
  <cols>
    <col min="1" max="1" width="9.90625" customWidth="1"/>
    <col min="2" max="3" width="8.7265625" style="3"/>
    <col min="4" max="4" width="10.6328125" style="3" customWidth="1"/>
    <col min="5" max="5" width="11.26953125" style="3" customWidth="1"/>
    <col min="6" max="6" width="9.54296875" style="3" customWidth="1"/>
    <col min="7" max="7" width="9" style="3" customWidth="1"/>
    <col min="8" max="8" width="11.26953125" style="3" customWidth="1"/>
    <col min="10" max="10" width="11" customWidth="1"/>
  </cols>
  <sheetData>
    <row r="1" spans="1:16" s="1" customFormat="1" ht="15.6" x14ac:dyDescent="0.3">
      <c r="A1" s="7" t="s">
        <v>0</v>
      </c>
      <c r="B1" s="8" t="s">
        <v>2</v>
      </c>
      <c r="C1" s="8" t="s">
        <v>5</v>
      </c>
      <c r="D1" s="9" t="s">
        <v>4</v>
      </c>
      <c r="E1" s="8" t="s">
        <v>3</v>
      </c>
      <c r="F1" s="8" t="s">
        <v>1</v>
      </c>
      <c r="G1" s="8" t="s">
        <v>406</v>
      </c>
      <c r="H1" s="8" t="s">
        <v>413</v>
      </c>
    </row>
    <row r="2" spans="1:16" ht="15.6" x14ac:dyDescent="0.3">
      <c r="A2" s="6" t="s">
        <v>394</v>
      </c>
      <c r="B2" s="5">
        <v>24</v>
      </c>
      <c r="C2" s="5">
        <v>29</v>
      </c>
      <c r="D2" s="5">
        <v>56</v>
      </c>
      <c r="E2" s="5">
        <v>25</v>
      </c>
      <c r="F2" s="5">
        <v>22</v>
      </c>
      <c r="G2" s="5">
        <v>38</v>
      </c>
      <c r="H2" s="5">
        <v>50</v>
      </c>
      <c r="J2" s="35" t="s">
        <v>422</v>
      </c>
      <c r="K2" s="36"/>
    </row>
    <row r="3" spans="1:16" x14ac:dyDescent="0.25">
      <c r="A3" s="6" t="s">
        <v>389</v>
      </c>
      <c r="B3" s="5">
        <v>69</v>
      </c>
      <c r="C3" s="5">
        <v>28</v>
      </c>
      <c r="D3" s="5">
        <v>48</v>
      </c>
      <c r="E3" s="5">
        <v>23</v>
      </c>
      <c r="F3" s="5">
        <v>40</v>
      </c>
      <c r="G3" s="5">
        <v>32</v>
      </c>
      <c r="H3" s="5">
        <v>78</v>
      </c>
      <c r="J3" s="5" t="s">
        <v>414</v>
      </c>
      <c r="K3" s="5" t="s">
        <v>415</v>
      </c>
    </row>
    <row r="4" spans="1:16" x14ac:dyDescent="0.25">
      <c r="A4" s="6" t="s">
        <v>407</v>
      </c>
      <c r="B4" s="5">
        <v>70</v>
      </c>
      <c r="C4" s="5">
        <v>98</v>
      </c>
      <c r="D4" s="5">
        <v>59</v>
      </c>
      <c r="E4" s="5">
        <v>54</v>
      </c>
      <c r="F4" s="5">
        <v>93</v>
      </c>
      <c r="G4" s="5">
        <v>77</v>
      </c>
      <c r="H4" s="5">
        <v>79</v>
      </c>
      <c r="J4" s="5" t="s">
        <v>416</v>
      </c>
      <c r="K4" s="5" t="s">
        <v>417</v>
      </c>
    </row>
    <row r="5" spans="1:16" x14ac:dyDescent="0.25">
      <c r="A5" s="6" t="s">
        <v>408</v>
      </c>
      <c r="B5" s="5">
        <v>61</v>
      </c>
      <c r="C5" s="5">
        <v>98</v>
      </c>
      <c r="D5" s="5">
        <v>33</v>
      </c>
      <c r="E5" s="5">
        <v>20</v>
      </c>
      <c r="F5" s="5">
        <v>26</v>
      </c>
      <c r="G5" s="5">
        <v>100</v>
      </c>
      <c r="H5" s="5">
        <v>21</v>
      </c>
      <c r="J5" s="5" t="s">
        <v>418</v>
      </c>
      <c r="K5" s="5" t="s">
        <v>419</v>
      </c>
      <c r="M5" cm="1">
        <f t="array" aca="1" ref="M5:N7" ca="1">OFFSET($A$1,6,1,-3,2)</f>
        <v>61</v>
      </c>
      <c r="N5">
        <f ca="1"/>
        <v>98</v>
      </c>
    </row>
    <row r="6" spans="1:16" x14ac:dyDescent="0.25">
      <c r="A6" s="6" t="s">
        <v>394</v>
      </c>
      <c r="B6" s="5">
        <v>48</v>
      </c>
      <c r="C6" s="5">
        <v>57</v>
      </c>
      <c r="D6" s="5">
        <v>36</v>
      </c>
      <c r="E6" s="5">
        <v>34</v>
      </c>
      <c r="F6" s="5">
        <v>53</v>
      </c>
      <c r="G6" s="5">
        <v>91</v>
      </c>
      <c r="H6" s="5">
        <v>73</v>
      </c>
      <c r="J6" s="5" t="s">
        <v>420</v>
      </c>
      <c r="K6" s="5" t="s">
        <v>421</v>
      </c>
      <c r="M6">
        <f ca="1"/>
        <v>48</v>
      </c>
      <c r="N6">
        <f ca="1"/>
        <v>57</v>
      </c>
    </row>
    <row r="7" spans="1:16" x14ac:dyDescent="0.25">
      <c r="A7" s="6" t="s">
        <v>409</v>
      </c>
      <c r="B7" s="5">
        <v>32</v>
      </c>
      <c r="C7" s="5">
        <v>71</v>
      </c>
      <c r="D7" s="5">
        <v>99</v>
      </c>
      <c r="E7" s="5">
        <v>51</v>
      </c>
      <c r="F7" s="5">
        <v>100</v>
      </c>
      <c r="G7" s="5">
        <v>63</v>
      </c>
      <c r="H7" s="5">
        <v>48</v>
      </c>
      <c r="M7">
        <f ca="1"/>
        <v>32</v>
      </c>
      <c r="N7">
        <f ca="1"/>
        <v>71</v>
      </c>
    </row>
    <row r="8" spans="1:16" x14ac:dyDescent="0.25">
      <c r="A8" s="6" t="s">
        <v>410</v>
      </c>
      <c r="B8" s="5">
        <v>97</v>
      </c>
      <c r="C8" s="5">
        <v>39</v>
      </c>
      <c r="D8" s="5">
        <v>92</v>
      </c>
      <c r="E8" s="5">
        <v>61</v>
      </c>
      <c r="F8" s="5">
        <v>46</v>
      </c>
      <c r="G8" s="5">
        <v>20</v>
      </c>
      <c r="H8" s="5">
        <v>54</v>
      </c>
    </row>
    <row r="9" spans="1:16" x14ac:dyDescent="0.25">
      <c r="A9" s="6" t="s">
        <v>411</v>
      </c>
      <c r="B9" s="5">
        <v>90</v>
      </c>
      <c r="C9" s="5">
        <v>49</v>
      </c>
      <c r="D9" s="5">
        <v>36</v>
      </c>
      <c r="E9" s="5">
        <v>20</v>
      </c>
      <c r="F9" s="5">
        <v>20</v>
      </c>
      <c r="G9" s="5">
        <v>29</v>
      </c>
      <c r="H9" s="5">
        <v>62</v>
      </c>
      <c r="K9" t="s">
        <v>287</v>
      </c>
    </row>
    <row r="10" spans="1:16" x14ac:dyDescent="0.25">
      <c r="A10" s="6" t="s">
        <v>412</v>
      </c>
      <c r="B10" s="5">
        <v>88</v>
      </c>
      <c r="C10" s="5">
        <v>26</v>
      </c>
      <c r="D10" s="5">
        <v>47</v>
      </c>
      <c r="E10" s="5">
        <v>60</v>
      </c>
      <c r="F10" s="5">
        <v>71</v>
      </c>
      <c r="G10" s="5">
        <v>45</v>
      </c>
      <c r="H10" s="5">
        <v>72</v>
      </c>
      <c r="J10" t="s">
        <v>474</v>
      </c>
    </row>
    <row r="11" spans="1:16" ht="15.6" x14ac:dyDescent="0.3">
      <c r="J11" s="7" t="s">
        <v>0</v>
      </c>
      <c r="K11" s="8" t="s">
        <v>2</v>
      </c>
      <c r="L11" s="8" t="s">
        <v>5</v>
      </c>
      <c r="M11" s="9" t="s">
        <v>4</v>
      </c>
    </row>
    <row r="12" spans="1:16" x14ac:dyDescent="0.25">
      <c r="J12" s="6" t="s">
        <v>394</v>
      </c>
      <c r="K12" s="5">
        <f ca="1">OFFSET($A$1,MATCH($J12,$A$2:$A$10,0),MATCH(K$11,$B$1:$H$1,0))</f>
        <v>24</v>
      </c>
      <c r="L12" s="5">
        <f t="shared" ref="L12:M20" ca="1" si="0">OFFSET($A$1,MATCH($J12,$A$2:$A$10,0),MATCH(L$11,$B$1:$H$1,0))</f>
        <v>29</v>
      </c>
      <c r="M12" s="5">
        <f t="shared" ca="1" si="0"/>
        <v>56</v>
      </c>
    </row>
    <row r="13" spans="1:16" ht="15.6" x14ac:dyDescent="0.25">
      <c r="D13" s="15" t="s">
        <v>423</v>
      </c>
      <c r="E13" s="12" t="s">
        <v>428</v>
      </c>
      <c r="J13" s="6" t="s">
        <v>389</v>
      </c>
      <c r="K13" s="5">
        <f t="shared" ref="K13:K20" ca="1" si="1">OFFSET($A$1,MATCH($J13,$A$2:$A$10,0),MATCH(K$11,$B$1:$H$1,0))</f>
        <v>69</v>
      </c>
      <c r="L13" s="5">
        <f t="shared" ca="1" si="0"/>
        <v>28</v>
      </c>
      <c r="M13" s="5">
        <f t="shared" ca="1" si="0"/>
        <v>48</v>
      </c>
    </row>
    <row r="14" spans="1:16" ht="15.6" x14ac:dyDescent="0.3">
      <c r="D14" s="11" t="s">
        <v>283</v>
      </c>
      <c r="E14" s="10">
        <v>12</v>
      </c>
      <c r="G14" s="33" t="s">
        <v>422</v>
      </c>
      <c r="H14" s="34"/>
      <c r="J14" s="6" t="s">
        <v>407</v>
      </c>
      <c r="K14" s="5">
        <f t="shared" ca="1" si="1"/>
        <v>70</v>
      </c>
      <c r="L14" s="5">
        <f t="shared" ca="1" si="0"/>
        <v>98</v>
      </c>
      <c r="M14" s="5">
        <f t="shared" ca="1" si="0"/>
        <v>59</v>
      </c>
    </row>
    <row r="15" spans="1:16" x14ac:dyDescent="0.25">
      <c r="D15" s="11" t="s">
        <v>282</v>
      </c>
      <c r="E15" s="10">
        <v>-6</v>
      </c>
      <c r="F15"/>
      <c r="G15" s="10" t="s">
        <v>285</v>
      </c>
      <c r="H15" s="10" t="s">
        <v>421</v>
      </c>
      <c r="J15" s="6" t="s">
        <v>408</v>
      </c>
      <c r="K15" s="5">
        <f t="shared" ca="1" si="1"/>
        <v>61</v>
      </c>
      <c r="L15" s="5">
        <f t="shared" ca="1" si="0"/>
        <v>98</v>
      </c>
      <c r="M15" s="5">
        <f t="shared" ca="1" si="0"/>
        <v>33</v>
      </c>
      <c r="O15" s="5"/>
      <c r="P15" s="5"/>
    </row>
    <row r="16" spans="1:16" x14ac:dyDescent="0.25">
      <c r="D16" s="11" t="s">
        <v>284</v>
      </c>
      <c r="E16" s="10">
        <v>20</v>
      </c>
      <c r="F16"/>
      <c r="G16" s="10" t="s">
        <v>427</v>
      </c>
      <c r="H16" s="10" t="s">
        <v>415</v>
      </c>
      <c r="J16" s="6" t="s">
        <v>394</v>
      </c>
      <c r="K16" s="5">
        <f t="shared" ca="1" si="1"/>
        <v>24</v>
      </c>
      <c r="L16" s="5">
        <f t="shared" ca="1" si="0"/>
        <v>29</v>
      </c>
      <c r="M16" s="5">
        <f t="shared" ca="1" si="0"/>
        <v>56</v>
      </c>
      <c r="O16" s="5"/>
      <c r="P16" s="5"/>
    </row>
    <row r="17" spans="4:13" x14ac:dyDescent="0.25">
      <c r="D17" s="11" t="s">
        <v>424</v>
      </c>
      <c r="E17" s="10">
        <v>45</v>
      </c>
      <c r="J17" s="6" t="s">
        <v>409</v>
      </c>
      <c r="K17" s="5">
        <f t="shared" ca="1" si="1"/>
        <v>32</v>
      </c>
      <c r="L17" s="5">
        <f t="shared" ca="1" si="0"/>
        <v>71</v>
      </c>
      <c r="M17" s="5">
        <f t="shared" ca="1" si="0"/>
        <v>99</v>
      </c>
    </row>
    <row r="18" spans="4:13" x14ac:dyDescent="0.25">
      <c r="D18" s="11" t="s">
        <v>425</v>
      </c>
      <c r="E18" s="10">
        <v>-60</v>
      </c>
      <c r="J18" s="6" t="s">
        <v>410</v>
      </c>
      <c r="K18" s="5">
        <f t="shared" ca="1" si="1"/>
        <v>97</v>
      </c>
      <c r="L18" s="5">
        <f t="shared" ca="1" si="0"/>
        <v>39</v>
      </c>
      <c r="M18" s="5">
        <f t="shared" ca="1" si="0"/>
        <v>92</v>
      </c>
    </row>
    <row r="19" spans="4:13" x14ac:dyDescent="0.25">
      <c r="D19" s="11" t="s">
        <v>426</v>
      </c>
      <c r="E19" s="10">
        <v>500</v>
      </c>
      <c r="J19" s="6" t="s">
        <v>411</v>
      </c>
      <c r="K19" s="5">
        <f t="shared" ca="1" si="1"/>
        <v>90</v>
      </c>
      <c r="L19" s="5">
        <f t="shared" ca="1" si="0"/>
        <v>49</v>
      </c>
      <c r="M19" s="5">
        <f t="shared" ca="1" si="0"/>
        <v>36</v>
      </c>
    </row>
    <row r="20" spans="4:13" x14ac:dyDescent="0.25">
      <c r="J20" s="6" t="s">
        <v>412</v>
      </c>
      <c r="K20" s="5">
        <f t="shared" ca="1" si="1"/>
        <v>88</v>
      </c>
      <c r="L20" s="5">
        <f t="shared" ca="1" si="0"/>
        <v>26</v>
      </c>
      <c r="M20" s="5">
        <f t="shared" ca="1" si="0"/>
        <v>47</v>
      </c>
    </row>
  </sheetData>
  <mergeCells count="2">
    <mergeCell ref="G14:H14"/>
    <mergeCell ref="J2:K2"/>
  </mergeCells>
  <conditionalFormatting sqref="A2:H10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2:H10">
    <cfRule type="cellIs" dxfId="7" priority="11" operator="greaterThan">
      <formula>90</formula>
    </cfRule>
  </conditionalFormatting>
  <conditionalFormatting sqref="E14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E14:E19">
    <cfRule type="cellIs" dxfId="6" priority="9" operator="lessThan">
      <formula>0</formula>
    </cfRule>
    <cfRule type="cellIs" dxfId="5" priority="10" operator="greaterThan">
      <formula>0</formula>
    </cfRule>
  </conditionalFormatting>
  <conditionalFormatting sqref="J12:J20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K12:M20">
    <cfRule type="iconSet" priority="4">
      <iconSet iconSet="3Arrows">
        <cfvo type="percent" val="0"/>
        <cfvo type="percent" val="33"/>
        <cfvo type="percent" val="67"/>
      </iconSet>
    </cfRule>
    <cfRule type="cellIs" dxfId="4" priority="5" operator="greaterThan">
      <formula>90</formula>
    </cfRule>
  </conditionalFormatting>
  <conditionalFormatting sqref="O15:P16">
    <cfRule type="iconSet" priority="1">
      <iconSet iconSet="3Arrows">
        <cfvo type="percent" val="0"/>
        <cfvo type="percent" val="33"/>
        <cfvo type="percent" val="67"/>
      </iconSet>
    </cfRule>
    <cfRule type="cellIs" dxfId="3" priority="2" operator="greaterThan">
      <formula>90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F6969D80-5246-4DEB-BED0-4CF9EAAC751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E14:E19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B31"/>
  <sheetViews>
    <sheetView zoomScale="120" zoomScaleNormal="120" workbookViewId="0">
      <selection activeCell="B3" sqref="B3"/>
    </sheetView>
  </sheetViews>
  <sheetFormatPr defaultColWidth="8.7265625" defaultRowHeight="15" x14ac:dyDescent="0.25"/>
  <cols>
    <col min="1" max="1" width="18.90625" style="10" customWidth="1"/>
    <col min="2" max="16384" width="8.7265625" style="3"/>
  </cols>
  <sheetData>
    <row r="1" spans="1:2" s="2" customFormat="1" ht="19.8" customHeight="1" x14ac:dyDescent="0.25">
      <c r="A1" s="13" t="s">
        <v>286</v>
      </c>
    </row>
    <row r="2" spans="1:2" x14ac:dyDescent="0.25">
      <c r="A2" s="14">
        <v>44652</v>
      </c>
      <c r="B2" s="3" t="str">
        <f>TEXT(A2,"DDDD")</f>
        <v>Friday</v>
      </c>
    </row>
    <row r="3" spans="1:2" x14ac:dyDescent="0.25">
      <c r="A3" s="14">
        <v>44653</v>
      </c>
      <c r="B3" s="3" t="str">
        <f t="shared" ref="B3:B31" si="0">TEXT(A3,"DDDD")</f>
        <v>Saturday</v>
      </c>
    </row>
    <row r="4" spans="1:2" x14ac:dyDescent="0.25">
      <c r="A4" s="14">
        <v>44654</v>
      </c>
      <c r="B4" s="3" t="str">
        <f t="shared" si="0"/>
        <v>Sunday</v>
      </c>
    </row>
    <row r="5" spans="1:2" x14ac:dyDescent="0.25">
      <c r="A5" s="14">
        <v>44655</v>
      </c>
      <c r="B5" s="3" t="str">
        <f t="shared" si="0"/>
        <v>Monday</v>
      </c>
    </row>
    <row r="6" spans="1:2" x14ac:dyDescent="0.25">
      <c r="A6" s="14">
        <v>44656</v>
      </c>
      <c r="B6" s="3" t="str">
        <f t="shared" si="0"/>
        <v>Tuesday</v>
      </c>
    </row>
    <row r="7" spans="1:2" x14ac:dyDescent="0.25">
      <c r="A7" s="14">
        <v>44657</v>
      </c>
      <c r="B7" s="3" t="str">
        <f t="shared" si="0"/>
        <v>Wednesday</v>
      </c>
    </row>
    <row r="8" spans="1:2" x14ac:dyDescent="0.25">
      <c r="A8" s="14">
        <v>44658</v>
      </c>
      <c r="B8" s="3" t="str">
        <f t="shared" si="0"/>
        <v>Thursday</v>
      </c>
    </row>
    <row r="9" spans="1:2" x14ac:dyDescent="0.25">
      <c r="A9" s="14">
        <v>44659</v>
      </c>
      <c r="B9" s="3" t="str">
        <f t="shared" si="0"/>
        <v>Friday</v>
      </c>
    </row>
    <row r="10" spans="1:2" x14ac:dyDescent="0.25">
      <c r="A10" s="14">
        <v>44660</v>
      </c>
      <c r="B10" s="3" t="str">
        <f t="shared" si="0"/>
        <v>Saturday</v>
      </c>
    </row>
    <row r="11" spans="1:2" x14ac:dyDescent="0.25">
      <c r="A11" s="14">
        <v>44661</v>
      </c>
      <c r="B11" s="3" t="str">
        <f t="shared" si="0"/>
        <v>Sunday</v>
      </c>
    </row>
    <row r="12" spans="1:2" x14ac:dyDescent="0.25">
      <c r="A12" s="14">
        <v>44662</v>
      </c>
      <c r="B12" s="3" t="str">
        <f t="shared" si="0"/>
        <v>Monday</v>
      </c>
    </row>
    <row r="13" spans="1:2" x14ac:dyDescent="0.25">
      <c r="A13" s="14">
        <v>44663</v>
      </c>
      <c r="B13" s="3" t="str">
        <f t="shared" si="0"/>
        <v>Tuesday</v>
      </c>
    </row>
    <row r="14" spans="1:2" x14ac:dyDescent="0.25">
      <c r="A14" s="14">
        <v>44664</v>
      </c>
      <c r="B14" s="3" t="str">
        <f t="shared" si="0"/>
        <v>Wednesday</v>
      </c>
    </row>
    <row r="15" spans="1:2" x14ac:dyDescent="0.25">
      <c r="A15" s="14">
        <v>44665</v>
      </c>
      <c r="B15" s="3" t="str">
        <f t="shared" si="0"/>
        <v>Thursday</v>
      </c>
    </row>
    <row r="16" spans="1:2" x14ac:dyDescent="0.25">
      <c r="A16" s="14">
        <v>44666</v>
      </c>
      <c r="B16" s="3" t="str">
        <f t="shared" si="0"/>
        <v>Friday</v>
      </c>
    </row>
    <row r="17" spans="1:2" x14ac:dyDescent="0.25">
      <c r="A17" s="14">
        <v>44667</v>
      </c>
      <c r="B17" s="3" t="str">
        <f t="shared" si="0"/>
        <v>Saturday</v>
      </c>
    </row>
    <row r="18" spans="1:2" x14ac:dyDescent="0.25">
      <c r="A18" s="14">
        <v>44668</v>
      </c>
      <c r="B18" s="3" t="str">
        <f t="shared" si="0"/>
        <v>Sunday</v>
      </c>
    </row>
    <row r="19" spans="1:2" x14ac:dyDescent="0.25">
      <c r="A19" s="14">
        <v>44669</v>
      </c>
      <c r="B19" s="3" t="str">
        <f t="shared" si="0"/>
        <v>Monday</v>
      </c>
    </row>
    <row r="20" spans="1:2" x14ac:dyDescent="0.25">
      <c r="A20" s="14">
        <v>44670</v>
      </c>
      <c r="B20" s="3" t="str">
        <f t="shared" si="0"/>
        <v>Tuesday</v>
      </c>
    </row>
    <row r="21" spans="1:2" x14ac:dyDescent="0.25">
      <c r="A21" s="14">
        <v>44671</v>
      </c>
      <c r="B21" s="3" t="str">
        <f t="shared" si="0"/>
        <v>Wednesday</v>
      </c>
    </row>
    <row r="22" spans="1:2" x14ac:dyDescent="0.25">
      <c r="A22" s="14">
        <v>44672</v>
      </c>
      <c r="B22" s="3" t="str">
        <f t="shared" si="0"/>
        <v>Thursday</v>
      </c>
    </row>
    <row r="23" spans="1:2" x14ac:dyDescent="0.25">
      <c r="A23" s="14">
        <v>44673</v>
      </c>
      <c r="B23" s="3" t="str">
        <f t="shared" si="0"/>
        <v>Friday</v>
      </c>
    </row>
    <row r="24" spans="1:2" x14ac:dyDescent="0.25">
      <c r="A24" s="14">
        <v>44674</v>
      </c>
      <c r="B24" s="3" t="str">
        <f t="shared" si="0"/>
        <v>Saturday</v>
      </c>
    </row>
    <row r="25" spans="1:2" x14ac:dyDescent="0.25">
      <c r="A25" s="14">
        <v>44675</v>
      </c>
      <c r="B25" s="3" t="str">
        <f t="shared" si="0"/>
        <v>Sunday</v>
      </c>
    </row>
    <row r="26" spans="1:2" x14ac:dyDescent="0.25">
      <c r="A26" s="14">
        <v>44676</v>
      </c>
      <c r="B26" s="3" t="str">
        <f t="shared" si="0"/>
        <v>Monday</v>
      </c>
    </row>
    <row r="27" spans="1:2" x14ac:dyDescent="0.25">
      <c r="A27" s="14">
        <v>44677</v>
      </c>
      <c r="B27" s="3" t="str">
        <f t="shared" si="0"/>
        <v>Tuesday</v>
      </c>
    </row>
    <row r="28" spans="1:2" x14ac:dyDescent="0.25">
      <c r="A28" s="14">
        <v>44678</v>
      </c>
      <c r="B28" s="3" t="str">
        <f t="shared" si="0"/>
        <v>Wednesday</v>
      </c>
    </row>
    <row r="29" spans="1:2" x14ac:dyDescent="0.25">
      <c r="A29" s="14">
        <v>44679</v>
      </c>
      <c r="B29" s="3" t="str">
        <f t="shared" si="0"/>
        <v>Thursday</v>
      </c>
    </row>
    <row r="30" spans="1:2" x14ac:dyDescent="0.25">
      <c r="A30" s="14">
        <v>44680</v>
      </c>
      <c r="B30" s="3" t="str">
        <f t="shared" si="0"/>
        <v>Friday</v>
      </c>
    </row>
    <row r="31" spans="1:2" x14ac:dyDescent="0.25">
      <c r="A31" s="14">
        <v>44681</v>
      </c>
      <c r="B31" s="3" t="str">
        <f t="shared" si="0"/>
        <v>Saturday</v>
      </c>
    </row>
  </sheetData>
  <conditionalFormatting sqref="A2:A31">
    <cfRule type="expression" dxfId="2" priority="1">
      <formula>AND(TEXT($A2,"DDD")&lt;&gt;"Sat", TEXT($A2,"DDD")&lt;&gt;"Sun")</formula>
    </cfRule>
    <cfRule type="expression" dxfId="1" priority="4">
      <formula>TEXT($A2,"DDDD")="Sunday"</formula>
    </cfRule>
    <cfRule type="expression" dxfId="0" priority="5">
      <formula>TEXT($A2,"DDDD")="Saturday"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Text Cleanup</vt:lpstr>
      <vt:lpstr>Filters</vt:lpstr>
      <vt:lpstr>Dependent Filters</vt:lpstr>
      <vt:lpstr>Conditional Formatting (I)</vt:lpstr>
      <vt:lpstr>Conditional Formatting (II)</vt:lpstr>
      <vt:lpstr>Columns</vt:lpstr>
      <vt:lpstr>Finance</vt:lpstr>
      <vt:lpstr>Healthcare</vt:lpstr>
      <vt:lpstr>HR</vt:lpstr>
      <vt:lpstr>IT</vt:lpstr>
      <vt:lpstr>Marketing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Chandradip Patil</cp:lastModifiedBy>
  <dcterms:created xsi:type="dcterms:W3CDTF">2011-11-05T05:37:51Z</dcterms:created>
  <dcterms:modified xsi:type="dcterms:W3CDTF">2024-11-24T06:50:49Z</dcterms:modified>
</cp:coreProperties>
</file>