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chan\OneDrive - McGill University\Courses\SCM\Industry analysis\Submitted\"/>
    </mc:Choice>
  </mc:AlternateContent>
  <xr:revisionPtr revIDLastSave="0" documentId="13_ncr:1_{CEF63E92-76F0-4472-981C-75898DDDEBD5}" xr6:coauthVersionLast="45" xr6:coauthVersionMax="45" xr10:uidLastSave="{00000000-0000-0000-0000-000000000000}"/>
  <bookViews>
    <workbookView xWindow="-108" yWindow="-108" windowWidth="23256" windowHeight="12576" xr2:uid="{3D201E1B-8DFC-446C-A7C5-8B373C5982EB}"/>
  </bookViews>
  <sheets>
    <sheet name="Locations" sheetId="5" r:id="rId1"/>
    <sheet name="Optimal location" sheetId="3" r:id="rId2"/>
    <sheet name="Optimal route" sheetId="7" r:id="rId3"/>
  </sheets>
  <definedNames>
    <definedName name="solver_adj" localSheetId="1" hidden="1">'Optimal location'!$C$7:$D$7</definedName>
    <definedName name="solver_adj" localSheetId="2" hidden="1">'Optimal route'!$H$21:$H$29</definedName>
    <definedName name="solver_cvg" localSheetId="1" hidden="1">0.0001</definedName>
    <definedName name="solver_cvg" localSheetId="2" hidden="1">0.0001</definedName>
    <definedName name="solver_drv" localSheetId="1" hidden="1">1</definedName>
    <definedName name="solver_drv" localSheetId="2" hidden="1">2</definedName>
    <definedName name="solver_eng" localSheetId="1" hidden="1">1</definedName>
    <definedName name="solver_eng" localSheetId="2" hidden="1">3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'Optimal location'!$C$7</definedName>
    <definedName name="solver_lhs1" localSheetId="2" hidden="1">'Optimal route'!$H$21:$H$29</definedName>
    <definedName name="solver_lhs2" localSheetId="1" hidden="1">'Optimal location'!$D$7</definedName>
    <definedName name="solver_lhs2" localSheetId="2" hidden="1">'Optimal route'!$K$21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1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2</definedName>
    <definedName name="solver_num" localSheetId="2" hidden="1">2</definedName>
    <definedName name="solver_nwt" localSheetId="1" hidden="1">1</definedName>
    <definedName name="solver_nwt" localSheetId="2" hidden="1">1</definedName>
    <definedName name="solver_opt" localSheetId="1" hidden="1">'Optimal location'!$C$4</definedName>
    <definedName name="solver_opt" localSheetId="2" hidden="1">'Optimal route'!$C$18</definedName>
    <definedName name="solver_pre" localSheetId="1" hidden="1">0.000001</definedName>
    <definedName name="solver_pre" localSheetId="2" hidden="1">0.000001</definedName>
    <definedName name="solver_rbv" localSheetId="1" hidden="1">1</definedName>
    <definedName name="solver_rbv" localSheetId="2" hidden="1">2</definedName>
    <definedName name="solver_rel1" localSheetId="1" hidden="1">1</definedName>
    <definedName name="solver_rel1" localSheetId="2" hidden="1">6</definedName>
    <definedName name="solver_rel2" localSheetId="1" hidden="1">1</definedName>
    <definedName name="solver_rel2" localSheetId="2" hidden="1">2</definedName>
    <definedName name="solver_rhs1" localSheetId="1" hidden="1">50</definedName>
    <definedName name="solver_rhs1" localSheetId="2" hidden="1">AllDifferent</definedName>
    <definedName name="solver_rhs2" localSheetId="1" hidden="1">75</definedName>
    <definedName name="solver_rhs2" localSheetId="2" hidden="1">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1</definedName>
    <definedName name="solver_scl" localSheetId="2" hidden="1">2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60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1" i="7" l="1"/>
  <c r="H30" i="7"/>
  <c r="I29" i="7" s="1"/>
  <c r="D30" i="7"/>
  <c r="E29" i="7" s="1"/>
  <c r="I28" i="7"/>
  <c r="E28" i="7"/>
  <c r="I27" i="7"/>
  <c r="E27" i="7"/>
  <c r="I26" i="7"/>
  <c r="E26" i="7"/>
  <c r="I25" i="7"/>
  <c r="E25" i="7"/>
  <c r="I24" i="7"/>
  <c r="E24" i="7"/>
  <c r="I23" i="7"/>
  <c r="E23" i="7"/>
  <c r="I22" i="7"/>
  <c r="E22" i="7"/>
  <c r="I21" i="7"/>
  <c r="E21" i="7"/>
  <c r="C18" i="7" l="1"/>
  <c r="C17" i="7"/>
  <c r="E19" i="3" l="1"/>
  <c r="E18" i="3"/>
  <c r="E17" i="3"/>
  <c r="E16" i="3"/>
  <c r="E15" i="3"/>
  <c r="E14" i="3"/>
  <c r="E13" i="3"/>
  <c r="E12" i="3"/>
  <c r="E11" i="3"/>
  <c r="G15" i="3" l="1"/>
  <c r="G16" i="3"/>
  <c r="G17" i="3"/>
  <c r="G18" i="3"/>
  <c r="G19" i="3"/>
  <c r="G14" i="3" l="1"/>
  <c r="G13" i="3"/>
  <c r="G12" i="3"/>
  <c r="G11" i="3"/>
  <c r="C4" i="3" l="1"/>
</calcChain>
</file>

<file path=xl/sharedStrings.xml><?xml version="1.0" encoding="utf-8"?>
<sst xmlns="http://schemas.openxmlformats.org/spreadsheetml/2006/main" count="79" uniqueCount="54">
  <si>
    <t>Objective function</t>
  </si>
  <si>
    <t>Distance</t>
  </si>
  <si>
    <t>Total distance</t>
  </si>
  <si>
    <t>Name</t>
  </si>
  <si>
    <t>Canada Post</t>
  </si>
  <si>
    <t>Longitude</t>
  </si>
  <si>
    <t>Latitude</t>
  </si>
  <si>
    <t>La Marq 515</t>
  </si>
  <si>
    <t>Student Residency</t>
  </si>
  <si>
    <t>Desautels Faculty of Management</t>
  </si>
  <si>
    <t>Type</t>
  </si>
  <si>
    <t>Address</t>
  </si>
  <si>
    <t>677 Saint-Catherine St W M22, Montreal, Quebec H3B 5K0</t>
  </si>
  <si>
    <t>1430 City Councillors St, Montreal, Quebec H3B 1B4</t>
  </si>
  <si>
    <t>Armstrong Building, 3420 Rue McTavish, Montréal, QC H3A 0E2</t>
  </si>
  <si>
    <t>University Department</t>
  </si>
  <si>
    <t>Centre Medical Westmount</t>
  </si>
  <si>
    <t>5025 Sherbrooke St W</t>
  </si>
  <si>
    <t>Hospital</t>
  </si>
  <si>
    <t>Gurudwara Sahib Quebec</t>
  </si>
  <si>
    <t>Holy Place</t>
  </si>
  <si>
    <t>2183 Wellington St, Montreal, Quebec H3K 1X1</t>
  </si>
  <si>
    <t>VIA Rail - Montreal Maintenance Centre</t>
  </si>
  <si>
    <t>Railroad company</t>
  </si>
  <si>
    <t>201 Avenue Ash, Montréal, QC H3K 3K2</t>
  </si>
  <si>
    <t>Grandé Studios - Cinepool</t>
  </si>
  <si>
    <t>Movie Studio</t>
  </si>
  <si>
    <t>2555 Dollard Ave, Lasalle, Quebec H8N 3E5</t>
  </si>
  <si>
    <t>Library L'octogone</t>
  </si>
  <si>
    <t>Public Library</t>
  </si>
  <si>
    <t>1080 Dollard Ave, Lasalle, Quebec H8N 2T9</t>
  </si>
  <si>
    <t>Walmart Supercentre</t>
  </si>
  <si>
    <t>Department Store</t>
  </si>
  <si>
    <t>6797 Newman Blvd, Lasalle, Quebec H8N 3E4</t>
  </si>
  <si>
    <t>Costco Wholesale</t>
  </si>
  <si>
    <t>Warehouse Store</t>
  </si>
  <si>
    <t>300 Rue Bridge, Montréal, QC H3K 2C3</t>
  </si>
  <si>
    <t>Location</t>
  </si>
  <si>
    <t>Cost</t>
  </si>
  <si>
    <t>Decision Variables</t>
  </si>
  <si>
    <t>Lat</t>
  </si>
  <si>
    <t>Long</t>
  </si>
  <si>
    <t>Starts from location 1</t>
  </si>
  <si>
    <t>Location Name</t>
  </si>
  <si>
    <t>Location ID</t>
  </si>
  <si>
    <t>Scenario 1: Objective function</t>
  </si>
  <si>
    <t>Scenario 2: Objective function</t>
  </si>
  <si>
    <t>Scenario 1: Van starts from anywhere</t>
  </si>
  <si>
    <t>Scenario 2: Van has to start from Canada Post</t>
  </si>
  <si>
    <t>Optimal path</t>
  </si>
  <si>
    <t>Finding the best path for the delivery van to reduce the distance covered. (Find path given Canada Post location)</t>
  </si>
  <si>
    <t>Company Location</t>
  </si>
  <si>
    <t>Finding the best location to open Canada Post to reduce the distance covered given the delivery locations</t>
  </si>
  <si>
    <t>Times Traveled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</si>
</sst>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2" borderId="2" xfId="0" applyFill="1" applyBorder="1"/>
    <xf numFmtId="0" fontId="0" fillId="0" borderId="0" xfId="0" applyBorder="1"/>
    <xf numFmtId="164" fontId="0" fillId="0" borderId="0" xfId="0" applyNumberFormat="1" applyBorder="1"/>
    <xf numFmtId="164" fontId="0" fillId="0" borderId="3" xfId="0" applyNumberFormat="1" applyBorder="1"/>
    <xf numFmtId="0" fontId="0" fillId="3" borderId="2" xfId="0" applyFill="1" applyBorder="1"/>
    <xf numFmtId="0" fontId="0" fillId="3" borderId="4" xfId="0" applyFill="1" applyBorder="1"/>
    <xf numFmtId="0" fontId="0" fillId="0" borderId="5" xfId="0" applyBorder="1"/>
    <xf numFmtId="164" fontId="0" fillId="0" borderId="5" xfId="0" applyNumberFormat="1" applyBorder="1"/>
    <xf numFmtId="164" fontId="0" fillId="0" borderId="6" xfId="0" applyNumberFormat="1" applyBorder="1"/>
    <xf numFmtId="0" fontId="1" fillId="0" borderId="1" xfId="0" applyFont="1" applyBorder="1"/>
    <xf numFmtId="0" fontId="0" fillId="0" borderId="0" xfId="0" applyFont="1"/>
    <xf numFmtId="0" fontId="1" fillId="0" borderId="12" xfId="0" applyFont="1" applyBorder="1"/>
    <xf numFmtId="0" fontId="0" fillId="0" borderId="13" xfId="0" applyBorder="1"/>
    <xf numFmtId="0" fontId="0" fillId="0" borderId="14" xfId="0" applyBorder="1"/>
    <xf numFmtId="0" fontId="1" fillId="0" borderId="15" xfId="0" applyFont="1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2" fillId="4" borderId="1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2" fillId="4" borderId="9" xfId="0" applyFont="1" applyFill="1" applyBorder="1"/>
    <xf numFmtId="0" fontId="2" fillId="4" borderId="10" xfId="0" applyFont="1" applyFill="1" applyBorder="1"/>
    <xf numFmtId="0" fontId="2" fillId="4" borderId="11" xfId="0" applyFont="1" applyFill="1" applyBorder="1"/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1341120</xdr:colOff>
      <xdr:row>13</xdr:row>
      <xdr:rowOff>144780</xdr:rowOff>
    </xdr:from>
    <xdr:to>
      <xdr:col>4</xdr:col>
      <xdr:colOff>461863</xdr:colOff>
      <xdr:row>35</xdr:row>
      <xdr:rowOff>22860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85AD6E6-8A53-46D1-B2EC-416524F56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0720" y="2545080"/>
          <a:ext cx="6161623" cy="3901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601980</xdr:colOff>
      <xdr:row>3</xdr:row>
      <xdr:rowOff>60960</xdr:rowOff>
    </xdr:from>
    <xdr:to>
      <xdr:col>19</xdr:col>
      <xdr:colOff>350520</xdr:colOff>
      <xdr:row>14</xdr:row>
      <xdr:rowOff>22860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1464A4-F164-4694-B033-28612B432109}"/>
            </a:ext>
          </a:extLst>
        </xdr:cNvPr>
        <xdr:cNvSpPr txBox="1"/>
      </xdr:nvSpPr>
      <xdr:spPr>
        <a:xfrm>
          <a:off x="7818120" y="609600"/>
          <a:ext cx="5234940" cy="19735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Note that this problem does not take</a:t>
          </a:r>
          <a:r>
            <a:rPr lang="en-CA" sz="1100" baseline="0"/>
            <a:t> into account the road path to a location. See the next example that relates to Traveling Salesman Problem to find the best path</a:t>
          </a:r>
        </a:p>
        <a:p>
          <a:endParaRPr lang="en-CA" sz="1100" baseline="0"/>
        </a:p>
        <a:p>
          <a:r>
            <a:rPr lang="en-CA" sz="1100" baseline="0"/>
            <a:t>Average cost of gasoline is 1.09 CAD</a:t>
          </a:r>
        </a:p>
        <a:p>
          <a:endParaRPr lang="en-CA" sz="1100" baseline="0"/>
        </a:p>
        <a:p>
          <a:r>
            <a:rPr lang="en-CA" sz="1100" baseline="0"/>
            <a:t>Distance is calculated using the formula:</a:t>
          </a:r>
        </a:p>
        <a:p>
          <a:r>
            <a:rPr lang="en-CA"/>
            <a:t>ACOS(COS(RADIANS(90-Lat1)) *COS(RADIANS(90-Lat2)) +SIN(RADIANS(90-Lat1)) *SIN(RADIANS(90-lat2)) *COS(RADIANS(long1-long2)))*6371</a:t>
          </a:r>
        </a:p>
        <a:p>
          <a:endParaRPr lang="en-CA"/>
        </a:p>
        <a:p>
          <a:r>
            <a:rPr lang="en-CA" sz="1100"/>
            <a:t>(https://stackoverflow.com/questions/25534051/excel-formula-to-calculate-the-distance-between-multiple-points-using-lat-lon-co)</a:t>
          </a:r>
        </a:p>
      </xdr:txBody>
    </xdr:sp>
    <xdr:clientData/>
  </xdr:twoCellAnchor>
  <xdr:twoCellAnchor editAs="oneCell">
    <xdr:from>
      <xdr:col>7</xdr:col>
      <xdr:colOff>586740</xdr:colOff>
      <xdr:row>15</xdr:row>
      <xdr:rowOff>83820</xdr:rowOff>
    </xdr:from>
    <xdr:to>
      <xdr:col>21</xdr:col>
      <xdr:colOff>579120</xdr:colOff>
      <xdr:row>39</xdr:row>
      <xdr:rowOff>7620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3874B15-6DC5-4061-BE15-44D093A86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74080" y="2827020"/>
          <a:ext cx="8526780" cy="4312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236220</xdr:colOff>
      <xdr:row>4</xdr:row>
      <xdr:rowOff>152400</xdr:rowOff>
    </xdr:from>
    <xdr:to>
      <xdr:col>22</xdr:col>
      <xdr:colOff>594360</xdr:colOff>
      <xdr:row>14</xdr:row>
      <xdr:rowOff>99060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DE90E63-2A82-4AB5-9CE3-2291A504F01A}"/>
            </a:ext>
          </a:extLst>
        </xdr:cNvPr>
        <xdr:cNvSpPr txBox="1"/>
      </xdr:nvSpPr>
      <xdr:spPr>
        <a:xfrm>
          <a:off x="9928860" y="891540"/>
          <a:ext cx="7399020" cy="17830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CA" sz="1100"/>
            <a:t>Note that this problem takes into account the shortest road</a:t>
          </a:r>
          <a:r>
            <a:rPr lang="en-CA" sz="1100" baseline="0"/>
            <a:t> path as measured using google maps. Due to lane restrictions, the numbers will not be mathematically related.</a:t>
          </a:r>
        </a:p>
        <a:p>
          <a:endParaRPr lang="en-CA" sz="1100" baseline="0"/>
        </a:p>
        <a:p>
          <a:r>
            <a:rPr lang="en-CA" sz="1100" baseline="0"/>
            <a:t>All distance is in metres</a:t>
          </a:r>
        </a:p>
        <a:p>
          <a:endParaRPr lang="en-CA" sz="1100" baseline="0"/>
        </a:p>
        <a:p>
          <a:r>
            <a:rPr lang="en-CA" sz="1100" baseline="0"/>
            <a:t>Objective function takes into account minimization of fuel cost and not time</a:t>
          </a:r>
        </a:p>
        <a:p>
          <a:endParaRPr lang="en-CA" sz="1100" baseline="0"/>
        </a:p>
        <a:p>
          <a:r>
            <a:rPr lang="en-CA" sz="1100" baseline="0"/>
            <a:t>All vans must return to their original location after delivery to all locations</a:t>
          </a:r>
        </a:p>
        <a:p>
          <a:endParaRPr lang="en-CA" sz="1100" baseline="0"/>
        </a:p>
      </xdr:txBody>
    </xdr:sp>
    <xdr:clientData/>
  </xdr:twoCellAnchor>
  <xdr:twoCellAnchor editAs="oneCell">
    <xdr:from>
      <xdr:col>0</xdr:col>
      <xdr:colOff>586740</xdr:colOff>
      <xdr:row>34</xdr:row>
      <xdr:rowOff>146009</xdr:rowOff>
    </xdr:from>
    <xdr:to>
      <xdr:col>9</xdr:col>
      <xdr:colOff>432659</xdr:colOff>
      <xdr:row>58</xdr:row>
      <xdr:rowOff>25614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82AA697-E5CA-46BF-9903-82689B0030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6740" y="5838149"/>
          <a:ext cx="6802979" cy="4268725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</xdr:colOff>
      <xdr:row>34</xdr:row>
      <xdr:rowOff>111332</xdr:rowOff>
    </xdr:from>
    <xdr:to>
      <xdr:col>19</xdr:col>
      <xdr:colOff>163542</xdr:colOff>
      <xdr:row>57</xdr:row>
      <xdr:rowOff>144779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3FC5EF-C653-4E93-9983-CD9DA0D1B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3900" y="5803472"/>
          <a:ext cx="6724362" cy="4239687"/>
        </a:xfrm>
        <a:prstGeom prst="rect">
          <a:avLst/>
        </a:prstGeom>
      </xdr:spPr>
    </xdr:pic>
    <xdr:clientData/>
  </xdr:twoCellAnchor>
  <xdr:twoCellAnchor>
    <xdr:from>
      <xdr:col>14</xdr:col>
      <xdr:colOff>281940</xdr:colOff>
      <xdr:row>27</xdr:row>
      <xdr:rowOff>53340</xdr:rowOff>
    </xdr:from>
    <xdr:to>
      <xdr:col>14</xdr:col>
      <xdr:colOff>800100</xdr:colOff>
      <xdr:row>31</xdr:row>
      <xdr:rowOff>22860</xdr:rowOff>
    </xdr:to>
    <xdr:sp macro="" textlink="">
      <xdr:nvSpPr>
        <xdr:cNvPr id="5" name="Arrow: Down 4">
          <a:extLst>
            <a:ext uri="{FF2B5EF4-FFF2-40B4-BE49-F238E27FC236}">
              <a16:creationId xmlns:a16="http://schemas.microsoft.com/office/drawing/2014/main" id="{E6C31671-BED3-4FE6-9AAC-05CA01B860B8}"/>
            </a:ext>
          </a:extLst>
        </xdr:cNvPr>
        <xdr:cNvSpPr/>
      </xdr:nvSpPr>
      <xdr:spPr>
        <a:xfrm>
          <a:off x="9974580" y="5013960"/>
          <a:ext cx="518160" cy="701040"/>
        </a:xfrm>
        <a:prstGeom prst="downArrow">
          <a:avLst/>
        </a:prstGeom>
        <a:solidFill>
          <a:srgbClr val="C00000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203F0-BA0E-483E-B61F-EE8978EB2910}">
  <dimension ref="B1:F12"/>
  <sheetViews>
    <sheetView showGridLines="0" tabSelected="1" workbookViewId="0"/>
  </sheetViews>
  <sheetFormatPr defaultRowHeight="14.4" x14ac:dyDescent="0.3"/>
  <cols>
    <col min="2" max="2" width="34" bestFit="1" customWidth="1"/>
    <col min="3" max="3" width="19.5546875" bestFit="1" customWidth="1"/>
    <col min="4" max="4" width="49.109375" bestFit="1" customWidth="1"/>
    <col min="5" max="5" width="9.109375" bestFit="1" customWidth="1"/>
    <col min="6" max="6" width="8.21875" bestFit="1" customWidth="1"/>
    <col min="8" max="8" width="34" bestFit="1" customWidth="1"/>
    <col min="9" max="9" width="19.5546875" bestFit="1" customWidth="1"/>
    <col min="10" max="10" width="52.88671875" bestFit="1" customWidth="1"/>
    <col min="11" max="11" width="9.44140625" bestFit="1" customWidth="1"/>
    <col min="12" max="12" width="8.21875" bestFit="1" customWidth="1"/>
  </cols>
  <sheetData>
    <row r="1" spans="2:6" ht="15" thickBot="1" x14ac:dyDescent="0.35"/>
    <row r="2" spans="2:6" ht="15" thickBot="1" x14ac:dyDescent="0.35">
      <c r="B2" s="12" t="s">
        <v>3</v>
      </c>
      <c r="C2" s="12" t="s">
        <v>10</v>
      </c>
      <c r="D2" s="12" t="s">
        <v>11</v>
      </c>
      <c r="E2" s="12" t="s">
        <v>5</v>
      </c>
      <c r="F2" s="12" t="s">
        <v>6</v>
      </c>
    </row>
    <row r="3" spans="2:6" x14ac:dyDescent="0.3">
      <c r="B3" s="3" t="s">
        <v>4</v>
      </c>
      <c r="C3" s="4" t="s">
        <v>51</v>
      </c>
      <c r="D3" s="4" t="s">
        <v>12</v>
      </c>
      <c r="E3" s="5">
        <v>45.5</v>
      </c>
      <c r="F3" s="6">
        <v>-73.569999999999993</v>
      </c>
    </row>
    <row r="4" spans="2:6" x14ac:dyDescent="0.3">
      <c r="B4" s="7" t="s">
        <v>7</v>
      </c>
      <c r="C4" s="4" t="s">
        <v>8</v>
      </c>
      <c r="D4" s="4" t="s">
        <v>13</v>
      </c>
      <c r="E4" s="5">
        <v>45.500039999999998</v>
      </c>
      <c r="F4" s="6">
        <v>-73.569000000000003</v>
      </c>
    </row>
    <row r="5" spans="2:6" x14ac:dyDescent="0.3">
      <c r="B5" s="7" t="s">
        <v>9</v>
      </c>
      <c r="C5" s="4" t="s">
        <v>15</v>
      </c>
      <c r="D5" s="4" t="s">
        <v>14</v>
      </c>
      <c r="E5" s="5">
        <v>45.503177999999998</v>
      </c>
      <c r="F5" s="6">
        <v>-73.576723999999999</v>
      </c>
    </row>
    <row r="6" spans="2:6" x14ac:dyDescent="0.3">
      <c r="B6" s="7" t="s">
        <v>16</v>
      </c>
      <c r="C6" s="4" t="s">
        <v>18</v>
      </c>
      <c r="D6" s="4" t="s">
        <v>17</v>
      </c>
      <c r="E6" s="5">
        <v>45.476999999999997</v>
      </c>
      <c r="F6" s="6">
        <v>-73.605999999999995</v>
      </c>
    </row>
    <row r="7" spans="2:6" x14ac:dyDescent="0.3">
      <c r="B7" s="7" t="s">
        <v>19</v>
      </c>
      <c r="C7" s="4" t="s">
        <v>20</v>
      </c>
      <c r="D7" s="4" t="s">
        <v>21</v>
      </c>
      <c r="E7" s="5">
        <v>45.476999999999997</v>
      </c>
      <c r="F7" s="6">
        <v>-73.55</v>
      </c>
    </row>
    <row r="8" spans="2:6" x14ac:dyDescent="0.3">
      <c r="B8" s="7" t="s">
        <v>22</v>
      </c>
      <c r="C8" s="4" t="s">
        <v>23</v>
      </c>
      <c r="D8" s="4" t="s">
        <v>24</v>
      </c>
      <c r="E8" s="5">
        <v>45.47</v>
      </c>
      <c r="F8" s="6">
        <v>-73.548000000000002</v>
      </c>
    </row>
    <row r="9" spans="2:6" x14ac:dyDescent="0.3">
      <c r="B9" s="7" t="s">
        <v>25</v>
      </c>
      <c r="C9" s="4" t="s">
        <v>26</v>
      </c>
      <c r="D9" s="4" t="s">
        <v>27</v>
      </c>
      <c r="E9" s="5">
        <v>45.43</v>
      </c>
      <c r="F9" s="6">
        <v>-73.63</v>
      </c>
    </row>
    <row r="10" spans="2:6" x14ac:dyDescent="0.3">
      <c r="B10" s="7" t="s">
        <v>28</v>
      </c>
      <c r="C10" s="4" t="s">
        <v>29</v>
      </c>
      <c r="D10" s="4" t="s">
        <v>30</v>
      </c>
      <c r="E10" s="5">
        <v>45.424999999999997</v>
      </c>
      <c r="F10" s="6">
        <v>-73.62</v>
      </c>
    </row>
    <row r="11" spans="2:6" x14ac:dyDescent="0.3">
      <c r="B11" s="7" t="s">
        <v>31</v>
      </c>
      <c r="C11" s="4" t="s">
        <v>32</v>
      </c>
      <c r="D11" s="4" t="s">
        <v>33</v>
      </c>
      <c r="E11" s="5">
        <v>45.454383999999997</v>
      </c>
      <c r="F11" s="6">
        <v>-73.609831999999997</v>
      </c>
    </row>
    <row r="12" spans="2:6" ht="15" thickBot="1" x14ac:dyDescent="0.35">
      <c r="B12" s="8" t="s">
        <v>34</v>
      </c>
      <c r="C12" s="9" t="s">
        <v>35</v>
      </c>
      <c r="D12" s="9" t="s">
        <v>36</v>
      </c>
      <c r="E12" s="10">
        <v>45.487285</v>
      </c>
      <c r="F12" s="11">
        <v>-73.554204999999996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4D488-DD56-4829-AC80-33162119D9EE}">
  <dimension ref="B2:N19"/>
  <sheetViews>
    <sheetView showGridLines="0" workbookViewId="0">
      <selection activeCell="D25" sqref="D25"/>
    </sheetView>
  </sheetViews>
  <sheetFormatPr defaultRowHeight="14.4" x14ac:dyDescent="0.3"/>
  <cols>
    <col min="2" max="2" width="16.6640625" bestFit="1" customWidth="1"/>
    <col min="6" max="6" width="13.6640625" bestFit="1" customWidth="1"/>
    <col min="7" max="7" width="12.6640625" bestFit="1" customWidth="1"/>
  </cols>
  <sheetData>
    <row r="2" spans="2:14" x14ac:dyDescent="0.3">
      <c r="B2" s="29" t="s">
        <v>52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4" spans="2:14" x14ac:dyDescent="0.3">
      <c r="B4" s="1" t="s">
        <v>0</v>
      </c>
      <c r="C4">
        <f>2*1.09*SUM(G11:G19)</f>
        <v>68.317074159923749</v>
      </c>
    </row>
    <row r="6" spans="2:14" x14ac:dyDescent="0.3">
      <c r="C6" s="2" t="s">
        <v>40</v>
      </c>
      <c r="D6" s="2" t="s">
        <v>41</v>
      </c>
    </row>
    <row r="7" spans="2:14" x14ac:dyDescent="0.3">
      <c r="B7" s="1" t="s">
        <v>39</v>
      </c>
      <c r="C7">
        <v>45.476526119720333</v>
      </c>
      <c r="D7">
        <v>73.575220359179895</v>
      </c>
    </row>
    <row r="9" spans="2:14" x14ac:dyDescent="0.3">
      <c r="B9" s="1"/>
    </row>
    <row r="10" spans="2:14" x14ac:dyDescent="0.3">
      <c r="C10" s="2" t="s">
        <v>40</v>
      </c>
      <c r="D10" s="2" t="s">
        <v>41</v>
      </c>
      <c r="E10" s="2" t="s">
        <v>1</v>
      </c>
      <c r="F10" s="2" t="s">
        <v>53</v>
      </c>
      <c r="G10" s="2" t="s">
        <v>2</v>
      </c>
    </row>
    <row r="11" spans="2:14" x14ac:dyDescent="0.3">
      <c r="B11" s="1" t="s">
        <v>7</v>
      </c>
      <c r="C11">
        <v>45.500039999999998</v>
      </c>
      <c r="D11">
        <v>73.569000000000003</v>
      </c>
      <c r="E11">
        <f>ACOS(COS(RADIANS(90-$C$7)) *COS(RADIANS(90-C11)) +SIN(RADIANS(90-$C$7)) *SIN(RADIANS(90-C11)) *COS(RADIANS($D$7-D11)))*6371</f>
        <v>2.6592081719108149</v>
      </c>
      <c r="F11">
        <v>1</v>
      </c>
      <c r="G11">
        <f>F11*E11</f>
        <v>2.6592081719108149</v>
      </c>
    </row>
    <row r="12" spans="2:14" x14ac:dyDescent="0.3">
      <c r="B12" s="1" t="s">
        <v>9</v>
      </c>
      <c r="C12">
        <v>45.503177999999998</v>
      </c>
      <c r="D12">
        <v>73.576723999999999</v>
      </c>
      <c r="E12">
        <f t="shared" ref="E12:E19" si="0">ACOS(COS(RADIANS(90-$C$7)) *COS(RADIANS(90-C12)) +SIN(RADIANS(90-$C$7)) *SIN(RADIANS(90-C12)) *COS(RADIANS($D$7-D12)))*6371</f>
        <v>2.9658708702770071</v>
      </c>
      <c r="F12">
        <v>1</v>
      </c>
      <c r="G12">
        <f t="shared" ref="G12:G19" si="1">F12*E12</f>
        <v>2.9658708702770071</v>
      </c>
    </row>
    <row r="13" spans="2:14" x14ac:dyDescent="0.3">
      <c r="B13" s="1" t="s">
        <v>16</v>
      </c>
      <c r="C13">
        <v>45.476999999999997</v>
      </c>
      <c r="D13">
        <v>73.605999999999995</v>
      </c>
      <c r="E13">
        <f t="shared" si="0"/>
        <v>2.4004581510495901</v>
      </c>
      <c r="F13">
        <v>1</v>
      </c>
      <c r="G13">
        <f t="shared" si="1"/>
        <v>2.4004581510495901</v>
      </c>
    </row>
    <row r="14" spans="2:14" x14ac:dyDescent="0.3">
      <c r="B14" s="1" t="s">
        <v>19</v>
      </c>
      <c r="C14">
        <v>45.476999999999997</v>
      </c>
      <c r="D14">
        <v>73.55</v>
      </c>
      <c r="E14">
        <f t="shared" si="0"/>
        <v>1.9671300183107181</v>
      </c>
      <c r="F14">
        <v>1</v>
      </c>
      <c r="G14">
        <f t="shared" si="1"/>
        <v>1.9671300183107181</v>
      </c>
    </row>
    <row r="15" spans="2:14" x14ac:dyDescent="0.3">
      <c r="B15" s="1" t="s">
        <v>22</v>
      </c>
      <c r="C15">
        <v>45.47</v>
      </c>
      <c r="D15">
        <v>73.548000000000002</v>
      </c>
      <c r="E15">
        <f t="shared" si="0"/>
        <v>2.2431196281570145</v>
      </c>
      <c r="F15">
        <v>1</v>
      </c>
      <c r="G15">
        <f t="shared" si="1"/>
        <v>2.2431196281570145</v>
      </c>
    </row>
    <row r="16" spans="2:14" x14ac:dyDescent="0.3">
      <c r="B16" s="1" t="s">
        <v>25</v>
      </c>
      <c r="C16">
        <v>45.43</v>
      </c>
      <c r="D16">
        <v>73.63</v>
      </c>
      <c r="E16">
        <f t="shared" si="0"/>
        <v>6.7098981965276598</v>
      </c>
      <c r="F16">
        <v>1</v>
      </c>
      <c r="G16">
        <f t="shared" si="1"/>
        <v>6.7098981965276598</v>
      </c>
    </row>
    <row r="17" spans="2:7" x14ac:dyDescent="0.3">
      <c r="B17" s="1" t="s">
        <v>28</v>
      </c>
      <c r="C17">
        <v>45.424999999999997</v>
      </c>
      <c r="D17">
        <v>73.62</v>
      </c>
      <c r="E17">
        <f t="shared" si="0"/>
        <v>6.7102926173034474</v>
      </c>
      <c r="F17">
        <v>1</v>
      </c>
      <c r="G17">
        <f t="shared" si="1"/>
        <v>6.7102926173034474</v>
      </c>
    </row>
    <row r="18" spans="2:7" x14ac:dyDescent="0.3">
      <c r="B18" s="1" t="s">
        <v>31</v>
      </c>
      <c r="C18">
        <v>45.454383999999997</v>
      </c>
      <c r="D18">
        <v>73.609831999999997</v>
      </c>
      <c r="E18">
        <f t="shared" si="0"/>
        <v>3.6534340757111483</v>
      </c>
      <c r="F18">
        <v>1</v>
      </c>
      <c r="G18">
        <f t="shared" si="1"/>
        <v>3.6534340757111483</v>
      </c>
    </row>
    <row r="19" spans="2:7" x14ac:dyDescent="0.3">
      <c r="B19" s="1" t="s">
        <v>34</v>
      </c>
      <c r="C19">
        <v>45.487285</v>
      </c>
      <c r="D19">
        <v>73.554204999999996</v>
      </c>
      <c r="E19">
        <f t="shared" si="0"/>
        <v>2.028695683561657</v>
      </c>
      <c r="F19">
        <v>1</v>
      </c>
      <c r="G19">
        <f t="shared" si="1"/>
        <v>2.028695683561657</v>
      </c>
    </row>
  </sheetData>
  <mergeCells count="1">
    <mergeCell ref="B2:N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5F889-898A-4DE7-B9CD-2689F4AEB7A6}">
  <dimension ref="B2:O33"/>
  <sheetViews>
    <sheetView showGridLines="0" topLeftCell="A4" workbookViewId="0">
      <selection activeCell="A4" sqref="A4"/>
    </sheetView>
  </sheetViews>
  <sheetFormatPr defaultRowHeight="14.4" x14ac:dyDescent="0.3"/>
  <cols>
    <col min="2" max="2" width="35" bestFit="1" customWidth="1"/>
    <col min="3" max="3" width="10.44140625" bestFit="1" customWidth="1"/>
    <col min="4" max="4" width="8.33203125" customWidth="1"/>
    <col min="5" max="5" width="6" bestFit="1" customWidth="1"/>
    <col min="6" max="6" width="7.44140625" customWidth="1"/>
    <col min="7" max="7" width="5" bestFit="1" customWidth="1"/>
    <col min="8" max="8" width="10.33203125" customWidth="1"/>
    <col min="9" max="9" width="10" customWidth="1"/>
    <col min="10" max="10" width="9" customWidth="1"/>
    <col min="11" max="11" width="11" customWidth="1"/>
    <col min="12" max="12" width="5" bestFit="1" customWidth="1"/>
    <col min="13" max="13" width="6" bestFit="1" customWidth="1"/>
    <col min="15" max="15" width="40.44140625" customWidth="1"/>
  </cols>
  <sheetData>
    <row r="2" spans="2:14" x14ac:dyDescent="0.3">
      <c r="B2" s="29" t="s">
        <v>50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</row>
    <row r="4" spans="2:14" ht="15" thickBot="1" x14ac:dyDescent="0.35"/>
    <row r="5" spans="2:14" ht="15" thickBot="1" x14ac:dyDescent="0.35">
      <c r="B5" s="23" t="s">
        <v>43</v>
      </c>
      <c r="C5" s="24" t="s">
        <v>44</v>
      </c>
      <c r="D5" s="24">
        <v>1</v>
      </c>
      <c r="E5" s="24">
        <v>2</v>
      </c>
      <c r="F5" s="24">
        <v>3</v>
      </c>
      <c r="G5" s="24">
        <v>4</v>
      </c>
      <c r="H5" s="24">
        <v>5</v>
      </c>
      <c r="I5" s="24">
        <v>6</v>
      </c>
      <c r="J5" s="24">
        <v>7</v>
      </c>
      <c r="K5" s="24">
        <v>8</v>
      </c>
      <c r="L5" s="24">
        <v>9</v>
      </c>
      <c r="M5" s="25">
        <v>10</v>
      </c>
      <c r="N5" s="1"/>
    </row>
    <row r="6" spans="2:14" x14ac:dyDescent="0.3">
      <c r="B6" s="26" t="s">
        <v>4</v>
      </c>
      <c r="C6" s="14">
        <v>1</v>
      </c>
      <c r="D6" s="15">
        <v>0</v>
      </c>
      <c r="E6" s="15">
        <v>700</v>
      </c>
      <c r="F6" s="15">
        <v>1100</v>
      </c>
      <c r="G6" s="15">
        <v>4800</v>
      </c>
      <c r="H6" s="15">
        <v>3900</v>
      </c>
      <c r="I6" s="15">
        <v>5600</v>
      </c>
      <c r="J6" s="15">
        <v>12000</v>
      </c>
      <c r="K6" s="15">
        <v>11900</v>
      </c>
      <c r="L6" s="15">
        <v>9300</v>
      </c>
      <c r="M6" s="16">
        <v>3100</v>
      </c>
    </row>
    <row r="7" spans="2:14" x14ac:dyDescent="0.3">
      <c r="B7" s="27" t="s">
        <v>7</v>
      </c>
      <c r="C7" s="17">
        <v>2</v>
      </c>
      <c r="D7" s="18">
        <v>700</v>
      </c>
      <c r="E7" s="18">
        <v>0</v>
      </c>
      <c r="F7" s="18">
        <v>1600</v>
      </c>
      <c r="G7" s="18">
        <v>5100</v>
      </c>
      <c r="H7" s="18">
        <v>4300</v>
      </c>
      <c r="I7" s="18">
        <v>6000</v>
      </c>
      <c r="J7" s="18">
        <v>11800</v>
      </c>
      <c r="K7" s="18">
        <v>12100</v>
      </c>
      <c r="L7" s="18">
        <v>9400</v>
      </c>
      <c r="M7" s="19">
        <v>3500</v>
      </c>
    </row>
    <row r="8" spans="2:14" x14ac:dyDescent="0.3">
      <c r="B8" s="27" t="s">
        <v>9</v>
      </c>
      <c r="C8" s="17">
        <v>3</v>
      </c>
      <c r="D8" s="18">
        <v>1100</v>
      </c>
      <c r="E8" s="18">
        <v>1600</v>
      </c>
      <c r="F8" s="18">
        <v>0</v>
      </c>
      <c r="G8" s="18">
        <v>3800</v>
      </c>
      <c r="H8" s="18">
        <v>4100</v>
      </c>
      <c r="I8" s="18">
        <v>6000</v>
      </c>
      <c r="J8" s="18">
        <v>11200</v>
      </c>
      <c r="K8" s="18">
        <v>11600</v>
      </c>
      <c r="L8" s="18">
        <v>8800</v>
      </c>
      <c r="M8" s="19">
        <v>3600</v>
      </c>
    </row>
    <row r="9" spans="2:14" x14ac:dyDescent="0.3">
      <c r="B9" s="27" t="s">
        <v>16</v>
      </c>
      <c r="C9" s="17">
        <v>4</v>
      </c>
      <c r="D9" s="18">
        <v>4800</v>
      </c>
      <c r="E9" s="18">
        <v>5100</v>
      </c>
      <c r="F9" s="18">
        <v>3800</v>
      </c>
      <c r="G9" s="18">
        <v>0</v>
      </c>
      <c r="H9" s="18">
        <v>5600</v>
      </c>
      <c r="I9" s="18">
        <v>7800</v>
      </c>
      <c r="J9" s="18">
        <v>7400</v>
      </c>
      <c r="K9" s="18">
        <v>9200</v>
      </c>
      <c r="L9" s="18">
        <v>6000</v>
      </c>
      <c r="M9" s="19">
        <v>5700</v>
      </c>
    </row>
    <row r="10" spans="2:14" x14ac:dyDescent="0.3">
      <c r="B10" s="27" t="s">
        <v>19</v>
      </c>
      <c r="C10" s="17">
        <v>5</v>
      </c>
      <c r="D10" s="18">
        <v>3900</v>
      </c>
      <c r="E10" s="18">
        <v>4300</v>
      </c>
      <c r="F10" s="18">
        <v>4100</v>
      </c>
      <c r="G10" s="18">
        <v>5600</v>
      </c>
      <c r="H10" s="18">
        <v>0</v>
      </c>
      <c r="I10" s="18">
        <v>2400</v>
      </c>
      <c r="J10" s="18">
        <v>9600</v>
      </c>
      <c r="K10" s="18">
        <v>8900</v>
      </c>
      <c r="L10" s="18">
        <v>6200</v>
      </c>
      <c r="M10" s="19">
        <v>1700</v>
      </c>
    </row>
    <row r="11" spans="2:14" x14ac:dyDescent="0.3">
      <c r="B11" s="27" t="s">
        <v>22</v>
      </c>
      <c r="C11" s="17">
        <v>6</v>
      </c>
      <c r="D11" s="18">
        <v>5600</v>
      </c>
      <c r="E11" s="18">
        <v>6000</v>
      </c>
      <c r="F11" s="18">
        <v>6000</v>
      </c>
      <c r="G11" s="18">
        <v>7800</v>
      </c>
      <c r="H11" s="18">
        <v>2400</v>
      </c>
      <c r="I11" s="18">
        <v>0</v>
      </c>
      <c r="J11" s="18">
        <v>10400</v>
      </c>
      <c r="K11" s="18">
        <v>9800</v>
      </c>
      <c r="L11" s="18">
        <v>7200</v>
      </c>
      <c r="M11" s="19">
        <v>3800</v>
      </c>
    </row>
    <row r="12" spans="2:14" x14ac:dyDescent="0.3">
      <c r="B12" s="27" t="s">
        <v>25</v>
      </c>
      <c r="C12" s="17">
        <v>7</v>
      </c>
      <c r="D12" s="18">
        <v>12000</v>
      </c>
      <c r="E12" s="18">
        <v>11800</v>
      </c>
      <c r="F12" s="18">
        <v>11200</v>
      </c>
      <c r="G12" s="18">
        <v>7400</v>
      </c>
      <c r="H12" s="18">
        <v>9600</v>
      </c>
      <c r="I12" s="18">
        <v>10400</v>
      </c>
      <c r="J12" s="18">
        <v>0</v>
      </c>
      <c r="K12" s="18">
        <v>2200</v>
      </c>
      <c r="L12" s="18">
        <v>3900</v>
      </c>
      <c r="M12" s="19">
        <v>10100</v>
      </c>
    </row>
    <row r="13" spans="2:14" x14ac:dyDescent="0.3">
      <c r="B13" s="27" t="s">
        <v>28</v>
      </c>
      <c r="C13" s="17">
        <v>8</v>
      </c>
      <c r="D13" s="18">
        <v>11900</v>
      </c>
      <c r="E13" s="18">
        <v>12100</v>
      </c>
      <c r="F13" s="18">
        <v>11600</v>
      </c>
      <c r="G13" s="18">
        <v>9200</v>
      </c>
      <c r="H13" s="18">
        <v>8900</v>
      </c>
      <c r="I13" s="18">
        <v>9800</v>
      </c>
      <c r="J13" s="18">
        <v>2200</v>
      </c>
      <c r="K13" s="18">
        <v>0</v>
      </c>
      <c r="L13" s="18">
        <v>4500</v>
      </c>
      <c r="M13" s="19">
        <v>10300</v>
      </c>
    </row>
    <row r="14" spans="2:14" x14ac:dyDescent="0.3">
      <c r="B14" s="27" t="s">
        <v>31</v>
      </c>
      <c r="C14" s="17">
        <v>9</v>
      </c>
      <c r="D14" s="18">
        <v>9300</v>
      </c>
      <c r="E14" s="18">
        <v>9400</v>
      </c>
      <c r="F14" s="18">
        <v>8800</v>
      </c>
      <c r="G14" s="18">
        <v>6000</v>
      </c>
      <c r="H14" s="18">
        <v>6200</v>
      </c>
      <c r="I14" s="18">
        <v>7200</v>
      </c>
      <c r="J14" s="18">
        <v>3900</v>
      </c>
      <c r="K14" s="18">
        <v>4500</v>
      </c>
      <c r="L14" s="18">
        <v>0</v>
      </c>
      <c r="M14" s="19">
        <v>7600</v>
      </c>
    </row>
    <row r="15" spans="2:14" ht="15" thickBot="1" x14ac:dyDescent="0.35">
      <c r="B15" s="28" t="s">
        <v>34</v>
      </c>
      <c r="C15" s="20">
        <v>10</v>
      </c>
      <c r="D15" s="21">
        <v>3100</v>
      </c>
      <c r="E15" s="21">
        <v>3500</v>
      </c>
      <c r="F15" s="21">
        <v>3600</v>
      </c>
      <c r="G15" s="21">
        <v>5700</v>
      </c>
      <c r="H15" s="21">
        <v>1700</v>
      </c>
      <c r="I15" s="21">
        <v>3800</v>
      </c>
      <c r="J15" s="21">
        <v>10100</v>
      </c>
      <c r="K15" s="21">
        <v>10300</v>
      </c>
      <c r="L15" s="21">
        <v>7600</v>
      </c>
      <c r="M15" s="22">
        <v>0</v>
      </c>
    </row>
    <row r="17" spans="2:11" x14ac:dyDescent="0.3">
      <c r="B17" s="1" t="s">
        <v>45</v>
      </c>
      <c r="C17" s="13">
        <f>SUM(E21:E29)</f>
        <v>33600</v>
      </c>
    </row>
    <row r="18" spans="2:11" x14ac:dyDescent="0.3">
      <c r="B18" s="1" t="s">
        <v>46</v>
      </c>
      <c r="C18">
        <f>SUM(I21:I29)</f>
        <v>33600</v>
      </c>
    </row>
    <row r="19" spans="2:11" x14ac:dyDescent="0.3">
      <c r="C19" s="29" t="s">
        <v>47</v>
      </c>
      <c r="D19" s="29"/>
      <c r="E19" s="29"/>
      <c r="F19" s="29"/>
      <c r="H19" s="29" t="s">
        <v>48</v>
      </c>
      <c r="I19" s="29"/>
      <c r="J19" s="29"/>
      <c r="K19" s="29"/>
    </row>
    <row r="20" spans="2:11" x14ac:dyDescent="0.3">
      <c r="D20" s="1" t="s">
        <v>37</v>
      </c>
      <c r="E20" s="1" t="s">
        <v>38</v>
      </c>
      <c r="H20" s="1" t="s">
        <v>37</v>
      </c>
      <c r="I20" s="1" t="s">
        <v>38</v>
      </c>
      <c r="J20" s="1" t="s">
        <v>42</v>
      </c>
    </row>
    <row r="21" spans="2:11" x14ac:dyDescent="0.3">
      <c r="D21">
        <v>5</v>
      </c>
      <c r="E21">
        <f>INDEX($D$6:$L$14,D21,D22)</f>
        <v>2400</v>
      </c>
      <c r="H21">
        <v>1</v>
      </c>
      <c r="I21">
        <f>INDEX($D$6:$L$14,H21,H22)</f>
        <v>1100</v>
      </c>
      <c r="K21">
        <f>IF(H21=1,1,0)</f>
        <v>1</v>
      </c>
    </row>
    <row r="22" spans="2:11" x14ac:dyDescent="0.3">
      <c r="D22">
        <v>6</v>
      </c>
      <c r="E22">
        <f t="shared" ref="E22:E29" si="0">INDEX($D$6:$L$14,D22,D23)</f>
        <v>7200</v>
      </c>
      <c r="H22">
        <v>3</v>
      </c>
      <c r="I22">
        <f t="shared" ref="I22:I29" si="1">INDEX($D$6:$L$14,H22,H23)</f>
        <v>3800</v>
      </c>
    </row>
    <row r="23" spans="2:11" x14ac:dyDescent="0.3">
      <c r="D23">
        <v>9</v>
      </c>
      <c r="E23">
        <f t="shared" si="0"/>
        <v>4500</v>
      </c>
      <c r="H23">
        <v>4</v>
      </c>
      <c r="I23">
        <f t="shared" si="1"/>
        <v>7400</v>
      </c>
    </row>
    <row r="24" spans="2:11" x14ac:dyDescent="0.3">
      <c r="D24">
        <v>8</v>
      </c>
      <c r="E24">
        <f t="shared" si="0"/>
        <v>2200</v>
      </c>
      <c r="H24">
        <v>7</v>
      </c>
      <c r="I24">
        <f t="shared" si="1"/>
        <v>2200</v>
      </c>
    </row>
    <row r="25" spans="2:11" x14ac:dyDescent="0.3">
      <c r="D25">
        <v>7</v>
      </c>
      <c r="E25">
        <f t="shared" si="0"/>
        <v>7400</v>
      </c>
      <c r="H25">
        <v>8</v>
      </c>
      <c r="I25">
        <f t="shared" si="1"/>
        <v>4500</v>
      </c>
    </row>
    <row r="26" spans="2:11" x14ac:dyDescent="0.3">
      <c r="D26">
        <v>4</v>
      </c>
      <c r="E26">
        <f t="shared" si="0"/>
        <v>3800</v>
      </c>
      <c r="H26">
        <v>9</v>
      </c>
      <c r="I26">
        <f t="shared" si="1"/>
        <v>7200</v>
      </c>
    </row>
    <row r="27" spans="2:11" x14ac:dyDescent="0.3">
      <c r="D27">
        <v>3</v>
      </c>
      <c r="E27">
        <f t="shared" si="0"/>
        <v>1100</v>
      </c>
      <c r="H27">
        <v>6</v>
      </c>
      <c r="I27">
        <f t="shared" si="1"/>
        <v>2400</v>
      </c>
    </row>
    <row r="28" spans="2:11" x14ac:dyDescent="0.3">
      <c r="D28">
        <v>1</v>
      </c>
      <c r="E28">
        <f t="shared" si="0"/>
        <v>700</v>
      </c>
      <c r="H28">
        <v>5</v>
      </c>
      <c r="I28">
        <f t="shared" si="1"/>
        <v>4300</v>
      </c>
    </row>
    <row r="29" spans="2:11" x14ac:dyDescent="0.3">
      <c r="D29">
        <v>2</v>
      </c>
      <c r="E29">
        <f t="shared" si="0"/>
        <v>4300</v>
      </c>
      <c r="H29">
        <v>2</v>
      </c>
      <c r="I29">
        <f t="shared" si="1"/>
        <v>700</v>
      </c>
    </row>
    <row r="30" spans="2:11" x14ac:dyDescent="0.3">
      <c r="D30">
        <f>D21</f>
        <v>5</v>
      </c>
      <c r="H30">
        <f>H21</f>
        <v>1</v>
      </c>
    </row>
    <row r="32" spans="2:11" x14ac:dyDescent="0.3">
      <c r="B32" s="1" t="s">
        <v>49</v>
      </c>
    </row>
    <row r="33" spans="2:15" x14ac:dyDescent="0.3">
      <c r="B33" s="29" t="s">
        <v>47</v>
      </c>
      <c r="C33" s="29"/>
      <c r="D33" s="29"/>
      <c r="E33" s="29"/>
      <c r="L33" s="29" t="s">
        <v>48</v>
      </c>
      <c r="M33" s="29"/>
      <c r="N33" s="29"/>
      <c r="O33" s="29"/>
    </row>
  </sheetData>
  <mergeCells count="5">
    <mergeCell ref="C19:F19"/>
    <mergeCell ref="H19:K19"/>
    <mergeCell ref="B33:E33"/>
    <mergeCell ref="L33:O33"/>
    <mergeCell ref="B2:N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Locations</vt:lpstr>
      <vt:lpstr>Optimal location</vt:lpstr>
      <vt:lpstr>Optimal route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vchan</dc:creator>
  <cp:lastModifiedBy>vchan</cp:lastModifiedBy>
  <dcterms:created xsi:type="dcterms:W3CDTF">2019-10-23T19:54:46Z</dcterms:created>
  <dcterms:modified xsi:type="dcterms:W3CDTF">2020-07-05T00:58:29Z</dcterms:modified>
</cp:coreProperties>
</file>