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4965" yWindow="-150" windowWidth="14805" windowHeight="8010"/>
  </bookViews>
  <sheets>
    <sheet name="Sheet1" sheetId="1" r:id="rId1"/>
    <sheet name="Sheet2" sheetId="2" r:id="rId2"/>
    <sheet name="IQR" sheetId="3" r:id="rId3"/>
  </sheets>
  <calcPr calcId="124519"/>
</workbook>
</file>

<file path=xl/calcChain.xml><?xml version="1.0" encoding="utf-8"?>
<calcChain xmlns="http://schemas.openxmlformats.org/spreadsheetml/2006/main">
  <c r="J30" i="1"/>
  <c r="I30"/>
  <c r="D26"/>
  <c r="D25"/>
  <c r="D24"/>
  <c r="D23"/>
  <c r="D22"/>
  <c r="D21"/>
  <c r="D20"/>
  <c r="D19"/>
  <c r="D18"/>
  <c r="D17"/>
  <c r="D16"/>
  <c r="D15"/>
  <c r="D14"/>
  <c r="D13"/>
  <c r="D12"/>
  <c r="D11"/>
  <c r="D10"/>
  <c r="D9"/>
  <c r="D8"/>
  <c r="D7"/>
  <c r="D6"/>
  <c r="D5"/>
  <c r="D4"/>
  <c r="D3"/>
  <c r="I25" s="1"/>
  <c r="J6"/>
  <c r="I6"/>
  <c r="I22" s="1"/>
  <c r="K12"/>
  <c r="H9" i="3"/>
  <c r="G9"/>
  <c r="H8"/>
  <c r="H7"/>
  <c r="G7"/>
  <c r="G8"/>
  <c r="J11" i="1"/>
  <c r="I11"/>
  <c r="J10"/>
  <c r="I10"/>
  <c r="K10" s="1"/>
  <c r="J9"/>
  <c r="I9"/>
  <c r="K9" s="1"/>
  <c r="I7"/>
  <c r="J7"/>
  <c r="I8"/>
  <c r="J8"/>
  <c r="I13"/>
  <c r="J13"/>
  <c r="I14"/>
  <c r="J14"/>
  <c r="J15" l="1"/>
  <c r="K11"/>
  <c r="K14"/>
  <c r="K13"/>
  <c r="K8"/>
  <c r="K7"/>
  <c r="I15"/>
  <c r="E23" l="1"/>
  <c r="E19"/>
  <c r="E15"/>
  <c r="E11"/>
  <c r="E7"/>
  <c r="E3"/>
  <c r="E24"/>
  <c r="E20"/>
  <c r="E16"/>
  <c r="E12"/>
  <c r="E8"/>
  <c r="E4"/>
  <c r="E25"/>
  <c r="E21"/>
  <c r="E17"/>
  <c r="E13"/>
  <c r="E9"/>
  <c r="E5"/>
  <c r="E26"/>
  <c r="E22"/>
  <c r="E18"/>
  <c r="E14"/>
  <c r="E10"/>
  <c r="E6"/>
  <c r="K15"/>
  <c r="I26" l="1"/>
  <c r="I28" s="1"/>
  <c r="I27" l="1"/>
</calcChain>
</file>

<file path=xl/sharedStrings.xml><?xml version="1.0" encoding="utf-8"?>
<sst xmlns="http://schemas.openxmlformats.org/spreadsheetml/2006/main" count="48" uniqueCount="39">
  <si>
    <t>Congruent</t>
  </si>
  <si>
    <t>Incongruent</t>
  </si>
  <si>
    <t>n</t>
  </si>
  <si>
    <t>Sum</t>
  </si>
  <si>
    <t>SE</t>
  </si>
  <si>
    <t>Sample Statistics</t>
  </si>
  <si>
    <t>Diff (Cong-InCong)</t>
  </si>
  <si>
    <t>Mean(x̄)</t>
  </si>
  <si>
    <t>Variance(s2)</t>
  </si>
  <si>
    <t>s</t>
  </si>
  <si>
    <t>Median</t>
  </si>
  <si>
    <t>Mode</t>
  </si>
  <si>
    <t>Range</t>
  </si>
  <si>
    <t>lower quartile</t>
  </si>
  <si>
    <t>upper quartile</t>
  </si>
  <si>
    <t>inter-quartile range</t>
  </si>
  <si>
    <t>IQR</t>
  </si>
  <si>
    <t>Sample</t>
  </si>
  <si>
    <t>degree of freedom</t>
  </si>
  <si>
    <r>
      <t>t</t>
    </r>
    <r>
      <rPr>
        <vertAlign val="subscript"/>
        <sz val="11"/>
        <color theme="1"/>
        <rFont val="Calibri"/>
        <family val="2"/>
        <scheme val="minor"/>
      </rPr>
      <t xml:space="preserve"> Critical</t>
    </r>
  </si>
  <si>
    <r>
      <t>Mean of X</t>
    </r>
    <r>
      <rPr>
        <vertAlign val="subscript"/>
        <sz val="11"/>
        <color theme="1"/>
        <rFont val="Calibri"/>
        <family val="2"/>
        <scheme val="minor"/>
      </rPr>
      <t xml:space="preserve"> D</t>
    </r>
  </si>
  <si>
    <t>degrees of freedom = 23 and α=0.05</t>
  </si>
  <si>
    <r>
      <t>X</t>
    </r>
    <r>
      <rPr>
        <vertAlign val="subscript"/>
        <sz val="11"/>
        <color rgb="FF0070C0"/>
        <rFont val="Calibri"/>
        <family val="2"/>
        <scheme val="minor"/>
      </rPr>
      <t xml:space="preserve"> D</t>
    </r>
  </si>
  <si>
    <r>
      <t>XD- MeanX</t>
    </r>
    <r>
      <rPr>
        <vertAlign val="subscript"/>
        <sz val="11"/>
        <color rgb="FF0070C0"/>
        <rFont val="Calibri"/>
        <family val="2"/>
        <scheme val="minor"/>
      </rPr>
      <t xml:space="preserve"> D</t>
    </r>
  </si>
  <si>
    <t>Degree of freedom</t>
  </si>
  <si>
    <r>
      <t>S</t>
    </r>
    <r>
      <rPr>
        <i/>
        <sz val="7.75"/>
        <color theme="1"/>
        <rFont val="Calibri"/>
        <family val="2"/>
        <scheme val="minor"/>
      </rPr>
      <t>X</t>
    </r>
    <r>
      <rPr>
        <i/>
        <sz val="5.5"/>
        <color theme="1"/>
        <rFont val="Calibri"/>
        <family val="2"/>
        <scheme val="minor"/>
      </rPr>
      <t xml:space="preserve">D
</t>
    </r>
    <r>
      <rPr>
        <i/>
        <sz val="8"/>
        <color theme="1"/>
        <rFont val="Calibri"/>
        <family val="2"/>
        <scheme val="minor"/>
      </rPr>
      <t>(standard deviation of the diff)</t>
    </r>
  </si>
  <si>
    <t>mean difference SE</t>
  </si>
  <si>
    <t>T  Statistic</t>
  </si>
  <si>
    <r>
      <t>null hypothesis: H</t>
    </r>
    <r>
      <rPr>
        <vertAlign val="subscript"/>
        <sz val="11"/>
        <color theme="1"/>
        <rFont val="Calibri"/>
        <family val="2"/>
      </rPr>
      <t>0</t>
    </r>
    <r>
      <rPr>
        <sz val="11"/>
        <color theme="1"/>
        <rFont val="Calibri"/>
        <family val="2"/>
      </rPr>
      <t>: μ</t>
    </r>
    <r>
      <rPr>
        <vertAlign val="subscript"/>
        <sz val="11"/>
        <color theme="1"/>
        <rFont val="Calibri"/>
        <family val="2"/>
      </rPr>
      <t>C</t>
    </r>
    <r>
      <rPr>
        <sz val="11"/>
        <color theme="1"/>
        <rFont val="Calibri"/>
        <family val="2"/>
      </rPr>
      <t xml:space="preserve"> = μ</t>
    </r>
    <r>
      <rPr>
        <vertAlign val="subscript"/>
        <sz val="11"/>
        <color theme="1"/>
        <rFont val="Calibri"/>
        <family val="2"/>
      </rPr>
      <t>I</t>
    </r>
    <r>
      <rPr>
        <sz val="11"/>
        <color theme="1"/>
        <rFont val="Calibri"/>
        <family val="2"/>
      </rPr>
      <t xml:space="preserve"> </t>
    </r>
  </si>
  <si>
    <r>
      <t>Alternative hypothesis: H</t>
    </r>
    <r>
      <rPr>
        <vertAlign val="subscript"/>
        <sz val="11"/>
        <color theme="1"/>
        <rFont val="Calibri"/>
        <family val="2"/>
      </rPr>
      <t>A</t>
    </r>
    <r>
      <rPr>
        <sz val="11"/>
        <color theme="1"/>
        <rFont val="Calibri"/>
        <family val="2"/>
      </rPr>
      <t>: μ</t>
    </r>
    <r>
      <rPr>
        <vertAlign val="subscript"/>
        <sz val="11"/>
        <color theme="1"/>
        <rFont val="Calibri"/>
        <family val="2"/>
      </rPr>
      <t>C</t>
    </r>
    <r>
      <rPr>
        <sz val="11"/>
        <color theme="1"/>
        <rFont val="Calibri"/>
        <family val="2"/>
      </rPr>
      <t xml:space="preserve"> ≠ μ</t>
    </r>
    <r>
      <rPr>
        <vertAlign val="subscript"/>
        <sz val="11"/>
        <color theme="1"/>
        <rFont val="Calibri"/>
        <family val="2"/>
      </rPr>
      <t>I</t>
    </r>
    <r>
      <rPr>
        <sz val="11"/>
        <color theme="1"/>
        <rFont val="Calibri"/>
        <family val="2"/>
      </rPr>
      <t xml:space="preserve"> </t>
    </r>
  </si>
  <si>
    <t>CI</t>
  </si>
  <si>
    <t>P Value</t>
  </si>
  <si>
    <t>from T able</t>
  </si>
  <si>
    <t>&lt; 0.002</t>
  </si>
  <si>
    <t>significance level(Alpha)</t>
  </si>
  <si>
    <t>only a 5% chance of making a Type I error.</t>
  </si>
  <si>
    <t>P-value, &lt; 0.002, is less than α = 0.05, we reject the null hypothesis H0: μC = μI  in favor of the alternative hypothesis HA: μC ≠ μI.</t>
  </si>
  <si>
    <t>T  Statistic does not falls within t Critical  range ie [-2.069,+2.069] and test statistic is extremely  less than -2.069 or greater than 2.069, Null hypothesis is rejected in favor of the alternative hypothesis. Mean time for color recognition for congruent words Set vs incongruent words Set are not same and are different.</t>
  </si>
  <si>
    <t>We are 95% confident that the mean difference between "before" and "after" is between -10.019368 and -5.91021542</t>
  </si>
</sst>
</file>

<file path=xl/styles.xml><?xml version="1.0" encoding="utf-8"?>
<styleSheet xmlns="http://schemas.openxmlformats.org/spreadsheetml/2006/main">
  <fonts count="15">
    <font>
      <sz val="11"/>
      <color theme="1"/>
      <name val="Calibri"/>
      <family val="2"/>
      <scheme val="minor"/>
    </font>
    <font>
      <sz val="10"/>
      <color theme="1"/>
      <name val="Arial"/>
      <family val="2"/>
    </font>
    <font>
      <b/>
      <sz val="11"/>
      <color theme="1"/>
      <name val="Calibri"/>
      <family val="2"/>
      <scheme val="minor"/>
    </font>
    <font>
      <b/>
      <sz val="10"/>
      <color theme="1"/>
      <name val="Arial"/>
      <family val="2"/>
    </font>
    <font>
      <sz val="11"/>
      <color rgb="FF000000"/>
      <name val="Calibri"/>
      <family val="2"/>
      <scheme val="minor"/>
    </font>
    <font>
      <vertAlign val="subscript"/>
      <sz val="11"/>
      <color theme="1"/>
      <name val="Calibri"/>
      <family val="2"/>
      <scheme val="minor"/>
    </font>
    <font>
      <sz val="11"/>
      <color rgb="FF0070C0"/>
      <name val="Calibri"/>
      <family val="2"/>
      <scheme val="minor"/>
    </font>
    <font>
      <i/>
      <sz val="14.5"/>
      <color theme="1"/>
      <name val="Calibri"/>
      <family val="2"/>
      <scheme val="minor"/>
    </font>
    <font>
      <i/>
      <sz val="7.75"/>
      <color theme="1"/>
      <name val="Calibri"/>
      <family val="2"/>
      <scheme val="minor"/>
    </font>
    <font>
      <i/>
      <sz val="5.5"/>
      <color theme="1"/>
      <name val="Calibri"/>
      <family val="2"/>
      <scheme val="minor"/>
    </font>
    <font>
      <vertAlign val="subscript"/>
      <sz val="11"/>
      <color rgb="FF0070C0"/>
      <name val="Calibri"/>
      <family val="2"/>
      <scheme val="minor"/>
    </font>
    <font>
      <sz val="11"/>
      <color theme="1"/>
      <name val="Calibri"/>
      <family val="2"/>
    </font>
    <font>
      <vertAlign val="subscript"/>
      <sz val="11"/>
      <color theme="1"/>
      <name val="Calibri"/>
      <family val="2"/>
    </font>
    <font>
      <i/>
      <sz val="8"/>
      <color theme="1"/>
      <name val="Calibri"/>
      <family val="2"/>
      <scheme val="minor"/>
    </font>
    <font>
      <sz val="10"/>
      <color theme="1"/>
      <name val="Calibri"/>
      <family val="2"/>
      <scheme val="minor"/>
    </font>
  </fonts>
  <fills count="11">
    <fill>
      <patternFill patternType="none"/>
    </fill>
    <fill>
      <patternFill patternType="gray125"/>
    </fill>
    <fill>
      <patternFill patternType="solid">
        <fgColor theme="2"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6" tint="0.39997558519241921"/>
        <bgColor indexed="64"/>
      </patternFill>
    </fill>
    <fill>
      <patternFill patternType="solid">
        <fgColor rgb="FF92D050"/>
        <bgColor indexed="64"/>
      </patternFill>
    </fill>
  </fills>
  <borders count="46">
    <border>
      <left/>
      <right/>
      <top/>
      <bottom/>
      <diagonal/>
    </border>
    <border>
      <left style="medium">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theme="1"/>
      </top>
      <bottom style="thin">
        <color theme="1"/>
      </bottom>
      <diagonal/>
    </border>
    <border>
      <left/>
      <right/>
      <top style="thin">
        <color theme="1"/>
      </top>
      <bottom style="thin">
        <color theme="1"/>
      </bottom>
      <diagonal/>
    </border>
    <border>
      <left/>
      <right/>
      <top style="thin">
        <color theme="1"/>
      </top>
      <bottom style="medium">
        <color theme="1"/>
      </bottom>
      <diagonal/>
    </border>
    <border>
      <left style="medium">
        <color theme="1"/>
      </left>
      <right style="thin">
        <color theme="1"/>
      </right>
      <top style="medium">
        <color theme="1"/>
      </top>
      <bottom/>
      <diagonal/>
    </border>
    <border>
      <left style="thin">
        <color theme="1"/>
      </left>
      <right style="medium">
        <color theme="1"/>
      </right>
      <top style="medium">
        <color theme="1"/>
      </top>
      <bottom/>
      <diagonal/>
    </border>
    <border>
      <left style="medium">
        <color theme="1"/>
      </left>
      <right style="thin">
        <color theme="1"/>
      </right>
      <top/>
      <bottom/>
      <diagonal/>
    </border>
    <border>
      <left style="thin">
        <color theme="1"/>
      </left>
      <right style="medium">
        <color theme="1"/>
      </right>
      <top/>
      <bottom/>
      <diagonal/>
    </border>
    <border>
      <left style="medium">
        <color theme="1"/>
      </left>
      <right style="thin">
        <color theme="1"/>
      </right>
      <top/>
      <bottom style="medium">
        <color theme="1"/>
      </bottom>
      <diagonal/>
    </border>
    <border>
      <left style="thin">
        <color theme="1"/>
      </left>
      <right style="medium">
        <color theme="1"/>
      </right>
      <top/>
      <bottom style="medium">
        <color theme="1"/>
      </bottom>
      <diagonal/>
    </border>
    <border>
      <left style="medium">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right style="medium">
        <color theme="1"/>
      </right>
      <top style="medium">
        <color theme="1"/>
      </top>
      <bottom style="medium">
        <color theme="1"/>
      </bottom>
      <diagonal/>
    </border>
    <border>
      <left style="medium">
        <color theme="1"/>
      </left>
      <right style="thin">
        <color theme="1"/>
      </right>
      <top/>
      <bottom style="thin">
        <color theme="1"/>
      </bottom>
      <diagonal/>
    </border>
    <border>
      <left style="thin">
        <color theme="1"/>
      </left>
      <right style="medium">
        <color theme="1"/>
      </right>
      <top/>
      <bottom style="thin">
        <color theme="1"/>
      </bottom>
      <diagonal/>
    </border>
    <border>
      <left style="medium">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s>
  <cellStyleXfs count="1">
    <xf numFmtId="0" fontId="0" fillId="0" borderId="0"/>
  </cellStyleXfs>
  <cellXfs count="81">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0" fontId="1" fillId="0" borderId="3" xfId="0" applyFont="1" applyBorder="1" applyAlignment="1">
      <alignment horizontal="right" wrapText="1"/>
    </xf>
    <xf numFmtId="0" fontId="1" fillId="0" borderId="4" xfId="0" applyFont="1" applyBorder="1" applyAlignment="1">
      <alignment horizontal="right" wrapText="1"/>
    </xf>
    <xf numFmtId="0" fontId="1" fillId="0" borderId="5" xfId="0" applyFont="1" applyBorder="1" applyAlignment="1">
      <alignment horizontal="right" wrapText="1"/>
    </xf>
    <xf numFmtId="0" fontId="1" fillId="0" borderId="6" xfId="0" applyFont="1" applyBorder="1" applyAlignment="1">
      <alignment horizontal="right" wrapText="1"/>
    </xf>
    <xf numFmtId="0" fontId="0" fillId="0" borderId="0" xfId="0" applyAlignment="1">
      <alignment horizontal="center"/>
    </xf>
    <xf numFmtId="0" fontId="2" fillId="0" borderId="0" xfId="0" applyFont="1"/>
    <xf numFmtId="0" fontId="2" fillId="2" borderId="7" xfId="0" applyFont="1" applyFill="1" applyBorder="1"/>
    <xf numFmtId="0" fontId="3" fillId="2" borderId="8" xfId="0" applyFont="1" applyFill="1" applyBorder="1" applyAlignment="1">
      <alignment wrapText="1"/>
    </xf>
    <xf numFmtId="0" fontId="3" fillId="2" borderId="9" xfId="0" applyFont="1" applyFill="1" applyBorder="1" applyAlignment="1">
      <alignment wrapText="1"/>
    </xf>
    <xf numFmtId="0" fontId="2" fillId="0" borderId="10" xfId="0" applyFont="1" applyBorder="1"/>
    <xf numFmtId="0" fontId="0" fillId="0" borderId="10" xfId="0" applyBorder="1"/>
    <xf numFmtId="0" fontId="0" fillId="0" borderId="13" xfId="0" applyBorder="1"/>
    <xf numFmtId="0" fontId="2" fillId="0" borderId="17" xfId="0" applyFont="1" applyBorder="1"/>
    <xf numFmtId="0" fontId="2" fillId="0" borderId="20" xfId="0" applyFont="1" applyBorder="1"/>
    <xf numFmtId="0" fontId="0" fillId="0" borderId="23" xfId="0" applyBorder="1"/>
    <xf numFmtId="0" fontId="0" fillId="0" borderId="24" xfId="0" applyBorder="1"/>
    <xf numFmtId="0" fontId="0" fillId="0" borderId="25" xfId="0" applyBorder="1"/>
    <xf numFmtId="0" fontId="0" fillId="0" borderId="18" xfId="0" applyBorder="1" applyAlignment="1">
      <alignment horizontal="left"/>
    </xf>
    <xf numFmtId="0" fontId="0" fillId="0" borderId="19" xfId="0"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1" fillId="2" borderId="26" xfId="0" applyFont="1" applyFill="1" applyBorder="1" applyAlignment="1">
      <alignment wrapText="1"/>
    </xf>
    <xf numFmtId="0" fontId="1" fillId="0" borderId="27" xfId="0" applyFont="1" applyBorder="1" applyAlignment="1">
      <alignment horizontal="right" wrapText="1"/>
    </xf>
    <xf numFmtId="0" fontId="1" fillId="0" borderId="28" xfId="0" applyFont="1" applyBorder="1" applyAlignment="1">
      <alignment horizontal="right" wrapText="1"/>
    </xf>
    <xf numFmtId="0" fontId="1" fillId="4" borderId="3" xfId="0" applyFont="1" applyFill="1" applyBorder="1" applyAlignment="1">
      <alignment horizontal="right" wrapText="1"/>
    </xf>
    <xf numFmtId="0" fontId="1" fillId="5" borderId="3" xfId="0" applyFont="1" applyFill="1" applyBorder="1" applyAlignment="1">
      <alignment horizontal="right" wrapText="1"/>
    </xf>
    <xf numFmtId="0" fontId="1" fillId="7" borderId="3" xfId="0" applyFont="1" applyFill="1" applyBorder="1" applyAlignment="1">
      <alignment horizontal="right" wrapText="1"/>
    </xf>
    <xf numFmtId="0" fontId="1" fillId="8" borderId="3" xfId="0" applyFont="1" applyFill="1" applyBorder="1" applyAlignment="1">
      <alignment horizontal="right" wrapText="1"/>
    </xf>
    <xf numFmtId="0" fontId="1" fillId="8" borderId="5" xfId="0" applyFont="1" applyFill="1" applyBorder="1" applyAlignment="1">
      <alignment horizontal="right" wrapText="1"/>
    </xf>
    <xf numFmtId="0" fontId="1" fillId="8" borderId="4" xfId="0" applyFont="1" applyFill="1" applyBorder="1" applyAlignment="1">
      <alignment horizontal="right" wrapText="1"/>
    </xf>
    <xf numFmtId="0" fontId="1" fillId="8" borderId="6" xfId="0" applyFont="1" applyFill="1" applyBorder="1" applyAlignment="1">
      <alignment horizontal="right" wrapText="1"/>
    </xf>
    <xf numFmtId="0" fontId="1" fillId="6" borderId="4" xfId="0" applyFont="1" applyFill="1" applyBorder="1" applyAlignment="1">
      <alignment horizontal="right" wrapText="1"/>
    </xf>
    <xf numFmtId="0" fontId="1" fillId="7" borderId="4" xfId="0" applyFont="1" applyFill="1" applyBorder="1" applyAlignment="1">
      <alignment horizontal="right" wrapText="1"/>
    </xf>
    <xf numFmtId="0" fontId="0" fillId="9" borderId="0" xfId="0" applyFill="1"/>
    <xf numFmtId="0" fontId="6" fillId="0" borderId="29" xfId="0" applyFont="1" applyBorder="1"/>
    <xf numFmtId="0" fontId="6" fillId="0" borderId="31" xfId="0" applyFont="1" applyBorder="1"/>
    <xf numFmtId="0" fontId="6" fillId="0" borderId="33" xfId="0" applyFont="1" applyBorder="1"/>
    <xf numFmtId="0" fontId="6" fillId="0" borderId="30" xfId="0" applyFont="1" applyBorder="1"/>
    <xf numFmtId="0" fontId="6" fillId="0" borderId="32" xfId="0" applyFont="1" applyBorder="1"/>
    <xf numFmtId="0" fontId="6" fillId="0" borderId="34" xfId="0" applyFont="1" applyBorder="1"/>
    <xf numFmtId="0" fontId="6" fillId="0" borderId="11" xfId="0" applyFont="1" applyBorder="1" applyAlignment="1">
      <alignment horizontal="left"/>
    </xf>
    <xf numFmtId="0" fontId="6" fillId="3" borderId="35" xfId="0" applyFont="1" applyFill="1" applyBorder="1"/>
    <xf numFmtId="0" fontId="6" fillId="0" borderId="36" xfId="0" applyFont="1" applyBorder="1" applyAlignment="1">
      <alignment horizontal="left"/>
    </xf>
    <xf numFmtId="0" fontId="6" fillId="0" borderId="14" xfId="0" applyFont="1" applyBorder="1" applyAlignment="1">
      <alignment horizontal="left"/>
    </xf>
    <xf numFmtId="0" fontId="6" fillId="0" borderId="37" xfId="0" applyFont="1" applyBorder="1" applyAlignment="1">
      <alignment horizontal="left"/>
    </xf>
    <xf numFmtId="0" fontId="6" fillId="3" borderId="16" xfId="0" applyFont="1" applyFill="1" applyBorder="1"/>
    <xf numFmtId="0" fontId="0" fillId="0" borderId="7" xfId="0" applyBorder="1"/>
    <xf numFmtId="0" fontId="6" fillId="0" borderId="8" xfId="0" applyFont="1" applyBorder="1"/>
    <xf numFmtId="0" fontId="6" fillId="0" borderId="9" xfId="0" applyFont="1" applyBorder="1"/>
    <xf numFmtId="0" fontId="6" fillId="0" borderId="11" xfId="0" applyFont="1" applyBorder="1"/>
    <xf numFmtId="9" fontId="6" fillId="0" borderId="12" xfId="0" applyNumberFormat="1" applyFont="1" applyBorder="1"/>
    <xf numFmtId="0" fontId="4" fillId="0" borderId="10" xfId="0" applyFont="1" applyBorder="1"/>
    <xf numFmtId="0" fontId="6" fillId="0" borderId="12" xfId="0" applyFont="1" applyBorder="1"/>
    <xf numFmtId="0" fontId="6" fillId="0" borderId="14" xfId="0" applyFont="1" applyBorder="1"/>
    <xf numFmtId="0" fontId="6" fillId="0" borderId="15" xfId="0" applyFont="1" applyBorder="1"/>
    <xf numFmtId="0" fontId="6" fillId="9" borderId="38" xfId="0" applyFont="1" applyFill="1" applyBorder="1"/>
    <xf numFmtId="0" fontId="1" fillId="0" borderId="39" xfId="0" applyFont="1" applyBorder="1" applyAlignment="1">
      <alignment horizontal="right" wrapText="1"/>
    </xf>
    <xf numFmtId="0" fontId="1" fillId="0" borderId="40" xfId="0" applyFont="1" applyBorder="1" applyAlignment="1">
      <alignment horizontal="right" wrapText="1"/>
    </xf>
    <xf numFmtId="0" fontId="1" fillId="2" borderId="41" xfId="0" applyFont="1" applyFill="1" applyBorder="1" applyAlignment="1">
      <alignment wrapText="1"/>
    </xf>
    <xf numFmtId="0" fontId="1" fillId="2" borderId="42" xfId="0" applyFont="1" applyFill="1" applyBorder="1" applyAlignment="1">
      <alignment wrapText="1"/>
    </xf>
    <xf numFmtId="0" fontId="1" fillId="0" borderId="0" xfId="0" applyFont="1" applyBorder="1" applyAlignment="1">
      <alignment horizontal="right" wrapText="1"/>
    </xf>
    <xf numFmtId="0" fontId="6" fillId="0" borderId="0" xfId="0" applyFont="1" applyBorder="1"/>
    <xf numFmtId="0" fontId="7" fillId="0" borderId="17" xfId="0" applyFont="1" applyBorder="1" applyAlignment="1">
      <alignment wrapText="1"/>
    </xf>
    <xf numFmtId="0" fontId="6" fillId="0" borderId="18" xfId="0" applyFont="1" applyBorder="1"/>
    <xf numFmtId="0" fontId="6" fillId="0" borderId="19" xfId="0" applyFont="1" applyBorder="1"/>
    <xf numFmtId="0" fontId="0" fillId="0" borderId="0" xfId="0" applyAlignment="1">
      <alignment wrapText="1"/>
    </xf>
    <xf numFmtId="0" fontId="14" fillId="0" borderId="10" xfId="0" applyFont="1" applyBorder="1"/>
    <xf numFmtId="0" fontId="14" fillId="0" borderId="13" xfId="0" applyFont="1" applyBorder="1"/>
    <xf numFmtId="0" fontId="6" fillId="0" borderId="0" xfId="0" quotePrefix="1" applyFont="1" applyAlignment="1">
      <alignment horizontal="right"/>
    </xf>
    <xf numFmtId="0" fontId="6" fillId="9" borderId="41" xfId="0" applyFont="1" applyFill="1" applyBorder="1"/>
    <xf numFmtId="0" fontId="11" fillId="10" borderId="0" xfId="0" applyFont="1" applyFill="1" applyAlignment="1"/>
    <xf numFmtId="0" fontId="0" fillId="10" borderId="0" xfId="0" applyFont="1" applyFill="1"/>
    <xf numFmtId="0" fontId="0" fillId="10" borderId="0" xfId="0" applyFill="1"/>
    <xf numFmtId="0" fontId="11" fillId="10" borderId="0" xfId="0" applyFont="1" applyFill="1"/>
    <xf numFmtId="0" fontId="0" fillId="0" borderId="43" xfId="0" applyBorder="1"/>
    <xf numFmtId="0" fontId="0" fillId="0" borderId="44" xfId="0" applyBorder="1"/>
    <xf numFmtId="0" fontId="0" fillId="0" borderId="45" xfId="0" applyBorder="1"/>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4488407699037621E-2"/>
          <c:y val="7.407407407407407E-2"/>
          <c:w val="0.66936723534558262"/>
          <c:h val="0.79869969378827721"/>
        </c:manualLayout>
      </c:layout>
      <c:barChart>
        <c:barDir val="col"/>
        <c:grouping val="clustered"/>
        <c:ser>
          <c:idx val="0"/>
          <c:order val="0"/>
          <c:tx>
            <c:strRef>
              <c:f>Sheet1!$B$2</c:f>
              <c:strCache>
                <c:ptCount val="1"/>
                <c:pt idx="0">
                  <c:v>Congruent</c:v>
                </c:pt>
              </c:strCache>
            </c:strRef>
          </c:tx>
          <c:val>
            <c:numRef>
              <c:f>Sheet1!$B$3:$B$26</c:f>
              <c:numCache>
                <c:formatCode>General</c:formatCode>
                <c:ptCount val="24"/>
                <c:pt idx="0">
                  <c:v>12.079000000000001</c:v>
                </c:pt>
                <c:pt idx="1">
                  <c:v>16.791</c:v>
                </c:pt>
                <c:pt idx="2">
                  <c:v>9.5640000000000001</c:v>
                </c:pt>
                <c:pt idx="3">
                  <c:v>8.6300000000000008</c:v>
                </c:pt>
                <c:pt idx="4">
                  <c:v>14.669</c:v>
                </c:pt>
                <c:pt idx="5">
                  <c:v>12.238</c:v>
                </c:pt>
                <c:pt idx="6">
                  <c:v>14.692</c:v>
                </c:pt>
                <c:pt idx="7">
                  <c:v>8.9870000000000001</c:v>
                </c:pt>
                <c:pt idx="8">
                  <c:v>9.4009999999999998</c:v>
                </c:pt>
                <c:pt idx="9">
                  <c:v>14.48</c:v>
                </c:pt>
                <c:pt idx="10">
                  <c:v>22.327999999999999</c:v>
                </c:pt>
                <c:pt idx="11">
                  <c:v>15.298</c:v>
                </c:pt>
                <c:pt idx="12">
                  <c:v>15.073</c:v>
                </c:pt>
                <c:pt idx="13">
                  <c:v>16.928999999999998</c:v>
                </c:pt>
                <c:pt idx="14">
                  <c:v>18.2</c:v>
                </c:pt>
                <c:pt idx="15">
                  <c:v>12.13</c:v>
                </c:pt>
                <c:pt idx="16">
                  <c:v>18.495000000000001</c:v>
                </c:pt>
                <c:pt idx="17">
                  <c:v>10.638999999999999</c:v>
                </c:pt>
                <c:pt idx="18">
                  <c:v>11.343999999999999</c:v>
                </c:pt>
                <c:pt idx="19">
                  <c:v>12.369</c:v>
                </c:pt>
                <c:pt idx="20">
                  <c:v>12.944000000000001</c:v>
                </c:pt>
                <c:pt idx="21">
                  <c:v>14.233000000000001</c:v>
                </c:pt>
                <c:pt idx="22">
                  <c:v>19.71</c:v>
                </c:pt>
                <c:pt idx="23">
                  <c:v>16.004000000000001</c:v>
                </c:pt>
              </c:numCache>
            </c:numRef>
          </c:val>
        </c:ser>
        <c:ser>
          <c:idx val="1"/>
          <c:order val="1"/>
          <c:tx>
            <c:strRef>
              <c:f>Sheet1!$C$2</c:f>
              <c:strCache>
                <c:ptCount val="1"/>
                <c:pt idx="0">
                  <c:v>Incongruent</c:v>
                </c:pt>
              </c:strCache>
            </c:strRef>
          </c:tx>
          <c:val>
            <c:numRef>
              <c:f>Sheet1!$C$3:$C$26</c:f>
              <c:numCache>
                <c:formatCode>General</c:formatCode>
                <c:ptCount val="24"/>
                <c:pt idx="0">
                  <c:v>19.277999999999999</c:v>
                </c:pt>
                <c:pt idx="1">
                  <c:v>18.741</c:v>
                </c:pt>
                <c:pt idx="2">
                  <c:v>21.213999999999999</c:v>
                </c:pt>
                <c:pt idx="3">
                  <c:v>15.686999999999999</c:v>
                </c:pt>
                <c:pt idx="4">
                  <c:v>22.803000000000001</c:v>
                </c:pt>
                <c:pt idx="5">
                  <c:v>20.878</c:v>
                </c:pt>
                <c:pt idx="6">
                  <c:v>24.571999999999999</c:v>
                </c:pt>
                <c:pt idx="7">
                  <c:v>17.393999999999998</c:v>
                </c:pt>
                <c:pt idx="8">
                  <c:v>20.762</c:v>
                </c:pt>
                <c:pt idx="9">
                  <c:v>26.282</c:v>
                </c:pt>
                <c:pt idx="10">
                  <c:v>24.524000000000001</c:v>
                </c:pt>
                <c:pt idx="11">
                  <c:v>18.643999999999998</c:v>
                </c:pt>
                <c:pt idx="12">
                  <c:v>17.510000000000002</c:v>
                </c:pt>
                <c:pt idx="13">
                  <c:v>20.329999999999998</c:v>
                </c:pt>
                <c:pt idx="14">
                  <c:v>35.255000000000003</c:v>
                </c:pt>
                <c:pt idx="15">
                  <c:v>22.158000000000001</c:v>
                </c:pt>
                <c:pt idx="16">
                  <c:v>25.138999999999999</c:v>
                </c:pt>
                <c:pt idx="17">
                  <c:v>20.428999999999998</c:v>
                </c:pt>
                <c:pt idx="18">
                  <c:v>17.425000000000001</c:v>
                </c:pt>
                <c:pt idx="19">
                  <c:v>34.287999999999997</c:v>
                </c:pt>
                <c:pt idx="20">
                  <c:v>23.893999999999998</c:v>
                </c:pt>
                <c:pt idx="21">
                  <c:v>17.96</c:v>
                </c:pt>
                <c:pt idx="22">
                  <c:v>22.058</c:v>
                </c:pt>
                <c:pt idx="23">
                  <c:v>21.157</c:v>
                </c:pt>
              </c:numCache>
            </c:numRef>
          </c:val>
        </c:ser>
        <c:axId val="73954432"/>
        <c:axId val="73955968"/>
      </c:barChart>
      <c:catAx>
        <c:axId val="73954432"/>
        <c:scaling>
          <c:orientation val="minMax"/>
        </c:scaling>
        <c:axPos val="b"/>
        <c:tickLblPos val="nextTo"/>
        <c:crossAx val="73955968"/>
        <c:crosses val="autoZero"/>
        <c:auto val="1"/>
        <c:lblAlgn val="ctr"/>
        <c:lblOffset val="100"/>
      </c:catAx>
      <c:valAx>
        <c:axId val="73955968"/>
        <c:scaling>
          <c:orientation val="minMax"/>
        </c:scaling>
        <c:axPos val="l"/>
        <c:majorGridlines/>
        <c:numFmt formatCode="General" sourceLinked="1"/>
        <c:tickLblPos val="nextTo"/>
        <c:crossAx val="73954432"/>
        <c:crosses val="autoZero"/>
        <c:crossBetween val="between"/>
      </c:valAx>
    </c:plotArea>
    <c:legend>
      <c:legendPos val="r"/>
      <c:layout/>
    </c:legend>
    <c:plotVisOnly val="1"/>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layout/>
    </c:title>
    <c:plotArea>
      <c:layout/>
      <c:scatterChart>
        <c:scatterStyle val="lineMarker"/>
        <c:ser>
          <c:idx val="0"/>
          <c:order val="0"/>
          <c:tx>
            <c:strRef>
              <c:f>Sheet1!$B$2</c:f>
              <c:strCache>
                <c:ptCount val="1"/>
                <c:pt idx="0">
                  <c:v>Congruent</c:v>
                </c:pt>
              </c:strCache>
            </c:strRef>
          </c:tx>
          <c:spPr>
            <a:ln w="28575">
              <a:noFill/>
            </a:ln>
          </c:spPr>
          <c:yVal>
            <c:numRef>
              <c:f>Sheet1!$B$3:$B$26</c:f>
              <c:numCache>
                <c:formatCode>General</c:formatCode>
                <c:ptCount val="24"/>
                <c:pt idx="0">
                  <c:v>12.079000000000001</c:v>
                </c:pt>
                <c:pt idx="1">
                  <c:v>16.791</c:v>
                </c:pt>
                <c:pt idx="2">
                  <c:v>9.5640000000000001</c:v>
                </c:pt>
                <c:pt idx="3">
                  <c:v>8.6300000000000008</c:v>
                </c:pt>
                <c:pt idx="4">
                  <c:v>14.669</c:v>
                </c:pt>
                <c:pt idx="5">
                  <c:v>12.238</c:v>
                </c:pt>
                <c:pt idx="6">
                  <c:v>14.692</c:v>
                </c:pt>
                <c:pt idx="7">
                  <c:v>8.9870000000000001</c:v>
                </c:pt>
                <c:pt idx="8">
                  <c:v>9.4009999999999998</c:v>
                </c:pt>
                <c:pt idx="9">
                  <c:v>14.48</c:v>
                </c:pt>
                <c:pt idx="10">
                  <c:v>22.327999999999999</c:v>
                </c:pt>
                <c:pt idx="11">
                  <c:v>15.298</c:v>
                </c:pt>
                <c:pt idx="12">
                  <c:v>15.073</c:v>
                </c:pt>
                <c:pt idx="13">
                  <c:v>16.928999999999998</c:v>
                </c:pt>
                <c:pt idx="14">
                  <c:v>18.2</c:v>
                </c:pt>
                <c:pt idx="15">
                  <c:v>12.13</c:v>
                </c:pt>
                <c:pt idx="16">
                  <c:v>18.495000000000001</c:v>
                </c:pt>
                <c:pt idx="17">
                  <c:v>10.638999999999999</c:v>
                </c:pt>
                <c:pt idx="18">
                  <c:v>11.343999999999999</c:v>
                </c:pt>
                <c:pt idx="19">
                  <c:v>12.369</c:v>
                </c:pt>
                <c:pt idx="20">
                  <c:v>12.944000000000001</c:v>
                </c:pt>
                <c:pt idx="21">
                  <c:v>14.233000000000001</c:v>
                </c:pt>
                <c:pt idx="22">
                  <c:v>19.71</c:v>
                </c:pt>
                <c:pt idx="23">
                  <c:v>16.004000000000001</c:v>
                </c:pt>
              </c:numCache>
            </c:numRef>
          </c:yVal>
        </c:ser>
        <c:axId val="88349312"/>
        <c:axId val="79995648"/>
      </c:scatterChart>
      <c:valAx>
        <c:axId val="88349312"/>
        <c:scaling>
          <c:orientation val="minMax"/>
        </c:scaling>
        <c:axPos val="b"/>
        <c:tickLblPos val="nextTo"/>
        <c:crossAx val="79995648"/>
        <c:crosses val="autoZero"/>
        <c:crossBetween val="midCat"/>
      </c:valAx>
      <c:valAx>
        <c:axId val="79995648"/>
        <c:scaling>
          <c:orientation val="minMax"/>
        </c:scaling>
        <c:axPos val="l"/>
        <c:majorGridlines/>
        <c:numFmt formatCode="General" sourceLinked="1"/>
        <c:tickLblPos val="nextTo"/>
        <c:crossAx val="88349312"/>
        <c:crosses val="autoZero"/>
        <c:crossBetween val="midCat"/>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layout/>
    </c:title>
    <c:plotArea>
      <c:layout/>
      <c:scatterChart>
        <c:scatterStyle val="lineMarker"/>
        <c:ser>
          <c:idx val="0"/>
          <c:order val="0"/>
          <c:tx>
            <c:strRef>
              <c:f>Sheet1!$C$2</c:f>
              <c:strCache>
                <c:ptCount val="1"/>
                <c:pt idx="0">
                  <c:v>Incongruent</c:v>
                </c:pt>
              </c:strCache>
            </c:strRef>
          </c:tx>
          <c:spPr>
            <a:ln w="28575">
              <a:noFill/>
            </a:ln>
          </c:spPr>
          <c:yVal>
            <c:numRef>
              <c:f>Sheet1!$C$3:$C$26</c:f>
              <c:numCache>
                <c:formatCode>General</c:formatCode>
                <c:ptCount val="24"/>
                <c:pt idx="0">
                  <c:v>19.277999999999999</c:v>
                </c:pt>
                <c:pt idx="1">
                  <c:v>18.741</c:v>
                </c:pt>
                <c:pt idx="2">
                  <c:v>21.213999999999999</c:v>
                </c:pt>
                <c:pt idx="3">
                  <c:v>15.686999999999999</c:v>
                </c:pt>
                <c:pt idx="4">
                  <c:v>22.803000000000001</c:v>
                </c:pt>
                <c:pt idx="5">
                  <c:v>20.878</c:v>
                </c:pt>
                <c:pt idx="6">
                  <c:v>24.571999999999999</c:v>
                </c:pt>
                <c:pt idx="7">
                  <c:v>17.393999999999998</c:v>
                </c:pt>
                <c:pt idx="8">
                  <c:v>20.762</c:v>
                </c:pt>
                <c:pt idx="9">
                  <c:v>26.282</c:v>
                </c:pt>
                <c:pt idx="10">
                  <c:v>24.524000000000001</c:v>
                </c:pt>
                <c:pt idx="11">
                  <c:v>18.643999999999998</c:v>
                </c:pt>
                <c:pt idx="12">
                  <c:v>17.510000000000002</c:v>
                </c:pt>
                <c:pt idx="13">
                  <c:v>20.329999999999998</c:v>
                </c:pt>
                <c:pt idx="14">
                  <c:v>35.255000000000003</c:v>
                </c:pt>
                <c:pt idx="15">
                  <c:v>22.158000000000001</c:v>
                </c:pt>
                <c:pt idx="16">
                  <c:v>25.138999999999999</c:v>
                </c:pt>
                <c:pt idx="17">
                  <c:v>20.428999999999998</c:v>
                </c:pt>
                <c:pt idx="18">
                  <c:v>17.425000000000001</c:v>
                </c:pt>
                <c:pt idx="19">
                  <c:v>34.287999999999997</c:v>
                </c:pt>
                <c:pt idx="20">
                  <c:v>23.893999999999998</c:v>
                </c:pt>
                <c:pt idx="21">
                  <c:v>17.96</c:v>
                </c:pt>
                <c:pt idx="22">
                  <c:v>22.058</c:v>
                </c:pt>
                <c:pt idx="23">
                  <c:v>21.157</c:v>
                </c:pt>
              </c:numCache>
            </c:numRef>
          </c:yVal>
        </c:ser>
        <c:axId val="92809472"/>
        <c:axId val="92807936"/>
      </c:scatterChart>
      <c:valAx>
        <c:axId val="92809472"/>
        <c:scaling>
          <c:orientation val="minMax"/>
        </c:scaling>
        <c:axPos val="b"/>
        <c:tickLblPos val="nextTo"/>
        <c:crossAx val="92807936"/>
        <c:crosses val="autoZero"/>
        <c:crossBetween val="midCat"/>
      </c:valAx>
      <c:valAx>
        <c:axId val="92807936"/>
        <c:scaling>
          <c:orientation val="minMax"/>
        </c:scaling>
        <c:axPos val="l"/>
        <c:majorGridlines/>
        <c:numFmt formatCode="General" sourceLinked="1"/>
        <c:tickLblPos val="nextTo"/>
        <c:crossAx val="92809472"/>
        <c:crosses val="autoZero"/>
        <c:crossBetween val="midCat"/>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19050</xdr:colOff>
      <xdr:row>35</xdr:row>
      <xdr:rowOff>142875</xdr:rowOff>
    </xdr:from>
    <xdr:to>
      <xdr:col>8</xdr:col>
      <xdr:colOff>57150</xdr:colOff>
      <xdr:row>50</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52</xdr:row>
      <xdr:rowOff>114300</xdr:rowOff>
    </xdr:from>
    <xdr:to>
      <xdr:col>7</xdr:col>
      <xdr:colOff>1333500</xdr:colOff>
      <xdr:row>67</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xdr:colOff>
      <xdr:row>68</xdr:row>
      <xdr:rowOff>57150</xdr:rowOff>
    </xdr:from>
    <xdr:to>
      <xdr:col>7</xdr:col>
      <xdr:colOff>1333500</xdr:colOff>
      <xdr:row>82</xdr:row>
      <xdr:rowOff>133350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B1:P34"/>
  <sheetViews>
    <sheetView tabSelected="1" topLeftCell="A58" workbookViewId="0">
      <selection activeCell="C3" sqref="C3:C26"/>
    </sheetView>
  </sheetViews>
  <sheetFormatPr defaultRowHeight="15"/>
  <cols>
    <col min="1" max="1" width="4.140625" customWidth="1"/>
    <col min="3" max="3" width="11.5703125" customWidth="1"/>
    <col min="5" max="5" width="13" customWidth="1"/>
    <col min="7" max="7" width="5.85546875" customWidth="1"/>
    <col min="8" max="8" width="23.140625" customWidth="1"/>
    <col min="9" max="9" width="10.5703125" customWidth="1"/>
    <col min="10" max="10" width="11.85546875" customWidth="1"/>
    <col min="11" max="11" width="18.28515625" customWidth="1"/>
  </cols>
  <sheetData>
    <row r="1" spans="2:11" ht="15.75" thickBot="1"/>
    <row r="2" spans="2:11" ht="22.5" customHeight="1" thickBot="1">
      <c r="B2" s="61" t="s">
        <v>0</v>
      </c>
      <c r="C2" s="62" t="s">
        <v>1</v>
      </c>
      <c r="D2" s="72" t="s">
        <v>22</v>
      </c>
      <c r="E2" s="58" t="s">
        <v>23</v>
      </c>
    </row>
    <row r="3" spans="2:11">
      <c r="B3" s="59">
        <v>12.079000000000001</v>
      </c>
      <c r="C3" s="60">
        <v>19.277999999999999</v>
      </c>
      <c r="D3" s="37">
        <f>(B3-C3)</f>
        <v>-7.1989999999999981</v>
      </c>
      <c r="E3" s="40">
        <f t="shared" ref="E3:E26" si="0">(D3-I$25)*(D3-I$25)</f>
        <v>0.58643687673611011</v>
      </c>
      <c r="H3" s="8"/>
      <c r="I3" s="7"/>
    </row>
    <row r="4" spans="2:11" ht="15.75" thickBot="1">
      <c r="B4" s="3">
        <v>16.791</v>
      </c>
      <c r="C4" s="4">
        <v>18.741</v>
      </c>
      <c r="D4" s="38">
        <f t="shared" ref="D4:D26" si="1">(B4-C4)</f>
        <v>-1.9499999999999993</v>
      </c>
      <c r="E4" s="41">
        <f t="shared" si="0"/>
        <v>36.177718793402754</v>
      </c>
    </row>
    <row r="5" spans="2:11">
      <c r="B5" s="3">
        <v>9.5640000000000001</v>
      </c>
      <c r="C5" s="4">
        <v>21.213999999999999</v>
      </c>
      <c r="D5" s="38">
        <f t="shared" si="1"/>
        <v>-11.649999999999999</v>
      </c>
      <c r="E5" s="41">
        <f t="shared" si="0"/>
        <v>13.580760460069452</v>
      </c>
      <c r="G5" s="8"/>
      <c r="H5" s="9" t="s">
        <v>5</v>
      </c>
      <c r="I5" s="10" t="s">
        <v>0</v>
      </c>
      <c r="J5" s="11" t="s">
        <v>1</v>
      </c>
      <c r="K5" s="11" t="s">
        <v>6</v>
      </c>
    </row>
    <row r="6" spans="2:11">
      <c r="B6" s="3">
        <v>8.6300000000000008</v>
      </c>
      <c r="C6" s="4">
        <v>15.686999999999999</v>
      </c>
      <c r="D6" s="38">
        <f t="shared" si="1"/>
        <v>-7.0569999999999986</v>
      </c>
      <c r="E6" s="41">
        <f t="shared" si="0"/>
        <v>0.8240857100694422</v>
      </c>
      <c r="H6" s="12" t="s">
        <v>2</v>
      </c>
      <c r="I6" s="43">
        <f>COUNT($B$3:$B$26)</f>
        <v>24</v>
      </c>
      <c r="J6" s="43">
        <f>COUNT($C$3:$C$26)</f>
        <v>24</v>
      </c>
      <c r="K6" s="44"/>
    </row>
    <row r="7" spans="2:11">
      <c r="B7" s="3">
        <v>14.669</v>
      </c>
      <c r="C7" s="4">
        <v>22.803000000000001</v>
      </c>
      <c r="D7" s="38">
        <f t="shared" si="1"/>
        <v>-8.1340000000000003</v>
      </c>
      <c r="E7" s="41">
        <f t="shared" si="0"/>
        <v>2.8631460069445447E-2</v>
      </c>
      <c r="H7" s="12" t="s">
        <v>3</v>
      </c>
      <c r="I7" s="43">
        <f>SUM($B$3:$B$26)</f>
        <v>337.22700000000003</v>
      </c>
      <c r="J7" s="45">
        <f>SUM($C$3:$C$26)</f>
        <v>528.38200000000006</v>
      </c>
      <c r="K7" s="44">
        <f t="shared" ref="K7:K15" si="2">(I7-J7)</f>
        <v>-191.15500000000003</v>
      </c>
    </row>
    <row r="8" spans="2:11">
      <c r="B8" s="3">
        <v>12.238</v>
      </c>
      <c r="C8" s="4">
        <v>20.878</v>
      </c>
      <c r="D8" s="38">
        <f t="shared" si="1"/>
        <v>-8.64</v>
      </c>
      <c r="E8" s="41">
        <f t="shared" si="0"/>
        <v>0.4559062934027821</v>
      </c>
      <c r="H8" s="12" t="s">
        <v>7</v>
      </c>
      <c r="I8" s="43">
        <f>AVERAGE($B$3:$B$26)</f>
        <v>14.051125000000001</v>
      </c>
      <c r="J8" s="45">
        <f>AVERAGE($C$3:$C$26)</f>
        <v>22.015916666666669</v>
      </c>
      <c r="K8" s="44">
        <f t="shared" si="2"/>
        <v>-7.9647916666666685</v>
      </c>
    </row>
    <row r="9" spans="2:11">
      <c r="B9" s="3">
        <v>14.692</v>
      </c>
      <c r="C9" s="4">
        <v>24.571999999999999</v>
      </c>
      <c r="D9" s="38">
        <f t="shared" si="1"/>
        <v>-9.879999999999999</v>
      </c>
      <c r="E9" s="41">
        <f t="shared" si="0"/>
        <v>3.6680229600694507</v>
      </c>
      <c r="H9" s="12" t="s">
        <v>10</v>
      </c>
      <c r="I9" s="43">
        <f>MEDIAN($B$3:$B$26)</f>
        <v>14.3565</v>
      </c>
      <c r="J9" s="45">
        <f>MEDIAN($C$3:$C$26)</f>
        <v>21.017499999999998</v>
      </c>
      <c r="K9" s="44">
        <f t="shared" si="2"/>
        <v>-6.6609999999999978</v>
      </c>
    </row>
    <row r="10" spans="2:11">
      <c r="B10" s="3">
        <v>8.9870000000000001</v>
      </c>
      <c r="C10" s="4">
        <v>17.393999999999998</v>
      </c>
      <c r="D10" s="38">
        <f t="shared" si="1"/>
        <v>-8.4069999999999983</v>
      </c>
      <c r="E10" s="41">
        <f t="shared" si="0"/>
        <v>0.1955482100694452</v>
      </c>
      <c r="H10" s="12" t="s">
        <v>11</v>
      </c>
      <c r="I10" s="43">
        <f>MEDIAN($B$3:$B$26)</f>
        <v>14.3565</v>
      </c>
      <c r="J10" s="45">
        <f>MEDIAN($C$3:$C$26)</f>
        <v>21.017499999999998</v>
      </c>
      <c r="K10" s="44">
        <f t="shared" si="2"/>
        <v>-6.6609999999999978</v>
      </c>
    </row>
    <row r="11" spans="2:11">
      <c r="B11" s="3">
        <v>9.4009999999999998</v>
      </c>
      <c r="C11" s="4">
        <v>20.762</v>
      </c>
      <c r="D11" s="38">
        <f t="shared" si="1"/>
        <v>-11.361000000000001</v>
      </c>
      <c r="E11" s="41">
        <f t="shared" si="0"/>
        <v>11.5342310434028</v>
      </c>
      <c r="H11" s="12" t="s">
        <v>12</v>
      </c>
      <c r="I11" s="43">
        <f>MAX($B$3:$B$26)-MIN($B$3:$B$26)</f>
        <v>13.697999999999999</v>
      </c>
      <c r="J11" s="45">
        <f>MAX($C$3:$C$26)-MIN($C$3:$C$26)</f>
        <v>19.568000000000005</v>
      </c>
      <c r="K11" s="44">
        <f t="shared" si="2"/>
        <v>-5.8700000000000063</v>
      </c>
    </row>
    <row r="12" spans="2:11">
      <c r="B12" s="3">
        <v>14.48</v>
      </c>
      <c r="C12" s="4">
        <v>26.282</v>
      </c>
      <c r="D12" s="38">
        <f t="shared" si="1"/>
        <v>-11.802</v>
      </c>
      <c r="E12" s="41">
        <f t="shared" si="0"/>
        <v>14.724167793402795</v>
      </c>
      <c r="H12" s="12" t="s">
        <v>16</v>
      </c>
      <c r="I12" s="43">
        <v>4.6859999999999999</v>
      </c>
      <c r="J12" s="45">
        <v>5.5164999999999997</v>
      </c>
      <c r="K12" s="44">
        <f t="shared" si="2"/>
        <v>-0.83049999999999979</v>
      </c>
    </row>
    <row r="13" spans="2:11">
      <c r="B13" s="3">
        <v>22.327999999999999</v>
      </c>
      <c r="C13" s="4">
        <v>24.524000000000001</v>
      </c>
      <c r="D13" s="38">
        <f t="shared" si="1"/>
        <v>-2.1960000000000015</v>
      </c>
      <c r="E13" s="41">
        <f t="shared" si="0"/>
        <v>33.278957293402733</v>
      </c>
      <c r="H13" s="12" t="s">
        <v>8</v>
      </c>
      <c r="I13" s="43">
        <f>VAR($B$3:$B$26)</f>
        <v>12.669029070652117</v>
      </c>
      <c r="J13" s="45">
        <f>VAR($C$3:$C$26)</f>
        <v>23.011757036231874</v>
      </c>
      <c r="K13" s="44">
        <f t="shared" si="2"/>
        <v>-10.342727965579757</v>
      </c>
    </row>
    <row r="14" spans="2:11">
      <c r="B14" s="3">
        <v>15.298</v>
      </c>
      <c r="C14" s="4">
        <v>18.643999999999998</v>
      </c>
      <c r="D14" s="38">
        <f t="shared" si="1"/>
        <v>-3.3459999999999983</v>
      </c>
      <c r="E14" s="41">
        <f t="shared" si="0"/>
        <v>21.333236460069436</v>
      </c>
      <c r="H14" s="12" t="s">
        <v>9</v>
      </c>
      <c r="I14" s="43">
        <f>STDEV($B$3:$B$26)</f>
        <v>3.559357957645187</v>
      </c>
      <c r="J14" s="45">
        <f>STDEV($C$3:$C$26)</f>
        <v>4.7970571224691367</v>
      </c>
      <c r="K14" s="44">
        <f t="shared" si="2"/>
        <v>-1.2376991648239497</v>
      </c>
    </row>
    <row r="15" spans="2:11">
      <c r="B15" s="3">
        <v>15.073</v>
      </c>
      <c r="C15" s="4">
        <v>17.510000000000002</v>
      </c>
      <c r="D15" s="38">
        <f t="shared" si="1"/>
        <v>-2.4370000000000012</v>
      </c>
      <c r="E15" s="41">
        <f t="shared" si="0"/>
        <v>30.556480710069401</v>
      </c>
      <c r="H15" s="12" t="s">
        <v>4</v>
      </c>
      <c r="I15" s="43">
        <f>(I14/SQRT(I6))</f>
        <v>0.72655090067879735</v>
      </c>
      <c r="J15" s="45">
        <f>(J14/SQRT(J6))</f>
        <v>0.97919518475276157</v>
      </c>
      <c r="K15" s="44">
        <f t="shared" si="2"/>
        <v>-0.25264428407396422</v>
      </c>
    </row>
    <row r="16" spans="2:11" ht="15.75" thickBot="1">
      <c r="B16" s="3">
        <v>16.928999999999998</v>
      </c>
      <c r="C16" s="4">
        <v>20.329999999999998</v>
      </c>
      <c r="D16" s="38">
        <f t="shared" si="1"/>
        <v>-3.4009999999999998</v>
      </c>
      <c r="E16" s="41">
        <f t="shared" si="0"/>
        <v>20.828194376736089</v>
      </c>
      <c r="H16" s="14" t="s">
        <v>24</v>
      </c>
      <c r="I16" s="46">
        <v>23</v>
      </c>
      <c r="J16" s="47">
        <v>23</v>
      </c>
      <c r="K16" s="48"/>
    </row>
    <row r="17" spans="2:16">
      <c r="B17" s="3">
        <v>18.2</v>
      </c>
      <c r="C17" s="4">
        <v>35.255000000000003</v>
      </c>
      <c r="D17" s="38">
        <f t="shared" si="1"/>
        <v>-17.055000000000003</v>
      </c>
      <c r="E17" s="41">
        <f t="shared" si="0"/>
        <v>82.631887543402897</v>
      </c>
    </row>
    <row r="18" spans="2:16">
      <c r="B18" s="3">
        <v>12.13</v>
      </c>
      <c r="C18" s="4">
        <v>22.158000000000001</v>
      </c>
      <c r="D18" s="38">
        <f t="shared" si="1"/>
        <v>-10.028</v>
      </c>
      <c r="E18" s="41">
        <f t="shared" si="0"/>
        <v>4.2568286267361239</v>
      </c>
    </row>
    <row r="19" spans="2:16">
      <c r="B19" s="3">
        <v>18.495000000000001</v>
      </c>
      <c r="C19" s="4">
        <v>25.138999999999999</v>
      </c>
      <c r="D19" s="38">
        <f t="shared" si="1"/>
        <v>-6.6439999999999984</v>
      </c>
      <c r="E19" s="41">
        <f t="shared" si="0"/>
        <v>1.7444906267361087</v>
      </c>
      <c r="H19" s="36" t="s">
        <v>17</v>
      </c>
      <c r="I19" s="36">
        <v>15.875</v>
      </c>
      <c r="J19" s="36">
        <v>35.753</v>
      </c>
    </row>
    <row r="20" spans="2:16" ht="18">
      <c r="B20" s="3">
        <v>10.638999999999999</v>
      </c>
      <c r="C20" s="4">
        <v>20.428999999999998</v>
      </c>
      <c r="D20" s="38">
        <f t="shared" si="1"/>
        <v>-9.7899999999999991</v>
      </c>
      <c r="E20" s="41">
        <f t="shared" si="0"/>
        <v>3.331385460069451</v>
      </c>
      <c r="M20" s="73" t="s">
        <v>28</v>
      </c>
      <c r="N20" s="74"/>
      <c r="O20" s="74"/>
      <c r="P20" s="75"/>
    </row>
    <row r="21" spans="2:16" ht="18.75" thickBot="1">
      <c r="B21" s="3">
        <v>11.343999999999999</v>
      </c>
      <c r="C21" s="4">
        <v>17.425000000000001</v>
      </c>
      <c r="D21" s="38">
        <f t="shared" si="1"/>
        <v>-6.0810000000000013</v>
      </c>
      <c r="E21" s="41">
        <f t="shared" si="0"/>
        <v>3.5486710434027628</v>
      </c>
      <c r="M21" s="76" t="s">
        <v>29</v>
      </c>
      <c r="N21" s="74"/>
      <c r="O21" s="74"/>
      <c r="P21" s="75"/>
    </row>
    <row r="22" spans="2:16">
      <c r="B22" s="3">
        <v>12.369</v>
      </c>
      <c r="C22" s="4">
        <v>34.287999999999997</v>
      </c>
      <c r="D22" s="38">
        <f t="shared" si="1"/>
        <v>-21.918999999999997</v>
      </c>
      <c r="E22" s="41">
        <f t="shared" si="0"/>
        <v>194.71993021006946</v>
      </c>
      <c r="H22" s="49" t="s">
        <v>18</v>
      </c>
      <c r="I22" s="50">
        <f>(I6-1)</f>
        <v>23</v>
      </c>
      <c r="J22" s="51"/>
    </row>
    <row r="23" spans="2:16">
      <c r="B23" s="3">
        <v>12.944000000000001</v>
      </c>
      <c r="C23" s="4">
        <v>23.893999999999998</v>
      </c>
      <c r="D23" s="38">
        <f t="shared" si="1"/>
        <v>-10.949999999999998</v>
      </c>
      <c r="E23" s="41">
        <f t="shared" si="0"/>
        <v>8.9114687934027792</v>
      </c>
      <c r="H23" s="13" t="s">
        <v>34</v>
      </c>
      <c r="I23" s="52">
        <v>0.05</v>
      </c>
      <c r="J23" s="53">
        <v>0.95</v>
      </c>
      <c r="K23" t="s">
        <v>35</v>
      </c>
    </row>
    <row r="24" spans="2:16" ht="46.5">
      <c r="B24" s="3">
        <v>14.233000000000001</v>
      </c>
      <c r="C24" s="4">
        <v>17.96</v>
      </c>
      <c r="D24" s="38">
        <f t="shared" si="1"/>
        <v>-3.7270000000000003</v>
      </c>
      <c r="E24" s="41">
        <f t="shared" si="0"/>
        <v>17.958878210069418</v>
      </c>
      <c r="H24" s="54" t="s">
        <v>19</v>
      </c>
      <c r="I24" s="71">
        <v>2.069</v>
      </c>
      <c r="J24" s="55"/>
      <c r="K24" s="68" t="s">
        <v>21</v>
      </c>
    </row>
    <row r="25" spans="2:16" ht="18">
      <c r="B25" s="3">
        <v>19.71</v>
      </c>
      <c r="C25" s="4">
        <v>22.058</v>
      </c>
      <c r="D25" s="38">
        <f t="shared" si="1"/>
        <v>-2.347999999999999</v>
      </c>
      <c r="E25" s="41">
        <f t="shared" si="0"/>
        <v>31.548348626736093</v>
      </c>
      <c r="H25" s="54" t="s">
        <v>20</v>
      </c>
      <c r="I25" s="52">
        <f>AVERAGE($D$3:$D$26)</f>
        <v>-7.964791666666664</v>
      </c>
      <c r="J25" s="55"/>
    </row>
    <row r="26" spans="2:16" ht="31.5" thickBot="1">
      <c r="B26" s="5">
        <v>16.004000000000001</v>
      </c>
      <c r="C26" s="6">
        <v>21.157</v>
      </c>
      <c r="D26" s="39">
        <f t="shared" si="1"/>
        <v>-5.1529999999999987</v>
      </c>
      <c r="E26" s="42">
        <f t="shared" si="0"/>
        <v>7.9061723767361034</v>
      </c>
      <c r="H26" s="65" t="s">
        <v>25</v>
      </c>
      <c r="I26" s="52">
        <f>SQRT(SUM($E$3:$E$26)/23)</f>
        <v>4.8648269103590538</v>
      </c>
      <c r="J26" s="55"/>
    </row>
    <row r="27" spans="2:16">
      <c r="B27" s="63"/>
      <c r="C27" s="63"/>
      <c r="D27" s="64"/>
      <c r="E27" s="64"/>
      <c r="H27" s="69" t="s">
        <v>26</v>
      </c>
      <c r="I27" s="66">
        <f>(I26/SQRT(24))</f>
        <v>0.99302863477834025</v>
      </c>
      <c r="J27" s="67"/>
      <c r="K27" s="68"/>
    </row>
    <row r="28" spans="2:16" ht="15.75" thickBot="1">
      <c r="H28" s="70" t="s">
        <v>27</v>
      </c>
      <c r="I28" s="56">
        <f>(I25/(I26/SQRT(24)))</f>
        <v>-8.020706944109957</v>
      </c>
      <c r="J28" s="57"/>
    </row>
    <row r="29" spans="2:16">
      <c r="H29" s="77" t="s">
        <v>31</v>
      </c>
      <c r="I29" s="78" t="s">
        <v>33</v>
      </c>
      <c r="J29" s="79"/>
      <c r="K29" t="s">
        <v>32</v>
      </c>
    </row>
    <row r="30" spans="2:16" ht="15.75" thickBot="1">
      <c r="H30" s="17" t="s">
        <v>30</v>
      </c>
      <c r="I30" s="18">
        <f>($I$25-($I$24*$I$27))</f>
        <v>-10.01936791202305</v>
      </c>
      <c r="J30" s="19">
        <f>($I$25+($I$24*$I$27))</f>
        <v>-5.9102154213102782</v>
      </c>
    </row>
    <row r="32" spans="2:16" ht="70.5" customHeight="1">
      <c r="H32" s="80" t="s">
        <v>37</v>
      </c>
      <c r="I32" s="80"/>
      <c r="J32" s="80"/>
      <c r="K32" s="80"/>
      <c r="L32" s="80"/>
      <c r="M32" s="80"/>
    </row>
    <row r="33" spans="8:13" ht="31.5" customHeight="1">
      <c r="H33" s="80" t="s">
        <v>36</v>
      </c>
      <c r="I33" s="80"/>
      <c r="J33" s="80"/>
      <c r="K33" s="80"/>
      <c r="L33" s="80"/>
      <c r="M33" s="80"/>
    </row>
    <row r="34" spans="8:13" ht="30" customHeight="1">
      <c r="H34" s="80" t="s">
        <v>38</v>
      </c>
      <c r="I34" s="80"/>
      <c r="J34" s="80"/>
      <c r="K34" s="80"/>
      <c r="L34" s="80"/>
      <c r="M34" s="80"/>
    </row>
  </sheetData>
  <mergeCells count="3">
    <mergeCell ref="H32:M32"/>
    <mergeCell ref="H33:M33"/>
    <mergeCell ref="H34:M3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5:B16"/>
  <sheetViews>
    <sheetView topLeftCell="A10" workbookViewId="0">
      <selection activeCell="B15" sqref="B15:B17"/>
    </sheetView>
  </sheetViews>
  <sheetFormatPr defaultRowHeight="15"/>
  <sheetData>
    <row r="15" spans="2:2">
      <c r="B15">
        <v>15.875</v>
      </c>
    </row>
    <row r="16" spans="2:2">
      <c r="B16">
        <v>35.753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25"/>
  <sheetViews>
    <sheetView workbookViewId="0">
      <selection activeCell="G12" sqref="G12"/>
    </sheetView>
  </sheetViews>
  <sheetFormatPr defaultRowHeight="15"/>
  <cols>
    <col min="1" max="2" width="12.140625" customWidth="1"/>
    <col min="3" max="3" width="15.7109375" customWidth="1"/>
    <col min="6" max="6" width="18" customWidth="1"/>
    <col min="7" max="7" width="11.140625" customWidth="1"/>
    <col min="8" max="8" width="13.28515625" customWidth="1"/>
  </cols>
  <sheetData>
    <row r="1" spans="1:8">
      <c r="A1" s="1" t="s">
        <v>0</v>
      </c>
      <c r="B1" s="24"/>
      <c r="C1" s="2" t="s">
        <v>1</v>
      </c>
    </row>
    <row r="2" spans="1:8">
      <c r="A2" s="27">
        <v>8.6300000000000008</v>
      </c>
      <c r="B2" s="25"/>
      <c r="C2" s="4">
        <v>15.686999999999999</v>
      </c>
    </row>
    <row r="3" spans="1:8" ht="15.75" thickBot="1">
      <c r="A3" s="27">
        <v>8.9870000000000001</v>
      </c>
      <c r="B3" s="25"/>
      <c r="C3" s="4">
        <v>17.393999999999998</v>
      </c>
    </row>
    <row r="4" spans="1:8">
      <c r="A4" s="27">
        <v>9.4009999999999998</v>
      </c>
      <c r="B4" s="25"/>
      <c r="C4" s="4">
        <v>17.425000000000001</v>
      </c>
      <c r="F4" s="9" t="s">
        <v>5</v>
      </c>
      <c r="G4" s="10" t="s">
        <v>0</v>
      </c>
      <c r="H4" s="11" t="s">
        <v>1</v>
      </c>
    </row>
    <row r="5" spans="1:8">
      <c r="A5" s="27">
        <v>9.5640000000000001</v>
      </c>
      <c r="B5" s="25"/>
      <c r="C5" s="4">
        <v>17.510000000000002</v>
      </c>
      <c r="F5" s="15" t="s">
        <v>2</v>
      </c>
      <c r="G5" s="20">
        <v>24</v>
      </c>
      <c r="H5" s="21">
        <v>24</v>
      </c>
    </row>
    <row r="6" spans="1:8">
      <c r="A6" s="27">
        <v>10.638999999999999</v>
      </c>
      <c r="B6" s="25"/>
      <c r="C6" s="4">
        <v>17.96</v>
      </c>
      <c r="F6" s="16" t="s">
        <v>7</v>
      </c>
      <c r="G6" s="22">
        <v>14.3565</v>
      </c>
      <c r="H6" s="23">
        <v>21.017499999999998</v>
      </c>
    </row>
    <row r="7" spans="1:8">
      <c r="A7" s="27">
        <v>11.343999999999999</v>
      </c>
      <c r="B7" s="25"/>
      <c r="C7" s="4">
        <v>18.643999999999998</v>
      </c>
      <c r="F7" s="16" t="s">
        <v>13</v>
      </c>
      <c r="G7" s="22">
        <f>AVERAGE($A$7:$A$8)</f>
        <v>11.711500000000001</v>
      </c>
      <c r="H7" s="23">
        <f>AVERAGE($C$7:$C$8)</f>
        <v>18.692499999999999</v>
      </c>
    </row>
    <row r="8" spans="1:8">
      <c r="A8" s="28">
        <v>12.079000000000001</v>
      </c>
      <c r="B8" s="25"/>
      <c r="C8" s="34">
        <v>18.741</v>
      </c>
      <c r="F8" s="16" t="s">
        <v>14</v>
      </c>
      <c r="G8" s="22">
        <f>AVERAGE($A$19:$A$20)</f>
        <v>16.397500000000001</v>
      </c>
      <c r="H8" s="23">
        <f>AVERAGE($C$19:$C$20)</f>
        <v>24.209</v>
      </c>
    </row>
    <row r="9" spans="1:8">
      <c r="A9" s="28">
        <v>12.13</v>
      </c>
      <c r="B9" s="25"/>
      <c r="C9" s="34">
        <v>19.277999999999999</v>
      </c>
      <c r="F9" s="16" t="s">
        <v>15</v>
      </c>
      <c r="G9" s="22">
        <f>(G8-G7)</f>
        <v>4.6859999999999999</v>
      </c>
      <c r="H9" s="23">
        <f>(H8-H7)</f>
        <v>5.5165000000000006</v>
      </c>
    </row>
    <row r="10" spans="1:8" ht="15.75" thickBot="1">
      <c r="A10" s="28">
        <v>12.238</v>
      </c>
      <c r="B10" s="25"/>
      <c r="C10" s="34">
        <v>20.329999999999998</v>
      </c>
      <c r="F10" s="17"/>
      <c r="G10" s="18"/>
      <c r="H10" s="19"/>
    </row>
    <row r="11" spans="1:8">
      <c r="A11" s="28">
        <v>12.369</v>
      </c>
      <c r="B11" s="25"/>
      <c r="C11" s="34">
        <v>20.428999999999998</v>
      </c>
    </row>
    <row r="12" spans="1:8">
      <c r="A12" s="28">
        <v>12.944000000000001</v>
      </c>
      <c r="B12" s="25"/>
      <c r="C12" s="34">
        <v>20.762</v>
      </c>
    </row>
    <row r="13" spans="1:8">
      <c r="A13" s="28">
        <v>14.233000000000001</v>
      </c>
      <c r="B13" s="25"/>
      <c r="C13" s="34">
        <v>20.878</v>
      </c>
    </row>
    <row r="14" spans="1:8">
      <c r="A14" s="29">
        <v>14.48</v>
      </c>
      <c r="B14" s="25"/>
      <c r="C14" s="35">
        <v>21.157</v>
      </c>
    </row>
    <row r="15" spans="1:8">
      <c r="A15" s="29">
        <v>14.669</v>
      </c>
      <c r="B15" s="25"/>
      <c r="C15" s="35">
        <v>21.213999999999999</v>
      </c>
    </row>
    <row r="16" spans="1:8">
      <c r="A16" s="29">
        <v>14.692</v>
      </c>
      <c r="B16" s="25"/>
      <c r="C16" s="35">
        <v>22.058</v>
      </c>
    </row>
    <row r="17" spans="1:3">
      <c r="A17" s="29">
        <v>15.073</v>
      </c>
      <c r="B17" s="25"/>
      <c r="C17" s="35">
        <v>22.158000000000001</v>
      </c>
    </row>
    <row r="18" spans="1:3">
      <c r="A18" s="29">
        <v>15.298</v>
      </c>
      <c r="B18" s="25"/>
      <c r="C18" s="35">
        <v>22.803000000000001</v>
      </c>
    </row>
    <row r="19" spans="1:3">
      <c r="A19" s="29">
        <v>16.004000000000001</v>
      </c>
      <c r="B19" s="25"/>
      <c r="C19" s="35">
        <v>23.893999999999998</v>
      </c>
    </row>
    <row r="20" spans="1:3">
      <c r="A20" s="30">
        <v>16.791</v>
      </c>
      <c r="B20" s="25"/>
      <c r="C20" s="32">
        <v>24.524000000000001</v>
      </c>
    </row>
    <row r="21" spans="1:3">
      <c r="A21" s="30">
        <v>16.928999999999998</v>
      </c>
      <c r="B21" s="25"/>
      <c r="C21" s="32">
        <v>24.571999999999999</v>
      </c>
    </row>
    <row r="22" spans="1:3">
      <c r="A22" s="30">
        <v>18.2</v>
      </c>
      <c r="B22" s="25"/>
      <c r="C22" s="32">
        <v>25.138999999999999</v>
      </c>
    </row>
    <row r="23" spans="1:3">
      <c r="A23" s="30">
        <v>18.495000000000001</v>
      </c>
      <c r="B23" s="25"/>
      <c r="C23" s="32">
        <v>26.282</v>
      </c>
    </row>
    <row r="24" spans="1:3">
      <c r="A24" s="30">
        <v>19.71</v>
      </c>
      <c r="B24" s="25"/>
      <c r="C24" s="32">
        <v>34.287999999999997</v>
      </c>
    </row>
    <row r="25" spans="1:3" ht="15.75" thickBot="1">
      <c r="A25" s="31">
        <v>22.327999999999999</v>
      </c>
      <c r="B25" s="26"/>
      <c r="C25" s="33">
        <v>35.255000000000003</v>
      </c>
    </row>
  </sheetData>
  <sortState ref="C2:C25">
    <sortCondition ref="C2:C2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IQR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2017-07-06T14:36:55Z</dcterms:modified>
</cp:coreProperties>
</file>