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B4"/>
  <c r="C4"/>
  <c r="B7"/>
  <c r="B5"/>
  <c r="B6"/>
  <c r="L7" i="2" l="1"/>
  <c r="M7"/>
  <c r="M15" s="1"/>
  <c r="C12" i="4"/>
  <c r="B12"/>
  <c r="C6"/>
  <c r="B16"/>
  <c r="C5"/>
  <c r="C13"/>
  <c r="C11"/>
  <c r="B10"/>
  <c r="C9"/>
  <c r="C8"/>
  <c r="B14"/>
  <c r="C14"/>
  <c r="B13"/>
  <c r="C7"/>
  <c r="B11"/>
  <c r="C15"/>
  <c r="B9"/>
  <c r="C10"/>
  <c r="B8"/>
  <c r="B15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<sst xmlns="http://schemas.openxmlformats.org/spreadsheetml/2006/main" count="71" uniqueCount="44">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</sst>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0" fillId="5" borderId="0" xfId="0" applyFill="1"/>
    <xf numFmtId="164" fontId="9" fillId="5" borderId="0" xfId="0" applyNumberFormat="1" applyFont="1" applyFill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6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4" t="s">
        <v>43</v>
      </c>
      <c r="I1" s="52"/>
      <c r="J1" s="52"/>
      <c r="K1" s="52"/>
      <c r="L1" s="53"/>
      <c r="M1" s="53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9.18</v>
      </c>
      <c r="K4" s="22"/>
      <c r="L4" s="47" t="s">
        <v>20</v>
      </c>
      <c r="M4" s="47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8" t="s">
        <v>21</v>
      </c>
      <c r="M5" s="48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73.2911529</v>
      </c>
      <c r="D7" s="11">
        <f>L7*97.99%</f>
        <v>70.773767450000008</v>
      </c>
      <c r="E7" s="11">
        <f>M7*100.45%</f>
        <v>72.561564250000004</v>
      </c>
      <c r="F7" s="11">
        <f>M7*100.48%</f>
        <v>72.583235200000018</v>
      </c>
      <c r="G7" s="11">
        <f>L7*99.48%</f>
        <v>71.849927400000013</v>
      </c>
      <c r="H7" s="11">
        <f>L7*99.5%</f>
        <v>71.864372500000016</v>
      </c>
      <c r="I7" s="11">
        <f>M7*103.24%</f>
        <v>74.576962600000002</v>
      </c>
      <c r="J7" s="12">
        <f>L7*97.65%</f>
        <v>70.528200750000011</v>
      </c>
      <c r="L7" s="49">
        <f>P7-S7/100</f>
        <v>72.225500000000011</v>
      </c>
      <c r="M7" s="49">
        <f>Q7-R7/100</f>
        <v>72.236500000000007</v>
      </c>
      <c r="N7" s="49">
        <v>72.231000000000009</v>
      </c>
      <c r="O7" s="23" t="s">
        <v>6</v>
      </c>
      <c r="P7" s="28">
        <v>72.240000000000009</v>
      </c>
      <c r="Q7" s="29">
        <v>72.25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144.46200000000002</v>
      </c>
    </row>
    <row r="8" spans="2:30">
      <c r="B8" s="13" t="s">
        <v>16</v>
      </c>
      <c r="C8" s="14">
        <f>M8*101.96%</f>
        <v>69.52925082601719</v>
      </c>
      <c r="D8" s="14">
        <f>L8*98.17%</f>
        <v>66.928236124221272</v>
      </c>
      <c r="E8" s="14">
        <f>M8*100.94%</f>
        <v>68.833685547059403</v>
      </c>
      <c r="F8" s="14">
        <f>M8*100.98%</f>
        <v>68.860962616822448</v>
      </c>
      <c r="G8" s="14">
        <f>L8*99.1625%</f>
        <v>67.604881477723254</v>
      </c>
      <c r="H8" s="14">
        <f>L8*99.18%</f>
        <v>67.616812252218253</v>
      </c>
      <c r="I8" s="14">
        <f>M8*104%</f>
        <v>70.920381383932806</v>
      </c>
      <c r="J8" s="15">
        <f>L8*93.26%</f>
        <v>63.580801680196352</v>
      </c>
      <c r="L8" s="49">
        <f>L7/Q8*100</f>
        <v>68.175854257126687</v>
      </c>
      <c r="M8" s="49">
        <f>M7/P8*100</f>
        <v>68.192674407627692</v>
      </c>
      <c r="N8" s="49">
        <v>68.184264332377182</v>
      </c>
      <c r="O8" s="24" t="s">
        <v>16</v>
      </c>
      <c r="P8" s="26">
        <v>105.93</v>
      </c>
      <c r="Q8" s="27">
        <v>105.94</v>
      </c>
      <c r="R8" s="6">
        <v>0</v>
      </c>
      <c r="S8" s="7">
        <v>0</v>
      </c>
      <c r="AD8">
        <v>136.36852866475436</v>
      </c>
    </row>
    <row r="9" spans="2:30">
      <c r="B9" s="13" t="s">
        <v>7</v>
      </c>
      <c r="C9" s="14">
        <f>M9*101.96%</f>
        <v>89.192978169400007</v>
      </c>
      <c r="D9" s="14">
        <f>L9*98.15%</f>
        <v>85.839887577925026</v>
      </c>
      <c r="E9" s="14">
        <f>M9*100.96%</f>
        <v>88.318194154400004</v>
      </c>
      <c r="F9" s="14">
        <f>M9*100.98%</f>
        <v>88.33568983470002</v>
      </c>
      <c r="G9" s="14">
        <f>L9*99.13%</f>
        <v>86.696974585835008</v>
      </c>
      <c r="H9" s="14">
        <f>L9*99.15%</f>
        <v>86.714466157425022</v>
      </c>
      <c r="I9" s="14">
        <f t="shared" ref="I9:I17" si="0">M9*104%</f>
        <v>90.977537560000016</v>
      </c>
      <c r="J9" s="15">
        <f>L9*93.23%</f>
        <v>81.536960966785017</v>
      </c>
      <c r="L9" s="49">
        <f>L7*P9</f>
        <v>87.457857950000019</v>
      </c>
      <c r="M9" s="49">
        <f>M7*Q9</f>
        <v>87.478401500000018</v>
      </c>
      <c r="N9" s="49">
        <v>87.468129725000011</v>
      </c>
      <c r="O9" s="24" t="s">
        <v>7</v>
      </c>
      <c r="P9" s="36">
        <v>1.2109000000000001</v>
      </c>
      <c r="Q9" s="27">
        <v>1.2110000000000001</v>
      </c>
      <c r="R9" s="6">
        <v>0</v>
      </c>
      <c r="S9" s="7">
        <v>0</v>
      </c>
      <c r="AD9">
        <v>174.93625945000002</v>
      </c>
    </row>
    <row r="10" spans="2:30">
      <c r="B10" s="13" t="s">
        <v>8</v>
      </c>
      <c r="C10" s="14">
        <f>M10*101.96%</f>
        <v>80.848168568580007</v>
      </c>
      <c r="D10" s="14">
        <f>L10*98.14%</f>
        <v>77.778934584609999</v>
      </c>
      <c r="E10" s="14">
        <f>M10*100.96%</f>
        <v>80.055228508080006</v>
      </c>
      <c r="F10" s="14">
        <f>M10*100.98%</f>
        <v>80.071087309290021</v>
      </c>
      <c r="G10" s="14">
        <f>L10*99.13%</f>
        <v>78.563539691995004</v>
      </c>
      <c r="H10" s="14">
        <f>L10*99.13%</f>
        <v>78.563539691995004</v>
      </c>
      <c r="I10" s="14">
        <f t="shared" si="0"/>
        <v>82.465766292000026</v>
      </c>
      <c r="J10" s="15">
        <f>L10*93.24%</f>
        <v>73.895535568259987</v>
      </c>
      <c r="L10" s="49">
        <f>L7*P10</f>
        <v>79.253041150000001</v>
      </c>
      <c r="M10" s="49">
        <f>M7*Q10</f>
        <v>79.294006050000021</v>
      </c>
      <c r="N10" s="49">
        <v>79.273523600000004</v>
      </c>
      <c r="O10" s="24" t="s">
        <v>8</v>
      </c>
      <c r="P10" s="36">
        <v>1.0972999999999999</v>
      </c>
      <c r="Q10" s="27">
        <v>1.0977000000000001</v>
      </c>
      <c r="R10" s="6">
        <v>0</v>
      </c>
      <c r="S10" s="7">
        <v>0</v>
      </c>
      <c r="AD10">
        <v>158.54704720000001</v>
      </c>
    </row>
    <row r="11" spans="2:30">
      <c r="B11" s="13" t="s">
        <v>17</v>
      </c>
      <c r="C11" s="14">
        <f>M11*101.96%</f>
        <v>74.652681329819572</v>
      </c>
      <c r="D11" s="14">
        <f>L11*98.14%</f>
        <v>71.837545049153761</v>
      </c>
      <c r="E11" s="14">
        <f>M11*100.96%</f>
        <v>73.920505169268182</v>
      </c>
      <c r="F11" s="14">
        <f>M11*100.98%</f>
        <v>73.935148692479231</v>
      </c>
      <c r="G11" s="14">
        <f>L11*99.13%</f>
        <v>72.562215617715623</v>
      </c>
      <c r="H11" s="14">
        <f>L11*99.13%</f>
        <v>72.562215617715623</v>
      </c>
      <c r="I11" s="14">
        <f t="shared" si="0"/>
        <v>76.146320697344422</v>
      </c>
      <c r="J11" s="15">
        <f>L11*93.24%</f>
        <v>68.250791730009126</v>
      </c>
      <c r="L11" s="49">
        <f>L7/Q11</f>
        <v>73.199047329482127</v>
      </c>
      <c r="M11" s="49">
        <f>M7/P11</f>
        <v>73.217616055138862</v>
      </c>
      <c r="N11" s="49">
        <v>73.208331692310495</v>
      </c>
      <c r="O11" s="24" t="s">
        <v>17</v>
      </c>
      <c r="P11" s="36">
        <v>0.98660000000000003</v>
      </c>
      <c r="Q11" s="27">
        <v>0.98670000000000002</v>
      </c>
      <c r="R11" s="6">
        <v>0</v>
      </c>
      <c r="S11" s="7">
        <v>0</v>
      </c>
      <c r="AD11">
        <v>146.41666338462099</v>
      </c>
    </row>
    <row r="12" spans="2:30">
      <c r="B12" s="13" t="s">
        <v>18</v>
      </c>
      <c r="C12" s="14">
        <f>M12*101.96%</f>
        <v>49.928918167660001</v>
      </c>
      <c r="D12" s="14">
        <f>L12*98.14%</f>
        <v>48.036803032890013</v>
      </c>
      <c r="E12" s="14">
        <f>M12*100.96%</f>
        <v>49.439226934160004</v>
      </c>
      <c r="F12" s="14">
        <f>M12*100.98%</f>
        <v>49.449020758830009</v>
      </c>
      <c r="G12" s="14">
        <f>L12*99.13%</f>
        <v>48.521380524255015</v>
      </c>
      <c r="H12" s="14">
        <f>L12*99.13%</f>
        <v>48.521380524255015</v>
      </c>
      <c r="I12" s="14">
        <f t="shared" si="0"/>
        <v>50.927888284000012</v>
      </c>
      <c r="J12" s="15">
        <f>L12*93.24%</f>
        <v>45.638389186740007</v>
      </c>
      <c r="L12" s="49">
        <f>L7*P12</f>
        <v>48.947221350000014</v>
      </c>
      <c r="M12" s="49">
        <f>M7*Q12</f>
        <v>48.969123350000011</v>
      </c>
      <c r="N12" s="49">
        <v>48.958172350000012</v>
      </c>
      <c r="O12" s="24" t="s">
        <v>18</v>
      </c>
      <c r="P12" s="26">
        <v>0.67770000000000008</v>
      </c>
      <c r="Q12" s="27">
        <v>0.67790000000000006</v>
      </c>
      <c r="R12" s="6">
        <v>0</v>
      </c>
      <c r="S12" s="7">
        <v>0</v>
      </c>
      <c r="AD12">
        <v>97.916344700000025</v>
      </c>
    </row>
    <row r="13" spans="2:30">
      <c r="B13" s="58" t="s">
        <v>9</v>
      </c>
      <c r="C13" s="57"/>
      <c r="D13" s="57"/>
      <c r="E13" s="57">
        <f>M13*101.49%</f>
        <v>19.961017166739271</v>
      </c>
      <c r="F13" s="57">
        <f>M13*101.49%</f>
        <v>19.961017166739271</v>
      </c>
      <c r="G13" s="57">
        <f>L13*98.5%</f>
        <v>19.366303933578333</v>
      </c>
      <c r="H13" s="57">
        <f>L13*98.5%</f>
        <v>19.366303933578333</v>
      </c>
      <c r="I13" s="57">
        <f t="shared" si="0"/>
        <v>20.454683075582665</v>
      </c>
      <c r="J13" s="56">
        <f>L13*92.56%</f>
        <v>18.198427330883355</v>
      </c>
      <c r="K13" s="55">
        <v>19.551292101183538</v>
      </c>
      <c r="L13" s="49">
        <f>L7/Q13</f>
        <v>19.661222267592215</v>
      </c>
      <c r="M13" s="49">
        <f>M7/P13</f>
        <v>19.66796449575256</v>
      </c>
      <c r="N13" s="49">
        <v>19.66459338167239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117.30775260710124</v>
      </c>
    </row>
    <row r="14" spans="2:30">
      <c r="B14" s="13" t="s">
        <v>10</v>
      </c>
      <c r="C14" s="14"/>
      <c r="D14" s="14"/>
      <c r="E14" s="14">
        <f>M14*101.49%</f>
        <v>19.547480029329424</v>
      </c>
      <c r="F14" s="14">
        <f>M14*101.49%</f>
        <v>19.547480029329424</v>
      </c>
      <c r="G14" s="14">
        <f>L14*98.5%</f>
        <v>18.967690697736423</v>
      </c>
      <c r="H14" s="14">
        <f>L14*98.5%</f>
        <v>18.967690697736423</v>
      </c>
      <c r="I14" s="14">
        <f t="shared" si="0"/>
        <v>20.030918544194112</v>
      </c>
      <c r="J14" s="15">
        <f>L14*92.56%</f>
        <v>17.82385229423841</v>
      </c>
      <c r="L14" s="49">
        <f>L7/Q14</f>
        <v>19.256538779427842</v>
      </c>
      <c r="M14" s="49">
        <f>M7/P14</f>
        <v>19.260498600186644</v>
      </c>
      <c r="N14" s="49">
        <v>19.258518689807243</v>
      </c>
      <c r="O14" s="24" t="s">
        <v>10</v>
      </c>
      <c r="P14" s="26">
        <v>3.7505000000000002</v>
      </c>
      <c r="Q14" s="27">
        <v>3.7507000000000001</v>
      </c>
      <c r="R14" s="6">
        <v>0</v>
      </c>
      <c r="S14" s="7">
        <v>0</v>
      </c>
      <c r="AD14">
        <v>38.517037379614486</v>
      </c>
    </row>
    <row r="15" spans="2:30">
      <c r="B15" s="58" t="s">
        <v>19</v>
      </c>
      <c r="C15" s="57"/>
      <c r="D15" s="57"/>
      <c r="E15" s="57">
        <f>M15*101.49%</f>
        <v>20.140885673076923</v>
      </c>
      <c r="F15" s="57">
        <f>M15*101.49%</f>
        <v>20.140885673076923</v>
      </c>
      <c r="G15" s="57">
        <f>L15*98.5%</f>
        <v>19.533804914881934</v>
      </c>
      <c r="H15" s="57">
        <f>L15*98.5%</f>
        <v>19.533804914881934</v>
      </c>
      <c r="I15" s="57">
        <f t="shared" si="0"/>
        <v>20.638999999999999</v>
      </c>
      <c r="J15" s="56">
        <f>L15*92.56%</f>
        <v>18.35582723778144</v>
      </c>
      <c r="K15" s="55">
        <v>19.724034735616524</v>
      </c>
      <c r="L15" s="49">
        <f>L7/Q15</f>
        <v>19.831274025260846</v>
      </c>
      <c r="M15" s="49">
        <f>M7/P15</f>
        <v>19.845192307692308</v>
      </c>
      <c r="N15" s="49">
        <v>19.838233166476577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118.34420841369915</v>
      </c>
    </row>
    <row r="16" spans="2:30">
      <c r="B16" s="13" t="s">
        <v>11</v>
      </c>
      <c r="C16" s="14"/>
      <c r="D16" s="14"/>
      <c r="E16" s="14">
        <f>M16*101.49%</f>
        <v>190.42786526922774</v>
      </c>
      <c r="F16" s="14">
        <f>M16*101.49%</f>
        <v>190.42786526922774</v>
      </c>
      <c r="G16" s="14">
        <f>L16*98.5%</f>
        <v>184.77512207158071</v>
      </c>
      <c r="H16" s="14">
        <f>L16*98.5%</f>
        <v>184.77512207158071</v>
      </c>
      <c r="I16" s="14">
        <f t="shared" si="0"/>
        <v>195.13743214109456</v>
      </c>
      <c r="J16" s="15">
        <f>L16*92.1%</f>
        <v>172.76942886083839</v>
      </c>
      <c r="L16" s="49">
        <f>L7/Q16</f>
        <v>187.58895641784844</v>
      </c>
      <c r="M16" s="49">
        <f>M7/P16</f>
        <v>187.632146289514</v>
      </c>
      <c r="N16" s="49">
        <v>187.61055135368122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375.22110270736243</v>
      </c>
    </row>
    <row r="17" spans="2:30">
      <c r="B17" s="61" t="s">
        <v>12</v>
      </c>
      <c r="C17" s="60"/>
      <c r="D17" s="60"/>
      <c r="E17" s="60">
        <f>M17*101.49%</f>
        <v>241.35909086419753</v>
      </c>
      <c r="F17" s="60">
        <f>M17*101.49%</f>
        <v>241.35909086419753</v>
      </c>
      <c r="G17" s="60">
        <f>L17*98.5%</f>
        <v>234.13565081454666</v>
      </c>
      <c r="H17" s="60">
        <f>L17*98.5%</f>
        <v>234.13565081454666</v>
      </c>
      <c r="I17" s="60">
        <f t="shared" si="0"/>
        <v>247.32826337448563</v>
      </c>
      <c r="J17" s="59">
        <f>L17*88.83%</f>
        <v>211.14994783610337</v>
      </c>
      <c r="K17" s="55">
        <v>234.9112824280129</v>
      </c>
      <c r="L17" s="49">
        <f>L7/Q17</f>
        <v>237.7011683396413</v>
      </c>
      <c r="M17" s="49">
        <f>M7/P17</f>
        <v>237.81563786008232</v>
      </c>
      <c r="N17" s="49">
        <v>237.75840309986182</v>
      </c>
      <c r="O17" s="24" t="s">
        <v>12</v>
      </c>
      <c r="P17" s="26">
        <v>0.30375000000000002</v>
      </c>
      <c r="Q17" s="27">
        <v>0.30385000000000001</v>
      </c>
      <c r="R17" s="6">
        <v>0</v>
      </c>
      <c r="S17" s="7">
        <v>0</v>
      </c>
      <c r="AD17">
        <v>1409.4676945680774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49">
        <f>L7/Q18</f>
        <v>191.5541705344119</v>
      </c>
      <c r="M18" s="49">
        <f>M7/P18</f>
        <v>191.60367099015943</v>
      </c>
      <c r="N18" s="49">
        <v>191.57892076228566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383.15784152457132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9">
        <f>L7/Q19</f>
        <v>54.190801320528223</v>
      </c>
      <c r="M19" s="49">
        <f>M7/P19</f>
        <v>54.21532572800961</v>
      </c>
      <c r="N19" s="49">
        <v>54.203063524268913</v>
      </c>
      <c r="O19" s="25" t="s">
        <v>24</v>
      </c>
      <c r="P19" s="35">
        <v>1.3324</v>
      </c>
      <c r="Q19" s="37">
        <v>1.3328</v>
      </c>
      <c r="R19" s="8">
        <v>0</v>
      </c>
      <c r="S19" s="9">
        <v>0</v>
      </c>
      <c r="AD19">
        <v>108.40612704853783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0" t="s">
        <v>40</v>
      </c>
      <c r="M23" s="51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2019-09-04T05:26:27Z</dcterms:modified>
</cp:coreProperties>
</file>