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 firstSheet="4" activeTab="8"/>
  </bookViews>
  <sheets>
    <sheet name="Estimated Costs" sheetId="11" r:id="rId1"/>
    <sheet name="Estimated Cash Flow" sheetId="12" r:id="rId2"/>
    <sheet name="Estimated Resources" sheetId="13" r:id="rId3"/>
    <sheet name="Costs" sheetId="15" r:id="rId4"/>
    <sheet name="Burndown" sheetId="14" r:id="rId5"/>
    <sheet name="Cash Flow" sheetId="16" r:id="rId6"/>
    <sheet name="Comparison" sheetId="17" r:id="rId7"/>
    <sheet name="Acumulado Comparacion" sheetId="18" r:id="rId8"/>
    <sheet name="Cambios" sheetId="22" r:id="rId9"/>
  </sheets>
  <calcPr calcId="152511"/>
</workbook>
</file>

<file path=xl/calcChain.xml><?xml version="1.0" encoding="utf-8"?>
<calcChain xmlns="http://schemas.openxmlformats.org/spreadsheetml/2006/main">
  <c r="F22" i="22" l="1"/>
  <c r="J25" i="22"/>
  <c r="J23" i="22"/>
  <c r="J22" i="22"/>
  <c r="J21" i="22"/>
  <c r="J20" i="22"/>
  <c r="J15" i="22"/>
  <c r="J11" i="22"/>
  <c r="J9" i="22"/>
  <c r="F25" i="22"/>
  <c r="F20" i="22"/>
  <c r="F23" i="22"/>
  <c r="F21" i="22"/>
  <c r="F15" i="22"/>
  <c r="F11" i="22"/>
  <c r="F9" i="22"/>
  <c r="L4" i="22" l="1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3" i="22"/>
  <c r="K28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3" i="22"/>
  <c r="D1" i="22"/>
  <c r="J4" i="22"/>
  <c r="J5" i="22"/>
  <c r="J6" i="22"/>
  <c r="J7" i="22"/>
  <c r="J8" i="22"/>
  <c r="J10" i="22"/>
  <c r="J12" i="22"/>
  <c r="J13" i="22"/>
  <c r="J14" i="22"/>
  <c r="J16" i="22"/>
  <c r="J17" i="22"/>
  <c r="J18" i="22"/>
  <c r="J19" i="22"/>
  <c r="J24" i="22"/>
  <c r="J26" i="22"/>
  <c r="J27" i="22"/>
  <c r="I5" i="22"/>
  <c r="I6" i="22"/>
  <c r="I7" i="22"/>
  <c r="I8" i="22"/>
  <c r="I10" i="22"/>
  <c r="I11" i="22"/>
  <c r="I12" i="22"/>
  <c r="I13" i="22"/>
  <c r="I14" i="22"/>
  <c r="I15" i="22"/>
  <c r="I16" i="22"/>
  <c r="I17" i="22"/>
  <c r="I18" i="22"/>
  <c r="I19" i="22"/>
  <c r="I20" i="22"/>
  <c r="I22" i="22"/>
  <c r="I24" i="22"/>
  <c r="I25" i="22"/>
  <c r="I26" i="22"/>
  <c r="I27" i="22"/>
  <c r="I4" i="22"/>
  <c r="I3" i="22"/>
  <c r="G9" i="22"/>
  <c r="G23" i="22"/>
  <c r="G21" i="22"/>
  <c r="I21" i="22" s="1"/>
  <c r="G15" i="22"/>
  <c r="J3" i="22"/>
  <c r="F5" i="22"/>
  <c r="F6" i="22"/>
  <c r="F7" i="22"/>
  <c r="F8" i="22"/>
  <c r="F10" i="22"/>
  <c r="F12" i="22"/>
  <c r="F13" i="22"/>
  <c r="F14" i="22"/>
  <c r="F16" i="22"/>
  <c r="F17" i="22"/>
  <c r="F18" i="22"/>
  <c r="F19" i="22"/>
  <c r="F24" i="22"/>
  <c r="F26" i="22"/>
  <c r="F27" i="22"/>
  <c r="F4" i="22"/>
  <c r="F3" i="22"/>
  <c r="I9" i="22" l="1"/>
  <c r="I23" i="22"/>
  <c r="I4" i="18"/>
  <c r="I5" i="18"/>
  <c r="I6" i="18"/>
  <c r="I7" i="18"/>
  <c r="I8" i="18"/>
  <c r="I9" i="18"/>
  <c r="I10" i="18"/>
  <c r="I11" i="18"/>
  <c r="I12" i="18"/>
  <c r="I13" i="18"/>
  <c r="I14" i="18"/>
  <c r="I3" i="18"/>
  <c r="E4" i="18"/>
  <c r="E5" i="18"/>
  <c r="E6" i="18"/>
  <c r="E7" i="18"/>
  <c r="E8" i="18"/>
  <c r="E9" i="18"/>
  <c r="E10" i="18"/>
  <c r="E11" i="18"/>
  <c r="E12" i="18"/>
  <c r="E13" i="18"/>
  <c r="E14" i="18"/>
  <c r="E3" i="18"/>
  <c r="J4" i="18" l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</calcChain>
</file>

<file path=xl/sharedStrings.xml><?xml version="1.0" encoding="utf-8"?>
<sst xmlns="http://schemas.openxmlformats.org/spreadsheetml/2006/main" count="156" uniqueCount="111">
  <si>
    <t>Total</t>
  </si>
  <si>
    <t>24 hours</t>
  </si>
  <si>
    <t>57 hours</t>
  </si>
  <si>
    <t>43 hours</t>
  </si>
  <si>
    <t>82 hours</t>
  </si>
  <si>
    <t>1108 hours</t>
  </si>
  <si>
    <t>74 hours</t>
  </si>
  <si>
    <t>92 hours</t>
  </si>
  <si>
    <t>8 hours</t>
  </si>
  <si>
    <t>16 hours</t>
  </si>
  <si>
    <t>7 hours</t>
  </si>
  <si>
    <t>1348 hours</t>
  </si>
  <si>
    <t>93 hours</t>
  </si>
  <si>
    <t>47 hours</t>
  </si>
  <si>
    <t>115 hours</t>
  </si>
  <si>
    <t xml:space="preserve">   Planificación</t>
  </si>
  <si>
    <t xml:space="preserve">   Requerimientos</t>
  </si>
  <si>
    <t xml:space="preserve">   Análisis </t>
  </si>
  <si>
    <t xml:space="preserve">   Diseño</t>
  </si>
  <si>
    <t xml:space="preserve">   Codificacion y prueba unitaria</t>
  </si>
  <si>
    <t xml:space="preserve">   Prueba integral</t>
  </si>
  <si>
    <t xml:space="preserve">   Implementación</t>
  </si>
  <si>
    <t xml:space="preserve">   Validaciones y Test de Aceptacion</t>
  </si>
  <si>
    <t xml:space="preserve">   Cierre del Proyecto</t>
  </si>
  <si>
    <t xml:space="preserve">   Capacitacion</t>
  </si>
  <si>
    <t xml:space="preserve">   Mantenimiento</t>
  </si>
  <si>
    <t>Tarea</t>
  </si>
  <si>
    <t>Costo Real</t>
  </si>
  <si>
    <t>Costo Estimado</t>
  </si>
  <si>
    <t>Acumulado Real</t>
  </si>
  <si>
    <t>Acumulado Estimado</t>
  </si>
  <si>
    <t>Name</t>
  </si>
  <si>
    <t>Standard Rate</t>
  </si>
  <si>
    <t>Cost</t>
  </si>
  <si>
    <t>Cost Variance</t>
  </si>
  <si>
    <t>Baseline Cost</t>
  </si>
  <si>
    <t>Project Manager</t>
  </si>
  <si>
    <t>$200.00/hour</t>
  </si>
  <si>
    <t>Analista Funcional</t>
  </si>
  <si>
    <t>$140.00/hour</t>
  </si>
  <si>
    <t>Diseñador</t>
  </si>
  <si>
    <t>$120.00/hour</t>
  </si>
  <si>
    <t>Desarrollador Senior .NET</t>
  </si>
  <si>
    <t>$135.00/hour</t>
  </si>
  <si>
    <t>Desarrollador Junior .NET</t>
  </si>
  <si>
    <t>$60.00/hour</t>
  </si>
  <si>
    <t>DBA</t>
  </si>
  <si>
    <t>$80.00/hour</t>
  </si>
  <si>
    <t>Tester</t>
  </si>
  <si>
    <t>$110.00/hour</t>
  </si>
  <si>
    <t>Diseñador Grafico</t>
  </si>
  <si>
    <t>Data Entry</t>
  </si>
  <si>
    <t>$0.00/hour</t>
  </si>
  <si>
    <t>0 hours</t>
  </si>
  <si>
    <t>Duration</t>
  </si>
  <si>
    <t>Baseline Duration</t>
  </si>
  <si>
    <t>Duration Variance</t>
  </si>
  <si>
    <t>Planificación</t>
  </si>
  <si>
    <t>Requerimientos</t>
  </si>
  <si>
    <t xml:space="preserve">Análisis </t>
  </si>
  <si>
    <t>Diseño</t>
  </si>
  <si>
    <t>Codificacion y prueba unitaria</t>
  </si>
  <si>
    <t>240 hours</t>
  </si>
  <si>
    <t>Prueba integral</t>
  </si>
  <si>
    <t>19 hours</t>
  </si>
  <si>
    <t>Implementación</t>
  </si>
  <si>
    <t>22 hours</t>
  </si>
  <si>
    <t>25 hours</t>
  </si>
  <si>
    <t>Validaciones y Test de Aceptacion</t>
  </si>
  <si>
    <t>23 hours</t>
  </si>
  <si>
    <t>Cierre del Proyecto</t>
  </si>
  <si>
    <t>Capacitacion</t>
  </si>
  <si>
    <t>Mantenimiento</t>
  </si>
  <si>
    <t>Work</t>
  </si>
  <si>
    <t>Estimado</t>
  </si>
  <si>
    <t>Real</t>
  </si>
  <si>
    <t>Column1</t>
  </si>
  <si>
    <t>Desvio</t>
  </si>
  <si>
    <t>Duracion Real (hs)</t>
  </si>
  <si>
    <t>Duracion Estimada (hs)</t>
  </si>
  <si>
    <t>Single Sign-On</t>
  </si>
  <si>
    <t>Variacion Duracion (%)</t>
  </si>
  <si>
    <t>Usuario y Login</t>
  </si>
  <si>
    <t>Seguridad Param</t>
  </si>
  <si>
    <t>Habilitar/Deshabilitar Varios</t>
  </si>
  <si>
    <t>Achicar espacio en tablas</t>
  </si>
  <si>
    <t>Ruta del Menu</t>
  </si>
  <si>
    <t>Logos</t>
  </si>
  <si>
    <t>Refresh</t>
  </si>
  <si>
    <t>Achicar Titulos</t>
  </si>
  <si>
    <t>Cambiar Workflow Usuarios</t>
  </si>
  <si>
    <t>Revision de Acentos</t>
  </si>
  <si>
    <t>Carga de Datos en BD</t>
  </si>
  <si>
    <t>Tamano de col reajustable</t>
  </si>
  <si>
    <t>No se mueva la tabla con el mensaje</t>
  </si>
  <si>
    <t>Menu Anclable</t>
  </si>
  <si>
    <t>Testing 1</t>
  </si>
  <si>
    <t>ABM de CD</t>
  </si>
  <si>
    <t>Ensanchar forms</t>
  </si>
  <si>
    <t>Corregir %</t>
  </si>
  <si>
    <t>Corregir decimales</t>
  </si>
  <si>
    <t>Justificar nros a la derecha</t>
  </si>
  <si>
    <t>Unidades de medicion visibles</t>
  </si>
  <si>
    <t>Seguridad por Valor</t>
  </si>
  <si>
    <t>Testing 2</t>
  </si>
  <si>
    <t>Ultima Presentacion</t>
  </si>
  <si>
    <t>Variacion</t>
  </si>
  <si>
    <t>Impacto en la Etapa</t>
  </si>
  <si>
    <t>Pad Etapa</t>
  </si>
  <si>
    <t>Pad Proyecto</t>
  </si>
  <si>
    <t>Impacto en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</si>
</sst>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FFFFFF"/>
      <name val="Calibri"/>
    </font>
    <font>
      <sz val="9"/>
      <color rgb="FF000000"/>
      <name val="Calibri"/>
    </font>
    <font>
      <b/>
      <sz val="9"/>
      <color rgb="FFFFFFFF"/>
      <name val="Calibri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A5A5A5"/>
        <bgColor indexed="64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indexed="64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8" fontId="2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1" fillId="2" borderId="0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8" fontId="0" fillId="0" borderId="0" xfId="0" applyNumberFormat="1"/>
    <xf numFmtId="10" fontId="4" fillId="0" borderId="3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6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6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Remaining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366600</c:v>
              </c:pt>
              <c:pt idx="5">
                <c:v>36330</c:v>
              </c:pt>
              <c:pt idx="6">
                <c:v>3418</c:v>
              </c:pt>
              <c:pt idx="7">
                <c:v>2410</c:v>
              </c:pt>
              <c:pt idx="8">
                <c:v>1600</c:v>
              </c:pt>
              <c:pt idx="9">
                <c:v>2284.666666666667</c:v>
              </c:pt>
              <c:pt idx="10">
                <c:v>1420</c:v>
              </c:pt>
            </c:numLit>
          </c:val>
        </c:ser>
        <c:ser>
          <c:idx val="1"/>
          <c:order val="1"/>
          <c:tx>
            <c:v>Actual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4347</c:v>
              </c:pt>
              <c:pt idx="1">
                <c:v>14786</c:v>
              </c:pt>
              <c:pt idx="2">
                <c:v>10144.333333333334</c:v>
              </c:pt>
              <c:pt idx="3">
                <c:v>18530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2126848"/>
        <c:axId val="912133376"/>
      </c:barChart>
      <c:catAx>
        <c:axId val="9121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2133376"/>
        <c:crosses val="autoZero"/>
        <c:auto val="1"/>
        <c:lblAlgn val="ctr"/>
        <c:lblOffset val="100"/>
        <c:noMultiLvlLbl val="0"/>
      </c:catAx>
      <c:valAx>
        <c:axId val="912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2126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Costo Estimado vs Real por Etapa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Costo Estimado</c:v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4347</c:v>
              </c:pt>
              <c:pt idx="1">
                <c:v>14786</c:v>
              </c:pt>
              <c:pt idx="2">
                <c:v>10144.33</c:v>
              </c:pt>
              <c:pt idx="3">
                <c:v>18530</c:v>
              </c:pt>
              <c:pt idx="4">
                <c:v>366600</c:v>
              </c:pt>
              <c:pt idx="5">
                <c:v>36330</c:v>
              </c:pt>
              <c:pt idx="6">
                <c:v>3418</c:v>
              </c:pt>
              <c:pt idx="7">
                <c:v>2410</c:v>
              </c:pt>
              <c:pt idx="8">
                <c:v>1600</c:v>
              </c:pt>
              <c:pt idx="9">
                <c:v>2284.5128229166671</c:v>
              </c:pt>
              <c:pt idx="10">
                <c:v>1420</c:v>
              </c:pt>
            </c:numLit>
          </c:val>
        </c:ser>
        <c:ser>
          <c:idx val="0"/>
          <c:order val="1"/>
          <c:tx>
            <c:v>Costo Real</c:v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4347</c:v>
              </c:pt>
              <c:pt idx="1">
                <c:v>14786</c:v>
              </c:pt>
              <c:pt idx="2">
                <c:v>10144.333333333334</c:v>
              </c:pt>
              <c:pt idx="3">
                <c:v>18530</c:v>
              </c:pt>
              <c:pt idx="4">
                <c:v>367800</c:v>
              </c:pt>
              <c:pt idx="5">
                <c:v>36330</c:v>
              </c:pt>
              <c:pt idx="6">
                <c:v>3418</c:v>
              </c:pt>
              <c:pt idx="7">
                <c:v>39531.166666666672</c:v>
              </c:pt>
              <c:pt idx="8">
                <c:v>1600</c:v>
              </c:pt>
              <c:pt idx="9">
                <c:v>2284.5128229166671</c:v>
              </c:pt>
              <c:pt idx="10">
                <c:v>1420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0562592"/>
        <c:axId val="1080559872"/>
        <c:axId val="0"/>
      </c:bar3DChart>
      <c:catAx>
        <c:axId val="10805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0559872"/>
        <c:crosses val="autoZero"/>
        <c:auto val="1"/>
        <c:lblAlgn val="ctr"/>
        <c:lblOffset val="100"/>
        <c:noMultiLvlLbl val="0"/>
      </c:catAx>
      <c:valAx>
        <c:axId val="10805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0562592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Duracion Estimada vs Real por Etapa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Duracion Estimada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#,##0_ "hrs"</c:formatCode>
              <c:ptCount val="11"/>
              <c:pt idx="0">
                <c:v>24</c:v>
              </c:pt>
              <c:pt idx="1">
                <c:v>57</c:v>
              </c:pt>
              <c:pt idx="2">
                <c:v>43</c:v>
              </c:pt>
              <c:pt idx="3">
                <c:v>82</c:v>
              </c:pt>
              <c:pt idx="4">
                <c:v>1108</c:v>
              </c:pt>
              <c:pt idx="5">
                <c:v>74</c:v>
              </c:pt>
              <c:pt idx="6">
                <c:v>22</c:v>
              </c:pt>
              <c:pt idx="7">
                <c:v>92</c:v>
              </c:pt>
              <c:pt idx="8">
                <c:v>8</c:v>
              </c:pt>
              <c:pt idx="9">
                <c:v>16</c:v>
              </c:pt>
              <c:pt idx="10">
                <c:v>7</c:v>
              </c:pt>
            </c:numLit>
          </c:val>
        </c:ser>
        <c:ser>
          <c:idx val="0"/>
          <c:order val="1"/>
          <c:tx>
            <c:v>Duracion Real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#,##0_ "hrs"</c:formatCode>
              <c:ptCount val="11"/>
              <c:pt idx="0">
                <c:v>24</c:v>
              </c:pt>
              <c:pt idx="1">
                <c:v>57</c:v>
              </c:pt>
              <c:pt idx="2">
                <c:v>43</c:v>
              </c:pt>
              <c:pt idx="3">
                <c:v>82</c:v>
              </c:pt>
              <c:pt idx="4">
                <c:v>1348</c:v>
              </c:pt>
              <c:pt idx="5">
                <c:v>93</c:v>
              </c:pt>
              <c:pt idx="6">
                <c:v>47</c:v>
              </c:pt>
              <c:pt idx="7">
                <c:v>115</c:v>
              </c:pt>
              <c:pt idx="8">
                <c:v>8</c:v>
              </c:pt>
              <c:pt idx="9">
                <c:v>16</c:v>
              </c:pt>
              <c:pt idx="10">
                <c:v>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559328"/>
        <c:axId val="1080560960"/>
      </c:barChart>
      <c:catAx>
        <c:axId val="10805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0560960"/>
        <c:crosses val="autoZero"/>
        <c:auto val="1"/>
        <c:lblAlgn val="ctr"/>
        <c:lblOffset val="100"/>
        <c:noMultiLvlLbl val="0"/>
      </c:catAx>
      <c:valAx>
        <c:axId val="10805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&quot;h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0559328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'Acumulado Comparacion'!$G$2</c:f>
              <c:strCache>
                <c:ptCount val="1"/>
                <c:pt idx="0">
                  <c:v>Acumulado Real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'Acumulado Comparacion'!$B$4:$B$14</c:f>
              <c:strCache>
                <c:ptCount val="11"/>
                <c:pt idx="0">
                  <c:v>   Planificación</c:v>
                </c:pt>
                <c:pt idx="1">
                  <c:v>   Requerimientos</c:v>
                </c:pt>
                <c:pt idx="2">
                  <c:v>   Análisis </c:v>
                </c:pt>
                <c:pt idx="3">
                  <c:v>   Diseño</c:v>
                </c:pt>
                <c:pt idx="4">
                  <c:v>   Codificacion y prueba unitaria</c:v>
                </c:pt>
                <c:pt idx="5">
                  <c:v>   Prueba integral</c:v>
                </c:pt>
                <c:pt idx="6">
                  <c:v>   Implementación</c:v>
                </c:pt>
                <c:pt idx="7">
                  <c:v>   Validaciones y Test de Aceptacion</c:v>
                </c:pt>
                <c:pt idx="8">
                  <c:v>   Cierre del Proyecto</c:v>
                </c:pt>
                <c:pt idx="9">
                  <c:v>   Capacitacion</c:v>
                </c:pt>
                <c:pt idx="10">
                  <c:v>   Mantenimiento</c:v>
                </c:pt>
              </c:strCache>
            </c:strRef>
          </c:cat>
          <c:val>
            <c:numRef>
              <c:f>'Acumulado Comparacion'!$G$4:$G$14</c:f>
              <c:numCache>
                <c:formatCode>"$"#,##0.00_);[Red]\("$"#,##0.00\)</c:formatCode>
                <c:ptCount val="11"/>
                <c:pt idx="0">
                  <c:v>4347</c:v>
                </c:pt>
                <c:pt idx="1">
                  <c:v>19133</c:v>
                </c:pt>
                <c:pt idx="2">
                  <c:v>29277.33</c:v>
                </c:pt>
                <c:pt idx="3">
                  <c:v>47807.33</c:v>
                </c:pt>
                <c:pt idx="4">
                  <c:v>415607.33</c:v>
                </c:pt>
                <c:pt idx="5">
                  <c:v>451937.33</c:v>
                </c:pt>
                <c:pt idx="6">
                  <c:v>455355.33</c:v>
                </c:pt>
                <c:pt idx="7">
                  <c:v>494886.5</c:v>
                </c:pt>
                <c:pt idx="8">
                  <c:v>496486.5</c:v>
                </c:pt>
                <c:pt idx="9">
                  <c:v>498771.01</c:v>
                </c:pt>
                <c:pt idx="10">
                  <c:v>500191.01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'Acumulado Comparacion'!$J$2</c:f>
              <c:strCache>
                <c:ptCount val="1"/>
                <c:pt idx="0">
                  <c:v>Acumulado Estimado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'Acumulado Comparacion'!$B$4:$B$14</c:f>
              <c:strCache>
                <c:ptCount val="11"/>
                <c:pt idx="0">
                  <c:v>   Planificación</c:v>
                </c:pt>
                <c:pt idx="1">
                  <c:v>   Requerimientos</c:v>
                </c:pt>
                <c:pt idx="2">
                  <c:v>   Análisis </c:v>
                </c:pt>
                <c:pt idx="3">
                  <c:v>   Diseño</c:v>
                </c:pt>
                <c:pt idx="4">
                  <c:v>   Codificacion y prueba unitaria</c:v>
                </c:pt>
                <c:pt idx="5">
                  <c:v>   Prueba integral</c:v>
                </c:pt>
                <c:pt idx="6">
                  <c:v>   Implementación</c:v>
                </c:pt>
                <c:pt idx="7">
                  <c:v>   Validaciones y Test de Aceptacion</c:v>
                </c:pt>
                <c:pt idx="8">
                  <c:v>   Cierre del Proyecto</c:v>
                </c:pt>
                <c:pt idx="9">
                  <c:v>   Capacitacion</c:v>
                </c:pt>
                <c:pt idx="10">
                  <c:v>   Mantenimiento</c:v>
                </c:pt>
              </c:strCache>
            </c:strRef>
          </c:cat>
          <c:val>
            <c:numRef>
              <c:f>'Acumulado Comparacion'!$J$4:$J$14</c:f>
              <c:numCache>
                <c:formatCode>"$"#,##0.00_);[Red]\("$"#,##0.00\)</c:formatCode>
                <c:ptCount val="11"/>
                <c:pt idx="0">
                  <c:v>4347</c:v>
                </c:pt>
                <c:pt idx="1">
                  <c:v>19133</c:v>
                </c:pt>
                <c:pt idx="2">
                  <c:v>29277.33</c:v>
                </c:pt>
                <c:pt idx="3">
                  <c:v>47807.33</c:v>
                </c:pt>
                <c:pt idx="4">
                  <c:v>414407.33</c:v>
                </c:pt>
                <c:pt idx="5">
                  <c:v>450737.33</c:v>
                </c:pt>
                <c:pt idx="6">
                  <c:v>454155.33</c:v>
                </c:pt>
                <c:pt idx="7">
                  <c:v>456565.33</c:v>
                </c:pt>
                <c:pt idx="8">
                  <c:v>458165.33</c:v>
                </c:pt>
                <c:pt idx="9">
                  <c:v>460450</c:v>
                </c:pt>
                <c:pt idx="10">
                  <c:v>461870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564224"/>
        <c:axId val="1080564768"/>
      </c:lineChart>
      <c:catAx>
        <c:axId val="10805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0564768"/>
        <c:crosses val="autoZero"/>
        <c:auto val="1"/>
        <c:lblAlgn val="ctr"/>
        <c:lblOffset val="100"/>
        <c:noMultiLvlLbl val="0"/>
      </c:catAx>
      <c:valAx>
        <c:axId val="108056476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0564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Costo de los Cambios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Cambios!$C$2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Cambios!$B$3:$B$27</c:f>
              <c:strCache>
                <c:ptCount val="25"/>
                <c:pt idx="0">
                  <c:v>Usuario y Login</c:v>
                </c:pt>
                <c:pt idx="1">
                  <c:v>Seguridad Param</c:v>
                </c:pt>
                <c:pt idx="2">
                  <c:v>Habilitar/Deshabilitar Varios</c:v>
                </c:pt>
                <c:pt idx="3">
                  <c:v>Achicar espacio en tablas</c:v>
                </c:pt>
                <c:pt idx="4">
                  <c:v>Ruta del Menu</c:v>
                </c:pt>
                <c:pt idx="5">
                  <c:v>Logos</c:v>
                </c:pt>
                <c:pt idx="6">
                  <c:v>Refresh</c:v>
                </c:pt>
                <c:pt idx="7">
                  <c:v>Achicar Titulos</c:v>
                </c:pt>
                <c:pt idx="8">
                  <c:v>Cambiar Workflow Usuarios</c:v>
                </c:pt>
                <c:pt idx="9">
                  <c:v>Revision de Acentos</c:v>
                </c:pt>
                <c:pt idx="10">
                  <c:v>Carga de Datos en BD</c:v>
                </c:pt>
                <c:pt idx="11">
                  <c:v>Tamano de col reajustable</c:v>
                </c:pt>
                <c:pt idx="12">
                  <c:v>No se mueva la tabla con el mensaje</c:v>
                </c:pt>
                <c:pt idx="13">
                  <c:v>Menu Anclable</c:v>
                </c:pt>
                <c:pt idx="14">
                  <c:v>Testing 1</c:v>
                </c:pt>
                <c:pt idx="15">
                  <c:v>ABM de CD</c:v>
                </c:pt>
                <c:pt idx="16">
                  <c:v>Ensanchar forms</c:v>
                </c:pt>
                <c:pt idx="17">
                  <c:v>Corregir %</c:v>
                </c:pt>
                <c:pt idx="18">
                  <c:v>Corregir decimales</c:v>
                </c:pt>
                <c:pt idx="19">
                  <c:v>Justificar nros a la derecha</c:v>
                </c:pt>
                <c:pt idx="20">
                  <c:v>Unidades de medicion visibles</c:v>
                </c:pt>
                <c:pt idx="21">
                  <c:v>Seguridad por Valor</c:v>
                </c:pt>
                <c:pt idx="22">
                  <c:v>Single Sign-On</c:v>
                </c:pt>
                <c:pt idx="23">
                  <c:v>Testing 2</c:v>
                </c:pt>
                <c:pt idx="24">
                  <c:v>Ultima Presentacion</c:v>
                </c:pt>
              </c:strCache>
            </c:strRef>
          </c:cat>
          <c:val>
            <c:numRef>
              <c:f>Cambios!$C$3:$C$27</c:f>
              <c:numCache>
                <c:formatCode>"$"#,##0.00_);[Red]\("$"#,##0.00\)</c:formatCode>
                <c:ptCount val="25"/>
                <c:pt idx="0">
                  <c:v>760</c:v>
                </c:pt>
                <c:pt idx="1">
                  <c:v>1890</c:v>
                </c:pt>
                <c:pt idx="2">
                  <c:v>1960</c:v>
                </c:pt>
                <c:pt idx="3">
                  <c:v>1020</c:v>
                </c:pt>
                <c:pt idx="4">
                  <c:v>540</c:v>
                </c:pt>
                <c:pt idx="5">
                  <c:v>680</c:v>
                </c:pt>
                <c:pt idx="6">
                  <c:v>17</c:v>
                </c:pt>
                <c:pt idx="7">
                  <c:v>340</c:v>
                </c:pt>
                <c:pt idx="8">
                  <c:v>1220</c:v>
                </c:pt>
                <c:pt idx="9">
                  <c:v>480</c:v>
                </c:pt>
                <c:pt idx="10">
                  <c:v>560</c:v>
                </c:pt>
                <c:pt idx="11">
                  <c:v>2450</c:v>
                </c:pt>
                <c:pt idx="12">
                  <c:v>14.17</c:v>
                </c:pt>
                <c:pt idx="13">
                  <c:v>440</c:v>
                </c:pt>
                <c:pt idx="14">
                  <c:v>6160</c:v>
                </c:pt>
                <c:pt idx="15">
                  <c:v>760</c:v>
                </c:pt>
                <c:pt idx="16">
                  <c:v>1960</c:v>
                </c:pt>
                <c:pt idx="17">
                  <c:v>60</c:v>
                </c:pt>
                <c:pt idx="18">
                  <c:v>10</c:v>
                </c:pt>
                <c:pt idx="19">
                  <c:v>2450</c:v>
                </c:pt>
                <c:pt idx="20">
                  <c:v>5</c:v>
                </c:pt>
                <c:pt idx="21">
                  <c:v>9150</c:v>
                </c:pt>
                <c:pt idx="22">
                  <c:v>1950</c:v>
                </c:pt>
                <c:pt idx="23">
                  <c:v>6160</c:v>
                </c:pt>
                <c:pt idx="24">
                  <c:v>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557696"/>
        <c:axId val="1082029504"/>
      </c:barChart>
      <c:lineChart>
        <c:grouping val="standard"/>
        <c:varyColors val="0"/>
        <c:ser>
          <c:idx val="0"/>
          <c:order val="0"/>
          <c:tx>
            <c:strRef>
              <c:f>Cambios!$D$2</c:f>
              <c:strCache>
                <c:ptCount val="1"/>
                <c:pt idx="0">
                  <c:v>Baseline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Cambios!$B$3:$B$27</c:f>
              <c:strCache>
                <c:ptCount val="25"/>
                <c:pt idx="0">
                  <c:v>Usuario y Login</c:v>
                </c:pt>
                <c:pt idx="1">
                  <c:v>Seguridad Param</c:v>
                </c:pt>
                <c:pt idx="2">
                  <c:v>Habilitar/Deshabilitar Varios</c:v>
                </c:pt>
                <c:pt idx="3">
                  <c:v>Achicar espacio en tablas</c:v>
                </c:pt>
                <c:pt idx="4">
                  <c:v>Ruta del Menu</c:v>
                </c:pt>
                <c:pt idx="5">
                  <c:v>Logos</c:v>
                </c:pt>
                <c:pt idx="6">
                  <c:v>Refresh</c:v>
                </c:pt>
                <c:pt idx="7">
                  <c:v>Achicar Titulos</c:v>
                </c:pt>
                <c:pt idx="8">
                  <c:v>Cambiar Workflow Usuarios</c:v>
                </c:pt>
                <c:pt idx="9">
                  <c:v>Revision de Acentos</c:v>
                </c:pt>
                <c:pt idx="10">
                  <c:v>Carga de Datos en BD</c:v>
                </c:pt>
                <c:pt idx="11">
                  <c:v>Tamano de col reajustable</c:v>
                </c:pt>
                <c:pt idx="12">
                  <c:v>No se mueva la tabla con el mensaje</c:v>
                </c:pt>
                <c:pt idx="13">
                  <c:v>Menu Anclable</c:v>
                </c:pt>
                <c:pt idx="14">
                  <c:v>Testing 1</c:v>
                </c:pt>
                <c:pt idx="15">
                  <c:v>ABM de CD</c:v>
                </c:pt>
                <c:pt idx="16">
                  <c:v>Ensanchar forms</c:v>
                </c:pt>
                <c:pt idx="17">
                  <c:v>Corregir %</c:v>
                </c:pt>
                <c:pt idx="18">
                  <c:v>Corregir decimales</c:v>
                </c:pt>
                <c:pt idx="19">
                  <c:v>Justificar nros a la derecha</c:v>
                </c:pt>
                <c:pt idx="20">
                  <c:v>Unidades de medicion visibles</c:v>
                </c:pt>
                <c:pt idx="21">
                  <c:v>Seguridad por Valor</c:v>
                </c:pt>
                <c:pt idx="22">
                  <c:v>Single Sign-On</c:v>
                </c:pt>
                <c:pt idx="23">
                  <c:v>Testing 2</c:v>
                </c:pt>
                <c:pt idx="24">
                  <c:v>Ultima Presentacion</c:v>
                </c:pt>
              </c:strCache>
            </c:strRef>
          </c:cat>
          <c:val>
            <c:numRef>
              <c:f>Cambios!$D$3:$D$27</c:f>
              <c:numCache>
                <c:formatCode>"$"#,##0.00_);[Red]\("$"#,##0.00\)</c:formatCode>
                <c:ptCount val="25"/>
                <c:pt idx="0">
                  <c:v>760</c:v>
                </c:pt>
                <c:pt idx="1">
                  <c:v>1620</c:v>
                </c:pt>
                <c:pt idx="2">
                  <c:v>1960</c:v>
                </c:pt>
                <c:pt idx="3">
                  <c:v>170</c:v>
                </c:pt>
                <c:pt idx="4">
                  <c:v>540</c:v>
                </c:pt>
                <c:pt idx="5">
                  <c:v>340</c:v>
                </c:pt>
                <c:pt idx="6">
                  <c:v>170</c:v>
                </c:pt>
                <c:pt idx="7">
                  <c:v>340</c:v>
                </c:pt>
                <c:pt idx="8">
                  <c:v>4880</c:v>
                </c:pt>
                <c:pt idx="9">
                  <c:v>480</c:v>
                </c:pt>
                <c:pt idx="10">
                  <c:v>560</c:v>
                </c:pt>
                <c:pt idx="11">
                  <c:v>1960</c:v>
                </c:pt>
                <c:pt idx="12">
                  <c:v>1360</c:v>
                </c:pt>
                <c:pt idx="13">
                  <c:v>0</c:v>
                </c:pt>
                <c:pt idx="14">
                  <c:v>6160</c:v>
                </c:pt>
                <c:pt idx="15">
                  <c:v>760</c:v>
                </c:pt>
                <c:pt idx="16">
                  <c:v>1960</c:v>
                </c:pt>
                <c:pt idx="17">
                  <c:v>240</c:v>
                </c:pt>
                <c:pt idx="18">
                  <c:v>120</c:v>
                </c:pt>
                <c:pt idx="19">
                  <c:v>3920</c:v>
                </c:pt>
                <c:pt idx="20">
                  <c:v>120</c:v>
                </c:pt>
                <c:pt idx="21">
                  <c:v>9150</c:v>
                </c:pt>
                <c:pt idx="22">
                  <c:v>6240</c:v>
                </c:pt>
                <c:pt idx="23">
                  <c:v>6160</c:v>
                </c:pt>
                <c:pt idx="24">
                  <c:v>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557696"/>
        <c:axId val="1082029504"/>
      </c:lineChart>
      <c:catAx>
        <c:axId val="10805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029504"/>
        <c:crosses val="autoZero"/>
        <c:auto val="1"/>
        <c:lblAlgn val="ctr"/>
        <c:lblOffset val="100"/>
        <c:noMultiLvlLbl val="0"/>
      </c:catAx>
      <c:valAx>
        <c:axId val="10820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05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Cambios!$G$2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Cambios!$B$3:$B$27</c:f>
              <c:strCache>
                <c:ptCount val="25"/>
                <c:pt idx="0">
                  <c:v>Usuario y Login</c:v>
                </c:pt>
                <c:pt idx="1">
                  <c:v>Seguridad Param</c:v>
                </c:pt>
                <c:pt idx="2">
                  <c:v>Habilitar/Deshabilitar Varios</c:v>
                </c:pt>
                <c:pt idx="3">
                  <c:v>Achicar espacio en tablas</c:v>
                </c:pt>
                <c:pt idx="4">
                  <c:v>Ruta del Menu</c:v>
                </c:pt>
                <c:pt idx="5">
                  <c:v>Logos</c:v>
                </c:pt>
                <c:pt idx="6">
                  <c:v>Refresh</c:v>
                </c:pt>
                <c:pt idx="7">
                  <c:v>Achicar Titulos</c:v>
                </c:pt>
                <c:pt idx="8">
                  <c:v>Cambiar Workflow Usuarios</c:v>
                </c:pt>
                <c:pt idx="9">
                  <c:v>Revision de Acentos</c:v>
                </c:pt>
                <c:pt idx="10">
                  <c:v>Carga de Datos en BD</c:v>
                </c:pt>
                <c:pt idx="11">
                  <c:v>Tamano de col reajustable</c:v>
                </c:pt>
                <c:pt idx="12">
                  <c:v>No se mueva la tabla con el mensaje</c:v>
                </c:pt>
                <c:pt idx="13">
                  <c:v>Menu Anclable</c:v>
                </c:pt>
                <c:pt idx="14">
                  <c:v>Testing 1</c:v>
                </c:pt>
                <c:pt idx="15">
                  <c:v>ABM de CD</c:v>
                </c:pt>
                <c:pt idx="16">
                  <c:v>Ensanchar forms</c:v>
                </c:pt>
                <c:pt idx="17">
                  <c:v>Corregir %</c:v>
                </c:pt>
                <c:pt idx="18">
                  <c:v>Corregir decimales</c:v>
                </c:pt>
                <c:pt idx="19">
                  <c:v>Justificar nros a la derecha</c:v>
                </c:pt>
                <c:pt idx="20">
                  <c:v>Unidades de medicion visibles</c:v>
                </c:pt>
                <c:pt idx="21">
                  <c:v>Seguridad por Valor</c:v>
                </c:pt>
                <c:pt idx="22">
                  <c:v>Single Sign-On</c:v>
                </c:pt>
                <c:pt idx="23">
                  <c:v>Testing 2</c:v>
                </c:pt>
                <c:pt idx="24">
                  <c:v>Ultima Presentacion</c:v>
                </c:pt>
              </c:strCache>
            </c:strRef>
          </c:cat>
          <c:val>
            <c:numRef>
              <c:f>Cambios!$G$3:$G$27</c:f>
              <c:numCache>
                <c:formatCode>General</c:formatCode>
                <c:ptCount val="25"/>
                <c:pt idx="0">
                  <c:v>2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0.1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10</c:v>
                </c:pt>
                <c:pt idx="12">
                  <c:v>8.3333333333333329E-2</c:v>
                </c:pt>
                <c:pt idx="13">
                  <c:v>4</c:v>
                </c:pt>
                <c:pt idx="14">
                  <c:v>56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0.16666666666666666</c:v>
                </c:pt>
                <c:pt idx="19">
                  <c:v>10</c:v>
                </c:pt>
                <c:pt idx="20">
                  <c:v>8.3333333333333329E-2</c:v>
                </c:pt>
                <c:pt idx="21">
                  <c:v>30</c:v>
                </c:pt>
                <c:pt idx="22">
                  <c:v>10</c:v>
                </c:pt>
                <c:pt idx="23">
                  <c:v>56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2025152"/>
        <c:axId val="1082030592"/>
      </c:barChart>
      <c:lineChart>
        <c:grouping val="standard"/>
        <c:varyColors val="0"/>
        <c:ser>
          <c:idx val="1"/>
          <c:order val="0"/>
          <c:tx>
            <c:strRef>
              <c:f>Cambios!$H$2</c:f>
              <c:strCache>
                <c:ptCount val="1"/>
                <c:pt idx="0">
                  <c:v>Baseline 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Cambios!$B$3:$B$27</c:f>
              <c:strCache>
                <c:ptCount val="25"/>
                <c:pt idx="0">
                  <c:v>Usuario y Login</c:v>
                </c:pt>
                <c:pt idx="1">
                  <c:v>Seguridad Param</c:v>
                </c:pt>
                <c:pt idx="2">
                  <c:v>Habilitar/Deshabilitar Varios</c:v>
                </c:pt>
                <c:pt idx="3">
                  <c:v>Achicar espacio en tablas</c:v>
                </c:pt>
                <c:pt idx="4">
                  <c:v>Ruta del Menu</c:v>
                </c:pt>
                <c:pt idx="5">
                  <c:v>Logos</c:v>
                </c:pt>
                <c:pt idx="6">
                  <c:v>Refresh</c:v>
                </c:pt>
                <c:pt idx="7">
                  <c:v>Achicar Titulos</c:v>
                </c:pt>
                <c:pt idx="8">
                  <c:v>Cambiar Workflow Usuarios</c:v>
                </c:pt>
                <c:pt idx="9">
                  <c:v>Revision de Acentos</c:v>
                </c:pt>
                <c:pt idx="10">
                  <c:v>Carga de Datos en BD</c:v>
                </c:pt>
                <c:pt idx="11">
                  <c:v>Tamano de col reajustable</c:v>
                </c:pt>
                <c:pt idx="12">
                  <c:v>No se mueva la tabla con el mensaje</c:v>
                </c:pt>
                <c:pt idx="13">
                  <c:v>Menu Anclable</c:v>
                </c:pt>
                <c:pt idx="14">
                  <c:v>Testing 1</c:v>
                </c:pt>
                <c:pt idx="15">
                  <c:v>ABM de CD</c:v>
                </c:pt>
                <c:pt idx="16">
                  <c:v>Ensanchar forms</c:v>
                </c:pt>
                <c:pt idx="17">
                  <c:v>Corregir %</c:v>
                </c:pt>
                <c:pt idx="18">
                  <c:v>Corregir decimales</c:v>
                </c:pt>
                <c:pt idx="19">
                  <c:v>Justificar nros a la derecha</c:v>
                </c:pt>
                <c:pt idx="20">
                  <c:v>Unidades de medicion visibles</c:v>
                </c:pt>
                <c:pt idx="21">
                  <c:v>Seguridad por Valor</c:v>
                </c:pt>
                <c:pt idx="22">
                  <c:v>Single Sign-On</c:v>
                </c:pt>
                <c:pt idx="23">
                  <c:v>Testing 2</c:v>
                </c:pt>
                <c:pt idx="24">
                  <c:v>Ultima Presentacion</c:v>
                </c:pt>
              </c:strCache>
            </c:strRef>
          </c:cat>
          <c:val>
            <c:numRef>
              <c:f>Cambios!$H$3:$H$27</c:f>
              <c:numCache>
                <c:formatCode>General</c:formatCode>
                <c:ptCount val="25"/>
                <c:pt idx="0">
                  <c:v>2</c:v>
                </c:pt>
                <c:pt idx="1">
                  <c:v>12</c:v>
                </c:pt>
                <c:pt idx="2">
                  <c:v>8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56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2</c:v>
                </c:pt>
                <c:pt idx="19">
                  <c:v>16</c:v>
                </c:pt>
                <c:pt idx="20">
                  <c:v>2</c:v>
                </c:pt>
                <c:pt idx="21">
                  <c:v>30</c:v>
                </c:pt>
                <c:pt idx="22">
                  <c:v>32</c:v>
                </c:pt>
                <c:pt idx="23">
                  <c:v>56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25152"/>
        <c:axId val="1082030592"/>
      </c:lineChart>
      <c:catAx>
        <c:axId val="10820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030592"/>
        <c:crosses val="autoZero"/>
        <c:auto val="1"/>
        <c:lblAlgn val="ctr"/>
        <c:lblOffset val="100"/>
        <c:noMultiLvlLbl val="0"/>
      </c:catAx>
      <c:valAx>
        <c:axId val="10820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0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Cambios!$F$2</c:f>
              <c:strCache>
                <c:ptCount val="1"/>
                <c:pt idx="0">
                  <c:v>Variacion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Cambios!$B$3:$B$27</c:f>
              <c:strCache>
                <c:ptCount val="25"/>
                <c:pt idx="0">
                  <c:v>Usuario y Login</c:v>
                </c:pt>
                <c:pt idx="1">
                  <c:v>Seguridad Param</c:v>
                </c:pt>
                <c:pt idx="2">
                  <c:v>Habilitar/Deshabilitar Varios</c:v>
                </c:pt>
                <c:pt idx="3">
                  <c:v>Achicar espacio en tablas</c:v>
                </c:pt>
                <c:pt idx="4">
                  <c:v>Ruta del Menu</c:v>
                </c:pt>
                <c:pt idx="5">
                  <c:v>Logos</c:v>
                </c:pt>
                <c:pt idx="6">
                  <c:v>Refresh</c:v>
                </c:pt>
                <c:pt idx="7">
                  <c:v>Achicar Titulos</c:v>
                </c:pt>
                <c:pt idx="8">
                  <c:v>Cambiar Workflow Usuarios</c:v>
                </c:pt>
                <c:pt idx="9">
                  <c:v>Revision de Acentos</c:v>
                </c:pt>
                <c:pt idx="10">
                  <c:v>Carga de Datos en BD</c:v>
                </c:pt>
                <c:pt idx="11">
                  <c:v>Tamano de col reajustable</c:v>
                </c:pt>
                <c:pt idx="12">
                  <c:v>No se mueva la tabla con el mensaje</c:v>
                </c:pt>
                <c:pt idx="13">
                  <c:v>Menu Anclable</c:v>
                </c:pt>
                <c:pt idx="14">
                  <c:v>Testing 1</c:v>
                </c:pt>
                <c:pt idx="15">
                  <c:v>ABM de CD</c:v>
                </c:pt>
                <c:pt idx="16">
                  <c:v>Ensanchar forms</c:v>
                </c:pt>
                <c:pt idx="17">
                  <c:v>Corregir %</c:v>
                </c:pt>
                <c:pt idx="18">
                  <c:v>Corregir decimales</c:v>
                </c:pt>
                <c:pt idx="19">
                  <c:v>Justificar nros a la derecha</c:v>
                </c:pt>
                <c:pt idx="20">
                  <c:v>Unidades de medicion visibles</c:v>
                </c:pt>
                <c:pt idx="21">
                  <c:v>Seguridad por Valor</c:v>
                </c:pt>
                <c:pt idx="22">
                  <c:v>Single Sign-On</c:v>
                </c:pt>
                <c:pt idx="23">
                  <c:v>Testing 2</c:v>
                </c:pt>
                <c:pt idx="24">
                  <c:v>Ultima Presentacion</c:v>
                </c:pt>
              </c:strCache>
            </c:strRef>
          </c:cat>
          <c:val>
            <c:numRef>
              <c:f>Cambios!$F$3:$F$27</c:f>
              <c:numCache>
                <c:formatCode>0.00%</c:formatCode>
                <c:ptCount val="25"/>
                <c:pt idx="0">
                  <c:v>0</c:v>
                </c:pt>
                <c:pt idx="1">
                  <c:v>0.1428571428571429</c:v>
                </c:pt>
                <c:pt idx="2">
                  <c:v>0</c:v>
                </c:pt>
                <c:pt idx="3">
                  <c:v>0.83333333333333337</c:v>
                </c:pt>
                <c:pt idx="4">
                  <c:v>0</c:v>
                </c:pt>
                <c:pt idx="5">
                  <c:v>0.5</c:v>
                </c:pt>
                <c:pt idx="6">
                  <c:v>-0.9</c:v>
                </c:pt>
                <c:pt idx="7">
                  <c:v>0</c:v>
                </c:pt>
                <c:pt idx="8">
                  <c:v>-0.75</c:v>
                </c:pt>
                <c:pt idx="9">
                  <c:v>0</c:v>
                </c:pt>
                <c:pt idx="10">
                  <c:v>0</c:v>
                </c:pt>
                <c:pt idx="11">
                  <c:v>0.19999999999999996</c:v>
                </c:pt>
                <c:pt idx="12">
                  <c:v>-0.98958088235294117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-0.75</c:v>
                </c:pt>
                <c:pt idx="18">
                  <c:v>-0.91666666666666663</c:v>
                </c:pt>
                <c:pt idx="19">
                  <c:v>-0.375</c:v>
                </c:pt>
                <c:pt idx="20">
                  <c:v>-0.95833333333333337</c:v>
                </c:pt>
                <c:pt idx="21">
                  <c:v>0</c:v>
                </c:pt>
                <c:pt idx="22">
                  <c:v>-0.6875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2016992"/>
        <c:axId val="1082015904"/>
        <c:axId val="0"/>
      </c:bar3DChart>
      <c:catAx>
        <c:axId val="10820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015904"/>
        <c:crosses val="autoZero"/>
        <c:auto val="1"/>
        <c:lblAlgn val="ctr"/>
        <c:lblOffset val="100"/>
        <c:noMultiLvlLbl val="0"/>
      </c:catAx>
      <c:valAx>
        <c:axId val="10820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0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Impacto de los Cambios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Cambios!$K$2</c:f>
              <c:strCache>
                <c:ptCount val="1"/>
                <c:pt idx="0">
                  <c:v>Impacto en la Etapa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Cambios!$B$3:$B$27</c:f>
              <c:strCache>
                <c:ptCount val="25"/>
                <c:pt idx="0">
                  <c:v>Usuario y Login</c:v>
                </c:pt>
                <c:pt idx="1">
                  <c:v>Seguridad Param</c:v>
                </c:pt>
                <c:pt idx="2">
                  <c:v>Habilitar/Deshabilitar Varios</c:v>
                </c:pt>
                <c:pt idx="3">
                  <c:v>Achicar espacio en tablas</c:v>
                </c:pt>
                <c:pt idx="4">
                  <c:v>Ruta del Menu</c:v>
                </c:pt>
                <c:pt idx="5">
                  <c:v>Logos</c:v>
                </c:pt>
                <c:pt idx="6">
                  <c:v>Refresh</c:v>
                </c:pt>
                <c:pt idx="7">
                  <c:v>Achicar Titulos</c:v>
                </c:pt>
                <c:pt idx="8">
                  <c:v>Cambiar Workflow Usuarios</c:v>
                </c:pt>
                <c:pt idx="9">
                  <c:v>Revision de Acentos</c:v>
                </c:pt>
                <c:pt idx="10">
                  <c:v>Carga de Datos en BD</c:v>
                </c:pt>
                <c:pt idx="11">
                  <c:v>Tamano de col reajustable</c:v>
                </c:pt>
                <c:pt idx="12">
                  <c:v>No se mueva la tabla con el mensaje</c:v>
                </c:pt>
                <c:pt idx="13">
                  <c:v>Menu Anclable</c:v>
                </c:pt>
                <c:pt idx="14">
                  <c:v>Testing 1</c:v>
                </c:pt>
                <c:pt idx="15">
                  <c:v>ABM de CD</c:v>
                </c:pt>
                <c:pt idx="16">
                  <c:v>Ensanchar forms</c:v>
                </c:pt>
                <c:pt idx="17">
                  <c:v>Corregir %</c:v>
                </c:pt>
                <c:pt idx="18">
                  <c:v>Corregir decimales</c:v>
                </c:pt>
                <c:pt idx="19">
                  <c:v>Justificar nros a la derecha</c:v>
                </c:pt>
                <c:pt idx="20">
                  <c:v>Unidades de medicion visibles</c:v>
                </c:pt>
                <c:pt idx="21">
                  <c:v>Seguridad por Valor</c:v>
                </c:pt>
                <c:pt idx="22">
                  <c:v>Single Sign-On</c:v>
                </c:pt>
                <c:pt idx="23">
                  <c:v>Testing 2</c:v>
                </c:pt>
                <c:pt idx="24">
                  <c:v>Ultima Presentacion</c:v>
                </c:pt>
              </c:strCache>
            </c:strRef>
          </c:cat>
          <c:val>
            <c:numRef>
              <c:f>Cambios!$K$3:$K$27</c:f>
              <c:numCache>
                <c:formatCode>0.00%</c:formatCode>
                <c:ptCount val="25"/>
                <c:pt idx="0">
                  <c:v>1.8321566146760084E-2</c:v>
                </c:pt>
                <c:pt idx="1">
                  <c:v>4.556284212812705E-2</c:v>
                </c:pt>
                <c:pt idx="2">
                  <c:v>4.7250354799539165E-2</c:v>
                </c:pt>
                <c:pt idx="3">
                  <c:v>2.4589470354862218E-2</c:v>
                </c:pt>
                <c:pt idx="4">
                  <c:v>1.3017954893750587E-2</c:v>
                </c:pt>
                <c:pt idx="5">
                  <c:v>1.6392980236574813E-2</c:v>
                </c:pt>
                <c:pt idx="6">
                  <c:v>4.0982450591437033E-4</c:v>
                </c:pt>
                <c:pt idx="7">
                  <c:v>8.1964901182874066E-3</c:v>
                </c:pt>
                <c:pt idx="8">
                  <c:v>2.9410935130325399E-2</c:v>
                </c:pt>
                <c:pt idx="9">
                  <c:v>1.1571515461111632E-2</c:v>
                </c:pt>
                <c:pt idx="10">
                  <c:v>1.3500101371296905E-2</c:v>
                </c:pt>
                <c:pt idx="11">
                  <c:v>5.906294349942396E-2</c:v>
                </c:pt>
                <c:pt idx="12">
                  <c:v>3.4160077934156633E-4</c:v>
                </c:pt>
                <c:pt idx="13">
                  <c:v>1.0607222506018997E-2</c:v>
                </c:pt>
                <c:pt idx="14">
                  <c:v>0.14850111508426594</c:v>
                </c:pt>
                <c:pt idx="15">
                  <c:v>1.8321566146760084E-2</c:v>
                </c:pt>
                <c:pt idx="16">
                  <c:v>4.7250354799539165E-2</c:v>
                </c:pt>
                <c:pt idx="17">
                  <c:v>1.4464394326389541E-3</c:v>
                </c:pt>
                <c:pt idx="18">
                  <c:v>2.41073238773159E-4</c:v>
                </c:pt>
                <c:pt idx="19">
                  <c:v>5.906294349942396E-2</c:v>
                </c:pt>
                <c:pt idx="20">
                  <c:v>1.205366193865795E-4</c:v>
                </c:pt>
                <c:pt idx="21">
                  <c:v>0.2205820134774405</c:v>
                </c:pt>
                <c:pt idx="22">
                  <c:v>4.700928156076601E-2</c:v>
                </c:pt>
                <c:pt idx="23">
                  <c:v>0.14850111508426594</c:v>
                </c:pt>
                <c:pt idx="24">
                  <c:v>1.0727759125405576E-2</c:v>
                </c:pt>
              </c:numCache>
            </c:numRef>
          </c:val>
        </c:ser>
        <c:ser>
          <c:idx val="1"/>
          <c:order val="1"/>
          <c:tx>
            <c:strRef>
              <c:f>Cambios!$M$2</c:f>
              <c:strCache>
                <c:ptCount val="1"/>
                <c:pt idx="0">
                  <c:v>Pad Etapa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Cambios!$B$3:$B$27</c:f>
              <c:strCache>
                <c:ptCount val="25"/>
                <c:pt idx="0">
                  <c:v>Usuario y Login</c:v>
                </c:pt>
                <c:pt idx="1">
                  <c:v>Seguridad Param</c:v>
                </c:pt>
                <c:pt idx="2">
                  <c:v>Habilitar/Deshabilitar Varios</c:v>
                </c:pt>
                <c:pt idx="3">
                  <c:v>Achicar espacio en tablas</c:v>
                </c:pt>
                <c:pt idx="4">
                  <c:v>Ruta del Menu</c:v>
                </c:pt>
                <c:pt idx="5">
                  <c:v>Logos</c:v>
                </c:pt>
                <c:pt idx="6">
                  <c:v>Refresh</c:v>
                </c:pt>
                <c:pt idx="7">
                  <c:v>Achicar Titulos</c:v>
                </c:pt>
                <c:pt idx="8">
                  <c:v>Cambiar Workflow Usuarios</c:v>
                </c:pt>
                <c:pt idx="9">
                  <c:v>Revision de Acentos</c:v>
                </c:pt>
                <c:pt idx="10">
                  <c:v>Carga de Datos en BD</c:v>
                </c:pt>
                <c:pt idx="11">
                  <c:v>Tamano de col reajustable</c:v>
                </c:pt>
                <c:pt idx="12">
                  <c:v>No se mueva la tabla con el mensaje</c:v>
                </c:pt>
                <c:pt idx="13">
                  <c:v>Menu Anclable</c:v>
                </c:pt>
                <c:pt idx="14">
                  <c:v>Testing 1</c:v>
                </c:pt>
                <c:pt idx="15">
                  <c:v>ABM de CD</c:v>
                </c:pt>
                <c:pt idx="16">
                  <c:v>Ensanchar forms</c:v>
                </c:pt>
                <c:pt idx="17">
                  <c:v>Corregir %</c:v>
                </c:pt>
                <c:pt idx="18">
                  <c:v>Corregir decimales</c:v>
                </c:pt>
                <c:pt idx="19">
                  <c:v>Justificar nros a la derecha</c:v>
                </c:pt>
                <c:pt idx="20">
                  <c:v>Unidades de medicion visibles</c:v>
                </c:pt>
                <c:pt idx="21">
                  <c:v>Seguridad por Valor</c:v>
                </c:pt>
                <c:pt idx="22">
                  <c:v>Single Sign-On</c:v>
                </c:pt>
                <c:pt idx="23">
                  <c:v>Testing 2</c:v>
                </c:pt>
                <c:pt idx="24">
                  <c:v>Ultima Presentacion</c:v>
                </c:pt>
              </c:strCache>
            </c:strRef>
          </c:cat>
          <c:val>
            <c:numRef>
              <c:f>Cambios!$M$3:$M$27</c:f>
              <c:numCache>
                <c:formatCode>General</c:formatCode>
                <c:ptCount val="2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2030048"/>
        <c:axId val="1082028960"/>
      </c:barChart>
      <c:barChart>
        <c:barDir val="col"/>
        <c:grouping val="clustered"/>
        <c:varyColors val="0"/>
        <c:ser>
          <c:idx val="2"/>
          <c:order val="2"/>
          <c:tx>
            <c:strRef>
              <c:f>Cambios!$N$2</c:f>
              <c:strCache>
                <c:ptCount val="1"/>
                <c:pt idx="0">
                  <c:v>Pad Proyecto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Cambios!$B$3:$B$27</c:f>
              <c:strCache>
                <c:ptCount val="25"/>
                <c:pt idx="0">
                  <c:v>Usuario y Login</c:v>
                </c:pt>
                <c:pt idx="1">
                  <c:v>Seguridad Param</c:v>
                </c:pt>
                <c:pt idx="2">
                  <c:v>Habilitar/Deshabilitar Varios</c:v>
                </c:pt>
                <c:pt idx="3">
                  <c:v>Achicar espacio en tablas</c:v>
                </c:pt>
                <c:pt idx="4">
                  <c:v>Ruta del Menu</c:v>
                </c:pt>
                <c:pt idx="5">
                  <c:v>Logos</c:v>
                </c:pt>
                <c:pt idx="6">
                  <c:v>Refresh</c:v>
                </c:pt>
                <c:pt idx="7">
                  <c:v>Achicar Titulos</c:v>
                </c:pt>
                <c:pt idx="8">
                  <c:v>Cambiar Workflow Usuarios</c:v>
                </c:pt>
                <c:pt idx="9">
                  <c:v>Revision de Acentos</c:v>
                </c:pt>
                <c:pt idx="10">
                  <c:v>Carga de Datos en BD</c:v>
                </c:pt>
                <c:pt idx="11">
                  <c:v>Tamano de col reajustable</c:v>
                </c:pt>
                <c:pt idx="12">
                  <c:v>No se mueva la tabla con el mensaje</c:v>
                </c:pt>
                <c:pt idx="13">
                  <c:v>Menu Anclable</c:v>
                </c:pt>
                <c:pt idx="14">
                  <c:v>Testing 1</c:v>
                </c:pt>
                <c:pt idx="15">
                  <c:v>ABM de CD</c:v>
                </c:pt>
                <c:pt idx="16">
                  <c:v>Ensanchar forms</c:v>
                </c:pt>
                <c:pt idx="17">
                  <c:v>Corregir %</c:v>
                </c:pt>
                <c:pt idx="18">
                  <c:v>Corregir decimales</c:v>
                </c:pt>
                <c:pt idx="19">
                  <c:v>Justificar nros a la derecha</c:v>
                </c:pt>
                <c:pt idx="20">
                  <c:v>Unidades de medicion visibles</c:v>
                </c:pt>
                <c:pt idx="21">
                  <c:v>Seguridad por Valor</c:v>
                </c:pt>
                <c:pt idx="22">
                  <c:v>Single Sign-On</c:v>
                </c:pt>
                <c:pt idx="23">
                  <c:v>Testing 2</c:v>
                </c:pt>
                <c:pt idx="24">
                  <c:v>Ultima Presentacion</c:v>
                </c:pt>
              </c:strCache>
            </c:strRef>
          </c:cat>
          <c:val>
            <c:numRef>
              <c:f>Cambios!$N$3:$N$27</c:f>
              <c:numCache>
                <c:formatCode>General</c:formatCode>
                <c:ptCount val="25"/>
              </c:numCache>
            </c:numRef>
          </c:val>
        </c:ser>
        <c:ser>
          <c:idx val="3"/>
          <c:order val="3"/>
          <c:tx>
            <c:strRef>
              <c:f>Cambios!$L$2</c:f>
              <c:strCache>
                <c:ptCount val="1"/>
                <c:pt idx="0">
                  <c:v>Impacto en Proyecto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Cambios!$B$3:$B$27</c:f>
              <c:strCache>
                <c:ptCount val="25"/>
                <c:pt idx="0">
                  <c:v>Usuario y Login</c:v>
                </c:pt>
                <c:pt idx="1">
                  <c:v>Seguridad Param</c:v>
                </c:pt>
                <c:pt idx="2">
                  <c:v>Habilitar/Deshabilitar Varios</c:v>
                </c:pt>
                <c:pt idx="3">
                  <c:v>Achicar espacio en tablas</c:v>
                </c:pt>
                <c:pt idx="4">
                  <c:v>Ruta del Menu</c:v>
                </c:pt>
                <c:pt idx="5">
                  <c:v>Logos</c:v>
                </c:pt>
                <c:pt idx="6">
                  <c:v>Refresh</c:v>
                </c:pt>
                <c:pt idx="7">
                  <c:v>Achicar Titulos</c:v>
                </c:pt>
                <c:pt idx="8">
                  <c:v>Cambiar Workflow Usuarios</c:v>
                </c:pt>
                <c:pt idx="9">
                  <c:v>Revision de Acentos</c:v>
                </c:pt>
                <c:pt idx="10">
                  <c:v>Carga de Datos en BD</c:v>
                </c:pt>
                <c:pt idx="11">
                  <c:v>Tamano de col reajustable</c:v>
                </c:pt>
                <c:pt idx="12">
                  <c:v>No se mueva la tabla con el mensaje</c:v>
                </c:pt>
                <c:pt idx="13">
                  <c:v>Menu Anclable</c:v>
                </c:pt>
                <c:pt idx="14">
                  <c:v>Testing 1</c:v>
                </c:pt>
                <c:pt idx="15">
                  <c:v>ABM de CD</c:v>
                </c:pt>
                <c:pt idx="16">
                  <c:v>Ensanchar forms</c:v>
                </c:pt>
                <c:pt idx="17">
                  <c:v>Corregir %</c:v>
                </c:pt>
                <c:pt idx="18">
                  <c:v>Corregir decimales</c:v>
                </c:pt>
                <c:pt idx="19">
                  <c:v>Justificar nros a la derecha</c:v>
                </c:pt>
                <c:pt idx="20">
                  <c:v>Unidades de medicion visibles</c:v>
                </c:pt>
                <c:pt idx="21">
                  <c:v>Seguridad por Valor</c:v>
                </c:pt>
                <c:pt idx="22">
                  <c:v>Single Sign-On</c:v>
                </c:pt>
                <c:pt idx="23">
                  <c:v>Testing 2</c:v>
                </c:pt>
                <c:pt idx="24">
                  <c:v>Ultima Presentacion</c:v>
                </c:pt>
              </c:strCache>
            </c:strRef>
          </c:cat>
          <c:val>
            <c:numRef>
              <c:f>Cambios!$L$3:$L$27</c:f>
              <c:numCache>
                <c:formatCode>0.00%</c:formatCode>
                <c:ptCount val="25"/>
                <c:pt idx="0">
                  <c:v>1.5194195513429959E-3</c:v>
                </c:pt>
                <c:pt idx="1">
                  <c:v>3.778556515839819E-3</c:v>
                </c:pt>
                <c:pt idx="2">
                  <c:v>3.918503053463516E-3</c:v>
                </c:pt>
                <c:pt idx="3">
                  <c:v>2.0392209768024419E-3</c:v>
                </c:pt>
                <c:pt idx="4">
                  <c:v>1.0795875759542339E-3</c:v>
                </c:pt>
                <c:pt idx="5">
                  <c:v>1.3594806512016279E-3</c:v>
                </c:pt>
                <c:pt idx="6">
                  <c:v>3.3987016280040695E-5</c:v>
                </c:pt>
                <c:pt idx="7">
                  <c:v>6.7974032560081396E-4</c:v>
                </c:pt>
                <c:pt idx="8">
                  <c:v>2.4390682271558618E-3</c:v>
                </c:pt>
                <c:pt idx="9">
                  <c:v>9.5963340084820792E-4</c:v>
                </c:pt>
                <c:pt idx="10">
                  <c:v>1.119572300989576E-3</c:v>
                </c:pt>
                <c:pt idx="11">
                  <c:v>4.8981288168293948E-3</c:v>
                </c:pt>
                <c:pt idx="12">
                  <c:v>2.8329177687539805E-5</c:v>
                </c:pt>
                <c:pt idx="13">
                  <c:v>8.7966395077752392E-4</c:v>
                </c:pt>
                <c:pt idx="14">
                  <c:v>1.2315295310885335E-2</c:v>
                </c:pt>
                <c:pt idx="15">
                  <c:v>1.5194195513429959E-3</c:v>
                </c:pt>
                <c:pt idx="16">
                  <c:v>3.918503053463516E-3</c:v>
                </c:pt>
                <c:pt idx="17">
                  <c:v>1.1995417510602599E-4</c:v>
                </c:pt>
                <c:pt idx="18">
                  <c:v>1.9992362517671001E-5</c:v>
                </c:pt>
                <c:pt idx="19">
                  <c:v>4.8981288168293948E-3</c:v>
                </c:pt>
                <c:pt idx="20">
                  <c:v>9.9961812588355003E-6</c:v>
                </c:pt>
                <c:pt idx="21">
                  <c:v>1.8293011703668965E-2</c:v>
                </c:pt>
                <c:pt idx="22">
                  <c:v>3.8985106909458448E-3</c:v>
                </c:pt>
                <c:pt idx="23">
                  <c:v>1.2315295310885335E-2</c:v>
                </c:pt>
                <c:pt idx="24">
                  <c:v>8.896601320363594E-4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2017536"/>
        <c:axId val="1082016448"/>
      </c:barChart>
      <c:catAx>
        <c:axId val="10820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028960"/>
        <c:crosses val="autoZero"/>
        <c:auto val="1"/>
        <c:lblAlgn val="ctr"/>
        <c:lblOffset val="100"/>
        <c:noMultiLvlLbl val="0"/>
      </c:catAx>
      <c:valAx>
        <c:axId val="10820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030048"/>
        <c:crosses val="autoZero"/>
        <c:crossBetween val="between"/>
      </c:valAx>
      <c:valAx>
        <c:axId val="108201644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2017536"/>
        <c:crosses val="max"/>
        <c:crossBetween val="between"/>
      </c:valAx>
      <c:catAx>
        <c:axId val="108201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201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6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 Percent Complete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</c:strLit>
          </c:cat>
          <c:val>
            <c:numLit>
              <c:formatCode>#,##0"%"</c:formatCode>
              <c:ptCount val="31"/>
              <c:pt idx="0">
                <c:v>1</c:v>
              </c:pt>
              <c:pt idx="1">
                <c:v>3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16</c:v>
              </c:pt>
              <c:pt idx="7">
                <c:v>17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17</c:v>
              </c:pt>
              <c:pt idx="12">
                <c:v>17</c:v>
              </c:pt>
              <c:pt idx="13">
                <c:v>17</c:v>
              </c:pt>
              <c:pt idx="14">
                <c:v>17</c:v>
              </c:pt>
              <c:pt idx="15">
                <c:v>17</c:v>
              </c:pt>
              <c:pt idx="16">
                <c:v>17</c:v>
              </c:pt>
              <c:pt idx="17">
                <c:v>17</c:v>
              </c:pt>
              <c:pt idx="18">
                <c:v>17</c:v>
              </c:pt>
              <c:pt idx="19">
                <c:v>17</c:v>
              </c:pt>
              <c:pt idx="20">
                <c:v>17</c:v>
              </c:pt>
              <c:pt idx="21">
                <c:v>17</c:v>
              </c:pt>
              <c:pt idx="22">
                <c:v>17</c:v>
              </c:pt>
              <c:pt idx="23">
                <c:v>17</c:v>
              </c:pt>
              <c:pt idx="24">
                <c:v>17</c:v>
              </c:pt>
              <c:pt idx="25">
                <c:v>17</c:v>
              </c:pt>
              <c:pt idx="26">
                <c:v>17</c:v>
              </c:pt>
              <c:pt idx="27">
                <c:v>17</c:v>
              </c:pt>
              <c:pt idx="28">
                <c:v>17</c:v>
              </c:pt>
              <c:pt idx="29">
                <c:v>17</c:v>
              </c:pt>
              <c:pt idx="30">
                <c:v>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19776"/>
        <c:axId val="912124672"/>
      </c:lineChart>
      <c:lineChart>
        <c:grouping val="standard"/>
        <c:varyColors val="0"/>
        <c:ser>
          <c:idx val="1"/>
          <c:order val="1"/>
          <c:tx>
            <c:v>Cumulative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</c:strLit>
          </c:cat>
          <c:val>
            <c:numLit>
              <c:formatCode>\$#,##0.00</c:formatCode>
              <c:ptCount val="31"/>
              <c:pt idx="0">
                <c:v>3549</c:v>
              </c:pt>
              <c:pt idx="1">
                <c:v>9934.5</c:v>
              </c:pt>
              <c:pt idx="2">
                <c:v>17949</c:v>
              </c:pt>
              <c:pt idx="3">
                <c:v>22398</c:v>
              </c:pt>
              <c:pt idx="4">
                <c:v>27264</c:v>
              </c:pt>
              <c:pt idx="5">
                <c:v>34624.333333333336</c:v>
              </c:pt>
              <c:pt idx="6">
                <c:v>43788.583333333343</c:v>
              </c:pt>
              <c:pt idx="7">
                <c:v>55197.333333333343</c:v>
              </c:pt>
              <c:pt idx="8">
                <c:v>66897.333333333343</c:v>
              </c:pt>
              <c:pt idx="9">
                <c:v>73917.333333333343</c:v>
              </c:pt>
              <c:pt idx="10">
                <c:v>85617.333333333343</c:v>
              </c:pt>
              <c:pt idx="11">
                <c:v>104277.33333333334</c:v>
              </c:pt>
              <c:pt idx="12">
                <c:v>121287.33333333334</c:v>
              </c:pt>
              <c:pt idx="13">
                <c:v>141387.33333333334</c:v>
              </c:pt>
              <c:pt idx="14">
                <c:v>163797.33333333334</c:v>
              </c:pt>
              <c:pt idx="15">
                <c:v>186207.33333333337</c:v>
              </c:pt>
              <c:pt idx="16">
                <c:v>211107.33333333337</c:v>
              </c:pt>
              <c:pt idx="17">
                <c:v>236007.33333333337</c:v>
              </c:pt>
              <c:pt idx="18">
                <c:v>260907.33333333337</c:v>
              </c:pt>
              <c:pt idx="19">
                <c:v>285807.33333333337</c:v>
              </c:pt>
              <c:pt idx="20">
                <c:v>310707.33333333337</c:v>
              </c:pt>
              <c:pt idx="21">
                <c:v>335607.33333333337</c:v>
              </c:pt>
              <c:pt idx="22">
                <c:v>353907.33333333337</c:v>
              </c:pt>
              <c:pt idx="23">
                <c:v>372207.33333333337</c:v>
              </c:pt>
              <c:pt idx="24">
                <c:v>390507.33333333337</c:v>
              </c:pt>
              <c:pt idx="25">
                <c:v>408807.33333333337</c:v>
              </c:pt>
              <c:pt idx="26">
                <c:v>424903.33333333337</c:v>
              </c:pt>
              <c:pt idx="27">
                <c:v>452991.33333333337</c:v>
              </c:pt>
              <c:pt idx="28">
                <c:v>454915.33333333337</c:v>
              </c:pt>
              <c:pt idx="29">
                <c:v>459749.84615624999</c:v>
              </c:pt>
              <c:pt idx="30">
                <c:v>461869.84615624999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27392"/>
        <c:axId val="912119232"/>
      </c:lineChart>
      <c:catAx>
        <c:axId val="91211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2124672"/>
        <c:crosses val="autoZero"/>
        <c:auto val="1"/>
        <c:lblAlgn val="ctr"/>
        <c:lblOffset val="100"/>
        <c:noMultiLvlLbl val="0"/>
      </c:catAx>
      <c:valAx>
        <c:axId val="912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2119776"/>
        <c:crosses val="autoZero"/>
        <c:crossBetween val="between"/>
      </c:valAx>
      <c:valAx>
        <c:axId val="91211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small" baseline="0"/>
                  <a:t>Cumulative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2127392"/>
        <c:crosses val="max"/>
        <c:crossBetween val="between"/>
      </c:valAx>
      <c:catAx>
        <c:axId val="912127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21192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August 2013</c:v>
              </c:pt>
              <c:pt idx="1">
                <c:v>September 2013</c:v>
              </c:pt>
              <c:pt idx="2">
                <c:v>October 2013</c:v>
              </c:pt>
              <c:pt idx="3">
                <c:v>November 2013</c:v>
              </c:pt>
              <c:pt idx="4">
                <c:v>December 2013</c:v>
              </c:pt>
              <c:pt idx="5">
                <c:v>January 2014</c:v>
              </c:pt>
              <c:pt idx="6">
                <c:v>February 2014</c:v>
              </c:pt>
              <c:pt idx="7">
                <c:v>March 2014</c:v>
              </c:pt>
              <c:pt idx="8">
                <c:v>April 2014</c:v>
              </c:pt>
              <c:pt idx="9">
                <c:v>May 2014</c:v>
              </c:pt>
              <c:pt idx="10">
                <c:v>June 2014</c:v>
              </c:pt>
              <c:pt idx="11">
                <c:v>July 2014</c:v>
              </c:pt>
              <c:pt idx="12">
                <c:v>August 2014</c:v>
              </c:pt>
              <c:pt idx="13">
                <c:v>September 2014</c:v>
              </c:pt>
              <c:pt idx="14">
                <c:v>October 2014</c:v>
              </c:pt>
            </c:strLit>
          </c:cat>
          <c:val>
            <c:numLit>
              <c:formatCode>\$#,##0.00</c:formatCode>
              <c:ptCount val="15"/>
              <c:pt idx="0">
                <c:v>3549</c:v>
              </c:pt>
              <c:pt idx="1">
                <c:v>15184</c:v>
              </c:pt>
              <c:pt idx="2">
                <c:v>10472.333333333334</c:v>
              </c:pt>
              <c:pt idx="3">
                <c:v>20022</c:v>
              </c:pt>
              <c:pt idx="4">
                <c:v>22350</c:v>
              </c:pt>
              <c:pt idx="5">
                <c:v>32700</c:v>
              </c:pt>
              <c:pt idx="6">
                <c:v>37110</c:v>
              </c:pt>
              <c:pt idx="7">
                <c:v>47310</c:v>
              </c:pt>
              <c:pt idx="8">
                <c:v>54780</c:v>
              </c:pt>
              <c:pt idx="9">
                <c:v>54780</c:v>
              </c:pt>
              <c:pt idx="10">
                <c:v>48330</c:v>
              </c:pt>
              <c:pt idx="11">
                <c:v>42090</c:v>
              </c:pt>
              <c:pt idx="12">
                <c:v>36226</c:v>
              </c:pt>
              <c:pt idx="13">
                <c:v>30012</c:v>
              </c:pt>
              <c:pt idx="14">
                <c:v>6954.5128229166676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2123040"/>
        <c:axId val="912121408"/>
      </c:barChart>
      <c:lineChart>
        <c:grouping val="standard"/>
        <c:varyColors val="0"/>
        <c:ser>
          <c:idx val="1"/>
          <c:order val="1"/>
          <c:tx>
            <c:v>Cumulative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5"/>
              <c:pt idx="0">
                <c:v>August 2013</c:v>
              </c:pt>
              <c:pt idx="1">
                <c:v>September 2013</c:v>
              </c:pt>
              <c:pt idx="2">
                <c:v>October 2013</c:v>
              </c:pt>
              <c:pt idx="3">
                <c:v>November 2013</c:v>
              </c:pt>
              <c:pt idx="4">
                <c:v>December 2013</c:v>
              </c:pt>
              <c:pt idx="5">
                <c:v>January 2014</c:v>
              </c:pt>
              <c:pt idx="6">
                <c:v>February 2014</c:v>
              </c:pt>
              <c:pt idx="7">
                <c:v>March 2014</c:v>
              </c:pt>
              <c:pt idx="8">
                <c:v>April 2014</c:v>
              </c:pt>
              <c:pt idx="9">
                <c:v>May 2014</c:v>
              </c:pt>
              <c:pt idx="10">
                <c:v>June 2014</c:v>
              </c:pt>
              <c:pt idx="11">
                <c:v>July 2014</c:v>
              </c:pt>
              <c:pt idx="12">
                <c:v>August 2014</c:v>
              </c:pt>
              <c:pt idx="13">
                <c:v>September 2014</c:v>
              </c:pt>
              <c:pt idx="14">
                <c:v>October 2014</c:v>
              </c:pt>
            </c:strLit>
          </c:cat>
          <c:val>
            <c:numLit>
              <c:formatCode>\$#,##0.00</c:formatCode>
              <c:ptCount val="15"/>
              <c:pt idx="0">
                <c:v>3549</c:v>
              </c:pt>
              <c:pt idx="1">
                <c:v>18733</c:v>
              </c:pt>
              <c:pt idx="2">
                <c:v>29205.333333333336</c:v>
              </c:pt>
              <c:pt idx="3">
                <c:v>49227.333333333343</c:v>
              </c:pt>
              <c:pt idx="4">
                <c:v>71577.333333333343</c:v>
              </c:pt>
              <c:pt idx="5">
                <c:v>104277.33333333334</c:v>
              </c:pt>
              <c:pt idx="6">
                <c:v>141387.33333333334</c:v>
              </c:pt>
              <c:pt idx="7">
                <c:v>188697.33333333337</c:v>
              </c:pt>
              <c:pt idx="8">
                <c:v>243477.33333333337</c:v>
              </c:pt>
              <c:pt idx="9">
                <c:v>298257.33333333337</c:v>
              </c:pt>
              <c:pt idx="10">
                <c:v>346587.33333333337</c:v>
              </c:pt>
              <c:pt idx="11">
                <c:v>388677.33333333337</c:v>
              </c:pt>
              <c:pt idx="12">
                <c:v>424903.33333333337</c:v>
              </c:pt>
              <c:pt idx="13">
                <c:v>454915.33333333337</c:v>
              </c:pt>
              <c:pt idx="14">
                <c:v>461869.84615624999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15872"/>
        <c:axId val="912124128"/>
      </c:lineChart>
      <c:catAx>
        <c:axId val="912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2121408"/>
        <c:crosses val="autoZero"/>
        <c:auto val="1"/>
        <c:lblAlgn val="ctr"/>
        <c:lblOffset val="100"/>
        <c:noMultiLvlLbl val="0"/>
      </c:catAx>
      <c:valAx>
        <c:axId val="912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2123040"/>
        <c:crosses val="autoZero"/>
        <c:crossBetween val="between"/>
      </c:valAx>
      <c:valAx>
        <c:axId val="912124128"/>
        <c:scaling>
          <c:orientation val="minMax"/>
        </c:scaling>
        <c:delete val="0"/>
        <c:axPos val="r"/>
        <c:numFmt formatCode="\$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2015872"/>
        <c:crosses val="max"/>
        <c:crossBetween val="between"/>
      </c:valAx>
      <c:catAx>
        <c:axId val="9120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21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Costo</a:t>
            </a:r>
            <a:r>
              <a:rPr lang="es-AR" baseline="0"/>
              <a:t> Estimado vs Real por Recurso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'Estimated Resources'!$B$2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'Estimated Resources'!$B$4:$B$12</c:f>
              <c:strCache>
                <c:ptCount val="9"/>
                <c:pt idx="0">
                  <c:v>Project Manager</c:v>
                </c:pt>
                <c:pt idx="1">
                  <c:v>Analista Funcional</c:v>
                </c:pt>
                <c:pt idx="2">
                  <c:v>Diseñador</c:v>
                </c:pt>
                <c:pt idx="3">
                  <c:v>Desarrollador Senior .NET</c:v>
                </c:pt>
                <c:pt idx="4">
                  <c:v>Desarrollador Junior .NET</c:v>
                </c:pt>
                <c:pt idx="5">
                  <c:v>DBA</c:v>
                </c:pt>
                <c:pt idx="6">
                  <c:v>Tester</c:v>
                </c:pt>
                <c:pt idx="7">
                  <c:v>Diseñador Grafico</c:v>
                </c:pt>
                <c:pt idx="8">
                  <c:v>Data Entry</c:v>
                </c:pt>
              </c:strCache>
            </c:strRef>
          </c:cat>
          <c:val>
            <c:numRef>
              <c:f>'Estimated Resources'!$D$4:$D$12</c:f>
              <c:numCache>
                <c:formatCode>"$"#,##0.00_);[Red]\("$"#,##0.00\)</c:formatCode>
                <c:ptCount val="9"/>
                <c:pt idx="0">
                  <c:v>27153.33</c:v>
                </c:pt>
                <c:pt idx="1">
                  <c:v>20948.669999999998</c:v>
                </c:pt>
                <c:pt idx="2">
                  <c:v>29448</c:v>
                </c:pt>
                <c:pt idx="3">
                  <c:v>161730</c:v>
                </c:pt>
                <c:pt idx="4">
                  <c:v>69934</c:v>
                </c:pt>
                <c:pt idx="5">
                  <c:v>7232</c:v>
                </c:pt>
                <c:pt idx="6">
                  <c:v>92224</c:v>
                </c:pt>
                <c:pt idx="7">
                  <c:v>52800</c:v>
                </c:pt>
                <c:pt idx="8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'Estimated Resources'!$J$2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'Estimated Resources'!$B$4:$B$12</c:f>
              <c:strCache>
                <c:ptCount val="9"/>
                <c:pt idx="0">
                  <c:v>Project Manager</c:v>
                </c:pt>
                <c:pt idx="1">
                  <c:v>Analista Funcional</c:v>
                </c:pt>
                <c:pt idx="2">
                  <c:v>Diseñador</c:v>
                </c:pt>
                <c:pt idx="3">
                  <c:v>Desarrollador Senior .NET</c:v>
                </c:pt>
                <c:pt idx="4">
                  <c:v>Desarrollador Junior .NET</c:v>
                </c:pt>
                <c:pt idx="5">
                  <c:v>DBA</c:v>
                </c:pt>
                <c:pt idx="6">
                  <c:v>Tester</c:v>
                </c:pt>
                <c:pt idx="7">
                  <c:v>Diseñador Grafico</c:v>
                </c:pt>
                <c:pt idx="8">
                  <c:v>Data Entry</c:v>
                </c:pt>
              </c:strCache>
            </c:strRef>
          </c:cat>
          <c:val>
            <c:numRef>
              <c:f>'Estimated Resources'!$L$4:$L$12</c:f>
              <c:numCache>
                <c:formatCode>"$"#,##0.00_);[Red]\("$"#,##0.00\)</c:formatCode>
                <c:ptCount val="9"/>
                <c:pt idx="0">
                  <c:v>26953.33</c:v>
                </c:pt>
                <c:pt idx="1">
                  <c:v>20948.669999999998</c:v>
                </c:pt>
                <c:pt idx="2">
                  <c:v>10248</c:v>
                </c:pt>
                <c:pt idx="3">
                  <c:v>205875</c:v>
                </c:pt>
                <c:pt idx="4">
                  <c:v>87899.85</c:v>
                </c:pt>
                <c:pt idx="5">
                  <c:v>7552</c:v>
                </c:pt>
                <c:pt idx="6">
                  <c:v>130834</c:v>
                </c:pt>
                <c:pt idx="7">
                  <c:v>9480.17</c:v>
                </c:pt>
                <c:pt idx="8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9506992"/>
        <c:axId val="1079507536"/>
        <c:axId val="0"/>
      </c:bar3DChart>
      <c:catAx>
        <c:axId val="10795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7536"/>
        <c:crosses val="autoZero"/>
        <c:auto val="1"/>
        <c:lblAlgn val="ctr"/>
        <c:lblOffset val="100"/>
        <c:noMultiLvlLbl val="0"/>
      </c:catAx>
      <c:valAx>
        <c:axId val="10795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Trabajo Estimado</a:t>
            </a:r>
            <a:r>
              <a:rPr lang="es-AR" baseline="0"/>
              <a:t> vs Real por Recurso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'Estimated Resources'!$B$2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'Estimated Resources'!$B$4:$B$12</c:f>
              <c:strCache>
                <c:ptCount val="9"/>
                <c:pt idx="0">
                  <c:v>Project Manager</c:v>
                </c:pt>
                <c:pt idx="1">
                  <c:v>Analista Funcional</c:v>
                </c:pt>
                <c:pt idx="2">
                  <c:v>Diseñador</c:v>
                </c:pt>
                <c:pt idx="3">
                  <c:v>Desarrollador Senior .NET</c:v>
                </c:pt>
                <c:pt idx="4">
                  <c:v>Desarrollador Junior .NET</c:v>
                </c:pt>
                <c:pt idx="5">
                  <c:v>DBA</c:v>
                </c:pt>
                <c:pt idx="6">
                  <c:v>Tester</c:v>
                </c:pt>
                <c:pt idx="7">
                  <c:v>Diseñador Grafico</c:v>
                </c:pt>
                <c:pt idx="8">
                  <c:v>Data Entry</c:v>
                </c:pt>
              </c:strCache>
            </c:strRef>
          </c:cat>
          <c:val>
            <c:numRef>
              <c:f>'Estimated Resources'!$E$4:$E$12</c:f>
              <c:numCache>
                <c:formatCode>General</c:formatCode>
                <c:ptCount val="9"/>
                <c:pt idx="0">
                  <c:v>135.77000000000001</c:v>
                </c:pt>
                <c:pt idx="1">
                  <c:v>149.63</c:v>
                </c:pt>
                <c:pt idx="2">
                  <c:v>245.4</c:v>
                </c:pt>
                <c:pt idx="3" formatCode="#,##0">
                  <c:v>1198</c:v>
                </c:pt>
                <c:pt idx="4" formatCode="#,##0.00">
                  <c:v>1165.57</c:v>
                </c:pt>
                <c:pt idx="5">
                  <c:v>90.4</c:v>
                </c:pt>
                <c:pt idx="6">
                  <c:v>838.4</c:v>
                </c:pt>
                <c:pt idx="7">
                  <c:v>480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'Estimated Resources'!$J$2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'Estimated Resources'!$B$4:$B$12</c:f>
              <c:strCache>
                <c:ptCount val="9"/>
                <c:pt idx="0">
                  <c:v>Project Manager</c:v>
                </c:pt>
                <c:pt idx="1">
                  <c:v>Analista Funcional</c:v>
                </c:pt>
                <c:pt idx="2">
                  <c:v>Diseñador</c:v>
                </c:pt>
                <c:pt idx="3">
                  <c:v>Desarrollador Senior .NET</c:v>
                </c:pt>
                <c:pt idx="4">
                  <c:v>Desarrollador Junior .NET</c:v>
                </c:pt>
                <c:pt idx="5">
                  <c:v>DBA</c:v>
                </c:pt>
                <c:pt idx="6">
                  <c:v>Tester</c:v>
                </c:pt>
                <c:pt idx="7">
                  <c:v>Diseñador Grafico</c:v>
                </c:pt>
                <c:pt idx="8">
                  <c:v>Data Entry</c:v>
                </c:pt>
              </c:strCache>
            </c:strRef>
          </c:cat>
          <c:val>
            <c:numRef>
              <c:f>'Estimated Resources'!$M$4:$M$12</c:f>
              <c:numCache>
                <c:formatCode>General</c:formatCode>
                <c:ptCount val="9"/>
                <c:pt idx="0">
                  <c:v>134.77000000000001</c:v>
                </c:pt>
                <c:pt idx="1">
                  <c:v>149.63</c:v>
                </c:pt>
                <c:pt idx="2">
                  <c:v>85.4</c:v>
                </c:pt>
                <c:pt idx="3" formatCode="#,##0">
                  <c:v>1525</c:v>
                </c:pt>
                <c:pt idx="4" formatCode="#,##0">
                  <c:v>1465</c:v>
                </c:pt>
                <c:pt idx="5">
                  <c:v>94.4</c:v>
                </c:pt>
                <c:pt idx="6" formatCode="#,##0.00">
                  <c:v>1189.4000000000001</c:v>
                </c:pt>
                <c:pt idx="7">
                  <c:v>86.18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9505360"/>
        <c:axId val="1079502096"/>
        <c:axId val="0"/>
      </c:bar3DChart>
      <c:catAx>
        <c:axId val="10795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2096"/>
        <c:crosses val="autoZero"/>
        <c:auto val="1"/>
        <c:lblAlgn val="ctr"/>
        <c:lblOffset val="100"/>
        <c:noMultiLvlLbl val="0"/>
      </c:catAx>
      <c:valAx>
        <c:axId val="1079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6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 Percent Complete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#,##0"%"</c:formatCode>
              <c:ptCount val="34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15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25</c:v>
              </c:pt>
              <c:pt idx="12">
                <c:v>28</c:v>
              </c:pt>
              <c:pt idx="13">
                <c:v>31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41</c:v>
              </c:pt>
              <c:pt idx="18">
                <c:v>44</c:v>
              </c:pt>
              <c:pt idx="19">
                <c:v>47</c:v>
              </c:pt>
              <c:pt idx="20">
                <c:v>50</c:v>
              </c:pt>
              <c:pt idx="21">
                <c:v>53</c:v>
              </c:pt>
              <c:pt idx="22">
                <c:v>56</c:v>
              </c:pt>
              <c:pt idx="23">
                <c:v>58</c:v>
              </c:pt>
              <c:pt idx="24">
                <c:v>61</c:v>
              </c:pt>
              <c:pt idx="25">
                <c:v>64</c:v>
              </c:pt>
              <c:pt idx="26">
                <c:v>67</c:v>
              </c:pt>
              <c:pt idx="27">
                <c:v>70</c:v>
              </c:pt>
              <c:pt idx="28">
                <c:v>73</c:v>
              </c:pt>
              <c:pt idx="29">
                <c:v>75</c:v>
              </c:pt>
              <c:pt idx="30">
                <c:v>79</c:v>
              </c:pt>
              <c:pt idx="31">
                <c:v>86</c:v>
              </c:pt>
              <c:pt idx="32">
                <c:v>95</c:v>
              </c:pt>
              <c:pt idx="33">
                <c:v>100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500464"/>
        <c:axId val="1079502640"/>
      </c:lineChart>
      <c:lineChart>
        <c:grouping val="standard"/>
        <c:varyColors val="0"/>
        <c:ser>
          <c:idx val="1"/>
          <c:order val="1"/>
          <c:tx>
            <c:v>Cumulative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\$#,##0.00</c:formatCode>
              <c:ptCount val="34"/>
              <c:pt idx="0">
                <c:v>3549</c:v>
              </c:pt>
              <c:pt idx="1">
                <c:v>9934.5</c:v>
              </c:pt>
              <c:pt idx="2">
                <c:v>17949</c:v>
              </c:pt>
              <c:pt idx="3">
                <c:v>22398</c:v>
              </c:pt>
              <c:pt idx="4">
                <c:v>27264</c:v>
              </c:pt>
              <c:pt idx="5">
                <c:v>34624.333333333336</c:v>
              </c:pt>
              <c:pt idx="6">
                <c:v>43788.583333333343</c:v>
              </c:pt>
              <c:pt idx="7">
                <c:v>55197.333333333343</c:v>
              </c:pt>
              <c:pt idx="8">
                <c:v>66897.333333333343</c:v>
              </c:pt>
              <c:pt idx="9">
                <c:v>73917.333333333343</c:v>
              </c:pt>
              <c:pt idx="10">
                <c:v>85617.333333333343</c:v>
              </c:pt>
              <c:pt idx="11">
                <c:v>97317.333333333343</c:v>
              </c:pt>
              <c:pt idx="12">
                <c:v>107847.33333333334</c:v>
              </c:pt>
              <c:pt idx="13">
                <c:v>120867.33333333334</c:v>
              </c:pt>
              <c:pt idx="14">
                <c:v>137337.33333333334</c:v>
              </c:pt>
              <c:pt idx="15">
                <c:v>153807.33333333334</c:v>
              </c:pt>
              <c:pt idx="16">
                <c:v>172107.33333333337</c:v>
              </c:pt>
              <c:pt idx="17">
                <c:v>190407.33333333337</c:v>
              </c:pt>
              <c:pt idx="18">
                <c:v>208707.33333333337</c:v>
              </c:pt>
              <c:pt idx="19">
                <c:v>227007.33333333337</c:v>
              </c:pt>
              <c:pt idx="20">
                <c:v>245307.33333333337</c:v>
              </c:pt>
              <c:pt idx="21">
                <c:v>263607.33333333337</c:v>
              </c:pt>
              <c:pt idx="22">
                <c:v>281907.33333333337</c:v>
              </c:pt>
              <c:pt idx="23">
                <c:v>300207.33333333337</c:v>
              </c:pt>
              <c:pt idx="24">
                <c:v>318507.33333333337</c:v>
              </c:pt>
              <c:pt idx="25">
                <c:v>336807.33333333337</c:v>
              </c:pt>
              <c:pt idx="26">
                <c:v>355107.33333333337</c:v>
              </c:pt>
              <c:pt idx="27">
                <c:v>373407.33333333337</c:v>
              </c:pt>
              <c:pt idx="28">
                <c:v>391707.33333333337</c:v>
              </c:pt>
              <c:pt idx="29">
                <c:v>410007.33333333337</c:v>
              </c:pt>
              <c:pt idx="30">
                <c:v>423151.33333333337</c:v>
              </c:pt>
              <c:pt idx="31">
                <c:v>451009.33333333337</c:v>
              </c:pt>
              <c:pt idx="32">
                <c:v>483846.5</c:v>
              </c:pt>
              <c:pt idx="33">
                <c:v>500191.01282291667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501008"/>
        <c:axId val="1079499920"/>
      </c:lineChart>
      <c:catAx>
        <c:axId val="107950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2640"/>
        <c:crosses val="autoZero"/>
        <c:auto val="1"/>
        <c:lblAlgn val="ctr"/>
        <c:lblOffset val="100"/>
        <c:noMultiLvlLbl val="0"/>
      </c:catAx>
      <c:valAx>
        <c:axId val="10795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0464"/>
        <c:crosses val="autoZero"/>
        <c:crossBetween val="between"/>
      </c:valAx>
      <c:valAx>
        <c:axId val="1079499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small" baseline="0"/>
                  <a:t>Cumulative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1008"/>
        <c:crosses val="max"/>
        <c:crossBetween val="between"/>
      </c:valAx>
      <c:catAx>
        <c:axId val="1079501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949992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Remaining Cumulative Work</c:v>
          </c:tx>
          <c:spPr>
            <a:ln w="28575" cap="rnd">
              <a:solidFill>
                <a:schemeClr val="accent1">
                  <a:tint val="10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#,##0_ "hrs"</c:formatCode>
              <c:ptCount val="34"/>
              <c:pt idx="0">
                <c:v>4715.9833333333336</c:v>
              </c:pt>
              <c:pt idx="1">
                <c:v>4674.083333333333</c:v>
              </c:pt>
              <c:pt idx="2">
                <c:v>4614.6833333333334</c:v>
              </c:pt>
              <c:pt idx="3">
                <c:v>4584.2833333333338</c:v>
              </c:pt>
              <c:pt idx="4">
                <c:v>4548.2833333333338</c:v>
              </c:pt>
              <c:pt idx="5">
                <c:v>4485.7166666666662</c:v>
              </c:pt>
              <c:pt idx="6">
                <c:v>4402.3166666666666</c:v>
              </c:pt>
              <c:pt idx="7">
                <c:v>4315.8166666666666</c:v>
              </c:pt>
              <c:pt idx="8">
                <c:v>4195.8166666666666</c:v>
              </c:pt>
              <c:pt idx="9">
                <c:v>4123.8166666666666</c:v>
              </c:pt>
              <c:pt idx="10">
                <c:v>4003.8166666666666</c:v>
              </c:pt>
              <c:pt idx="11">
                <c:v>3883.8166666666666</c:v>
              </c:pt>
              <c:pt idx="12">
                <c:v>3775.8166666666666</c:v>
              </c:pt>
              <c:pt idx="13">
                <c:v>3643.8166666666666</c:v>
              </c:pt>
              <c:pt idx="14">
                <c:v>3481.8166666666666</c:v>
              </c:pt>
              <c:pt idx="15">
                <c:v>3319.8166666666666</c:v>
              </c:pt>
              <c:pt idx="16">
                <c:v>3139.8166666666666</c:v>
              </c:pt>
              <c:pt idx="17">
                <c:v>2959.8166666666666</c:v>
              </c:pt>
              <c:pt idx="18">
                <c:v>2779.8166666666666</c:v>
              </c:pt>
              <c:pt idx="19">
                <c:v>2599.8166666666666</c:v>
              </c:pt>
              <c:pt idx="20">
                <c:v>2419.8166666666666</c:v>
              </c:pt>
              <c:pt idx="21">
                <c:v>2239.8166666666666</c:v>
              </c:pt>
              <c:pt idx="22">
                <c:v>2059.8166666666666</c:v>
              </c:pt>
              <c:pt idx="23">
                <c:v>1879.8166666666666</c:v>
              </c:pt>
              <c:pt idx="24">
                <c:v>1699.8166666666666</c:v>
              </c:pt>
              <c:pt idx="25">
                <c:v>1519.8166666666666</c:v>
              </c:pt>
              <c:pt idx="26">
                <c:v>1339.8166666666666</c:v>
              </c:pt>
              <c:pt idx="27">
                <c:v>1159.8166666666666</c:v>
              </c:pt>
              <c:pt idx="28">
                <c:v>979.81666666666672</c:v>
              </c:pt>
              <c:pt idx="29">
                <c:v>799.81666666666672</c:v>
              </c:pt>
              <c:pt idx="30">
                <c:v>707.41666666666663</c:v>
              </c:pt>
              <c:pt idx="31">
                <c:v>465.01666666666665</c:v>
              </c:pt>
              <c:pt idx="32">
                <c:v>158.6</c:v>
              </c:pt>
              <c:pt idx="33">
                <c:v>0</c:v>
              </c:pt>
            </c:numLit>
          </c:val>
          <c:smooth val="0"/>
        </c:ser>
        <c:ser>
          <c:idx val="1"/>
          <c:order val="1"/>
          <c:tx>
            <c:v>Remaining Cumulative Actual Work</c:v>
          </c:tx>
          <c:spPr>
            <a:ln w="28575" cap="rnd">
              <a:solidFill>
                <a:schemeClr val="accent2">
                  <a:tint val="10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#,##0_ "hrs"</c:formatCode>
              <c:ptCount val="34"/>
              <c:pt idx="0">
                <c:v>4715.9833333333336</c:v>
              </c:pt>
              <c:pt idx="1">
                <c:v>4674.083333333333</c:v>
              </c:pt>
              <c:pt idx="2">
                <c:v>4614.6833333333334</c:v>
              </c:pt>
              <c:pt idx="3">
                <c:v>4584.2833333333338</c:v>
              </c:pt>
              <c:pt idx="4">
                <c:v>4548.2833333333338</c:v>
              </c:pt>
              <c:pt idx="5">
                <c:v>4485.7166666666662</c:v>
              </c:pt>
              <c:pt idx="6">
                <c:v>4402.3166666666666</c:v>
              </c:pt>
              <c:pt idx="7">
                <c:v>4315.8166666666666</c:v>
              </c:pt>
              <c:pt idx="8">
                <c:v>4195.8166666666666</c:v>
              </c:pt>
              <c:pt idx="9">
                <c:v>4123.8166666666666</c:v>
              </c:pt>
              <c:pt idx="10">
                <c:v>4003.8166666666666</c:v>
              </c:pt>
              <c:pt idx="11">
                <c:v>3883.8166666666666</c:v>
              </c:pt>
              <c:pt idx="12">
                <c:v>3775.8166666666666</c:v>
              </c:pt>
              <c:pt idx="13">
                <c:v>3643.8166666666666</c:v>
              </c:pt>
              <c:pt idx="14">
                <c:v>3481.8166666666666</c:v>
              </c:pt>
              <c:pt idx="15">
                <c:v>3319.8166666666666</c:v>
              </c:pt>
              <c:pt idx="16">
                <c:v>3139.8166666666666</c:v>
              </c:pt>
              <c:pt idx="17">
                <c:v>2959.8166666666666</c:v>
              </c:pt>
              <c:pt idx="18">
                <c:v>2779.8166666666666</c:v>
              </c:pt>
              <c:pt idx="19">
                <c:v>2599.8166666666666</c:v>
              </c:pt>
              <c:pt idx="20">
                <c:v>2419.8166666666666</c:v>
              </c:pt>
              <c:pt idx="21">
                <c:v>2239.8166666666666</c:v>
              </c:pt>
              <c:pt idx="22">
                <c:v>2059.8166666666666</c:v>
              </c:pt>
              <c:pt idx="23">
                <c:v>1879.8166666666666</c:v>
              </c:pt>
              <c:pt idx="24">
                <c:v>1699.8166666666666</c:v>
              </c:pt>
              <c:pt idx="25">
                <c:v>1519.8166666666666</c:v>
              </c:pt>
              <c:pt idx="26">
                <c:v>1339.8166666666666</c:v>
              </c:pt>
              <c:pt idx="27">
                <c:v>1159.8166666666666</c:v>
              </c:pt>
              <c:pt idx="28">
                <c:v>979.81666666666672</c:v>
              </c:pt>
              <c:pt idx="29">
                <c:v>799.81666666666672</c:v>
              </c:pt>
              <c:pt idx="30">
                <c:v>707.41666666666663</c:v>
              </c:pt>
              <c:pt idx="31">
                <c:v>465.01666666666665</c:v>
              </c:pt>
              <c:pt idx="32">
                <c:v>158.6</c:v>
              </c:pt>
              <c:pt idx="33">
                <c:v>0</c:v>
              </c:pt>
            </c:numLit>
          </c:val>
          <c:smooth val="0"/>
        </c:ser>
        <c:ser>
          <c:idx val="2"/>
          <c:order val="2"/>
          <c:tx>
            <c:v>Baseline Remaining Cumulative Work</c:v>
          </c:tx>
          <c:spPr>
            <a:ln w="28575" cap="rnd">
              <a:solidFill>
                <a:schemeClr val="accent3">
                  <a:tint val="10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#,##0_ "hrs"</c:formatCode>
              <c:ptCount val="34"/>
              <c:pt idx="0">
                <c:v>4715.9833333333336</c:v>
              </c:pt>
              <c:pt idx="1">
                <c:v>4674.083333333333</c:v>
              </c:pt>
              <c:pt idx="2">
                <c:v>4614.6833333333334</c:v>
              </c:pt>
              <c:pt idx="3">
                <c:v>4584.2833333333338</c:v>
              </c:pt>
              <c:pt idx="4">
                <c:v>4548.2833333333338</c:v>
              </c:pt>
              <c:pt idx="5">
                <c:v>4485.7166666666662</c:v>
              </c:pt>
              <c:pt idx="6">
                <c:v>4402.3166666666666</c:v>
              </c:pt>
              <c:pt idx="7">
                <c:v>4287.8166666666666</c:v>
              </c:pt>
              <c:pt idx="8">
                <c:v>4167.8166666666666</c:v>
              </c:pt>
              <c:pt idx="9">
                <c:v>4095.8166666666666</c:v>
              </c:pt>
              <c:pt idx="10">
                <c:v>3975.8166666666666</c:v>
              </c:pt>
              <c:pt idx="11">
                <c:v>3855.8166666666666</c:v>
              </c:pt>
              <c:pt idx="12">
                <c:v>3747.8166666666666</c:v>
              </c:pt>
              <c:pt idx="13">
                <c:v>3615.8166666666666</c:v>
              </c:pt>
              <c:pt idx="14">
                <c:v>3453.8166666666666</c:v>
              </c:pt>
              <c:pt idx="15">
                <c:v>3291.8166666666666</c:v>
              </c:pt>
              <c:pt idx="16">
                <c:v>3111.8166666666666</c:v>
              </c:pt>
              <c:pt idx="17">
                <c:v>2931.8166666666666</c:v>
              </c:pt>
              <c:pt idx="18">
                <c:v>2751.8166666666666</c:v>
              </c:pt>
              <c:pt idx="19">
                <c:v>2571.8166666666666</c:v>
              </c:pt>
              <c:pt idx="20">
                <c:v>2391.8166666666666</c:v>
              </c:pt>
              <c:pt idx="21">
                <c:v>2211.8166666666666</c:v>
              </c:pt>
              <c:pt idx="22">
                <c:v>2031.8166666666666</c:v>
              </c:pt>
              <c:pt idx="23">
                <c:v>1851.8166666666666</c:v>
              </c:pt>
              <c:pt idx="24">
                <c:v>1671.8166666666666</c:v>
              </c:pt>
              <c:pt idx="25">
                <c:v>1491.8166666666666</c:v>
              </c:pt>
              <c:pt idx="26">
                <c:v>1311.8166666666666</c:v>
              </c:pt>
              <c:pt idx="27">
                <c:v>1131.8166666666666</c:v>
              </c:pt>
              <c:pt idx="28">
                <c:v>951.81666666666672</c:v>
              </c:pt>
              <c:pt idx="29">
                <c:v>771.81666666666672</c:v>
              </c:pt>
              <c:pt idx="30">
                <c:v>579.2166666666667</c:v>
              </c:pt>
              <c:pt idx="31">
                <c:v>424.21666666666664</c:v>
              </c:pt>
              <c:pt idx="32">
                <c:v>158.6</c:v>
              </c:pt>
              <c:pt idx="3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503184"/>
        <c:axId val="1079503728"/>
      </c:lineChart>
      <c:catAx>
        <c:axId val="1079503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3728"/>
        <c:crosses val="autoZero"/>
        <c:auto val="1"/>
        <c:lblAlgn val="ctr"/>
        <c:lblOffset val="100"/>
        <c:noMultiLvlLbl val="0"/>
      </c:catAx>
      <c:valAx>
        <c:axId val="10795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&quot;h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31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Baseline Remaining Tasks</c:v>
          </c:tx>
          <c:spPr>
            <a:ln w="28575" cap="rnd">
              <a:solidFill>
                <a:schemeClr val="accent1">
                  <a:tint val="10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General</c:formatCode>
              <c:ptCount val="34"/>
              <c:pt idx="0">
                <c:v>105</c:v>
              </c:pt>
              <c:pt idx="1">
                <c:v>97</c:v>
              </c:pt>
              <c:pt idx="2">
                <c:v>94</c:v>
              </c:pt>
              <c:pt idx="3">
                <c:v>88</c:v>
              </c:pt>
              <c:pt idx="4">
                <c:v>85</c:v>
              </c:pt>
              <c:pt idx="5">
                <c:v>78</c:v>
              </c:pt>
              <c:pt idx="6">
                <c:v>73</c:v>
              </c:pt>
              <c:pt idx="7">
                <c:v>63</c:v>
              </c:pt>
              <c:pt idx="8">
                <c:v>63</c:v>
              </c:pt>
              <c:pt idx="9">
                <c:v>62</c:v>
              </c:pt>
              <c:pt idx="10">
                <c:v>62</c:v>
              </c:pt>
              <c:pt idx="11">
                <c:v>61</c:v>
              </c:pt>
              <c:pt idx="12">
                <c:v>60</c:v>
              </c:pt>
              <c:pt idx="13">
                <c:v>59</c:v>
              </c:pt>
              <c:pt idx="14">
                <c:v>59</c:v>
              </c:pt>
              <c:pt idx="15">
                <c:v>58</c:v>
              </c:pt>
              <c:pt idx="16">
                <c:v>57</c:v>
              </c:pt>
              <c:pt idx="17">
                <c:v>56</c:v>
              </c:pt>
              <c:pt idx="18">
                <c:v>56</c:v>
              </c:pt>
              <c:pt idx="19">
                <c:v>55</c:v>
              </c:pt>
              <c:pt idx="20">
                <c:v>54</c:v>
              </c:pt>
              <c:pt idx="21">
                <c:v>53</c:v>
              </c:pt>
              <c:pt idx="22">
                <c:v>53</c:v>
              </c:pt>
              <c:pt idx="23">
                <c:v>52</c:v>
              </c:pt>
              <c:pt idx="24">
                <c:v>51</c:v>
              </c:pt>
              <c:pt idx="25">
                <c:v>50</c:v>
              </c:pt>
              <c:pt idx="26">
                <c:v>50</c:v>
              </c:pt>
              <c:pt idx="27">
                <c:v>49</c:v>
              </c:pt>
              <c:pt idx="28">
                <c:v>48</c:v>
              </c:pt>
              <c:pt idx="29">
                <c:v>46</c:v>
              </c:pt>
              <c:pt idx="30">
                <c:v>45</c:v>
              </c:pt>
              <c:pt idx="31">
                <c:v>38</c:v>
              </c:pt>
              <c:pt idx="32">
                <c:v>15</c:v>
              </c:pt>
              <c:pt idx="33">
                <c:v>0</c:v>
              </c:pt>
            </c:numLit>
          </c:val>
          <c:smooth val="0"/>
        </c:ser>
        <c:ser>
          <c:idx val="1"/>
          <c:order val="1"/>
          <c:tx>
            <c:v>Remaining Tasks</c:v>
          </c:tx>
          <c:spPr>
            <a:ln w="28575" cap="rnd">
              <a:solidFill>
                <a:schemeClr val="accent2">
                  <a:tint val="10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General</c:formatCode>
              <c:ptCount val="34"/>
              <c:pt idx="0">
                <c:v>105</c:v>
              </c:pt>
              <c:pt idx="1">
                <c:v>97</c:v>
              </c:pt>
              <c:pt idx="2">
                <c:v>94</c:v>
              </c:pt>
              <c:pt idx="3">
                <c:v>88</c:v>
              </c:pt>
              <c:pt idx="4">
                <c:v>85</c:v>
              </c:pt>
              <c:pt idx="5">
                <c:v>78</c:v>
              </c:pt>
              <c:pt idx="6">
                <c:v>73</c:v>
              </c:pt>
              <c:pt idx="7">
                <c:v>66</c:v>
              </c:pt>
              <c:pt idx="8">
                <c:v>66</c:v>
              </c:pt>
              <c:pt idx="9">
                <c:v>65</c:v>
              </c:pt>
              <c:pt idx="10">
                <c:v>65</c:v>
              </c:pt>
              <c:pt idx="11">
                <c:v>64</c:v>
              </c:pt>
              <c:pt idx="12">
                <c:v>63</c:v>
              </c:pt>
              <c:pt idx="13">
                <c:v>62</c:v>
              </c:pt>
              <c:pt idx="14">
                <c:v>62</c:v>
              </c:pt>
              <c:pt idx="15">
                <c:v>61</c:v>
              </c:pt>
              <c:pt idx="16">
                <c:v>60</c:v>
              </c:pt>
              <c:pt idx="17">
                <c:v>59</c:v>
              </c:pt>
              <c:pt idx="18">
                <c:v>59</c:v>
              </c:pt>
              <c:pt idx="19">
                <c:v>58</c:v>
              </c:pt>
              <c:pt idx="20">
                <c:v>57</c:v>
              </c:pt>
              <c:pt idx="21">
                <c:v>56</c:v>
              </c:pt>
              <c:pt idx="22">
                <c:v>56</c:v>
              </c:pt>
              <c:pt idx="23">
                <c:v>55</c:v>
              </c:pt>
              <c:pt idx="24">
                <c:v>54</c:v>
              </c:pt>
              <c:pt idx="25">
                <c:v>53</c:v>
              </c:pt>
              <c:pt idx="26">
                <c:v>53</c:v>
              </c:pt>
              <c:pt idx="27">
                <c:v>52</c:v>
              </c:pt>
              <c:pt idx="28">
                <c:v>51</c:v>
              </c:pt>
              <c:pt idx="29">
                <c:v>50</c:v>
              </c:pt>
              <c:pt idx="30">
                <c:v>47</c:v>
              </c:pt>
              <c:pt idx="31">
                <c:v>40</c:v>
              </c:pt>
              <c:pt idx="32">
                <c:v>15</c:v>
              </c:pt>
              <c:pt idx="33">
                <c:v>0</c:v>
              </c:pt>
            </c:numLit>
          </c:val>
          <c:smooth val="0"/>
        </c:ser>
        <c:ser>
          <c:idx val="2"/>
          <c:order val="2"/>
          <c:tx>
            <c:v>Remaining Actual Tasks</c:v>
          </c:tx>
          <c:spPr>
            <a:ln w="28575" cap="rnd">
              <a:solidFill>
                <a:schemeClr val="accent3">
                  <a:tint val="10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General</c:formatCode>
              <c:ptCount val="34"/>
              <c:pt idx="0">
                <c:v>105</c:v>
              </c:pt>
              <c:pt idx="1">
                <c:v>97</c:v>
              </c:pt>
              <c:pt idx="2">
                <c:v>94</c:v>
              </c:pt>
              <c:pt idx="3">
                <c:v>88</c:v>
              </c:pt>
              <c:pt idx="4">
                <c:v>85</c:v>
              </c:pt>
              <c:pt idx="5">
                <c:v>78</c:v>
              </c:pt>
              <c:pt idx="6">
                <c:v>73</c:v>
              </c:pt>
              <c:pt idx="7">
                <c:v>66</c:v>
              </c:pt>
              <c:pt idx="8">
                <c:v>66</c:v>
              </c:pt>
              <c:pt idx="9">
                <c:v>65</c:v>
              </c:pt>
              <c:pt idx="10">
                <c:v>65</c:v>
              </c:pt>
              <c:pt idx="11">
                <c:v>64</c:v>
              </c:pt>
              <c:pt idx="12">
                <c:v>63</c:v>
              </c:pt>
              <c:pt idx="13">
                <c:v>62</c:v>
              </c:pt>
              <c:pt idx="14">
                <c:v>62</c:v>
              </c:pt>
              <c:pt idx="15">
                <c:v>61</c:v>
              </c:pt>
              <c:pt idx="16">
                <c:v>60</c:v>
              </c:pt>
              <c:pt idx="17">
                <c:v>59</c:v>
              </c:pt>
              <c:pt idx="18">
                <c:v>59</c:v>
              </c:pt>
              <c:pt idx="19">
                <c:v>58</c:v>
              </c:pt>
              <c:pt idx="20">
                <c:v>57</c:v>
              </c:pt>
              <c:pt idx="21">
                <c:v>56</c:v>
              </c:pt>
              <c:pt idx="22">
                <c:v>56</c:v>
              </c:pt>
              <c:pt idx="23">
                <c:v>55</c:v>
              </c:pt>
              <c:pt idx="24">
                <c:v>54</c:v>
              </c:pt>
              <c:pt idx="25">
                <c:v>53</c:v>
              </c:pt>
              <c:pt idx="26">
                <c:v>53</c:v>
              </c:pt>
              <c:pt idx="27">
                <c:v>52</c:v>
              </c:pt>
              <c:pt idx="28">
                <c:v>51</c:v>
              </c:pt>
              <c:pt idx="29">
                <c:v>50</c:v>
              </c:pt>
              <c:pt idx="30">
                <c:v>47</c:v>
              </c:pt>
              <c:pt idx="31">
                <c:v>40</c:v>
              </c:pt>
              <c:pt idx="32">
                <c:v>15</c:v>
              </c:pt>
              <c:pt idx="3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510256"/>
        <c:axId val="1079509168"/>
      </c:lineChart>
      <c:catAx>
        <c:axId val="1079510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09168"/>
        <c:crosses val="autoZero"/>
        <c:auto val="1"/>
        <c:lblAlgn val="ctr"/>
        <c:lblOffset val="100"/>
        <c:noMultiLvlLbl val="0"/>
      </c:catAx>
      <c:valAx>
        <c:axId val="10795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102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August 2013</c:v>
              </c:pt>
              <c:pt idx="1">
                <c:v>September 2013</c:v>
              </c:pt>
              <c:pt idx="2">
                <c:v>October 2013</c:v>
              </c:pt>
              <c:pt idx="3">
                <c:v>November 2013</c:v>
              </c:pt>
              <c:pt idx="4">
                <c:v>December 2013</c:v>
              </c:pt>
              <c:pt idx="5">
                <c:v>January 2014</c:v>
              </c:pt>
              <c:pt idx="6">
                <c:v>February 2014</c:v>
              </c:pt>
              <c:pt idx="7">
                <c:v>March 2014</c:v>
              </c:pt>
              <c:pt idx="8">
                <c:v>April 2014</c:v>
              </c:pt>
              <c:pt idx="9">
                <c:v>May 2014</c:v>
              </c:pt>
              <c:pt idx="10">
                <c:v>June 2014</c:v>
              </c:pt>
              <c:pt idx="11">
                <c:v>July 2014</c:v>
              </c:pt>
              <c:pt idx="12">
                <c:v>August 2014</c:v>
              </c:pt>
              <c:pt idx="13">
                <c:v>September 2014</c:v>
              </c:pt>
              <c:pt idx="14">
                <c:v>October 2014</c:v>
              </c:pt>
              <c:pt idx="15">
                <c:v>November 2014</c:v>
              </c:pt>
              <c:pt idx="16">
                <c:v>December 2014</c:v>
              </c:pt>
            </c:strLit>
          </c:cat>
          <c:val>
            <c:numLit>
              <c:formatCode>\$#,##0.00</c:formatCode>
              <c:ptCount val="17"/>
              <c:pt idx="0">
                <c:v>3549</c:v>
              </c:pt>
              <c:pt idx="1">
                <c:v>15184</c:v>
              </c:pt>
              <c:pt idx="2">
                <c:v>10472.333333333334</c:v>
              </c:pt>
              <c:pt idx="3">
                <c:v>20022</c:v>
              </c:pt>
              <c:pt idx="4">
                <c:v>22350</c:v>
              </c:pt>
              <c:pt idx="5">
                <c:v>25740</c:v>
              </c:pt>
              <c:pt idx="6">
                <c:v>23550</c:v>
              </c:pt>
              <c:pt idx="7">
                <c:v>34770</c:v>
              </c:pt>
              <c:pt idx="8">
                <c:v>40260</c:v>
              </c:pt>
              <c:pt idx="9">
                <c:v>40260</c:v>
              </c:pt>
              <c:pt idx="10">
                <c:v>38430</c:v>
              </c:pt>
              <c:pt idx="11">
                <c:v>42090</c:v>
              </c:pt>
              <c:pt idx="12">
                <c:v>38430</c:v>
              </c:pt>
              <c:pt idx="13">
                <c:v>40260</c:v>
              </c:pt>
              <c:pt idx="14">
                <c:v>33958</c:v>
              </c:pt>
              <c:pt idx="15">
                <c:v>62381.166666666672</c:v>
              </c:pt>
              <c:pt idx="16">
                <c:v>8484.5128229166676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9512976"/>
        <c:axId val="1079513520"/>
      </c:barChart>
      <c:lineChart>
        <c:grouping val="standard"/>
        <c:varyColors val="0"/>
        <c:ser>
          <c:idx val="1"/>
          <c:order val="1"/>
          <c:tx>
            <c:v>Cumulative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August 2013</c:v>
              </c:pt>
              <c:pt idx="1">
                <c:v>September 2013</c:v>
              </c:pt>
              <c:pt idx="2">
                <c:v>October 2013</c:v>
              </c:pt>
              <c:pt idx="3">
                <c:v>November 2013</c:v>
              </c:pt>
              <c:pt idx="4">
                <c:v>December 2013</c:v>
              </c:pt>
              <c:pt idx="5">
                <c:v>January 2014</c:v>
              </c:pt>
              <c:pt idx="6">
                <c:v>February 2014</c:v>
              </c:pt>
              <c:pt idx="7">
                <c:v>March 2014</c:v>
              </c:pt>
              <c:pt idx="8">
                <c:v>April 2014</c:v>
              </c:pt>
              <c:pt idx="9">
                <c:v>May 2014</c:v>
              </c:pt>
              <c:pt idx="10">
                <c:v>June 2014</c:v>
              </c:pt>
              <c:pt idx="11">
                <c:v>July 2014</c:v>
              </c:pt>
              <c:pt idx="12">
                <c:v>August 2014</c:v>
              </c:pt>
              <c:pt idx="13">
                <c:v>September 2014</c:v>
              </c:pt>
              <c:pt idx="14">
                <c:v>October 2014</c:v>
              </c:pt>
              <c:pt idx="15">
                <c:v>November 2014</c:v>
              </c:pt>
              <c:pt idx="16">
                <c:v>December 2014</c:v>
              </c:pt>
            </c:strLit>
          </c:cat>
          <c:val>
            <c:numLit>
              <c:formatCode>\$#,##0.00</c:formatCode>
              <c:ptCount val="17"/>
              <c:pt idx="0">
                <c:v>3549</c:v>
              </c:pt>
              <c:pt idx="1">
                <c:v>18733</c:v>
              </c:pt>
              <c:pt idx="2">
                <c:v>29205.333333333336</c:v>
              </c:pt>
              <c:pt idx="3">
                <c:v>49227.333333333343</c:v>
              </c:pt>
              <c:pt idx="4">
                <c:v>71577.333333333343</c:v>
              </c:pt>
              <c:pt idx="5">
                <c:v>97317.333333333343</c:v>
              </c:pt>
              <c:pt idx="6">
                <c:v>120867.33333333334</c:v>
              </c:pt>
              <c:pt idx="7">
                <c:v>155637.33333333334</c:v>
              </c:pt>
              <c:pt idx="8">
                <c:v>195897.33333333337</c:v>
              </c:pt>
              <c:pt idx="9">
                <c:v>236157.33333333337</c:v>
              </c:pt>
              <c:pt idx="10">
                <c:v>274587.33333333337</c:v>
              </c:pt>
              <c:pt idx="11">
                <c:v>316677.33333333337</c:v>
              </c:pt>
              <c:pt idx="12">
                <c:v>355107.33333333337</c:v>
              </c:pt>
              <c:pt idx="13">
                <c:v>395367.33333333337</c:v>
              </c:pt>
              <c:pt idx="14">
                <c:v>429325.33333333337</c:v>
              </c:pt>
              <c:pt idx="15">
                <c:v>491706.5</c:v>
              </c:pt>
              <c:pt idx="16">
                <c:v>500191.01282291667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498832"/>
        <c:axId val="1079498288"/>
      </c:lineChart>
      <c:catAx>
        <c:axId val="10795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13520"/>
        <c:crosses val="autoZero"/>
        <c:auto val="1"/>
        <c:lblAlgn val="ctr"/>
        <c:lblOffset val="100"/>
        <c:noMultiLvlLbl val="0"/>
      </c:catAx>
      <c:valAx>
        <c:axId val="10795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512976"/>
        <c:crosses val="autoZero"/>
        <c:crossBetween val="between"/>
      </c:valAx>
      <c:valAx>
        <c:axId val="1079498288"/>
        <c:scaling>
          <c:orientation val="minMax"/>
        </c:scaling>
        <c:delete val="0"/>
        <c:axPos val="r"/>
        <c:numFmt formatCode="\$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9498832"/>
        <c:crosses val="max"/>
        <c:crossBetween val="between"/>
      </c:valAx>
      <c:catAx>
        <c:axId val="107949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949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>
  <a:schemeClr val="accent1"/>
  <a:schemeClr val="accent2"/>
  <a:schemeClr val="accent3"/>
  <a:schemeClr val="accent4"/>
  <a:schemeClr val="accent5"/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acrossLinear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acrossLinear">
  <a:schemeClr val="accent1"/>
  <a:schemeClr val="accent2"/>
  <a:schemeClr val="accent3"/>
  <a:schemeClr val="accent4"/>
  <a:schemeClr val="accent5"/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>
  <a:schemeClr val="accent1"/>
  <a:schemeClr val="accent2"/>
  <a:schemeClr val="accent3"/>
  <a:schemeClr val="accent4"/>
  <a:schemeClr val="accent5"/>
  <a:schemeClr val="accent6"/>
  <cs:variation>
    <a:tint val="100000"/>
  </cs:variation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>
  <a:schemeClr val="accent1"/>
  <a:schemeClr val="accent2"/>
  <a:schemeClr val="accent3"/>
  <a:schemeClr val="accent4"/>
  <a:schemeClr val="accent5"/>
  <a:schemeClr val="accent6"/>
  <cs:variation>
    <a:tint val="100000"/>
  </cs:variation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hyperlink" Target="http://o15.officeredir.microsoft.com/r/rlidPJ15SetBaseline?clid=1033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hyperlink" Target="http://o15.officeredir.microsoft.com/r/rlidPJ15SetBaseline?clid=1033" TargetMode="External"/><Relationship Id="rId2" Type="http://schemas.openxmlformats.org/officeDocument/2006/relationships/image" Target="../media/image2.png"/><Relationship Id="rId1" Type="http://schemas.openxmlformats.org/officeDocument/2006/relationships/chart" Target="../charts/chart6.xml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hyperlink" Target="http://o15.officeredir.microsoft.com/r/rlidPJ15BurndownReports?clid=1033" TargetMode="Externa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hyperlink" Target="http://o15.officeredir.microsoft.com/r/rlidPJ15SetBaseline?clid=1033" TargetMode="External"/><Relationship Id="rId5" Type="http://schemas.openxmlformats.org/officeDocument/2006/relationships/chart" Target="../charts/chart8.xml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197166</xdr:colOff>
      <xdr:row>21</xdr:row>
      <xdr:rowOff>135167</xdr:rowOff>
    </xdr:from>
    <xdr:to>
      <xdr:col>15</xdr:col>
      <xdr:colOff>535305</xdr:colOff>
      <xdr:row>33</xdr:row>
      <xdr:rowOff>93603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192405</xdr:colOff>
      <xdr:row>4</xdr:row>
      <xdr:rowOff>101831</xdr:rowOff>
    </xdr:from>
    <xdr:to>
      <xdr:col>15</xdr:col>
      <xdr:colOff>549021</xdr:colOff>
      <xdr:row>16</xdr:row>
      <xdr:rowOff>60267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140017</xdr:colOff>
      <xdr:row>26</xdr:row>
      <xdr:rowOff>41032</xdr:rowOff>
    </xdr:from>
    <xdr:to>
      <xdr:col>6</xdr:col>
      <xdr:colOff>44679</xdr:colOff>
      <xdr:row>42</xdr:row>
      <xdr:rowOff>182959</xdr:rowOff>
    </xdr:to>
    <xdr:pic>
      <xdr:nvPicPr>
        <xdr:cNvPr id="4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" y="4994032"/>
          <a:ext cx="3562262" cy="3189927"/>
        </a:xfrm>
        <a:prstGeom prst="rect">
          <a:avLst/>
        </a:prstGeom>
      </xdr:spPr>
    </xdr:pic>
    <xdr:clientData/>
  </xdr:twoCellAnchor>
  <xdr:twoCellAnchor>
    <xdr:from>
      <xdr:col>9</xdr:col>
      <xdr:colOff>87629</xdr:colOff>
      <xdr:row>1</xdr:row>
      <xdr:rowOff>48059</xdr:rowOff>
    </xdr:from>
    <xdr:to>
      <xdr:col>16</xdr:col>
      <xdr:colOff>483869</xdr:colOff>
      <xdr:row>4</xdr:row>
      <xdr:rowOff>116639</xdr:rowOff>
    </xdr:to>
    <xdr:sp macro="" textlink="">
      <xdr:nvSpPr>
        <xdr:cNvPr id="5" name="TextBox 15"/>
        <xdr:cNvSpPr txBox="1"/>
      </xdr:nvSpPr>
      <xdr:spPr>
        <a:xfrm>
          <a:off x="5574029" y="238559"/>
          <a:ext cx="46634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PROGRESS VERSUS COST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</a:rPr>
            <a:t>Progress made versus the cost spent over time. If % Complete line below the cumulative cost line,your project may be over budget.</a:t>
          </a:r>
        </a:p>
      </xdr:txBody>
    </xdr:sp>
    <xdr:clientData/>
  </xdr:twoCellAnchor>
  <xdr:twoCellAnchor>
    <xdr:from>
      <xdr:col>0</xdr:col>
      <xdr:colOff>44768</xdr:colOff>
      <xdr:row>23</xdr:row>
      <xdr:rowOff>177825</xdr:rowOff>
    </xdr:from>
    <xdr:to>
      <xdr:col>7</xdr:col>
      <xdr:colOff>349568</xdr:colOff>
      <xdr:row>25</xdr:row>
      <xdr:rowOff>71145</xdr:rowOff>
    </xdr:to>
    <xdr:sp macro="" textlink="">
      <xdr:nvSpPr>
        <xdr:cNvPr id="6" name="TextBox 15"/>
        <xdr:cNvSpPr txBox="1"/>
      </xdr:nvSpPr>
      <xdr:spPr>
        <a:xfrm>
          <a:off x="44768" y="4559325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STATUS</a:t>
          </a:r>
        </a:p>
      </xdr:txBody>
    </xdr:sp>
    <xdr:clientData/>
  </xdr:twoCellAnchor>
  <xdr:twoCellAnchor editAs="oneCell">
    <xdr:from>
      <xdr:col>0</xdr:col>
      <xdr:colOff>36923</xdr:colOff>
      <xdr:row>4</xdr:row>
      <xdr:rowOff>160128</xdr:rowOff>
    </xdr:from>
    <xdr:to>
      <xdr:col>2</xdr:col>
      <xdr:colOff>392430</xdr:colOff>
      <xdr:row>6</xdr:row>
      <xdr:rowOff>118599</xdr:rowOff>
    </xdr:to>
    <xdr:pic>
      <xdr:nvPicPr>
        <xdr:cNvPr id="7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23" y="922128"/>
          <a:ext cx="1574707" cy="339471"/>
        </a:xfrm>
        <a:prstGeom prst="rect">
          <a:avLst/>
        </a:prstGeom>
      </xdr:spPr>
    </xdr:pic>
    <xdr:clientData/>
  </xdr:twoCellAnchor>
  <xdr:twoCellAnchor editAs="oneCell">
    <xdr:from>
      <xdr:col>2</xdr:col>
      <xdr:colOff>216217</xdr:colOff>
      <xdr:row>4</xdr:row>
      <xdr:rowOff>152676</xdr:rowOff>
    </xdr:from>
    <xdr:to>
      <xdr:col>5</xdr:col>
      <xdr:colOff>216217</xdr:colOff>
      <xdr:row>6</xdr:row>
      <xdr:rowOff>111147</xdr:rowOff>
    </xdr:to>
    <xdr:pic>
      <xdr:nvPicPr>
        <xdr:cNvPr id="8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5417" y="914676"/>
          <a:ext cx="1828800" cy="339471"/>
        </a:xfrm>
        <a:prstGeom prst="rect">
          <a:avLst/>
        </a:prstGeom>
      </xdr:spPr>
    </xdr:pic>
    <xdr:clientData/>
  </xdr:twoCellAnchor>
  <xdr:twoCellAnchor editAs="oneCell">
    <xdr:from>
      <xdr:col>0</xdr:col>
      <xdr:colOff>140018</xdr:colOff>
      <xdr:row>16</xdr:row>
      <xdr:rowOff>158790</xdr:rowOff>
    </xdr:from>
    <xdr:to>
      <xdr:col>4</xdr:col>
      <xdr:colOff>363855</xdr:colOff>
      <xdr:row>21</xdr:row>
      <xdr:rowOff>86782</xdr:rowOff>
    </xdr:to>
    <xdr:pic>
      <xdr:nvPicPr>
        <xdr:cNvPr id="9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018" y="3206790"/>
          <a:ext cx="2662237" cy="880492"/>
        </a:xfrm>
        <a:prstGeom prst="rect">
          <a:avLst/>
        </a:prstGeom>
      </xdr:spPr>
    </xdr:pic>
    <xdr:clientData/>
  </xdr:twoCellAnchor>
  <xdr:twoCellAnchor editAs="oneCell">
    <xdr:from>
      <xdr:col>0</xdr:col>
      <xdr:colOff>149541</xdr:colOff>
      <xdr:row>7</xdr:row>
      <xdr:rowOff>39916</xdr:rowOff>
    </xdr:from>
    <xdr:to>
      <xdr:col>6</xdr:col>
      <xdr:colOff>421004</xdr:colOff>
      <xdr:row>11</xdr:row>
      <xdr:rowOff>175108</xdr:rowOff>
    </xdr:to>
    <xdr:pic>
      <xdr:nvPicPr>
        <xdr:cNvPr id="10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541" y="1373416"/>
          <a:ext cx="3929063" cy="897192"/>
        </a:xfrm>
        <a:prstGeom prst="rect">
          <a:avLst/>
        </a:prstGeom>
      </xdr:spPr>
    </xdr:pic>
    <xdr:clientData/>
  </xdr:twoCellAnchor>
  <xdr:twoCellAnchor editAs="oneCell">
    <xdr:from>
      <xdr:col>0</xdr:col>
      <xdr:colOff>149542</xdr:colOff>
      <xdr:row>12</xdr:row>
      <xdr:rowOff>12169</xdr:rowOff>
    </xdr:from>
    <xdr:to>
      <xdr:col>6</xdr:col>
      <xdr:colOff>421005</xdr:colOff>
      <xdr:row>16</xdr:row>
      <xdr:rowOff>130661</xdr:rowOff>
    </xdr:to>
    <xdr:pic>
      <xdr:nvPicPr>
        <xdr:cNvPr id="11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9542" y="2298169"/>
          <a:ext cx="3929063" cy="880492"/>
        </a:xfrm>
        <a:prstGeom prst="rect">
          <a:avLst/>
        </a:prstGeom>
      </xdr:spPr>
    </xdr:pic>
    <xdr:clientData/>
  </xdr:twoCellAnchor>
  <xdr:twoCellAnchor>
    <xdr:from>
      <xdr:col>2</xdr:col>
      <xdr:colOff>11430</xdr:colOff>
      <xdr:row>4</xdr:row>
      <xdr:rowOff>139188</xdr:rowOff>
    </xdr:from>
    <xdr:to>
      <xdr:col>2</xdr:col>
      <xdr:colOff>258934</xdr:colOff>
      <xdr:row>5</xdr:row>
      <xdr:rowOff>182816</xdr:rowOff>
    </xdr:to>
    <xdr:sp macro="" textlink="">
      <xdr:nvSpPr>
        <xdr:cNvPr id="12" name="TextBox 3"/>
        <xdr:cNvSpPr txBox="1"/>
      </xdr:nvSpPr>
      <xdr:spPr>
        <a:xfrm>
          <a:off x="1230630" y="901188"/>
          <a:ext cx="247504" cy="2341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solidFill>
                <a:schemeClr val="bg1">
                  <a:lumMod val="75000"/>
                </a:schemeClr>
              </a:solidFill>
            </a:rPr>
            <a:t>-</a:t>
          </a:r>
        </a:p>
      </xdr:txBody>
    </xdr:sp>
    <xdr:clientData/>
  </xdr:twoCellAnchor>
  <xdr:twoCellAnchor>
    <xdr:from>
      <xdr:col>9</xdr:col>
      <xdr:colOff>88011</xdr:colOff>
      <xdr:row>18</xdr:row>
      <xdr:rowOff>64996</xdr:rowOff>
    </xdr:from>
    <xdr:to>
      <xdr:col>16</xdr:col>
      <xdr:colOff>392811</xdr:colOff>
      <xdr:row>19</xdr:row>
      <xdr:rowOff>148816</xdr:rowOff>
    </xdr:to>
    <xdr:sp macro="" textlink="">
      <xdr:nvSpPr>
        <xdr:cNvPr id="13" name="TextBox 15"/>
        <xdr:cNvSpPr txBox="1"/>
      </xdr:nvSpPr>
      <xdr:spPr>
        <a:xfrm>
          <a:off x="5574411" y="3493996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STATUS</a:t>
          </a:r>
        </a:p>
      </xdr:txBody>
    </xdr:sp>
    <xdr:clientData/>
  </xdr:twoCellAnchor>
  <xdr:twoCellAnchor>
    <xdr:from>
      <xdr:col>9</xdr:col>
      <xdr:colOff>124866</xdr:colOff>
      <xdr:row>20</xdr:row>
      <xdr:rowOff>80647</xdr:rowOff>
    </xdr:from>
    <xdr:to>
      <xdr:col>15</xdr:col>
      <xdr:colOff>582066</xdr:colOff>
      <xdr:row>21</xdr:row>
      <xdr:rowOff>73027</xdr:rowOff>
    </xdr:to>
    <xdr:sp macro="" textlink="">
      <xdr:nvSpPr>
        <xdr:cNvPr id="14" name="Rectangle 13">
          <a:hlinkClick xmlns:r="http://schemas.openxmlformats.org/officeDocument/2006/relationships" r:id="rId9"/>
        </xdr:cNvPr>
        <xdr:cNvSpPr/>
      </xdr:nvSpPr>
      <xdr:spPr>
        <a:xfrm>
          <a:off x="5611266" y="3890647"/>
          <a:ext cx="4114800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u="sng">
              <a:solidFill>
                <a:schemeClr val="accent1"/>
              </a:solidFill>
            </a:rPr>
            <a:t>Try setting as baseline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182880</xdr:colOff>
      <xdr:row>4</xdr:row>
      <xdr:rowOff>152400</xdr:rowOff>
    </xdr:to>
    <xdr:sp macro="" textlink="">
      <xdr:nvSpPr>
        <xdr:cNvPr id="15" name="TextBox 21"/>
        <xdr:cNvSpPr txBox="1"/>
      </xdr:nvSpPr>
      <xdr:spPr>
        <a:xfrm>
          <a:off x="0" y="0"/>
          <a:ext cx="5669280" cy="91440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b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0" cap="none" spc="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itchFamily="34" charset="0"/>
              <a:cs typeface="Calibri" pitchFamily="34" charset="0"/>
            </a:rPr>
            <a:t>COST OVERVIEW</a:t>
          </a:r>
        </a:p>
      </xdr:txBody>
    </xdr:sp>
    <xdr:clientData/>
  </xdr:twoCellAnchor>
  <xdr:twoCellAnchor>
    <xdr:from>
      <xdr:col>0</xdr:col>
      <xdr:colOff>36997</xdr:colOff>
      <xdr:row>24</xdr:row>
      <xdr:rowOff>149231</xdr:rowOff>
    </xdr:from>
    <xdr:to>
      <xdr:col>7</xdr:col>
      <xdr:colOff>341797</xdr:colOff>
      <xdr:row>26</xdr:row>
      <xdr:rowOff>42551</xdr:rowOff>
    </xdr:to>
    <xdr:sp macro="" textlink="">
      <xdr:nvSpPr>
        <xdr:cNvPr id="16" name="Rectangle 15"/>
        <xdr:cNvSpPr/>
      </xdr:nvSpPr>
      <xdr:spPr>
        <a:xfrm>
          <a:off x="36997" y="4721231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top level tasks.</a:t>
          </a:r>
        </a:p>
      </xdr:txBody>
    </xdr:sp>
    <xdr:clientData/>
  </xdr:twoCellAnchor>
  <xdr:twoCellAnchor>
    <xdr:from>
      <xdr:col>9</xdr:col>
      <xdr:colOff>89441</xdr:colOff>
      <xdr:row>19</xdr:row>
      <xdr:rowOff>44456</xdr:rowOff>
    </xdr:from>
    <xdr:to>
      <xdr:col>16</xdr:col>
      <xdr:colOff>394241</xdr:colOff>
      <xdr:row>20</xdr:row>
      <xdr:rowOff>128276</xdr:rowOff>
    </xdr:to>
    <xdr:sp macro="" textlink="">
      <xdr:nvSpPr>
        <xdr:cNvPr id="17" name="Rectangle 16"/>
        <xdr:cNvSpPr/>
      </xdr:nvSpPr>
      <xdr:spPr>
        <a:xfrm>
          <a:off x="5575841" y="3663956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all top-level tasks. Is your baseline zero? </a:t>
          </a:r>
          <a:endParaRPr lang="en-US" sz="900" b="0" i="0" u="sng" strike="noStrike" baseline="0">
            <a:solidFill>
              <a:srgbClr val="4472C4"/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196143</xdr:colOff>
      <xdr:row>5</xdr:row>
      <xdr:rowOff>111921</xdr:rowOff>
    </xdr:from>
    <xdr:to>
      <xdr:col>14</xdr:col>
      <xdr:colOff>253294</xdr:colOff>
      <xdr:row>19</xdr:row>
      <xdr:rowOff>188121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196143</xdr:colOff>
      <xdr:row>0</xdr:row>
      <xdr:rowOff>97633</xdr:rowOff>
    </xdr:from>
    <xdr:to>
      <xdr:col>14</xdr:col>
      <xdr:colOff>577143</xdr:colOff>
      <xdr:row>4</xdr:row>
      <xdr:rowOff>107603</xdr:rowOff>
    </xdr:to>
    <xdr:pic>
      <xdr:nvPicPr>
        <xdr:cNvPr id="8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743" y="97633"/>
          <a:ext cx="8305800" cy="7719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213360</xdr:colOff>
      <xdr:row>27</xdr:row>
      <xdr:rowOff>47634</xdr:rowOff>
    </xdr:to>
    <xdr:sp macro="" textlink="">
      <xdr:nvSpPr>
        <xdr:cNvPr id="9" name="TextBox 4"/>
        <xdr:cNvSpPr txBox="1"/>
      </xdr:nvSpPr>
      <xdr:spPr>
        <a:xfrm rot="16200000">
          <a:off x="-2184087" y="2184087"/>
          <a:ext cx="5191134" cy="822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3600" b="1" i="0" cap="all" baseline="0">
              <a:solidFill>
                <a:schemeClr val="tx1">
                  <a:lumMod val="50000"/>
                  <a:lumOff val="50000"/>
                </a:schemeClr>
              </a:solidFill>
            </a:rPr>
            <a:t>Cash Flow </a:t>
          </a:r>
        </a:p>
      </xdr:txBody>
    </xdr:sp>
    <xdr:clientData/>
  </xdr:twoCellAnchor>
  <xdr:twoCellAnchor>
    <xdr:from>
      <xdr:col>15</xdr:col>
      <xdr:colOff>424743</xdr:colOff>
      <xdr:row>21</xdr:row>
      <xdr:rowOff>90488</xdr:rowOff>
    </xdr:from>
    <xdr:to>
      <xdr:col>22</xdr:col>
      <xdr:colOff>377118</xdr:colOff>
      <xdr:row>35</xdr:row>
      <xdr:rowOff>166688</xdr:rowOff>
    </xdr:to>
    <xdr:sp macro="" textlink="">
      <xdr:nvSpPr>
        <xdr:cNvPr id="10" name="TextBox 5"/>
        <xdr:cNvSpPr txBox="1"/>
      </xdr:nvSpPr>
      <xdr:spPr>
        <a:xfrm>
          <a:off x="9568743" y="4090988"/>
          <a:ext cx="4219575" cy="2743200"/>
        </a:xfrm>
        <a:prstGeom prst="rect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The chart shows the project's cumulative cost and the cost per quater.</a:t>
          </a:r>
        </a:p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To see the costs for a different time period, select the Edit option from the Field List.</a:t>
          </a:r>
        </a:p>
        <a:p>
          <a:endParaRPr lang="en-US" sz="900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The table below shows cost information for all top-level tasks.</a:t>
          </a:r>
        </a:p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To see cost stats for all tasks, set the Outline Level in the Field List.</a:t>
          </a:r>
        </a:p>
        <a:p>
          <a:endParaRPr lang="en-US" sz="105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177095</xdr:colOff>
      <xdr:row>20</xdr:row>
      <xdr:rowOff>183358</xdr:rowOff>
    </xdr:from>
    <xdr:to>
      <xdr:col>15</xdr:col>
      <xdr:colOff>24695</xdr:colOff>
      <xdr:row>39</xdr:row>
      <xdr:rowOff>103348</xdr:rowOff>
    </xdr:to>
    <xdr:pic>
      <xdr:nvPicPr>
        <xdr:cNvPr id="11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695" y="3993358"/>
          <a:ext cx="8382000" cy="35394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15</xdr:row>
      <xdr:rowOff>33336</xdr:rowOff>
    </xdr:from>
    <xdr:to>
      <xdr:col>11</xdr:col>
      <xdr:colOff>176213</xdr:colOff>
      <xdr:row>42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195262</xdr:colOff>
      <xdr:row>43</xdr:row>
      <xdr:rowOff>128586</xdr:rowOff>
    </xdr:from>
    <xdr:to>
      <xdr:col>11</xdr:col>
      <xdr:colOff>171450</xdr:colOff>
      <xdr:row>70</xdr:row>
      <xdr:rowOff>102869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101831</xdr:rowOff>
    </xdr:from>
    <xdr:to>
      <xdr:col>13</xdr:col>
      <xdr:colOff>549021</xdr:colOff>
      <xdr:row>16</xdr:row>
      <xdr:rowOff>60267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48059</xdr:rowOff>
    </xdr:from>
    <xdr:to>
      <xdr:col>14</xdr:col>
      <xdr:colOff>483869</xdr:colOff>
      <xdr:row>4</xdr:row>
      <xdr:rowOff>116639</xdr:rowOff>
    </xdr:to>
    <xdr:sp macro="" textlink="">
      <xdr:nvSpPr>
        <xdr:cNvPr id="4" name="TextBox 15"/>
        <xdr:cNvSpPr txBox="1"/>
      </xdr:nvSpPr>
      <xdr:spPr>
        <a:xfrm>
          <a:off x="5574029" y="238559"/>
          <a:ext cx="46634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PROGRESS VERSUS COST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</a:rPr>
            <a:t>Progress made versus the cost spent over time. If % Complete line below the cumulative cost line,your project may be over budget.</a:t>
          </a:r>
        </a:p>
      </xdr:txBody>
    </xdr:sp>
    <xdr:clientData/>
  </xdr:twoCellAnchor>
  <xdr:twoCellAnchor>
    <xdr:from>
      <xdr:col>0</xdr:col>
      <xdr:colOff>44768</xdr:colOff>
      <xdr:row>23</xdr:row>
      <xdr:rowOff>177825</xdr:rowOff>
    </xdr:from>
    <xdr:to>
      <xdr:col>6</xdr:col>
      <xdr:colOff>349568</xdr:colOff>
      <xdr:row>25</xdr:row>
      <xdr:rowOff>71145</xdr:rowOff>
    </xdr:to>
    <xdr:sp macro="" textlink="">
      <xdr:nvSpPr>
        <xdr:cNvPr id="5" name="TextBox 15"/>
        <xdr:cNvSpPr txBox="1"/>
      </xdr:nvSpPr>
      <xdr:spPr>
        <a:xfrm>
          <a:off x="44768" y="4559325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STATUS</a:t>
          </a:r>
        </a:p>
      </xdr:txBody>
    </xdr:sp>
    <xdr:clientData/>
  </xdr:twoCellAnchor>
  <xdr:twoCellAnchor editAs="oneCell">
    <xdr:from>
      <xdr:col>0</xdr:col>
      <xdr:colOff>36923</xdr:colOff>
      <xdr:row>4</xdr:row>
      <xdr:rowOff>160128</xdr:rowOff>
    </xdr:from>
    <xdr:to>
      <xdr:col>1</xdr:col>
      <xdr:colOff>1002030</xdr:colOff>
      <xdr:row>6</xdr:row>
      <xdr:rowOff>118599</xdr:rowOff>
    </xdr:to>
    <xdr:pic>
      <xdr:nvPicPr>
        <xdr:cNvPr id="6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23" y="922128"/>
          <a:ext cx="1574707" cy="3394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152676</xdr:rowOff>
    </xdr:from>
    <xdr:to>
      <xdr:col>4</xdr:col>
      <xdr:colOff>304800</xdr:colOff>
      <xdr:row>6</xdr:row>
      <xdr:rowOff>111147</xdr:rowOff>
    </xdr:to>
    <xdr:pic>
      <xdr:nvPicPr>
        <xdr:cNvPr id="7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417" y="914676"/>
          <a:ext cx="1828800" cy="339471"/>
        </a:xfrm>
        <a:prstGeom prst="rect">
          <a:avLst/>
        </a:prstGeom>
      </xdr:spPr>
    </xdr:pic>
    <xdr:clientData/>
  </xdr:twoCellAnchor>
  <xdr:twoCellAnchor editAs="oneCell">
    <xdr:from>
      <xdr:col>0</xdr:col>
      <xdr:colOff>140018</xdr:colOff>
      <xdr:row>16</xdr:row>
      <xdr:rowOff>158790</xdr:rowOff>
    </xdr:from>
    <xdr:to>
      <xdr:col>2</xdr:col>
      <xdr:colOff>592455</xdr:colOff>
      <xdr:row>21</xdr:row>
      <xdr:rowOff>86782</xdr:rowOff>
    </xdr:to>
    <xdr:pic>
      <xdr:nvPicPr>
        <xdr:cNvPr id="8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8" y="3206790"/>
          <a:ext cx="2662237" cy="880492"/>
        </a:xfrm>
        <a:prstGeom prst="rect">
          <a:avLst/>
        </a:prstGeom>
      </xdr:spPr>
    </xdr:pic>
    <xdr:clientData/>
  </xdr:twoCellAnchor>
  <xdr:twoCellAnchor editAs="oneCell">
    <xdr:from>
      <xdr:col>0</xdr:col>
      <xdr:colOff>149541</xdr:colOff>
      <xdr:row>7</xdr:row>
      <xdr:rowOff>39916</xdr:rowOff>
    </xdr:from>
    <xdr:to>
      <xdr:col>4</xdr:col>
      <xdr:colOff>344804</xdr:colOff>
      <xdr:row>11</xdr:row>
      <xdr:rowOff>175108</xdr:rowOff>
    </xdr:to>
    <xdr:pic>
      <xdr:nvPicPr>
        <xdr:cNvPr id="9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541" y="1373416"/>
          <a:ext cx="3929063" cy="897192"/>
        </a:xfrm>
        <a:prstGeom prst="rect">
          <a:avLst/>
        </a:prstGeom>
      </xdr:spPr>
    </xdr:pic>
    <xdr:clientData/>
  </xdr:twoCellAnchor>
  <xdr:twoCellAnchor editAs="oneCell">
    <xdr:from>
      <xdr:col>0</xdr:col>
      <xdr:colOff>149542</xdr:colOff>
      <xdr:row>12</xdr:row>
      <xdr:rowOff>12169</xdr:rowOff>
    </xdr:from>
    <xdr:to>
      <xdr:col>4</xdr:col>
      <xdr:colOff>344805</xdr:colOff>
      <xdr:row>16</xdr:row>
      <xdr:rowOff>130661</xdr:rowOff>
    </xdr:to>
    <xdr:pic>
      <xdr:nvPicPr>
        <xdr:cNvPr id="10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9542" y="2298169"/>
          <a:ext cx="3929063" cy="88049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139188</xdr:rowOff>
    </xdr:from>
    <xdr:to>
      <xdr:col>2</xdr:col>
      <xdr:colOff>0</xdr:colOff>
      <xdr:row>5</xdr:row>
      <xdr:rowOff>182816</xdr:rowOff>
    </xdr:to>
    <xdr:sp macro="" textlink="">
      <xdr:nvSpPr>
        <xdr:cNvPr id="11" name="TextBox 3"/>
        <xdr:cNvSpPr txBox="1"/>
      </xdr:nvSpPr>
      <xdr:spPr>
        <a:xfrm>
          <a:off x="1230630" y="901188"/>
          <a:ext cx="247504" cy="2341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solidFill>
                <a:schemeClr val="bg1">
                  <a:lumMod val="75000"/>
                </a:schemeClr>
              </a:solidFill>
            </a:rPr>
            <a:t>-</a:t>
          </a:r>
        </a:p>
      </xdr:txBody>
    </xdr:sp>
    <xdr:clientData/>
  </xdr:twoCellAnchor>
  <xdr:twoCellAnchor>
    <xdr:from>
      <xdr:col>8</xdr:col>
      <xdr:colOff>0</xdr:colOff>
      <xdr:row>18</xdr:row>
      <xdr:rowOff>64996</xdr:rowOff>
    </xdr:from>
    <xdr:to>
      <xdr:col>14</xdr:col>
      <xdr:colOff>392811</xdr:colOff>
      <xdr:row>19</xdr:row>
      <xdr:rowOff>148816</xdr:rowOff>
    </xdr:to>
    <xdr:sp macro="" textlink="">
      <xdr:nvSpPr>
        <xdr:cNvPr id="12" name="TextBox 15"/>
        <xdr:cNvSpPr txBox="1"/>
      </xdr:nvSpPr>
      <xdr:spPr>
        <a:xfrm>
          <a:off x="5574411" y="3493996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ATUS</a:t>
          </a:r>
        </a:p>
      </xdr:txBody>
    </xdr:sp>
    <xdr:clientData/>
  </xdr:twoCellAnchor>
  <xdr:twoCellAnchor>
    <xdr:from>
      <xdr:col>8</xdr:col>
      <xdr:colOff>0</xdr:colOff>
      <xdr:row>20</xdr:row>
      <xdr:rowOff>80647</xdr:rowOff>
    </xdr:from>
    <xdr:to>
      <xdr:col>13</xdr:col>
      <xdr:colOff>582066</xdr:colOff>
      <xdr:row>21</xdr:row>
      <xdr:rowOff>73027</xdr:rowOff>
    </xdr:to>
    <xdr:sp macro="" textlink="">
      <xdr:nvSpPr>
        <xdr:cNvPr id="13" name="Rectangle 12">
          <a:hlinkClick xmlns:r="http://schemas.openxmlformats.org/officeDocument/2006/relationships" r:id="rId7"/>
        </xdr:cNvPr>
        <xdr:cNvSpPr/>
      </xdr:nvSpPr>
      <xdr:spPr>
        <a:xfrm>
          <a:off x="5611266" y="3890647"/>
          <a:ext cx="4114800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u="sng">
              <a:solidFill>
                <a:schemeClr val="accent1"/>
              </a:solidFill>
            </a:rPr>
            <a:t>Try setting as baseline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4</xdr:row>
      <xdr:rowOff>152400</xdr:rowOff>
    </xdr:to>
    <xdr:sp macro="" textlink="">
      <xdr:nvSpPr>
        <xdr:cNvPr id="14" name="TextBox 21"/>
        <xdr:cNvSpPr txBox="1"/>
      </xdr:nvSpPr>
      <xdr:spPr>
        <a:xfrm>
          <a:off x="0" y="0"/>
          <a:ext cx="5669280" cy="91440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b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0" cap="none" spc="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itchFamily="34" charset="0"/>
              <a:cs typeface="Calibri" pitchFamily="34" charset="0"/>
            </a:rPr>
            <a:t>COST OVERVIEW</a:t>
          </a:r>
        </a:p>
      </xdr:txBody>
    </xdr:sp>
    <xdr:clientData/>
  </xdr:twoCellAnchor>
  <xdr:twoCellAnchor>
    <xdr:from>
      <xdr:col>0</xdr:col>
      <xdr:colOff>36997</xdr:colOff>
      <xdr:row>24</xdr:row>
      <xdr:rowOff>149231</xdr:rowOff>
    </xdr:from>
    <xdr:to>
      <xdr:col>6</xdr:col>
      <xdr:colOff>341797</xdr:colOff>
      <xdr:row>26</xdr:row>
      <xdr:rowOff>42551</xdr:rowOff>
    </xdr:to>
    <xdr:sp macro="" textlink="">
      <xdr:nvSpPr>
        <xdr:cNvPr id="15" name="Rectangle 14"/>
        <xdr:cNvSpPr/>
      </xdr:nvSpPr>
      <xdr:spPr>
        <a:xfrm>
          <a:off x="36997" y="4721231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top level tasks.</a:t>
          </a:r>
        </a:p>
      </xdr:txBody>
    </xdr:sp>
    <xdr:clientData/>
  </xdr:twoCellAnchor>
  <xdr:twoCellAnchor>
    <xdr:from>
      <xdr:col>8</xdr:col>
      <xdr:colOff>0</xdr:colOff>
      <xdr:row>19</xdr:row>
      <xdr:rowOff>44456</xdr:rowOff>
    </xdr:from>
    <xdr:to>
      <xdr:col>14</xdr:col>
      <xdr:colOff>394241</xdr:colOff>
      <xdr:row>20</xdr:row>
      <xdr:rowOff>128276</xdr:rowOff>
    </xdr:to>
    <xdr:sp macro="" textlink="">
      <xdr:nvSpPr>
        <xdr:cNvPr id="16" name="Rectangle 15"/>
        <xdr:cNvSpPr/>
      </xdr:nvSpPr>
      <xdr:spPr>
        <a:xfrm>
          <a:off x="5575841" y="3663956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all top-level tasks. Is your baseline zero? </a:t>
          </a:r>
          <a:endParaRPr lang="en-US" sz="900" b="0" i="0" u="sng" strike="noStrike" baseline="0">
            <a:solidFill>
              <a:srgbClr val="4472C4"/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145573</xdr:colOff>
      <xdr:row>0</xdr:row>
      <xdr:rowOff>0</xdr:rowOff>
    </xdr:from>
    <xdr:to>
      <xdr:col>3</xdr:col>
      <xdr:colOff>145573</xdr:colOff>
      <xdr:row>1</xdr:row>
      <xdr:rowOff>148971</xdr:rowOff>
    </xdr:to>
    <xdr:pic>
      <xdr:nvPicPr>
        <xdr:cNvPr id="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73" y="0"/>
          <a:ext cx="1828800" cy="339471"/>
        </a:xfrm>
        <a:prstGeom prst="rect">
          <a:avLst/>
        </a:prstGeom>
      </xdr:spPr>
    </xdr:pic>
    <xdr:clientData/>
  </xdr:twoCellAnchor>
  <xdr:twoCellAnchor editAs="oneCell">
    <xdr:from>
      <xdr:col>2</xdr:col>
      <xdr:colOff>321991</xdr:colOff>
      <xdr:row>0</xdr:row>
      <xdr:rowOff>0</xdr:rowOff>
    </xdr:from>
    <xdr:to>
      <xdr:col>5</xdr:col>
      <xdr:colOff>321991</xdr:colOff>
      <xdr:row>1</xdr:row>
      <xdr:rowOff>148971</xdr:rowOff>
    </xdr:to>
    <xdr:pic>
      <xdr:nvPicPr>
        <xdr:cNvPr id="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1191" y="0"/>
          <a:ext cx="1828800" cy="339471"/>
        </a:xfrm>
        <a:prstGeom prst="rect">
          <a:avLst/>
        </a:prstGeom>
      </xdr:spPr>
    </xdr:pic>
    <xdr:clientData/>
  </xdr:twoCellAnchor>
  <xdr:twoCellAnchor>
    <xdr:from>
      <xdr:col>2</xdr:col>
      <xdr:colOff>188436</xdr:colOff>
      <xdr:row>0</xdr:row>
      <xdr:rowOff>42862</xdr:rowOff>
    </xdr:from>
    <xdr:to>
      <xdr:col>2</xdr:col>
      <xdr:colOff>293211</xdr:colOff>
      <xdr:row>1</xdr:row>
      <xdr:rowOff>109537</xdr:rowOff>
    </xdr:to>
    <xdr:sp macro="" textlink="">
      <xdr:nvSpPr>
        <xdr:cNvPr id="4" name="TextBox 11"/>
        <xdr:cNvSpPr txBox="1"/>
      </xdr:nvSpPr>
      <xdr:spPr>
        <a:xfrm>
          <a:off x="1407636" y="42862"/>
          <a:ext cx="104775" cy="257175"/>
        </a:xfrm>
        <a:prstGeom prst="rect">
          <a:avLst/>
        </a:prstGeom>
        <a:solidFill>
          <a:schemeClr val="l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chemeClr val="bg1">
                  <a:lumMod val="75000"/>
                </a:schemeClr>
              </a:solidFill>
            </a:rPr>
            <a:t>-</a:t>
          </a:r>
        </a:p>
      </xdr:txBody>
    </xdr:sp>
    <xdr:clientData/>
  </xdr:twoCellAnchor>
  <xdr:twoCellAnchor>
    <xdr:from>
      <xdr:col>0</xdr:col>
      <xdr:colOff>97948</xdr:colOff>
      <xdr:row>6</xdr:row>
      <xdr:rowOff>14288</xdr:rowOff>
    </xdr:from>
    <xdr:to>
      <xdr:col>7</xdr:col>
      <xdr:colOff>402748</xdr:colOff>
      <xdr:row>20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102179</xdr:colOff>
      <xdr:row>1</xdr:row>
      <xdr:rowOff>38849</xdr:rowOff>
    </xdr:from>
    <xdr:to>
      <xdr:col>16</xdr:col>
      <xdr:colOff>41219</xdr:colOff>
      <xdr:row>5</xdr:row>
      <xdr:rowOff>90655</xdr:rowOff>
    </xdr:to>
    <xdr:sp macro="" textlink="">
      <xdr:nvSpPr>
        <xdr:cNvPr id="6" name="TextBox 15"/>
        <xdr:cNvSpPr txBox="1"/>
      </xdr:nvSpPr>
      <xdr:spPr>
        <a:xfrm>
          <a:off x="102179" y="229349"/>
          <a:ext cx="9692640" cy="8138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cap="all" spc="4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Burndown</a:t>
          </a:r>
        </a:p>
      </xdr:txBody>
    </xdr:sp>
    <xdr:clientData/>
  </xdr:twoCellAnchor>
  <xdr:twoCellAnchor>
    <xdr:from>
      <xdr:col>0</xdr:col>
      <xdr:colOff>0</xdr:colOff>
      <xdr:row>20</xdr:row>
      <xdr:rowOff>118511</xdr:rowOff>
    </xdr:from>
    <xdr:to>
      <xdr:col>7</xdr:col>
      <xdr:colOff>213360</xdr:colOff>
      <xdr:row>21</xdr:row>
      <xdr:rowOff>161156</xdr:rowOff>
    </xdr:to>
    <xdr:sp macro="" textlink="">
      <xdr:nvSpPr>
        <xdr:cNvPr id="7" name="TextBox 175"/>
        <xdr:cNvSpPr txBox="1"/>
      </xdr:nvSpPr>
      <xdr:spPr>
        <a:xfrm>
          <a:off x="0" y="3928511"/>
          <a:ext cx="4480560" cy="233145"/>
        </a:xfrm>
        <a:custGeom>
          <a:avLst/>
          <a:gdLst>
            <a:gd name="connsiteX0" fmla="*/ 0 w 2474804"/>
            <a:gd name="connsiteY0" fmla="*/ 0 h 280205"/>
            <a:gd name="connsiteX1" fmla="*/ 2474804 w 2474804"/>
            <a:gd name="connsiteY1" fmla="*/ 0 h 280205"/>
            <a:gd name="connsiteX2" fmla="*/ 2474804 w 2474804"/>
            <a:gd name="connsiteY2" fmla="*/ 280205 h 280205"/>
            <a:gd name="connsiteX3" fmla="*/ 0 w 2474804"/>
            <a:gd name="connsiteY3" fmla="*/ 280205 h 280205"/>
            <a:gd name="connsiteX4" fmla="*/ 0 w 2474804"/>
            <a:gd name="connsiteY4" fmla="*/ 0 h 280205"/>
            <a:gd name="connsiteX0" fmla="*/ 0 w 2474804"/>
            <a:gd name="connsiteY0" fmla="*/ 0 h 280205"/>
            <a:gd name="connsiteX1" fmla="*/ 2474804 w 2474804"/>
            <a:gd name="connsiteY1" fmla="*/ 0 h 280205"/>
            <a:gd name="connsiteX2" fmla="*/ 2474804 w 2474804"/>
            <a:gd name="connsiteY2" fmla="*/ 280205 h 280205"/>
            <a:gd name="connsiteX3" fmla="*/ 116114 w 2474804"/>
            <a:gd name="connsiteY3" fmla="*/ 280205 h 280205"/>
            <a:gd name="connsiteX4" fmla="*/ 0 w 2474804"/>
            <a:gd name="connsiteY4" fmla="*/ 0 h 280205"/>
            <a:gd name="connsiteX0" fmla="*/ 7258 w 2358690"/>
            <a:gd name="connsiteY0" fmla="*/ 0 h 280205"/>
            <a:gd name="connsiteX1" fmla="*/ 2358690 w 2358690"/>
            <a:gd name="connsiteY1" fmla="*/ 0 h 280205"/>
            <a:gd name="connsiteX2" fmla="*/ 2358690 w 2358690"/>
            <a:gd name="connsiteY2" fmla="*/ 280205 h 280205"/>
            <a:gd name="connsiteX3" fmla="*/ 0 w 2358690"/>
            <a:gd name="connsiteY3" fmla="*/ 280205 h 280205"/>
            <a:gd name="connsiteX4" fmla="*/ 7258 w 2358690"/>
            <a:gd name="connsiteY4" fmla="*/ 0 h 280205"/>
            <a:gd name="connsiteX0" fmla="*/ 0 w 2351432"/>
            <a:gd name="connsiteY0" fmla="*/ 0 h 287463"/>
            <a:gd name="connsiteX1" fmla="*/ 2351432 w 2351432"/>
            <a:gd name="connsiteY1" fmla="*/ 0 h 287463"/>
            <a:gd name="connsiteX2" fmla="*/ 2351432 w 2351432"/>
            <a:gd name="connsiteY2" fmla="*/ 280205 h 287463"/>
            <a:gd name="connsiteX3" fmla="*/ 101599 w 2351432"/>
            <a:gd name="connsiteY3" fmla="*/ 287463 h 287463"/>
            <a:gd name="connsiteX4" fmla="*/ 0 w 2351432"/>
            <a:gd name="connsiteY4" fmla="*/ 0 h 2874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351432" h="287463">
              <a:moveTo>
                <a:pt x="0" y="0"/>
              </a:moveTo>
              <a:lnTo>
                <a:pt x="2351432" y="0"/>
              </a:lnTo>
              <a:lnTo>
                <a:pt x="2351432" y="280205"/>
              </a:lnTo>
              <a:lnTo>
                <a:pt x="101599" y="287463"/>
              </a:lnTo>
              <a:lnTo>
                <a:pt x="0" y="0"/>
              </a:lnTo>
              <a:close/>
            </a:path>
          </a:pathLst>
        </a:cu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382" tIns="45690" rIns="91382" bIns="45690" rtlCol="0" anchor="t">
          <a:spAutoFit/>
        </a:bodyPr>
        <a:lstStyle>
          <a:lvl1pPr marL="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cap="all">
              <a:solidFill>
                <a:schemeClr val="accent1"/>
              </a:solidFill>
            </a:rPr>
            <a:t>Work Burndown</a:t>
          </a:r>
        </a:p>
      </xdr:txBody>
    </xdr:sp>
    <xdr:clientData/>
  </xdr:twoCellAnchor>
  <xdr:twoCellAnchor>
    <xdr:from>
      <xdr:col>0</xdr:col>
      <xdr:colOff>6160</xdr:colOff>
      <xdr:row>21</xdr:row>
      <xdr:rowOff>93698</xdr:rowOff>
    </xdr:from>
    <xdr:to>
      <xdr:col>7</xdr:col>
      <xdr:colOff>402400</xdr:colOff>
      <xdr:row>25</xdr:row>
      <xdr:rowOff>4763</xdr:rowOff>
    </xdr:to>
    <xdr:sp macro="" textlink="">
      <xdr:nvSpPr>
        <xdr:cNvPr id="8" name="TextBox 176"/>
        <xdr:cNvSpPr txBox="1"/>
      </xdr:nvSpPr>
      <xdr:spPr>
        <a:xfrm>
          <a:off x="6160" y="4094198"/>
          <a:ext cx="4663440" cy="6730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chemeClr val="bg1">
                  <a:lumMod val="50000"/>
                </a:schemeClr>
              </a:solidFill>
            </a:rPr>
            <a:t>Shows how much work you have completed and how much you have left. If the remaining cumulative work line is steeper, then the project may be late.</a:t>
          </a:r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900">
              <a:solidFill>
                <a:schemeClr val="bg1">
                  <a:lumMod val="50000"/>
                </a:schemeClr>
              </a:solidFill>
            </a:rPr>
            <a:t>Is your baseline zero? </a:t>
          </a:r>
          <a:endParaRPr lang="en-US" sz="800" u="sng">
            <a:solidFill>
              <a:srgbClr val="3F72C5"/>
            </a:solidFill>
          </a:endParaRPr>
        </a:p>
      </xdr:txBody>
    </xdr:sp>
    <xdr:clientData/>
  </xdr:twoCellAnchor>
  <xdr:twoCellAnchor editAs="oneCell">
    <xdr:from>
      <xdr:col>11</xdr:col>
      <xdr:colOff>469410</xdr:colOff>
      <xdr:row>16</xdr:row>
      <xdr:rowOff>162859</xdr:rowOff>
    </xdr:from>
    <xdr:to>
      <xdr:col>12</xdr:col>
      <xdr:colOff>164636</xdr:colOff>
      <xdr:row>19</xdr:row>
      <xdr:rowOff>18116</xdr:rowOff>
    </xdr:to>
    <xdr:pic>
      <xdr:nvPicPr>
        <xdr:cNvPr id="9" name="Picture 8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5010" y="3210859"/>
          <a:ext cx="304826" cy="426757"/>
        </a:xfrm>
        <a:prstGeom prst="rect">
          <a:avLst/>
        </a:prstGeom>
      </xdr:spPr>
    </xdr:pic>
    <xdr:clientData/>
  </xdr:twoCellAnchor>
  <xdr:twoCellAnchor>
    <xdr:from>
      <xdr:col>8</xdr:col>
      <xdr:colOff>321786</xdr:colOff>
      <xdr:row>6</xdr:row>
      <xdr:rowOff>14288</xdr:rowOff>
    </xdr:from>
    <xdr:to>
      <xdr:col>16</xdr:col>
      <xdr:colOff>16986</xdr:colOff>
      <xdr:row>20</xdr:row>
      <xdr:rowOff>90488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226535</xdr:colOff>
      <xdr:row>20</xdr:row>
      <xdr:rowOff>136765</xdr:rowOff>
    </xdr:from>
    <xdr:to>
      <xdr:col>16</xdr:col>
      <xdr:colOff>13175</xdr:colOff>
      <xdr:row>21</xdr:row>
      <xdr:rowOff>179410</xdr:rowOff>
    </xdr:to>
    <xdr:sp macro="" textlink="">
      <xdr:nvSpPr>
        <xdr:cNvPr id="11" name="TextBox 175"/>
        <xdr:cNvSpPr txBox="1"/>
      </xdr:nvSpPr>
      <xdr:spPr>
        <a:xfrm>
          <a:off x="5103335" y="3946765"/>
          <a:ext cx="4663440" cy="233145"/>
        </a:xfrm>
        <a:custGeom>
          <a:avLst/>
          <a:gdLst>
            <a:gd name="connsiteX0" fmla="*/ 0 w 2474804"/>
            <a:gd name="connsiteY0" fmla="*/ 0 h 280205"/>
            <a:gd name="connsiteX1" fmla="*/ 2474804 w 2474804"/>
            <a:gd name="connsiteY1" fmla="*/ 0 h 280205"/>
            <a:gd name="connsiteX2" fmla="*/ 2474804 w 2474804"/>
            <a:gd name="connsiteY2" fmla="*/ 280205 h 280205"/>
            <a:gd name="connsiteX3" fmla="*/ 0 w 2474804"/>
            <a:gd name="connsiteY3" fmla="*/ 280205 h 280205"/>
            <a:gd name="connsiteX4" fmla="*/ 0 w 2474804"/>
            <a:gd name="connsiteY4" fmla="*/ 0 h 280205"/>
            <a:gd name="connsiteX0" fmla="*/ 0 w 2474804"/>
            <a:gd name="connsiteY0" fmla="*/ 0 h 280205"/>
            <a:gd name="connsiteX1" fmla="*/ 2474804 w 2474804"/>
            <a:gd name="connsiteY1" fmla="*/ 0 h 280205"/>
            <a:gd name="connsiteX2" fmla="*/ 2474804 w 2474804"/>
            <a:gd name="connsiteY2" fmla="*/ 280205 h 280205"/>
            <a:gd name="connsiteX3" fmla="*/ 116114 w 2474804"/>
            <a:gd name="connsiteY3" fmla="*/ 280205 h 280205"/>
            <a:gd name="connsiteX4" fmla="*/ 0 w 2474804"/>
            <a:gd name="connsiteY4" fmla="*/ 0 h 280205"/>
            <a:gd name="connsiteX0" fmla="*/ 7258 w 2358690"/>
            <a:gd name="connsiteY0" fmla="*/ 0 h 280205"/>
            <a:gd name="connsiteX1" fmla="*/ 2358690 w 2358690"/>
            <a:gd name="connsiteY1" fmla="*/ 0 h 280205"/>
            <a:gd name="connsiteX2" fmla="*/ 2358690 w 2358690"/>
            <a:gd name="connsiteY2" fmla="*/ 280205 h 280205"/>
            <a:gd name="connsiteX3" fmla="*/ 0 w 2358690"/>
            <a:gd name="connsiteY3" fmla="*/ 280205 h 280205"/>
            <a:gd name="connsiteX4" fmla="*/ 7258 w 2358690"/>
            <a:gd name="connsiteY4" fmla="*/ 0 h 280205"/>
            <a:gd name="connsiteX0" fmla="*/ 0 w 2351432"/>
            <a:gd name="connsiteY0" fmla="*/ 0 h 287463"/>
            <a:gd name="connsiteX1" fmla="*/ 2351432 w 2351432"/>
            <a:gd name="connsiteY1" fmla="*/ 0 h 287463"/>
            <a:gd name="connsiteX2" fmla="*/ 2351432 w 2351432"/>
            <a:gd name="connsiteY2" fmla="*/ 280205 h 287463"/>
            <a:gd name="connsiteX3" fmla="*/ 101599 w 2351432"/>
            <a:gd name="connsiteY3" fmla="*/ 287463 h 287463"/>
            <a:gd name="connsiteX4" fmla="*/ 0 w 2351432"/>
            <a:gd name="connsiteY4" fmla="*/ 0 h 2874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351432" h="287463">
              <a:moveTo>
                <a:pt x="0" y="0"/>
              </a:moveTo>
              <a:lnTo>
                <a:pt x="2351432" y="0"/>
              </a:lnTo>
              <a:lnTo>
                <a:pt x="2351432" y="280205"/>
              </a:lnTo>
              <a:lnTo>
                <a:pt x="101599" y="287463"/>
              </a:lnTo>
              <a:lnTo>
                <a:pt x="0" y="0"/>
              </a:lnTo>
              <a:close/>
            </a:path>
          </a:pathLst>
        </a:cu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382" tIns="45690" rIns="91382" bIns="45690" rtlCol="0" anchor="t">
          <a:spAutoFit/>
        </a:bodyPr>
        <a:lstStyle>
          <a:lvl1pPr marL="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cap="all">
              <a:solidFill>
                <a:schemeClr val="accent1"/>
              </a:solidFill>
            </a:rPr>
            <a:t>Task Burndown</a:t>
          </a:r>
        </a:p>
      </xdr:txBody>
    </xdr:sp>
    <xdr:clientData/>
  </xdr:twoCellAnchor>
  <xdr:twoCellAnchor>
    <xdr:from>
      <xdr:col>8</xdr:col>
      <xdr:colOff>229099</xdr:colOff>
      <xdr:row>21</xdr:row>
      <xdr:rowOff>98982</xdr:rowOff>
    </xdr:from>
    <xdr:to>
      <xdr:col>16</xdr:col>
      <xdr:colOff>198619</xdr:colOff>
      <xdr:row>24</xdr:row>
      <xdr:rowOff>167562</xdr:rowOff>
    </xdr:to>
    <xdr:sp macro="" textlink="">
      <xdr:nvSpPr>
        <xdr:cNvPr id="12" name="TextBox 176"/>
        <xdr:cNvSpPr txBox="1"/>
      </xdr:nvSpPr>
      <xdr:spPr>
        <a:xfrm>
          <a:off x="5105899" y="4099482"/>
          <a:ext cx="484632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chemeClr val="bg1">
                  <a:lumMod val="50000"/>
                </a:schemeClr>
              </a:solidFill>
            </a:rPr>
            <a:t>Shows how many tasks you have completed and how many you have left. If the remaining tasks line is steeper, then your project may be late.</a:t>
          </a:r>
        </a:p>
      </xdr:txBody>
    </xdr:sp>
    <xdr:clientData/>
  </xdr:twoCellAnchor>
  <xdr:twoCellAnchor>
    <xdr:from>
      <xdr:col>0</xdr:col>
      <xdr:colOff>26509</xdr:colOff>
      <xdr:row>24</xdr:row>
      <xdr:rowOff>119063</xdr:rowOff>
    </xdr:from>
    <xdr:to>
      <xdr:col>3</xdr:col>
      <xdr:colOff>26509</xdr:colOff>
      <xdr:row>25</xdr:row>
      <xdr:rowOff>100013</xdr:rowOff>
    </xdr:to>
    <xdr:sp macro="" textlink="">
      <xdr:nvSpPr>
        <xdr:cNvPr id="13" name="Rectangle 12">
          <a:hlinkClick xmlns:r="http://schemas.openxmlformats.org/officeDocument/2006/relationships" r:id="rId6"/>
        </xdr:cNvPr>
        <xdr:cNvSpPr/>
      </xdr:nvSpPr>
      <xdr:spPr>
        <a:xfrm>
          <a:off x="26509" y="4691063"/>
          <a:ext cx="182880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u="sng">
              <a:solidFill>
                <a:schemeClr val="accent1"/>
              </a:solidFill>
            </a:rPr>
            <a:t>Try setting a baseline</a:t>
          </a:r>
        </a:p>
      </xdr:txBody>
    </xdr:sp>
    <xdr:clientData/>
  </xdr:twoCellAnchor>
  <xdr:twoCellAnchor>
    <xdr:from>
      <xdr:col>8</xdr:col>
      <xdr:colOff>236061</xdr:colOff>
      <xdr:row>24</xdr:row>
      <xdr:rowOff>80963</xdr:rowOff>
    </xdr:from>
    <xdr:to>
      <xdr:col>15</xdr:col>
      <xdr:colOff>445611</xdr:colOff>
      <xdr:row>25</xdr:row>
      <xdr:rowOff>176213</xdr:rowOff>
    </xdr:to>
    <xdr:sp macro="" textlink="">
      <xdr:nvSpPr>
        <xdr:cNvPr id="14" name="TextBox 8">
          <a:hlinkClick xmlns:r="http://schemas.openxmlformats.org/officeDocument/2006/relationships" r:id="rId7"/>
        </xdr:cNvPr>
        <xdr:cNvSpPr txBox="1"/>
      </xdr:nvSpPr>
      <xdr:spPr>
        <a:xfrm>
          <a:off x="5112861" y="4652963"/>
          <a:ext cx="4476750" cy="285750"/>
        </a:xfrm>
        <a:prstGeom prst="rect">
          <a:avLst/>
        </a:prstGeom>
        <a:solidFill>
          <a:schemeClr val="l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en-US" sz="1000" u="sng">
              <a:solidFill>
                <a:schemeClr val="accent1"/>
              </a:solidFill>
            </a:rPr>
            <a:t>Learn more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196144</xdr:colOff>
      <xdr:row>5</xdr:row>
      <xdr:rowOff>111921</xdr:rowOff>
    </xdr:from>
    <xdr:to>
      <xdr:col>15</xdr:col>
      <xdr:colOff>19050</xdr:colOff>
      <xdr:row>19</xdr:row>
      <xdr:rowOff>188121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196143</xdr:colOff>
      <xdr:row>0</xdr:row>
      <xdr:rowOff>97633</xdr:rowOff>
    </xdr:from>
    <xdr:to>
      <xdr:col>14</xdr:col>
      <xdr:colOff>577143</xdr:colOff>
      <xdr:row>4</xdr:row>
      <xdr:rowOff>107603</xdr:rowOff>
    </xdr:to>
    <xdr:pic>
      <xdr:nvPicPr>
        <xdr:cNvPr id="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743" y="97633"/>
          <a:ext cx="8305800" cy="7719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213360</xdr:colOff>
      <xdr:row>27</xdr:row>
      <xdr:rowOff>47634</xdr:rowOff>
    </xdr:to>
    <xdr:sp macro="" textlink="">
      <xdr:nvSpPr>
        <xdr:cNvPr id="4" name="TextBox 4"/>
        <xdr:cNvSpPr txBox="1"/>
      </xdr:nvSpPr>
      <xdr:spPr>
        <a:xfrm rot="16200000">
          <a:off x="-2184087" y="2184087"/>
          <a:ext cx="5191134" cy="822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3600" b="1" i="0" cap="all" baseline="0">
              <a:solidFill>
                <a:schemeClr val="tx1">
                  <a:lumMod val="50000"/>
                  <a:lumOff val="50000"/>
                </a:schemeClr>
              </a:solidFill>
            </a:rPr>
            <a:t>Cash Flow </a:t>
          </a:r>
        </a:p>
      </xdr:txBody>
    </xdr:sp>
    <xdr:clientData/>
  </xdr:twoCellAnchor>
  <xdr:twoCellAnchor editAs="oneCell">
    <xdr:from>
      <xdr:col>1</xdr:col>
      <xdr:colOff>177095</xdr:colOff>
      <xdr:row>20</xdr:row>
      <xdr:rowOff>183358</xdr:rowOff>
    </xdr:from>
    <xdr:to>
      <xdr:col>15</xdr:col>
      <xdr:colOff>24695</xdr:colOff>
      <xdr:row>39</xdr:row>
      <xdr:rowOff>103348</xdr:rowOff>
    </xdr:to>
    <xdr:pic>
      <xdr:nvPicPr>
        <xdr:cNvPr id="6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695" y="3993358"/>
          <a:ext cx="8382000" cy="35394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0</xdr:rowOff>
    </xdr:from>
    <xdr:to>
      <xdr:col>17</xdr:col>
      <xdr:colOff>114300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</xdr:row>
      <xdr:rowOff>0</xdr:rowOff>
    </xdr:from>
    <xdr:to>
      <xdr:col>8</xdr:col>
      <xdr:colOff>561974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16</xdr:row>
      <xdr:rowOff>23811</xdr:rowOff>
    </xdr:from>
    <xdr:to>
      <xdr:col>11</xdr:col>
      <xdr:colOff>361950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1</xdr:row>
      <xdr:rowOff>61911</xdr:rowOff>
    </xdr:from>
    <xdr:to>
      <xdr:col>25</xdr:col>
      <xdr:colOff>295275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228599</xdr:colOff>
      <xdr:row>16</xdr:row>
      <xdr:rowOff>80962</xdr:rowOff>
    </xdr:from>
    <xdr:to>
      <xdr:col>25</xdr:col>
      <xdr:colOff>381000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209549</xdr:colOff>
      <xdr:row>30</xdr:row>
      <xdr:rowOff>42861</xdr:rowOff>
    </xdr:from>
    <xdr:to>
      <xdr:col>10</xdr:col>
      <xdr:colOff>171449</xdr:colOff>
      <xdr:row>49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166687</xdr:colOff>
      <xdr:row>32</xdr:row>
      <xdr:rowOff>119061</xdr:rowOff>
    </xdr:from>
    <xdr:to>
      <xdr:col>22</xdr:col>
      <xdr:colOff>323850</xdr:colOff>
      <xdr:row>49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J14" totalsRowShown="0" headerRowDxfId="10" dataDxfId="9">
  <autoFilter ref="B2:J14"/>
  <tableColumns count="9">
    <tableColumn id="1" name="Tarea" dataDxfId="8"/>
    <tableColumn id="2" name="Duracion Real (hs)" dataDxfId="7"/>
    <tableColumn id="3" name="Duracion Estimada (hs)" dataDxfId="6"/>
    <tableColumn id="9" name="Desvio" dataDxfId="5">
      <calculatedColumnFormula xml:space="preserve"> 1 - (Table1[[#This Row],[Duracion Estimada (hs)]]/Table1[[#This Row],[Duracion Real (hs)]])</calculatedColumnFormula>
    </tableColumn>
    <tableColumn id="4" name="Costo Real" dataDxfId="4"/>
    <tableColumn id="5" name="Acumulado Real" dataDxfId="3">
      <calculatedColumnFormula xml:space="preserve"> G2+F3</calculatedColumnFormula>
    </tableColumn>
    <tableColumn id="6" name="Costo Estimado" dataDxfId="2"/>
    <tableColumn id="10" name="Column1" dataDxfId="1">
      <calculatedColumnFormula xml:space="preserve"> 1 - (Table1[[#This Row],[Costo Estimado]]/Table1[[#This Row],[Costo Real]])</calculatedColumnFormula>
    </tableColumn>
    <tableColumn id="7" name="Acumulado Estimado" dataDxfId="0">
      <calculatedColumnFormula xml:space="preserve"> J2+H3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showGridLines="0" topLeftCell="A51" workbookViewId="0">
      <selection activeCell="L63" sqref="L63"/>
    </sheetView>
  </sheetViews>
  <sheetFormatPr defaultRowHeight="15" x14ac:dyDescent="0.25"/>
  <cols>
    <col min="2" max="2" width="23.28515625" customWidth="1"/>
    <col min="3" max="3" width="13.140625" customWidth="1"/>
    <col min="4" max="4" width="11.7109375" customWidth="1"/>
    <col min="5" max="5" width="12.7109375" customWidth="1"/>
    <col min="10" max="10" width="17.5703125" customWidth="1"/>
    <col min="11" max="11" width="13.28515625" customWidth="1"/>
    <col min="12" max="12" width="10" bestFit="1" customWidth="1"/>
    <col min="13" max="13" width="17.7109375" customWidth="1"/>
  </cols>
  <sheetData>
    <row r="2" spans="2:13" x14ac:dyDescent="0.25">
      <c r="B2" s="17" t="s">
        <v>74</v>
      </c>
      <c r="C2" s="17"/>
      <c r="D2" s="17"/>
      <c r="E2" s="17"/>
      <c r="J2" t="s">
        <v>75</v>
      </c>
    </row>
    <row r="3" spans="2:13" x14ac:dyDescent="0.25">
      <c r="B3" s="8" t="s">
        <v>31</v>
      </c>
      <c r="C3" s="9" t="s">
        <v>32</v>
      </c>
      <c r="D3" s="9" t="s">
        <v>33</v>
      </c>
      <c r="E3" s="10" t="s">
        <v>73</v>
      </c>
      <c r="F3" s="17"/>
      <c r="G3" s="17"/>
      <c r="H3" s="17"/>
      <c r="I3" s="17"/>
      <c r="J3" s="8" t="s">
        <v>31</v>
      </c>
      <c r="K3" s="9" t="s">
        <v>32</v>
      </c>
      <c r="L3" s="9" t="s">
        <v>33</v>
      </c>
      <c r="M3" s="10" t="s">
        <v>73</v>
      </c>
    </row>
    <row r="4" spans="2:13" x14ac:dyDescent="0.25">
      <c r="B4" s="11" t="s">
        <v>36</v>
      </c>
      <c r="C4" s="13" t="s">
        <v>37</v>
      </c>
      <c r="D4" s="12">
        <v>27153.33</v>
      </c>
      <c r="E4" s="14">
        <v>135.77000000000001</v>
      </c>
      <c r="F4" s="17"/>
      <c r="G4" s="17"/>
      <c r="H4" s="17"/>
      <c r="I4" s="17"/>
      <c r="J4" s="11" t="s">
        <v>36</v>
      </c>
      <c r="K4" s="13" t="s">
        <v>37</v>
      </c>
      <c r="L4" s="12">
        <v>26953.33</v>
      </c>
      <c r="M4" s="14">
        <v>134.77000000000001</v>
      </c>
    </row>
    <row r="5" spans="2:13" x14ac:dyDescent="0.25">
      <c r="B5" s="11" t="s">
        <v>38</v>
      </c>
      <c r="C5" s="13" t="s">
        <v>39</v>
      </c>
      <c r="D5" s="12">
        <v>20948.669999999998</v>
      </c>
      <c r="E5" s="14">
        <v>149.63</v>
      </c>
      <c r="F5" s="17"/>
      <c r="G5" s="17"/>
      <c r="H5" s="17"/>
      <c r="I5" s="17"/>
      <c r="J5" s="11" t="s">
        <v>38</v>
      </c>
      <c r="K5" s="13" t="s">
        <v>39</v>
      </c>
      <c r="L5" s="12">
        <v>20948.669999999998</v>
      </c>
      <c r="M5" s="14">
        <v>149.63</v>
      </c>
    </row>
    <row r="6" spans="2:13" x14ac:dyDescent="0.25">
      <c r="B6" s="11" t="s">
        <v>40</v>
      </c>
      <c r="C6" s="13" t="s">
        <v>41</v>
      </c>
      <c r="D6" s="12">
        <v>29448</v>
      </c>
      <c r="E6" s="14">
        <v>245.4</v>
      </c>
      <c r="F6" s="17"/>
      <c r="G6" s="17"/>
      <c r="H6" s="17"/>
      <c r="I6" s="17"/>
      <c r="J6" s="11" t="s">
        <v>40</v>
      </c>
      <c r="K6" s="13" t="s">
        <v>41</v>
      </c>
      <c r="L6" s="12">
        <v>10248</v>
      </c>
      <c r="M6" s="14">
        <v>85.4</v>
      </c>
    </row>
    <row r="7" spans="2:13" ht="24" x14ac:dyDescent="0.25">
      <c r="B7" s="11" t="s">
        <v>42</v>
      </c>
      <c r="C7" s="13" t="s">
        <v>43</v>
      </c>
      <c r="D7" s="12">
        <v>161730</v>
      </c>
      <c r="E7" s="18">
        <v>1198</v>
      </c>
      <c r="F7" s="17"/>
      <c r="G7" s="17"/>
      <c r="H7" s="17"/>
      <c r="I7" s="17"/>
      <c r="J7" s="11" t="s">
        <v>42</v>
      </c>
      <c r="K7" s="13" t="s">
        <v>43</v>
      </c>
      <c r="L7" s="12">
        <v>205875</v>
      </c>
      <c r="M7" s="18">
        <v>1525</v>
      </c>
    </row>
    <row r="8" spans="2:13" ht="24" x14ac:dyDescent="0.25">
      <c r="B8" s="11" t="s">
        <v>44</v>
      </c>
      <c r="C8" s="13" t="s">
        <v>45</v>
      </c>
      <c r="D8" s="12">
        <v>69934</v>
      </c>
      <c r="E8" s="19">
        <v>1165.57</v>
      </c>
      <c r="F8" s="17"/>
      <c r="G8" s="17"/>
      <c r="H8" s="17"/>
      <c r="I8" s="17"/>
      <c r="J8" s="11" t="s">
        <v>44</v>
      </c>
      <c r="K8" s="13" t="s">
        <v>45</v>
      </c>
      <c r="L8" s="12">
        <v>87899.85</v>
      </c>
      <c r="M8" s="18">
        <v>1465</v>
      </c>
    </row>
    <row r="9" spans="2:13" x14ac:dyDescent="0.25">
      <c r="B9" s="11" t="s">
        <v>46</v>
      </c>
      <c r="C9" s="13" t="s">
        <v>47</v>
      </c>
      <c r="D9" s="12">
        <v>7232</v>
      </c>
      <c r="E9" s="14">
        <v>90.4</v>
      </c>
      <c r="F9" s="17"/>
      <c r="G9" s="17"/>
      <c r="H9" s="17"/>
      <c r="I9" s="17"/>
      <c r="J9" s="11" t="s">
        <v>46</v>
      </c>
      <c r="K9" s="13" t="s">
        <v>47</v>
      </c>
      <c r="L9" s="12">
        <v>7552</v>
      </c>
      <c r="M9" s="14">
        <v>94.4</v>
      </c>
    </row>
    <row r="10" spans="2:13" x14ac:dyDescent="0.25">
      <c r="B10" s="11" t="s">
        <v>48</v>
      </c>
      <c r="C10" s="13" t="s">
        <v>49</v>
      </c>
      <c r="D10" s="12">
        <v>92224</v>
      </c>
      <c r="E10" s="14">
        <v>838.4</v>
      </c>
      <c r="F10" s="17"/>
      <c r="G10" s="17"/>
      <c r="H10" s="17"/>
      <c r="I10" s="17"/>
      <c r="J10" s="11" t="s">
        <v>48</v>
      </c>
      <c r="K10" s="13" t="s">
        <v>49</v>
      </c>
      <c r="L10" s="12">
        <v>130834</v>
      </c>
      <c r="M10" s="19">
        <v>1189.4000000000001</v>
      </c>
    </row>
    <row r="11" spans="2:13" x14ac:dyDescent="0.25">
      <c r="B11" s="11" t="s">
        <v>50</v>
      </c>
      <c r="C11" s="13" t="s">
        <v>49</v>
      </c>
      <c r="D11" s="12">
        <v>52800</v>
      </c>
      <c r="E11" s="14">
        <v>480</v>
      </c>
      <c r="F11" s="17"/>
      <c r="G11" s="17"/>
      <c r="H11" s="17"/>
      <c r="I11" s="17"/>
      <c r="J11" s="11" t="s">
        <v>50</v>
      </c>
      <c r="K11" s="13" t="s">
        <v>49</v>
      </c>
      <c r="L11" s="12">
        <v>9480.17</v>
      </c>
      <c r="M11" s="14">
        <v>86.18</v>
      </c>
    </row>
    <row r="12" spans="2:13" x14ac:dyDescent="0.25">
      <c r="B12" s="11" t="s">
        <v>51</v>
      </c>
      <c r="C12" s="13" t="s">
        <v>52</v>
      </c>
      <c r="D12" s="12">
        <v>400</v>
      </c>
      <c r="E12" s="14">
        <v>6</v>
      </c>
      <c r="F12" s="17"/>
      <c r="G12" s="17"/>
      <c r="H12" s="17"/>
      <c r="I12" s="17"/>
      <c r="J12" s="11" t="s">
        <v>51</v>
      </c>
      <c r="K12" s="13" t="s">
        <v>52</v>
      </c>
      <c r="L12" s="12">
        <v>400</v>
      </c>
      <c r="M12" s="14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H38"/>
  <sheetViews>
    <sheetView showGridLines="0" topLeftCell="A22" workbookViewId="0">
      <selection activeCell="B27" sqref="B27:H38"/>
    </sheetView>
  </sheetViews>
  <sheetFormatPr defaultRowHeight="15" x14ac:dyDescent="0.25"/>
  <cols>
    <col min="2" max="2" width="24" customWidth="1"/>
    <col min="3" max="3" width="11.140625" customWidth="1"/>
    <col min="4" max="4" width="11.7109375" customWidth="1"/>
    <col min="5" max="5" width="10.140625" customWidth="1"/>
  </cols>
  <sheetData>
    <row r="27" spans="2:8" ht="24" x14ac:dyDescent="0.25">
      <c r="B27" s="8" t="s">
        <v>31</v>
      </c>
      <c r="C27" s="9" t="s">
        <v>33</v>
      </c>
      <c r="D27" s="9" t="s">
        <v>35</v>
      </c>
      <c r="E27" s="9" t="s">
        <v>34</v>
      </c>
      <c r="F27" s="9" t="s">
        <v>54</v>
      </c>
      <c r="G27" s="9" t="s">
        <v>55</v>
      </c>
      <c r="H27" s="15" t="s">
        <v>56</v>
      </c>
    </row>
    <row r="28" spans="2:8" x14ac:dyDescent="0.25">
      <c r="B28" s="11" t="s">
        <v>57</v>
      </c>
      <c r="C28" s="12">
        <v>4347</v>
      </c>
      <c r="D28" s="12">
        <v>4347</v>
      </c>
      <c r="E28" s="12">
        <v>0</v>
      </c>
      <c r="F28" s="13" t="s">
        <v>1</v>
      </c>
      <c r="G28" s="13" t="s">
        <v>1</v>
      </c>
      <c r="H28" s="16" t="s">
        <v>53</v>
      </c>
    </row>
    <row r="29" spans="2:8" x14ac:dyDescent="0.25">
      <c r="B29" s="11" t="s">
        <v>58</v>
      </c>
      <c r="C29" s="12">
        <v>14786</v>
      </c>
      <c r="D29" s="12">
        <v>14786</v>
      </c>
      <c r="E29" s="12">
        <v>0</v>
      </c>
      <c r="F29" s="13" t="s">
        <v>2</v>
      </c>
      <c r="G29" s="13" t="s">
        <v>2</v>
      </c>
      <c r="H29" s="16" t="s">
        <v>53</v>
      </c>
    </row>
    <row r="30" spans="2:8" x14ac:dyDescent="0.25">
      <c r="B30" s="11" t="s">
        <v>59</v>
      </c>
      <c r="C30" s="12">
        <v>10144.33</v>
      </c>
      <c r="D30" s="12">
        <v>10144.33</v>
      </c>
      <c r="E30" s="12">
        <v>0</v>
      </c>
      <c r="F30" s="13" t="s">
        <v>3</v>
      </c>
      <c r="G30" s="13" t="s">
        <v>3</v>
      </c>
      <c r="H30" s="16" t="s">
        <v>53</v>
      </c>
    </row>
    <row r="31" spans="2:8" x14ac:dyDescent="0.25">
      <c r="B31" s="11" t="s">
        <v>60</v>
      </c>
      <c r="C31" s="12">
        <v>18530</v>
      </c>
      <c r="D31" s="12">
        <v>18530</v>
      </c>
      <c r="E31" s="12">
        <v>0</v>
      </c>
      <c r="F31" s="13" t="s">
        <v>4</v>
      </c>
      <c r="G31" s="13" t="s">
        <v>4</v>
      </c>
      <c r="H31" s="16" t="s">
        <v>53</v>
      </c>
    </row>
    <row r="32" spans="2:8" ht="24" x14ac:dyDescent="0.25">
      <c r="B32" s="11" t="s">
        <v>61</v>
      </c>
      <c r="C32" s="12">
        <v>367800</v>
      </c>
      <c r="D32" s="12">
        <v>366600</v>
      </c>
      <c r="E32" s="12">
        <v>1200</v>
      </c>
      <c r="F32" s="13" t="s">
        <v>11</v>
      </c>
      <c r="G32" s="13" t="s">
        <v>5</v>
      </c>
      <c r="H32" s="16" t="s">
        <v>62</v>
      </c>
    </row>
    <row r="33" spans="2:8" x14ac:dyDescent="0.25">
      <c r="B33" s="11" t="s">
        <v>63</v>
      </c>
      <c r="C33" s="12">
        <v>36330</v>
      </c>
      <c r="D33" s="12">
        <v>36330</v>
      </c>
      <c r="E33" s="12">
        <v>0</v>
      </c>
      <c r="F33" s="13" t="s">
        <v>12</v>
      </c>
      <c r="G33" s="13" t="s">
        <v>6</v>
      </c>
      <c r="H33" s="16" t="s">
        <v>64</v>
      </c>
    </row>
    <row r="34" spans="2:8" x14ac:dyDescent="0.25">
      <c r="B34" s="11" t="s">
        <v>65</v>
      </c>
      <c r="C34" s="12">
        <v>3418</v>
      </c>
      <c r="D34" s="12">
        <v>3418</v>
      </c>
      <c r="E34" s="12">
        <v>0</v>
      </c>
      <c r="F34" s="13" t="s">
        <v>13</v>
      </c>
      <c r="G34" s="13" t="s">
        <v>66</v>
      </c>
      <c r="H34" s="16" t="s">
        <v>67</v>
      </c>
    </row>
    <row r="35" spans="2:8" ht="24" x14ac:dyDescent="0.25">
      <c r="B35" s="11" t="s">
        <v>68</v>
      </c>
      <c r="C35" s="12">
        <v>39531.17</v>
      </c>
      <c r="D35" s="12">
        <v>2410</v>
      </c>
      <c r="E35" s="12">
        <v>37121.17</v>
      </c>
      <c r="F35" s="13" t="s">
        <v>14</v>
      </c>
      <c r="G35" s="13" t="s">
        <v>7</v>
      </c>
      <c r="H35" s="16" t="s">
        <v>69</v>
      </c>
    </row>
    <row r="36" spans="2:8" x14ac:dyDescent="0.25">
      <c r="B36" s="11" t="s">
        <v>70</v>
      </c>
      <c r="C36" s="12">
        <v>1600</v>
      </c>
      <c r="D36" s="12">
        <v>1600</v>
      </c>
      <c r="E36" s="12">
        <v>0</v>
      </c>
      <c r="F36" s="13" t="s">
        <v>8</v>
      </c>
      <c r="G36" s="13" t="s">
        <v>8</v>
      </c>
      <c r="H36" s="16" t="s">
        <v>53</v>
      </c>
    </row>
    <row r="37" spans="2:8" x14ac:dyDescent="0.25">
      <c r="B37" s="11" t="s">
        <v>71</v>
      </c>
      <c r="C37" s="12">
        <v>2284.5100000000002</v>
      </c>
      <c r="D37" s="12">
        <v>2284.5100000000002</v>
      </c>
      <c r="E37" s="12">
        <v>0</v>
      </c>
      <c r="F37" s="13" t="s">
        <v>9</v>
      </c>
      <c r="G37" s="13" t="s">
        <v>9</v>
      </c>
      <c r="H37" s="16" t="s">
        <v>53</v>
      </c>
    </row>
    <row r="38" spans="2:8" x14ac:dyDescent="0.25">
      <c r="B38" s="11" t="s">
        <v>72</v>
      </c>
      <c r="C38" s="12">
        <v>1420</v>
      </c>
      <c r="D38" s="12">
        <v>1420</v>
      </c>
      <c r="E38" s="12">
        <v>0</v>
      </c>
      <c r="F38" s="13" t="s">
        <v>10</v>
      </c>
      <c r="G38" s="13" t="s">
        <v>10</v>
      </c>
      <c r="H38" s="16" t="s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3" workbookViewId="0">
      <selection activeCell="S8" sqref="S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R5" sqref="R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0" workbookViewId="0">
      <selection activeCell="G8" sqref="G8"/>
    </sheetView>
  </sheetViews>
  <sheetFormatPr defaultRowHeight="15" x14ac:dyDescent="0.25"/>
  <cols>
    <col min="2" max="2" width="40.85546875" customWidth="1"/>
    <col min="3" max="3" width="21.85546875" bestFit="1" customWidth="1"/>
    <col min="4" max="4" width="26.140625" bestFit="1" customWidth="1"/>
    <col min="5" max="5" width="19.42578125" customWidth="1"/>
    <col min="6" max="6" width="13.140625" bestFit="1" customWidth="1"/>
    <col min="7" max="7" width="17.42578125" customWidth="1"/>
    <col min="8" max="9" width="16.7109375" customWidth="1"/>
    <col min="10" max="10" width="21.7109375" customWidth="1"/>
  </cols>
  <sheetData>
    <row r="2" spans="2:10" x14ac:dyDescent="0.25">
      <c r="B2" s="1" t="s">
        <v>26</v>
      </c>
      <c r="C2" s="1" t="s">
        <v>78</v>
      </c>
      <c r="D2" s="1" t="s">
        <v>79</v>
      </c>
      <c r="E2" s="1" t="s">
        <v>77</v>
      </c>
      <c r="F2" s="1" t="s">
        <v>27</v>
      </c>
      <c r="G2" s="1" t="s">
        <v>29</v>
      </c>
      <c r="H2" s="1" t="s">
        <v>28</v>
      </c>
      <c r="I2" s="1" t="s">
        <v>76</v>
      </c>
      <c r="J2" s="1" t="s">
        <v>30</v>
      </c>
    </row>
    <row r="3" spans="2:10" ht="15.75" x14ac:dyDescent="0.25">
      <c r="B3" s="5" t="s">
        <v>0</v>
      </c>
      <c r="C3" s="5">
        <v>1822</v>
      </c>
      <c r="D3" s="5">
        <v>1523</v>
      </c>
      <c r="E3" s="20">
        <f xml:space="preserve"> 1 - (Table1[[#This Row],[Duracion Estimada (hs)]]/Table1[[#This Row],[Duracion Real (hs)]])</f>
        <v>0.16410537870472008</v>
      </c>
      <c r="F3" s="6">
        <v>500191.01</v>
      </c>
      <c r="G3" s="6"/>
      <c r="H3" s="6">
        <v>461870</v>
      </c>
      <c r="I3" s="21">
        <f xml:space="preserve"> 1 - (Table1[[#This Row],[Costo Estimado]]/Table1[[#This Row],[Costo Real]])</f>
        <v>7.6612752396329586E-2</v>
      </c>
      <c r="J3" s="7"/>
    </row>
    <row r="4" spans="2:10" ht="15.75" x14ac:dyDescent="0.25">
      <c r="B4" s="3" t="s">
        <v>15</v>
      </c>
      <c r="C4" s="3">
        <v>24</v>
      </c>
      <c r="D4" s="3">
        <v>24</v>
      </c>
      <c r="E4" s="22">
        <f xml:space="preserve"> 1 - (Table1[[#This Row],[Duracion Estimada (hs)]]/Table1[[#This Row],[Duracion Real (hs)]])</f>
        <v>0</v>
      </c>
      <c r="F4" s="4">
        <v>4347</v>
      </c>
      <c r="G4" s="4">
        <f xml:space="preserve"> F4</f>
        <v>4347</v>
      </c>
      <c r="H4" s="4">
        <v>4347</v>
      </c>
      <c r="I4" s="23">
        <f xml:space="preserve"> 1 - (Table1[[#This Row],[Costo Estimado]]/Table1[[#This Row],[Costo Real]])</f>
        <v>0</v>
      </c>
      <c r="J4" s="2">
        <f xml:space="preserve"> H4</f>
        <v>4347</v>
      </c>
    </row>
    <row r="5" spans="2:10" ht="15.75" x14ac:dyDescent="0.25">
      <c r="B5" s="3" t="s">
        <v>16</v>
      </c>
      <c r="C5" s="3">
        <v>57</v>
      </c>
      <c r="D5" s="3">
        <v>57</v>
      </c>
      <c r="E5" s="22">
        <f xml:space="preserve"> 1 - (Table1[[#This Row],[Duracion Estimada (hs)]]/Table1[[#This Row],[Duracion Real (hs)]])</f>
        <v>0</v>
      </c>
      <c r="F5" s="4">
        <v>14786</v>
      </c>
      <c r="G5" s="4">
        <f t="shared" ref="G5:G14" si="0" xml:space="preserve"> G4+F5</f>
        <v>19133</v>
      </c>
      <c r="H5" s="4">
        <v>14786</v>
      </c>
      <c r="I5" s="23">
        <f xml:space="preserve"> 1 - (Table1[[#This Row],[Costo Estimado]]/Table1[[#This Row],[Costo Real]])</f>
        <v>0</v>
      </c>
      <c r="J5" s="2">
        <f xml:space="preserve"> J4+H5</f>
        <v>19133</v>
      </c>
    </row>
    <row r="6" spans="2:10" ht="15.75" x14ac:dyDescent="0.25">
      <c r="B6" s="3" t="s">
        <v>17</v>
      </c>
      <c r="C6" s="3">
        <v>43</v>
      </c>
      <c r="D6" s="3">
        <v>43</v>
      </c>
      <c r="E6" s="22">
        <f xml:space="preserve"> 1 - (Table1[[#This Row],[Duracion Estimada (hs)]]/Table1[[#This Row],[Duracion Real (hs)]])</f>
        <v>0</v>
      </c>
      <c r="F6" s="4">
        <v>10144.33</v>
      </c>
      <c r="G6" s="4">
        <f t="shared" si="0"/>
        <v>29277.33</v>
      </c>
      <c r="H6" s="4">
        <v>10144.33</v>
      </c>
      <c r="I6" s="23">
        <f xml:space="preserve"> 1 - (Table1[[#This Row],[Costo Estimado]]/Table1[[#This Row],[Costo Real]])</f>
        <v>0</v>
      </c>
      <c r="J6" s="2">
        <f t="shared" ref="J6:J14" si="1" xml:space="preserve"> J5+H6</f>
        <v>29277.33</v>
      </c>
    </row>
    <row r="7" spans="2:10" ht="15.75" x14ac:dyDescent="0.25">
      <c r="B7" s="3" t="s">
        <v>18</v>
      </c>
      <c r="C7" s="3">
        <v>82</v>
      </c>
      <c r="D7" s="3">
        <v>82</v>
      </c>
      <c r="E7" s="22">
        <f xml:space="preserve"> 1 - (Table1[[#This Row],[Duracion Estimada (hs)]]/Table1[[#This Row],[Duracion Real (hs)]])</f>
        <v>0</v>
      </c>
      <c r="F7" s="4">
        <v>18530</v>
      </c>
      <c r="G7" s="4">
        <f t="shared" si="0"/>
        <v>47807.33</v>
      </c>
      <c r="H7" s="4">
        <v>18530</v>
      </c>
      <c r="I7" s="23">
        <f xml:space="preserve"> 1 - (Table1[[#This Row],[Costo Estimado]]/Table1[[#This Row],[Costo Real]])</f>
        <v>0</v>
      </c>
      <c r="J7" s="2">
        <f t="shared" si="1"/>
        <v>47807.33</v>
      </c>
    </row>
    <row r="8" spans="2:10" ht="15.75" x14ac:dyDescent="0.25">
      <c r="B8" s="3" t="s">
        <v>19</v>
      </c>
      <c r="C8" s="3">
        <v>1348</v>
      </c>
      <c r="D8" s="3">
        <v>1108</v>
      </c>
      <c r="E8" s="22">
        <f xml:space="preserve"> 1 - (Table1[[#This Row],[Duracion Estimada (hs)]]/Table1[[#This Row],[Duracion Real (hs)]])</f>
        <v>0.17804154302670627</v>
      </c>
      <c r="F8" s="4">
        <v>367800</v>
      </c>
      <c r="G8" s="4">
        <f t="shared" si="0"/>
        <v>415607.33</v>
      </c>
      <c r="H8" s="4">
        <v>366600</v>
      </c>
      <c r="I8" s="23">
        <f xml:space="preserve"> 1 - (Table1[[#This Row],[Costo Estimado]]/Table1[[#This Row],[Costo Real]])</f>
        <v>3.2626427406199365E-3</v>
      </c>
      <c r="J8" s="2">
        <f t="shared" si="1"/>
        <v>414407.33</v>
      </c>
    </row>
    <row r="9" spans="2:10" ht="15.75" x14ac:dyDescent="0.25">
      <c r="B9" s="3" t="s">
        <v>20</v>
      </c>
      <c r="C9" s="3">
        <v>93</v>
      </c>
      <c r="D9" s="3">
        <v>74</v>
      </c>
      <c r="E9" s="22">
        <f xml:space="preserve"> 1 - (Table1[[#This Row],[Duracion Estimada (hs)]]/Table1[[#This Row],[Duracion Real (hs)]])</f>
        <v>0.20430107526881724</v>
      </c>
      <c r="F9" s="4">
        <v>36330</v>
      </c>
      <c r="G9" s="4">
        <f t="shared" si="0"/>
        <v>451937.33</v>
      </c>
      <c r="H9" s="4">
        <v>36330</v>
      </c>
      <c r="I9" s="23">
        <f xml:space="preserve"> 1 - (Table1[[#This Row],[Costo Estimado]]/Table1[[#This Row],[Costo Real]])</f>
        <v>0</v>
      </c>
      <c r="J9" s="2">
        <f t="shared" si="1"/>
        <v>450737.33</v>
      </c>
    </row>
    <row r="10" spans="2:10" ht="15.75" x14ac:dyDescent="0.25">
      <c r="B10" s="3" t="s">
        <v>21</v>
      </c>
      <c r="C10" s="3">
        <v>47</v>
      </c>
      <c r="D10" s="3">
        <v>30</v>
      </c>
      <c r="E10" s="22">
        <f xml:space="preserve"> 1 - (Table1[[#This Row],[Duracion Estimada (hs)]]/Table1[[#This Row],[Duracion Real (hs)]])</f>
        <v>0.36170212765957444</v>
      </c>
      <c r="F10" s="4">
        <v>3418</v>
      </c>
      <c r="G10" s="4">
        <f t="shared" si="0"/>
        <v>455355.33</v>
      </c>
      <c r="H10" s="4">
        <v>3418</v>
      </c>
      <c r="I10" s="23">
        <f xml:space="preserve"> 1 - (Table1[[#This Row],[Costo Estimado]]/Table1[[#This Row],[Costo Real]])</f>
        <v>0</v>
      </c>
      <c r="J10" s="2">
        <f t="shared" si="1"/>
        <v>454155.33</v>
      </c>
    </row>
    <row r="11" spans="2:10" ht="15.75" x14ac:dyDescent="0.25">
      <c r="B11" s="3" t="s">
        <v>22</v>
      </c>
      <c r="C11" s="3">
        <v>115</v>
      </c>
      <c r="D11" s="3">
        <v>92</v>
      </c>
      <c r="E11" s="22">
        <f xml:space="preserve"> 1 - (Table1[[#This Row],[Duracion Estimada (hs)]]/Table1[[#This Row],[Duracion Real (hs)]])</f>
        <v>0.19999999999999996</v>
      </c>
      <c r="F11" s="4">
        <v>39531.17</v>
      </c>
      <c r="G11" s="4">
        <f t="shared" si="0"/>
        <v>494886.5</v>
      </c>
      <c r="H11" s="4">
        <v>2410</v>
      </c>
      <c r="I11" s="23">
        <f xml:space="preserve"> 1 - (Table1[[#This Row],[Costo Estimado]]/Table1[[#This Row],[Costo Real]])</f>
        <v>0.93903544974762954</v>
      </c>
      <c r="J11" s="2">
        <f t="shared" si="1"/>
        <v>456565.33</v>
      </c>
    </row>
    <row r="12" spans="2:10" ht="15.75" x14ac:dyDescent="0.25">
      <c r="B12" s="3" t="s">
        <v>23</v>
      </c>
      <c r="C12" s="3">
        <v>8</v>
      </c>
      <c r="D12" s="3">
        <v>8</v>
      </c>
      <c r="E12" s="22">
        <f xml:space="preserve"> 1 - (Table1[[#This Row],[Duracion Estimada (hs)]]/Table1[[#This Row],[Duracion Real (hs)]])</f>
        <v>0</v>
      </c>
      <c r="F12" s="4">
        <v>1600</v>
      </c>
      <c r="G12" s="4">
        <f t="shared" si="0"/>
        <v>496486.5</v>
      </c>
      <c r="H12" s="4">
        <v>1600</v>
      </c>
      <c r="I12" s="23">
        <f xml:space="preserve"> 1 - (Table1[[#This Row],[Costo Estimado]]/Table1[[#This Row],[Costo Real]])</f>
        <v>0</v>
      </c>
      <c r="J12" s="2">
        <f t="shared" si="1"/>
        <v>458165.33</v>
      </c>
    </row>
    <row r="13" spans="2:10" ht="15.75" x14ac:dyDescent="0.25">
      <c r="B13" s="3" t="s">
        <v>24</v>
      </c>
      <c r="C13" s="3">
        <v>16</v>
      </c>
      <c r="D13" s="3">
        <v>16</v>
      </c>
      <c r="E13" s="22">
        <f xml:space="preserve"> 1 - (Table1[[#This Row],[Duracion Estimada (hs)]]/Table1[[#This Row],[Duracion Real (hs)]])</f>
        <v>0</v>
      </c>
      <c r="F13" s="4">
        <v>2284.5100000000002</v>
      </c>
      <c r="G13" s="4">
        <f t="shared" si="0"/>
        <v>498771.01</v>
      </c>
      <c r="H13" s="4">
        <v>2284.67</v>
      </c>
      <c r="I13" s="23">
        <f xml:space="preserve"> 1 - (Table1[[#This Row],[Costo Estimado]]/Table1[[#This Row],[Costo Real]])</f>
        <v>-7.0036900692072024E-5</v>
      </c>
      <c r="J13" s="2">
        <f t="shared" si="1"/>
        <v>460450</v>
      </c>
    </row>
    <row r="14" spans="2:10" ht="15.75" x14ac:dyDescent="0.25">
      <c r="B14" s="3" t="s">
        <v>25</v>
      </c>
      <c r="C14" s="3">
        <v>7</v>
      </c>
      <c r="D14" s="3">
        <v>7</v>
      </c>
      <c r="E14" s="22">
        <f xml:space="preserve"> 1 - (Table1[[#This Row],[Duracion Estimada (hs)]]/Table1[[#This Row],[Duracion Real (hs)]])</f>
        <v>0</v>
      </c>
      <c r="F14" s="4">
        <v>1420</v>
      </c>
      <c r="G14" s="4">
        <f t="shared" si="0"/>
        <v>500191.01</v>
      </c>
      <c r="H14" s="4">
        <v>1420</v>
      </c>
      <c r="I14" s="23">
        <f xml:space="preserve"> 1 - (Table1[[#This Row],[Costo Estimado]]/Table1[[#This Row],[Costo Real]])</f>
        <v>0</v>
      </c>
      <c r="J14" s="2">
        <f t="shared" si="1"/>
        <v>461870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tabSelected="1" topLeftCell="A6" workbookViewId="0">
      <selection activeCell="F23" sqref="F23"/>
    </sheetView>
  </sheetViews>
  <sheetFormatPr defaultRowHeight="15" x14ac:dyDescent="0.25"/>
  <cols>
    <col min="2" max="2" width="31.5703125" customWidth="1"/>
    <col min="4" max="4" width="10.85546875" bestFit="1" customWidth="1"/>
    <col min="7" max="7" width="10" bestFit="1" customWidth="1"/>
    <col min="10" max="10" width="11.140625" customWidth="1"/>
    <col min="11" max="11" width="14.85546875" customWidth="1"/>
    <col min="12" max="12" width="15.140625" customWidth="1"/>
    <col min="14" max="14" width="11.5703125" customWidth="1"/>
  </cols>
  <sheetData>
    <row r="1" spans="2:14" x14ac:dyDescent="0.25">
      <c r="B1">
        <v>500191.01</v>
      </c>
      <c r="D1" s="24">
        <f xml:space="preserve"> SUM(C3:C27)</f>
        <v>41481.17</v>
      </c>
    </row>
    <row r="2" spans="2:14" ht="24" x14ac:dyDescent="0.25">
      <c r="B2" s="8" t="s">
        <v>31</v>
      </c>
      <c r="C2" s="9" t="s">
        <v>33</v>
      </c>
      <c r="D2" s="9" t="s">
        <v>35</v>
      </c>
      <c r="E2" s="9" t="s">
        <v>34</v>
      </c>
      <c r="F2" s="29" t="s">
        <v>106</v>
      </c>
      <c r="G2" s="9" t="s">
        <v>54</v>
      </c>
      <c r="H2" s="9" t="s">
        <v>55</v>
      </c>
      <c r="I2" s="10" t="s">
        <v>56</v>
      </c>
      <c r="J2" s="26" t="s">
        <v>81</v>
      </c>
      <c r="K2" s="26" t="s">
        <v>107</v>
      </c>
      <c r="L2" s="26" t="s">
        <v>110</v>
      </c>
      <c r="M2" s="26" t="s">
        <v>108</v>
      </c>
      <c r="N2" s="26" t="s">
        <v>109</v>
      </c>
    </row>
    <row r="3" spans="2:14" x14ac:dyDescent="0.25">
      <c r="B3" s="28" t="s">
        <v>82</v>
      </c>
      <c r="C3" s="12">
        <v>760</v>
      </c>
      <c r="D3" s="12">
        <v>760</v>
      </c>
      <c r="E3" s="12">
        <v>0</v>
      </c>
      <c r="F3" s="25">
        <f xml:space="preserve"> 1-(D3/C3)</f>
        <v>0</v>
      </c>
      <c r="G3" s="13">
        <v>2</v>
      </c>
      <c r="H3" s="13">
        <v>2</v>
      </c>
      <c r="I3" s="14">
        <f xml:space="preserve"> G3-H3</f>
        <v>0</v>
      </c>
      <c r="J3" s="27">
        <f xml:space="preserve"> 1 - (H3/G3)</f>
        <v>0</v>
      </c>
      <c r="K3" s="27">
        <f xml:space="preserve"> C3/$D$1</f>
        <v>1.8321566146760084E-2</v>
      </c>
      <c r="L3" s="27">
        <f xml:space="preserve"> C3/$B$1</f>
        <v>1.5194195513429959E-3</v>
      </c>
    </row>
    <row r="4" spans="2:14" x14ac:dyDescent="0.25">
      <c r="B4" s="28" t="s">
        <v>83</v>
      </c>
      <c r="C4" s="12">
        <v>1890</v>
      </c>
      <c r="D4" s="12">
        <v>1620</v>
      </c>
      <c r="E4" s="12">
        <v>270</v>
      </c>
      <c r="F4" s="25">
        <f xml:space="preserve"> 1-(D4/C4)</f>
        <v>0.1428571428571429</v>
      </c>
      <c r="G4" s="13">
        <v>14</v>
      </c>
      <c r="H4" s="13">
        <v>12</v>
      </c>
      <c r="I4" s="14">
        <f xml:space="preserve"> G4-H4</f>
        <v>2</v>
      </c>
      <c r="J4" s="27">
        <f t="shared" ref="J4:J27" si="0" xml:space="preserve"> 1 - (H4/G4)</f>
        <v>0.1428571428571429</v>
      </c>
      <c r="K4" s="27">
        <f t="shared" ref="K4:K27" si="1" xml:space="preserve"> C4/$D$1</f>
        <v>4.556284212812705E-2</v>
      </c>
      <c r="L4" s="27">
        <f t="shared" ref="L4:L27" si="2" xml:space="preserve"> C4/$B$1</f>
        <v>3.778556515839819E-3</v>
      </c>
    </row>
    <row r="5" spans="2:14" x14ac:dyDescent="0.25">
      <c r="B5" s="28" t="s">
        <v>84</v>
      </c>
      <c r="C5" s="12">
        <v>1960</v>
      </c>
      <c r="D5" s="12">
        <v>1960</v>
      </c>
      <c r="E5" s="12">
        <v>0</v>
      </c>
      <c r="F5" s="25">
        <f t="shared" ref="F5:F27" si="3" xml:space="preserve"> 1-(D5/C5)</f>
        <v>0</v>
      </c>
      <c r="G5" s="13">
        <v>8</v>
      </c>
      <c r="H5" s="13">
        <v>8</v>
      </c>
      <c r="I5" s="14">
        <f t="shared" ref="I5:I27" si="4" xml:space="preserve"> G5-H5</f>
        <v>0</v>
      </c>
      <c r="J5" s="27">
        <f t="shared" si="0"/>
        <v>0</v>
      </c>
      <c r="K5" s="27">
        <f t="shared" si="1"/>
        <v>4.7250354799539165E-2</v>
      </c>
      <c r="L5" s="27">
        <f t="shared" si="2"/>
        <v>3.918503053463516E-3</v>
      </c>
    </row>
    <row r="6" spans="2:14" x14ac:dyDescent="0.25">
      <c r="B6" s="28" t="s">
        <v>85</v>
      </c>
      <c r="C6" s="12">
        <v>1020</v>
      </c>
      <c r="D6" s="12">
        <v>170</v>
      </c>
      <c r="E6" s="12">
        <v>850</v>
      </c>
      <c r="F6" s="25">
        <f t="shared" si="3"/>
        <v>0.83333333333333337</v>
      </c>
      <c r="G6" s="13">
        <v>6</v>
      </c>
      <c r="H6" s="13">
        <v>1</v>
      </c>
      <c r="I6" s="14">
        <f t="shared" si="4"/>
        <v>5</v>
      </c>
      <c r="J6" s="27">
        <f t="shared" si="0"/>
        <v>0.83333333333333337</v>
      </c>
      <c r="K6" s="27">
        <f t="shared" si="1"/>
        <v>2.4589470354862218E-2</v>
      </c>
      <c r="L6" s="27">
        <f t="shared" si="2"/>
        <v>2.0392209768024419E-3</v>
      </c>
    </row>
    <row r="7" spans="2:14" x14ac:dyDescent="0.25">
      <c r="B7" s="28" t="s">
        <v>86</v>
      </c>
      <c r="C7" s="12">
        <v>540</v>
      </c>
      <c r="D7" s="12">
        <v>540</v>
      </c>
      <c r="E7" s="12">
        <v>0</v>
      </c>
      <c r="F7" s="25">
        <f t="shared" si="3"/>
        <v>0</v>
      </c>
      <c r="G7" s="13">
        <v>4</v>
      </c>
      <c r="H7" s="13">
        <v>4</v>
      </c>
      <c r="I7" s="14">
        <f t="shared" si="4"/>
        <v>0</v>
      </c>
      <c r="J7" s="27">
        <f t="shared" si="0"/>
        <v>0</v>
      </c>
      <c r="K7" s="27">
        <f t="shared" si="1"/>
        <v>1.3017954893750587E-2</v>
      </c>
      <c r="L7" s="27">
        <f t="shared" si="2"/>
        <v>1.0795875759542339E-3</v>
      </c>
    </row>
    <row r="8" spans="2:14" x14ac:dyDescent="0.25">
      <c r="B8" s="28" t="s">
        <v>87</v>
      </c>
      <c r="C8" s="12">
        <v>680</v>
      </c>
      <c r="D8" s="12">
        <v>340</v>
      </c>
      <c r="E8" s="12">
        <v>340</v>
      </c>
      <c r="F8" s="25">
        <f t="shared" si="3"/>
        <v>0.5</v>
      </c>
      <c r="G8" s="13">
        <v>4</v>
      </c>
      <c r="H8" s="13">
        <v>2</v>
      </c>
      <c r="I8" s="14">
        <f t="shared" si="4"/>
        <v>2</v>
      </c>
      <c r="J8" s="27">
        <f t="shared" si="0"/>
        <v>0.5</v>
      </c>
      <c r="K8" s="27">
        <f t="shared" si="1"/>
        <v>1.6392980236574813E-2</v>
      </c>
      <c r="L8" s="27">
        <f t="shared" si="2"/>
        <v>1.3594806512016279E-3</v>
      </c>
    </row>
    <row r="9" spans="2:14" x14ac:dyDescent="0.25">
      <c r="B9" s="28" t="s">
        <v>88</v>
      </c>
      <c r="C9" s="12">
        <v>17</v>
      </c>
      <c r="D9" s="12">
        <v>170</v>
      </c>
      <c r="E9" s="12">
        <v>-153</v>
      </c>
      <c r="F9" s="25">
        <f xml:space="preserve"> (1-(C9/D9))*-1</f>
        <v>-0.9</v>
      </c>
      <c r="G9" s="13">
        <f xml:space="preserve"> 6/60</f>
        <v>0.1</v>
      </c>
      <c r="H9" s="13">
        <v>1</v>
      </c>
      <c r="I9" s="14">
        <f t="shared" si="4"/>
        <v>-0.9</v>
      </c>
      <c r="J9" s="27">
        <f xml:space="preserve"> (1 - (G9/H9)) * -1</f>
        <v>-0.9</v>
      </c>
      <c r="K9" s="27">
        <f t="shared" si="1"/>
        <v>4.0982450591437033E-4</v>
      </c>
      <c r="L9" s="27">
        <f t="shared" si="2"/>
        <v>3.3987016280040695E-5</v>
      </c>
    </row>
    <row r="10" spans="2:14" x14ac:dyDescent="0.25">
      <c r="B10" s="28" t="s">
        <v>89</v>
      </c>
      <c r="C10" s="12">
        <v>340</v>
      </c>
      <c r="D10" s="12">
        <v>340</v>
      </c>
      <c r="E10" s="12">
        <v>0</v>
      </c>
      <c r="F10" s="25">
        <f t="shared" si="3"/>
        <v>0</v>
      </c>
      <c r="G10" s="13">
        <v>2</v>
      </c>
      <c r="H10" s="13">
        <v>2</v>
      </c>
      <c r="I10" s="14">
        <f t="shared" si="4"/>
        <v>0</v>
      </c>
      <c r="J10" s="27">
        <f t="shared" si="0"/>
        <v>0</v>
      </c>
      <c r="K10" s="27">
        <f t="shared" si="1"/>
        <v>8.1964901182874066E-3</v>
      </c>
      <c r="L10" s="27">
        <f t="shared" si="2"/>
        <v>6.7974032560081396E-4</v>
      </c>
    </row>
    <row r="11" spans="2:14" x14ac:dyDescent="0.25">
      <c r="B11" s="28" t="s">
        <v>90</v>
      </c>
      <c r="C11" s="12">
        <v>1220</v>
      </c>
      <c r="D11" s="12">
        <v>4880</v>
      </c>
      <c r="E11" s="12">
        <v>-3660</v>
      </c>
      <c r="F11" s="25">
        <f xml:space="preserve"> (1-(C11/D11))*-1</f>
        <v>-0.75</v>
      </c>
      <c r="G11" s="13">
        <v>4</v>
      </c>
      <c r="H11" s="13">
        <v>16</v>
      </c>
      <c r="I11" s="14">
        <f t="shared" si="4"/>
        <v>-12</v>
      </c>
      <c r="J11" s="27">
        <f xml:space="preserve"> (1 - (G11/H11)) * -1</f>
        <v>-0.75</v>
      </c>
      <c r="K11" s="27">
        <f t="shared" si="1"/>
        <v>2.9410935130325399E-2</v>
      </c>
      <c r="L11" s="27">
        <f t="shared" si="2"/>
        <v>2.4390682271558618E-3</v>
      </c>
    </row>
    <row r="12" spans="2:14" x14ac:dyDescent="0.25">
      <c r="B12" s="28" t="s">
        <v>91</v>
      </c>
      <c r="C12" s="12">
        <v>480</v>
      </c>
      <c r="D12" s="12">
        <v>480</v>
      </c>
      <c r="E12" s="12">
        <v>0</v>
      </c>
      <c r="F12" s="25">
        <f t="shared" si="3"/>
        <v>0</v>
      </c>
      <c r="G12" s="13">
        <v>8</v>
      </c>
      <c r="H12" s="13">
        <v>8</v>
      </c>
      <c r="I12" s="14">
        <f t="shared" si="4"/>
        <v>0</v>
      </c>
      <c r="J12" s="27">
        <f t="shared" si="0"/>
        <v>0</v>
      </c>
      <c r="K12" s="27">
        <f t="shared" si="1"/>
        <v>1.1571515461111632E-2</v>
      </c>
      <c r="L12" s="27">
        <f t="shared" si="2"/>
        <v>9.5963340084820792E-4</v>
      </c>
    </row>
    <row r="13" spans="2:14" x14ac:dyDescent="0.25">
      <c r="B13" s="28" t="s">
        <v>92</v>
      </c>
      <c r="C13" s="12">
        <v>560</v>
      </c>
      <c r="D13" s="12">
        <v>560</v>
      </c>
      <c r="E13" s="12">
        <v>0</v>
      </c>
      <c r="F13" s="25">
        <f t="shared" si="3"/>
        <v>0</v>
      </c>
      <c r="G13" s="13">
        <v>4</v>
      </c>
      <c r="H13" s="13">
        <v>4</v>
      </c>
      <c r="I13" s="14">
        <f t="shared" si="4"/>
        <v>0</v>
      </c>
      <c r="J13" s="27">
        <f t="shared" si="0"/>
        <v>0</v>
      </c>
      <c r="K13" s="27">
        <f t="shared" si="1"/>
        <v>1.3500101371296905E-2</v>
      </c>
      <c r="L13" s="27">
        <f t="shared" si="2"/>
        <v>1.119572300989576E-3</v>
      </c>
    </row>
    <row r="14" spans="2:14" x14ac:dyDescent="0.25">
      <c r="B14" s="28" t="s">
        <v>93</v>
      </c>
      <c r="C14" s="12">
        <v>2450</v>
      </c>
      <c r="D14" s="12">
        <v>1960</v>
      </c>
      <c r="E14" s="12">
        <v>490</v>
      </c>
      <c r="F14" s="25">
        <f t="shared" si="3"/>
        <v>0.19999999999999996</v>
      </c>
      <c r="G14" s="13">
        <v>10</v>
      </c>
      <c r="H14" s="13">
        <v>8</v>
      </c>
      <c r="I14" s="14">
        <f t="shared" si="4"/>
        <v>2</v>
      </c>
      <c r="J14" s="27">
        <f t="shared" si="0"/>
        <v>0.19999999999999996</v>
      </c>
      <c r="K14" s="27">
        <f t="shared" si="1"/>
        <v>5.906294349942396E-2</v>
      </c>
      <c r="L14" s="27">
        <f t="shared" si="2"/>
        <v>4.8981288168293948E-3</v>
      </c>
    </row>
    <row r="15" spans="2:14" x14ac:dyDescent="0.25">
      <c r="B15" s="28" t="s">
        <v>94</v>
      </c>
      <c r="C15" s="12">
        <v>14.17</v>
      </c>
      <c r="D15" s="12">
        <v>1360</v>
      </c>
      <c r="E15" s="12">
        <v>-1345.83</v>
      </c>
      <c r="F15" s="25">
        <f xml:space="preserve"> (1-(C15/D15))*-1</f>
        <v>-0.98958088235294117</v>
      </c>
      <c r="G15" s="13">
        <f xml:space="preserve"> 5/60</f>
        <v>8.3333333333333329E-2</v>
      </c>
      <c r="H15" s="13">
        <v>8</v>
      </c>
      <c r="I15" s="14">
        <f t="shared" si="4"/>
        <v>-7.916666666666667</v>
      </c>
      <c r="J15" s="27">
        <f xml:space="preserve"> (1 - (G15/H15)) * -1</f>
        <v>-0.98958333333333337</v>
      </c>
      <c r="K15" s="27">
        <f t="shared" si="1"/>
        <v>3.4160077934156633E-4</v>
      </c>
      <c r="L15" s="27">
        <f t="shared" si="2"/>
        <v>2.8329177687539805E-5</v>
      </c>
    </row>
    <row r="16" spans="2:14" x14ac:dyDescent="0.25">
      <c r="B16" s="28" t="s">
        <v>95</v>
      </c>
      <c r="C16" s="12">
        <v>440</v>
      </c>
      <c r="D16" s="12">
        <v>0</v>
      </c>
      <c r="E16" s="12">
        <v>440</v>
      </c>
      <c r="F16" s="25">
        <f t="shared" si="3"/>
        <v>1</v>
      </c>
      <c r="G16" s="13">
        <v>4</v>
      </c>
      <c r="H16" s="13">
        <v>0</v>
      </c>
      <c r="I16" s="14">
        <f t="shared" si="4"/>
        <v>4</v>
      </c>
      <c r="J16" s="27">
        <f t="shared" si="0"/>
        <v>1</v>
      </c>
      <c r="K16" s="27">
        <f t="shared" si="1"/>
        <v>1.0607222506018997E-2</v>
      </c>
      <c r="L16" s="27">
        <f t="shared" si="2"/>
        <v>8.7966395077752392E-4</v>
      </c>
    </row>
    <row r="17" spans="2:12" x14ac:dyDescent="0.25">
      <c r="B17" s="28" t="s">
        <v>96</v>
      </c>
      <c r="C17" s="12">
        <v>6160</v>
      </c>
      <c r="D17" s="12">
        <v>6160</v>
      </c>
      <c r="E17" s="12">
        <v>0</v>
      </c>
      <c r="F17" s="25">
        <f t="shared" si="3"/>
        <v>0</v>
      </c>
      <c r="G17" s="13">
        <v>56</v>
      </c>
      <c r="H17" s="13">
        <v>56</v>
      </c>
      <c r="I17" s="14">
        <f t="shared" si="4"/>
        <v>0</v>
      </c>
      <c r="J17" s="27">
        <f t="shared" si="0"/>
        <v>0</v>
      </c>
      <c r="K17" s="27">
        <f t="shared" si="1"/>
        <v>0.14850111508426594</v>
      </c>
      <c r="L17" s="27">
        <f t="shared" si="2"/>
        <v>1.2315295310885335E-2</v>
      </c>
    </row>
    <row r="18" spans="2:12" x14ac:dyDescent="0.25">
      <c r="B18" s="28" t="s">
        <v>97</v>
      </c>
      <c r="C18" s="12">
        <v>760</v>
      </c>
      <c r="D18" s="12">
        <v>760</v>
      </c>
      <c r="E18" s="12">
        <v>0</v>
      </c>
      <c r="F18" s="25">
        <f t="shared" si="3"/>
        <v>0</v>
      </c>
      <c r="G18" s="13">
        <v>2</v>
      </c>
      <c r="H18" s="13">
        <v>2</v>
      </c>
      <c r="I18" s="14">
        <f t="shared" si="4"/>
        <v>0</v>
      </c>
      <c r="J18" s="27">
        <f t="shared" si="0"/>
        <v>0</v>
      </c>
      <c r="K18" s="27">
        <f t="shared" si="1"/>
        <v>1.8321566146760084E-2</v>
      </c>
      <c r="L18" s="27">
        <f t="shared" si="2"/>
        <v>1.5194195513429959E-3</v>
      </c>
    </row>
    <row r="19" spans="2:12" x14ac:dyDescent="0.25">
      <c r="B19" s="28" t="s">
        <v>98</v>
      </c>
      <c r="C19" s="12">
        <v>1960</v>
      </c>
      <c r="D19" s="12">
        <v>1960</v>
      </c>
      <c r="E19" s="12">
        <v>0</v>
      </c>
      <c r="F19" s="25">
        <f t="shared" si="3"/>
        <v>0</v>
      </c>
      <c r="G19" s="13">
        <v>8</v>
      </c>
      <c r="H19" s="13">
        <v>8</v>
      </c>
      <c r="I19" s="14">
        <f t="shared" si="4"/>
        <v>0</v>
      </c>
      <c r="J19" s="27">
        <f t="shared" si="0"/>
        <v>0</v>
      </c>
      <c r="K19" s="27">
        <f t="shared" si="1"/>
        <v>4.7250354799539165E-2</v>
      </c>
      <c r="L19" s="27">
        <f t="shared" si="2"/>
        <v>3.918503053463516E-3</v>
      </c>
    </row>
    <row r="20" spans="2:12" x14ac:dyDescent="0.25">
      <c r="B20" s="28" t="s">
        <v>99</v>
      </c>
      <c r="C20" s="12">
        <v>60</v>
      </c>
      <c r="D20" s="12">
        <v>240</v>
      </c>
      <c r="E20" s="12">
        <v>-180</v>
      </c>
      <c r="F20" s="25">
        <f xml:space="preserve"> (1-(C20/D20))*-1</f>
        <v>-0.75</v>
      </c>
      <c r="G20" s="13">
        <v>1</v>
      </c>
      <c r="H20" s="13">
        <v>4</v>
      </c>
      <c r="I20" s="14">
        <f t="shared" si="4"/>
        <v>-3</v>
      </c>
      <c r="J20" s="27">
        <f xml:space="preserve"> (1 - (G20/H20)) * -1</f>
        <v>-0.75</v>
      </c>
      <c r="K20" s="27">
        <f t="shared" si="1"/>
        <v>1.4464394326389541E-3</v>
      </c>
      <c r="L20" s="27">
        <f t="shared" si="2"/>
        <v>1.1995417510602599E-4</v>
      </c>
    </row>
    <row r="21" spans="2:12" x14ac:dyDescent="0.25">
      <c r="B21" s="28" t="s">
        <v>100</v>
      </c>
      <c r="C21" s="12">
        <v>10</v>
      </c>
      <c r="D21" s="12">
        <v>120</v>
      </c>
      <c r="E21" s="12">
        <v>-110</v>
      </c>
      <c r="F21" s="25">
        <f xml:space="preserve"> (1-(C21/D21))*-1</f>
        <v>-0.91666666666666663</v>
      </c>
      <c r="G21" s="13">
        <f xml:space="preserve"> 10/60</f>
        <v>0.16666666666666666</v>
      </c>
      <c r="H21" s="13">
        <v>2</v>
      </c>
      <c r="I21" s="14">
        <f t="shared" si="4"/>
        <v>-1.8333333333333333</v>
      </c>
      <c r="J21" s="27">
        <f xml:space="preserve"> (1 - (G21/H21)) * -1</f>
        <v>-0.91666666666666663</v>
      </c>
      <c r="K21" s="27">
        <f t="shared" si="1"/>
        <v>2.41073238773159E-4</v>
      </c>
      <c r="L21" s="27">
        <f t="shared" si="2"/>
        <v>1.9992362517671001E-5</v>
      </c>
    </row>
    <row r="22" spans="2:12" x14ac:dyDescent="0.25">
      <c r="B22" s="28" t="s">
        <v>101</v>
      </c>
      <c r="C22" s="12">
        <v>2450</v>
      </c>
      <c r="D22" s="12">
        <v>3920</v>
      </c>
      <c r="E22" s="12">
        <v>-1470</v>
      </c>
      <c r="F22" s="25">
        <f xml:space="preserve"> (1-(C22/D22))*-1</f>
        <v>-0.375</v>
      </c>
      <c r="G22" s="13">
        <v>10</v>
      </c>
      <c r="H22" s="13">
        <v>16</v>
      </c>
      <c r="I22" s="14">
        <f t="shared" si="4"/>
        <v>-6</v>
      </c>
      <c r="J22" s="27">
        <f xml:space="preserve"> (1 - (G22/H22)) * -1</f>
        <v>-0.375</v>
      </c>
      <c r="K22" s="27">
        <f t="shared" si="1"/>
        <v>5.906294349942396E-2</v>
      </c>
      <c r="L22" s="27">
        <f t="shared" si="2"/>
        <v>4.8981288168293948E-3</v>
      </c>
    </row>
    <row r="23" spans="2:12" x14ac:dyDescent="0.25">
      <c r="B23" s="28" t="s">
        <v>102</v>
      </c>
      <c r="C23" s="12">
        <v>5</v>
      </c>
      <c r="D23" s="12">
        <v>120</v>
      </c>
      <c r="E23" s="12">
        <v>-115</v>
      </c>
      <c r="F23" s="25">
        <f xml:space="preserve"> (1-(C23/D23))*-1</f>
        <v>-0.95833333333333337</v>
      </c>
      <c r="G23" s="13">
        <f xml:space="preserve"> 5/60</f>
        <v>8.3333333333333329E-2</v>
      </c>
      <c r="H23" s="13">
        <v>2</v>
      </c>
      <c r="I23" s="14">
        <f t="shared" si="4"/>
        <v>-1.9166666666666667</v>
      </c>
      <c r="J23" s="27">
        <f xml:space="preserve"> (1 - (G23/H23)) * -1</f>
        <v>-0.95833333333333337</v>
      </c>
      <c r="K23" s="27">
        <f t="shared" si="1"/>
        <v>1.205366193865795E-4</v>
      </c>
      <c r="L23" s="27">
        <f t="shared" si="2"/>
        <v>9.9961812588355003E-6</v>
      </c>
    </row>
    <row r="24" spans="2:12" x14ac:dyDescent="0.25">
      <c r="B24" s="28" t="s">
        <v>103</v>
      </c>
      <c r="C24" s="12">
        <v>9150</v>
      </c>
      <c r="D24" s="12">
        <v>9150</v>
      </c>
      <c r="E24" s="12">
        <v>0</v>
      </c>
      <c r="F24" s="25">
        <f t="shared" si="3"/>
        <v>0</v>
      </c>
      <c r="G24" s="13">
        <v>30</v>
      </c>
      <c r="H24" s="13">
        <v>30</v>
      </c>
      <c r="I24" s="14">
        <f t="shared" si="4"/>
        <v>0</v>
      </c>
      <c r="J24" s="27">
        <f t="shared" si="0"/>
        <v>0</v>
      </c>
      <c r="K24" s="27">
        <f t="shared" si="1"/>
        <v>0.2205820134774405</v>
      </c>
      <c r="L24" s="27">
        <f t="shared" si="2"/>
        <v>1.8293011703668965E-2</v>
      </c>
    </row>
    <row r="25" spans="2:12" x14ac:dyDescent="0.25">
      <c r="B25" s="11" t="s">
        <v>80</v>
      </c>
      <c r="C25" s="12">
        <v>1950</v>
      </c>
      <c r="D25" s="12">
        <v>6240</v>
      </c>
      <c r="E25" s="12">
        <v>1950</v>
      </c>
      <c r="F25" s="25">
        <f xml:space="preserve"> (1-(C25/D25))*-1</f>
        <v>-0.6875</v>
      </c>
      <c r="G25" s="13">
        <v>10</v>
      </c>
      <c r="H25" s="13">
        <v>32</v>
      </c>
      <c r="I25" s="14">
        <f t="shared" si="4"/>
        <v>-22</v>
      </c>
      <c r="J25" s="27">
        <f xml:space="preserve"> (1 - (G25/H25)) * -1</f>
        <v>-0.6875</v>
      </c>
      <c r="K25" s="27">
        <f t="shared" si="1"/>
        <v>4.700928156076601E-2</v>
      </c>
      <c r="L25" s="27">
        <f t="shared" si="2"/>
        <v>3.8985106909458448E-3</v>
      </c>
    </row>
    <row r="26" spans="2:12" x14ac:dyDescent="0.25">
      <c r="B26" s="28" t="s">
        <v>104</v>
      </c>
      <c r="C26" s="12">
        <v>6160</v>
      </c>
      <c r="D26" s="12">
        <v>6160</v>
      </c>
      <c r="E26" s="12">
        <v>6160</v>
      </c>
      <c r="F26" s="25">
        <f t="shared" si="3"/>
        <v>0</v>
      </c>
      <c r="G26" s="13">
        <v>56</v>
      </c>
      <c r="H26" s="13">
        <v>56</v>
      </c>
      <c r="I26" s="14">
        <f t="shared" si="4"/>
        <v>0</v>
      </c>
      <c r="J26" s="27">
        <f t="shared" si="0"/>
        <v>0</v>
      </c>
      <c r="K26" s="27">
        <f t="shared" si="1"/>
        <v>0.14850111508426594</v>
      </c>
      <c r="L26" s="27">
        <f t="shared" si="2"/>
        <v>1.2315295310885335E-2</v>
      </c>
    </row>
    <row r="27" spans="2:12" x14ac:dyDescent="0.25">
      <c r="B27" s="28" t="s">
        <v>105</v>
      </c>
      <c r="C27" s="12">
        <v>445</v>
      </c>
      <c r="D27" s="12">
        <v>445</v>
      </c>
      <c r="E27" s="12">
        <v>0</v>
      </c>
      <c r="F27" s="25">
        <f t="shared" si="3"/>
        <v>0</v>
      </c>
      <c r="G27" s="13">
        <v>1</v>
      </c>
      <c r="H27" s="13">
        <v>1</v>
      </c>
      <c r="I27" s="14">
        <f t="shared" si="4"/>
        <v>0</v>
      </c>
      <c r="J27" s="27">
        <f t="shared" si="0"/>
        <v>0</v>
      </c>
      <c r="K27" s="27">
        <f t="shared" si="1"/>
        <v>1.0727759125405576E-2</v>
      </c>
      <c r="L27" s="27">
        <f t="shared" si="2"/>
        <v>8.896601320363594E-4</v>
      </c>
    </row>
    <row r="28" spans="2:12" x14ac:dyDescent="0.25">
      <c r="K28" s="27">
        <f xml:space="preserve"> SUM(K3:K27)</f>
        <v>1.0000000000000002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Estimated Costs</vt:lpstr>
      <vt:lpstr>Estimated Cash Flow</vt:lpstr>
      <vt:lpstr>Estimated Resources</vt:lpstr>
      <vt:lpstr>Costs</vt:lpstr>
      <vt:lpstr>Burndown</vt:lpstr>
      <vt:lpstr>Cash Flow</vt:lpstr>
      <vt:lpstr>Comparison</vt:lpstr>
      <vt:lpstr>Acumulado Comparacion</vt:lpstr>
      <vt:lpstr>Cambios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2014-12-03T02:54:54Z</dcterms:modified>
</cp:coreProperties>
</file>