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SU\Lab\Chang Publications\Zath Burst Size paper\Data\For Submission\SI\"/>
    </mc:Choice>
  </mc:AlternateContent>
  <xr:revisionPtr revIDLastSave="0" documentId="13_ncr:1_{31B130B7-4C44-4F7C-B373-EE81BA8941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mples" sheetId="32" r:id="rId1"/>
    <sheet name="sample adjust" sheetId="35" r:id="rId2"/>
    <sheet name="Results (24 hr)" sheetId="34" r:id="rId3"/>
    <sheet name="Bactin std curve 24 hr" sheetId="29" r:id="rId4"/>
    <sheet name="Results (0 hr)" sheetId="33" r:id="rId5"/>
    <sheet name="Bactin std curve 0 hr" sheetId="28" r:id="rId6"/>
    <sheet name="samples (1-7-21)" sheetId="3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32" l="1"/>
  <c r="J40" i="32"/>
  <c r="J33" i="32"/>
  <c r="K37" i="32" l="1"/>
  <c r="K38" i="32"/>
  <c r="K39" i="32"/>
  <c r="K36" i="32"/>
  <c r="M31" i="32"/>
  <c r="M30" i="32"/>
  <c r="J37" i="32"/>
  <c r="J38" i="32"/>
  <c r="H20" i="32"/>
  <c r="H21" i="32"/>
  <c r="J19" i="32" l="1"/>
  <c r="J39" i="32"/>
  <c r="J36" i="32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9" i="35"/>
  <c r="G19" i="35"/>
  <c r="F20" i="35"/>
  <c r="G20" i="35"/>
  <c r="F22" i="35"/>
  <c r="G22" i="35"/>
  <c r="F24" i="35"/>
  <c r="G24" i="35"/>
  <c r="F25" i="35"/>
  <c r="G25" i="35"/>
  <c r="G6" i="35"/>
  <c r="F6" i="35"/>
  <c r="H18" i="32"/>
  <c r="H19" i="32"/>
  <c r="H17" i="32"/>
  <c r="K22" i="32" l="1"/>
  <c r="K21" i="32"/>
  <c r="K20" i="32"/>
  <c r="J22" i="32"/>
  <c r="J21" i="32"/>
  <c r="J20" i="32"/>
  <c r="K18" i="32"/>
  <c r="K19" i="32"/>
  <c r="K17" i="32"/>
  <c r="J18" i="32"/>
  <c r="J17" i="32"/>
  <c r="K12" i="32"/>
  <c r="K11" i="32"/>
  <c r="K10" i="32"/>
  <c r="K13" i="32"/>
  <c r="K14" i="32"/>
  <c r="K15" i="32"/>
  <c r="J15" i="32"/>
  <c r="J14" i="32"/>
  <c r="J13" i="32"/>
  <c r="J12" i="32"/>
  <c r="J11" i="32"/>
  <c r="J10" i="32"/>
  <c r="K7" i="32"/>
  <c r="K8" i="32"/>
  <c r="K6" i="32"/>
  <c r="J7" i="32"/>
  <c r="J8" i="32"/>
  <c r="J6" i="32"/>
  <c r="J40" i="30" l="1"/>
  <c r="J39" i="30"/>
  <c r="J38" i="30"/>
  <c r="J37" i="30"/>
  <c r="J35" i="30"/>
  <c r="J34" i="30"/>
  <c r="J33" i="30"/>
  <c r="J32" i="30"/>
  <c r="J30" i="30"/>
  <c r="J29" i="30"/>
  <c r="J28" i="30"/>
  <c r="J27" i="30"/>
  <c r="K40" i="30"/>
  <c r="K39" i="30"/>
  <c r="K38" i="30"/>
  <c r="K37" i="30"/>
  <c r="K35" i="30"/>
  <c r="K34" i="30"/>
  <c r="K33" i="30"/>
  <c r="K32" i="30"/>
  <c r="K30" i="30"/>
  <c r="K29" i="30"/>
  <c r="K28" i="30"/>
  <c r="K27" i="30"/>
  <c r="J11" i="30"/>
  <c r="J10" i="30"/>
  <c r="J18" i="30"/>
  <c r="J17" i="30"/>
  <c r="J16" i="30"/>
  <c r="J15" i="30"/>
  <c r="J13" i="30"/>
  <c r="J12" i="30"/>
  <c r="J8" i="30"/>
  <c r="J7" i="30"/>
  <c r="J6" i="30"/>
  <c r="J5" i="30"/>
  <c r="K18" i="30"/>
  <c r="K17" i="30"/>
  <c r="K16" i="30"/>
  <c r="K15" i="30"/>
  <c r="K13" i="30"/>
  <c r="K12" i="30"/>
  <c r="K11" i="30"/>
  <c r="K10" i="30"/>
  <c r="K8" i="30"/>
  <c r="K7" i="30"/>
  <c r="K6" i="30"/>
  <c r="K5" i="30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N2" i="29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2" i="28"/>
  <c r="K22" i="29" l="1"/>
  <c r="L19" i="29"/>
  <c r="K19" i="29"/>
  <c r="O16" i="29"/>
  <c r="L16" i="29"/>
  <c r="K16" i="29"/>
  <c r="O15" i="29"/>
  <c r="O14" i="29"/>
  <c r="O13" i="29"/>
  <c r="L13" i="29"/>
  <c r="K13" i="29"/>
  <c r="O12" i="29"/>
  <c r="O11" i="29"/>
  <c r="O10" i="29"/>
  <c r="L10" i="29"/>
  <c r="K10" i="29"/>
  <c r="O9" i="29"/>
  <c r="O8" i="29"/>
  <c r="O7" i="29"/>
  <c r="L7" i="29"/>
  <c r="K7" i="29"/>
  <c r="O6" i="29"/>
  <c r="O5" i="29"/>
  <c r="O4" i="29"/>
  <c r="L4" i="29"/>
  <c r="K4" i="29"/>
  <c r="O3" i="29"/>
  <c r="O2" i="29"/>
  <c r="K22" i="28"/>
  <c r="L19" i="28"/>
  <c r="K19" i="28"/>
  <c r="O16" i="28"/>
  <c r="L16" i="28"/>
  <c r="K16" i="28"/>
  <c r="O15" i="28"/>
  <c r="O14" i="28"/>
  <c r="O13" i="28"/>
  <c r="L13" i="28"/>
  <c r="K13" i="28"/>
  <c r="O12" i="28"/>
  <c r="O11" i="28"/>
  <c r="O10" i="28"/>
  <c r="L10" i="28"/>
  <c r="K10" i="28"/>
  <c r="O9" i="28"/>
  <c r="O8" i="28"/>
  <c r="O7" i="28"/>
  <c r="L7" i="28"/>
  <c r="K7" i="28"/>
  <c r="O6" i="28"/>
  <c r="O5" i="28"/>
  <c r="O4" i="28"/>
  <c r="L4" i="28"/>
  <c r="K4" i="28"/>
  <c r="O3" i="28"/>
  <c r="O2" i="28"/>
</calcChain>
</file>

<file path=xl/sharedStrings.xml><?xml version="1.0" encoding="utf-8"?>
<sst xmlns="http://schemas.openxmlformats.org/spreadsheetml/2006/main" count="1476" uniqueCount="230">
  <si>
    <t>Block Type</t>
  </si>
  <si>
    <t>96-Well 0.1-mL Block</t>
  </si>
  <si>
    <t>Instrument Name</t>
  </si>
  <si>
    <t>Instrument Serial Number</t>
  </si>
  <si>
    <t>Instrument Type</t>
  </si>
  <si>
    <t>Passive Reference</t>
  </si>
  <si>
    <t>ROX</t>
  </si>
  <si>
    <t/>
  </si>
  <si>
    <t>Quantification Cycle Method</t>
  </si>
  <si>
    <t>Ct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</si>
  <si>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</si>
  <si>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</si>
  <si>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</si>
  <si>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</si>
  <si>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</si>
  <si>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</si>
  <si>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</si>
  <si>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</si>
  <si>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</si>
  <si>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Quantity</t>
  </si>
  <si>
    <t>Quantity Mean</t>
  </si>
  <si>
    <t>Quantity SD</t>
  </si>
  <si>
    <t>Baseline Start</t>
  </si>
  <si>
    <t>Baseline End</t>
  </si>
  <si>
    <t>Amp Status</t>
  </si>
  <si>
    <t>A1</t>
  </si>
  <si>
    <t>STANDARD</t>
  </si>
  <si>
    <t>NFQ-MGB</t>
  </si>
  <si>
    <t>Amp</t>
  </si>
  <si>
    <t>A2</t>
  </si>
  <si>
    <t>A3</t>
  </si>
  <si>
    <t>B1</t>
  </si>
  <si>
    <t>B2</t>
  </si>
  <si>
    <t>B3</t>
  </si>
  <si>
    <t>UNKNOWN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</si>
  <si>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</si>
  <si>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</si>
  <si>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</si>
  <si>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</si>
  <si>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</si>
  <si>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</si>
  <si>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</si>
  <si>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</si>
  <si>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</si>
  <si>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NTC</t>
  </si>
  <si>
    <t>Undetermined</t>
  </si>
  <si>
    <t>No Amp</t>
  </si>
  <si>
    <t>Sample</t>
  </si>
  <si>
    <t>Ct (avg)</t>
  </si>
  <si>
    <t>Ct (std)</t>
  </si>
  <si>
    <t>Conc (copies/2.5 uL)</t>
  </si>
  <si>
    <t>log10(conc)</t>
  </si>
  <si>
    <t>std1</t>
  </si>
  <si>
    <t>std2</t>
  </si>
  <si>
    <t>std3</t>
  </si>
  <si>
    <t>std4</t>
  </si>
  <si>
    <t>std5</t>
  </si>
  <si>
    <t>slope</t>
  </si>
  <si>
    <t>R^2</t>
  </si>
  <si>
    <t>eff(%)</t>
  </si>
  <si>
    <t>int</t>
  </si>
  <si>
    <t>water ntc</t>
  </si>
  <si>
    <t>avg</t>
  </si>
  <si>
    <t>std</t>
  </si>
  <si>
    <t>samples</t>
  </si>
  <si>
    <t>copies/uL</t>
  </si>
  <si>
    <t>H1</t>
  </si>
  <si>
    <t>H2</t>
  </si>
  <si>
    <t>H3</t>
  </si>
  <si>
    <t>File Name</t>
  </si>
  <si>
    <t>Comment</t>
  </si>
  <si>
    <t>Operator</t>
  </si>
  <si>
    <t>Admin</t>
  </si>
  <si>
    <t>Barcode</t>
  </si>
  <si>
    <t>QuantStudio™ 7 Pro System</t>
  </si>
  <si>
    <t>KEVIN</t>
  </si>
  <si>
    <t>2778720110017</t>
  </si>
  <si>
    <t>Heated Cover Serial Number</t>
  </si>
  <si>
    <t>2779120080172</t>
  </si>
  <si>
    <t>Block Serial Number</t>
  </si>
  <si>
    <t>2778120080187</t>
  </si>
  <si>
    <t>Run Start Date/Time</t>
  </si>
  <si>
    <t>Run End Date/Time</t>
  </si>
  <si>
    <t>Run Duration</t>
  </si>
  <si>
    <t>Sample Volume</t>
  </si>
  <si>
    <t>Cover Temperature</t>
  </si>
  <si>
    <t>105.0</t>
  </si>
  <si>
    <t>PCR Stage/Step Number</t>
  </si>
  <si>
    <t>Stage 2 Step 2</t>
  </si>
  <si>
    <t>Analysis Date/Time</t>
  </si>
  <si>
    <t>Software Name and Version</t>
  </si>
  <si>
    <t>Design &amp; Analysis Software v2.5.0</t>
  </si>
  <si>
    <t>Plugin Name and Version</t>
  </si>
  <si>
    <t>Primary Analysis v1.5.0, Standard Curve v1.5.0</t>
  </si>
  <si>
    <t>Exported On</t>
  </si>
  <si>
    <t>Target</t>
  </si>
  <si>
    <t>Amp Score</t>
  </si>
  <si>
    <t>Curve Quality</t>
  </si>
  <si>
    <t>Result Quality Issues</t>
  </si>
  <si>
    <t>Cq</t>
  </si>
  <si>
    <t>Cq Confidence</t>
  </si>
  <si>
    <t>Cq Mean</t>
  </si>
  <si>
    <t>Cq SD</t>
  </si>
  <si>
    <t>Auto Threshold</t>
  </si>
  <si>
    <t>Threshold</t>
  </si>
  <si>
    <t>Auto Baseline</t>
  </si>
  <si>
    <t>M gene</t>
  </si>
  <si>
    <t>Beta actin</t>
  </si>
  <si>
    <t>CY5</t>
  </si>
  <si>
    <t>A10</t>
  </si>
  <si>
    <t>1e6 0hpi bulk</t>
  </si>
  <si>
    <t>A11</t>
  </si>
  <si>
    <t>A12</t>
  </si>
  <si>
    <t>B10</t>
  </si>
  <si>
    <t>1e6 0hpi pfo</t>
  </si>
  <si>
    <t>B11</t>
  </si>
  <si>
    <t>B12</t>
  </si>
  <si>
    <t>C10</t>
  </si>
  <si>
    <t>1e6 0hpi freeze</t>
  </si>
  <si>
    <t>C11</t>
  </si>
  <si>
    <t>C12</t>
  </si>
  <si>
    <t>2e6 0hpi bulk</t>
  </si>
  <si>
    <t>2e6 0hpi pfo</t>
  </si>
  <si>
    <t>ntc</t>
  </si>
  <si>
    <t>2e6 0hpi freeze</t>
  </si>
  <si>
    <t>1e6 24hpi bulk</t>
  </si>
  <si>
    <t>1e6 24hpi pfo</t>
  </si>
  <si>
    <t>1e6 24hpi freeze</t>
  </si>
  <si>
    <t>2e6 24hpi bulk</t>
  </si>
  <si>
    <t>2e6 24hpi pfo</t>
  </si>
  <si>
    <t>2e6 24hpi freeze</t>
  </si>
  <si>
    <t>Conc/2 (copies/uL)</t>
  </si>
  <si>
    <t>Bactin stds</t>
  </si>
  <si>
    <t>Target 2</t>
  </si>
  <si>
    <t>Cy5</t>
  </si>
  <si>
    <t>0 hr</t>
  </si>
  <si>
    <t>24 hr</t>
  </si>
  <si>
    <t>time</t>
  </si>
  <si>
    <t>0 hpi</t>
  </si>
  <si>
    <t>24 hpi</t>
  </si>
  <si>
    <t>cell condition</t>
  </si>
  <si>
    <t>bulk 1e6 cells/mL</t>
  </si>
  <si>
    <t>bulk 2e6 cells/mL</t>
  </si>
  <si>
    <t>drop freeze 1e6 cells/mL</t>
  </si>
  <si>
    <t>drop freeze 2e6 cells/mL</t>
  </si>
  <si>
    <t>drop PFO 1e6 cells/mL</t>
  </si>
  <si>
    <t>drop PFO 2e6 cells/mL</t>
  </si>
  <si>
    <t>E:\Drive\MSU\Lab\PCR Chip\PCR Drop Detection\1-13-21 beta actin controls rnd2\bactin_cntrl_0hr_rep1_1-12-2021.eds</t>
  </si>
  <si>
    <t>2021-01-12 12:42:33 PM MST</t>
  </si>
  <si>
    <t>2021-01-12 02:35:07 PM MST</t>
  </si>
  <si>
    <t>112 minutes 33 seconds</t>
  </si>
  <si>
    <t>12.5</t>
  </si>
  <si>
    <t>2021-01-15 10:27:17 AM MST</t>
  </si>
  <si>
    <t>2021-01-15 10:31:20 AM MST</t>
  </si>
  <si>
    <t>1e8 b actin</t>
  </si>
  <si>
    <t>bActin</t>
  </si>
  <si>
    <t>A4</t>
  </si>
  <si>
    <t>6e5 0 hr sup</t>
  </si>
  <si>
    <t>A5</t>
  </si>
  <si>
    <t>A6</t>
  </si>
  <si>
    <t>A7</t>
  </si>
  <si>
    <t>6e5 0hr cell</t>
  </si>
  <si>
    <t>A8</t>
  </si>
  <si>
    <t>A9</t>
  </si>
  <si>
    <t>0% tween</t>
  </si>
  <si>
    <t>1e7 b actin</t>
  </si>
  <si>
    <t>B4</t>
  </si>
  <si>
    <t>6e4 0 hr sup</t>
  </si>
  <si>
    <t>B5</t>
  </si>
  <si>
    <t>B6</t>
  </si>
  <si>
    <t>B7</t>
  </si>
  <si>
    <t>6e4 0hr cell</t>
  </si>
  <si>
    <t>B8</t>
  </si>
  <si>
    <t>B9</t>
  </si>
  <si>
    <t>0.1% tween</t>
  </si>
  <si>
    <t>1e6 bactin</t>
  </si>
  <si>
    <t>C4</t>
  </si>
  <si>
    <t>C5</t>
  </si>
  <si>
    <t>6e3 0 hr sup</t>
  </si>
  <si>
    <t>C6</t>
  </si>
  <si>
    <t>C7</t>
  </si>
  <si>
    <t>C8</t>
  </si>
  <si>
    <t>6e3 0hr cell</t>
  </si>
  <si>
    <t>C9</t>
  </si>
  <si>
    <t>0.5% tween</t>
  </si>
  <si>
    <t>1e5 bactin</t>
  </si>
  <si>
    <t>1e4 b actin</t>
  </si>
  <si>
    <t>omitted</t>
  </si>
  <si>
    <t>E:\Drive\MSU\Lab\PCR Chip\PCR Drop Detection\1-13-21 beta actin controls rnd2\bactin_cntrl_24hr_rep1_1-13-21.eds</t>
  </si>
  <si>
    <t>2021-01-13 11:08:59 AM MST</t>
  </si>
  <si>
    <t>2021-01-13 01:01:33 PM MST</t>
  </si>
  <si>
    <t>2021-01-15 10:53:40 AM MST</t>
  </si>
  <si>
    <t>2021-01-15 10:56:54 AM MST</t>
  </si>
  <si>
    <t>6e5 24hr sup</t>
  </si>
  <si>
    <t>Inconclusive</t>
  </si>
  <si>
    <t>6e5 24hr cell</t>
  </si>
  <si>
    <t>6e4 24hr sup</t>
  </si>
  <si>
    <t>6e4 24hr cell</t>
  </si>
  <si>
    <t>6e3 24hr sup</t>
  </si>
  <si>
    <t>6e3 24hr cell</t>
  </si>
  <si>
    <t>6e3 cells/mL</t>
  </si>
  <si>
    <t>6e4 cells/mL</t>
  </si>
  <si>
    <t>6e5 cells/mL</t>
  </si>
  <si>
    <t>supernatant</t>
  </si>
  <si>
    <t>suspension</t>
  </si>
  <si>
    <t>24 hr*</t>
  </si>
  <si>
    <t>tween20 kill</t>
  </si>
  <si>
    <t>0% (v/v)</t>
  </si>
  <si>
    <t>0.1% (v/v)</t>
  </si>
  <si>
    <t>0.5% (v/v)</t>
  </si>
  <si>
    <t>beta actin std per 2.5 uL (divide all measurements by 2.5 in other tab and replace)</t>
  </si>
  <si>
    <t>divide concentration by 2.5</t>
  </si>
  <si>
    <t>Quantity Mean (copies/2.5uL)</t>
  </si>
  <si>
    <t>Quantity SD (copies/2.5uL)</t>
  </si>
  <si>
    <t>Quantity Mean (adjusted, copies/uL)</t>
  </si>
  <si>
    <t>Quantity SD (adjusted, copies/uL)</t>
  </si>
  <si>
    <t>copies/uL / cell/mL</t>
  </si>
  <si>
    <t>copies/cell</t>
  </si>
  <si>
    <t>Kislauskis (1997)</t>
  </si>
  <si>
    <t>~2500</t>
  </si>
  <si>
    <t>0 hr+</t>
  </si>
  <si>
    <t>Cell suspension slope (linear)</t>
  </si>
  <si>
    <t>0 hr-</t>
  </si>
  <si>
    <t>Tween increase</t>
  </si>
  <si>
    <t>0 to 0.1</t>
  </si>
  <si>
    <t>0 to 0.5</t>
  </si>
  <si>
    <t>+50%</t>
  </si>
  <si>
    <t>chicken embryo fibroblasts</t>
  </si>
  <si>
    <t>proteins/A549 cell</t>
  </si>
  <si>
    <t>Fan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</si>
</sst>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8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4" fillId="0" borderId="0" xfId="4"/>
    <xf numFmtId="0" fontId="5" fillId="0" borderId="0" xfId="0" applyFont="1"/>
    <xf numFmtId="0" fontId="6" fillId="0" borderId="0" xfId="0" applyFont="1"/>
    <xf numFmtId="0" fontId="0" fillId="0" borderId="0" xfId="4" applyFont="1"/>
    <xf numFmtId="0" fontId="9" fillId="0" borderId="0" xfId="5" applyFont="1"/>
    <xf numFmtId="0" fontId="10" fillId="0" borderId="0" xfId="5" applyFont="1"/>
    <xf numFmtId="0" fontId="8" fillId="0" borderId="0" xfId="5"/>
    <xf numFmtId="0" fontId="11" fillId="0" borderId="0" xfId="5" applyFont="1"/>
    <xf numFmtId="0" fontId="12" fillId="0" borderId="0" xfId="5" applyFont="1"/>
    <xf numFmtId="11" fontId="0" fillId="0" borderId="0" xfId="0" applyNumberFormat="1"/>
    <xf numFmtId="9" fontId="0" fillId="0" borderId="0" xfId="0" quotePrefix="1" applyNumberFormat="1"/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5048873104995"/>
          <c:y val="0.11917821735981024"/>
          <c:w val="0.73208264035647141"/>
          <c:h val="0.71905165118627745"/>
        </c:manualLayout>
      </c:layout>
      <c:scatterChart>
        <c:scatterStyle val="lineMarker"/>
        <c:varyColors val="0"/>
        <c:ser>
          <c:idx val="1"/>
          <c:order val="0"/>
          <c:tx>
            <c:strRef>
              <c:f>samples!$I$21</c:f>
              <c:strCache>
                <c:ptCount val="1"/>
                <c:pt idx="0">
                  <c:v>24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8359155839554496E-2"/>
                  <c:y val="0.285964591557648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="0" baseline="0">
                        <a:solidFill>
                          <a:sysClr val="windowText" lastClr="000000"/>
                        </a:solidFill>
                      </a:rPr>
                      <a:t>y = 2.23x</a:t>
                    </a:r>
                    <a:br>
                      <a:rPr lang="en-US" sz="1400" b="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400" b="0" baseline="0">
                        <a:solidFill>
                          <a:sysClr val="windowText" lastClr="000000"/>
                        </a:solidFill>
                      </a:rPr>
                      <a:t>R² = 0.9947</a:t>
                    </a:r>
                    <a:endParaRPr lang="en-US" sz="1400" b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samples!$K$20:$K$22</c:f>
                <c:numCache>
                  <c:formatCode>General</c:formatCode>
                  <c:ptCount val="3"/>
                  <c:pt idx="0">
                    <c:v>1588.2847750571641</c:v>
                  </c:pt>
                  <c:pt idx="1">
                    <c:v>39056.100969436244</c:v>
                  </c:pt>
                  <c:pt idx="2">
                    <c:v>376752.7426838128</c:v>
                  </c:pt>
                </c:numCache>
              </c:numRef>
            </c:plus>
            <c:minus>
              <c:numRef>
                <c:f>samples!$K$20:$K$22</c:f>
                <c:numCache>
                  <c:formatCode>General</c:formatCode>
                  <c:ptCount val="3"/>
                  <c:pt idx="0">
                    <c:v>1588.2847750571641</c:v>
                  </c:pt>
                  <c:pt idx="1">
                    <c:v>39056.100969436244</c:v>
                  </c:pt>
                  <c:pt idx="2">
                    <c:v>376752.7426838128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samples!$H$10:$H$12</c:f>
              <c:numCache>
                <c:formatCode>0.00E+00</c:formatCode>
                <c:ptCount val="3"/>
                <c:pt idx="0">
                  <c:v>6000</c:v>
                </c:pt>
                <c:pt idx="1">
                  <c:v>60000</c:v>
                </c:pt>
                <c:pt idx="2">
                  <c:v>600000</c:v>
                </c:pt>
              </c:numCache>
            </c:numRef>
          </c:xVal>
          <c:yVal>
            <c:numRef>
              <c:f>samples!$J$20:$J$22</c:f>
              <c:numCache>
                <c:formatCode>General</c:formatCode>
                <c:ptCount val="3"/>
                <c:pt idx="0">
                  <c:v>13678.397049823401</c:v>
                </c:pt>
                <c:pt idx="1">
                  <c:v>231379.9420326816</c:v>
                </c:pt>
                <c:pt idx="2">
                  <c:v>1328937.7844862521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3-4ECE-985A-9FA6B842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05215"/>
        <c:axId val="1235378159"/>
      </c:scatterChart>
      <c:valAx>
        <c:axId val="1238805215"/>
        <c:scaling>
          <c:logBase val="10"/>
          <c:orientation val="minMax"/>
          <c:max val="100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Cell concentration (cell/mL)</a:t>
                </a:r>
              </a:p>
            </c:rich>
          </c:tx>
          <c:layout>
            <c:manualLayout>
              <c:xMode val="edge"/>
              <c:yMode val="edge"/>
              <c:x val="0.31900861583863749"/>
              <c:y val="0.91904762269002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378159"/>
        <c:crosses val="autoZero"/>
        <c:crossBetween val="midCat"/>
      </c:valAx>
      <c:valAx>
        <c:axId val="1235378159"/>
        <c:scaling>
          <c:logBase val="10"/>
          <c:orientation val="minMax"/>
          <c:max val="10000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600">
                    <a:solidFill>
                      <a:sysClr val="windowText" lastClr="000000"/>
                    </a:solidFill>
                  </a:rPr>
                  <a:t>β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-actin (copies/uL)</a:t>
                </a:r>
              </a:p>
            </c:rich>
          </c:tx>
          <c:layout>
            <c:manualLayout>
              <c:xMode val="edge"/>
              <c:yMode val="edge"/>
              <c:x val="1.7643295110188535E-2"/>
              <c:y val="0.2420001840869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88052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/>
              <a:t>Standard Curve</a:t>
            </a:r>
          </a:p>
        </c:rich>
      </c:tx>
      <c:layout>
        <c:manualLayout>
          <c:xMode val="edge"/>
          <c:yMode val="edge"/>
          <c:x val="0.42605850643220916"/>
          <c:y val="3.5446489434219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5434685501906"/>
          <c:y val="0.10601248463573953"/>
          <c:w val="0.84480714214466723"/>
          <c:h val="0.75969062149439914"/>
        </c:manualLayout>
      </c:layout>
      <c:scatterChart>
        <c:scatterStyle val="lineMarker"/>
        <c:varyColors val="0"/>
        <c:ser>
          <c:idx val="0"/>
          <c:order val="0"/>
          <c:tx>
            <c:v>10/7/2020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33164819031123"/>
                  <c:y val="-0.4385027024996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'Bactin std curve 24 hr'!$L$2:$L$16</c:f>
                <c:numCache>
                  <c:formatCode>General</c:formatCode>
                  <c:ptCount val="15"/>
                  <c:pt idx="2">
                    <c:v>0.25161162008151639</c:v>
                  </c:pt>
                  <c:pt idx="5">
                    <c:v>0.13967980929221799</c:v>
                  </c:pt>
                  <c:pt idx="8">
                    <c:v>8.5969566860312582E-2</c:v>
                  </c:pt>
                  <c:pt idx="11">
                    <c:v>0.20314644211428101</c:v>
                  </c:pt>
                  <c:pt idx="14">
                    <c:v>0.26480558904677665</c:v>
                  </c:pt>
                </c:numCache>
              </c:numRef>
            </c:plus>
            <c:minus>
              <c:numRef>
                <c:f>'Bactin std curve 24 hr'!$L$2:$L$16</c:f>
                <c:numCache>
                  <c:formatCode>General</c:formatCode>
                  <c:ptCount val="15"/>
                  <c:pt idx="2">
                    <c:v>0.25161162008151639</c:v>
                  </c:pt>
                  <c:pt idx="5">
                    <c:v>0.13967980929221799</c:v>
                  </c:pt>
                  <c:pt idx="8">
                    <c:v>8.5969566860312582E-2</c:v>
                  </c:pt>
                  <c:pt idx="11">
                    <c:v>0.20314644211428101</c:v>
                  </c:pt>
                  <c:pt idx="14">
                    <c:v>0.26480558904677665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'Bactin std curve 24 hr'!$O$2:$O$16</c:f>
              <c:numCache>
                <c:formatCode>General</c:formatCode>
                <c:ptCount val="15"/>
                <c:pt idx="0">
                  <c:v>8.5428254269591797</c:v>
                </c:pt>
                <c:pt idx="1">
                  <c:v>8.5428254269591797</c:v>
                </c:pt>
                <c:pt idx="2">
                  <c:v>8.5428254269591797</c:v>
                </c:pt>
                <c:pt idx="3">
                  <c:v>7.5428254269591797</c:v>
                </c:pt>
                <c:pt idx="4">
                  <c:v>7.5428254269591797</c:v>
                </c:pt>
                <c:pt idx="5">
                  <c:v>7.5428254269591797</c:v>
                </c:pt>
                <c:pt idx="6">
                  <c:v>6.5428254269591797</c:v>
                </c:pt>
                <c:pt idx="7">
                  <c:v>6.5428254269591797</c:v>
                </c:pt>
                <c:pt idx="8">
                  <c:v>6.5428254269591797</c:v>
                </c:pt>
                <c:pt idx="9">
                  <c:v>5.5428254269591797</c:v>
                </c:pt>
                <c:pt idx="10">
                  <c:v>5.5428254269591797</c:v>
                </c:pt>
                <c:pt idx="11">
                  <c:v>5.5428254269591797</c:v>
                </c:pt>
                <c:pt idx="12">
                  <c:v>4.5428254269591797</c:v>
                </c:pt>
                <c:pt idx="13">
                  <c:v>4.5428254269591797</c:v>
                </c:pt>
                <c:pt idx="14">
                  <c:v>4.5428254269591797</c:v>
                </c:pt>
              </c:numCache>
            </c:numRef>
          </c:xVal>
          <c:yVal>
            <c:numRef>
              <c:f>'Bactin std curve 24 hr'!$K$2:$K$16</c:f>
              <c:numCache>
                <c:formatCode>General</c:formatCode>
                <c:ptCount val="15"/>
                <c:pt idx="2" formatCode="#,##0.000">
                  <c:v>10.965852494133671</c:v>
                </c:pt>
                <c:pt idx="5" formatCode="#,##0.000">
                  <c:v>13.50156258763848</c:v>
                </c:pt>
                <c:pt idx="8" formatCode="#,##0.000">
                  <c:v>16.40180105887837</c:v>
                </c:pt>
                <c:pt idx="11" formatCode="#,##0.000">
                  <c:v>20.030274641001728</c:v>
                </c:pt>
                <c:pt idx="14" formatCode="#,##0.000">
                  <c:v>23.559435852604746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C-4180-BC64-B5405921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73600"/>
        <c:axId val="621313360"/>
      </c:scatterChart>
      <c:valAx>
        <c:axId val="52757360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log10(C_RNA)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13360"/>
        <c:crosses val="autoZero"/>
        <c:crossBetween val="midCat"/>
      </c:valAx>
      <c:valAx>
        <c:axId val="621313360"/>
        <c:scaling>
          <c:orientation val="minMax"/>
          <c:max val="30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573600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/>
              <a:t>Standard Curve</a:t>
            </a:r>
          </a:p>
        </c:rich>
      </c:tx>
      <c:layout>
        <c:manualLayout>
          <c:xMode val="edge"/>
          <c:yMode val="edge"/>
          <c:x val="0.42605850643220916"/>
          <c:y val="3.5446489434219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5434685501906"/>
          <c:y val="0.10601248463573953"/>
          <c:w val="0.84480714214466723"/>
          <c:h val="0.75969062149439914"/>
        </c:manualLayout>
      </c:layout>
      <c:scatterChart>
        <c:scatterStyle val="lineMarker"/>
        <c:varyColors val="0"/>
        <c:ser>
          <c:idx val="0"/>
          <c:order val="0"/>
          <c:tx>
            <c:v>10/7/2020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33164819031123"/>
                  <c:y val="-0.4385027024996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'Bactin std curve 0 hr'!$L$2:$L$16</c:f>
                <c:numCache>
                  <c:formatCode>General</c:formatCode>
                  <c:ptCount val="15"/>
                  <c:pt idx="2">
                    <c:v>0.15658973170781854</c:v>
                  </c:pt>
                  <c:pt idx="5">
                    <c:v>0.14679001310311693</c:v>
                  </c:pt>
                  <c:pt idx="8">
                    <c:v>0.39213835959661064</c:v>
                  </c:pt>
                  <c:pt idx="11">
                    <c:v>0.16222591148668941</c:v>
                  </c:pt>
                  <c:pt idx="14">
                    <c:v>0.18510352258149151</c:v>
                  </c:pt>
                </c:numCache>
              </c:numRef>
            </c:plus>
            <c:minus>
              <c:numRef>
                <c:f>'Bactin std curve 0 hr'!$L$2:$L$16</c:f>
                <c:numCache>
                  <c:formatCode>General</c:formatCode>
                  <c:ptCount val="15"/>
                  <c:pt idx="2">
                    <c:v>0.15658973170781854</c:v>
                  </c:pt>
                  <c:pt idx="5">
                    <c:v>0.14679001310311693</c:v>
                  </c:pt>
                  <c:pt idx="8">
                    <c:v>0.39213835959661064</c:v>
                  </c:pt>
                  <c:pt idx="11">
                    <c:v>0.16222591148668941</c:v>
                  </c:pt>
                  <c:pt idx="14">
                    <c:v>0.18510352258149151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'Bactin std curve 0 hr'!$O$2:$O$16</c:f>
              <c:numCache>
                <c:formatCode>General</c:formatCode>
                <c:ptCount val="15"/>
                <c:pt idx="0">
                  <c:v>8.5428254269591797</c:v>
                </c:pt>
                <c:pt idx="1">
                  <c:v>8.5428254269591797</c:v>
                </c:pt>
                <c:pt idx="2">
                  <c:v>8.5428254269591797</c:v>
                </c:pt>
                <c:pt idx="3">
                  <c:v>7.5428254269591797</c:v>
                </c:pt>
                <c:pt idx="4">
                  <c:v>7.5428254269591797</c:v>
                </c:pt>
                <c:pt idx="5">
                  <c:v>7.5428254269591797</c:v>
                </c:pt>
                <c:pt idx="6">
                  <c:v>6.5428254269591797</c:v>
                </c:pt>
                <c:pt idx="7">
                  <c:v>6.5428254269591797</c:v>
                </c:pt>
                <c:pt idx="8">
                  <c:v>6.5428254269591797</c:v>
                </c:pt>
                <c:pt idx="9">
                  <c:v>5.5428254269591797</c:v>
                </c:pt>
                <c:pt idx="10">
                  <c:v>5.5428254269591797</c:v>
                </c:pt>
                <c:pt idx="11">
                  <c:v>5.5428254269591797</c:v>
                </c:pt>
                <c:pt idx="12">
                  <c:v>4.5428254269591797</c:v>
                </c:pt>
                <c:pt idx="13">
                  <c:v>4.5428254269591797</c:v>
                </c:pt>
                <c:pt idx="14">
                  <c:v>4.5428254269591797</c:v>
                </c:pt>
              </c:numCache>
            </c:numRef>
          </c:xVal>
          <c:yVal>
            <c:numRef>
              <c:f>'Bactin std curve 0 hr'!$K$2:$K$16</c:f>
              <c:numCache>
                <c:formatCode>General</c:formatCode>
                <c:ptCount val="15"/>
                <c:pt idx="2" formatCode="#,##0.000">
                  <c:v>11.550089874842163</c:v>
                </c:pt>
                <c:pt idx="5" formatCode="#,##0.000">
                  <c:v>13.836163866164378</c:v>
                </c:pt>
                <c:pt idx="8" formatCode="#,##0.000">
                  <c:v>15.738029076823034</c:v>
                </c:pt>
                <c:pt idx="11" formatCode="#,##0.000">
                  <c:v>19.301856536582505</c:v>
                </c:pt>
                <c:pt idx="14" formatCode="#,##0.000">
                  <c:v>23.222793627920755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4-4D6C-AA16-F28D913D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73600"/>
        <c:axId val="621313360"/>
      </c:scatterChart>
      <c:valAx>
        <c:axId val="52757360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log10(C_RNA)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1313360"/>
        <c:crosses val="autoZero"/>
        <c:crossBetween val="midCat"/>
      </c:valAx>
      <c:valAx>
        <c:axId val="621313360"/>
        <c:scaling>
          <c:orientation val="minMax"/>
          <c:max val="30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573600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 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hpi</c:v>
          </c:tx>
          <c:spPr>
            <a:solidFill>
              <a:schemeClr val="accent4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('samples (1-7-21)'!$K$5,'samples (1-7-21)'!$K$7,'samples (1-7-21)'!$K$10,'samples (1-7-21)'!$K$12,'samples (1-7-21)'!$K$15,'samples (1-7-21)'!$K$17)</c:f>
                <c:numCache>
                  <c:formatCode>General</c:formatCode>
                  <c:ptCount val="6"/>
                  <c:pt idx="0">
                    <c:v>7636.6040974978996</c:v>
                  </c:pt>
                  <c:pt idx="1">
                    <c:v>12408.252444216499</c:v>
                  </c:pt>
                  <c:pt idx="2">
                    <c:v>6880.9567809567197</c:v>
                  </c:pt>
                  <c:pt idx="3">
                    <c:v>14070.9195387776</c:v>
                  </c:pt>
                  <c:pt idx="4">
                    <c:v>315.252451676004</c:v>
                  </c:pt>
                  <c:pt idx="5">
                    <c:v>5307.1403343818602</c:v>
                  </c:pt>
                </c:numCache>
              </c:numRef>
            </c:plus>
            <c:minus>
              <c:numRef>
                <c:f>('samples (1-7-21)'!$K$5,'samples (1-7-21)'!$K$7,'samples (1-7-21)'!$K$10,'samples (1-7-21)'!$K$12,'samples (1-7-21)'!$K$15,'samples (1-7-21)'!$K$17)</c:f>
                <c:numCache>
                  <c:formatCode>General</c:formatCode>
                  <c:ptCount val="6"/>
                  <c:pt idx="0">
                    <c:v>7636.6040974978996</c:v>
                  </c:pt>
                  <c:pt idx="1">
                    <c:v>12408.252444216499</c:v>
                  </c:pt>
                  <c:pt idx="2">
                    <c:v>6880.9567809567197</c:v>
                  </c:pt>
                  <c:pt idx="3">
                    <c:v>14070.9195387776</c:v>
                  </c:pt>
                  <c:pt idx="4">
                    <c:v>315.252451676004</c:v>
                  </c:pt>
                  <c:pt idx="5">
                    <c:v>5307.1403343818602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('samples (1-7-21)'!$H$5,'samples (1-7-21)'!$H$7,'samples (1-7-21)'!$H$10,'samples (1-7-21)'!$H$12,'samples (1-7-21)'!$H$15,'samples (1-7-21)'!$H$17)</c:f>
              <c:strCache>
                <c:ptCount val="6"/>
                <c:pt idx="0">
                  <c:v>bulk 1e6 cells/mL</c:v>
                </c:pt>
                <c:pt idx="1">
                  <c:v>bulk 2e6 cells/mL</c:v>
                </c:pt>
                <c:pt idx="2">
                  <c:v>drop freeze 1e6 cells/mL</c:v>
                </c:pt>
                <c:pt idx="3">
                  <c:v>drop freeze 2e6 cells/mL</c:v>
                </c:pt>
                <c:pt idx="4">
                  <c:v>drop PFO 1e6 cells/mL</c:v>
                </c:pt>
                <c:pt idx="5">
                  <c:v>drop PFO 2e6 cells/mL</c:v>
                </c:pt>
              </c:strCache>
            </c:strRef>
          </c:cat>
          <c:val>
            <c:numRef>
              <c:f>('samples (1-7-21)'!$J$5,'samples (1-7-21)'!$J$7,'samples (1-7-21)'!$J$10,'samples (1-7-21)'!$J$12,'samples (1-7-21)'!$J$15,'samples (1-7-21)'!$J$17)</c:f>
              <c:numCache>
                <c:formatCode>#,##0.000</c:formatCode>
                <c:ptCount val="6"/>
                <c:pt idx="0">
                  <c:v>17982.285380119101</c:v>
                </c:pt>
                <c:pt idx="1">
                  <c:v>31471.686542831401</c:v>
                </c:pt>
                <c:pt idx="2" formatCode="General">
                  <c:v>7595.9553539649296</c:v>
                </c:pt>
                <c:pt idx="3" formatCode="General">
                  <c:v>50619.634272100797</c:v>
                </c:pt>
                <c:pt idx="4" formatCode="General">
                  <c:v>1248.49428412152</c:v>
                </c:pt>
                <c:pt idx="5" formatCode="General">
                  <c:v>6175.16811805609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B-4545-908A-7DF6A2225C03}"/>
            </c:ext>
          </c:extLst>
        </c:ser>
        <c:ser>
          <c:idx val="1"/>
          <c:order val="1"/>
          <c:tx>
            <c:v>24 hpi</c:v>
          </c:tx>
          <c:spPr>
            <a:solidFill>
              <a:schemeClr val="accent5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('samples (1-7-21)'!$K$6,'samples (1-7-21)'!$K$8,'samples (1-7-21)'!$K$11,'samples (1-7-21)'!$K$13,'samples (1-7-21)'!$K$16,'samples (1-7-21)'!$K$18)</c:f>
                <c:numCache>
                  <c:formatCode>General</c:formatCode>
                  <c:ptCount val="6"/>
                  <c:pt idx="0">
                    <c:v>648994.55972875503</c:v>
                  </c:pt>
                  <c:pt idx="1">
                    <c:v>1183350.86686266</c:v>
                  </c:pt>
                  <c:pt idx="2">
                    <c:v>1455.22249364613</c:v>
                  </c:pt>
                  <c:pt idx="3">
                    <c:v>78668.918748583295</c:v>
                  </c:pt>
                  <c:pt idx="4">
                    <c:v>532.33076716621395</c:v>
                  </c:pt>
                  <c:pt idx="5">
                    <c:v>15293.8958516702</c:v>
                  </c:pt>
                </c:numCache>
              </c:numRef>
            </c:plus>
            <c:minus>
              <c:numRef>
                <c:f>('samples (1-7-21)'!$K$6,'samples (1-7-21)'!$K$8,'samples (1-7-21)'!$K$11,'samples (1-7-21)'!$K$13,'samples (1-7-21)'!$K$16,'samples (1-7-21)'!$K$18)</c:f>
                <c:numCache>
                  <c:formatCode>General</c:formatCode>
                  <c:ptCount val="6"/>
                  <c:pt idx="0">
                    <c:v>648994.55972875503</c:v>
                  </c:pt>
                  <c:pt idx="1">
                    <c:v>1183350.86686266</c:v>
                  </c:pt>
                  <c:pt idx="2">
                    <c:v>1455.22249364613</c:v>
                  </c:pt>
                  <c:pt idx="3">
                    <c:v>78668.918748583295</c:v>
                  </c:pt>
                  <c:pt idx="4">
                    <c:v>532.33076716621395</c:v>
                  </c:pt>
                  <c:pt idx="5">
                    <c:v>15293.8958516702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('samples (1-7-21)'!$J$6,'samples (1-7-21)'!$J$8,'samples (1-7-21)'!$J$11,'samples (1-7-21)'!$J$13,'samples (1-7-21)'!$J$16,'samples (1-7-21)'!$J$18)</c:f>
              <c:numCache>
                <c:formatCode>#,##0.000</c:formatCode>
                <c:ptCount val="6"/>
                <c:pt idx="0">
                  <c:v>3960469.8513545799</c:v>
                </c:pt>
                <c:pt idx="1">
                  <c:v>6964860.1454837704</c:v>
                </c:pt>
                <c:pt idx="2">
                  <c:v>3732.2693959285298</c:v>
                </c:pt>
                <c:pt idx="3" formatCode="General">
                  <c:v>865287.74434164597</c:v>
                </c:pt>
                <c:pt idx="4" formatCode="General">
                  <c:v>1650.0646332769099</c:v>
                </c:pt>
                <c:pt idx="5" formatCode="General">
                  <c:v>26060.673537777799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B-4545-908A-7DF6A222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B-actin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hpi</c:v>
          </c:tx>
          <c:spPr>
            <a:solidFill>
              <a:schemeClr val="accent2"/>
            </a:solid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('samples (1-7-21)'!$K$27,'samples (1-7-21)'!$K$29,'samples (1-7-21)'!$K$32,'samples (1-7-21)'!$K$34,'samples (1-7-21)'!$K$37,'samples (1-7-21)'!$K$39)</c:f>
                <c:numCache>
                  <c:formatCode>General</c:formatCode>
                  <c:ptCount val="6"/>
                  <c:pt idx="0">
                    <c:v>1351865.2034053099</c:v>
                  </c:pt>
                  <c:pt idx="1">
                    <c:v>4148405.3370479802</c:v>
                  </c:pt>
                  <c:pt idx="2">
                    <c:v>1232311.95089594</c:v>
                  </c:pt>
                  <c:pt idx="3">
                    <c:v>860835.00692952902</c:v>
                  </c:pt>
                  <c:pt idx="4">
                    <c:v>542564.99399954395</c:v>
                  </c:pt>
                  <c:pt idx="5">
                    <c:v>345778.96448774001</c:v>
                  </c:pt>
                </c:numCache>
              </c:numRef>
            </c:plus>
            <c:minus>
              <c:numRef>
                <c:f>('samples (1-7-21)'!$K$27,'samples (1-7-21)'!$K$29,'samples (1-7-21)'!$K$32,'samples (1-7-21)'!$K$34,'samples (1-7-21)'!$K$37,'samples (1-7-21)'!$K$39)</c:f>
                <c:numCache>
                  <c:formatCode>General</c:formatCode>
                  <c:ptCount val="6"/>
                  <c:pt idx="0">
                    <c:v>1351865.2034053099</c:v>
                  </c:pt>
                  <c:pt idx="1">
                    <c:v>4148405.3370479802</c:v>
                  </c:pt>
                  <c:pt idx="2">
                    <c:v>1232311.95089594</c:v>
                  </c:pt>
                  <c:pt idx="3">
                    <c:v>860835.00692952902</c:v>
                  </c:pt>
                  <c:pt idx="4">
                    <c:v>542564.99399954395</c:v>
                  </c:pt>
                  <c:pt idx="5">
                    <c:v>345778.96448774001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('samples (1-7-21)'!$H$5,'samples (1-7-21)'!$H$7,'samples (1-7-21)'!$H$10,'samples (1-7-21)'!$H$12,'samples (1-7-21)'!$H$15,'samples (1-7-21)'!$H$17)</c:f>
              <c:strCache>
                <c:ptCount val="6"/>
                <c:pt idx="0">
                  <c:v>bulk 1e6 cells/mL</c:v>
                </c:pt>
                <c:pt idx="1">
                  <c:v>bulk 2e6 cells/mL</c:v>
                </c:pt>
                <c:pt idx="2">
                  <c:v>drop freeze 1e6 cells/mL</c:v>
                </c:pt>
                <c:pt idx="3">
                  <c:v>drop freeze 2e6 cells/mL</c:v>
                </c:pt>
                <c:pt idx="4">
                  <c:v>drop PFO 1e6 cells/mL</c:v>
                </c:pt>
                <c:pt idx="5">
                  <c:v>drop PFO 2e6 cells/mL</c:v>
                </c:pt>
              </c:strCache>
            </c:strRef>
          </c:cat>
          <c:val>
            <c:numRef>
              <c:f>('samples (1-7-21)'!$J$27,'samples (1-7-21)'!$J$29,'samples (1-7-21)'!$J$32,'samples (1-7-21)'!$J$34,'samples (1-7-21)'!$J$37,'samples (1-7-21)'!$J$39)</c:f>
              <c:numCache>
                <c:formatCode>#,##0.000</c:formatCode>
                <c:ptCount val="6"/>
                <c:pt idx="0">
                  <c:v>4389824.4755073404</c:v>
                </c:pt>
                <c:pt idx="1">
                  <c:v>14614150.885565801</c:v>
                </c:pt>
                <c:pt idx="2" formatCode="General">
                  <c:v>4572798.7836874397</c:v>
                </c:pt>
                <c:pt idx="3" formatCode="General">
                  <c:v>6096870.2839212501</c:v>
                </c:pt>
                <c:pt idx="4" formatCode="General">
                  <c:v>1090023.2939635301</c:v>
                </c:pt>
                <c:pt idx="5" formatCode="General">
                  <c:v>1974244.3206084201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F28-B205-A119B29A724A}"/>
            </c:ext>
          </c:extLst>
        </c:ser>
        <c:ser>
          <c:idx val="1"/>
          <c:order val="1"/>
          <c:tx>
            <c:v>24 hpi</c:v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('samples (1-7-21)'!$K$28,'samples (1-7-21)'!$K$30,'samples (1-7-21)'!$K$33,'samples (1-7-21)'!$K$35,'samples (1-7-21)'!$K$38,'samples (1-7-21)'!$K$40)</c:f>
                <c:numCache>
                  <c:formatCode>General</c:formatCode>
                  <c:ptCount val="6"/>
                  <c:pt idx="0">
                    <c:v>43418.456202236899</c:v>
                  </c:pt>
                  <c:pt idx="1">
                    <c:v>38927.775109374299</c:v>
                  </c:pt>
                  <c:pt idx="2">
                    <c:v>2987.91448221871</c:v>
                  </c:pt>
                  <c:pt idx="3">
                    <c:v>14166.0053085906</c:v>
                  </c:pt>
                  <c:pt idx="4">
                    <c:v>17267.185731559301</c:v>
                  </c:pt>
                  <c:pt idx="5">
                    <c:v>10131.495192181101</c:v>
                  </c:pt>
                </c:numCache>
              </c:numRef>
            </c:plus>
            <c:minus>
              <c:numRef>
                <c:f>('samples (1-7-21)'!$K$28,'samples (1-7-21)'!$K$30,'samples (1-7-21)'!$K$33,'samples (1-7-21)'!$K$35,'samples (1-7-21)'!$K$38,'samples (1-7-21)'!$K$40)</c:f>
                <c:numCache>
                  <c:formatCode>General</c:formatCode>
                  <c:ptCount val="6"/>
                  <c:pt idx="0">
                    <c:v>43418.456202236899</c:v>
                  </c:pt>
                  <c:pt idx="1">
                    <c:v>38927.775109374299</c:v>
                  </c:pt>
                  <c:pt idx="2">
                    <c:v>2987.91448221871</c:v>
                  </c:pt>
                  <c:pt idx="3">
                    <c:v>14166.0053085906</c:v>
                  </c:pt>
                  <c:pt idx="4">
                    <c:v>17267.185731559301</c:v>
                  </c:pt>
                  <c:pt idx="5">
                    <c:v>10131.495192181101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('samples (1-7-21)'!$J$28,'samples (1-7-21)'!$J$30,'samples (1-7-21)'!$J$33,'samples (1-7-21)'!$J$35,'samples (1-7-21)'!$J$38,'samples (1-7-21)'!$J$40)</c:f>
              <c:numCache>
                <c:formatCode>#,##0.000</c:formatCode>
                <c:ptCount val="6"/>
                <c:pt idx="0">
                  <c:v>110977.708398405</c:v>
                </c:pt>
                <c:pt idx="1">
                  <c:v>156065.63894543599</c:v>
                </c:pt>
                <c:pt idx="2">
                  <c:v>9315.9225174680905</c:v>
                </c:pt>
                <c:pt idx="3" formatCode="General">
                  <c:v>279553.60821575002</c:v>
                </c:pt>
                <c:pt idx="4" formatCode="General">
                  <c:v>21358.456865749002</c:v>
                </c:pt>
                <c:pt idx="5" formatCode="General">
                  <c:v>25225.5022827584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F-4F28-B205-A119B29A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425820</xdr:colOff>
      <xdr:row>28</xdr:row>
      <xdr:rowOff>78443</xdr:rowOff>
    </xdr:from>
    <xdr:to>
      <xdr:col>6</xdr:col>
      <xdr:colOff>1066578</xdr:colOff>
      <xdr:row>53</xdr:row>
      <xdr:rowOff>78443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7707FDF-F3BE-41E8-AD36-1EF531E1E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379095</xdr:colOff>
      <xdr:row>25</xdr:row>
      <xdr:rowOff>123825</xdr:rowOff>
    </xdr:from>
    <xdr:to>
      <xdr:col>8</xdr:col>
      <xdr:colOff>462914</xdr:colOff>
      <xdr:row>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C0A05-68BD-43A5-A405-D82D5E98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702945</xdr:colOff>
      <xdr:row>26</xdr:row>
      <xdr:rowOff>104775</xdr:rowOff>
    </xdr:from>
    <xdr:to>
      <xdr:col>9</xdr:col>
      <xdr:colOff>177164</xdr:colOff>
      <xdr:row>55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1EEF1-C86E-4A8B-858E-8FB5198A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2</xdr:row>
      <xdr:rowOff>57149</xdr:rowOff>
    </xdr:from>
    <xdr:to>
      <xdr:col>23</xdr:col>
      <xdr:colOff>304801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CE4D6-D837-482B-A07D-3C4F16A69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32</xdr:row>
      <xdr:rowOff>76200</xdr:rowOff>
    </xdr:from>
    <xdr:to>
      <xdr:col>22</xdr:col>
      <xdr:colOff>171451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0A3A0-3680-4322-9EB3-7FF9019E6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zoomScale="85" zoomScaleNormal="85" workbookViewId="0">
      <selection activeCell="J22" sqref="J22"/>
    </sheetView>
  </sheetViews>
  <sheetFormatPr defaultRowHeight="12.75"/>
  <cols>
    <col min="1" max="1" width="11.7109375" bestFit="1" customWidth="1"/>
    <col min="3" max="3" width="14.28515625" bestFit="1" customWidth="1"/>
    <col min="7" max="7" width="17" bestFit="1" customWidth="1"/>
    <col min="8" max="8" width="21.7109375" bestFit="1" customWidth="1"/>
    <col min="9" max="9" width="6" bestFit="1" customWidth="1"/>
    <col min="10" max="10" width="11.140625" bestFit="1" customWidth="1"/>
    <col min="11" max="11" width="12" bestFit="1" customWidth="1"/>
    <col min="15" max="15" width="20" customWidth="1"/>
    <col min="16" max="16" width="15.7109375" bestFit="1" customWidth="1"/>
  </cols>
  <sheetData>
    <row r="1" spans="1:25">
      <c r="A1" t="s">
        <v>210</v>
      </c>
    </row>
    <row r="3" spans="1:25">
      <c r="A3" s="4" t="s">
        <v>135</v>
      </c>
      <c r="B3" s="4"/>
      <c r="C3" s="4"/>
      <c r="D3" s="4"/>
    </row>
    <row r="4" spans="1:25">
      <c r="A4" s="4" t="s">
        <v>47</v>
      </c>
      <c r="B4" s="4" t="s">
        <v>95</v>
      </c>
      <c r="D4" s="4" t="s">
        <v>214</v>
      </c>
      <c r="E4" s="4" t="s">
        <v>215</v>
      </c>
      <c r="J4" t="s">
        <v>65</v>
      </c>
      <c r="K4" t="s">
        <v>65</v>
      </c>
    </row>
    <row r="5" spans="1:25">
      <c r="A5" t="s">
        <v>187</v>
      </c>
      <c r="B5" t="s">
        <v>155</v>
      </c>
      <c r="C5">
        <v>4</v>
      </c>
      <c r="G5" t="s">
        <v>64</v>
      </c>
      <c r="H5" t="s">
        <v>140</v>
      </c>
      <c r="I5" t="s">
        <v>137</v>
      </c>
      <c r="J5" t="s">
        <v>62</v>
      </c>
      <c r="K5" t="s">
        <v>63</v>
      </c>
      <c r="W5" s="12"/>
      <c r="X5" s="12"/>
      <c r="Y5" s="12"/>
    </row>
    <row r="6" spans="1:25">
      <c r="A6" t="s">
        <v>164</v>
      </c>
      <c r="B6" t="s">
        <v>155</v>
      </c>
      <c r="C6">
        <v>2</v>
      </c>
      <c r="D6">
        <v>147316.9554800264</v>
      </c>
      <c r="E6">
        <v>31115.482221450318</v>
      </c>
      <c r="G6" t="s">
        <v>207</v>
      </c>
      <c r="H6" t="s">
        <v>206</v>
      </c>
      <c r="J6" s="1">
        <f>D6</f>
        <v>147316.9554800264</v>
      </c>
      <c r="K6" s="1">
        <f>E6</f>
        <v>31115.482221450318</v>
      </c>
      <c r="U6" s="1"/>
      <c r="W6" s="12"/>
      <c r="X6" s="12"/>
      <c r="Y6" s="12"/>
    </row>
    <row r="7" spans="1:25">
      <c r="A7" t="s">
        <v>174</v>
      </c>
      <c r="B7" t="s">
        <v>155</v>
      </c>
      <c r="C7">
        <v>3</v>
      </c>
      <c r="D7">
        <v>220018.05814537918</v>
      </c>
      <c r="E7">
        <v>34484.120167466601</v>
      </c>
      <c r="G7" t="s">
        <v>208</v>
      </c>
      <c r="J7" s="1">
        <f t="shared" ref="J7:J8" si="0">D7</f>
        <v>220018.05814537918</v>
      </c>
      <c r="K7" s="1">
        <f t="shared" ref="K7:K8" si="1">E7</f>
        <v>34484.120167466601</v>
      </c>
      <c r="U7" s="1"/>
      <c r="W7" s="12"/>
      <c r="X7" s="12"/>
      <c r="Y7" s="12"/>
    </row>
    <row r="8" spans="1:25">
      <c r="A8" t="s">
        <v>184</v>
      </c>
      <c r="B8" t="s">
        <v>155</v>
      </c>
      <c r="C8">
        <v>3</v>
      </c>
      <c r="D8">
        <v>216295.46966345719</v>
      </c>
      <c r="E8">
        <v>69078.650935812795</v>
      </c>
      <c r="G8" t="s">
        <v>209</v>
      </c>
      <c r="J8" s="1">
        <f t="shared" si="0"/>
        <v>216295.46966345719</v>
      </c>
      <c r="K8" s="1">
        <f t="shared" si="1"/>
        <v>69078.650935812795</v>
      </c>
      <c r="U8" s="1"/>
      <c r="W8" s="12"/>
      <c r="X8" s="12"/>
      <c r="Y8" s="12"/>
    </row>
    <row r="9" spans="1:25">
      <c r="A9" t="s">
        <v>178</v>
      </c>
      <c r="B9" t="s">
        <v>155</v>
      </c>
      <c r="C9">
        <v>2</v>
      </c>
      <c r="D9">
        <v>8.4352321093181999</v>
      </c>
      <c r="E9">
        <v>10.460025552304639</v>
      </c>
      <c r="H9" t="s">
        <v>203</v>
      </c>
      <c r="J9" s="1"/>
      <c r="K9" s="1"/>
      <c r="U9" s="1"/>
      <c r="W9" s="12"/>
      <c r="X9" s="12"/>
      <c r="Y9" s="12"/>
    </row>
    <row r="10" spans="1:25">
      <c r="A10" t="s">
        <v>182</v>
      </c>
      <c r="B10" t="s">
        <v>155</v>
      </c>
      <c r="C10">
        <v>2</v>
      </c>
      <c r="D10">
        <v>8564.4547935585197</v>
      </c>
      <c r="E10">
        <v>1995.2182185894678</v>
      </c>
      <c r="G10" t="s">
        <v>200</v>
      </c>
      <c r="H10" s="12">
        <v>6000</v>
      </c>
      <c r="I10" t="s">
        <v>135</v>
      </c>
      <c r="J10" s="1">
        <f>D9</f>
        <v>8.4352321093181999</v>
      </c>
      <c r="K10" s="1">
        <f>E9</f>
        <v>10.460025552304639</v>
      </c>
      <c r="M10" s="1"/>
    </row>
    <row r="11" spans="1:25">
      <c r="A11" t="s">
        <v>167</v>
      </c>
      <c r="B11" t="s">
        <v>155</v>
      </c>
      <c r="C11">
        <v>2</v>
      </c>
      <c r="D11">
        <v>42.237754728199597</v>
      </c>
      <c r="E11">
        <v>15.176358277149799</v>
      </c>
      <c r="G11" t="s">
        <v>201</v>
      </c>
      <c r="H11" s="12">
        <v>60000</v>
      </c>
      <c r="I11" t="s">
        <v>135</v>
      </c>
      <c r="J11">
        <f>D11</f>
        <v>42.237754728199597</v>
      </c>
      <c r="K11">
        <f>E11</f>
        <v>15.176358277149799</v>
      </c>
      <c r="M11" s="1"/>
    </row>
    <row r="12" spans="1:25">
      <c r="A12" t="s">
        <v>171</v>
      </c>
      <c r="B12" t="s">
        <v>155</v>
      </c>
      <c r="C12">
        <v>3</v>
      </c>
      <c r="D12">
        <v>80061.678175604</v>
      </c>
      <c r="E12">
        <v>17720.457765586882</v>
      </c>
      <c r="G12" t="s">
        <v>202</v>
      </c>
      <c r="H12" s="12">
        <v>600000</v>
      </c>
      <c r="I12" t="s">
        <v>135</v>
      </c>
      <c r="J12" s="1">
        <f>D13</f>
        <v>59700.506711194001</v>
      </c>
      <c r="K12" s="1">
        <f>E13</f>
        <v>7983.0146764159599</v>
      </c>
      <c r="M12" s="1"/>
    </row>
    <row r="13" spans="1:25">
      <c r="A13" t="s">
        <v>157</v>
      </c>
      <c r="B13" t="s">
        <v>155</v>
      </c>
      <c r="C13">
        <v>2</v>
      </c>
      <c r="D13">
        <v>59700.506711194001</v>
      </c>
      <c r="E13">
        <v>7983.0146764159599</v>
      </c>
      <c r="G13" t="s">
        <v>200</v>
      </c>
      <c r="H13" s="12">
        <v>1000000</v>
      </c>
      <c r="I13" t="s">
        <v>136</v>
      </c>
      <c r="J13">
        <f>D21</f>
        <v>0</v>
      </c>
      <c r="K13">
        <f>E21</f>
        <v>0</v>
      </c>
      <c r="N13" s="12"/>
    </row>
    <row r="14" spans="1:25">
      <c r="A14" t="s">
        <v>161</v>
      </c>
      <c r="B14" t="s">
        <v>155</v>
      </c>
      <c r="C14">
        <v>3</v>
      </c>
      <c r="D14">
        <v>273079.19784074242</v>
      </c>
      <c r="E14">
        <v>55796.841787180805</v>
      </c>
      <c r="G14" t="s">
        <v>201</v>
      </c>
      <c r="H14" s="12">
        <v>2000000</v>
      </c>
      <c r="I14" t="s">
        <v>136</v>
      </c>
      <c r="J14">
        <f>D23</f>
        <v>0</v>
      </c>
      <c r="K14">
        <f>E23</f>
        <v>0</v>
      </c>
      <c r="N14" s="12"/>
    </row>
    <row r="15" spans="1:25">
      <c r="A15" t="s">
        <v>44</v>
      </c>
      <c r="B15" t="s">
        <v>155</v>
      </c>
      <c r="C15">
        <v>3</v>
      </c>
      <c r="G15" t="s">
        <v>202</v>
      </c>
      <c r="I15" t="s">
        <v>136</v>
      </c>
      <c r="J15">
        <f>D25</f>
        <v>3506.1070945183719</v>
      </c>
      <c r="K15">
        <f>E25</f>
        <v>623.16270919784006</v>
      </c>
    </row>
    <row r="16" spans="1:25">
      <c r="H16" t="s">
        <v>204</v>
      </c>
    </row>
    <row r="17" spans="1:14">
      <c r="A17" s="4" t="s">
        <v>136</v>
      </c>
      <c r="G17" t="s">
        <v>200</v>
      </c>
      <c r="H17">
        <f>LOG10(H10)</f>
        <v>3.7781512503836434</v>
      </c>
      <c r="I17" t="s">
        <v>135</v>
      </c>
      <c r="J17">
        <f>D10</f>
        <v>8564.4547935585197</v>
      </c>
      <c r="K17">
        <f>E10</f>
        <v>1995.2182185894678</v>
      </c>
      <c r="M17" s="1"/>
    </row>
    <row r="18" spans="1:14">
      <c r="A18" s="4" t="s">
        <v>47</v>
      </c>
      <c r="B18" s="4" t="s">
        <v>95</v>
      </c>
      <c r="C18" s="4"/>
      <c r="D18" s="4" t="s">
        <v>214</v>
      </c>
      <c r="E18" s="4" t="s">
        <v>215</v>
      </c>
      <c r="G18" t="s">
        <v>201</v>
      </c>
      <c r="H18">
        <f t="shared" ref="H18:H21" si="2">LOG10(H11)</f>
        <v>4.7781512503836439</v>
      </c>
      <c r="I18" t="s">
        <v>135</v>
      </c>
      <c r="J18">
        <f>D12</f>
        <v>80061.678175604</v>
      </c>
      <c r="K18">
        <f t="shared" ref="K18:K19" si="3">E11</f>
        <v>15.176358277149799</v>
      </c>
      <c r="M18" s="1"/>
    </row>
    <row r="19" spans="1:14">
      <c r="A19" t="s">
        <v>187</v>
      </c>
      <c r="B19" t="s">
        <v>155</v>
      </c>
      <c r="C19">
        <v>2</v>
      </c>
      <c r="D19">
        <v>200701.68839439278</v>
      </c>
      <c r="E19">
        <v>217934.873446176</v>
      </c>
      <c r="G19" t="s">
        <v>202</v>
      </c>
      <c r="H19">
        <f t="shared" si="2"/>
        <v>5.7781512503836439</v>
      </c>
      <c r="I19" t="s">
        <v>135</v>
      </c>
      <c r="J19">
        <f>D14</f>
        <v>273079.19784074242</v>
      </c>
      <c r="K19">
        <f t="shared" si="3"/>
        <v>17720.457765586882</v>
      </c>
      <c r="M19" s="1"/>
    </row>
    <row r="20" spans="1:14">
      <c r="A20" t="s">
        <v>199</v>
      </c>
      <c r="B20" t="s">
        <v>155</v>
      </c>
      <c r="C20">
        <v>2</v>
      </c>
      <c r="D20">
        <v>13678.397049823401</v>
      </c>
      <c r="E20">
        <v>1588.2847750571641</v>
      </c>
      <c r="G20" t="s">
        <v>200</v>
      </c>
      <c r="H20">
        <f t="shared" si="2"/>
        <v>6</v>
      </c>
      <c r="I20" t="s">
        <v>205</v>
      </c>
      <c r="J20">
        <f>D20</f>
        <v>13678.397049823401</v>
      </c>
      <c r="K20">
        <f>E20</f>
        <v>1588.2847750571641</v>
      </c>
      <c r="M20" s="1"/>
      <c r="N20" s="12"/>
    </row>
    <row r="21" spans="1:14">
      <c r="A21" t="s">
        <v>198</v>
      </c>
      <c r="B21" t="s">
        <v>155</v>
      </c>
      <c r="C21">
        <v>3</v>
      </c>
      <c r="G21" t="s">
        <v>201</v>
      </c>
      <c r="H21">
        <f t="shared" si="2"/>
        <v>6.3010299956639813</v>
      </c>
      <c r="I21" t="s">
        <v>136</v>
      </c>
      <c r="J21">
        <f>D22</f>
        <v>231379.9420326816</v>
      </c>
      <c r="K21">
        <f>E22</f>
        <v>39056.100969436244</v>
      </c>
      <c r="M21" s="1"/>
      <c r="N21" s="12"/>
    </row>
    <row r="22" spans="1:14">
      <c r="A22" t="s">
        <v>197</v>
      </c>
      <c r="B22" t="s">
        <v>155</v>
      </c>
      <c r="C22">
        <v>3</v>
      </c>
      <c r="D22">
        <v>231379.9420326816</v>
      </c>
      <c r="E22">
        <v>39056.100969436244</v>
      </c>
      <c r="G22" t="s">
        <v>202</v>
      </c>
      <c r="I22" t="s">
        <v>136</v>
      </c>
      <c r="J22">
        <f>D24</f>
        <v>1328937.7844862521</v>
      </c>
      <c r="K22">
        <f>E24</f>
        <v>376752.7426838128</v>
      </c>
      <c r="M22" s="1"/>
    </row>
    <row r="23" spans="1:14">
      <c r="A23" t="s">
        <v>196</v>
      </c>
      <c r="B23" t="s">
        <v>155</v>
      </c>
      <c r="C23">
        <v>3</v>
      </c>
    </row>
    <row r="24" spans="1:14">
      <c r="A24" t="s">
        <v>195</v>
      </c>
      <c r="B24" t="s">
        <v>155</v>
      </c>
      <c r="C24">
        <v>2</v>
      </c>
      <c r="D24">
        <v>1328937.7844862521</v>
      </c>
      <c r="E24">
        <v>376752.7426838128</v>
      </c>
      <c r="G24" t="s">
        <v>123</v>
      </c>
    </row>
    <row r="25" spans="1:14">
      <c r="A25" t="s">
        <v>193</v>
      </c>
      <c r="B25" t="s">
        <v>155</v>
      </c>
      <c r="C25">
        <v>3</v>
      </c>
      <c r="D25">
        <v>3506.1070945183719</v>
      </c>
      <c r="E25">
        <v>623.16270919784006</v>
      </c>
    </row>
    <row r="26" spans="1:14">
      <c r="A26" t="s">
        <v>44</v>
      </c>
      <c r="B26" t="s">
        <v>155</v>
      </c>
      <c r="C26">
        <v>3</v>
      </c>
    </row>
    <row r="27" spans="1:14">
      <c r="J27" t="s">
        <v>221</v>
      </c>
    </row>
    <row r="28" spans="1:14">
      <c r="J28" t="s">
        <v>216</v>
      </c>
    </row>
    <row r="29" spans="1:14">
      <c r="I29" t="s">
        <v>135</v>
      </c>
      <c r="J29">
        <v>0.46389999999999998</v>
      </c>
      <c r="M29" t="s">
        <v>223</v>
      </c>
    </row>
    <row r="30" spans="1:14">
      <c r="I30" t="s">
        <v>220</v>
      </c>
      <c r="J30">
        <v>6.2991999999999999</v>
      </c>
      <c r="L30" t="s">
        <v>224</v>
      </c>
      <c r="M30">
        <f>J7/J6</f>
        <v>1.4935012567186117</v>
      </c>
    </row>
    <row r="31" spans="1:14">
      <c r="I31" t="s">
        <v>222</v>
      </c>
      <c r="J31">
        <v>6.7196999999999996</v>
      </c>
      <c r="L31" t="s">
        <v>225</v>
      </c>
      <c r="M31">
        <f>J8/J6</f>
        <v>1.4682320100810329</v>
      </c>
    </row>
    <row r="32" spans="1:14">
      <c r="I32" t="s">
        <v>136</v>
      </c>
      <c r="J32">
        <v>2.2311999999999999</v>
      </c>
    </row>
    <row r="33" spans="9:12">
      <c r="I33" t="s">
        <v>62</v>
      </c>
      <c r="J33">
        <f>(J32+J30)/2</f>
        <v>4.2652000000000001</v>
      </c>
    </row>
    <row r="35" spans="9:12">
      <c r="J35" t="s">
        <v>217</v>
      </c>
      <c r="K35" s="13" t="s">
        <v>226</v>
      </c>
    </row>
    <row r="36" spans="9:12">
      <c r="I36" t="s">
        <v>135</v>
      </c>
      <c r="J36">
        <f>J29*1000</f>
        <v>463.9</v>
      </c>
      <c r="K36">
        <f>J36*1.5</f>
        <v>695.84999999999991</v>
      </c>
    </row>
    <row r="37" spans="9:12">
      <c r="I37" t="s">
        <v>220</v>
      </c>
      <c r="J37">
        <f>J30*1000</f>
        <v>6299.2</v>
      </c>
      <c r="K37">
        <f t="shared" ref="K37:K40" si="4">J37*1.5</f>
        <v>9448.7999999999993</v>
      </c>
    </row>
    <row r="38" spans="9:12">
      <c r="I38" t="s">
        <v>222</v>
      </c>
      <c r="J38">
        <f>J31*1000</f>
        <v>6719.7</v>
      </c>
      <c r="K38">
        <f t="shared" si="4"/>
        <v>10079.549999999999</v>
      </c>
    </row>
    <row r="39" spans="9:12">
      <c r="I39" t="s">
        <v>136</v>
      </c>
      <c r="J39">
        <f>J32*1000</f>
        <v>2231.1999999999998</v>
      </c>
      <c r="K39">
        <f t="shared" si="4"/>
        <v>3346.7999999999997</v>
      </c>
    </row>
    <row r="40" spans="9:12">
      <c r="I40" t="s">
        <v>62</v>
      </c>
      <c r="J40">
        <f>J33*1000</f>
        <v>4265.2</v>
      </c>
      <c r="K40">
        <f t="shared" si="4"/>
        <v>6397.7999999999993</v>
      </c>
    </row>
    <row r="42" spans="9:12">
      <c r="J42" t="s">
        <v>219</v>
      </c>
      <c r="K42" t="s">
        <v>217</v>
      </c>
      <c r="L42" t="s">
        <v>218</v>
      </c>
    </row>
    <row r="43" spans="9:12">
      <c r="K43" t="s">
        <v>227</v>
      </c>
    </row>
    <row r="45" spans="9:12">
      <c r="J45" s="12">
        <v>990000</v>
      </c>
      <c r="K45" t="s">
        <v>228</v>
      </c>
      <c r="L45" t="s">
        <v>229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F4" sqref="F4:G4"/>
    </sheetView>
  </sheetViews>
  <sheetFormatPr defaultRowHeight="12.75"/>
  <cols>
    <col min="3" max="3" width="14.28515625" bestFit="1" customWidth="1"/>
    <col min="4" max="4" width="27.7109375" bestFit="1" customWidth="1"/>
    <col min="5" max="5" width="25.140625" bestFit="1" customWidth="1"/>
    <col min="6" max="6" width="34.28515625" bestFit="1" customWidth="1"/>
    <col min="7" max="7" width="31.7109375" bestFit="1" customWidth="1"/>
  </cols>
  <sheetData>
    <row r="1" spans="1:7">
      <c r="A1" s="4" t="s">
        <v>211</v>
      </c>
    </row>
    <row r="3" spans="1:7">
      <c r="A3" s="4" t="s">
        <v>135</v>
      </c>
      <c r="B3" s="4"/>
      <c r="C3" s="4"/>
      <c r="D3" s="4"/>
    </row>
    <row r="4" spans="1:7">
      <c r="A4" s="4" t="s">
        <v>47</v>
      </c>
      <c r="B4" s="4" t="s">
        <v>95</v>
      </c>
      <c r="D4" s="4" t="s">
        <v>212</v>
      </c>
      <c r="E4" s="4" t="s">
        <v>213</v>
      </c>
      <c r="F4" s="4" t="s">
        <v>214</v>
      </c>
      <c r="G4" s="4" t="s">
        <v>215</v>
      </c>
    </row>
    <row r="5" spans="1:7">
      <c r="A5" t="s">
        <v>187</v>
      </c>
      <c r="B5" t="s">
        <v>155</v>
      </c>
      <c r="C5">
        <v>4</v>
      </c>
    </row>
    <row r="6" spans="1:7">
      <c r="A6" t="s">
        <v>164</v>
      </c>
      <c r="B6" t="s">
        <v>155</v>
      </c>
      <c r="C6">
        <v>2</v>
      </c>
      <c r="D6">
        <v>368292.38870006602</v>
      </c>
      <c r="E6">
        <v>77788.705553625798</v>
      </c>
      <c r="F6">
        <f>D6/2.5</f>
        <v>147316.9554800264</v>
      </c>
      <c r="G6">
        <f>E6/2.5</f>
        <v>31115.482221450318</v>
      </c>
    </row>
    <row r="7" spans="1:7">
      <c r="A7" t="s">
        <v>174</v>
      </c>
      <c r="B7" t="s">
        <v>155</v>
      </c>
      <c r="C7">
        <v>3</v>
      </c>
      <c r="D7">
        <v>550045.14536344795</v>
      </c>
      <c r="E7">
        <v>86210.300418666506</v>
      </c>
      <c r="F7">
        <f t="shared" ref="F7:F25" si="0">D7/2.5</f>
        <v>220018.05814537918</v>
      </c>
      <c r="G7">
        <f t="shared" ref="G7:G25" si="1">E7/2.5</f>
        <v>34484.120167466601</v>
      </c>
    </row>
    <row r="8" spans="1:7">
      <c r="A8" t="s">
        <v>184</v>
      </c>
      <c r="B8" t="s">
        <v>155</v>
      </c>
      <c r="C8">
        <v>3</v>
      </c>
      <c r="D8">
        <v>540738.674158643</v>
      </c>
      <c r="E8">
        <v>172696.62733953199</v>
      </c>
      <c r="F8">
        <f t="shared" si="0"/>
        <v>216295.46966345719</v>
      </c>
      <c r="G8">
        <f t="shared" si="1"/>
        <v>69078.650935812795</v>
      </c>
    </row>
    <row r="9" spans="1:7">
      <c r="A9" t="s">
        <v>178</v>
      </c>
      <c r="B9" t="s">
        <v>155</v>
      </c>
      <c r="C9">
        <v>2</v>
      </c>
      <c r="D9">
        <v>21.0880802732955</v>
      </c>
      <c r="E9">
        <v>26.1500638807616</v>
      </c>
      <c r="F9">
        <f t="shared" si="0"/>
        <v>8.4352321093181999</v>
      </c>
      <c r="G9">
        <f t="shared" si="1"/>
        <v>10.460025552304639</v>
      </c>
    </row>
    <row r="10" spans="1:7">
      <c r="A10" t="s">
        <v>182</v>
      </c>
      <c r="B10" t="s">
        <v>155</v>
      </c>
      <c r="C10">
        <v>2</v>
      </c>
      <c r="D10">
        <v>21411.1369838963</v>
      </c>
      <c r="E10">
        <v>4988.0455464736697</v>
      </c>
      <c r="F10">
        <f t="shared" si="0"/>
        <v>8564.4547935585197</v>
      </c>
      <c r="G10">
        <f t="shared" si="1"/>
        <v>1995.2182185894678</v>
      </c>
    </row>
    <row r="11" spans="1:7">
      <c r="A11" t="s">
        <v>167</v>
      </c>
      <c r="B11" t="s">
        <v>155</v>
      </c>
      <c r="C11">
        <v>2</v>
      </c>
      <c r="D11">
        <v>105.594386820499</v>
      </c>
      <c r="E11">
        <v>37.940895692874498</v>
      </c>
      <c r="F11">
        <f t="shared" si="0"/>
        <v>42.237754728199597</v>
      </c>
      <c r="G11">
        <f t="shared" si="1"/>
        <v>15.176358277149799</v>
      </c>
    </row>
    <row r="12" spans="1:7">
      <c r="A12" t="s">
        <v>171</v>
      </c>
      <c r="B12" t="s">
        <v>155</v>
      </c>
      <c r="C12">
        <v>3</v>
      </c>
      <c r="D12">
        <v>200154.19543901001</v>
      </c>
      <c r="E12">
        <v>44301.144413967202</v>
      </c>
      <c r="F12">
        <f t="shared" si="0"/>
        <v>80061.678175604</v>
      </c>
      <c r="G12">
        <f t="shared" si="1"/>
        <v>17720.457765586882</v>
      </c>
    </row>
    <row r="13" spans="1:7">
      <c r="A13" t="s">
        <v>157</v>
      </c>
      <c r="B13" t="s">
        <v>155</v>
      </c>
      <c r="C13">
        <v>2</v>
      </c>
      <c r="D13">
        <v>149251.266777985</v>
      </c>
      <c r="E13">
        <v>19957.536691039899</v>
      </c>
      <c r="F13">
        <f t="shared" si="0"/>
        <v>59700.506711194001</v>
      </c>
      <c r="G13">
        <f t="shared" si="1"/>
        <v>7983.0146764159599</v>
      </c>
    </row>
    <row r="14" spans="1:7">
      <c r="A14" t="s">
        <v>161</v>
      </c>
      <c r="B14" t="s">
        <v>155</v>
      </c>
      <c r="C14">
        <v>3</v>
      </c>
      <c r="D14">
        <v>682697.99460185599</v>
      </c>
      <c r="E14">
        <v>139492.10446795201</v>
      </c>
      <c r="F14">
        <f t="shared" si="0"/>
        <v>273079.19784074242</v>
      </c>
      <c r="G14">
        <f t="shared" si="1"/>
        <v>55796.841787180805</v>
      </c>
    </row>
    <row r="15" spans="1:7">
      <c r="A15" t="s">
        <v>44</v>
      </c>
      <c r="B15" t="s">
        <v>155</v>
      </c>
      <c r="C15">
        <v>3</v>
      </c>
    </row>
    <row r="17" spans="1:7">
      <c r="A17" s="4" t="s">
        <v>136</v>
      </c>
    </row>
    <row r="18" spans="1:7">
      <c r="A18" t="s">
        <v>47</v>
      </c>
      <c r="B18" t="s">
        <v>95</v>
      </c>
      <c r="C18" t="s">
        <v>20</v>
      </c>
      <c r="D18" t="s">
        <v>21</v>
      </c>
    </row>
    <row r="19" spans="1:7">
      <c r="A19" t="s">
        <v>187</v>
      </c>
      <c r="B19" t="s">
        <v>155</v>
      </c>
      <c r="C19">
        <v>2</v>
      </c>
      <c r="D19">
        <v>501754.22098598198</v>
      </c>
      <c r="E19">
        <v>544837.18361544004</v>
      </c>
      <c r="F19">
        <f t="shared" si="0"/>
        <v>200701.68839439278</v>
      </c>
      <c r="G19">
        <f t="shared" si="1"/>
        <v>217934.873446176</v>
      </c>
    </row>
    <row r="20" spans="1:7">
      <c r="A20" t="s">
        <v>199</v>
      </c>
      <c r="B20" t="s">
        <v>155</v>
      </c>
      <c r="C20">
        <v>2</v>
      </c>
      <c r="D20">
        <v>34195.992624558501</v>
      </c>
      <c r="E20">
        <v>3970.71193764291</v>
      </c>
      <c r="F20">
        <f t="shared" si="0"/>
        <v>13678.397049823401</v>
      </c>
      <c r="G20">
        <f t="shared" si="1"/>
        <v>1588.2847750571641</v>
      </c>
    </row>
    <row r="21" spans="1:7">
      <c r="A21" t="s">
        <v>198</v>
      </c>
      <c r="B21" t="s">
        <v>155</v>
      </c>
      <c r="C21">
        <v>3</v>
      </c>
    </row>
    <row r="22" spans="1:7">
      <c r="A22" t="s">
        <v>197</v>
      </c>
      <c r="B22" t="s">
        <v>155</v>
      </c>
      <c r="C22">
        <v>3</v>
      </c>
      <c r="D22">
        <v>578449.85508170398</v>
      </c>
      <c r="E22">
        <v>97640.252423590602</v>
      </c>
      <c r="F22">
        <f t="shared" si="0"/>
        <v>231379.9420326816</v>
      </c>
      <c r="G22">
        <f t="shared" si="1"/>
        <v>39056.100969436244</v>
      </c>
    </row>
    <row r="23" spans="1:7">
      <c r="A23" t="s">
        <v>196</v>
      </c>
      <c r="B23" t="s">
        <v>155</v>
      </c>
      <c r="C23">
        <v>3</v>
      </c>
    </row>
    <row r="24" spans="1:7">
      <c r="A24" t="s">
        <v>195</v>
      </c>
      <c r="B24" t="s">
        <v>155</v>
      </c>
      <c r="C24">
        <v>2</v>
      </c>
      <c r="D24">
        <v>3322344.4612156302</v>
      </c>
      <c r="E24">
        <v>941881.85670953197</v>
      </c>
      <c r="F24">
        <f t="shared" si="0"/>
        <v>1328937.7844862521</v>
      </c>
      <c r="G24">
        <f t="shared" si="1"/>
        <v>376752.7426838128</v>
      </c>
    </row>
    <row r="25" spans="1:7">
      <c r="A25" t="s">
        <v>193</v>
      </c>
      <c r="B25" t="s">
        <v>155</v>
      </c>
      <c r="C25">
        <v>3</v>
      </c>
      <c r="D25">
        <v>8765.2677362959294</v>
      </c>
      <c r="E25">
        <v>1557.9067729946</v>
      </c>
      <c r="F25">
        <f t="shared" si="0"/>
        <v>3506.1070945183719</v>
      </c>
      <c r="G25">
        <f t="shared" si="1"/>
        <v>623.16270919784006</v>
      </c>
    </row>
    <row r="26" spans="1:7">
      <c r="A26" t="s">
        <v>44</v>
      </c>
      <c r="B26" t="s">
        <v>155</v>
      </c>
      <c r="C2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0"/>
  <sheetViews>
    <sheetView topLeftCell="A16" workbookViewId="0">
      <selection activeCell="M58" sqref="M58:M60"/>
    </sheetView>
  </sheetViews>
  <sheetFormatPr defaultRowHeight="15"/>
  <cols>
    <col min="1" max="16384" width="9.140625" style="9"/>
  </cols>
  <sheetData>
    <row r="1" spans="1:2">
      <c r="A1" s="10" t="s">
        <v>69</v>
      </c>
      <c r="B1" s="11" t="s">
        <v>188</v>
      </c>
    </row>
    <row r="2" spans="1:2">
      <c r="A2" s="10" t="s">
        <v>70</v>
      </c>
      <c r="B2" s="11" t="s">
        <v>7</v>
      </c>
    </row>
    <row r="3" spans="1:2">
      <c r="A3" s="10" t="s">
        <v>71</v>
      </c>
      <c r="B3" s="11" t="s">
        <v>72</v>
      </c>
    </row>
    <row r="4" spans="1:2">
      <c r="A4" s="10" t="s">
        <v>73</v>
      </c>
      <c r="B4" s="11" t="s">
        <v>7</v>
      </c>
    </row>
    <row r="5" spans="1:2">
      <c r="A5" s="10" t="s">
        <v>4</v>
      </c>
      <c r="B5" s="11" t="s">
        <v>74</v>
      </c>
    </row>
    <row r="6" spans="1:2">
      <c r="A6" s="10" t="s">
        <v>0</v>
      </c>
      <c r="B6" s="11" t="s">
        <v>1</v>
      </c>
    </row>
    <row r="7" spans="1:2">
      <c r="A7" s="10" t="s">
        <v>2</v>
      </c>
      <c r="B7" s="11" t="s">
        <v>75</v>
      </c>
    </row>
    <row r="8" spans="1:2">
      <c r="A8" s="10" t="s">
        <v>3</v>
      </c>
      <c r="B8" s="11" t="s">
        <v>76</v>
      </c>
    </row>
    <row r="9" spans="1:2">
      <c r="A9" s="10" t="s">
        <v>77</v>
      </c>
      <c r="B9" s="11" t="s">
        <v>78</v>
      </c>
    </row>
    <row r="10" spans="1:2">
      <c r="A10" s="10" t="s">
        <v>79</v>
      </c>
      <c r="B10" s="11" t="s">
        <v>80</v>
      </c>
    </row>
    <row r="11" spans="1:2">
      <c r="A11" s="10" t="s">
        <v>81</v>
      </c>
      <c r="B11" s="11" t="s">
        <v>189</v>
      </c>
    </row>
    <row r="12" spans="1:2">
      <c r="A12" s="10" t="s">
        <v>82</v>
      </c>
      <c r="B12" s="11" t="s">
        <v>190</v>
      </c>
    </row>
    <row r="13" spans="1:2">
      <c r="A13" s="10" t="s">
        <v>83</v>
      </c>
      <c r="B13" s="11" t="s">
        <v>150</v>
      </c>
    </row>
    <row r="14" spans="1:2">
      <c r="A14" s="10" t="s">
        <v>84</v>
      </c>
      <c r="B14" s="11" t="s">
        <v>151</v>
      </c>
    </row>
    <row r="15" spans="1:2">
      <c r="A15" s="10" t="s">
        <v>85</v>
      </c>
      <c r="B15" s="11" t="s">
        <v>86</v>
      </c>
    </row>
    <row r="16" spans="1:2">
      <c r="A16" s="10" t="s">
        <v>5</v>
      </c>
      <c r="B16" s="11" t="s">
        <v>6</v>
      </c>
    </row>
    <row r="17" spans="1:21">
      <c r="A17" s="10" t="s">
        <v>87</v>
      </c>
      <c r="B17" s="11" t="s">
        <v>88</v>
      </c>
    </row>
    <row r="18" spans="1:21">
      <c r="A18" s="10" t="s">
        <v>8</v>
      </c>
      <c r="B18" s="11" t="s">
        <v>18</v>
      </c>
    </row>
    <row r="19" spans="1:21">
      <c r="A19" s="10" t="s">
        <v>89</v>
      </c>
      <c r="B19" s="11" t="s">
        <v>191</v>
      </c>
    </row>
    <row r="20" spans="1:21">
      <c r="A20" s="10" t="s">
        <v>90</v>
      </c>
      <c r="B20" s="11" t="s">
        <v>91</v>
      </c>
    </row>
    <row r="21" spans="1:21">
      <c r="A21" s="10" t="s">
        <v>92</v>
      </c>
      <c r="B21" s="11" t="s">
        <v>93</v>
      </c>
    </row>
    <row r="22" spans="1:21">
      <c r="A22" s="10" t="s">
        <v>94</v>
      </c>
      <c r="B22" s="11" t="s">
        <v>192</v>
      </c>
    </row>
    <row r="24" spans="1:21">
      <c r="A24" s="10" t="s">
        <v>10</v>
      </c>
      <c r="B24" s="10" t="s">
        <v>11</v>
      </c>
      <c r="C24" s="10" t="s">
        <v>12</v>
      </c>
      <c r="D24" s="10" t="s">
        <v>47</v>
      </c>
      <c r="E24" s="10" t="s">
        <v>95</v>
      </c>
      <c r="F24" s="10" t="s">
        <v>15</v>
      </c>
      <c r="G24" s="10" t="s">
        <v>16</v>
      </c>
      <c r="H24" s="10" t="s">
        <v>17</v>
      </c>
      <c r="I24" s="10" t="s">
        <v>24</v>
      </c>
      <c r="J24" s="10" t="s">
        <v>96</v>
      </c>
      <c r="K24" s="10" t="s">
        <v>97</v>
      </c>
      <c r="L24" s="10" t="s">
        <v>98</v>
      </c>
      <c r="M24" s="10" t="s">
        <v>99</v>
      </c>
      <c r="N24" s="10" t="s">
        <v>100</v>
      </c>
      <c r="O24" s="10" t="s">
        <v>101</v>
      </c>
      <c r="P24" s="10" t="s">
        <v>102</v>
      </c>
      <c r="Q24" s="10" t="s">
        <v>103</v>
      </c>
      <c r="R24" s="10" t="s">
        <v>104</v>
      </c>
      <c r="S24" s="10" t="s">
        <v>105</v>
      </c>
      <c r="T24" s="10" t="s">
        <v>22</v>
      </c>
      <c r="U24" s="10" t="s">
        <v>23</v>
      </c>
    </row>
    <row r="25" spans="1:21">
      <c r="A25" s="11">
        <v>1</v>
      </c>
      <c r="B25" s="11" t="s">
        <v>25</v>
      </c>
      <c r="C25" s="11" t="b">
        <v>0</v>
      </c>
      <c r="D25" s="11" t="s">
        <v>154</v>
      </c>
      <c r="E25" s="11" t="s">
        <v>155</v>
      </c>
      <c r="F25" s="11" t="s">
        <v>26</v>
      </c>
      <c r="G25" s="11" t="s">
        <v>108</v>
      </c>
      <c r="H25" s="11" t="s">
        <v>27</v>
      </c>
      <c r="I25" s="11" t="s">
        <v>28</v>
      </c>
      <c r="J25" s="11">
        <v>1.2870812707585222</v>
      </c>
      <c r="K25" s="11" t="s">
        <v>7</v>
      </c>
      <c r="L25" s="11" t="s">
        <v>7</v>
      </c>
      <c r="M25" s="11">
        <v>10.903506416843221</v>
      </c>
      <c r="N25" s="11">
        <v>0.84753320248393149</v>
      </c>
      <c r="O25" s="11">
        <v>10.965852494133671</v>
      </c>
      <c r="P25" s="11">
        <v>0.25161162008144944</v>
      </c>
      <c r="Q25" s="11" t="b">
        <v>1</v>
      </c>
      <c r="R25" s="11">
        <v>4.3192446070892149E-2</v>
      </c>
      <c r="S25" s="11" t="b">
        <v>1</v>
      </c>
      <c r="T25" s="11">
        <v>3</v>
      </c>
      <c r="U25" s="11">
        <v>8</v>
      </c>
    </row>
    <row r="26" spans="1:21">
      <c r="A26" s="11">
        <v>2</v>
      </c>
      <c r="B26" s="11" t="s">
        <v>29</v>
      </c>
      <c r="C26" s="11" t="b">
        <v>0</v>
      </c>
      <c r="D26" s="11" t="s">
        <v>154</v>
      </c>
      <c r="E26" s="11" t="s">
        <v>155</v>
      </c>
      <c r="F26" s="11" t="s">
        <v>26</v>
      </c>
      <c r="G26" s="11" t="s">
        <v>108</v>
      </c>
      <c r="H26" s="11" t="s">
        <v>27</v>
      </c>
      <c r="I26" s="11" t="s">
        <v>28</v>
      </c>
      <c r="J26" s="11">
        <v>1.3009649992141206</v>
      </c>
      <c r="K26" s="11" t="s">
        <v>7</v>
      </c>
      <c r="L26" s="11" t="s">
        <v>7</v>
      </c>
      <c r="M26" s="11">
        <v>11.242775674884481</v>
      </c>
      <c r="N26" s="11">
        <v>0.88886544011838364</v>
      </c>
      <c r="O26" s="11">
        <v>10.965852494133671</v>
      </c>
      <c r="P26" s="11">
        <v>0.25161162008144944</v>
      </c>
      <c r="Q26" s="11" t="b">
        <v>1</v>
      </c>
      <c r="R26" s="11">
        <v>4.3192446070892149E-2</v>
      </c>
      <c r="S26" s="11" t="b">
        <v>1</v>
      </c>
      <c r="T26" s="11">
        <v>3</v>
      </c>
      <c r="U26" s="11">
        <v>9</v>
      </c>
    </row>
    <row r="27" spans="1:21">
      <c r="A27" s="11">
        <v>3</v>
      </c>
      <c r="B27" s="11" t="s">
        <v>30</v>
      </c>
      <c r="C27" s="11" t="b">
        <v>0</v>
      </c>
      <c r="D27" s="11" t="s">
        <v>154</v>
      </c>
      <c r="E27" s="11" t="s">
        <v>155</v>
      </c>
      <c r="F27" s="11" t="s">
        <v>26</v>
      </c>
      <c r="G27" s="11" t="s">
        <v>108</v>
      </c>
      <c r="H27" s="11" t="s">
        <v>27</v>
      </c>
      <c r="I27" s="11" t="s">
        <v>28</v>
      </c>
      <c r="J27" s="11">
        <v>1.2973620701933157</v>
      </c>
      <c r="K27" s="11" t="s">
        <v>7</v>
      </c>
      <c r="L27" s="11" t="s">
        <v>7</v>
      </c>
      <c r="M27" s="11">
        <v>10.75127539067331</v>
      </c>
      <c r="N27" s="11">
        <v>0.92121894408788085</v>
      </c>
      <c r="O27" s="11">
        <v>10.965852494133671</v>
      </c>
      <c r="P27" s="11">
        <v>0.25161162008144944</v>
      </c>
      <c r="Q27" s="11" t="b">
        <v>1</v>
      </c>
      <c r="R27" s="11">
        <v>4.3192446070892149E-2</v>
      </c>
      <c r="S27" s="11" t="b">
        <v>1</v>
      </c>
      <c r="T27" s="11">
        <v>3</v>
      </c>
      <c r="U27" s="11">
        <v>7</v>
      </c>
    </row>
    <row r="28" spans="1:21">
      <c r="A28" s="11">
        <v>4</v>
      </c>
      <c r="B28" s="11" t="s">
        <v>156</v>
      </c>
      <c r="C28" s="11" t="b">
        <v>0</v>
      </c>
      <c r="D28" s="11" t="s">
        <v>193</v>
      </c>
      <c r="E28" s="11" t="s">
        <v>155</v>
      </c>
      <c r="F28" s="11" t="s">
        <v>34</v>
      </c>
      <c r="G28" s="11" t="s">
        <v>108</v>
      </c>
      <c r="H28" s="11" t="s">
        <v>27</v>
      </c>
      <c r="I28" s="11" t="s">
        <v>28</v>
      </c>
      <c r="J28" s="11">
        <v>0.88978611861713042</v>
      </c>
      <c r="K28" s="11" t="s">
        <v>7</v>
      </c>
      <c r="L28" s="11" t="s">
        <v>7</v>
      </c>
      <c r="M28" s="11">
        <v>27.448306184927418</v>
      </c>
      <c r="N28" s="11">
        <v>0.30166976160280384</v>
      </c>
      <c r="O28" s="11">
        <v>27.36479347235262</v>
      </c>
      <c r="P28" s="11">
        <v>0.23657265722899895</v>
      </c>
      <c r="Q28" s="11" t="b">
        <v>1</v>
      </c>
      <c r="R28" s="11">
        <v>4.3192446070892149E-2</v>
      </c>
      <c r="S28" s="11" t="b">
        <v>1</v>
      </c>
      <c r="T28" s="11">
        <v>3</v>
      </c>
      <c r="U28" s="11">
        <v>24</v>
      </c>
    </row>
    <row r="29" spans="1:21">
      <c r="A29" s="11">
        <v>5</v>
      </c>
      <c r="B29" s="11" t="s">
        <v>158</v>
      </c>
      <c r="C29" s="11" t="b">
        <v>0</v>
      </c>
      <c r="D29" s="11" t="s">
        <v>193</v>
      </c>
      <c r="E29" s="11" t="s">
        <v>155</v>
      </c>
      <c r="F29" s="11" t="s">
        <v>34</v>
      </c>
      <c r="G29" s="11" t="s">
        <v>108</v>
      </c>
      <c r="H29" s="11" t="s">
        <v>27</v>
      </c>
      <c r="I29" s="11" t="s">
        <v>194</v>
      </c>
      <c r="J29" s="11">
        <v>0.86266223750441873</v>
      </c>
      <c r="K29" s="11" t="s">
        <v>7</v>
      </c>
      <c r="L29" s="11" t="s">
        <v>7</v>
      </c>
      <c r="M29" s="11">
        <v>27.5482832975582</v>
      </c>
      <c r="N29" s="11">
        <v>0.15919463237980652</v>
      </c>
      <c r="O29" s="11">
        <v>27.36479347235262</v>
      </c>
      <c r="P29" s="11">
        <v>0.23657265722899895</v>
      </c>
      <c r="Q29" s="11" t="b">
        <v>1</v>
      </c>
      <c r="R29" s="11">
        <v>4.3192446070892149E-2</v>
      </c>
      <c r="S29" s="11" t="b">
        <v>1</v>
      </c>
      <c r="T29" s="11">
        <v>3</v>
      </c>
      <c r="U29" s="11">
        <v>23</v>
      </c>
    </row>
    <row r="30" spans="1:21">
      <c r="A30" s="11">
        <v>6</v>
      </c>
      <c r="B30" s="11" t="s">
        <v>159</v>
      </c>
      <c r="C30" s="11" t="b">
        <v>0</v>
      </c>
      <c r="D30" s="11" t="s">
        <v>193</v>
      </c>
      <c r="E30" s="11" t="s">
        <v>155</v>
      </c>
      <c r="F30" s="11" t="s">
        <v>34</v>
      </c>
      <c r="G30" s="11" t="s">
        <v>108</v>
      </c>
      <c r="H30" s="11" t="s">
        <v>27</v>
      </c>
      <c r="I30" s="11" t="s">
        <v>28</v>
      </c>
      <c r="J30" s="11">
        <v>0.90919302652981149</v>
      </c>
      <c r="K30" s="11" t="s">
        <v>7</v>
      </c>
      <c r="L30" s="11" t="s">
        <v>7</v>
      </c>
      <c r="M30" s="11">
        <v>27.097790934572245</v>
      </c>
      <c r="N30" s="11">
        <v>0.26239983229717767</v>
      </c>
      <c r="O30" s="11">
        <v>27.36479347235262</v>
      </c>
      <c r="P30" s="11">
        <v>0.23657265722899895</v>
      </c>
      <c r="Q30" s="11" t="b">
        <v>1</v>
      </c>
      <c r="R30" s="11">
        <v>4.3192446070892149E-2</v>
      </c>
      <c r="S30" s="11" t="b">
        <v>1</v>
      </c>
      <c r="T30" s="11">
        <v>3</v>
      </c>
      <c r="U30" s="11">
        <v>24</v>
      </c>
    </row>
    <row r="31" spans="1:21">
      <c r="A31" s="11">
        <v>7</v>
      </c>
      <c r="B31" s="11" t="s">
        <v>160</v>
      </c>
      <c r="C31" s="11" t="b">
        <v>0</v>
      </c>
      <c r="D31" s="11" t="s">
        <v>195</v>
      </c>
      <c r="E31" s="11" t="s">
        <v>155</v>
      </c>
      <c r="F31" s="11" t="s">
        <v>34</v>
      </c>
      <c r="G31" s="11" t="s">
        <v>108</v>
      </c>
      <c r="H31" s="11" t="s">
        <v>27</v>
      </c>
      <c r="I31" s="11" t="s">
        <v>28</v>
      </c>
      <c r="J31" s="11">
        <v>1.2882868070857525</v>
      </c>
      <c r="K31" s="11" t="s">
        <v>7</v>
      </c>
      <c r="L31" s="11" t="s">
        <v>7</v>
      </c>
      <c r="M31" s="11">
        <v>18.920722184181663</v>
      </c>
      <c r="N31" s="11">
        <v>0.83342462233576453</v>
      </c>
      <c r="O31" s="11">
        <v>19.200633768523367</v>
      </c>
      <c r="P31" s="11">
        <v>0.39585475884130306</v>
      </c>
      <c r="Q31" s="11" t="b">
        <v>1</v>
      </c>
      <c r="R31" s="11">
        <v>4.3192446070892149E-2</v>
      </c>
      <c r="S31" s="11" t="b">
        <v>1</v>
      </c>
      <c r="T31" s="11">
        <v>3</v>
      </c>
      <c r="U31" s="11">
        <v>15</v>
      </c>
    </row>
    <row r="32" spans="1:21">
      <c r="A32" s="11">
        <v>8</v>
      </c>
      <c r="B32" s="11" t="s">
        <v>162</v>
      </c>
      <c r="C32" s="11" t="b">
        <v>0</v>
      </c>
      <c r="D32" s="11"/>
      <c r="E32" s="11" t="s">
        <v>155</v>
      </c>
      <c r="F32" s="11" t="s">
        <v>34</v>
      </c>
      <c r="G32" s="11" t="s">
        <v>108</v>
      </c>
      <c r="H32" s="11" t="s">
        <v>27</v>
      </c>
      <c r="I32" s="11" t="s">
        <v>28</v>
      </c>
      <c r="J32" s="11">
        <v>1.2102970405313618</v>
      </c>
      <c r="K32" s="11" t="s">
        <v>7</v>
      </c>
      <c r="L32" s="11" t="s">
        <v>7</v>
      </c>
      <c r="M32" s="11">
        <v>20.991346365378348</v>
      </c>
      <c r="N32" s="11">
        <v>0.71044365968249668</v>
      </c>
      <c r="O32" s="11">
        <v>22.389416267860646</v>
      </c>
      <c r="P32" s="11">
        <v>1.9771694172360801</v>
      </c>
      <c r="Q32" s="11" t="b">
        <v>1</v>
      </c>
      <c r="R32" s="11">
        <v>4.3192446070892149E-2</v>
      </c>
      <c r="S32" s="11" t="b">
        <v>1</v>
      </c>
      <c r="T32" s="11">
        <v>3</v>
      </c>
      <c r="U32" s="11">
        <v>18</v>
      </c>
    </row>
    <row r="33" spans="1:21">
      <c r="A33" s="11">
        <v>9</v>
      </c>
      <c r="B33" s="11" t="s">
        <v>163</v>
      </c>
      <c r="C33" s="11" t="b">
        <v>0</v>
      </c>
      <c r="D33" s="11" t="s">
        <v>195</v>
      </c>
      <c r="E33" s="11" t="s">
        <v>155</v>
      </c>
      <c r="F33" s="11" t="s">
        <v>34</v>
      </c>
      <c r="G33" s="11" t="s">
        <v>108</v>
      </c>
      <c r="H33" s="11" t="s">
        <v>27</v>
      </c>
      <c r="I33" s="11" t="s">
        <v>28</v>
      </c>
      <c r="J33" s="11">
        <v>1.2724111267499185</v>
      </c>
      <c r="K33" s="11" t="s">
        <v>7</v>
      </c>
      <c r="L33" s="11" t="s">
        <v>7</v>
      </c>
      <c r="M33" s="11">
        <v>19.480545352865072</v>
      </c>
      <c r="N33" s="11">
        <v>0.8102057944417641</v>
      </c>
      <c r="O33" s="11">
        <v>19.200633768523367</v>
      </c>
      <c r="P33" s="11">
        <v>0.39585475884130306</v>
      </c>
      <c r="Q33" s="11" t="b">
        <v>1</v>
      </c>
      <c r="R33" s="11">
        <v>4.3192446070892149E-2</v>
      </c>
      <c r="S33" s="11" t="b">
        <v>1</v>
      </c>
      <c r="T33" s="11">
        <v>3</v>
      </c>
      <c r="U33" s="11">
        <v>16</v>
      </c>
    </row>
    <row r="34" spans="1:21">
      <c r="A34" s="11">
        <v>10</v>
      </c>
      <c r="B34" s="11" t="s">
        <v>109</v>
      </c>
      <c r="C34" s="11" t="b">
        <v>0</v>
      </c>
      <c r="D34" s="11" t="s">
        <v>44</v>
      </c>
      <c r="E34" s="11" t="s">
        <v>155</v>
      </c>
      <c r="F34" s="11" t="s">
        <v>44</v>
      </c>
      <c r="G34" s="11" t="s">
        <v>108</v>
      </c>
      <c r="H34" s="11" t="s">
        <v>27</v>
      </c>
      <c r="I34" s="11" t="s">
        <v>46</v>
      </c>
      <c r="J34" s="11">
        <v>0</v>
      </c>
      <c r="K34" s="11" t="s">
        <v>7</v>
      </c>
      <c r="L34" s="11" t="s">
        <v>7</v>
      </c>
      <c r="M34" s="11" t="s">
        <v>45</v>
      </c>
      <c r="N34" s="11">
        <v>0</v>
      </c>
      <c r="O34" s="11" t="s">
        <v>7</v>
      </c>
      <c r="P34" s="11" t="s">
        <v>7</v>
      </c>
      <c r="Q34" s="11" t="b">
        <v>1</v>
      </c>
      <c r="R34" s="11">
        <v>4.3192446070892149E-2</v>
      </c>
      <c r="S34" s="11" t="b">
        <v>1</v>
      </c>
      <c r="T34" s="11">
        <v>3</v>
      </c>
      <c r="U34" s="11">
        <v>39</v>
      </c>
    </row>
    <row r="35" spans="1:21">
      <c r="A35" s="11">
        <v>11</v>
      </c>
      <c r="B35" s="11" t="s">
        <v>111</v>
      </c>
      <c r="C35" s="11" t="b">
        <v>0</v>
      </c>
      <c r="D35" s="11" t="s">
        <v>44</v>
      </c>
      <c r="E35" s="11" t="s">
        <v>155</v>
      </c>
      <c r="F35" s="11" t="s">
        <v>44</v>
      </c>
      <c r="G35" s="11" t="s">
        <v>108</v>
      </c>
      <c r="H35" s="11" t="s">
        <v>27</v>
      </c>
      <c r="I35" s="11" t="s">
        <v>46</v>
      </c>
      <c r="J35" s="11">
        <v>0</v>
      </c>
      <c r="K35" s="11" t="s">
        <v>7</v>
      </c>
      <c r="L35" s="11" t="s">
        <v>7</v>
      </c>
      <c r="M35" s="11" t="s">
        <v>45</v>
      </c>
      <c r="N35" s="11">
        <v>0</v>
      </c>
      <c r="O35" s="11" t="s">
        <v>7</v>
      </c>
      <c r="P35" s="11" t="s">
        <v>7</v>
      </c>
      <c r="Q35" s="11" t="b">
        <v>1</v>
      </c>
      <c r="R35" s="11">
        <v>4.3192446070892149E-2</v>
      </c>
      <c r="S35" s="11" t="b">
        <v>1</v>
      </c>
      <c r="T35" s="11">
        <v>3</v>
      </c>
      <c r="U35" s="11">
        <v>39</v>
      </c>
    </row>
    <row r="36" spans="1:21">
      <c r="A36" s="11">
        <v>12</v>
      </c>
      <c r="B36" s="11" t="s">
        <v>112</v>
      </c>
      <c r="C36" s="11" t="b">
        <v>0</v>
      </c>
      <c r="D36" s="11" t="s">
        <v>44</v>
      </c>
      <c r="E36" s="11" t="s">
        <v>155</v>
      </c>
      <c r="F36" s="11" t="s">
        <v>44</v>
      </c>
      <c r="G36" s="11" t="s">
        <v>108</v>
      </c>
      <c r="H36" s="11" t="s">
        <v>27</v>
      </c>
      <c r="I36" s="11" t="s">
        <v>46</v>
      </c>
      <c r="J36" s="11">
        <v>0</v>
      </c>
      <c r="K36" s="11" t="s">
        <v>7</v>
      </c>
      <c r="L36" s="11" t="s">
        <v>7</v>
      </c>
      <c r="M36" s="11" t="s">
        <v>45</v>
      </c>
      <c r="N36" s="11">
        <v>0</v>
      </c>
      <c r="O36" s="11" t="s">
        <v>7</v>
      </c>
      <c r="P36" s="11" t="s">
        <v>7</v>
      </c>
      <c r="Q36" s="11" t="b">
        <v>1</v>
      </c>
      <c r="R36" s="11">
        <v>4.3192446070892149E-2</v>
      </c>
      <c r="S36" s="11" t="b">
        <v>1</v>
      </c>
      <c r="T36" s="11">
        <v>3</v>
      </c>
      <c r="U36" s="11">
        <v>39</v>
      </c>
    </row>
    <row r="37" spans="1:21">
      <c r="A37" s="11">
        <v>13</v>
      </c>
      <c r="B37" s="11" t="s">
        <v>31</v>
      </c>
      <c r="C37" s="11" t="b">
        <v>0</v>
      </c>
      <c r="D37" s="11" t="s">
        <v>165</v>
      </c>
      <c r="E37" s="11" t="s">
        <v>155</v>
      </c>
      <c r="F37" s="11" t="s">
        <v>26</v>
      </c>
      <c r="G37" s="11" t="s">
        <v>108</v>
      </c>
      <c r="H37" s="11" t="s">
        <v>27</v>
      </c>
      <c r="I37" s="11" t="s">
        <v>28</v>
      </c>
      <c r="J37" s="11">
        <v>1.2989430906606967</v>
      </c>
      <c r="K37" s="11" t="s">
        <v>7</v>
      </c>
      <c r="L37" s="11" t="s">
        <v>7</v>
      </c>
      <c r="M37" s="11">
        <v>13.588871021290938</v>
      </c>
      <c r="N37" s="11">
        <v>0.86032982382684919</v>
      </c>
      <c r="O37" s="11">
        <v>13.50156258763848</v>
      </c>
      <c r="P37" s="11">
        <v>0.13967980929202578</v>
      </c>
      <c r="Q37" s="11" t="b">
        <v>1</v>
      </c>
      <c r="R37" s="11">
        <v>4.3192446070892149E-2</v>
      </c>
      <c r="S37" s="11" t="b">
        <v>1</v>
      </c>
      <c r="T37" s="11">
        <v>3</v>
      </c>
      <c r="U37" s="11">
        <v>11</v>
      </c>
    </row>
    <row r="38" spans="1:21">
      <c r="A38" s="11">
        <v>14</v>
      </c>
      <c r="B38" s="11" t="s">
        <v>32</v>
      </c>
      <c r="C38" s="11" t="b">
        <v>0</v>
      </c>
      <c r="D38" s="11" t="s">
        <v>165</v>
      </c>
      <c r="E38" s="11" t="s">
        <v>155</v>
      </c>
      <c r="F38" s="11" t="s">
        <v>26</v>
      </c>
      <c r="G38" s="11" t="s">
        <v>108</v>
      </c>
      <c r="H38" s="11" t="s">
        <v>27</v>
      </c>
      <c r="I38" s="11" t="s">
        <v>28</v>
      </c>
      <c r="J38" s="11">
        <v>1.3067392623611285</v>
      </c>
      <c r="K38" s="11" t="s">
        <v>7</v>
      </c>
      <c r="L38" s="11" t="s">
        <v>7</v>
      </c>
      <c r="M38" s="11">
        <v>13.575353580096305</v>
      </c>
      <c r="N38" s="11">
        <v>0.91204887379524646</v>
      </c>
      <c r="O38" s="11">
        <v>13.50156258763848</v>
      </c>
      <c r="P38" s="11">
        <v>0.13967980929202578</v>
      </c>
      <c r="Q38" s="11" t="b">
        <v>1</v>
      </c>
      <c r="R38" s="11">
        <v>4.3192446070892149E-2</v>
      </c>
      <c r="S38" s="11" t="b">
        <v>1</v>
      </c>
      <c r="T38" s="11">
        <v>3</v>
      </c>
      <c r="U38" s="11">
        <v>11</v>
      </c>
    </row>
    <row r="39" spans="1:21">
      <c r="A39" s="11">
        <v>15</v>
      </c>
      <c r="B39" s="11" t="s">
        <v>33</v>
      </c>
      <c r="C39" s="11" t="b">
        <v>0</v>
      </c>
      <c r="D39" s="11" t="s">
        <v>165</v>
      </c>
      <c r="E39" s="11" t="s">
        <v>155</v>
      </c>
      <c r="F39" s="11" t="s">
        <v>26</v>
      </c>
      <c r="G39" s="11" t="s">
        <v>108</v>
      </c>
      <c r="H39" s="11" t="s">
        <v>27</v>
      </c>
      <c r="I39" s="11" t="s">
        <v>28</v>
      </c>
      <c r="J39" s="11">
        <v>1.3165883480901737</v>
      </c>
      <c r="K39" s="11" t="s">
        <v>7</v>
      </c>
      <c r="L39" s="11" t="s">
        <v>7</v>
      </c>
      <c r="M39" s="11">
        <v>13.340463161528191</v>
      </c>
      <c r="N39" s="11">
        <v>0.89157484357205397</v>
      </c>
      <c r="O39" s="11">
        <v>13.50156258763848</v>
      </c>
      <c r="P39" s="11">
        <v>0.13967980929202578</v>
      </c>
      <c r="Q39" s="11" t="b">
        <v>1</v>
      </c>
      <c r="R39" s="11">
        <v>4.3192446070892149E-2</v>
      </c>
      <c r="S39" s="11" t="b">
        <v>1</v>
      </c>
      <c r="T39" s="11">
        <v>3</v>
      </c>
      <c r="U39" s="11">
        <v>10</v>
      </c>
    </row>
    <row r="40" spans="1:21">
      <c r="A40" s="11">
        <v>16</v>
      </c>
      <c r="B40" s="11" t="s">
        <v>166</v>
      </c>
      <c r="C40" s="11" t="b">
        <v>0</v>
      </c>
      <c r="D40" s="11" t="s">
        <v>196</v>
      </c>
      <c r="E40" s="11" t="s">
        <v>155</v>
      </c>
      <c r="F40" s="11" t="s">
        <v>34</v>
      </c>
      <c r="G40" s="11" t="s">
        <v>108</v>
      </c>
      <c r="H40" s="11" t="s">
        <v>27</v>
      </c>
      <c r="I40" s="11" t="s">
        <v>46</v>
      </c>
      <c r="J40" s="11">
        <v>0</v>
      </c>
      <c r="K40" s="11" t="s">
        <v>7</v>
      </c>
      <c r="L40" s="11" t="s">
        <v>7</v>
      </c>
      <c r="M40" s="11" t="s">
        <v>45</v>
      </c>
      <c r="N40" s="11">
        <v>0</v>
      </c>
      <c r="O40" s="11" t="s">
        <v>7</v>
      </c>
      <c r="P40" s="11" t="s">
        <v>7</v>
      </c>
      <c r="Q40" s="11" t="b">
        <v>1</v>
      </c>
      <c r="R40" s="11">
        <v>4.3192446070892149E-2</v>
      </c>
      <c r="S40" s="11" t="b">
        <v>1</v>
      </c>
      <c r="T40" s="11">
        <v>3</v>
      </c>
      <c r="U40" s="11">
        <v>39</v>
      </c>
    </row>
    <row r="41" spans="1:21">
      <c r="A41" s="11">
        <v>17</v>
      </c>
      <c r="B41" s="11" t="s">
        <v>168</v>
      </c>
      <c r="C41" s="11" t="b">
        <v>0</v>
      </c>
      <c r="D41" s="11" t="s">
        <v>196</v>
      </c>
      <c r="E41" s="11" t="s">
        <v>155</v>
      </c>
      <c r="F41" s="11" t="s">
        <v>34</v>
      </c>
      <c r="G41" s="11" t="s">
        <v>108</v>
      </c>
      <c r="H41" s="11" t="s">
        <v>27</v>
      </c>
      <c r="I41" s="11" t="s">
        <v>46</v>
      </c>
      <c r="J41" s="11">
        <v>0</v>
      </c>
      <c r="K41" s="11" t="s">
        <v>7</v>
      </c>
      <c r="L41" s="11" t="s">
        <v>7</v>
      </c>
      <c r="M41" s="11" t="s">
        <v>45</v>
      </c>
      <c r="N41" s="11">
        <v>0</v>
      </c>
      <c r="O41" s="11" t="s">
        <v>7</v>
      </c>
      <c r="P41" s="11" t="s">
        <v>7</v>
      </c>
      <c r="Q41" s="11" t="b">
        <v>1</v>
      </c>
      <c r="R41" s="11">
        <v>4.3192446070892149E-2</v>
      </c>
      <c r="S41" s="11" t="b">
        <v>1</v>
      </c>
      <c r="T41" s="11">
        <v>3</v>
      </c>
      <c r="U41" s="11">
        <v>39</v>
      </c>
    </row>
    <row r="42" spans="1:21">
      <c r="A42" s="11">
        <v>18</v>
      </c>
      <c r="B42" s="11" t="s">
        <v>169</v>
      </c>
      <c r="C42" s="11" t="b">
        <v>0</v>
      </c>
      <c r="D42" s="11" t="s">
        <v>196</v>
      </c>
      <c r="E42" s="11" t="s">
        <v>155</v>
      </c>
      <c r="F42" s="11" t="s">
        <v>34</v>
      </c>
      <c r="G42" s="11" t="s">
        <v>108</v>
      </c>
      <c r="H42" s="11" t="s">
        <v>27</v>
      </c>
      <c r="I42" s="11" t="s">
        <v>46</v>
      </c>
      <c r="J42" s="11">
        <v>0.72777335258150944</v>
      </c>
      <c r="K42" s="11" t="s">
        <v>7</v>
      </c>
      <c r="L42" s="11" t="s">
        <v>7</v>
      </c>
      <c r="M42" s="11" t="s">
        <v>45</v>
      </c>
      <c r="N42" s="11">
        <v>0</v>
      </c>
      <c r="O42" s="11" t="s">
        <v>7</v>
      </c>
      <c r="P42" s="11" t="s">
        <v>7</v>
      </c>
      <c r="Q42" s="11" t="b">
        <v>1</v>
      </c>
      <c r="R42" s="11">
        <v>4.3192446070892149E-2</v>
      </c>
      <c r="S42" s="11" t="b">
        <v>1</v>
      </c>
      <c r="T42" s="11">
        <v>3</v>
      </c>
      <c r="U42" s="11">
        <v>39</v>
      </c>
    </row>
    <row r="43" spans="1:21">
      <c r="A43" s="11">
        <v>19</v>
      </c>
      <c r="B43" s="11" t="s">
        <v>170</v>
      </c>
      <c r="C43" s="11" t="b">
        <v>0</v>
      </c>
      <c r="D43" s="11" t="s">
        <v>197</v>
      </c>
      <c r="E43" s="11" t="s">
        <v>155</v>
      </c>
      <c r="F43" s="11" t="s">
        <v>34</v>
      </c>
      <c r="G43" s="11" t="s">
        <v>108</v>
      </c>
      <c r="H43" s="11" t="s">
        <v>27</v>
      </c>
      <c r="I43" s="11" t="s">
        <v>28</v>
      </c>
      <c r="J43" s="11">
        <v>1.2723314478585122</v>
      </c>
      <c r="K43" s="11" t="s">
        <v>7</v>
      </c>
      <c r="L43" s="11" t="s">
        <v>7</v>
      </c>
      <c r="M43" s="11">
        <v>21.465789869663475</v>
      </c>
      <c r="N43" s="11">
        <v>0.74699891226941884</v>
      </c>
      <c r="O43" s="11">
        <v>21.594329844206403</v>
      </c>
      <c r="P43" s="11">
        <v>0.24616422692387568</v>
      </c>
      <c r="Q43" s="11" t="b">
        <v>1</v>
      </c>
      <c r="R43" s="11">
        <v>4.3192446070892149E-2</v>
      </c>
      <c r="S43" s="11" t="b">
        <v>1</v>
      </c>
      <c r="T43" s="11">
        <v>3</v>
      </c>
      <c r="U43" s="11">
        <v>19</v>
      </c>
    </row>
    <row r="44" spans="1:21">
      <c r="A44" s="11">
        <v>20</v>
      </c>
      <c r="B44" s="11" t="s">
        <v>172</v>
      </c>
      <c r="C44" s="11" t="b">
        <v>0</v>
      </c>
      <c r="D44" s="11" t="s">
        <v>197</v>
      </c>
      <c r="E44" s="11" t="s">
        <v>155</v>
      </c>
      <c r="F44" s="11" t="s">
        <v>34</v>
      </c>
      <c r="G44" s="11" t="s">
        <v>108</v>
      </c>
      <c r="H44" s="11" t="s">
        <v>27</v>
      </c>
      <c r="I44" s="11" t="s">
        <v>28</v>
      </c>
      <c r="J44" s="11">
        <v>1.2340002522670954</v>
      </c>
      <c r="K44" s="11" t="s">
        <v>7</v>
      </c>
      <c r="L44" s="11" t="s">
        <v>7</v>
      </c>
      <c r="M44" s="11">
        <v>21.878156049393212</v>
      </c>
      <c r="N44" s="11">
        <v>0.63215444409910349</v>
      </c>
      <c r="O44" s="11">
        <v>21.594329844206403</v>
      </c>
      <c r="P44" s="11">
        <v>0.24616422692387568</v>
      </c>
      <c r="Q44" s="11" t="b">
        <v>1</v>
      </c>
      <c r="R44" s="11">
        <v>4.3192446070892149E-2</v>
      </c>
      <c r="S44" s="11" t="b">
        <v>1</v>
      </c>
      <c r="T44" s="11">
        <v>3</v>
      </c>
      <c r="U44" s="11">
        <v>19</v>
      </c>
    </row>
    <row r="45" spans="1:21">
      <c r="A45" s="11">
        <v>21</v>
      </c>
      <c r="B45" s="11" t="s">
        <v>173</v>
      </c>
      <c r="C45" s="11" t="b">
        <v>0</v>
      </c>
      <c r="D45" s="11" t="s">
        <v>197</v>
      </c>
      <c r="E45" s="11" t="s">
        <v>155</v>
      </c>
      <c r="F45" s="11" t="s">
        <v>34</v>
      </c>
      <c r="G45" s="11" t="s">
        <v>108</v>
      </c>
      <c r="H45" s="11" t="s">
        <v>27</v>
      </c>
      <c r="I45" s="11" t="s">
        <v>28</v>
      </c>
      <c r="J45" s="11">
        <v>1.2690408314865338</v>
      </c>
      <c r="K45" s="11" t="s">
        <v>7</v>
      </c>
      <c r="L45" s="11" t="s">
        <v>7</v>
      </c>
      <c r="M45" s="11">
        <v>21.439043613562532</v>
      </c>
      <c r="N45" s="11">
        <v>0.67840182289202788</v>
      </c>
      <c r="O45" s="11">
        <v>21.594329844206403</v>
      </c>
      <c r="P45" s="11">
        <v>0.24616422692387568</v>
      </c>
      <c r="Q45" s="11" t="b">
        <v>1</v>
      </c>
      <c r="R45" s="11">
        <v>4.3192446070892149E-2</v>
      </c>
      <c r="S45" s="11" t="b">
        <v>1</v>
      </c>
      <c r="T45" s="11">
        <v>3</v>
      </c>
      <c r="U45" s="11">
        <v>18</v>
      </c>
    </row>
    <row r="46" spans="1:21">
      <c r="A46" s="11">
        <v>25</v>
      </c>
      <c r="B46" s="11" t="s">
        <v>35</v>
      </c>
      <c r="C46" s="11" t="b">
        <v>0</v>
      </c>
      <c r="D46" s="11" t="s">
        <v>175</v>
      </c>
      <c r="E46" s="11" t="s">
        <v>155</v>
      </c>
      <c r="F46" s="11" t="s">
        <v>26</v>
      </c>
      <c r="G46" s="11" t="s">
        <v>108</v>
      </c>
      <c r="H46" s="11" t="s">
        <v>27</v>
      </c>
      <c r="I46" s="11" t="s">
        <v>28</v>
      </c>
      <c r="J46" s="11">
        <v>1.3064819878005411</v>
      </c>
      <c r="K46" s="11" t="s">
        <v>7</v>
      </c>
      <c r="L46" s="11" t="s">
        <v>7</v>
      </c>
      <c r="M46" s="11">
        <v>16.475440950725208</v>
      </c>
      <c r="N46" s="11">
        <v>0.84698968009295461</v>
      </c>
      <c r="O46" s="11">
        <v>16.40180105887837</v>
      </c>
      <c r="P46" s="11">
        <v>8.5969566860097671E-2</v>
      </c>
      <c r="Q46" s="11" t="b">
        <v>1</v>
      </c>
      <c r="R46" s="11">
        <v>4.3192446070892149E-2</v>
      </c>
      <c r="S46" s="11" t="b">
        <v>1</v>
      </c>
      <c r="T46" s="11">
        <v>3</v>
      </c>
      <c r="U46" s="11">
        <v>13</v>
      </c>
    </row>
    <row r="47" spans="1:21">
      <c r="A47" s="11">
        <v>26</v>
      </c>
      <c r="B47" s="11" t="s">
        <v>36</v>
      </c>
      <c r="C47" s="11" t="b">
        <v>0</v>
      </c>
      <c r="D47" s="11" t="s">
        <v>175</v>
      </c>
      <c r="E47" s="11" t="s">
        <v>155</v>
      </c>
      <c r="F47" s="11" t="s">
        <v>26</v>
      </c>
      <c r="G47" s="11" t="s">
        <v>108</v>
      </c>
      <c r="H47" s="11" t="s">
        <v>27</v>
      </c>
      <c r="I47" s="11" t="s">
        <v>28</v>
      </c>
      <c r="J47" s="11">
        <v>1.314116586068631</v>
      </c>
      <c r="K47" s="11" t="s">
        <v>7</v>
      </c>
      <c r="L47" s="11" t="s">
        <v>7</v>
      </c>
      <c r="M47" s="11">
        <v>16.422632142197621</v>
      </c>
      <c r="N47" s="11">
        <v>0.87288382861826774</v>
      </c>
      <c r="O47" s="11">
        <v>16.40180105887837</v>
      </c>
      <c r="P47" s="11">
        <v>8.5969566860097671E-2</v>
      </c>
      <c r="Q47" s="11" t="b">
        <v>1</v>
      </c>
      <c r="R47" s="11">
        <v>4.3192446070892149E-2</v>
      </c>
      <c r="S47" s="11" t="b">
        <v>1</v>
      </c>
      <c r="T47" s="11">
        <v>3</v>
      </c>
      <c r="U47" s="11">
        <v>13</v>
      </c>
    </row>
    <row r="48" spans="1:21">
      <c r="A48" s="11">
        <v>27</v>
      </c>
      <c r="B48" s="11" t="s">
        <v>37</v>
      </c>
      <c r="C48" s="11" t="b">
        <v>0</v>
      </c>
      <c r="D48" s="11" t="s">
        <v>175</v>
      </c>
      <c r="E48" s="11" t="s">
        <v>155</v>
      </c>
      <c r="F48" s="11" t="s">
        <v>26</v>
      </c>
      <c r="G48" s="11" t="s">
        <v>108</v>
      </c>
      <c r="H48" s="11" t="s">
        <v>27</v>
      </c>
      <c r="I48" s="11" t="s">
        <v>28</v>
      </c>
      <c r="J48" s="11">
        <v>1.3207459021629566</v>
      </c>
      <c r="K48" s="11" t="s">
        <v>7</v>
      </c>
      <c r="L48" s="11" t="s">
        <v>7</v>
      </c>
      <c r="M48" s="11">
        <v>16.30733008371228</v>
      </c>
      <c r="N48" s="11">
        <v>0.78543984606434569</v>
      </c>
      <c r="O48" s="11">
        <v>16.40180105887837</v>
      </c>
      <c r="P48" s="11">
        <v>8.5969566860097671E-2</v>
      </c>
      <c r="Q48" s="11" t="b">
        <v>1</v>
      </c>
      <c r="R48" s="11">
        <v>4.3192446070892149E-2</v>
      </c>
      <c r="S48" s="11" t="b">
        <v>1</v>
      </c>
      <c r="T48" s="11">
        <v>3</v>
      </c>
      <c r="U48" s="11">
        <v>13</v>
      </c>
    </row>
    <row r="49" spans="1:21">
      <c r="A49" s="11">
        <v>28</v>
      </c>
      <c r="B49" s="11" t="s">
        <v>176</v>
      </c>
      <c r="C49" s="11" t="b">
        <v>0</v>
      </c>
      <c r="D49" s="11" t="s">
        <v>198</v>
      </c>
      <c r="E49" s="11" t="s">
        <v>155</v>
      </c>
      <c r="F49" s="11" t="s">
        <v>34</v>
      </c>
      <c r="G49" s="11" t="s">
        <v>108</v>
      </c>
      <c r="H49" s="11" t="s">
        <v>27</v>
      </c>
      <c r="I49" s="11" t="s">
        <v>46</v>
      </c>
      <c r="J49" s="11">
        <v>0</v>
      </c>
      <c r="K49" s="11" t="s">
        <v>7</v>
      </c>
      <c r="L49" s="11" t="s">
        <v>7</v>
      </c>
      <c r="M49" s="11" t="s">
        <v>45</v>
      </c>
      <c r="N49" s="11">
        <v>0</v>
      </c>
      <c r="O49" s="11" t="s">
        <v>7</v>
      </c>
      <c r="P49" s="11" t="s">
        <v>7</v>
      </c>
      <c r="Q49" s="11" t="b">
        <v>1</v>
      </c>
      <c r="R49" s="11">
        <v>4.3192446070892149E-2</v>
      </c>
      <c r="S49" s="11" t="b">
        <v>1</v>
      </c>
      <c r="T49" s="11">
        <v>3</v>
      </c>
      <c r="U49" s="11">
        <v>39</v>
      </c>
    </row>
    <row r="50" spans="1:21">
      <c r="A50" s="11">
        <v>29</v>
      </c>
      <c r="B50" s="11" t="s">
        <v>177</v>
      </c>
      <c r="C50" s="11" t="b">
        <v>0</v>
      </c>
      <c r="D50" s="11" t="s">
        <v>198</v>
      </c>
      <c r="E50" s="11" t="s">
        <v>155</v>
      </c>
      <c r="F50" s="11" t="s">
        <v>34</v>
      </c>
      <c r="G50" s="11" t="s">
        <v>108</v>
      </c>
      <c r="H50" s="11" t="s">
        <v>27</v>
      </c>
      <c r="I50" s="11" t="s">
        <v>46</v>
      </c>
      <c r="J50" s="11">
        <v>0.68614520371186138</v>
      </c>
      <c r="K50" s="11" t="s">
        <v>7</v>
      </c>
      <c r="L50" s="11" t="s">
        <v>7</v>
      </c>
      <c r="M50" s="11" t="s">
        <v>45</v>
      </c>
      <c r="N50" s="11">
        <v>0</v>
      </c>
      <c r="O50" s="11" t="s">
        <v>7</v>
      </c>
      <c r="P50" s="11" t="s">
        <v>7</v>
      </c>
      <c r="Q50" s="11" t="b">
        <v>1</v>
      </c>
      <c r="R50" s="11">
        <v>4.3192446070892149E-2</v>
      </c>
      <c r="S50" s="11" t="b">
        <v>1</v>
      </c>
      <c r="T50" s="11">
        <v>3</v>
      </c>
      <c r="U50" s="11">
        <v>39</v>
      </c>
    </row>
    <row r="51" spans="1:21">
      <c r="A51" s="11">
        <v>30</v>
      </c>
      <c r="B51" s="11" t="s">
        <v>179</v>
      </c>
      <c r="C51" s="11" t="b">
        <v>0</v>
      </c>
      <c r="D51" s="11" t="s">
        <v>198</v>
      </c>
      <c r="E51" s="11" t="s">
        <v>155</v>
      </c>
      <c r="F51" s="11" t="s">
        <v>34</v>
      </c>
      <c r="G51" s="11" t="s">
        <v>108</v>
      </c>
      <c r="H51" s="11" t="s">
        <v>27</v>
      </c>
      <c r="I51" s="11" t="s">
        <v>46</v>
      </c>
      <c r="J51" s="11">
        <v>0</v>
      </c>
      <c r="K51" s="11" t="s">
        <v>7</v>
      </c>
      <c r="L51" s="11" t="s">
        <v>7</v>
      </c>
      <c r="M51" s="11" t="s">
        <v>45</v>
      </c>
      <c r="N51" s="11">
        <v>0</v>
      </c>
      <c r="O51" s="11" t="s">
        <v>7</v>
      </c>
      <c r="P51" s="11" t="s">
        <v>7</v>
      </c>
      <c r="Q51" s="11" t="b">
        <v>1</v>
      </c>
      <c r="R51" s="11">
        <v>4.3192446070892149E-2</v>
      </c>
      <c r="S51" s="11" t="b">
        <v>1</v>
      </c>
      <c r="T51" s="11">
        <v>3</v>
      </c>
      <c r="U51" s="11">
        <v>39</v>
      </c>
    </row>
    <row r="52" spans="1:21">
      <c r="A52" s="11">
        <v>31</v>
      </c>
      <c r="B52" s="11" t="s">
        <v>180</v>
      </c>
      <c r="C52" s="11" t="b">
        <v>0</v>
      </c>
      <c r="D52" s="11"/>
      <c r="E52" s="11" t="s">
        <v>155</v>
      </c>
      <c r="F52" s="11" t="s">
        <v>34</v>
      </c>
      <c r="G52" s="11" t="s">
        <v>108</v>
      </c>
      <c r="H52" s="11" t="s">
        <v>27</v>
      </c>
      <c r="I52" s="11" t="s">
        <v>28</v>
      </c>
      <c r="J52" s="11">
        <v>1.1957104334570097</v>
      </c>
      <c r="K52" s="11" t="s">
        <v>7</v>
      </c>
      <c r="L52" s="11" t="s">
        <v>7</v>
      </c>
      <c r="M52" s="11">
        <v>23.787486170342945</v>
      </c>
      <c r="N52" s="11">
        <v>0.73715722451284849</v>
      </c>
      <c r="O52" s="11">
        <v>22.389416267860646</v>
      </c>
      <c r="P52" s="11">
        <v>1.9771694172360801</v>
      </c>
      <c r="Q52" s="11" t="b">
        <v>1</v>
      </c>
      <c r="R52" s="11">
        <v>4.3192446070892149E-2</v>
      </c>
      <c r="S52" s="11" t="b">
        <v>1</v>
      </c>
      <c r="T52" s="11">
        <v>3</v>
      </c>
      <c r="U52" s="11">
        <v>21</v>
      </c>
    </row>
    <row r="53" spans="1:21">
      <c r="A53" s="11">
        <v>32</v>
      </c>
      <c r="B53" s="11" t="s">
        <v>181</v>
      </c>
      <c r="C53" s="11" t="b">
        <v>0</v>
      </c>
      <c r="D53" s="11" t="s">
        <v>199</v>
      </c>
      <c r="E53" s="11" t="s">
        <v>155</v>
      </c>
      <c r="F53" s="11" t="s">
        <v>34</v>
      </c>
      <c r="G53" s="11" t="s">
        <v>108</v>
      </c>
      <c r="H53" s="11" t="s">
        <v>27</v>
      </c>
      <c r="I53" s="11" t="s">
        <v>28</v>
      </c>
      <c r="J53" s="11">
        <v>1.0383130755412593</v>
      </c>
      <c r="K53" s="11" t="s">
        <v>7</v>
      </c>
      <c r="L53" s="11" t="s">
        <v>7</v>
      </c>
      <c r="M53" s="11">
        <v>25.367153307184342</v>
      </c>
      <c r="N53" s="11">
        <v>0.47506115687377298</v>
      </c>
      <c r="O53" s="11">
        <v>25.480502826808006</v>
      </c>
      <c r="P53" s="11">
        <v>0.16030042793887414</v>
      </c>
      <c r="Q53" s="11" t="b">
        <v>1</v>
      </c>
      <c r="R53" s="11">
        <v>4.3192446070892149E-2</v>
      </c>
      <c r="S53" s="11" t="b">
        <v>1</v>
      </c>
      <c r="T53" s="11">
        <v>3</v>
      </c>
      <c r="U53" s="11">
        <v>23</v>
      </c>
    </row>
    <row r="54" spans="1:21">
      <c r="A54" s="11">
        <v>33</v>
      </c>
      <c r="B54" s="11" t="s">
        <v>183</v>
      </c>
      <c r="C54" s="11" t="b">
        <v>0</v>
      </c>
      <c r="D54" s="11" t="s">
        <v>199</v>
      </c>
      <c r="E54" s="11" t="s">
        <v>155</v>
      </c>
      <c r="F54" s="11" t="s">
        <v>34</v>
      </c>
      <c r="G54" s="11" t="s">
        <v>108</v>
      </c>
      <c r="H54" s="11" t="s">
        <v>27</v>
      </c>
      <c r="I54" s="11" t="s">
        <v>28</v>
      </c>
      <c r="J54" s="11">
        <v>1.0715685658279823</v>
      </c>
      <c r="K54" s="11" t="s">
        <v>7</v>
      </c>
      <c r="L54" s="11" t="s">
        <v>7</v>
      </c>
      <c r="M54" s="11">
        <v>25.593852346431667</v>
      </c>
      <c r="N54" s="11">
        <v>0.47869783622668111</v>
      </c>
      <c r="O54" s="11">
        <v>25.480502826808006</v>
      </c>
      <c r="P54" s="11">
        <v>0.16030042793887414</v>
      </c>
      <c r="Q54" s="11" t="b">
        <v>1</v>
      </c>
      <c r="R54" s="11">
        <v>4.3192446070892149E-2</v>
      </c>
      <c r="S54" s="11" t="b">
        <v>1</v>
      </c>
      <c r="T54" s="11">
        <v>3</v>
      </c>
      <c r="U54" s="11">
        <v>23</v>
      </c>
    </row>
    <row r="55" spans="1:21">
      <c r="A55" s="11">
        <v>37</v>
      </c>
      <c r="B55" s="11" t="s">
        <v>38</v>
      </c>
      <c r="C55" s="11" t="b">
        <v>0</v>
      </c>
      <c r="D55" s="11" t="s">
        <v>185</v>
      </c>
      <c r="E55" s="11" t="s">
        <v>155</v>
      </c>
      <c r="F55" s="11" t="s">
        <v>26</v>
      </c>
      <c r="G55" s="11" t="s">
        <v>108</v>
      </c>
      <c r="H55" s="11" t="s">
        <v>27</v>
      </c>
      <c r="I55" s="11" t="s">
        <v>28</v>
      </c>
      <c r="J55" s="11">
        <v>1.2920606629073981</v>
      </c>
      <c r="K55" s="11" t="s">
        <v>7</v>
      </c>
      <c r="L55" s="11" t="s">
        <v>7</v>
      </c>
      <c r="M55" s="11">
        <v>19.902549339673463</v>
      </c>
      <c r="N55" s="11">
        <v>0.76055101490743937</v>
      </c>
      <c r="O55" s="11">
        <v>20.030274641001728</v>
      </c>
      <c r="P55" s="11">
        <v>0.20314644211440652</v>
      </c>
      <c r="Q55" s="11" t="b">
        <v>1</v>
      </c>
      <c r="R55" s="11">
        <v>4.3192446070892149E-2</v>
      </c>
      <c r="S55" s="11" t="b">
        <v>1</v>
      </c>
      <c r="T55" s="11">
        <v>3</v>
      </c>
      <c r="U55" s="11">
        <v>17</v>
      </c>
    </row>
    <row r="56" spans="1:21">
      <c r="A56" s="11">
        <v>38</v>
      </c>
      <c r="B56" s="11" t="s">
        <v>39</v>
      </c>
      <c r="C56" s="11" t="b">
        <v>0</v>
      </c>
      <c r="D56" s="11" t="s">
        <v>185</v>
      </c>
      <c r="E56" s="11" t="s">
        <v>155</v>
      </c>
      <c r="F56" s="11" t="s">
        <v>26</v>
      </c>
      <c r="G56" s="11" t="s">
        <v>108</v>
      </c>
      <c r="H56" s="11" t="s">
        <v>27</v>
      </c>
      <c r="I56" s="11" t="s">
        <v>28</v>
      </c>
      <c r="J56" s="11">
        <v>1.3028844078908783</v>
      </c>
      <c r="K56" s="11" t="s">
        <v>7</v>
      </c>
      <c r="L56" s="11" t="s">
        <v>7</v>
      </c>
      <c r="M56" s="11">
        <v>19.923746087391272</v>
      </c>
      <c r="N56" s="11">
        <v>0.79922977040122278</v>
      </c>
      <c r="O56" s="11">
        <v>20.030274641001728</v>
      </c>
      <c r="P56" s="11">
        <v>0.20314644211440652</v>
      </c>
      <c r="Q56" s="11" t="b">
        <v>1</v>
      </c>
      <c r="R56" s="11">
        <v>4.3192446070892149E-2</v>
      </c>
      <c r="S56" s="11" t="b">
        <v>1</v>
      </c>
      <c r="T56" s="11">
        <v>3</v>
      </c>
      <c r="U56" s="11">
        <v>16</v>
      </c>
    </row>
    <row r="57" spans="1:21">
      <c r="A57" s="11">
        <v>39</v>
      </c>
      <c r="B57" s="11" t="s">
        <v>40</v>
      </c>
      <c r="C57" s="11" t="b">
        <v>0</v>
      </c>
      <c r="D57" s="11" t="s">
        <v>185</v>
      </c>
      <c r="E57" s="11" t="s">
        <v>155</v>
      </c>
      <c r="F57" s="11" t="s">
        <v>26</v>
      </c>
      <c r="G57" s="11" t="s">
        <v>108</v>
      </c>
      <c r="H57" s="11" t="s">
        <v>27</v>
      </c>
      <c r="I57" s="11" t="s">
        <v>28</v>
      </c>
      <c r="J57" s="11">
        <v>1.3104008424075597</v>
      </c>
      <c r="K57" s="11" t="s">
        <v>7</v>
      </c>
      <c r="L57" s="11" t="s">
        <v>7</v>
      </c>
      <c r="M57" s="11">
        <v>20.264528495940446</v>
      </c>
      <c r="N57" s="11">
        <v>0.7423646079031867</v>
      </c>
      <c r="O57" s="11">
        <v>20.030274641001728</v>
      </c>
      <c r="P57" s="11">
        <v>0.20314644211440652</v>
      </c>
      <c r="Q57" s="11" t="b">
        <v>1</v>
      </c>
      <c r="R57" s="11">
        <v>4.3192446070892149E-2</v>
      </c>
      <c r="S57" s="11" t="b">
        <v>1</v>
      </c>
      <c r="T57" s="11">
        <v>3</v>
      </c>
      <c r="U57" s="11">
        <v>17</v>
      </c>
    </row>
    <row r="58" spans="1:21">
      <c r="A58" s="11">
        <v>49</v>
      </c>
      <c r="B58" s="11" t="s">
        <v>41</v>
      </c>
      <c r="C58" s="11" t="b">
        <v>0</v>
      </c>
      <c r="D58" s="11" t="s">
        <v>186</v>
      </c>
      <c r="E58" s="11" t="s">
        <v>155</v>
      </c>
      <c r="F58" s="11" t="s">
        <v>26</v>
      </c>
      <c r="G58" s="11" t="s">
        <v>108</v>
      </c>
      <c r="H58" s="11" t="s">
        <v>27</v>
      </c>
      <c r="I58" s="11" t="s">
        <v>28</v>
      </c>
      <c r="J58" s="11">
        <v>1.1751321917523969</v>
      </c>
      <c r="K58" s="11" t="s">
        <v>7</v>
      </c>
      <c r="L58" s="11" t="s">
        <v>7</v>
      </c>
      <c r="M58" s="11">
        <v>23.863156118141156</v>
      </c>
      <c r="N58" s="11">
        <v>0.59512523633668468</v>
      </c>
      <c r="O58" s="11">
        <v>23.559435852604746</v>
      </c>
      <c r="P58" s="11">
        <v>0.2648055890470089</v>
      </c>
      <c r="Q58" s="11" t="b">
        <v>1</v>
      </c>
      <c r="R58" s="11">
        <v>4.3192446070892149E-2</v>
      </c>
      <c r="S58" s="11" t="b">
        <v>1</v>
      </c>
      <c r="T58" s="11">
        <v>3</v>
      </c>
      <c r="U58" s="11">
        <v>21</v>
      </c>
    </row>
    <row r="59" spans="1:21">
      <c r="A59" s="11">
        <v>50</v>
      </c>
      <c r="B59" s="11" t="s">
        <v>42</v>
      </c>
      <c r="C59" s="11" t="b">
        <v>0</v>
      </c>
      <c r="D59" s="11" t="s">
        <v>186</v>
      </c>
      <c r="E59" s="11" t="s">
        <v>155</v>
      </c>
      <c r="F59" s="11" t="s">
        <v>26</v>
      </c>
      <c r="G59" s="11" t="s">
        <v>108</v>
      </c>
      <c r="H59" s="11" t="s">
        <v>27</v>
      </c>
      <c r="I59" s="11" t="s">
        <v>28</v>
      </c>
      <c r="J59" s="11">
        <v>1.1877423702556595</v>
      </c>
      <c r="K59" s="11" t="s">
        <v>7</v>
      </c>
      <c r="L59" s="11" t="s">
        <v>7</v>
      </c>
      <c r="M59" s="11">
        <v>23.376957094503574</v>
      </c>
      <c r="N59" s="11">
        <v>0.63831388680514356</v>
      </c>
      <c r="O59" s="11">
        <v>23.559435852604746</v>
      </c>
      <c r="P59" s="11">
        <v>0.2648055890470089</v>
      </c>
      <c r="Q59" s="11" t="b">
        <v>1</v>
      </c>
      <c r="R59" s="11">
        <v>4.3192446070892149E-2</v>
      </c>
      <c r="S59" s="11" t="b">
        <v>1</v>
      </c>
      <c r="T59" s="11">
        <v>3</v>
      </c>
      <c r="U59" s="11">
        <v>21</v>
      </c>
    </row>
    <row r="60" spans="1:21">
      <c r="A60" s="11">
        <v>51</v>
      </c>
      <c r="B60" s="11" t="s">
        <v>43</v>
      </c>
      <c r="C60" s="11" t="b">
        <v>0</v>
      </c>
      <c r="D60" s="11" t="s">
        <v>186</v>
      </c>
      <c r="E60" s="11" t="s">
        <v>155</v>
      </c>
      <c r="F60" s="11" t="s">
        <v>26</v>
      </c>
      <c r="G60" s="11" t="s">
        <v>108</v>
      </c>
      <c r="H60" s="11" t="s">
        <v>27</v>
      </c>
      <c r="I60" s="11" t="s">
        <v>28</v>
      </c>
      <c r="J60" s="11">
        <v>1.2038438943425112</v>
      </c>
      <c r="K60" s="11" t="s">
        <v>7</v>
      </c>
      <c r="L60" s="11" t="s">
        <v>7</v>
      </c>
      <c r="M60" s="11">
        <v>23.438194345169514</v>
      </c>
      <c r="N60" s="11">
        <v>0.62987554617745645</v>
      </c>
      <c r="O60" s="11">
        <v>23.559435852604746</v>
      </c>
      <c r="P60" s="11">
        <v>0.2648055890470089</v>
      </c>
      <c r="Q60" s="11" t="b">
        <v>1</v>
      </c>
      <c r="R60" s="11">
        <v>4.3192446070892149E-2</v>
      </c>
      <c r="S60" s="11" t="b">
        <v>1</v>
      </c>
      <c r="T60" s="11">
        <v>3</v>
      </c>
      <c r="U60" s="11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L32" sqref="L32"/>
    </sheetView>
  </sheetViews>
  <sheetFormatPr defaultRowHeight="12.75"/>
  <cols>
    <col min="1" max="1" width="12.7109375" bestFit="1" customWidth="1"/>
    <col min="7" max="7" width="14.85546875" bestFit="1" customWidth="1"/>
    <col min="13" max="13" width="18.42578125" bestFit="1" customWidth="1"/>
  </cols>
  <sheetData>
    <row r="1" spans="1: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47</v>
      </c>
      <c r="J1" t="s">
        <v>9</v>
      </c>
      <c r="K1" t="s">
        <v>48</v>
      </c>
      <c r="L1" t="s">
        <v>49</v>
      </c>
      <c r="M1" t="s">
        <v>50</v>
      </c>
      <c r="N1" s="2" t="s">
        <v>131</v>
      </c>
      <c r="O1" t="s">
        <v>51</v>
      </c>
    </row>
    <row r="2" spans="1:15" ht="15">
      <c r="A2" t="s">
        <v>132</v>
      </c>
      <c r="B2" t="s">
        <v>133</v>
      </c>
      <c r="C2" t="s">
        <v>26</v>
      </c>
      <c r="D2" t="s">
        <v>134</v>
      </c>
      <c r="E2" t="s">
        <v>27</v>
      </c>
      <c r="F2" s="11">
        <v>10.903506416843221</v>
      </c>
      <c r="G2" s="1">
        <v>100000000</v>
      </c>
      <c r="I2" t="s">
        <v>52</v>
      </c>
      <c r="J2" s="11">
        <v>10.903506416843221</v>
      </c>
      <c r="M2" s="1">
        <v>1745000000</v>
      </c>
      <c r="N2">
        <f>M2/5</f>
        <v>349000000</v>
      </c>
      <c r="O2">
        <f>LOG10(N2)</f>
        <v>8.5428254269591797</v>
      </c>
    </row>
    <row r="3" spans="1:15" ht="15">
      <c r="A3" t="s">
        <v>132</v>
      </c>
      <c r="B3" t="s">
        <v>133</v>
      </c>
      <c r="C3" t="s">
        <v>26</v>
      </c>
      <c r="D3" t="s">
        <v>134</v>
      </c>
      <c r="E3" t="s">
        <v>27</v>
      </c>
      <c r="F3" s="11">
        <v>11.242775674884481</v>
      </c>
      <c r="G3" s="1">
        <v>100000000</v>
      </c>
      <c r="I3" t="s">
        <v>52</v>
      </c>
      <c r="J3" s="11">
        <v>11.242775674884481</v>
      </c>
      <c r="M3" s="1">
        <v>1745000000</v>
      </c>
      <c r="N3">
        <f t="shared" ref="N3:N16" si="0">M3/5</f>
        <v>349000000</v>
      </c>
      <c r="O3">
        <f t="shared" ref="O3:O16" si="1">LOG10(N3)</f>
        <v>8.5428254269591797</v>
      </c>
    </row>
    <row r="4" spans="1:15" ht="15">
      <c r="A4" t="s">
        <v>132</v>
      </c>
      <c r="B4" t="s">
        <v>133</v>
      </c>
      <c r="C4" t="s">
        <v>26</v>
      </c>
      <c r="D4" t="s">
        <v>134</v>
      </c>
      <c r="E4" t="s">
        <v>27</v>
      </c>
      <c r="F4" s="11">
        <v>10.75127539067331</v>
      </c>
      <c r="G4" s="1">
        <v>100000000</v>
      </c>
      <c r="I4" t="s">
        <v>52</v>
      </c>
      <c r="J4" s="11">
        <v>10.75127539067331</v>
      </c>
      <c r="K4" s="1">
        <f>AVERAGE(J2:J4)</f>
        <v>10.965852494133671</v>
      </c>
      <c r="L4">
        <f>_xlfn.STDEV.S(J2:J4)</f>
        <v>0.25161162008151639</v>
      </c>
      <c r="M4" s="1">
        <v>1745000000</v>
      </c>
      <c r="N4">
        <f t="shared" si="0"/>
        <v>349000000</v>
      </c>
      <c r="O4">
        <f t="shared" si="1"/>
        <v>8.5428254269591797</v>
      </c>
    </row>
    <row r="5" spans="1:15" ht="15">
      <c r="A5" t="s">
        <v>132</v>
      </c>
      <c r="B5" t="s">
        <v>133</v>
      </c>
      <c r="C5" t="s">
        <v>26</v>
      </c>
      <c r="D5" t="s">
        <v>134</v>
      </c>
      <c r="E5" t="s">
        <v>27</v>
      </c>
      <c r="F5" s="11">
        <v>13.588871021290938</v>
      </c>
      <c r="G5" s="1">
        <v>10000000</v>
      </c>
      <c r="I5" t="s">
        <v>53</v>
      </c>
      <c r="J5" s="11">
        <v>13.588871021290938</v>
      </c>
      <c r="M5" s="1">
        <v>174500000</v>
      </c>
      <c r="N5">
        <f t="shared" si="0"/>
        <v>34900000</v>
      </c>
      <c r="O5">
        <f t="shared" si="1"/>
        <v>7.5428254269591797</v>
      </c>
    </row>
    <row r="6" spans="1:15" ht="15">
      <c r="A6" t="s">
        <v>132</v>
      </c>
      <c r="B6" t="s">
        <v>133</v>
      </c>
      <c r="C6" t="s">
        <v>26</v>
      </c>
      <c r="D6" t="s">
        <v>134</v>
      </c>
      <c r="E6" t="s">
        <v>27</v>
      </c>
      <c r="F6" s="11">
        <v>13.575353580096305</v>
      </c>
      <c r="G6" s="1">
        <v>10000000</v>
      </c>
      <c r="I6" t="s">
        <v>53</v>
      </c>
      <c r="J6" s="11">
        <v>13.575353580096305</v>
      </c>
      <c r="M6" s="1">
        <v>174500000</v>
      </c>
      <c r="N6">
        <f t="shared" si="0"/>
        <v>34900000</v>
      </c>
      <c r="O6">
        <f t="shared" si="1"/>
        <v>7.5428254269591797</v>
      </c>
    </row>
    <row r="7" spans="1:15" ht="15">
      <c r="A7" t="s">
        <v>132</v>
      </c>
      <c r="B7" t="s">
        <v>133</v>
      </c>
      <c r="C7" t="s">
        <v>26</v>
      </c>
      <c r="D7" t="s">
        <v>134</v>
      </c>
      <c r="E7" t="s">
        <v>27</v>
      </c>
      <c r="F7" s="11">
        <v>13.340463161528191</v>
      </c>
      <c r="G7" s="1">
        <v>10000000</v>
      </c>
      <c r="I7" t="s">
        <v>53</v>
      </c>
      <c r="J7" s="11">
        <v>13.340463161528191</v>
      </c>
      <c r="K7" s="1">
        <f>AVERAGE(J5:J7)</f>
        <v>13.50156258763848</v>
      </c>
      <c r="L7">
        <f>_xlfn.STDEV.S(J5:J7)</f>
        <v>0.13967980929221799</v>
      </c>
      <c r="M7" s="1">
        <v>174500000</v>
      </c>
      <c r="N7">
        <f t="shared" si="0"/>
        <v>34900000</v>
      </c>
      <c r="O7">
        <f t="shared" si="1"/>
        <v>7.5428254269591797</v>
      </c>
    </row>
    <row r="8" spans="1:15" ht="15">
      <c r="A8" t="s">
        <v>132</v>
      </c>
      <c r="B8" t="s">
        <v>133</v>
      </c>
      <c r="C8" t="s">
        <v>26</v>
      </c>
      <c r="D8" t="s">
        <v>134</v>
      </c>
      <c r="E8" t="s">
        <v>27</v>
      </c>
      <c r="F8" s="11">
        <v>16.475440950725208</v>
      </c>
      <c r="G8" s="1">
        <v>1000000</v>
      </c>
      <c r="I8" t="s">
        <v>54</v>
      </c>
      <c r="J8" s="11">
        <v>16.475440950725208</v>
      </c>
      <c r="M8" s="1">
        <v>17450000</v>
      </c>
      <c r="N8">
        <f t="shared" si="0"/>
        <v>3490000</v>
      </c>
      <c r="O8">
        <f t="shared" si="1"/>
        <v>6.5428254269591797</v>
      </c>
    </row>
    <row r="9" spans="1:15" ht="15">
      <c r="A9" t="s">
        <v>132</v>
      </c>
      <c r="B9" t="s">
        <v>133</v>
      </c>
      <c r="C9" t="s">
        <v>26</v>
      </c>
      <c r="D9" t="s">
        <v>134</v>
      </c>
      <c r="E9" t="s">
        <v>27</v>
      </c>
      <c r="F9" s="11">
        <v>16.422632142197621</v>
      </c>
      <c r="G9" s="1">
        <v>1000000</v>
      </c>
      <c r="I9" t="s">
        <v>54</v>
      </c>
      <c r="J9" s="11">
        <v>16.422632142197621</v>
      </c>
      <c r="M9" s="1">
        <v>17450000</v>
      </c>
      <c r="N9">
        <f t="shared" si="0"/>
        <v>3490000</v>
      </c>
      <c r="O9">
        <f t="shared" si="1"/>
        <v>6.5428254269591797</v>
      </c>
    </row>
    <row r="10" spans="1:15" ht="15">
      <c r="A10" t="s">
        <v>132</v>
      </c>
      <c r="B10" t="s">
        <v>133</v>
      </c>
      <c r="C10" t="s">
        <v>26</v>
      </c>
      <c r="D10" t="s">
        <v>134</v>
      </c>
      <c r="E10" t="s">
        <v>27</v>
      </c>
      <c r="F10" s="11">
        <v>16.30733008371228</v>
      </c>
      <c r="G10" s="1">
        <v>1000000</v>
      </c>
      <c r="I10" t="s">
        <v>54</v>
      </c>
      <c r="J10" s="11">
        <v>16.30733008371228</v>
      </c>
      <c r="K10" s="1">
        <f>AVERAGE(J8:J10)</f>
        <v>16.40180105887837</v>
      </c>
      <c r="L10">
        <f>_xlfn.STDEV.S(J8:J10)</f>
        <v>8.5969566860312582E-2</v>
      </c>
      <c r="M10" s="1">
        <v>17450000</v>
      </c>
      <c r="N10">
        <f t="shared" si="0"/>
        <v>3490000</v>
      </c>
      <c r="O10">
        <f t="shared" si="1"/>
        <v>6.5428254269591797</v>
      </c>
    </row>
    <row r="11" spans="1:15" ht="15">
      <c r="A11" t="s">
        <v>132</v>
      </c>
      <c r="B11" t="s">
        <v>133</v>
      </c>
      <c r="C11" t="s">
        <v>26</v>
      </c>
      <c r="D11" t="s">
        <v>134</v>
      </c>
      <c r="E11" t="s">
        <v>27</v>
      </c>
      <c r="F11" s="11">
        <v>19.902549339673463</v>
      </c>
      <c r="G11" s="1">
        <v>100000</v>
      </c>
      <c r="I11" t="s">
        <v>55</v>
      </c>
      <c r="J11" s="11">
        <v>19.902549339673463</v>
      </c>
      <c r="M11" s="1">
        <v>1745000</v>
      </c>
      <c r="N11">
        <f t="shared" si="0"/>
        <v>349000</v>
      </c>
      <c r="O11">
        <f t="shared" si="1"/>
        <v>5.5428254269591797</v>
      </c>
    </row>
    <row r="12" spans="1:15" ht="15">
      <c r="A12" t="s">
        <v>132</v>
      </c>
      <c r="B12" t="s">
        <v>133</v>
      </c>
      <c r="C12" t="s">
        <v>26</v>
      </c>
      <c r="D12" t="s">
        <v>134</v>
      </c>
      <c r="E12" t="s">
        <v>27</v>
      </c>
      <c r="F12" s="11">
        <v>19.923746087391272</v>
      </c>
      <c r="G12" s="1">
        <v>100000</v>
      </c>
      <c r="I12" t="s">
        <v>55</v>
      </c>
      <c r="J12" s="11">
        <v>19.923746087391272</v>
      </c>
      <c r="M12" s="1">
        <v>1745000</v>
      </c>
      <c r="N12">
        <f t="shared" si="0"/>
        <v>349000</v>
      </c>
      <c r="O12">
        <f t="shared" si="1"/>
        <v>5.5428254269591797</v>
      </c>
    </row>
    <row r="13" spans="1:15" ht="15">
      <c r="A13" t="s">
        <v>132</v>
      </c>
      <c r="B13" t="s">
        <v>133</v>
      </c>
      <c r="C13" t="s">
        <v>26</v>
      </c>
      <c r="D13" t="s">
        <v>134</v>
      </c>
      <c r="E13" t="s">
        <v>27</v>
      </c>
      <c r="F13" s="11">
        <v>20.264528495940446</v>
      </c>
      <c r="G13" s="1">
        <v>100000</v>
      </c>
      <c r="I13" t="s">
        <v>55</v>
      </c>
      <c r="J13" s="11">
        <v>20.264528495940446</v>
      </c>
      <c r="K13" s="1">
        <f>AVERAGE(J11:J13)</f>
        <v>20.030274641001728</v>
      </c>
      <c r="L13">
        <f>_xlfn.STDEV.S(J11:J13)</f>
        <v>0.20314644211428101</v>
      </c>
      <c r="M13" s="1">
        <v>1745000</v>
      </c>
      <c r="N13">
        <f t="shared" si="0"/>
        <v>349000</v>
      </c>
      <c r="O13">
        <f t="shared" si="1"/>
        <v>5.5428254269591797</v>
      </c>
    </row>
    <row r="14" spans="1:15" ht="15">
      <c r="A14" t="s">
        <v>132</v>
      </c>
      <c r="B14" t="s">
        <v>133</v>
      </c>
      <c r="C14" t="s">
        <v>26</v>
      </c>
      <c r="D14" t="s">
        <v>134</v>
      </c>
      <c r="E14" t="s">
        <v>27</v>
      </c>
      <c r="F14" s="11">
        <v>23.863156118141156</v>
      </c>
      <c r="G14" s="1">
        <v>10000</v>
      </c>
      <c r="I14" t="s">
        <v>56</v>
      </c>
      <c r="J14" s="11">
        <v>23.863156118141156</v>
      </c>
      <c r="M14" s="1">
        <v>174500</v>
      </c>
      <c r="N14">
        <f t="shared" si="0"/>
        <v>34900</v>
      </c>
      <c r="O14">
        <f t="shared" si="1"/>
        <v>4.5428254269591797</v>
      </c>
    </row>
    <row r="15" spans="1:15" ht="15">
      <c r="A15" t="s">
        <v>132</v>
      </c>
      <c r="B15" t="s">
        <v>133</v>
      </c>
      <c r="C15" t="s">
        <v>26</v>
      </c>
      <c r="D15" t="s">
        <v>134</v>
      </c>
      <c r="E15" t="s">
        <v>27</v>
      </c>
      <c r="F15" s="11">
        <v>23.376957094503574</v>
      </c>
      <c r="G15" s="1">
        <v>10000</v>
      </c>
      <c r="I15" t="s">
        <v>56</v>
      </c>
      <c r="J15" s="11">
        <v>23.376957094503574</v>
      </c>
      <c r="M15" s="1">
        <v>174500</v>
      </c>
      <c r="N15">
        <f t="shared" si="0"/>
        <v>34900</v>
      </c>
      <c r="O15">
        <f t="shared" si="1"/>
        <v>4.5428254269591797</v>
      </c>
    </row>
    <row r="16" spans="1:15" ht="15">
      <c r="A16" t="s">
        <v>132</v>
      </c>
      <c r="B16" t="s">
        <v>133</v>
      </c>
      <c r="C16" t="s">
        <v>26</v>
      </c>
      <c r="D16" t="s">
        <v>134</v>
      </c>
      <c r="E16" t="s">
        <v>27</v>
      </c>
      <c r="F16" s="11">
        <v>23.438194345169514</v>
      </c>
      <c r="G16" s="1">
        <v>10000</v>
      </c>
      <c r="I16" t="s">
        <v>56</v>
      </c>
      <c r="J16" s="11">
        <v>23.438194345169514</v>
      </c>
      <c r="K16" s="1">
        <f>AVERAGE(J14:J16)</f>
        <v>23.559435852604746</v>
      </c>
      <c r="L16">
        <f>_xlfn.STDEV.S(J14:J16)</f>
        <v>0.26480558904677665</v>
      </c>
      <c r="M16" s="1">
        <v>174500</v>
      </c>
      <c r="N16">
        <f t="shared" si="0"/>
        <v>34900</v>
      </c>
      <c r="O16">
        <f t="shared" si="1"/>
        <v>4.5428254269591797</v>
      </c>
    </row>
    <row r="17" spans="1:12">
      <c r="A17" t="s">
        <v>61</v>
      </c>
      <c r="B17" t="s">
        <v>133</v>
      </c>
      <c r="C17" t="s">
        <v>44</v>
      </c>
      <c r="D17" t="s">
        <v>134</v>
      </c>
      <c r="E17" t="s">
        <v>27</v>
      </c>
      <c r="F17" s="3" t="s">
        <v>45</v>
      </c>
      <c r="I17" t="s">
        <v>44</v>
      </c>
      <c r="J17" s="3" t="s">
        <v>45</v>
      </c>
    </row>
    <row r="18" spans="1:12">
      <c r="A18" t="s">
        <v>61</v>
      </c>
      <c r="B18" t="s">
        <v>133</v>
      </c>
      <c r="C18" t="s">
        <v>44</v>
      </c>
      <c r="D18" t="s">
        <v>134</v>
      </c>
      <c r="E18" t="s">
        <v>27</v>
      </c>
      <c r="F18" s="3" t="s">
        <v>45</v>
      </c>
      <c r="I18" t="s">
        <v>44</v>
      </c>
      <c r="J18" s="3" t="s">
        <v>45</v>
      </c>
    </row>
    <row r="19" spans="1:12">
      <c r="A19" t="s">
        <v>61</v>
      </c>
      <c r="B19" t="s">
        <v>133</v>
      </c>
      <c r="C19" t="s">
        <v>44</v>
      </c>
      <c r="D19" t="s">
        <v>134</v>
      </c>
      <c r="E19" t="s">
        <v>27</v>
      </c>
      <c r="F19" s="3" t="s">
        <v>45</v>
      </c>
      <c r="I19" t="s">
        <v>44</v>
      </c>
      <c r="J19" s="3" t="s">
        <v>45</v>
      </c>
      <c r="K19" s="1" t="e">
        <f>AVERAGE(J17:J19)</f>
        <v>#DIV/0!</v>
      </c>
      <c r="L19" t="e">
        <f>_xlfn.STDEV.S(J17:J19)</f>
        <v>#DIV/0!</v>
      </c>
    </row>
    <row r="21" spans="1:12">
      <c r="I21" t="s">
        <v>57</v>
      </c>
      <c r="J21" t="s">
        <v>58</v>
      </c>
      <c r="K21" t="s">
        <v>59</v>
      </c>
    </row>
    <row r="22" spans="1:12">
      <c r="I22">
        <v>-3.1716000000000002</v>
      </c>
      <c r="J22" s="1">
        <v>0.99439999999999995</v>
      </c>
      <c r="K22">
        <f>(10^(-1/I22) - 1)*100</f>
        <v>106.67991400131621</v>
      </c>
    </row>
    <row r="24" spans="1:12">
      <c r="I24" t="s">
        <v>60</v>
      </c>
    </row>
    <row r="25" spans="1:12">
      <c r="I25">
        <v>37.643000000000001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9"/>
  <sheetViews>
    <sheetView topLeftCell="A19" workbookViewId="0">
      <selection activeCell="M64" sqref="M64:M66"/>
    </sheetView>
  </sheetViews>
  <sheetFormatPr defaultRowHeight="15"/>
  <cols>
    <col min="1" max="3" width="9.140625" style="9"/>
    <col min="4" max="4" width="11.42578125" style="9" bestFit="1" customWidth="1"/>
    <col min="5" max="16384" width="9.140625" style="9"/>
  </cols>
  <sheetData>
    <row r="1" spans="1:2">
      <c r="A1" s="7" t="s">
        <v>69</v>
      </c>
      <c r="B1" s="8" t="s">
        <v>147</v>
      </c>
    </row>
    <row r="2" spans="1:2">
      <c r="A2" s="7" t="s">
        <v>70</v>
      </c>
      <c r="B2" s="8" t="s">
        <v>7</v>
      </c>
    </row>
    <row r="3" spans="1:2">
      <c r="A3" s="7" t="s">
        <v>71</v>
      </c>
      <c r="B3" s="8" t="s">
        <v>72</v>
      </c>
    </row>
    <row r="4" spans="1:2">
      <c r="A4" s="7" t="s">
        <v>73</v>
      </c>
      <c r="B4" s="8" t="s">
        <v>7</v>
      </c>
    </row>
    <row r="5" spans="1:2">
      <c r="A5" s="7" t="s">
        <v>4</v>
      </c>
      <c r="B5" s="8" t="s">
        <v>74</v>
      </c>
    </row>
    <row r="6" spans="1:2">
      <c r="A6" s="7" t="s">
        <v>0</v>
      </c>
      <c r="B6" s="8" t="s">
        <v>1</v>
      </c>
    </row>
    <row r="7" spans="1:2">
      <c r="A7" s="7" t="s">
        <v>2</v>
      </c>
      <c r="B7" s="8" t="s">
        <v>75</v>
      </c>
    </row>
    <row r="8" spans="1:2">
      <c r="A8" s="7" t="s">
        <v>3</v>
      </c>
      <c r="B8" s="8" t="s">
        <v>76</v>
      </c>
    </row>
    <row r="9" spans="1:2">
      <c r="A9" s="7" t="s">
        <v>77</v>
      </c>
      <c r="B9" s="8" t="s">
        <v>78</v>
      </c>
    </row>
    <row r="10" spans="1:2">
      <c r="A10" s="7" t="s">
        <v>79</v>
      </c>
      <c r="B10" s="8" t="s">
        <v>80</v>
      </c>
    </row>
    <row r="11" spans="1:2">
      <c r="A11" s="7" t="s">
        <v>81</v>
      </c>
      <c r="B11" s="8" t="s">
        <v>148</v>
      </c>
    </row>
    <row r="12" spans="1:2">
      <c r="A12" s="7" t="s">
        <v>82</v>
      </c>
      <c r="B12" s="8" t="s">
        <v>149</v>
      </c>
    </row>
    <row r="13" spans="1:2">
      <c r="A13" s="7" t="s">
        <v>83</v>
      </c>
      <c r="B13" s="8" t="s">
        <v>150</v>
      </c>
    </row>
    <row r="14" spans="1:2">
      <c r="A14" s="7" t="s">
        <v>84</v>
      </c>
      <c r="B14" s="8" t="s">
        <v>151</v>
      </c>
    </row>
    <row r="15" spans="1:2">
      <c r="A15" s="7" t="s">
        <v>85</v>
      </c>
      <c r="B15" s="8" t="s">
        <v>86</v>
      </c>
    </row>
    <row r="16" spans="1:2">
      <c r="A16" s="7" t="s">
        <v>5</v>
      </c>
      <c r="B16" s="8" t="s">
        <v>6</v>
      </c>
    </row>
    <row r="17" spans="1:21">
      <c r="A17" s="7" t="s">
        <v>87</v>
      </c>
      <c r="B17" s="8" t="s">
        <v>88</v>
      </c>
    </row>
    <row r="18" spans="1:21">
      <c r="A18" s="7" t="s">
        <v>8</v>
      </c>
      <c r="B18" s="8" t="s">
        <v>18</v>
      </c>
    </row>
    <row r="19" spans="1:21">
      <c r="A19" s="7" t="s">
        <v>89</v>
      </c>
      <c r="B19" s="8" t="s">
        <v>152</v>
      </c>
    </row>
    <row r="20" spans="1:21">
      <c r="A20" s="7" t="s">
        <v>90</v>
      </c>
      <c r="B20" s="8" t="s">
        <v>91</v>
      </c>
    </row>
    <row r="21" spans="1:21">
      <c r="A21" s="7" t="s">
        <v>92</v>
      </c>
      <c r="B21" s="8" t="s">
        <v>93</v>
      </c>
    </row>
    <row r="22" spans="1:21">
      <c r="A22" s="7" t="s">
        <v>94</v>
      </c>
      <c r="B22" s="8" t="s">
        <v>153</v>
      </c>
    </row>
    <row r="24" spans="1:21">
      <c r="A24" s="7" t="s">
        <v>10</v>
      </c>
      <c r="B24" s="7" t="s">
        <v>11</v>
      </c>
      <c r="C24" s="7" t="s">
        <v>12</v>
      </c>
      <c r="D24" s="7" t="s">
        <v>47</v>
      </c>
      <c r="E24" s="7" t="s">
        <v>95</v>
      </c>
      <c r="F24" s="7" t="s">
        <v>15</v>
      </c>
      <c r="G24" s="7" t="s">
        <v>16</v>
      </c>
      <c r="H24" s="7" t="s">
        <v>17</v>
      </c>
      <c r="I24" s="7" t="s">
        <v>24</v>
      </c>
      <c r="J24" s="7" t="s">
        <v>96</v>
      </c>
      <c r="K24" s="7" t="s">
        <v>97</v>
      </c>
      <c r="L24" s="7" t="s">
        <v>98</v>
      </c>
      <c r="M24" s="7" t="s">
        <v>99</v>
      </c>
      <c r="N24" s="7" t="s">
        <v>100</v>
      </c>
      <c r="O24" s="7" t="s">
        <v>101</v>
      </c>
      <c r="P24" s="7" t="s">
        <v>102</v>
      </c>
      <c r="Q24" s="7" t="s">
        <v>103</v>
      </c>
      <c r="R24" s="7" t="s">
        <v>104</v>
      </c>
      <c r="S24" s="7" t="s">
        <v>105</v>
      </c>
      <c r="T24" s="7" t="s">
        <v>22</v>
      </c>
      <c r="U24" s="7" t="s">
        <v>23</v>
      </c>
    </row>
    <row r="25" spans="1:21">
      <c r="A25" s="8">
        <v>1</v>
      </c>
      <c r="B25" s="8" t="s">
        <v>25</v>
      </c>
      <c r="C25" s="8" t="b">
        <v>0</v>
      </c>
      <c r="D25" s="8" t="s">
        <v>154</v>
      </c>
      <c r="E25" s="8" t="s">
        <v>155</v>
      </c>
      <c r="F25" s="8" t="s">
        <v>26</v>
      </c>
      <c r="G25" s="8" t="s">
        <v>108</v>
      </c>
      <c r="H25" s="8" t="s">
        <v>27</v>
      </c>
      <c r="I25" s="8" t="s">
        <v>28</v>
      </c>
      <c r="J25" s="8">
        <v>1.2378828770507566</v>
      </c>
      <c r="K25" s="8" t="s">
        <v>7</v>
      </c>
      <c r="L25" s="8" t="s">
        <v>7</v>
      </c>
      <c r="M25" s="8">
        <v>11.536366189543241</v>
      </c>
      <c r="N25" s="8">
        <v>0.77749838219989054</v>
      </c>
      <c r="O25" s="8">
        <v>11.550089874842163</v>
      </c>
      <c r="P25" s="8">
        <v>0.15658973170766768</v>
      </c>
      <c r="Q25" s="8" t="b">
        <v>1</v>
      </c>
      <c r="R25" s="8">
        <v>6.0627623575080954E-2</v>
      </c>
      <c r="S25" s="8" t="b">
        <v>1</v>
      </c>
      <c r="T25" s="8">
        <v>3</v>
      </c>
      <c r="U25" s="8">
        <v>8</v>
      </c>
    </row>
    <row r="26" spans="1:21">
      <c r="A26" s="8">
        <v>2</v>
      </c>
      <c r="B26" s="8" t="s">
        <v>29</v>
      </c>
      <c r="C26" s="8" t="b">
        <v>0</v>
      </c>
      <c r="D26" s="8" t="s">
        <v>154</v>
      </c>
      <c r="E26" s="8" t="s">
        <v>155</v>
      </c>
      <c r="F26" s="8" t="s">
        <v>26</v>
      </c>
      <c r="G26" s="8" t="s">
        <v>108</v>
      </c>
      <c r="H26" s="8" t="s">
        <v>27</v>
      </c>
      <c r="I26" s="8" t="s">
        <v>28</v>
      </c>
      <c r="J26" s="8">
        <v>1.2506062354885024</v>
      </c>
      <c r="K26" s="8" t="s">
        <v>7</v>
      </c>
      <c r="L26" s="8" t="s">
        <v>7</v>
      </c>
      <c r="M26" s="8">
        <v>11.713089763536424</v>
      </c>
      <c r="N26" s="8">
        <v>0.86367577775402549</v>
      </c>
      <c r="O26" s="8">
        <v>11.550089874842163</v>
      </c>
      <c r="P26" s="8">
        <v>0.15658973170766768</v>
      </c>
      <c r="Q26" s="8" t="b">
        <v>1</v>
      </c>
      <c r="R26" s="8">
        <v>6.0627623575080954E-2</v>
      </c>
      <c r="S26" s="8" t="b">
        <v>1</v>
      </c>
      <c r="T26" s="8">
        <v>3</v>
      </c>
      <c r="U26" s="8">
        <v>8</v>
      </c>
    </row>
    <row r="27" spans="1:21">
      <c r="A27" s="8">
        <v>3</v>
      </c>
      <c r="B27" s="8" t="s">
        <v>30</v>
      </c>
      <c r="C27" s="8" t="b">
        <v>0</v>
      </c>
      <c r="D27" s="8" t="s">
        <v>154</v>
      </c>
      <c r="E27" s="8" t="s">
        <v>155</v>
      </c>
      <c r="F27" s="8" t="s">
        <v>26</v>
      </c>
      <c r="G27" s="8" t="s">
        <v>108</v>
      </c>
      <c r="H27" s="8" t="s">
        <v>27</v>
      </c>
      <c r="I27" s="8" t="s">
        <v>28</v>
      </c>
      <c r="J27" s="8">
        <v>1.2633063992641718</v>
      </c>
      <c r="K27" s="8" t="s">
        <v>7</v>
      </c>
      <c r="L27" s="8" t="s">
        <v>7</v>
      </c>
      <c r="M27" s="8">
        <v>11.400813671446819</v>
      </c>
      <c r="N27" s="8">
        <v>0.83828660963276358</v>
      </c>
      <c r="O27" s="8">
        <v>11.550089874842163</v>
      </c>
      <c r="P27" s="8">
        <v>0.15658973170766768</v>
      </c>
      <c r="Q27" s="8" t="b">
        <v>1</v>
      </c>
      <c r="R27" s="8">
        <v>6.0627623575080954E-2</v>
      </c>
      <c r="S27" s="8" t="b">
        <v>1</v>
      </c>
      <c r="T27" s="8">
        <v>3</v>
      </c>
      <c r="U27" s="8">
        <v>8</v>
      </c>
    </row>
    <row r="28" spans="1:21">
      <c r="A28" s="8">
        <v>4</v>
      </c>
      <c r="B28" s="8" t="s">
        <v>156</v>
      </c>
      <c r="C28" s="8" t="b">
        <v>0</v>
      </c>
      <c r="D28" s="8" t="s">
        <v>157</v>
      </c>
      <c r="E28" s="8" t="s">
        <v>155</v>
      </c>
      <c r="F28" s="8" t="s">
        <v>34</v>
      </c>
      <c r="G28" s="8" t="s">
        <v>108</v>
      </c>
      <c r="H28" s="8" t="s">
        <v>27</v>
      </c>
      <c r="I28" s="8" t="s">
        <v>28</v>
      </c>
      <c r="J28" s="8">
        <v>1.2083664975480164</v>
      </c>
      <c r="K28" s="8" t="s">
        <v>7</v>
      </c>
      <c r="L28" s="8" t="s">
        <v>7</v>
      </c>
      <c r="M28" s="8">
        <v>28.283687944810531</v>
      </c>
      <c r="N28" s="8">
        <v>0.72271061872774223</v>
      </c>
      <c r="O28" s="8">
        <v>24.554324734515159</v>
      </c>
      <c r="P28" s="8">
        <v>3.2319024437438881</v>
      </c>
      <c r="Q28" s="8" t="b">
        <v>1</v>
      </c>
      <c r="R28" s="8">
        <v>6.0627623575080954E-2</v>
      </c>
      <c r="S28" s="8" t="b">
        <v>1</v>
      </c>
      <c r="T28" s="8">
        <v>3</v>
      </c>
      <c r="U28" s="8">
        <v>25</v>
      </c>
    </row>
    <row r="29" spans="1:21">
      <c r="A29" s="8">
        <v>5</v>
      </c>
      <c r="B29" s="8" t="s">
        <v>158</v>
      </c>
      <c r="C29" s="8" t="b">
        <v>0</v>
      </c>
      <c r="D29" s="8" t="s">
        <v>157</v>
      </c>
      <c r="E29" s="8" t="s">
        <v>155</v>
      </c>
      <c r="F29" s="8" t="s">
        <v>34</v>
      </c>
      <c r="G29" s="8" t="s">
        <v>108</v>
      </c>
      <c r="H29" s="8" t="s">
        <v>27</v>
      </c>
      <c r="I29" s="8" t="s">
        <v>28</v>
      </c>
      <c r="J29" s="8">
        <v>1.2498330451145516</v>
      </c>
      <c r="K29" s="8" t="s">
        <v>7</v>
      </c>
      <c r="L29" s="8" t="s">
        <v>7</v>
      </c>
      <c r="M29" s="8">
        <v>22.808306266646909</v>
      </c>
      <c r="N29" s="8">
        <v>0.77926951196550898</v>
      </c>
      <c r="O29" s="8">
        <v>24.554324734515159</v>
      </c>
      <c r="P29" s="8">
        <v>3.2319024437438881</v>
      </c>
      <c r="Q29" s="8" t="b">
        <v>1</v>
      </c>
      <c r="R29" s="8">
        <v>6.0627623575080954E-2</v>
      </c>
      <c r="S29" s="8" t="b">
        <v>1</v>
      </c>
      <c r="T29" s="8">
        <v>3</v>
      </c>
      <c r="U29" s="8">
        <v>19</v>
      </c>
    </row>
    <row r="30" spans="1:21">
      <c r="A30" s="8">
        <v>6</v>
      </c>
      <c r="B30" s="8" t="s">
        <v>159</v>
      </c>
      <c r="C30" s="8" t="b">
        <v>0</v>
      </c>
      <c r="D30" s="8" t="s">
        <v>157</v>
      </c>
      <c r="E30" s="8" t="s">
        <v>155</v>
      </c>
      <c r="F30" s="8" t="s">
        <v>34</v>
      </c>
      <c r="G30" s="8" t="s">
        <v>108</v>
      </c>
      <c r="H30" s="8" t="s">
        <v>27</v>
      </c>
      <c r="I30" s="8" t="s">
        <v>28</v>
      </c>
      <c r="J30" s="8">
        <v>1.2538016225402278</v>
      </c>
      <c r="K30" s="8" t="s">
        <v>7</v>
      </c>
      <c r="L30" s="8" t="s">
        <v>7</v>
      </c>
      <c r="M30" s="8">
        <v>22.570979992088041</v>
      </c>
      <c r="N30" s="8">
        <v>0.7768598913145186</v>
      </c>
      <c r="O30" s="8">
        <v>24.554324734515159</v>
      </c>
      <c r="P30" s="8">
        <v>3.2319024437438881</v>
      </c>
      <c r="Q30" s="8" t="b">
        <v>1</v>
      </c>
      <c r="R30" s="8">
        <v>6.0627623575080954E-2</v>
      </c>
      <c r="S30" s="8" t="b">
        <v>1</v>
      </c>
      <c r="T30" s="8">
        <v>3</v>
      </c>
      <c r="U30" s="8">
        <v>19</v>
      </c>
    </row>
    <row r="31" spans="1:21">
      <c r="A31" s="8">
        <v>7</v>
      </c>
      <c r="B31" s="8" t="s">
        <v>160</v>
      </c>
      <c r="C31" s="8" t="b">
        <v>0</v>
      </c>
      <c r="D31" s="8" t="s">
        <v>161</v>
      </c>
      <c r="E31" s="8" t="s">
        <v>155</v>
      </c>
      <c r="F31" s="8" t="s">
        <v>34</v>
      </c>
      <c r="G31" s="8" t="s">
        <v>108</v>
      </c>
      <c r="H31" s="8" t="s">
        <v>27</v>
      </c>
      <c r="I31" s="8" t="s">
        <v>28</v>
      </c>
      <c r="J31" s="8">
        <v>1.2291690673400593</v>
      </c>
      <c r="K31" s="8" t="s">
        <v>7</v>
      </c>
      <c r="L31" s="8" t="s">
        <v>7</v>
      </c>
      <c r="M31" s="8">
        <v>20.97101475261946</v>
      </c>
      <c r="N31" s="8">
        <v>0.8070231591152105</v>
      </c>
      <c r="O31" s="8">
        <v>20.798046527442565</v>
      </c>
      <c r="P31" s="8">
        <v>0.24466581019854272</v>
      </c>
      <c r="Q31" s="8" t="b">
        <v>1</v>
      </c>
      <c r="R31" s="8">
        <v>6.0627623575080954E-2</v>
      </c>
      <c r="S31" s="8" t="b">
        <v>1</v>
      </c>
      <c r="T31" s="8">
        <v>3</v>
      </c>
      <c r="U31" s="8">
        <v>18</v>
      </c>
    </row>
    <row r="32" spans="1:21">
      <c r="A32" s="8">
        <v>8</v>
      </c>
      <c r="B32" s="8" t="s">
        <v>162</v>
      </c>
      <c r="C32" s="8" t="b">
        <v>0</v>
      </c>
      <c r="D32" s="8" t="s">
        <v>161</v>
      </c>
      <c r="E32" s="8" t="s">
        <v>155</v>
      </c>
      <c r="F32" s="8" t="s">
        <v>34</v>
      </c>
      <c r="G32" s="8" t="s">
        <v>108</v>
      </c>
      <c r="H32" s="8" t="s">
        <v>27</v>
      </c>
      <c r="I32" s="8" t="s">
        <v>28</v>
      </c>
      <c r="J32" s="8">
        <v>1.225389268986061</v>
      </c>
      <c r="K32" s="8" t="s">
        <v>7</v>
      </c>
      <c r="L32" s="8" t="s">
        <v>7</v>
      </c>
      <c r="M32" s="8">
        <v>20.518112541529035</v>
      </c>
      <c r="N32" s="8">
        <v>0.76420361001178272</v>
      </c>
      <c r="O32" s="8">
        <v>20.798046527442565</v>
      </c>
      <c r="P32" s="8">
        <v>0.24466581019854272</v>
      </c>
      <c r="Q32" s="8" t="b">
        <v>1</v>
      </c>
      <c r="R32" s="8">
        <v>6.0627623575080954E-2</v>
      </c>
      <c r="S32" s="8" t="b">
        <v>1</v>
      </c>
      <c r="T32" s="8">
        <v>3</v>
      </c>
      <c r="U32" s="8">
        <v>17</v>
      </c>
    </row>
    <row r="33" spans="1:21">
      <c r="A33" s="8">
        <v>9</v>
      </c>
      <c r="B33" s="8" t="s">
        <v>163</v>
      </c>
      <c r="C33" s="8" t="b">
        <v>0</v>
      </c>
      <c r="D33" s="8" t="s">
        <v>161</v>
      </c>
      <c r="E33" s="8" t="s">
        <v>155</v>
      </c>
      <c r="F33" s="8" t="s">
        <v>34</v>
      </c>
      <c r="G33" s="8" t="s">
        <v>108</v>
      </c>
      <c r="H33" s="8" t="s">
        <v>27</v>
      </c>
      <c r="I33" s="8" t="s">
        <v>28</v>
      </c>
      <c r="J33" s="8">
        <v>1.2001381449904944</v>
      </c>
      <c r="K33" s="8" t="s">
        <v>7</v>
      </c>
      <c r="L33" s="8" t="s">
        <v>7</v>
      </c>
      <c r="M33" s="8">
        <v>20.905012288179201</v>
      </c>
      <c r="N33" s="8">
        <v>0.78599926627053285</v>
      </c>
      <c r="O33" s="8">
        <v>20.798046527442565</v>
      </c>
      <c r="P33" s="8">
        <v>0.24466581019854272</v>
      </c>
      <c r="Q33" s="8" t="b">
        <v>1</v>
      </c>
      <c r="R33" s="8">
        <v>6.0627623575080954E-2</v>
      </c>
      <c r="S33" s="8" t="b">
        <v>1</v>
      </c>
      <c r="T33" s="8">
        <v>3</v>
      </c>
      <c r="U33" s="8">
        <v>17</v>
      </c>
    </row>
    <row r="34" spans="1:21">
      <c r="A34" s="8">
        <v>10</v>
      </c>
      <c r="B34" s="8" t="s">
        <v>109</v>
      </c>
      <c r="C34" s="8" t="b">
        <v>0</v>
      </c>
      <c r="D34" s="8" t="s">
        <v>164</v>
      </c>
      <c r="E34" s="8" t="s">
        <v>155</v>
      </c>
      <c r="F34" s="8" t="s">
        <v>34</v>
      </c>
      <c r="G34" s="8" t="s">
        <v>108</v>
      </c>
      <c r="H34" s="8" t="s">
        <v>27</v>
      </c>
      <c r="I34" s="8" t="s">
        <v>28</v>
      </c>
      <c r="J34" s="8">
        <v>1.1331394001016797</v>
      </c>
      <c r="K34" s="8" t="s">
        <v>7</v>
      </c>
      <c r="L34" s="8" t="s">
        <v>7</v>
      </c>
      <c r="M34" s="8">
        <v>21.379671625485884</v>
      </c>
      <c r="N34" s="8">
        <v>0.74285204694163587</v>
      </c>
      <c r="O34" s="8">
        <v>21.567955092304992</v>
      </c>
      <c r="P34" s="8">
        <v>0.26627303234627797</v>
      </c>
      <c r="Q34" s="8" t="b">
        <v>1</v>
      </c>
      <c r="R34" s="8">
        <v>6.0627623575080954E-2</v>
      </c>
      <c r="S34" s="8" t="b">
        <v>1</v>
      </c>
      <c r="T34" s="8">
        <v>3</v>
      </c>
      <c r="U34" s="8">
        <v>17</v>
      </c>
    </row>
    <row r="35" spans="1:21">
      <c r="A35" s="8">
        <v>11</v>
      </c>
      <c r="B35" s="8" t="s">
        <v>111</v>
      </c>
      <c r="C35" s="8" t="b">
        <v>0</v>
      </c>
      <c r="D35" s="8" t="s">
        <v>164</v>
      </c>
      <c r="E35" s="8" t="s">
        <v>155</v>
      </c>
      <c r="F35" s="8" t="s">
        <v>34</v>
      </c>
      <c r="G35" s="8" t="s">
        <v>108</v>
      </c>
      <c r="H35" s="8" t="s">
        <v>27</v>
      </c>
      <c r="I35" s="8" t="s">
        <v>28</v>
      </c>
      <c r="J35" s="8">
        <v>1.080728241978637</v>
      </c>
      <c r="K35" s="8" t="s">
        <v>7</v>
      </c>
      <c r="L35" s="8" t="s">
        <v>7</v>
      </c>
      <c r="M35" s="8">
        <v>21.7562385591241</v>
      </c>
      <c r="N35" s="8">
        <v>0.69615047858177093</v>
      </c>
      <c r="O35" s="8">
        <v>21.567955092304992</v>
      </c>
      <c r="P35" s="8">
        <v>0.26627303234627797</v>
      </c>
      <c r="Q35" s="8" t="b">
        <v>1</v>
      </c>
      <c r="R35" s="8">
        <v>6.0627623575080954E-2</v>
      </c>
      <c r="S35" s="8" t="b">
        <v>1</v>
      </c>
      <c r="T35" s="8">
        <v>3</v>
      </c>
      <c r="U35" s="8">
        <v>18</v>
      </c>
    </row>
    <row r="36" spans="1:21">
      <c r="A36" s="8">
        <v>12</v>
      </c>
      <c r="B36" s="8" t="s">
        <v>112</v>
      </c>
      <c r="C36" s="8" t="b">
        <v>0</v>
      </c>
      <c r="D36" s="8"/>
      <c r="E36" s="8" t="s">
        <v>155</v>
      </c>
      <c r="F36" s="8" t="s">
        <v>34</v>
      </c>
      <c r="G36" s="8" t="s">
        <v>108</v>
      </c>
      <c r="H36" s="8" t="s">
        <v>27</v>
      </c>
      <c r="I36" s="8" t="s">
        <v>28</v>
      </c>
      <c r="J36" s="8">
        <v>1.0021786504976988</v>
      </c>
      <c r="K36" s="8" t="s">
        <v>7</v>
      </c>
      <c r="L36" s="8" t="s">
        <v>7</v>
      </c>
      <c r="M36" s="8">
        <v>22.441002829067244</v>
      </c>
      <c r="N36" s="8">
        <v>0.76019681281406071</v>
      </c>
      <c r="O36" s="8">
        <v>24.996187757664877</v>
      </c>
      <c r="P36" s="8">
        <v>3.6135771803940773</v>
      </c>
      <c r="Q36" s="8" t="b">
        <v>1</v>
      </c>
      <c r="R36" s="8">
        <v>6.0627623575080954E-2</v>
      </c>
      <c r="S36" s="8" t="b">
        <v>1</v>
      </c>
      <c r="T36" s="8">
        <v>3</v>
      </c>
      <c r="U36" s="8">
        <v>18</v>
      </c>
    </row>
    <row r="37" spans="1:21">
      <c r="A37" s="8">
        <v>13</v>
      </c>
      <c r="B37" s="8" t="s">
        <v>31</v>
      </c>
      <c r="C37" s="8" t="b">
        <v>0</v>
      </c>
      <c r="D37" s="8" t="s">
        <v>165</v>
      </c>
      <c r="E37" s="8" t="s">
        <v>155</v>
      </c>
      <c r="F37" s="8" t="s">
        <v>26</v>
      </c>
      <c r="G37" s="8" t="s">
        <v>108</v>
      </c>
      <c r="H37" s="8" t="s">
        <v>27</v>
      </c>
      <c r="I37" s="8" t="s">
        <v>28</v>
      </c>
      <c r="J37" s="8">
        <v>1.2484103320180964</v>
      </c>
      <c r="K37" s="8" t="s">
        <v>7</v>
      </c>
      <c r="L37" s="8" t="s">
        <v>7</v>
      </c>
      <c r="M37" s="8">
        <v>13.934016816381995</v>
      </c>
      <c r="N37" s="8">
        <v>0.82236291956108998</v>
      </c>
      <c r="O37" s="8">
        <v>13.836163866164378</v>
      </c>
      <c r="P37" s="8">
        <v>0.1467900131031824</v>
      </c>
      <c r="Q37" s="8" t="b">
        <v>1</v>
      </c>
      <c r="R37" s="8">
        <v>6.0627623575080954E-2</v>
      </c>
      <c r="S37" s="8" t="b">
        <v>1</v>
      </c>
      <c r="T37" s="8">
        <v>3</v>
      </c>
      <c r="U37" s="8">
        <v>11</v>
      </c>
    </row>
    <row r="38" spans="1:21">
      <c r="A38" s="8">
        <v>14</v>
      </c>
      <c r="B38" s="8" t="s">
        <v>32</v>
      </c>
      <c r="C38" s="8" t="b">
        <v>0</v>
      </c>
      <c r="D38" s="8" t="s">
        <v>165</v>
      </c>
      <c r="E38" s="8" t="s">
        <v>155</v>
      </c>
      <c r="F38" s="8" t="s">
        <v>26</v>
      </c>
      <c r="G38" s="8" t="s">
        <v>108</v>
      </c>
      <c r="H38" s="8" t="s">
        <v>27</v>
      </c>
      <c r="I38" s="8" t="s">
        <v>28</v>
      </c>
      <c r="J38" s="8">
        <v>1.2624152261639008</v>
      </c>
      <c r="K38" s="8" t="s">
        <v>7</v>
      </c>
      <c r="L38" s="8" t="s">
        <v>7</v>
      </c>
      <c r="M38" s="8">
        <v>13.907095257076517</v>
      </c>
      <c r="N38" s="8">
        <v>0.82493749981049092</v>
      </c>
      <c r="O38" s="8">
        <v>13.836163866164378</v>
      </c>
      <c r="P38" s="8">
        <v>0.1467900131031824</v>
      </c>
      <c r="Q38" s="8" t="b">
        <v>1</v>
      </c>
      <c r="R38" s="8">
        <v>6.0627623575080954E-2</v>
      </c>
      <c r="S38" s="8" t="b">
        <v>1</v>
      </c>
      <c r="T38" s="8">
        <v>3</v>
      </c>
      <c r="U38" s="8">
        <v>11</v>
      </c>
    </row>
    <row r="39" spans="1:21">
      <c r="A39" s="8">
        <v>15</v>
      </c>
      <c r="B39" s="8" t="s">
        <v>33</v>
      </c>
      <c r="C39" s="8" t="b">
        <v>0</v>
      </c>
      <c r="D39" s="8" t="s">
        <v>165</v>
      </c>
      <c r="E39" s="8" t="s">
        <v>155</v>
      </c>
      <c r="F39" s="8" t="s">
        <v>26</v>
      </c>
      <c r="G39" s="8" t="s">
        <v>108</v>
      </c>
      <c r="H39" s="8" t="s">
        <v>27</v>
      </c>
      <c r="I39" s="8" t="s">
        <v>28</v>
      </c>
      <c r="J39" s="8">
        <v>1.2697385081566157</v>
      </c>
      <c r="K39" s="8" t="s">
        <v>7</v>
      </c>
      <c r="L39" s="8" t="s">
        <v>7</v>
      </c>
      <c r="M39" s="8">
        <v>13.667379525034626</v>
      </c>
      <c r="N39" s="8">
        <v>0.83916320381674514</v>
      </c>
      <c r="O39" s="8">
        <v>13.836163866164378</v>
      </c>
      <c r="P39" s="8">
        <v>0.1467900131031824</v>
      </c>
      <c r="Q39" s="8" t="b">
        <v>1</v>
      </c>
      <c r="R39" s="8">
        <v>6.0627623575080954E-2</v>
      </c>
      <c r="S39" s="8" t="b">
        <v>1</v>
      </c>
      <c r="T39" s="8">
        <v>3</v>
      </c>
      <c r="U39" s="8">
        <v>10</v>
      </c>
    </row>
    <row r="40" spans="1:21">
      <c r="A40" s="8">
        <v>16</v>
      </c>
      <c r="B40" s="8" t="s">
        <v>166</v>
      </c>
      <c r="C40" s="8" t="b">
        <v>0</v>
      </c>
      <c r="D40" s="8" t="s">
        <v>167</v>
      </c>
      <c r="E40" s="8" t="s">
        <v>155</v>
      </c>
      <c r="F40" s="8" t="s">
        <v>34</v>
      </c>
      <c r="G40" s="8" t="s">
        <v>108</v>
      </c>
      <c r="H40" s="8" t="s">
        <v>27</v>
      </c>
      <c r="I40" s="8" t="s">
        <v>28</v>
      </c>
      <c r="J40" s="8">
        <v>1.0278274682814221</v>
      </c>
      <c r="K40" s="8" t="s">
        <v>7</v>
      </c>
      <c r="L40" s="8" t="s">
        <v>7</v>
      </c>
      <c r="M40" s="8">
        <v>31.477014476969511</v>
      </c>
      <c r="N40" s="8">
        <v>0.51946983062143159</v>
      </c>
      <c r="O40" s="8">
        <v>31.802035422409446</v>
      </c>
      <c r="P40" s="8">
        <v>0.45964902909662891</v>
      </c>
      <c r="Q40" s="8" t="b">
        <v>1</v>
      </c>
      <c r="R40" s="8">
        <v>6.0627623575080954E-2</v>
      </c>
      <c r="S40" s="8" t="b">
        <v>1</v>
      </c>
      <c r="T40" s="8">
        <v>3</v>
      </c>
      <c r="U40" s="8">
        <v>28</v>
      </c>
    </row>
    <row r="41" spans="1:21">
      <c r="A41" s="8">
        <v>17</v>
      </c>
      <c r="B41" s="8" t="s">
        <v>168</v>
      </c>
      <c r="C41" s="8" t="b">
        <v>0</v>
      </c>
      <c r="D41" s="8"/>
      <c r="E41" s="8" t="s">
        <v>155</v>
      </c>
      <c r="F41" s="8" t="s">
        <v>34</v>
      </c>
      <c r="G41" s="8" t="s">
        <v>108</v>
      </c>
      <c r="H41" s="8" t="s">
        <v>27</v>
      </c>
      <c r="I41" s="8" t="s">
        <v>46</v>
      </c>
      <c r="J41" s="8">
        <v>0.74299483489439422</v>
      </c>
      <c r="K41" s="8" t="s">
        <v>7</v>
      </c>
      <c r="L41" s="8" t="s">
        <v>7</v>
      </c>
      <c r="M41" s="8" t="s">
        <v>45</v>
      </c>
      <c r="N41" s="8">
        <v>0</v>
      </c>
      <c r="O41" s="8" t="s">
        <v>7</v>
      </c>
      <c r="P41" s="8" t="s">
        <v>7</v>
      </c>
      <c r="Q41" s="8" t="b">
        <v>1</v>
      </c>
      <c r="R41" s="8">
        <v>6.0627623575080954E-2</v>
      </c>
      <c r="S41" s="8" t="b">
        <v>1</v>
      </c>
      <c r="T41" s="8">
        <v>3</v>
      </c>
      <c r="U41" s="8">
        <v>39</v>
      </c>
    </row>
    <row r="42" spans="1:21">
      <c r="A42" s="8">
        <v>18</v>
      </c>
      <c r="B42" s="8" t="s">
        <v>169</v>
      </c>
      <c r="C42" s="8" t="b">
        <v>0</v>
      </c>
      <c r="D42" s="8" t="s">
        <v>167</v>
      </c>
      <c r="E42" s="8" t="s">
        <v>155</v>
      </c>
      <c r="F42" s="8" t="s">
        <v>34</v>
      </c>
      <c r="G42" s="8" t="s">
        <v>108</v>
      </c>
      <c r="H42" s="8" t="s">
        <v>27</v>
      </c>
      <c r="I42" s="8" t="s">
        <v>28</v>
      </c>
      <c r="J42" s="8">
        <v>0.85569073659633033</v>
      </c>
      <c r="K42" s="8" t="s">
        <v>7</v>
      </c>
      <c r="L42" s="8" t="s">
        <v>7</v>
      </c>
      <c r="M42" s="8">
        <v>32.127056367849384</v>
      </c>
      <c r="N42" s="8">
        <v>0.24613868538891182</v>
      </c>
      <c r="O42" s="8">
        <v>31.802035422409446</v>
      </c>
      <c r="P42" s="8">
        <v>0.45964902909662891</v>
      </c>
      <c r="Q42" s="8" t="b">
        <v>1</v>
      </c>
      <c r="R42" s="8">
        <v>6.0627623575080954E-2</v>
      </c>
      <c r="S42" s="8" t="b">
        <v>1</v>
      </c>
      <c r="T42" s="8">
        <v>3</v>
      </c>
      <c r="U42" s="8">
        <v>27</v>
      </c>
    </row>
    <row r="43" spans="1:21">
      <c r="A43" s="8">
        <v>19</v>
      </c>
      <c r="B43" s="8" t="s">
        <v>170</v>
      </c>
      <c r="C43" s="8" t="b">
        <v>0</v>
      </c>
      <c r="D43" s="8" t="s">
        <v>171</v>
      </c>
      <c r="E43" s="8" t="s">
        <v>155</v>
      </c>
      <c r="F43" s="8" t="s">
        <v>34</v>
      </c>
      <c r="G43" s="8" t="s">
        <v>108</v>
      </c>
      <c r="H43" s="8" t="s">
        <v>27</v>
      </c>
      <c r="I43" s="8" t="s">
        <v>28</v>
      </c>
      <c r="J43" s="8">
        <v>1.2677792763808802</v>
      </c>
      <c r="K43" s="8" t="s">
        <v>7</v>
      </c>
      <c r="L43" s="8" t="s">
        <v>7</v>
      </c>
      <c r="M43" s="8">
        <v>22.421712529749385</v>
      </c>
      <c r="N43" s="8">
        <v>0.81043341931323709</v>
      </c>
      <c r="O43" s="8">
        <v>22.336291372500209</v>
      </c>
      <c r="P43" s="8">
        <v>0.26671265766729518</v>
      </c>
      <c r="Q43" s="8" t="b">
        <v>1</v>
      </c>
      <c r="R43" s="8">
        <v>6.0627623575080954E-2</v>
      </c>
      <c r="S43" s="8" t="b">
        <v>1</v>
      </c>
      <c r="T43" s="8">
        <v>3</v>
      </c>
      <c r="U43" s="8">
        <v>19</v>
      </c>
    </row>
    <row r="44" spans="1:21">
      <c r="A44" s="8">
        <v>20</v>
      </c>
      <c r="B44" s="8" t="s">
        <v>172</v>
      </c>
      <c r="C44" s="8" t="b">
        <v>0</v>
      </c>
      <c r="D44" s="8" t="s">
        <v>171</v>
      </c>
      <c r="E44" s="8" t="s">
        <v>155</v>
      </c>
      <c r="F44" s="8" t="s">
        <v>34</v>
      </c>
      <c r="G44" s="8" t="s">
        <v>108</v>
      </c>
      <c r="H44" s="8" t="s">
        <v>27</v>
      </c>
      <c r="I44" s="8" t="s">
        <v>28</v>
      </c>
      <c r="J44" s="8">
        <v>1.2579164469837321</v>
      </c>
      <c r="K44" s="8" t="s">
        <v>7</v>
      </c>
      <c r="L44" s="8" t="s">
        <v>7</v>
      </c>
      <c r="M44" s="8">
        <v>22.037332747677155</v>
      </c>
      <c r="N44" s="8">
        <v>0.76497143483281782</v>
      </c>
      <c r="O44" s="8">
        <v>22.336291372500209</v>
      </c>
      <c r="P44" s="8">
        <v>0.26671265766729518</v>
      </c>
      <c r="Q44" s="8" t="b">
        <v>1</v>
      </c>
      <c r="R44" s="8">
        <v>6.0627623575080954E-2</v>
      </c>
      <c r="S44" s="8" t="b">
        <v>1</v>
      </c>
      <c r="T44" s="8">
        <v>3</v>
      </c>
      <c r="U44" s="8">
        <v>19</v>
      </c>
    </row>
    <row r="45" spans="1:21">
      <c r="A45" s="8">
        <v>21</v>
      </c>
      <c r="B45" s="8" t="s">
        <v>173</v>
      </c>
      <c r="C45" s="8" t="b">
        <v>0</v>
      </c>
      <c r="D45" s="8" t="s">
        <v>171</v>
      </c>
      <c r="E45" s="8" t="s">
        <v>155</v>
      </c>
      <c r="F45" s="8" t="s">
        <v>34</v>
      </c>
      <c r="G45" s="8" t="s">
        <v>108</v>
      </c>
      <c r="H45" s="8" t="s">
        <v>27</v>
      </c>
      <c r="I45" s="8" t="s">
        <v>28</v>
      </c>
      <c r="J45" s="8">
        <v>1.2592738626216662</v>
      </c>
      <c r="K45" s="8" t="s">
        <v>7</v>
      </c>
      <c r="L45" s="8" t="s">
        <v>7</v>
      </c>
      <c r="M45" s="8">
        <v>22.549828840074085</v>
      </c>
      <c r="N45" s="8">
        <v>0.81468475934397377</v>
      </c>
      <c r="O45" s="8">
        <v>22.336291372500209</v>
      </c>
      <c r="P45" s="8">
        <v>0.26671265766729518</v>
      </c>
      <c r="Q45" s="8" t="b">
        <v>1</v>
      </c>
      <c r="R45" s="8">
        <v>6.0627623575080954E-2</v>
      </c>
      <c r="S45" s="8" t="b">
        <v>1</v>
      </c>
      <c r="T45" s="8">
        <v>3</v>
      </c>
      <c r="U45" s="8">
        <v>19</v>
      </c>
    </row>
    <row r="46" spans="1:21">
      <c r="A46" s="8">
        <v>22</v>
      </c>
      <c r="B46" s="8" t="s">
        <v>113</v>
      </c>
      <c r="C46" s="8" t="b">
        <v>0</v>
      </c>
      <c r="D46" s="8" t="s">
        <v>174</v>
      </c>
      <c r="E46" s="8" t="s">
        <v>155</v>
      </c>
      <c r="F46" s="8" t="s">
        <v>34</v>
      </c>
      <c r="G46" s="8" t="s">
        <v>108</v>
      </c>
      <c r="H46" s="8" t="s">
        <v>27</v>
      </c>
      <c r="I46" s="8" t="s">
        <v>28</v>
      </c>
      <c r="J46" s="8">
        <v>1.1741933363232191</v>
      </c>
      <c r="K46" s="8" t="s">
        <v>7</v>
      </c>
      <c r="L46" s="8" t="s">
        <v>7</v>
      </c>
      <c r="M46" s="8">
        <v>20.897567949539742</v>
      </c>
      <c r="N46" s="8">
        <v>0.69824503250509873</v>
      </c>
      <c r="O46" s="8">
        <v>21.062723429208944</v>
      </c>
      <c r="P46" s="8">
        <v>0.20373731784253349</v>
      </c>
      <c r="Q46" s="8" t="b">
        <v>1</v>
      </c>
      <c r="R46" s="8">
        <v>6.0627623575080954E-2</v>
      </c>
      <c r="S46" s="8" t="b">
        <v>1</v>
      </c>
      <c r="T46" s="8">
        <v>3</v>
      </c>
      <c r="U46" s="8">
        <v>18</v>
      </c>
    </row>
    <row r="47" spans="1:21">
      <c r="A47" s="8">
        <v>23</v>
      </c>
      <c r="B47" s="8" t="s">
        <v>115</v>
      </c>
      <c r="C47" s="8" t="b">
        <v>0</v>
      </c>
      <c r="D47" s="8" t="s">
        <v>174</v>
      </c>
      <c r="E47" s="8" t="s">
        <v>155</v>
      </c>
      <c r="F47" s="8" t="s">
        <v>34</v>
      </c>
      <c r="G47" s="8" t="s">
        <v>108</v>
      </c>
      <c r="H47" s="8" t="s">
        <v>27</v>
      </c>
      <c r="I47" s="8" t="s">
        <v>28</v>
      </c>
      <c r="J47" s="8">
        <v>1.1175730683872263</v>
      </c>
      <c r="K47" s="8" t="s">
        <v>7</v>
      </c>
      <c r="L47" s="8" t="s">
        <v>7</v>
      </c>
      <c r="M47" s="8">
        <v>21.290393020410132</v>
      </c>
      <c r="N47" s="8">
        <v>0.73777581972660156</v>
      </c>
      <c r="O47" s="8">
        <v>21.062723429208944</v>
      </c>
      <c r="P47" s="8">
        <v>0.20373731784253349</v>
      </c>
      <c r="Q47" s="8" t="b">
        <v>1</v>
      </c>
      <c r="R47" s="8">
        <v>6.0627623575080954E-2</v>
      </c>
      <c r="S47" s="8" t="b">
        <v>1</v>
      </c>
      <c r="T47" s="8">
        <v>3</v>
      </c>
      <c r="U47" s="8">
        <v>18</v>
      </c>
    </row>
    <row r="48" spans="1:21">
      <c r="A48" s="8">
        <v>24</v>
      </c>
      <c r="B48" s="8" t="s">
        <v>116</v>
      </c>
      <c r="C48" s="8" t="b">
        <v>0</v>
      </c>
      <c r="D48" s="8" t="s">
        <v>174</v>
      </c>
      <c r="E48" s="8" t="s">
        <v>155</v>
      </c>
      <c r="F48" s="8" t="s">
        <v>34</v>
      </c>
      <c r="G48" s="8" t="s">
        <v>108</v>
      </c>
      <c r="H48" s="8" t="s">
        <v>27</v>
      </c>
      <c r="I48" s="8" t="s">
        <v>28</v>
      </c>
      <c r="J48" s="8">
        <v>1.1320721509283069</v>
      </c>
      <c r="K48" s="8" t="s">
        <v>7</v>
      </c>
      <c r="L48" s="8" t="s">
        <v>7</v>
      </c>
      <c r="M48" s="8">
        <v>21.000209317676962</v>
      </c>
      <c r="N48" s="8">
        <v>0.70616969352282577</v>
      </c>
      <c r="O48" s="8">
        <v>21.062723429208944</v>
      </c>
      <c r="P48" s="8">
        <v>0.20373731784253349</v>
      </c>
      <c r="Q48" s="8" t="b">
        <v>1</v>
      </c>
      <c r="R48" s="8">
        <v>6.0627623575080954E-2</v>
      </c>
      <c r="S48" s="8" t="b">
        <v>1</v>
      </c>
      <c r="T48" s="8">
        <v>3</v>
      </c>
      <c r="U48" s="8">
        <v>17</v>
      </c>
    </row>
    <row r="49" spans="1:21">
      <c r="A49" s="8">
        <v>25</v>
      </c>
      <c r="B49" s="8" t="s">
        <v>35</v>
      </c>
      <c r="C49" s="8" t="b">
        <v>0</v>
      </c>
      <c r="D49" s="8" t="s">
        <v>175</v>
      </c>
      <c r="E49" s="8" t="s">
        <v>155</v>
      </c>
      <c r="F49" s="8" t="s">
        <v>26</v>
      </c>
      <c r="G49" s="8" t="s">
        <v>108</v>
      </c>
      <c r="H49" s="8" t="s">
        <v>27</v>
      </c>
      <c r="I49" s="8" t="s">
        <v>28</v>
      </c>
      <c r="J49" s="8">
        <v>1.2602124385161471</v>
      </c>
      <c r="K49" s="8" t="s">
        <v>7</v>
      </c>
      <c r="L49" s="8" t="s">
        <v>7</v>
      </c>
      <c r="M49" s="8">
        <v>16.170290626906286</v>
      </c>
      <c r="N49" s="8">
        <v>0.79332531651130589</v>
      </c>
      <c r="O49" s="8">
        <v>15.738029076823034</v>
      </c>
      <c r="P49" s="8">
        <v>0.392138359596505</v>
      </c>
      <c r="Q49" s="8" t="b">
        <v>1</v>
      </c>
      <c r="R49" s="8">
        <v>6.0627623575080954E-2</v>
      </c>
      <c r="S49" s="8" t="b">
        <v>1</v>
      </c>
      <c r="T49" s="8">
        <v>3</v>
      </c>
      <c r="U49" s="8">
        <v>13</v>
      </c>
    </row>
    <row r="50" spans="1:21">
      <c r="A50" s="8">
        <v>26</v>
      </c>
      <c r="B50" s="8" t="s">
        <v>36</v>
      </c>
      <c r="C50" s="8" t="b">
        <v>0</v>
      </c>
      <c r="D50" s="8" t="s">
        <v>175</v>
      </c>
      <c r="E50" s="8" t="s">
        <v>155</v>
      </c>
      <c r="F50" s="8" t="s">
        <v>26</v>
      </c>
      <c r="G50" s="8" t="s">
        <v>108</v>
      </c>
      <c r="H50" s="8" t="s">
        <v>27</v>
      </c>
      <c r="I50" s="8" t="s">
        <v>28</v>
      </c>
      <c r="J50" s="8">
        <v>1.2662492152911946</v>
      </c>
      <c r="K50" s="8" t="s">
        <v>7</v>
      </c>
      <c r="L50" s="8" t="s">
        <v>7</v>
      </c>
      <c r="M50" s="8">
        <v>15.638667121707098</v>
      </c>
      <c r="N50" s="8">
        <v>0.8173080450763025</v>
      </c>
      <c r="O50" s="8">
        <v>15.738029076823034</v>
      </c>
      <c r="P50" s="8">
        <v>0.392138359596505</v>
      </c>
      <c r="Q50" s="8" t="b">
        <v>1</v>
      </c>
      <c r="R50" s="8">
        <v>6.0627623575080954E-2</v>
      </c>
      <c r="S50" s="8" t="b">
        <v>1</v>
      </c>
      <c r="T50" s="8">
        <v>3</v>
      </c>
      <c r="U50" s="8">
        <v>12</v>
      </c>
    </row>
    <row r="51" spans="1:21">
      <c r="A51" s="8">
        <v>27</v>
      </c>
      <c r="B51" s="8" t="s">
        <v>37</v>
      </c>
      <c r="C51" s="8" t="b">
        <v>0</v>
      </c>
      <c r="D51" s="8" t="s">
        <v>175</v>
      </c>
      <c r="E51" s="8" t="s">
        <v>155</v>
      </c>
      <c r="F51" s="8" t="s">
        <v>26</v>
      </c>
      <c r="G51" s="8" t="s">
        <v>108</v>
      </c>
      <c r="H51" s="8" t="s">
        <v>27</v>
      </c>
      <c r="I51" s="8" t="s">
        <v>28</v>
      </c>
      <c r="J51" s="8">
        <v>1.2778267229706115</v>
      </c>
      <c r="K51" s="8" t="s">
        <v>7</v>
      </c>
      <c r="L51" s="8" t="s">
        <v>7</v>
      </c>
      <c r="M51" s="8">
        <v>15.405129481855717</v>
      </c>
      <c r="N51" s="8">
        <v>0.8282503140862747</v>
      </c>
      <c r="O51" s="8">
        <v>15.738029076823034</v>
      </c>
      <c r="P51" s="8">
        <v>0.392138359596505</v>
      </c>
      <c r="Q51" s="8" t="b">
        <v>1</v>
      </c>
      <c r="R51" s="8">
        <v>6.0627623575080954E-2</v>
      </c>
      <c r="S51" s="8" t="b">
        <v>1</v>
      </c>
      <c r="T51" s="8">
        <v>3</v>
      </c>
      <c r="U51" s="8">
        <v>12</v>
      </c>
    </row>
    <row r="52" spans="1:21">
      <c r="A52" s="8">
        <v>28</v>
      </c>
      <c r="B52" s="8" t="s">
        <v>176</v>
      </c>
      <c r="C52" s="8" t="b">
        <v>0</v>
      </c>
      <c r="D52" s="8"/>
      <c r="E52" s="8" t="s">
        <v>155</v>
      </c>
      <c r="F52" s="8" t="s">
        <v>34</v>
      </c>
      <c r="G52" s="8" t="s">
        <v>108</v>
      </c>
      <c r="H52" s="8" t="s">
        <v>27</v>
      </c>
      <c r="I52" s="8" t="s">
        <v>46</v>
      </c>
      <c r="J52" s="8">
        <v>0</v>
      </c>
      <c r="K52" s="8" t="s">
        <v>7</v>
      </c>
      <c r="L52" s="8" t="s">
        <v>7</v>
      </c>
      <c r="M52" s="8" t="s">
        <v>45</v>
      </c>
      <c r="N52" s="8">
        <v>0</v>
      </c>
      <c r="O52" s="8" t="s">
        <v>7</v>
      </c>
      <c r="P52" s="8" t="s">
        <v>7</v>
      </c>
      <c r="Q52" s="8" t="b">
        <v>1</v>
      </c>
      <c r="R52" s="8">
        <v>6.0627623575080954E-2</v>
      </c>
      <c r="S52" s="8" t="b">
        <v>1</v>
      </c>
      <c r="T52" s="8">
        <v>3</v>
      </c>
      <c r="U52" s="8">
        <v>39</v>
      </c>
    </row>
    <row r="53" spans="1:21">
      <c r="A53" s="8">
        <v>29</v>
      </c>
      <c r="B53" s="8" t="s">
        <v>177</v>
      </c>
      <c r="C53" s="8" t="b">
        <v>0</v>
      </c>
      <c r="D53" s="8" t="s">
        <v>178</v>
      </c>
      <c r="E53" s="8" t="s">
        <v>155</v>
      </c>
      <c r="F53" s="8" t="s">
        <v>34</v>
      </c>
      <c r="G53" s="8" t="s">
        <v>108</v>
      </c>
      <c r="H53" s="8" t="s">
        <v>27</v>
      </c>
      <c r="I53" s="8" t="s">
        <v>28</v>
      </c>
      <c r="J53" s="8">
        <v>0.83582047476688381</v>
      </c>
      <c r="K53" s="8" t="s">
        <v>7</v>
      </c>
      <c r="L53" s="8" t="s">
        <v>7</v>
      </c>
      <c r="M53" s="8">
        <v>36.396371989662953</v>
      </c>
      <c r="N53" s="8">
        <v>9.7194074712903422E-2</v>
      </c>
      <c r="O53" s="8">
        <v>34.692258561903742</v>
      </c>
      <c r="P53" s="8">
        <v>2.4099803213592628</v>
      </c>
      <c r="Q53" s="8" t="b">
        <v>1</v>
      </c>
      <c r="R53" s="8">
        <v>6.0627623575080954E-2</v>
      </c>
      <c r="S53" s="8" t="b">
        <v>1</v>
      </c>
      <c r="T53" s="8">
        <v>3</v>
      </c>
      <c r="U53" s="8">
        <v>31</v>
      </c>
    </row>
    <row r="54" spans="1:21">
      <c r="A54" s="8">
        <v>30</v>
      </c>
      <c r="B54" s="8" t="s">
        <v>179</v>
      </c>
      <c r="C54" s="8" t="b">
        <v>0</v>
      </c>
      <c r="D54" s="8" t="s">
        <v>178</v>
      </c>
      <c r="E54" s="8" t="s">
        <v>155</v>
      </c>
      <c r="F54" s="8" t="s">
        <v>34</v>
      </c>
      <c r="G54" s="8" t="s">
        <v>108</v>
      </c>
      <c r="H54" s="8" t="s">
        <v>27</v>
      </c>
      <c r="I54" s="8" t="s">
        <v>28</v>
      </c>
      <c r="J54" s="8">
        <v>1.03519412934168</v>
      </c>
      <c r="K54" s="8" t="s">
        <v>7</v>
      </c>
      <c r="L54" s="8" t="s">
        <v>7</v>
      </c>
      <c r="M54" s="8">
        <v>32.988145134144538</v>
      </c>
      <c r="N54" s="8">
        <v>0.48048135005831644</v>
      </c>
      <c r="O54" s="8">
        <v>34.692258561903742</v>
      </c>
      <c r="P54" s="8">
        <v>2.4099803213592628</v>
      </c>
      <c r="Q54" s="8" t="b">
        <v>1</v>
      </c>
      <c r="R54" s="8">
        <v>6.0627623575080954E-2</v>
      </c>
      <c r="S54" s="8" t="b">
        <v>1</v>
      </c>
      <c r="T54" s="8">
        <v>3</v>
      </c>
      <c r="U54" s="8">
        <v>30</v>
      </c>
    </row>
    <row r="55" spans="1:21">
      <c r="A55" s="8">
        <v>31</v>
      </c>
      <c r="B55" s="8" t="s">
        <v>180</v>
      </c>
      <c r="C55" s="8" t="b">
        <v>0</v>
      </c>
      <c r="D55" s="8"/>
      <c r="E55" s="8" t="s">
        <v>155</v>
      </c>
      <c r="F55" s="8" t="s">
        <v>34</v>
      </c>
      <c r="G55" s="8" t="s">
        <v>108</v>
      </c>
      <c r="H55" s="8" t="s">
        <v>27</v>
      </c>
      <c r="I55" s="8" t="s">
        <v>28</v>
      </c>
      <c r="J55" s="8">
        <v>1.1963177491739101</v>
      </c>
      <c r="K55" s="8" t="s">
        <v>7</v>
      </c>
      <c r="L55" s="8" t="s">
        <v>7</v>
      </c>
      <c r="M55" s="8">
        <v>27.551372686262511</v>
      </c>
      <c r="N55" s="8">
        <v>0.72034650564311875</v>
      </c>
      <c r="O55" s="8">
        <v>24.996187757664877</v>
      </c>
      <c r="P55" s="8">
        <v>3.6135771803940773</v>
      </c>
      <c r="Q55" s="8" t="b">
        <v>1</v>
      </c>
      <c r="R55" s="8">
        <v>6.0627623575080954E-2</v>
      </c>
      <c r="S55" s="8" t="b">
        <v>1</v>
      </c>
      <c r="T55" s="8">
        <v>3</v>
      </c>
      <c r="U55" s="8">
        <v>24</v>
      </c>
    </row>
    <row r="56" spans="1:21">
      <c r="A56" s="8">
        <v>32</v>
      </c>
      <c r="B56" s="8" t="s">
        <v>181</v>
      </c>
      <c r="C56" s="8" t="b">
        <v>0</v>
      </c>
      <c r="D56" s="8" t="s">
        <v>182</v>
      </c>
      <c r="E56" s="8" t="s">
        <v>155</v>
      </c>
      <c r="F56" s="8" t="s">
        <v>34</v>
      </c>
      <c r="G56" s="8" t="s">
        <v>108</v>
      </c>
      <c r="H56" s="8" t="s">
        <v>27</v>
      </c>
      <c r="I56" s="8" t="s">
        <v>28</v>
      </c>
      <c r="J56" s="8">
        <v>1.2647504426358445</v>
      </c>
      <c r="K56" s="8" t="s">
        <v>7</v>
      </c>
      <c r="L56" s="8" t="s">
        <v>7</v>
      </c>
      <c r="M56" s="8">
        <v>24.922791056239063</v>
      </c>
      <c r="N56" s="8">
        <v>0.7863303746904553</v>
      </c>
      <c r="O56" s="8">
        <v>25.130805596073213</v>
      </c>
      <c r="P56" s="8">
        <v>0.29417698340402754</v>
      </c>
      <c r="Q56" s="8" t="b">
        <v>1</v>
      </c>
      <c r="R56" s="8">
        <v>6.0627623575080954E-2</v>
      </c>
      <c r="S56" s="8" t="b">
        <v>1</v>
      </c>
      <c r="T56" s="8">
        <v>3</v>
      </c>
      <c r="U56" s="8">
        <v>21</v>
      </c>
    </row>
    <row r="57" spans="1:21">
      <c r="A57" s="8">
        <v>33</v>
      </c>
      <c r="B57" s="8" t="s">
        <v>183</v>
      </c>
      <c r="C57" s="8" t="b">
        <v>0</v>
      </c>
      <c r="D57" s="8" t="s">
        <v>182</v>
      </c>
      <c r="E57" s="8" t="s">
        <v>155</v>
      </c>
      <c r="F57" s="8" t="s">
        <v>34</v>
      </c>
      <c r="G57" s="8" t="s">
        <v>108</v>
      </c>
      <c r="H57" s="8" t="s">
        <v>27</v>
      </c>
      <c r="I57" s="8" t="s">
        <v>28</v>
      </c>
      <c r="J57" s="8">
        <v>1.2516821481601081</v>
      </c>
      <c r="K57" s="8" t="s">
        <v>7</v>
      </c>
      <c r="L57" s="8" t="s">
        <v>7</v>
      </c>
      <c r="M57" s="8">
        <v>25.338820135907362</v>
      </c>
      <c r="N57" s="8">
        <v>0.80162958446493493</v>
      </c>
      <c r="O57" s="8">
        <v>25.130805596073213</v>
      </c>
      <c r="P57" s="8">
        <v>0.29417698340402754</v>
      </c>
      <c r="Q57" s="8" t="b">
        <v>1</v>
      </c>
      <c r="R57" s="8">
        <v>6.0627623575080954E-2</v>
      </c>
      <c r="S57" s="8" t="b">
        <v>1</v>
      </c>
      <c r="T57" s="8">
        <v>3</v>
      </c>
      <c r="U57" s="8">
        <v>22</v>
      </c>
    </row>
    <row r="58" spans="1:21">
      <c r="A58" s="8">
        <v>34</v>
      </c>
      <c r="B58" s="8" t="s">
        <v>117</v>
      </c>
      <c r="C58" s="8" t="b">
        <v>0</v>
      </c>
      <c r="D58" s="8" t="s">
        <v>184</v>
      </c>
      <c r="E58" s="8" t="s">
        <v>155</v>
      </c>
      <c r="F58" s="8" t="s">
        <v>34</v>
      </c>
      <c r="G58" s="8" t="s">
        <v>108</v>
      </c>
      <c r="H58" s="8" t="s">
        <v>27</v>
      </c>
      <c r="I58" s="8" t="s">
        <v>28</v>
      </c>
      <c r="J58" s="8">
        <v>1.2529495626811344</v>
      </c>
      <c r="K58" s="8" t="s">
        <v>7</v>
      </c>
      <c r="L58" s="8" t="s">
        <v>7</v>
      </c>
      <c r="M58" s="8">
        <v>20.859317393885071</v>
      </c>
      <c r="N58" s="8">
        <v>0.80200165727201067</v>
      </c>
      <c r="O58" s="8">
        <v>21.124024299232676</v>
      </c>
      <c r="P58" s="8">
        <v>0.45462222403385122</v>
      </c>
      <c r="Q58" s="8" t="b">
        <v>1</v>
      </c>
      <c r="R58" s="8">
        <v>6.0627623575080954E-2</v>
      </c>
      <c r="S58" s="8" t="b">
        <v>1</v>
      </c>
      <c r="T58" s="8">
        <v>3</v>
      </c>
      <c r="U58" s="8">
        <v>17</v>
      </c>
    </row>
    <row r="59" spans="1:21">
      <c r="A59" s="8">
        <v>35</v>
      </c>
      <c r="B59" s="8" t="s">
        <v>119</v>
      </c>
      <c r="C59" s="8" t="b">
        <v>0</v>
      </c>
      <c r="D59" s="8" t="s">
        <v>184</v>
      </c>
      <c r="E59" s="8" t="s">
        <v>155</v>
      </c>
      <c r="F59" s="8" t="s">
        <v>34</v>
      </c>
      <c r="G59" s="8" t="s">
        <v>108</v>
      </c>
      <c r="H59" s="8" t="s">
        <v>27</v>
      </c>
      <c r="I59" s="8" t="s">
        <v>28</v>
      </c>
      <c r="J59" s="8">
        <v>1.2324799322732525</v>
      </c>
      <c r="K59" s="8" t="s">
        <v>7</v>
      </c>
      <c r="L59" s="8" t="s">
        <v>7</v>
      </c>
      <c r="M59" s="8">
        <v>21.648970489080014</v>
      </c>
      <c r="N59" s="8">
        <v>0.75370176644376341</v>
      </c>
      <c r="O59" s="8">
        <v>21.124024299232676</v>
      </c>
      <c r="P59" s="8">
        <v>0.45462222403385122</v>
      </c>
      <c r="Q59" s="8" t="b">
        <v>1</v>
      </c>
      <c r="R59" s="8">
        <v>6.0627623575080954E-2</v>
      </c>
      <c r="S59" s="8" t="b">
        <v>1</v>
      </c>
      <c r="T59" s="8">
        <v>3</v>
      </c>
      <c r="U59" s="8">
        <v>18</v>
      </c>
    </row>
    <row r="60" spans="1:21">
      <c r="A60" s="8">
        <v>36</v>
      </c>
      <c r="B60" s="8" t="s">
        <v>120</v>
      </c>
      <c r="C60" s="8" t="b">
        <v>0</v>
      </c>
      <c r="D60" s="8" t="s">
        <v>184</v>
      </c>
      <c r="E60" s="8" t="s">
        <v>155</v>
      </c>
      <c r="F60" s="8" t="s">
        <v>34</v>
      </c>
      <c r="G60" s="8" t="s">
        <v>108</v>
      </c>
      <c r="H60" s="8" t="s">
        <v>27</v>
      </c>
      <c r="I60" s="8" t="s">
        <v>28</v>
      </c>
      <c r="J60" s="8">
        <v>1.1923058614922637</v>
      </c>
      <c r="K60" s="8" t="s">
        <v>7</v>
      </c>
      <c r="L60" s="8" t="s">
        <v>7</v>
      </c>
      <c r="M60" s="8">
        <v>20.86378501473294</v>
      </c>
      <c r="N60" s="8">
        <v>0.89245089689035073</v>
      </c>
      <c r="O60" s="8">
        <v>21.124024299232676</v>
      </c>
      <c r="P60" s="8">
        <v>0.45462222403385122</v>
      </c>
      <c r="Q60" s="8" t="b">
        <v>1</v>
      </c>
      <c r="R60" s="8">
        <v>6.0627623575080954E-2</v>
      </c>
      <c r="S60" s="8" t="b">
        <v>1</v>
      </c>
      <c r="T60" s="8">
        <v>3</v>
      </c>
      <c r="U60" s="8">
        <v>17</v>
      </c>
    </row>
    <row r="61" spans="1:21">
      <c r="A61" s="8">
        <v>37</v>
      </c>
      <c r="B61" s="8" t="s">
        <v>38</v>
      </c>
      <c r="C61" s="8" t="b">
        <v>0</v>
      </c>
      <c r="D61" s="8" t="s">
        <v>185</v>
      </c>
      <c r="E61" s="8" t="s">
        <v>155</v>
      </c>
      <c r="F61" s="8" t="s">
        <v>26</v>
      </c>
      <c r="G61" s="8" t="s">
        <v>108</v>
      </c>
      <c r="H61" s="8" t="s">
        <v>27</v>
      </c>
      <c r="I61" s="8" t="s">
        <v>28</v>
      </c>
      <c r="J61" s="8">
        <v>1.2607187813946539</v>
      </c>
      <c r="K61" s="8" t="s">
        <v>7</v>
      </c>
      <c r="L61" s="8" t="s">
        <v>7</v>
      </c>
      <c r="M61" s="8">
        <v>19.378357503446004</v>
      </c>
      <c r="N61" s="8">
        <v>0.78697858503416662</v>
      </c>
      <c r="O61" s="8">
        <v>19.301856536582505</v>
      </c>
      <c r="P61" s="8">
        <v>0.16222591148683616</v>
      </c>
      <c r="Q61" s="8" t="b">
        <v>1</v>
      </c>
      <c r="R61" s="8">
        <v>6.0627623575080954E-2</v>
      </c>
      <c r="S61" s="8" t="b">
        <v>1</v>
      </c>
      <c r="T61" s="8">
        <v>3</v>
      </c>
      <c r="U61" s="8">
        <v>16</v>
      </c>
    </row>
    <row r="62" spans="1:21">
      <c r="A62" s="8">
        <v>38</v>
      </c>
      <c r="B62" s="8" t="s">
        <v>39</v>
      </c>
      <c r="C62" s="8" t="b">
        <v>0</v>
      </c>
      <c r="D62" s="8" t="s">
        <v>185</v>
      </c>
      <c r="E62" s="8" t="s">
        <v>155</v>
      </c>
      <c r="F62" s="8" t="s">
        <v>26</v>
      </c>
      <c r="G62" s="8" t="s">
        <v>108</v>
      </c>
      <c r="H62" s="8" t="s">
        <v>27</v>
      </c>
      <c r="I62" s="8" t="s">
        <v>28</v>
      </c>
      <c r="J62" s="8">
        <v>1.2709847513710761</v>
      </c>
      <c r="K62" s="8" t="s">
        <v>7</v>
      </c>
      <c r="L62" s="8" t="s">
        <v>7</v>
      </c>
      <c r="M62" s="8">
        <v>19.411686936148527</v>
      </c>
      <c r="N62" s="8">
        <v>0.81252328760914228</v>
      </c>
      <c r="O62" s="8">
        <v>19.301856536582505</v>
      </c>
      <c r="P62" s="8">
        <v>0.16222591148683616</v>
      </c>
      <c r="Q62" s="8" t="b">
        <v>1</v>
      </c>
      <c r="R62" s="8">
        <v>6.0627623575080954E-2</v>
      </c>
      <c r="S62" s="8" t="b">
        <v>1</v>
      </c>
      <c r="T62" s="8">
        <v>3</v>
      </c>
      <c r="U62" s="8">
        <v>16</v>
      </c>
    </row>
    <row r="63" spans="1:21">
      <c r="A63" s="8">
        <v>39</v>
      </c>
      <c r="B63" s="8" t="s">
        <v>40</v>
      </c>
      <c r="C63" s="8" t="b">
        <v>0</v>
      </c>
      <c r="D63" s="8" t="s">
        <v>185</v>
      </c>
      <c r="E63" s="8" t="s">
        <v>155</v>
      </c>
      <c r="F63" s="8" t="s">
        <v>26</v>
      </c>
      <c r="G63" s="8" t="s">
        <v>108</v>
      </c>
      <c r="H63" s="8" t="s">
        <v>27</v>
      </c>
      <c r="I63" s="8" t="s">
        <v>28</v>
      </c>
      <c r="J63" s="8">
        <v>1.2851624587594535</v>
      </c>
      <c r="K63" s="8" t="s">
        <v>7</v>
      </c>
      <c r="L63" s="8" t="s">
        <v>7</v>
      </c>
      <c r="M63" s="8">
        <v>19.115525170152985</v>
      </c>
      <c r="N63" s="8">
        <v>0.82858458501617205</v>
      </c>
      <c r="O63" s="8">
        <v>19.301856536582505</v>
      </c>
      <c r="P63" s="8">
        <v>0.16222591148683616</v>
      </c>
      <c r="Q63" s="8" t="b">
        <v>1</v>
      </c>
      <c r="R63" s="8">
        <v>6.0627623575080954E-2</v>
      </c>
      <c r="S63" s="8" t="b">
        <v>1</v>
      </c>
      <c r="T63" s="8">
        <v>3</v>
      </c>
      <c r="U63" s="8">
        <v>15</v>
      </c>
    </row>
    <row r="64" spans="1:21">
      <c r="A64" s="8">
        <v>49</v>
      </c>
      <c r="B64" s="8" t="s">
        <v>41</v>
      </c>
      <c r="C64" s="8" t="b">
        <v>0</v>
      </c>
      <c r="D64" s="8" t="s">
        <v>186</v>
      </c>
      <c r="E64" s="8" t="s">
        <v>155</v>
      </c>
      <c r="F64" s="8" t="s">
        <v>26</v>
      </c>
      <c r="G64" s="8" t="s">
        <v>108</v>
      </c>
      <c r="H64" s="8" t="s">
        <v>27</v>
      </c>
      <c r="I64" s="8" t="s">
        <v>28</v>
      </c>
      <c r="J64" s="8">
        <v>1.2570096458257305</v>
      </c>
      <c r="K64" s="8" t="s">
        <v>7</v>
      </c>
      <c r="L64" s="8" t="s">
        <v>7</v>
      </c>
      <c r="M64" s="8">
        <v>23.433592135066029</v>
      </c>
      <c r="N64" s="8">
        <v>0.77459758374076493</v>
      </c>
      <c r="O64" s="8">
        <v>23.222793627920755</v>
      </c>
      <c r="P64" s="8">
        <v>0.18510352258176319</v>
      </c>
      <c r="Q64" s="8" t="b">
        <v>1</v>
      </c>
      <c r="R64" s="8">
        <v>6.0627623575080954E-2</v>
      </c>
      <c r="S64" s="8" t="b">
        <v>1</v>
      </c>
      <c r="T64" s="8">
        <v>3</v>
      </c>
      <c r="U64" s="8">
        <v>20</v>
      </c>
    </row>
    <row r="65" spans="1:21">
      <c r="A65" s="8">
        <v>50</v>
      </c>
      <c r="B65" s="8" t="s">
        <v>42</v>
      </c>
      <c r="C65" s="8" t="b">
        <v>0</v>
      </c>
      <c r="D65" s="8" t="s">
        <v>186</v>
      </c>
      <c r="E65" s="8" t="s">
        <v>155</v>
      </c>
      <c r="F65" s="8" t="s">
        <v>26</v>
      </c>
      <c r="G65" s="8" t="s">
        <v>108</v>
      </c>
      <c r="H65" s="8" t="s">
        <v>27</v>
      </c>
      <c r="I65" s="8" t="s">
        <v>28</v>
      </c>
      <c r="J65" s="8">
        <v>1.2712846409008165</v>
      </c>
      <c r="K65" s="8" t="s">
        <v>7</v>
      </c>
      <c r="L65" s="8" t="s">
        <v>7</v>
      </c>
      <c r="M65" s="8">
        <v>23.147993493797379</v>
      </c>
      <c r="N65" s="8">
        <v>0.79038462933141262</v>
      </c>
      <c r="O65" s="8">
        <v>23.222793627920755</v>
      </c>
      <c r="P65" s="8">
        <v>0.18510352258176319</v>
      </c>
      <c r="Q65" s="8" t="b">
        <v>1</v>
      </c>
      <c r="R65" s="8">
        <v>6.0627623575080954E-2</v>
      </c>
      <c r="S65" s="8" t="b">
        <v>1</v>
      </c>
      <c r="T65" s="8">
        <v>3</v>
      </c>
      <c r="U65" s="8">
        <v>19</v>
      </c>
    </row>
    <row r="66" spans="1:21">
      <c r="A66" s="8">
        <v>51</v>
      </c>
      <c r="B66" s="8" t="s">
        <v>43</v>
      </c>
      <c r="C66" s="8" t="b">
        <v>0</v>
      </c>
      <c r="D66" s="8" t="s">
        <v>186</v>
      </c>
      <c r="E66" s="8" t="s">
        <v>155</v>
      </c>
      <c r="F66" s="8" t="s">
        <v>26</v>
      </c>
      <c r="G66" s="8" t="s">
        <v>108</v>
      </c>
      <c r="H66" s="8" t="s">
        <v>27</v>
      </c>
      <c r="I66" s="8" t="s">
        <v>28</v>
      </c>
      <c r="J66" s="8">
        <v>1.283609805895161</v>
      </c>
      <c r="K66" s="8" t="s">
        <v>7</v>
      </c>
      <c r="L66" s="8" t="s">
        <v>7</v>
      </c>
      <c r="M66" s="8">
        <v>23.08679525489886</v>
      </c>
      <c r="N66" s="8">
        <v>0.77640936223498247</v>
      </c>
      <c r="O66" s="8">
        <v>23.222793627920755</v>
      </c>
      <c r="P66" s="8">
        <v>0.18510352258176319</v>
      </c>
      <c r="Q66" s="8" t="b">
        <v>1</v>
      </c>
      <c r="R66" s="8">
        <v>6.0627623575080954E-2</v>
      </c>
      <c r="S66" s="8" t="b">
        <v>1</v>
      </c>
      <c r="T66" s="8">
        <v>3</v>
      </c>
      <c r="U66" s="8">
        <v>19</v>
      </c>
    </row>
    <row r="67" spans="1:21">
      <c r="A67" s="8">
        <v>85</v>
      </c>
      <c r="B67" s="8" t="s">
        <v>66</v>
      </c>
      <c r="C67" s="8" t="b">
        <v>0</v>
      </c>
      <c r="D67" s="8" t="s">
        <v>44</v>
      </c>
      <c r="E67" s="8" t="s">
        <v>155</v>
      </c>
      <c r="F67" s="8" t="s">
        <v>44</v>
      </c>
      <c r="G67" s="8" t="s">
        <v>108</v>
      </c>
      <c r="H67" s="8" t="s">
        <v>27</v>
      </c>
      <c r="I67" s="8" t="s">
        <v>46</v>
      </c>
      <c r="J67" s="8">
        <v>0</v>
      </c>
      <c r="K67" s="8" t="s">
        <v>7</v>
      </c>
      <c r="L67" s="8" t="s">
        <v>7</v>
      </c>
      <c r="M67" s="8" t="s">
        <v>45</v>
      </c>
      <c r="N67" s="8">
        <v>0</v>
      </c>
      <c r="O67" s="8" t="s">
        <v>7</v>
      </c>
      <c r="P67" s="8" t="s">
        <v>7</v>
      </c>
      <c r="Q67" s="8" t="b">
        <v>1</v>
      </c>
      <c r="R67" s="8">
        <v>6.0627623575080954E-2</v>
      </c>
      <c r="S67" s="8" t="b">
        <v>1</v>
      </c>
      <c r="T67" s="8">
        <v>3</v>
      </c>
      <c r="U67" s="8">
        <v>39</v>
      </c>
    </row>
    <row r="68" spans="1:21">
      <c r="A68" s="8">
        <v>86</v>
      </c>
      <c r="B68" s="8" t="s">
        <v>67</v>
      </c>
      <c r="C68" s="8" t="b">
        <v>0</v>
      </c>
      <c r="D68" s="8" t="s">
        <v>44</v>
      </c>
      <c r="E68" s="8" t="s">
        <v>155</v>
      </c>
      <c r="F68" s="8" t="s">
        <v>44</v>
      </c>
      <c r="G68" s="8" t="s">
        <v>108</v>
      </c>
      <c r="H68" s="8" t="s">
        <v>27</v>
      </c>
      <c r="I68" s="8" t="s">
        <v>46</v>
      </c>
      <c r="J68" s="8">
        <v>0</v>
      </c>
      <c r="K68" s="8" t="s">
        <v>7</v>
      </c>
      <c r="L68" s="8" t="s">
        <v>7</v>
      </c>
      <c r="M68" s="8" t="s">
        <v>45</v>
      </c>
      <c r="N68" s="8">
        <v>0</v>
      </c>
      <c r="O68" s="8" t="s">
        <v>7</v>
      </c>
      <c r="P68" s="8" t="s">
        <v>7</v>
      </c>
      <c r="Q68" s="8" t="b">
        <v>1</v>
      </c>
      <c r="R68" s="8">
        <v>6.0627623575080954E-2</v>
      </c>
      <c r="S68" s="8" t="b">
        <v>1</v>
      </c>
      <c r="T68" s="8">
        <v>3</v>
      </c>
      <c r="U68" s="8">
        <v>39</v>
      </c>
    </row>
    <row r="69" spans="1:21">
      <c r="A69" s="8">
        <v>87</v>
      </c>
      <c r="B69" s="8" t="s">
        <v>68</v>
      </c>
      <c r="C69" s="8" t="b">
        <v>0</v>
      </c>
      <c r="D69" s="8" t="s">
        <v>44</v>
      </c>
      <c r="E69" s="8" t="s">
        <v>155</v>
      </c>
      <c r="F69" s="8" t="s">
        <v>44</v>
      </c>
      <c r="G69" s="8" t="s">
        <v>108</v>
      </c>
      <c r="H69" s="8" t="s">
        <v>27</v>
      </c>
      <c r="I69" s="8" t="s">
        <v>46</v>
      </c>
      <c r="J69" s="8">
        <v>0</v>
      </c>
      <c r="K69" s="8" t="s">
        <v>7</v>
      </c>
      <c r="L69" s="8" t="s">
        <v>7</v>
      </c>
      <c r="M69" s="8" t="s">
        <v>45</v>
      </c>
      <c r="N69" s="8">
        <v>0</v>
      </c>
      <c r="O69" s="8" t="s">
        <v>7</v>
      </c>
      <c r="P69" s="8" t="s">
        <v>7</v>
      </c>
      <c r="Q69" s="8" t="b">
        <v>1</v>
      </c>
      <c r="R69" s="8">
        <v>6.0627623575080954E-2</v>
      </c>
      <c r="S69" s="8" t="b">
        <v>1</v>
      </c>
      <c r="T69" s="8">
        <v>3</v>
      </c>
      <c r="U69" s="8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5"/>
  <sheetViews>
    <sheetView workbookViewId="0">
      <selection activeCell="I26" sqref="I26"/>
    </sheetView>
  </sheetViews>
  <sheetFormatPr defaultRowHeight="12.75"/>
  <cols>
    <col min="1" max="1" width="12.7109375" bestFit="1" customWidth="1"/>
    <col min="7" max="7" width="14.85546875" bestFit="1" customWidth="1"/>
    <col min="13" max="13" width="18.42578125" bestFit="1" customWidth="1"/>
    <col min="14" max="14" width="15.140625" bestFit="1" customWidth="1"/>
  </cols>
  <sheetData>
    <row r="1" spans="1: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47</v>
      </c>
      <c r="J1" t="s">
        <v>9</v>
      </c>
      <c r="K1" t="s">
        <v>48</v>
      </c>
      <c r="L1" t="s">
        <v>49</v>
      </c>
      <c r="M1" t="s">
        <v>50</v>
      </c>
      <c r="N1" s="2" t="s">
        <v>131</v>
      </c>
      <c r="O1" t="s">
        <v>51</v>
      </c>
    </row>
    <row r="2" spans="1:15" ht="15">
      <c r="A2" t="s">
        <v>132</v>
      </c>
      <c r="B2" t="s">
        <v>133</v>
      </c>
      <c r="C2" t="s">
        <v>26</v>
      </c>
      <c r="D2" t="s">
        <v>134</v>
      </c>
      <c r="E2" t="s">
        <v>27</v>
      </c>
      <c r="F2" s="8">
        <v>11.536366189543241</v>
      </c>
      <c r="G2" s="1">
        <v>100000000</v>
      </c>
      <c r="I2" t="s">
        <v>52</v>
      </c>
      <c r="J2" s="8">
        <v>11.536366189543241</v>
      </c>
      <c r="M2" s="1">
        <v>1745000000</v>
      </c>
      <c r="N2">
        <f>M2/5</f>
        <v>349000000</v>
      </c>
      <c r="O2">
        <f>LOG10(N2)</f>
        <v>8.5428254269591797</v>
      </c>
    </row>
    <row r="3" spans="1:15" ht="15">
      <c r="A3" t="s">
        <v>132</v>
      </c>
      <c r="B3" t="s">
        <v>133</v>
      </c>
      <c r="C3" t="s">
        <v>26</v>
      </c>
      <c r="D3" t="s">
        <v>134</v>
      </c>
      <c r="E3" t="s">
        <v>27</v>
      </c>
      <c r="F3" s="8">
        <v>11.713089763536424</v>
      </c>
      <c r="G3" s="1">
        <v>100000000</v>
      </c>
      <c r="I3" t="s">
        <v>52</v>
      </c>
      <c r="J3" s="8">
        <v>11.713089763536424</v>
      </c>
      <c r="M3" s="1">
        <v>1745000000</v>
      </c>
      <c r="N3">
        <f t="shared" ref="N3:N16" si="0">M3/5</f>
        <v>349000000</v>
      </c>
      <c r="O3">
        <f t="shared" ref="O3:O16" si="1">LOG10(N3)</f>
        <v>8.5428254269591797</v>
      </c>
    </row>
    <row r="4" spans="1:15" ht="15">
      <c r="A4" t="s">
        <v>132</v>
      </c>
      <c r="B4" t="s">
        <v>133</v>
      </c>
      <c r="C4" t="s">
        <v>26</v>
      </c>
      <c r="D4" t="s">
        <v>134</v>
      </c>
      <c r="E4" t="s">
        <v>27</v>
      </c>
      <c r="F4" s="8">
        <v>11.400813671446819</v>
      </c>
      <c r="G4" s="1">
        <v>100000000</v>
      </c>
      <c r="I4" t="s">
        <v>52</v>
      </c>
      <c r="J4" s="8">
        <v>11.400813671446819</v>
      </c>
      <c r="K4" s="1">
        <f>AVERAGE(J2:J4)</f>
        <v>11.550089874842163</v>
      </c>
      <c r="L4">
        <f>_xlfn.STDEV.S(J2:J4)</f>
        <v>0.15658973170781854</v>
      </c>
      <c r="M4" s="1">
        <v>1745000000</v>
      </c>
      <c r="N4">
        <f t="shared" si="0"/>
        <v>349000000</v>
      </c>
      <c r="O4">
        <f t="shared" si="1"/>
        <v>8.5428254269591797</v>
      </c>
    </row>
    <row r="5" spans="1:15" ht="15">
      <c r="A5" t="s">
        <v>132</v>
      </c>
      <c r="B5" t="s">
        <v>133</v>
      </c>
      <c r="C5" t="s">
        <v>26</v>
      </c>
      <c r="D5" t="s">
        <v>134</v>
      </c>
      <c r="E5" t="s">
        <v>27</v>
      </c>
      <c r="F5" s="8">
        <v>13.934016816381995</v>
      </c>
      <c r="G5" s="1">
        <v>10000000</v>
      </c>
      <c r="I5" t="s">
        <v>53</v>
      </c>
      <c r="J5" s="8">
        <v>13.934016816381995</v>
      </c>
      <c r="M5" s="1">
        <v>174500000</v>
      </c>
      <c r="N5">
        <f t="shared" si="0"/>
        <v>34900000</v>
      </c>
      <c r="O5">
        <f t="shared" si="1"/>
        <v>7.5428254269591797</v>
      </c>
    </row>
    <row r="6" spans="1:15" ht="15">
      <c r="A6" t="s">
        <v>132</v>
      </c>
      <c r="B6" t="s">
        <v>133</v>
      </c>
      <c r="C6" t="s">
        <v>26</v>
      </c>
      <c r="D6" t="s">
        <v>134</v>
      </c>
      <c r="E6" t="s">
        <v>27</v>
      </c>
      <c r="F6" s="8">
        <v>13.907095257076517</v>
      </c>
      <c r="G6" s="1">
        <v>10000000</v>
      </c>
      <c r="I6" t="s">
        <v>53</v>
      </c>
      <c r="J6" s="8">
        <v>13.907095257076517</v>
      </c>
      <c r="M6" s="1">
        <v>174500000</v>
      </c>
      <c r="N6">
        <f t="shared" si="0"/>
        <v>34900000</v>
      </c>
      <c r="O6">
        <f t="shared" si="1"/>
        <v>7.5428254269591797</v>
      </c>
    </row>
    <row r="7" spans="1:15" ht="15">
      <c r="A7" t="s">
        <v>132</v>
      </c>
      <c r="B7" t="s">
        <v>133</v>
      </c>
      <c r="C7" t="s">
        <v>26</v>
      </c>
      <c r="D7" t="s">
        <v>134</v>
      </c>
      <c r="E7" t="s">
        <v>27</v>
      </c>
      <c r="F7" s="8">
        <v>13.667379525034626</v>
      </c>
      <c r="G7" s="1">
        <v>10000000</v>
      </c>
      <c r="I7" t="s">
        <v>53</v>
      </c>
      <c r="J7" s="8">
        <v>13.667379525034626</v>
      </c>
      <c r="K7" s="1">
        <f>AVERAGE(J5:J7)</f>
        <v>13.836163866164378</v>
      </c>
      <c r="L7">
        <f>_xlfn.STDEV.S(J5:J7)</f>
        <v>0.14679001310311693</v>
      </c>
      <c r="M7" s="1">
        <v>174500000</v>
      </c>
      <c r="N7">
        <f t="shared" si="0"/>
        <v>34900000</v>
      </c>
      <c r="O7">
        <f t="shared" si="1"/>
        <v>7.5428254269591797</v>
      </c>
    </row>
    <row r="8" spans="1:15" ht="15">
      <c r="A8" t="s">
        <v>132</v>
      </c>
      <c r="B8" t="s">
        <v>133</v>
      </c>
      <c r="C8" t="s">
        <v>26</v>
      </c>
      <c r="D8" t="s">
        <v>134</v>
      </c>
      <c r="E8" t="s">
        <v>27</v>
      </c>
      <c r="F8" s="8">
        <v>16.170290626906286</v>
      </c>
      <c r="G8" s="1">
        <v>1000000</v>
      </c>
      <c r="I8" t="s">
        <v>54</v>
      </c>
      <c r="J8" s="8">
        <v>16.170290626906286</v>
      </c>
      <c r="M8" s="1">
        <v>17450000</v>
      </c>
      <c r="N8">
        <f t="shared" si="0"/>
        <v>3490000</v>
      </c>
      <c r="O8">
        <f t="shared" si="1"/>
        <v>6.5428254269591797</v>
      </c>
    </row>
    <row r="9" spans="1:15" ht="15">
      <c r="A9" t="s">
        <v>132</v>
      </c>
      <c r="B9" t="s">
        <v>133</v>
      </c>
      <c r="C9" t="s">
        <v>26</v>
      </c>
      <c r="D9" t="s">
        <v>134</v>
      </c>
      <c r="E9" t="s">
        <v>27</v>
      </c>
      <c r="F9" s="8">
        <v>15.638667121707098</v>
      </c>
      <c r="G9" s="1">
        <v>1000000</v>
      </c>
      <c r="I9" t="s">
        <v>54</v>
      </c>
      <c r="J9" s="8">
        <v>15.638667121707098</v>
      </c>
      <c r="M9" s="1">
        <v>17450000</v>
      </c>
      <c r="N9">
        <f t="shared" si="0"/>
        <v>3490000</v>
      </c>
      <c r="O9">
        <f t="shared" si="1"/>
        <v>6.5428254269591797</v>
      </c>
    </row>
    <row r="10" spans="1:15" ht="15">
      <c r="A10" t="s">
        <v>132</v>
      </c>
      <c r="B10" t="s">
        <v>133</v>
      </c>
      <c r="C10" t="s">
        <v>26</v>
      </c>
      <c r="D10" t="s">
        <v>134</v>
      </c>
      <c r="E10" t="s">
        <v>27</v>
      </c>
      <c r="F10" s="8">
        <v>15.405129481855717</v>
      </c>
      <c r="G10" s="1">
        <v>1000000</v>
      </c>
      <c r="I10" t="s">
        <v>54</v>
      </c>
      <c r="J10" s="8">
        <v>15.405129481855717</v>
      </c>
      <c r="K10" s="1">
        <f>AVERAGE(J8:J10)</f>
        <v>15.738029076823034</v>
      </c>
      <c r="L10">
        <f>_xlfn.STDEV.S(J8:J10)</f>
        <v>0.39213835959661064</v>
      </c>
      <c r="M10" s="1">
        <v>17450000</v>
      </c>
      <c r="N10">
        <f t="shared" si="0"/>
        <v>3490000</v>
      </c>
      <c r="O10">
        <f t="shared" si="1"/>
        <v>6.5428254269591797</v>
      </c>
    </row>
    <row r="11" spans="1:15" ht="15">
      <c r="A11" t="s">
        <v>132</v>
      </c>
      <c r="B11" t="s">
        <v>133</v>
      </c>
      <c r="C11" t="s">
        <v>26</v>
      </c>
      <c r="D11" t="s">
        <v>134</v>
      </c>
      <c r="E11" t="s">
        <v>27</v>
      </c>
      <c r="F11" s="8">
        <v>19.378357503446004</v>
      </c>
      <c r="G11" s="1">
        <v>100000</v>
      </c>
      <c r="I11" t="s">
        <v>55</v>
      </c>
      <c r="J11" s="8">
        <v>19.378357503446004</v>
      </c>
      <c r="M11" s="1">
        <v>1745000</v>
      </c>
      <c r="N11">
        <f t="shared" si="0"/>
        <v>349000</v>
      </c>
      <c r="O11">
        <f t="shared" si="1"/>
        <v>5.5428254269591797</v>
      </c>
    </row>
    <row r="12" spans="1:15" ht="15">
      <c r="A12" t="s">
        <v>132</v>
      </c>
      <c r="B12" t="s">
        <v>133</v>
      </c>
      <c r="C12" t="s">
        <v>26</v>
      </c>
      <c r="D12" t="s">
        <v>134</v>
      </c>
      <c r="E12" t="s">
        <v>27</v>
      </c>
      <c r="F12" s="8">
        <v>19.411686936148527</v>
      </c>
      <c r="G12" s="1">
        <v>100000</v>
      </c>
      <c r="I12" t="s">
        <v>55</v>
      </c>
      <c r="J12" s="8">
        <v>19.411686936148527</v>
      </c>
      <c r="M12" s="1">
        <v>1745000</v>
      </c>
      <c r="N12">
        <f t="shared" si="0"/>
        <v>349000</v>
      </c>
      <c r="O12">
        <f t="shared" si="1"/>
        <v>5.5428254269591797</v>
      </c>
    </row>
    <row r="13" spans="1:15" ht="15">
      <c r="A13" t="s">
        <v>132</v>
      </c>
      <c r="B13" t="s">
        <v>133</v>
      </c>
      <c r="C13" t="s">
        <v>26</v>
      </c>
      <c r="D13" t="s">
        <v>134</v>
      </c>
      <c r="E13" t="s">
        <v>27</v>
      </c>
      <c r="F13" s="8">
        <v>19.115525170152985</v>
      </c>
      <c r="G13" s="1">
        <v>100000</v>
      </c>
      <c r="I13" t="s">
        <v>55</v>
      </c>
      <c r="J13" s="8">
        <v>19.115525170152985</v>
      </c>
      <c r="K13" s="1">
        <f>AVERAGE(J11:J13)</f>
        <v>19.301856536582505</v>
      </c>
      <c r="L13">
        <f>_xlfn.STDEV.S(J11:J13)</f>
        <v>0.16222591148668941</v>
      </c>
      <c r="M13" s="1">
        <v>1745000</v>
      </c>
      <c r="N13">
        <f t="shared" si="0"/>
        <v>349000</v>
      </c>
      <c r="O13">
        <f t="shared" si="1"/>
        <v>5.5428254269591797</v>
      </c>
    </row>
    <row r="14" spans="1:15" ht="15">
      <c r="A14" t="s">
        <v>132</v>
      </c>
      <c r="B14" t="s">
        <v>133</v>
      </c>
      <c r="C14" t="s">
        <v>26</v>
      </c>
      <c r="D14" t="s">
        <v>134</v>
      </c>
      <c r="E14" t="s">
        <v>27</v>
      </c>
      <c r="F14" s="8">
        <v>23.433592135066029</v>
      </c>
      <c r="G14" s="1">
        <v>10000</v>
      </c>
      <c r="I14" t="s">
        <v>56</v>
      </c>
      <c r="J14" s="8">
        <v>23.433592135066029</v>
      </c>
      <c r="M14" s="1">
        <v>174500</v>
      </c>
      <c r="N14">
        <f t="shared" si="0"/>
        <v>34900</v>
      </c>
      <c r="O14">
        <f t="shared" si="1"/>
        <v>4.5428254269591797</v>
      </c>
    </row>
    <row r="15" spans="1:15" ht="15">
      <c r="A15" t="s">
        <v>132</v>
      </c>
      <c r="B15" t="s">
        <v>133</v>
      </c>
      <c r="C15" t="s">
        <v>26</v>
      </c>
      <c r="D15" t="s">
        <v>134</v>
      </c>
      <c r="E15" t="s">
        <v>27</v>
      </c>
      <c r="F15" s="8">
        <v>23.147993493797379</v>
      </c>
      <c r="G15" s="1">
        <v>10000</v>
      </c>
      <c r="I15" t="s">
        <v>56</v>
      </c>
      <c r="J15" s="8">
        <v>23.147993493797379</v>
      </c>
      <c r="M15" s="1">
        <v>174500</v>
      </c>
      <c r="N15">
        <f t="shared" si="0"/>
        <v>34900</v>
      </c>
      <c r="O15">
        <f t="shared" si="1"/>
        <v>4.5428254269591797</v>
      </c>
    </row>
    <row r="16" spans="1:15" ht="15">
      <c r="A16" t="s">
        <v>132</v>
      </c>
      <c r="B16" t="s">
        <v>133</v>
      </c>
      <c r="C16" t="s">
        <v>26</v>
      </c>
      <c r="D16" t="s">
        <v>134</v>
      </c>
      <c r="E16" t="s">
        <v>27</v>
      </c>
      <c r="F16" s="8">
        <v>23.08679525489886</v>
      </c>
      <c r="G16" s="1">
        <v>10000</v>
      </c>
      <c r="I16" t="s">
        <v>56</v>
      </c>
      <c r="J16" s="8">
        <v>23.08679525489886</v>
      </c>
      <c r="K16" s="1">
        <f>AVERAGE(J14:J16)</f>
        <v>23.222793627920755</v>
      </c>
      <c r="L16">
        <f>_xlfn.STDEV.S(J14:J16)</f>
        <v>0.18510352258149151</v>
      </c>
      <c r="M16" s="1">
        <v>174500</v>
      </c>
      <c r="N16">
        <f t="shared" si="0"/>
        <v>34900</v>
      </c>
      <c r="O16">
        <f t="shared" si="1"/>
        <v>4.5428254269591797</v>
      </c>
    </row>
    <row r="17" spans="1:12">
      <c r="A17" t="s">
        <v>61</v>
      </c>
      <c r="B17" t="s">
        <v>133</v>
      </c>
      <c r="C17" t="s">
        <v>44</v>
      </c>
      <c r="D17" t="s">
        <v>134</v>
      </c>
      <c r="E17" t="s">
        <v>27</v>
      </c>
      <c r="F17" s="3" t="s">
        <v>45</v>
      </c>
      <c r="I17" t="s">
        <v>44</v>
      </c>
      <c r="J17" s="3" t="s">
        <v>45</v>
      </c>
    </row>
    <row r="18" spans="1:12">
      <c r="A18" t="s">
        <v>61</v>
      </c>
      <c r="B18" t="s">
        <v>133</v>
      </c>
      <c r="C18" t="s">
        <v>44</v>
      </c>
      <c r="D18" t="s">
        <v>134</v>
      </c>
      <c r="E18" t="s">
        <v>27</v>
      </c>
      <c r="F18" s="3" t="s">
        <v>45</v>
      </c>
      <c r="I18" t="s">
        <v>44</v>
      </c>
      <c r="J18" s="3" t="s">
        <v>45</v>
      </c>
    </row>
    <row r="19" spans="1:12">
      <c r="A19" t="s">
        <v>61</v>
      </c>
      <c r="B19" t="s">
        <v>133</v>
      </c>
      <c r="C19" t="s">
        <v>44</v>
      </c>
      <c r="D19" t="s">
        <v>134</v>
      </c>
      <c r="E19" t="s">
        <v>27</v>
      </c>
      <c r="F19" s="3" t="s">
        <v>45</v>
      </c>
      <c r="I19" t="s">
        <v>44</v>
      </c>
      <c r="J19" s="3" t="s">
        <v>45</v>
      </c>
      <c r="K19" s="1" t="e">
        <f>AVERAGE(J17:J19)</f>
        <v>#DIV/0!</v>
      </c>
      <c r="L19" t="e">
        <f>_xlfn.STDEV.S(J17:J19)</f>
        <v>#DIV/0!</v>
      </c>
    </row>
    <row r="21" spans="1:12">
      <c r="I21" t="s">
        <v>57</v>
      </c>
      <c r="J21" t="s">
        <v>58</v>
      </c>
      <c r="K21" t="s">
        <v>59</v>
      </c>
    </row>
    <row r="22" spans="1:12">
      <c r="I22">
        <v>-2.8811</v>
      </c>
      <c r="J22" s="1">
        <v>0.97699999999999998</v>
      </c>
      <c r="K22">
        <f>(10^(-1/I22) - 1)*100</f>
        <v>122.37689053468866</v>
      </c>
    </row>
    <row r="24" spans="1:12">
      <c r="I24" t="s">
        <v>60</v>
      </c>
    </row>
    <row r="25" spans="1:12">
      <c r="I25">
        <v>35.58</v>
      </c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workbookViewId="0">
      <selection activeCell="I44" sqref="I44"/>
    </sheetView>
  </sheetViews>
  <sheetFormatPr defaultRowHeight="12.75"/>
  <cols>
    <col min="1" max="1" width="14.7109375" bestFit="1" customWidth="1"/>
    <col min="2" max="2" width="9.42578125" bestFit="1" customWidth="1"/>
    <col min="3" max="3" width="14.28515625" bestFit="1" customWidth="1"/>
    <col min="4" max="4" width="12" bestFit="1" customWidth="1"/>
    <col min="7" max="7" width="24.5703125" bestFit="1" customWidth="1"/>
    <col min="8" max="8" width="15.7109375" bestFit="1" customWidth="1"/>
    <col min="9" max="9" width="12.7109375" bestFit="1" customWidth="1"/>
    <col min="10" max="10" width="13.85546875" bestFit="1" customWidth="1"/>
    <col min="11" max="11" width="12.7109375" bestFit="1" customWidth="1"/>
  </cols>
  <sheetData>
    <row r="1" spans="1:11">
      <c r="A1" s="4" t="s">
        <v>135</v>
      </c>
    </row>
    <row r="2" spans="1:11">
      <c r="A2" s="4" t="s">
        <v>47</v>
      </c>
      <c r="B2" s="4" t="s">
        <v>95</v>
      </c>
      <c r="C2" s="4" t="s">
        <v>20</v>
      </c>
      <c r="D2" s="4" t="s">
        <v>21</v>
      </c>
      <c r="G2" s="4" t="s">
        <v>106</v>
      </c>
    </row>
    <row r="3" spans="1:11">
      <c r="A3" t="s">
        <v>110</v>
      </c>
      <c r="B3" t="s">
        <v>107</v>
      </c>
      <c r="C3">
        <v>4389824.4755073404</v>
      </c>
      <c r="D3">
        <v>1351865.2034053099</v>
      </c>
      <c r="J3" t="s">
        <v>65</v>
      </c>
      <c r="K3" t="s">
        <v>65</v>
      </c>
    </row>
    <row r="4" spans="1:11">
      <c r="A4" t="s">
        <v>110</v>
      </c>
      <c r="B4" t="s">
        <v>106</v>
      </c>
      <c r="C4">
        <v>17982.285380119101</v>
      </c>
      <c r="D4">
        <v>7636.6040974978996</v>
      </c>
      <c r="G4" t="s">
        <v>64</v>
      </c>
      <c r="H4" t="s">
        <v>140</v>
      </c>
      <c r="I4" t="s">
        <v>137</v>
      </c>
      <c r="J4" t="s">
        <v>62</v>
      </c>
      <c r="K4" t="s">
        <v>63</v>
      </c>
    </row>
    <row r="5" spans="1:11">
      <c r="A5" t="s">
        <v>118</v>
      </c>
      <c r="B5" t="s">
        <v>107</v>
      </c>
      <c r="C5">
        <v>4572798.7836874397</v>
      </c>
      <c r="D5">
        <v>1232311.95089594</v>
      </c>
      <c r="G5" t="s">
        <v>110</v>
      </c>
      <c r="H5" t="s">
        <v>141</v>
      </c>
      <c r="I5" t="s">
        <v>138</v>
      </c>
      <c r="J5" s="1">
        <f>C4</f>
        <v>17982.285380119101</v>
      </c>
      <c r="K5" s="1">
        <f>D4</f>
        <v>7636.6040974978996</v>
      </c>
    </row>
    <row r="6" spans="1:11" ht="15">
      <c r="A6" t="s">
        <v>118</v>
      </c>
      <c r="B6" t="s">
        <v>106</v>
      </c>
      <c r="C6">
        <v>7595.9553539649296</v>
      </c>
      <c r="D6">
        <v>6880.9567809567197</v>
      </c>
      <c r="F6" s="8"/>
      <c r="G6" t="s">
        <v>125</v>
      </c>
      <c r="H6" t="s">
        <v>141</v>
      </c>
      <c r="I6" t="s">
        <v>139</v>
      </c>
      <c r="J6" s="1">
        <f>C21</f>
        <v>3960469.8513545799</v>
      </c>
      <c r="K6" s="1">
        <f>D21</f>
        <v>648994.55972875503</v>
      </c>
    </row>
    <row r="7" spans="1:11">
      <c r="A7" t="s">
        <v>114</v>
      </c>
      <c r="B7" t="s">
        <v>107</v>
      </c>
      <c r="C7">
        <v>1090023.2939635301</v>
      </c>
      <c r="D7">
        <v>542564.99399954395</v>
      </c>
      <c r="G7" t="s">
        <v>121</v>
      </c>
      <c r="H7" t="s">
        <v>142</v>
      </c>
      <c r="I7" t="s">
        <v>138</v>
      </c>
      <c r="J7" s="1">
        <f>C10</f>
        <v>31471.686542831401</v>
      </c>
      <c r="K7" s="1">
        <f>D10</f>
        <v>12408.252444216499</v>
      </c>
    </row>
    <row r="8" spans="1:11">
      <c r="A8" t="s">
        <v>114</v>
      </c>
      <c r="B8" t="s">
        <v>106</v>
      </c>
      <c r="C8">
        <v>1248.49428412152</v>
      </c>
      <c r="D8">
        <v>315.252451676004</v>
      </c>
      <c r="G8" t="s">
        <v>128</v>
      </c>
      <c r="H8" t="s">
        <v>142</v>
      </c>
      <c r="I8" t="s">
        <v>139</v>
      </c>
      <c r="J8" s="1">
        <f>C27</f>
        <v>6964860.1454837704</v>
      </c>
      <c r="K8" s="1">
        <f>D27</f>
        <v>1183350.86686266</v>
      </c>
    </row>
    <row r="9" spans="1:11">
      <c r="A9" t="s">
        <v>121</v>
      </c>
      <c r="B9" t="s">
        <v>107</v>
      </c>
      <c r="C9">
        <v>14614150.885565801</v>
      </c>
      <c r="D9">
        <v>4148405.3370479802</v>
      </c>
      <c r="G9" s="6"/>
      <c r="J9" s="1"/>
    </row>
    <row r="10" spans="1:11">
      <c r="A10" t="s">
        <v>121</v>
      </c>
      <c r="B10" t="s">
        <v>106</v>
      </c>
      <c r="C10">
        <v>31471.686542831401</v>
      </c>
      <c r="D10">
        <v>12408.252444216499</v>
      </c>
      <c r="G10" t="s">
        <v>118</v>
      </c>
      <c r="H10" t="s">
        <v>143</v>
      </c>
      <c r="I10" t="s">
        <v>138</v>
      </c>
      <c r="J10">
        <f>C6</f>
        <v>7595.9553539649296</v>
      </c>
      <c r="K10">
        <f>D6</f>
        <v>6880.9567809567197</v>
      </c>
    </row>
    <row r="11" spans="1:11">
      <c r="A11" t="s">
        <v>124</v>
      </c>
      <c r="B11" t="s">
        <v>107</v>
      </c>
      <c r="C11">
        <v>6096870.2839212501</v>
      </c>
      <c r="D11">
        <v>860835.00692952902</v>
      </c>
      <c r="G11" t="s">
        <v>127</v>
      </c>
      <c r="H11" t="s">
        <v>143</v>
      </c>
      <c r="I11" t="s">
        <v>139</v>
      </c>
      <c r="J11" s="1">
        <f>C23</f>
        <v>3732.2693959285298</v>
      </c>
      <c r="K11" s="1">
        <f>D23</f>
        <v>1455.22249364613</v>
      </c>
    </row>
    <row r="12" spans="1:11">
      <c r="A12" t="s">
        <v>124</v>
      </c>
      <c r="B12" t="s">
        <v>106</v>
      </c>
      <c r="C12">
        <v>50619.634272100797</v>
      </c>
      <c r="D12">
        <v>14070.9195387776</v>
      </c>
      <c r="G12" t="s">
        <v>124</v>
      </c>
      <c r="H12" t="s">
        <v>144</v>
      </c>
      <c r="I12" t="s">
        <v>138</v>
      </c>
      <c r="J12">
        <f>C12</f>
        <v>50619.634272100797</v>
      </c>
      <c r="K12">
        <f>D12</f>
        <v>14070.9195387776</v>
      </c>
    </row>
    <row r="13" spans="1:11">
      <c r="A13" t="s">
        <v>122</v>
      </c>
      <c r="B13" t="s">
        <v>107</v>
      </c>
      <c r="C13">
        <v>1974244.3206084201</v>
      </c>
      <c r="D13">
        <v>345778.96448774001</v>
      </c>
      <c r="G13" t="s">
        <v>130</v>
      </c>
      <c r="H13" t="s">
        <v>144</v>
      </c>
      <c r="I13" t="s">
        <v>139</v>
      </c>
      <c r="J13">
        <f>C29</f>
        <v>865287.74434164597</v>
      </c>
      <c r="K13">
        <f>D29</f>
        <v>78668.918748583295</v>
      </c>
    </row>
    <row r="14" spans="1:11">
      <c r="A14" t="s">
        <v>122</v>
      </c>
      <c r="B14" t="s">
        <v>106</v>
      </c>
      <c r="C14">
        <v>6175.16811805609</v>
      </c>
      <c r="D14">
        <v>5307.1403343818602</v>
      </c>
    </row>
    <row r="15" spans="1:11">
      <c r="A15" t="s">
        <v>123</v>
      </c>
      <c r="B15" t="s">
        <v>107</v>
      </c>
      <c r="G15" t="s">
        <v>114</v>
      </c>
      <c r="H15" t="s">
        <v>145</v>
      </c>
      <c r="I15" t="s">
        <v>138</v>
      </c>
      <c r="J15">
        <f>C8</f>
        <v>1248.49428412152</v>
      </c>
      <c r="K15">
        <f>D8</f>
        <v>315.252451676004</v>
      </c>
    </row>
    <row r="16" spans="1:11">
      <c r="A16" t="s">
        <v>123</v>
      </c>
      <c r="B16" t="s">
        <v>106</v>
      </c>
      <c r="G16" t="s">
        <v>126</v>
      </c>
      <c r="H16" t="s">
        <v>145</v>
      </c>
      <c r="I16" t="s">
        <v>139</v>
      </c>
      <c r="J16">
        <f>C25</f>
        <v>1650.0646332769099</v>
      </c>
      <c r="K16">
        <f>D25</f>
        <v>532.33076716621395</v>
      </c>
    </row>
    <row r="17" spans="1:11">
      <c r="G17" t="s">
        <v>122</v>
      </c>
      <c r="H17" t="s">
        <v>146</v>
      </c>
      <c r="I17" t="s">
        <v>138</v>
      </c>
      <c r="J17">
        <f>C14</f>
        <v>6175.16811805609</v>
      </c>
      <c r="K17">
        <f>D14</f>
        <v>5307.1403343818602</v>
      </c>
    </row>
    <row r="18" spans="1:11">
      <c r="A18" s="5" t="s">
        <v>136</v>
      </c>
      <c r="G18" t="s">
        <v>129</v>
      </c>
      <c r="H18" t="s">
        <v>146</v>
      </c>
      <c r="I18" t="s">
        <v>139</v>
      </c>
      <c r="J18">
        <f>C31</f>
        <v>26060.673537777799</v>
      </c>
      <c r="K18">
        <f>D31</f>
        <v>15293.8958516702</v>
      </c>
    </row>
    <row r="19" spans="1:11">
      <c r="A19" s="4" t="s">
        <v>47</v>
      </c>
      <c r="B19" s="4" t="s">
        <v>95</v>
      </c>
      <c r="C19" s="4" t="s">
        <v>20</v>
      </c>
      <c r="D19" s="4" t="s">
        <v>21</v>
      </c>
    </row>
    <row r="20" spans="1:11">
      <c r="A20" t="s">
        <v>125</v>
      </c>
      <c r="B20" t="s">
        <v>107</v>
      </c>
      <c r="C20">
        <v>110977.708398405</v>
      </c>
      <c r="D20">
        <v>43418.456202236899</v>
      </c>
      <c r="G20" t="s">
        <v>123</v>
      </c>
      <c r="J20">
        <v>0</v>
      </c>
      <c r="K20">
        <v>0</v>
      </c>
    </row>
    <row r="21" spans="1:11">
      <c r="A21" t="s">
        <v>125</v>
      </c>
      <c r="B21" t="s">
        <v>106</v>
      </c>
      <c r="C21">
        <v>3960469.8513545799</v>
      </c>
      <c r="D21">
        <v>648994.55972875503</v>
      </c>
    </row>
    <row r="22" spans="1:11">
      <c r="A22" t="s">
        <v>127</v>
      </c>
      <c r="B22" t="s">
        <v>107</v>
      </c>
      <c r="C22">
        <v>9315.9225174680905</v>
      </c>
      <c r="D22">
        <v>2987.91448221871</v>
      </c>
    </row>
    <row r="23" spans="1:11">
      <c r="A23" t="s">
        <v>127</v>
      </c>
      <c r="B23" t="s">
        <v>106</v>
      </c>
      <c r="C23">
        <v>3732.2693959285298</v>
      </c>
      <c r="D23">
        <v>1455.22249364613</v>
      </c>
    </row>
    <row r="24" spans="1:11">
      <c r="A24" t="s">
        <v>126</v>
      </c>
      <c r="B24" t="s">
        <v>107</v>
      </c>
      <c r="C24">
        <v>21358.456865749002</v>
      </c>
      <c r="D24">
        <v>17267.185731559301</v>
      </c>
      <c r="G24" s="4" t="s">
        <v>107</v>
      </c>
    </row>
    <row r="25" spans="1:11">
      <c r="A25" t="s">
        <v>126</v>
      </c>
      <c r="B25" t="s">
        <v>106</v>
      </c>
      <c r="C25">
        <v>1650.0646332769099</v>
      </c>
      <c r="D25">
        <v>532.33076716621395</v>
      </c>
      <c r="J25" t="s">
        <v>65</v>
      </c>
      <c r="K25" t="s">
        <v>65</v>
      </c>
    </row>
    <row r="26" spans="1:11">
      <c r="A26" t="s">
        <v>128</v>
      </c>
      <c r="B26" t="s">
        <v>107</v>
      </c>
      <c r="C26">
        <v>156065.63894543599</v>
      </c>
      <c r="D26">
        <v>38927.775109374299</v>
      </c>
      <c r="G26" t="s">
        <v>64</v>
      </c>
      <c r="H26" t="s">
        <v>140</v>
      </c>
      <c r="I26" t="s">
        <v>137</v>
      </c>
      <c r="J26" t="s">
        <v>62</v>
      </c>
      <c r="K26" t="s">
        <v>63</v>
      </c>
    </row>
    <row r="27" spans="1:11">
      <c r="A27" t="s">
        <v>128</v>
      </c>
      <c r="B27" t="s">
        <v>106</v>
      </c>
      <c r="C27">
        <v>6964860.1454837704</v>
      </c>
      <c r="D27">
        <v>1183350.86686266</v>
      </c>
      <c r="G27" t="s">
        <v>110</v>
      </c>
      <c r="H27" t="s">
        <v>141</v>
      </c>
      <c r="I27" t="s">
        <v>138</v>
      </c>
      <c r="J27" s="1">
        <f>C3</f>
        <v>4389824.4755073404</v>
      </c>
      <c r="K27" s="1">
        <f>D3</f>
        <v>1351865.2034053099</v>
      </c>
    </row>
    <row r="28" spans="1:11">
      <c r="A28" t="s">
        <v>130</v>
      </c>
      <c r="B28" t="s">
        <v>107</v>
      </c>
      <c r="C28">
        <v>279553.60821575002</v>
      </c>
      <c r="D28">
        <v>14166.0053085906</v>
      </c>
      <c r="G28" t="s">
        <v>125</v>
      </c>
      <c r="H28" t="s">
        <v>141</v>
      </c>
      <c r="I28" t="s">
        <v>139</v>
      </c>
      <c r="J28" s="1">
        <f>C20</f>
        <v>110977.708398405</v>
      </c>
      <c r="K28" s="1">
        <f>D20</f>
        <v>43418.456202236899</v>
      </c>
    </row>
    <row r="29" spans="1:11">
      <c r="A29" t="s">
        <v>130</v>
      </c>
      <c r="B29" t="s">
        <v>106</v>
      </c>
      <c r="C29">
        <v>865287.74434164597</v>
      </c>
      <c r="D29">
        <v>78668.918748583295</v>
      </c>
      <c r="G29" t="s">
        <v>121</v>
      </c>
      <c r="H29" t="s">
        <v>142</v>
      </c>
      <c r="I29" t="s">
        <v>138</v>
      </c>
      <c r="J29" s="1">
        <f>C9</f>
        <v>14614150.885565801</v>
      </c>
      <c r="K29" s="1">
        <f>D9</f>
        <v>4148405.3370479802</v>
      </c>
    </row>
    <row r="30" spans="1:11">
      <c r="A30" t="s">
        <v>129</v>
      </c>
      <c r="B30" t="s">
        <v>107</v>
      </c>
      <c r="C30">
        <v>25225.5022827584</v>
      </c>
      <c r="D30">
        <v>10131.495192181101</v>
      </c>
      <c r="G30" t="s">
        <v>128</v>
      </c>
      <c r="H30" t="s">
        <v>142</v>
      </c>
      <c r="I30" t="s">
        <v>139</v>
      </c>
      <c r="J30" s="1">
        <f>C26</f>
        <v>156065.63894543599</v>
      </c>
      <c r="K30" s="1">
        <f>D26</f>
        <v>38927.775109374299</v>
      </c>
    </row>
    <row r="31" spans="1:11">
      <c r="A31" t="s">
        <v>129</v>
      </c>
      <c r="B31" t="s">
        <v>106</v>
      </c>
      <c r="C31">
        <v>26060.673537777799</v>
      </c>
      <c r="D31">
        <v>15293.8958516702</v>
      </c>
      <c r="G31" s="6"/>
      <c r="J31" s="1"/>
    </row>
    <row r="32" spans="1:11">
      <c r="A32" t="s">
        <v>123</v>
      </c>
      <c r="B32" t="s">
        <v>107</v>
      </c>
      <c r="G32" t="s">
        <v>118</v>
      </c>
      <c r="H32" t="s">
        <v>143</v>
      </c>
      <c r="I32" t="s">
        <v>138</v>
      </c>
      <c r="J32">
        <f>C5</f>
        <v>4572798.7836874397</v>
      </c>
      <c r="K32">
        <f>D5</f>
        <v>1232311.95089594</v>
      </c>
    </row>
    <row r="33" spans="1:11">
      <c r="A33" t="s">
        <v>123</v>
      </c>
      <c r="B33" t="s">
        <v>106</v>
      </c>
      <c r="G33" t="s">
        <v>127</v>
      </c>
      <c r="H33" t="s">
        <v>143</v>
      </c>
      <c r="I33" t="s">
        <v>139</v>
      </c>
      <c r="J33" s="1">
        <f>C22</f>
        <v>9315.9225174680905</v>
      </c>
      <c r="K33" s="1">
        <f>D22</f>
        <v>2987.91448221871</v>
      </c>
    </row>
    <row r="34" spans="1:11">
      <c r="G34" t="s">
        <v>124</v>
      </c>
      <c r="H34" t="s">
        <v>144</v>
      </c>
      <c r="I34" t="s">
        <v>138</v>
      </c>
      <c r="J34">
        <f>C11</f>
        <v>6096870.2839212501</v>
      </c>
      <c r="K34">
        <f>D11</f>
        <v>860835.00692952902</v>
      </c>
    </row>
    <row r="35" spans="1:11">
      <c r="G35" t="s">
        <v>130</v>
      </c>
      <c r="H35" t="s">
        <v>144</v>
      </c>
      <c r="I35" t="s">
        <v>139</v>
      </c>
      <c r="J35">
        <f>C28</f>
        <v>279553.60821575002</v>
      </c>
      <c r="K35">
        <f>D28</f>
        <v>14166.0053085906</v>
      </c>
    </row>
    <row r="37" spans="1:11">
      <c r="G37" t="s">
        <v>114</v>
      </c>
      <c r="H37" t="s">
        <v>145</v>
      </c>
      <c r="I37" t="s">
        <v>138</v>
      </c>
      <c r="J37">
        <f>C7</f>
        <v>1090023.2939635301</v>
      </c>
      <c r="K37">
        <f>D7</f>
        <v>542564.99399954395</v>
      </c>
    </row>
    <row r="38" spans="1:11">
      <c r="G38" t="s">
        <v>126</v>
      </c>
      <c r="H38" t="s">
        <v>145</v>
      </c>
      <c r="I38" t="s">
        <v>139</v>
      </c>
      <c r="J38">
        <f>C24</f>
        <v>21358.456865749002</v>
      </c>
      <c r="K38">
        <f>D24</f>
        <v>17267.185731559301</v>
      </c>
    </row>
    <row r="39" spans="1:11">
      <c r="G39" t="s">
        <v>122</v>
      </c>
      <c r="H39" t="s">
        <v>146</v>
      </c>
      <c r="I39" t="s">
        <v>138</v>
      </c>
      <c r="J39">
        <f>C13</f>
        <v>1974244.3206084201</v>
      </c>
      <c r="K39">
        <f>D13</f>
        <v>345778.96448774001</v>
      </c>
    </row>
    <row r="40" spans="1:11">
      <c r="G40" t="s">
        <v>129</v>
      </c>
      <c r="H40" t="s">
        <v>146</v>
      </c>
      <c r="I40" t="s">
        <v>139</v>
      </c>
      <c r="J40">
        <f>C30</f>
        <v>25225.5022827584</v>
      </c>
      <c r="K40">
        <f>D30</f>
        <v>10131.495192181101</v>
      </c>
    </row>
    <row r="42" spans="1:11">
      <c r="G42" t="s">
        <v>123</v>
      </c>
      <c r="J42">
        <v>0</v>
      </c>
      <c r="K4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sample adjust</vt:lpstr>
      <vt:lpstr>Results (24 hr)</vt:lpstr>
      <vt:lpstr>Bactin std curve 24 hr</vt:lpstr>
      <vt:lpstr>Results (0 hr)</vt:lpstr>
      <vt:lpstr>Bactin std curve 0 hr</vt:lpstr>
      <vt:lpstr>samples (1-7-21)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Zath</dc:creator>
  <cp:lastModifiedBy>Geoffrey Zath</cp:lastModifiedBy>
  <dcterms:created xsi:type="dcterms:W3CDTF">2020-07-31T21:12:39Z</dcterms:created>
  <dcterms:modified xsi:type="dcterms:W3CDTF">2023-12-03T19:56:39Z</dcterms:modified>
</cp:coreProperties>
</file>