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08" windowWidth="14808" windowHeight="7716" tabRatio="644" activeTab="1"/>
  </bookViews>
  <sheets>
    <sheet name="说明" sheetId="25" r:id="rId1"/>
    <sheet name="年度软件运维统计表" sheetId="9" r:id="rId2"/>
    <sheet name="一" sheetId="20" r:id="rId3"/>
    <sheet name="二" sheetId="21" r:id="rId4"/>
    <sheet name="参数维护" sheetId="10" state="hidden" r:id="rId5"/>
    <sheet name="三" sheetId="26" r:id="rId6"/>
    <sheet name="四" sheetId="27" r:id="rId7"/>
    <sheet name="五" sheetId="28" r:id="rId8"/>
    <sheet name="六" sheetId="29" r:id="rId9"/>
    <sheet name="七" sheetId="30" r:id="rId10"/>
    <sheet name="八" sheetId="31" r:id="rId11"/>
    <sheet name="九" sheetId="32" r:id="rId12"/>
    <sheet name="十" sheetId="33" r:id="rId13"/>
    <sheet name="十一" sheetId="34" r:id="rId14"/>
    <sheet name="十二" sheetId="3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44525"/>
</workbook>
</file>

<file path=xl/calcChain.xml><?xml version="1.0" encoding="utf-8"?>
<calcChain xmlns="http://schemas.openxmlformats.org/spreadsheetml/2006/main">
  <c r="J7" i="9" l="1"/>
  <c r="F25" i="35" l="1"/>
  <c r="D25" i="35"/>
  <c r="B25" i="35"/>
  <c r="H25" i="35" s="1"/>
  <c r="F24" i="35"/>
  <c r="D24" i="35"/>
  <c r="B24" i="35"/>
  <c r="H24" i="35" s="1"/>
  <c r="F23" i="35"/>
  <c r="D23" i="35"/>
  <c r="B23" i="35"/>
  <c r="H23" i="35" s="1"/>
  <c r="F22" i="35"/>
  <c r="D22" i="35"/>
  <c r="B22" i="35"/>
  <c r="H22" i="35" s="1"/>
  <c r="F21" i="35"/>
  <c r="D21" i="35"/>
  <c r="B21" i="35"/>
  <c r="H21" i="35" s="1"/>
  <c r="F20" i="35"/>
  <c r="D20" i="35"/>
  <c r="B20" i="35"/>
  <c r="H20" i="35" s="1"/>
  <c r="F19" i="35"/>
  <c r="D19" i="35"/>
  <c r="B19" i="35"/>
  <c r="H19" i="35" s="1"/>
  <c r="F18" i="35"/>
  <c r="D18" i="35"/>
  <c r="B18" i="35"/>
  <c r="H18" i="35" s="1"/>
  <c r="F17" i="35"/>
  <c r="D17" i="35"/>
  <c r="B17" i="35"/>
  <c r="H17" i="35" s="1"/>
  <c r="F16" i="35"/>
  <c r="F26" i="35" s="1"/>
  <c r="D16" i="35"/>
  <c r="D26" i="35" s="1"/>
  <c r="B16" i="35"/>
  <c r="H16" i="35" s="1"/>
  <c r="J11" i="35"/>
  <c r="I11" i="35"/>
  <c r="H11" i="35"/>
  <c r="G11" i="35"/>
  <c r="K11" i="35" s="1"/>
  <c r="F11" i="35"/>
  <c r="E11" i="35"/>
  <c r="D11" i="35"/>
  <c r="C11" i="35"/>
  <c r="B11" i="35"/>
  <c r="J10" i="35"/>
  <c r="I10" i="35"/>
  <c r="H10" i="35"/>
  <c r="G10" i="35"/>
  <c r="F10" i="35"/>
  <c r="E10" i="35"/>
  <c r="D10" i="35"/>
  <c r="C10" i="35"/>
  <c r="B10" i="35"/>
  <c r="K10" i="35" s="1"/>
  <c r="J9" i="35"/>
  <c r="I9" i="35"/>
  <c r="H9" i="35"/>
  <c r="G9" i="35"/>
  <c r="F9" i="35"/>
  <c r="E9" i="35"/>
  <c r="D9" i="35"/>
  <c r="C9" i="35"/>
  <c r="B9" i="35"/>
  <c r="K9" i="35" s="1"/>
  <c r="J8" i="35"/>
  <c r="I8" i="35"/>
  <c r="H8" i="35"/>
  <c r="G8" i="35"/>
  <c r="K8" i="35" s="1"/>
  <c r="F8" i="35"/>
  <c r="E8" i="35"/>
  <c r="E12" i="35" s="1"/>
  <c r="D8" i="35"/>
  <c r="D12" i="35" s="1"/>
  <c r="C8" i="35"/>
  <c r="B8" i="35"/>
  <c r="J7" i="35"/>
  <c r="J12" i="35" s="1"/>
  <c r="I7" i="35"/>
  <c r="I12" i="35" s="1"/>
  <c r="H7" i="35"/>
  <c r="H12" i="35" s="1"/>
  <c r="G7" i="35"/>
  <c r="K7" i="35" s="1"/>
  <c r="L12" i="35" s="1"/>
  <c r="F7" i="35"/>
  <c r="F12" i="35" s="1"/>
  <c r="E7" i="35"/>
  <c r="D7" i="35"/>
  <c r="C7" i="35"/>
  <c r="C12" i="35" s="1"/>
  <c r="B7" i="35"/>
  <c r="B12" i="35" s="1"/>
  <c r="I26" i="35" l="1"/>
  <c r="B26" i="35"/>
  <c r="G12" i="35"/>
  <c r="F25" i="34"/>
  <c r="H25" i="34" s="1"/>
  <c r="D25" i="34"/>
  <c r="B25" i="34"/>
  <c r="A25" i="34"/>
  <c r="F24" i="34"/>
  <c r="D24" i="34"/>
  <c r="B24" i="34"/>
  <c r="H24" i="34" s="1"/>
  <c r="A24" i="34"/>
  <c r="F25" i="33"/>
  <c r="D25" i="33"/>
  <c r="H25" i="33" s="1"/>
  <c r="B25" i="33"/>
  <c r="A25" i="33"/>
  <c r="F24" i="33"/>
  <c r="D24" i="33"/>
  <c r="B24" i="33"/>
  <c r="H24" i="33" s="1"/>
  <c r="A24" i="33"/>
  <c r="F25" i="32"/>
  <c r="D25" i="32"/>
  <c r="B25" i="32"/>
  <c r="H25" i="32" s="1"/>
  <c r="A25" i="32"/>
  <c r="F24" i="32"/>
  <c r="D24" i="32"/>
  <c r="H24" i="32" s="1"/>
  <c r="B24" i="32"/>
  <c r="A24" i="32"/>
  <c r="F25" i="31"/>
  <c r="H25" i="31" s="1"/>
  <c r="D25" i="31"/>
  <c r="B25" i="31"/>
  <c r="A25" i="31"/>
  <c r="F24" i="31"/>
  <c r="D24" i="31"/>
  <c r="B24" i="31"/>
  <c r="H24" i="31" s="1"/>
  <c r="A24" i="31"/>
  <c r="F26" i="20" l="1"/>
  <c r="D26" i="20"/>
  <c r="B26" i="20"/>
  <c r="F25" i="20"/>
  <c r="D25" i="20"/>
  <c r="H25" i="20" s="1"/>
  <c r="B25" i="20"/>
  <c r="A25" i="20"/>
  <c r="F24" i="20"/>
  <c r="D24" i="20"/>
  <c r="B24" i="20"/>
  <c r="H24" i="20" s="1"/>
  <c r="A24" i="20"/>
  <c r="A10" i="29" l="1"/>
  <c r="A10" i="28"/>
  <c r="A10" i="27"/>
  <c r="A10" i="26"/>
  <c r="A10" i="21"/>
  <c r="F23" i="33" l="1"/>
  <c r="D23" i="33"/>
  <c r="B23" i="33"/>
  <c r="A23" i="33"/>
  <c r="F22" i="33"/>
  <c r="D22" i="33"/>
  <c r="B22" i="33"/>
  <c r="H22" i="33" s="1"/>
  <c r="A22" i="33"/>
  <c r="F21" i="33"/>
  <c r="D21" i="33"/>
  <c r="B21" i="33"/>
  <c r="A21" i="33"/>
  <c r="F20" i="33"/>
  <c r="D20" i="33"/>
  <c r="B20" i="33"/>
  <c r="H20" i="33" s="1"/>
  <c r="A20" i="33"/>
  <c r="F19" i="33"/>
  <c r="D19" i="33"/>
  <c r="B19" i="33"/>
  <c r="A19" i="33"/>
  <c r="F18" i="33"/>
  <c r="D18" i="33"/>
  <c r="B18" i="33"/>
  <c r="A18" i="33"/>
  <c r="F17" i="33"/>
  <c r="D17" i="33"/>
  <c r="B17" i="33"/>
  <c r="A17" i="33"/>
  <c r="F16" i="33"/>
  <c r="F26" i="33" s="1"/>
  <c r="D16" i="33"/>
  <c r="D26" i="33" s="1"/>
  <c r="B16" i="33"/>
  <c r="H16" i="33" s="1"/>
  <c r="A16" i="33"/>
  <c r="F15" i="33"/>
  <c r="D15" i="33"/>
  <c r="B15" i="33"/>
  <c r="J11" i="33"/>
  <c r="I11" i="33"/>
  <c r="H11" i="33"/>
  <c r="G11" i="33"/>
  <c r="F11" i="33"/>
  <c r="E11" i="33"/>
  <c r="D11" i="33"/>
  <c r="C11" i="33"/>
  <c r="B11" i="33"/>
  <c r="A11" i="33"/>
  <c r="J10" i="33"/>
  <c r="I10" i="33"/>
  <c r="H10" i="33"/>
  <c r="G10" i="33"/>
  <c r="F10" i="33"/>
  <c r="E10" i="33"/>
  <c r="D10" i="33"/>
  <c r="C10" i="33"/>
  <c r="B10" i="33"/>
  <c r="J9" i="33"/>
  <c r="I9" i="33"/>
  <c r="H9" i="33"/>
  <c r="G9" i="33"/>
  <c r="F9" i="33"/>
  <c r="E9" i="33"/>
  <c r="D9" i="33"/>
  <c r="C9" i="33"/>
  <c r="B9" i="33"/>
  <c r="A9" i="33"/>
  <c r="J8" i="33"/>
  <c r="I8" i="33"/>
  <c r="H8" i="33"/>
  <c r="G8" i="33"/>
  <c r="F8" i="33"/>
  <c r="E8" i="33"/>
  <c r="D8" i="33"/>
  <c r="C8" i="33"/>
  <c r="B8" i="33"/>
  <c r="A8" i="33"/>
  <c r="J7" i="33"/>
  <c r="I7" i="33"/>
  <c r="H7" i="33"/>
  <c r="G7" i="33"/>
  <c r="F7" i="33"/>
  <c r="E7" i="33"/>
  <c r="D7" i="33"/>
  <c r="C7" i="33"/>
  <c r="B7" i="33"/>
  <c r="A7" i="33"/>
  <c r="J5" i="33"/>
  <c r="I5" i="33"/>
  <c r="H5" i="33"/>
  <c r="F5" i="33"/>
  <c r="E5" i="33"/>
  <c r="B5" i="33"/>
  <c r="J2" i="33"/>
  <c r="H21" i="33" l="1"/>
  <c r="B12" i="33"/>
  <c r="J12" i="33"/>
  <c r="H12" i="33"/>
  <c r="F12" i="33"/>
  <c r="E12" i="33"/>
  <c r="C12" i="33"/>
  <c r="K11" i="33"/>
  <c r="H18" i="33"/>
  <c r="K10" i="33"/>
  <c r="H17" i="33"/>
  <c r="H19" i="33"/>
  <c r="H23" i="33"/>
  <c r="K9" i="33"/>
  <c r="D12" i="33"/>
  <c r="I12" i="33"/>
  <c r="G12" i="33"/>
  <c r="K7" i="33"/>
  <c r="K8" i="33"/>
  <c r="B26" i="33"/>
  <c r="I26" i="33" l="1"/>
  <c r="L12" i="33"/>
  <c r="F23" i="32" l="1"/>
  <c r="D23" i="32"/>
  <c r="B23" i="32"/>
  <c r="A23" i="32"/>
  <c r="F22" i="32"/>
  <c r="D22" i="32"/>
  <c r="B22" i="32"/>
  <c r="A22" i="32"/>
  <c r="F21" i="32"/>
  <c r="D21" i="32"/>
  <c r="B21" i="32"/>
  <c r="A21" i="32"/>
  <c r="F20" i="32"/>
  <c r="D20" i="32"/>
  <c r="B20" i="32"/>
  <c r="A20" i="32"/>
  <c r="F19" i="32"/>
  <c r="D19" i="32"/>
  <c r="B19" i="32"/>
  <c r="A19" i="32"/>
  <c r="F18" i="32"/>
  <c r="D18" i="32"/>
  <c r="B18" i="32"/>
  <c r="A18" i="32"/>
  <c r="F17" i="32"/>
  <c r="D17" i="32"/>
  <c r="B17" i="32"/>
  <c r="A17" i="32"/>
  <c r="F16" i="32"/>
  <c r="D16" i="32"/>
  <c r="B16" i="32"/>
  <c r="A16" i="32"/>
  <c r="F15" i="32"/>
  <c r="D15" i="32"/>
  <c r="B15" i="32"/>
  <c r="J11" i="32"/>
  <c r="I11" i="32"/>
  <c r="H11" i="32"/>
  <c r="G11" i="32"/>
  <c r="F11" i="32"/>
  <c r="E11" i="32"/>
  <c r="D11" i="32"/>
  <c r="C11" i="32"/>
  <c r="B11" i="32"/>
  <c r="A11" i="32"/>
  <c r="J10" i="32"/>
  <c r="I10" i="32"/>
  <c r="H10" i="32"/>
  <c r="G10" i="32"/>
  <c r="F10" i="32"/>
  <c r="E10" i="32"/>
  <c r="D10" i="32"/>
  <c r="C10" i="32"/>
  <c r="B10" i="32"/>
  <c r="J9" i="32"/>
  <c r="I9" i="32"/>
  <c r="H9" i="32"/>
  <c r="G9" i="32"/>
  <c r="F9" i="32"/>
  <c r="E9" i="32"/>
  <c r="D9" i="32"/>
  <c r="C9" i="32"/>
  <c r="B9" i="32"/>
  <c r="A9" i="32"/>
  <c r="J8" i="32"/>
  <c r="I8" i="32"/>
  <c r="H8" i="32"/>
  <c r="G8" i="32"/>
  <c r="F8" i="32"/>
  <c r="E8" i="32"/>
  <c r="D8" i="32"/>
  <c r="C8" i="32"/>
  <c r="B8" i="32"/>
  <c r="A8" i="32"/>
  <c r="J7" i="32"/>
  <c r="I7" i="32"/>
  <c r="H7" i="32"/>
  <c r="G7" i="32"/>
  <c r="F7" i="32"/>
  <c r="E7" i="32"/>
  <c r="E12" i="32" s="1"/>
  <c r="D7" i="32"/>
  <c r="C7" i="32"/>
  <c r="B7" i="32"/>
  <c r="A7" i="32"/>
  <c r="J5" i="32"/>
  <c r="I5" i="32"/>
  <c r="H5" i="32"/>
  <c r="F5" i="32"/>
  <c r="E5" i="32"/>
  <c r="B5" i="32"/>
  <c r="J2" i="32"/>
  <c r="K9" i="32" l="1"/>
  <c r="C12" i="32"/>
  <c r="F12" i="32"/>
  <c r="H18" i="32"/>
  <c r="H20" i="32"/>
  <c r="H22" i="32"/>
  <c r="H16" i="32"/>
  <c r="K11" i="32"/>
  <c r="K10" i="32"/>
  <c r="D26" i="32"/>
  <c r="H17" i="32"/>
  <c r="D12" i="32"/>
  <c r="F26" i="32"/>
  <c r="H23" i="32"/>
  <c r="I12" i="32"/>
  <c r="K8" i="32"/>
  <c r="B12" i="32"/>
  <c r="J12" i="32"/>
  <c r="H12" i="32"/>
  <c r="H19" i="32"/>
  <c r="H21" i="32"/>
  <c r="K7" i="32"/>
  <c r="L12" i="32" s="1"/>
  <c r="G12" i="32"/>
  <c r="B26" i="32"/>
  <c r="I26" i="32" l="1"/>
  <c r="F25" i="26"/>
  <c r="D25" i="26"/>
  <c r="B25" i="26"/>
  <c r="H25" i="26" s="1"/>
  <c r="A25" i="26"/>
  <c r="F24" i="26"/>
  <c r="D24" i="26"/>
  <c r="B24" i="26"/>
  <c r="H24" i="26" s="1"/>
  <c r="A24" i="26"/>
  <c r="F23" i="26"/>
  <c r="H23" i="26" s="1"/>
  <c r="D23" i="26"/>
  <c r="B23" i="26"/>
  <c r="A23" i="26"/>
  <c r="F22" i="26"/>
  <c r="D22" i="26"/>
  <c r="B22" i="26"/>
  <c r="H22" i="26" s="1"/>
  <c r="A22" i="26"/>
  <c r="F21" i="26"/>
  <c r="D21" i="26"/>
  <c r="B21" i="26"/>
  <c r="H21" i="26" s="1"/>
  <c r="A21" i="26"/>
  <c r="F20" i="26"/>
  <c r="D20" i="26"/>
  <c r="H20" i="26" s="1"/>
  <c r="B20" i="26"/>
  <c r="A20" i="26"/>
  <c r="F19" i="26"/>
  <c r="D19" i="26"/>
  <c r="B19" i="26"/>
  <c r="H19" i="26" s="1"/>
  <c r="A19" i="26"/>
  <c r="H18" i="26"/>
  <c r="F18" i="26"/>
  <c r="D18" i="26"/>
  <c r="B18" i="26"/>
  <c r="A18" i="26"/>
  <c r="F17" i="26"/>
  <c r="D17" i="26"/>
  <c r="B17" i="26"/>
  <c r="H17" i="26" s="1"/>
  <c r="A17" i="26"/>
  <c r="F16" i="26"/>
  <c r="F26" i="26" s="1"/>
  <c r="D16" i="26"/>
  <c r="D26" i="26" s="1"/>
  <c r="B16" i="26"/>
  <c r="H16" i="26" s="1"/>
  <c r="I26" i="26" s="1"/>
  <c r="A16" i="26"/>
  <c r="F15" i="26"/>
  <c r="D15" i="26"/>
  <c r="B15" i="26"/>
  <c r="J11" i="26"/>
  <c r="I11" i="26"/>
  <c r="H11" i="26"/>
  <c r="G11" i="26"/>
  <c r="K11" i="26" s="1"/>
  <c r="F11" i="26"/>
  <c r="E11" i="26"/>
  <c r="D11" i="26"/>
  <c r="C11" i="26"/>
  <c r="B11" i="26"/>
  <c r="A11" i="26"/>
  <c r="J10" i="26"/>
  <c r="I10" i="26"/>
  <c r="H10" i="26"/>
  <c r="G10" i="26"/>
  <c r="F10" i="26"/>
  <c r="E10" i="26"/>
  <c r="D10" i="26"/>
  <c r="C10" i="26"/>
  <c r="B10" i="26"/>
  <c r="K10" i="26" s="1"/>
  <c r="J9" i="26"/>
  <c r="I9" i="26"/>
  <c r="H9" i="26"/>
  <c r="G9" i="26"/>
  <c r="K9" i="26" s="1"/>
  <c r="F9" i="26"/>
  <c r="F12" i="26" s="1"/>
  <c r="E9" i="26"/>
  <c r="E12" i="26" s="1"/>
  <c r="D9" i="26"/>
  <c r="C9" i="26"/>
  <c r="B9" i="26"/>
  <c r="A9" i="26"/>
  <c r="J8" i="26"/>
  <c r="I8" i="26"/>
  <c r="H8" i="26"/>
  <c r="H12" i="26" s="1"/>
  <c r="G8" i="26"/>
  <c r="F8" i="26"/>
  <c r="E8" i="26"/>
  <c r="D8" i="26"/>
  <c r="C8" i="26"/>
  <c r="B8" i="26"/>
  <c r="K8" i="26" s="1"/>
  <c r="A8" i="26"/>
  <c r="J7" i="26"/>
  <c r="J12" i="26" s="1"/>
  <c r="I7" i="26"/>
  <c r="I12" i="26" s="1"/>
  <c r="H7" i="26"/>
  <c r="G7" i="26"/>
  <c r="F7" i="26"/>
  <c r="E7" i="26"/>
  <c r="D7" i="26"/>
  <c r="D12" i="26" s="1"/>
  <c r="C7" i="26"/>
  <c r="C12" i="26" s="1"/>
  <c r="B7" i="26"/>
  <c r="B12" i="26" s="1"/>
  <c r="A7" i="26"/>
  <c r="J5" i="26"/>
  <c r="I5" i="26"/>
  <c r="H5" i="26"/>
  <c r="F5" i="26"/>
  <c r="E5" i="26"/>
  <c r="B5" i="26"/>
  <c r="J2" i="26"/>
  <c r="B26" i="26" l="1"/>
  <c r="K7" i="26"/>
  <c r="L12" i="26" s="1"/>
  <c r="G12" i="26"/>
  <c r="F25" i="30" l="1"/>
  <c r="D25" i="30"/>
  <c r="B25" i="30"/>
  <c r="H25" i="30" s="1"/>
  <c r="A25" i="30"/>
  <c r="F24" i="30"/>
  <c r="D24" i="30"/>
  <c r="B24" i="30"/>
  <c r="H24" i="30" s="1"/>
  <c r="A24" i="30"/>
  <c r="F23" i="30"/>
  <c r="H23" i="30" s="1"/>
  <c r="D23" i="30"/>
  <c r="B23" i="30"/>
  <c r="A23" i="30"/>
  <c r="F22" i="30"/>
  <c r="D22" i="30"/>
  <c r="B22" i="30"/>
  <c r="H22" i="30" s="1"/>
  <c r="A22" i="30"/>
  <c r="F21" i="30"/>
  <c r="H21" i="30" s="1"/>
  <c r="D21" i="30"/>
  <c r="B21" i="30"/>
  <c r="A21" i="30"/>
  <c r="F20" i="30"/>
  <c r="D20" i="30"/>
  <c r="H20" i="30" s="1"/>
  <c r="B20" i="30"/>
  <c r="A20" i="30"/>
  <c r="F19" i="30"/>
  <c r="D19" i="30"/>
  <c r="B19" i="30"/>
  <c r="H19" i="30" s="1"/>
  <c r="A19" i="30"/>
  <c r="H18" i="30"/>
  <c r="F18" i="30"/>
  <c r="D18" i="30"/>
  <c r="B18" i="30"/>
  <c r="A18" i="30"/>
  <c r="F17" i="30"/>
  <c r="F26" i="30" s="1"/>
  <c r="D17" i="30"/>
  <c r="B17" i="30"/>
  <c r="H17" i="30" s="1"/>
  <c r="A17" i="30"/>
  <c r="F16" i="30"/>
  <c r="D16" i="30"/>
  <c r="D26" i="30" s="1"/>
  <c r="B16" i="30"/>
  <c r="H16" i="30" s="1"/>
  <c r="A16" i="30"/>
  <c r="F15" i="30"/>
  <c r="D15" i="30"/>
  <c r="B15" i="30"/>
  <c r="F12" i="30"/>
  <c r="E12" i="30"/>
  <c r="J11" i="30"/>
  <c r="I11" i="30"/>
  <c r="H11" i="30"/>
  <c r="G11" i="30"/>
  <c r="K11" i="30" s="1"/>
  <c r="F11" i="30"/>
  <c r="E11" i="30"/>
  <c r="D11" i="30"/>
  <c r="C11" i="30"/>
  <c r="B11" i="30"/>
  <c r="A11" i="30"/>
  <c r="J10" i="30"/>
  <c r="I10" i="30"/>
  <c r="H10" i="30"/>
  <c r="G10" i="30"/>
  <c r="F10" i="30"/>
  <c r="E10" i="30"/>
  <c r="D10" i="30"/>
  <c r="C10" i="30"/>
  <c r="B10" i="30"/>
  <c r="K10" i="30" s="1"/>
  <c r="J9" i="30"/>
  <c r="I9" i="30"/>
  <c r="H9" i="30"/>
  <c r="G9" i="30"/>
  <c r="K9" i="30" s="1"/>
  <c r="F9" i="30"/>
  <c r="E9" i="30"/>
  <c r="D9" i="30"/>
  <c r="C9" i="30"/>
  <c r="B9" i="30"/>
  <c r="A9" i="30"/>
  <c r="J8" i="30"/>
  <c r="I8" i="30"/>
  <c r="H8" i="30"/>
  <c r="H12" i="30" s="1"/>
  <c r="G8" i="30"/>
  <c r="G12" i="30" s="1"/>
  <c r="F8" i="30"/>
  <c r="E8" i="30"/>
  <c r="D8" i="30"/>
  <c r="C8" i="30"/>
  <c r="B8" i="30"/>
  <c r="A8" i="30"/>
  <c r="J7" i="30"/>
  <c r="J12" i="30" s="1"/>
  <c r="I7" i="30"/>
  <c r="I12" i="30" s="1"/>
  <c r="H7" i="30"/>
  <c r="G7" i="30"/>
  <c r="F7" i="30"/>
  <c r="E7" i="30"/>
  <c r="D7" i="30"/>
  <c r="D12" i="30" s="1"/>
  <c r="C7" i="30"/>
  <c r="C12" i="30" s="1"/>
  <c r="B7" i="30"/>
  <c r="B12" i="30" s="1"/>
  <c r="A7" i="30"/>
  <c r="J5" i="30"/>
  <c r="I5" i="30"/>
  <c r="H5" i="30"/>
  <c r="F5" i="30"/>
  <c r="E5" i="30"/>
  <c r="B5" i="30"/>
  <c r="J2" i="30"/>
  <c r="F23" i="31"/>
  <c r="D23" i="31"/>
  <c r="B23" i="31"/>
  <c r="A23" i="31"/>
  <c r="F22" i="31"/>
  <c r="D22" i="31"/>
  <c r="B22" i="31"/>
  <c r="H22" i="31" s="1"/>
  <c r="A22" i="31"/>
  <c r="F21" i="31"/>
  <c r="D21" i="31"/>
  <c r="B21" i="31"/>
  <c r="A21" i="31"/>
  <c r="F20" i="31"/>
  <c r="D20" i="31"/>
  <c r="B20" i="31"/>
  <c r="H20" i="31" s="1"/>
  <c r="A20" i="31"/>
  <c r="F19" i="31"/>
  <c r="D19" i="31"/>
  <c r="B19" i="31"/>
  <c r="A19" i="31"/>
  <c r="F18" i="31"/>
  <c r="D18" i="31"/>
  <c r="B18" i="31"/>
  <c r="A18" i="31"/>
  <c r="F17" i="31"/>
  <c r="D17" i="31"/>
  <c r="B17" i="31"/>
  <c r="A17" i="31"/>
  <c r="F16" i="31"/>
  <c r="D16" i="31"/>
  <c r="B16" i="31"/>
  <c r="H16" i="31" s="1"/>
  <c r="A16" i="31"/>
  <c r="F15" i="31"/>
  <c r="D15" i="31"/>
  <c r="B15" i="31"/>
  <c r="J11" i="31"/>
  <c r="I11" i="31"/>
  <c r="H11" i="31"/>
  <c r="G11" i="31"/>
  <c r="F11" i="31"/>
  <c r="E11" i="31"/>
  <c r="D11" i="31"/>
  <c r="C11" i="31"/>
  <c r="B11" i="31"/>
  <c r="A11" i="31"/>
  <c r="J10" i="31"/>
  <c r="I10" i="31"/>
  <c r="H10" i="31"/>
  <c r="G10" i="31"/>
  <c r="F10" i="31"/>
  <c r="E10" i="31"/>
  <c r="D10" i="31"/>
  <c r="C10" i="31"/>
  <c r="B10" i="31"/>
  <c r="J9" i="31"/>
  <c r="I9" i="31"/>
  <c r="H9" i="31"/>
  <c r="G9" i="31"/>
  <c r="F9" i="31"/>
  <c r="E9" i="31"/>
  <c r="D9" i="31"/>
  <c r="C9" i="31"/>
  <c r="B9" i="31"/>
  <c r="A9" i="31"/>
  <c r="J8" i="31"/>
  <c r="I8" i="31"/>
  <c r="H8" i="31"/>
  <c r="G8" i="31"/>
  <c r="F8" i="31"/>
  <c r="E8" i="31"/>
  <c r="D8" i="31"/>
  <c r="C8" i="31"/>
  <c r="B8" i="31"/>
  <c r="A8" i="31"/>
  <c r="J7" i="31"/>
  <c r="I7" i="31"/>
  <c r="H7" i="31"/>
  <c r="G7" i="31"/>
  <c r="F7" i="31"/>
  <c r="E7" i="31"/>
  <c r="D7" i="31"/>
  <c r="C7" i="31"/>
  <c r="B7" i="31"/>
  <c r="A7" i="31"/>
  <c r="J5" i="31"/>
  <c r="I5" i="31"/>
  <c r="H5" i="31"/>
  <c r="F5" i="31"/>
  <c r="E5" i="31"/>
  <c r="B5" i="31"/>
  <c r="J2" i="31"/>
  <c r="D26" i="31" l="1"/>
  <c r="H19" i="31"/>
  <c r="F26" i="31"/>
  <c r="B12" i="31"/>
  <c r="J12" i="31"/>
  <c r="H12" i="31"/>
  <c r="E12" i="31"/>
  <c r="K9" i="31"/>
  <c r="K11" i="31"/>
  <c r="K10" i="31"/>
  <c r="H21" i="31"/>
  <c r="H18" i="31"/>
  <c r="H17" i="31"/>
  <c r="I26" i="31" s="1"/>
  <c r="C12" i="31"/>
  <c r="F12" i="31"/>
  <c r="D12" i="31"/>
  <c r="I12" i="31"/>
  <c r="K8" i="31"/>
  <c r="H23" i="31"/>
  <c r="I26" i="30"/>
  <c r="K7" i="30"/>
  <c r="L12" i="30" s="1"/>
  <c r="K8" i="30"/>
  <c r="B26" i="30"/>
  <c r="K7" i="31"/>
  <c r="G12" i="31"/>
  <c r="B26" i="31"/>
  <c r="L12" i="31" l="1"/>
  <c r="F25" i="29"/>
  <c r="D25" i="29"/>
  <c r="B25" i="29"/>
  <c r="H25" i="29" s="1"/>
  <c r="A25" i="29"/>
  <c r="F24" i="29"/>
  <c r="D24" i="29"/>
  <c r="B24" i="29"/>
  <c r="H24" i="29" s="1"/>
  <c r="A24" i="29"/>
  <c r="F23" i="29"/>
  <c r="H23" i="29" s="1"/>
  <c r="D23" i="29"/>
  <c r="B23" i="29"/>
  <c r="A23" i="29"/>
  <c r="F22" i="29"/>
  <c r="D22" i="29"/>
  <c r="B22" i="29"/>
  <c r="H22" i="29" s="1"/>
  <c r="A22" i="29"/>
  <c r="F21" i="29"/>
  <c r="D21" i="29"/>
  <c r="B21" i="29"/>
  <c r="H21" i="29" s="1"/>
  <c r="A21" i="29"/>
  <c r="F20" i="29"/>
  <c r="D20" i="29"/>
  <c r="H20" i="29" s="1"/>
  <c r="B20" i="29"/>
  <c r="A20" i="29"/>
  <c r="F19" i="29"/>
  <c r="D19" i="29"/>
  <c r="B19" i="29"/>
  <c r="H19" i="29" s="1"/>
  <c r="A19" i="29"/>
  <c r="H18" i="29"/>
  <c r="F18" i="29"/>
  <c r="D18" i="29"/>
  <c r="B18" i="29"/>
  <c r="A18" i="29"/>
  <c r="F17" i="29"/>
  <c r="D17" i="29"/>
  <c r="B17" i="29"/>
  <c r="H17" i="29" s="1"/>
  <c r="A17" i="29"/>
  <c r="F16" i="29"/>
  <c r="F26" i="29" s="1"/>
  <c r="D16" i="29"/>
  <c r="D26" i="29" s="1"/>
  <c r="B16" i="29"/>
  <c r="H16" i="29" s="1"/>
  <c r="A16" i="29"/>
  <c r="F15" i="29"/>
  <c r="D15" i="29"/>
  <c r="B15" i="29"/>
  <c r="J11" i="29"/>
  <c r="I11" i="29"/>
  <c r="H11" i="29"/>
  <c r="G11" i="29"/>
  <c r="K11" i="29" s="1"/>
  <c r="F11" i="29"/>
  <c r="E11" i="29"/>
  <c r="D11" i="29"/>
  <c r="C11" i="29"/>
  <c r="B11" i="29"/>
  <c r="A11" i="29"/>
  <c r="J10" i="29"/>
  <c r="I10" i="29"/>
  <c r="H10" i="29"/>
  <c r="G10" i="29"/>
  <c r="F10" i="29"/>
  <c r="E10" i="29"/>
  <c r="D10" i="29"/>
  <c r="C10" i="29"/>
  <c r="B10" i="29"/>
  <c r="K10" i="29" s="1"/>
  <c r="J9" i="29"/>
  <c r="I9" i="29"/>
  <c r="H9" i="29"/>
  <c r="G9" i="29"/>
  <c r="K9" i="29" s="1"/>
  <c r="F9" i="29"/>
  <c r="F12" i="29" s="1"/>
  <c r="E9" i="29"/>
  <c r="E12" i="29" s="1"/>
  <c r="D9" i="29"/>
  <c r="C9" i="29"/>
  <c r="B9" i="29"/>
  <c r="A9" i="29"/>
  <c r="J8" i="29"/>
  <c r="J12" i="29" s="1"/>
  <c r="I8" i="29"/>
  <c r="H8" i="29"/>
  <c r="H12" i="29" s="1"/>
  <c r="G8" i="29"/>
  <c r="F8" i="29"/>
  <c r="E8" i="29"/>
  <c r="D8" i="29"/>
  <c r="C8" i="29"/>
  <c r="B8" i="29"/>
  <c r="K8" i="29" s="1"/>
  <c r="A8" i="29"/>
  <c r="J7" i="29"/>
  <c r="I7" i="29"/>
  <c r="I12" i="29" s="1"/>
  <c r="H7" i="29"/>
  <c r="G7" i="29"/>
  <c r="F7" i="29"/>
  <c r="E7" i="29"/>
  <c r="D7" i="29"/>
  <c r="D12" i="29" s="1"/>
  <c r="C7" i="29"/>
  <c r="C12" i="29" s="1"/>
  <c r="B7" i="29"/>
  <c r="A7" i="29"/>
  <c r="J5" i="29"/>
  <c r="I5" i="29"/>
  <c r="H5" i="29"/>
  <c r="F5" i="29"/>
  <c r="E5" i="29"/>
  <c r="B5" i="29"/>
  <c r="J2" i="29"/>
  <c r="I26" i="29" l="1"/>
  <c r="K7" i="29"/>
  <c r="L12" i="29" s="1"/>
  <c r="G12" i="29"/>
  <c r="B26" i="29"/>
  <c r="B12" i="29"/>
  <c r="F25" i="28" l="1"/>
  <c r="D25" i="28"/>
  <c r="B25" i="28"/>
  <c r="H25" i="28" s="1"/>
  <c r="A25" i="28"/>
  <c r="F24" i="28"/>
  <c r="D24" i="28"/>
  <c r="B24" i="28"/>
  <c r="H24" i="28" s="1"/>
  <c r="A24" i="28"/>
  <c r="F23" i="28"/>
  <c r="H23" i="28" s="1"/>
  <c r="D23" i="28"/>
  <c r="B23" i="28"/>
  <c r="A23" i="28"/>
  <c r="F22" i="28"/>
  <c r="D22" i="28"/>
  <c r="B22" i="28"/>
  <c r="H22" i="28" s="1"/>
  <c r="A22" i="28"/>
  <c r="H21" i="28"/>
  <c r="F21" i="28"/>
  <c r="D21" i="28"/>
  <c r="B21" i="28"/>
  <c r="A21" i="28"/>
  <c r="F20" i="28"/>
  <c r="D20" i="28"/>
  <c r="H20" i="28" s="1"/>
  <c r="B20" i="28"/>
  <c r="A20" i="28"/>
  <c r="F19" i="28"/>
  <c r="D19" i="28"/>
  <c r="B19" i="28"/>
  <c r="H19" i="28" s="1"/>
  <c r="A19" i="28"/>
  <c r="H18" i="28"/>
  <c r="F18" i="28"/>
  <c r="D18" i="28"/>
  <c r="B18" i="28"/>
  <c r="A18" i="28"/>
  <c r="F17" i="28"/>
  <c r="D17" i="28"/>
  <c r="B17" i="28"/>
  <c r="H17" i="28" s="1"/>
  <c r="A17" i="28"/>
  <c r="F16" i="28"/>
  <c r="F26" i="28" s="1"/>
  <c r="D16" i="28"/>
  <c r="D26" i="28" s="1"/>
  <c r="B16" i="28"/>
  <c r="H16" i="28" s="1"/>
  <c r="I26" i="28" s="1"/>
  <c r="A16" i="28"/>
  <c r="F15" i="28"/>
  <c r="D15" i="28"/>
  <c r="B15" i="28"/>
  <c r="J11" i="28"/>
  <c r="I11" i="28"/>
  <c r="H11" i="28"/>
  <c r="G11" i="28"/>
  <c r="K11" i="28" s="1"/>
  <c r="F11" i="28"/>
  <c r="E11" i="28"/>
  <c r="D11" i="28"/>
  <c r="C11" i="28"/>
  <c r="B11" i="28"/>
  <c r="A11" i="28"/>
  <c r="J10" i="28"/>
  <c r="I10" i="28"/>
  <c r="H10" i="28"/>
  <c r="G10" i="28"/>
  <c r="F10" i="28"/>
  <c r="E10" i="28"/>
  <c r="D10" i="28"/>
  <c r="C10" i="28"/>
  <c r="B10" i="28"/>
  <c r="K10" i="28" s="1"/>
  <c r="J9" i="28"/>
  <c r="I9" i="28"/>
  <c r="H9" i="28"/>
  <c r="G9" i="28"/>
  <c r="K9" i="28" s="1"/>
  <c r="F9" i="28"/>
  <c r="F12" i="28" s="1"/>
  <c r="E9" i="28"/>
  <c r="E12" i="28" s="1"/>
  <c r="D9" i="28"/>
  <c r="C9" i="28"/>
  <c r="B9" i="28"/>
  <c r="A9" i="28"/>
  <c r="J8" i="28"/>
  <c r="I8" i="28"/>
  <c r="H8" i="28"/>
  <c r="H12" i="28" s="1"/>
  <c r="G8" i="28"/>
  <c r="F8" i="28"/>
  <c r="E8" i="28"/>
  <c r="D8" i="28"/>
  <c r="C8" i="28"/>
  <c r="B8" i="28"/>
  <c r="K8" i="28" s="1"/>
  <c r="A8" i="28"/>
  <c r="J7" i="28"/>
  <c r="J12" i="28" s="1"/>
  <c r="I7" i="28"/>
  <c r="I12" i="28" s="1"/>
  <c r="H7" i="28"/>
  <c r="G7" i="28"/>
  <c r="F7" i="28"/>
  <c r="E7" i="28"/>
  <c r="D7" i="28"/>
  <c r="D12" i="28" s="1"/>
  <c r="C7" i="28"/>
  <c r="K7" i="28" s="1"/>
  <c r="B7" i="28"/>
  <c r="B12" i="28" s="1"/>
  <c r="A7" i="28"/>
  <c r="J5" i="28"/>
  <c r="I5" i="28"/>
  <c r="H5" i="28"/>
  <c r="F5" i="28"/>
  <c r="E5" i="28"/>
  <c r="B5" i="28"/>
  <c r="J2" i="28"/>
  <c r="L12" i="28" l="1"/>
  <c r="G12" i="28"/>
  <c r="B26" i="28"/>
  <c r="C12" i="28"/>
  <c r="F25" i="27" l="1"/>
  <c r="D25" i="27"/>
  <c r="B25" i="27"/>
  <c r="H25" i="27" s="1"/>
  <c r="A25" i="27"/>
  <c r="F24" i="27"/>
  <c r="D24" i="27"/>
  <c r="B24" i="27"/>
  <c r="H24" i="27" s="1"/>
  <c r="A24" i="27"/>
  <c r="F23" i="27"/>
  <c r="H23" i="27" s="1"/>
  <c r="D23" i="27"/>
  <c r="B23" i="27"/>
  <c r="A23" i="27"/>
  <c r="F22" i="27"/>
  <c r="D22" i="27"/>
  <c r="B22" i="27"/>
  <c r="H22" i="27" s="1"/>
  <c r="A22" i="27"/>
  <c r="F21" i="27"/>
  <c r="D21" i="27"/>
  <c r="B21" i="27"/>
  <c r="H21" i="27" s="1"/>
  <c r="A21" i="27"/>
  <c r="F20" i="27"/>
  <c r="D20" i="27"/>
  <c r="H20" i="27" s="1"/>
  <c r="B20" i="27"/>
  <c r="A20" i="27"/>
  <c r="F19" i="27"/>
  <c r="D19" i="27"/>
  <c r="B19" i="27"/>
  <c r="H19" i="27" s="1"/>
  <c r="A19" i="27"/>
  <c r="H18" i="27"/>
  <c r="F18" i="27"/>
  <c r="D18" i="27"/>
  <c r="B18" i="27"/>
  <c r="A18" i="27"/>
  <c r="F17" i="27"/>
  <c r="D17" i="27"/>
  <c r="B17" i="27"/>
  <c r="H17" i="27" s="1"/>
  <c r="A17" i="27"/>
  <c r="F16" i="27"/>
  <c r="F26" i="27" s="1"/>
  <c r="D16" i="27"/>
  <c r="D26" i="27" s="1"/>
  <c r="B16" i="27"/>
  <c r="H16" i="27" s="1"/>
  <c r="I26" i="27" s="1"/>
  <c r="A16" i="27"/>
  <c r="F15" i="27"/>
  <c r="D15" i="27"/>
  <c r="B15" i="27"/>
  <c r="J11" i="27"/>
  <c r="I11" i="27"/>
  <c r="H11" i="27"/>
  <c r="G11" i="27"/>
  <c r="K11" i="27" s="1"/>
  <c r="F11" i="27"/>
  <c r="E11" i="27"/>
  <c r="D11" i="27"/>
  <c r="C11" i="27"/>
  <c r="B11" i="27"/>
  <c r="A11" i="27"/>
  <c r="J10" i="27"/>
  <c r="I10" i="27"/>
  <c r="H10" i="27"/>
  <c r="G10" i="27"/>
  <c r="F10" i="27"/>
  <c r="E10" i="27"/>
  <c r="D10" i="27"/>
  <c r="C10" i="27"/>
  <c r="B10" i="27"/>
  <c r="K10" i="27" s="1"/>
  <c r="J9" i="27"/>
  <c r="I9" i="27"/>
  <c r="H9" i="27"/>
  <c r="G9" i="27"/>
  <c r="K9" i="27" s="1"/>
  <c r="F9" i="27"/>
  <c r="F12" i="27" s="1"/>
  <c r="E9" i="27"/>
  <c r="E12" i="27" s="1"/>
  <c r="D9" i="27"/>
  <c r="C9" i="27"/>
  <c r="B9" i="27"/>
  <c r="A9" i="27"/>
  <c r="J8" i="27"/>
  <c r="I8" i="27"/>
  <c r="H8" i="27"/>
  <c r="H12" i="27" s="1"/>
  <c r="G8" i="27"/>
  <c r="F8" i="27"/>
  <c r="E8" i="27"/>
  <c r="D8" i="27"/>
  <c r="C8" i="27"/>
  <c r="B8" i="27"/>
  <c r="K8" i="27" s="1"/>
  <c r="A8" i="27"/>
  <c r="J7" i="27"/>
  <c r="J12" i="27" s="1"/>
  <c r="I7" i="27"/>
  <c r="I12" i="27" s="1"/>
  <c r="H7" i="27"/>
  <c r="G7" i="27"/>
  <c r="F7" i="27"/>
  <c r="E7" i="27"/>
  <c r="D7" i="27"/>
  <c r="D12" i="27" s="1"/>
  <c r="C7" i="27"/>
  <c r="C12" i="27" s="1"/>
  <c r="B7" i="27"/>
  <c r="B12" i="27" s="1"/>
  <c r="A7" i="27"/>
  <c r="J5" i="27"/>
  <c r="I5" i="27"/>
  <c r="H5" i="27"/>
  <c r="F5" i="27"/>
  <c r="E5" i="27"/>
  <c r="B5" i="27"/>
  <c r="J2" i="27"/>
  <c r="G12" i="27" l="1"/>
  <c r="B26" i="27"/>
  <c r="K7" i="27"/>
  <c r="L12" i="27" s="1"/>
  <c r="F25" i="21" l="1"/>
  <c r="D25" i="21"/>
  <c r="B25" i="21"/>
  <c r="A25" i="21"/>
  <c r="F24" i="21"/>
  <c r="D24" i="21"/>
  <c r="B24" i="21"/>
  <c r="A24" i="21"/>
  <c r="F23" i="21"/>
  <c r="D23" i="21"/>
  <c r="B23" i="21"/>
  <c r="A23" i="21"/>
  <c r="F22" i="21"/>
  <c r="D22" i="21"/>
  <c r="B22" i="21"/>
  <c r="A22" i="21"/>
  <c r="F21" i="21"/>
  <c r="D21" i="21"/>
  <c r="B21" i="21"/>
  <c r="A21" i="21"/>
  <c r="F20" i="21"/>
  <c r="D20" i="21"/>
  <c r="B20" i="21"/>
  <c r="A20" i="21"/>
  <c r="F19" i="21"/>
  <c r="D19" i="21"/>
  <c r="B19" i="21"/>
  <c r="A19" i="21"/>
  <c r="H18" i="21"/>
  <c r="F18" i="21"/>
  <c r="D18" i="21"/>
  <c r="B18" i="21"/>
  <c r="A18" i="21"/>
  <c r="F17" i="21"/>
  <c r="D17" i="21"/>
  <c r="B17" i="21"/>
  <c r="A17" i="21"/>
  <c r="F16" i="21"/>
  <c r="D16" i="21"/>
  <c r="B16" i="21"/>
  <c r="A16" i="21"/>
  <c r="F15" i="21"/>
  <c r="D15" i="21"/>
  <c r="B15" i="21"/>
  <c r="J11" i="21"/>
  <c r="I11" i="21"/>
  <c r="H11" i="21"/>
  <c r="G11" i="21"/>
  <c r="F11" i="21"/>
  <c r="E11" i="21"/>
  <c r="D11" i="21"/>
  <c r="C11" i="21"/>
  <c r="B11" i="21"/>
  <c r="A11" i="21"/>
  <c r="J10" i="21"/>
  <c r="I10" i="21"/>
  <c r="H10" i="21"/>
  <c r="G10" i="21"/>
  <c r="F10" i="21"/>
  <c r="E10" i="21"/>
  <c r="D10" i="21"/>
  <c r="C10" i="21"/>
  <c r="B10" i="21"/>
  <c r="J9" i="21"/>
  <c r="I9" i="21"/>
  <c r="H9" i="21"/>
  <c r="G9" i="21"/>
  <c r="F9" i="21"/>
  <c r="E9" i="21"/>
  <c r="D9" i="21"/>
  <c r="C9" i="21"/>
  <c r="B9" i="21"/>
  <c r="A9" i="21"/>
  <c r="J8" i="21"/>
  <c r="I8" i="21"/>
  <c r="H8" i="21"/>
  <c r="G8" i="21"/>
  <c r="F8" i="21"/>
  <c r="E8" i="21"/>
  <c r="D8" i="21"/>
  <c r="C8" i="21"/>
  <c r="B8" i="21"/>
  <c r="A8" i="21"/>
  <c r="J7" i="21"/>
  <c r="I7" i="21"/>
  <c r="H7" i="21"/>
  <c r="G7" i="21"/>
  <c r="F7" i="21"/>
  <c r="E7" i="21"/>
  <c r="D7" i="21"/>
  <c r="C7" i="21"/>
  <c r="B7" i="21"/>
  <c r="A7" i="21"/>
  <c r="J5" i="21"/>
  <c r="I5" i="21"/>
  <c r="H5" i="21"/>
  <c r="F5" i="21"/>
  <c r="E5" i="21"/>
  <c r="B5" i="21"/>
  <c r="J2" i="21"/>
  <c r="K10" i="21" l="1"/>
  <c r="D26" i="21"/>
  <c r="F26" i="21"/>
  <c r="H24" i="21"/>
  <c r="I26" i="21" s="1"/>
  <c r="H20" i="21"/>
  <c r="D12" i="21"/>
  <c r="K8" i="21"/>
  <c r="H17" i="21"/>
  <c r="H21" i="21"/>
  <c r="H23" i="21"/>
  <c r="H22" i="21"/>
  <c r="B12" i="21"/>
  <c r="H12" i="21"/>
  <c r="E12" i="21"/>
  <c r="I12" i="21"/>
  <c r="J12" i="21"/>
  <c r="C12" i="21"/>
  <c r="G12" i="21"/>
  <c r="H19" i="21"/>
  <c r="F12" i="21"/>
  <c r="K11" i="21"/>
  <c r="H16" i="21"/>
  <c r="H25" i="21"/>
  <c r="K7" i="21"/>
  <c r="B26" i="21"/>
  <c r="K9" i="21"/>
  <c r="A8" i="20"/>
  <c r="A9" i="20"/>
  <c r="L12" i="21" l="1"/>
  <c r="F23" i="20"/>
  <c r="D23" i="20"/>
  <c r="B23" i="20"/>
  <c r="A23" i="20"/>
  <c r="F22" i="20"/>
  <c r="D22" i="20"/>
  <c r="B22" i="20"/>
  <c r="A22" i="20"/>
  <c r="F21" i="20"/>
  <c r="D21" i="20"/>
  <c r="B21" i="20"/>
  <c r="A21" i="20"/>
  <c r="F20" i="20"/>
  <c r="D20" i="20"/>
  <c r="B20" i="20"/>
  <c r="A20" i="20"/>
  <c r="F19" i="20"/>
  <c r="D19" i="20"/>
  <c r="B19" i="20"/>
  <c r="A19" i="20"/>
  <c r="F18" i="20"/>
  <c r="D18" i="20"/>
  <c r="B18" i="20"/>
  <c r="A18" i="20"/>
  <c r="F17" i="20"/>
  <c r="D17" i="20"/>
  <c r="B17" i="20"/>
  <c r="A17" i="20"/>
  <c r="F16" i="20"/>
  <c r="D16" i="20"/>
  <c r="B16" i="20"/>
  <c r="A16" i="20"/>
  <c r="F15" i="20"/>
  <c r="D15" i="20"/>
  <c r="B15" i="20"/>
  <c r="J11" i="20"/>
  <c r="I11" i="20"/>
  <c r="H11" i="20"/>
  <c r="G11" i="20"/>
  <c r="G11" i="9" s="1"/>
  <c r="F11" i="20"/>
  <c r="E11" i="20"/>
  <c r="D11" i="20"/>
  <c r="C11" i="20"/>
  <c r="B11" i="20"/>
  <c r="A11" i="20"/>
  <c r="J10" i="20"/>
  <c r="I10" i="20"/>
  <c r="I10" i="9" s="1"/>
  <c r="G10" i="20"/>
  <c r="F10" i="20"/>
  <c r="E10" i="20"/>
  <c r="C10" i="20"/>
  <c r="B10" i="20"/>
  <c r="J9" i="20"/>
  <c r="J9" i="9" s="1"/>
  <c r="I9" i="20"/>
  <c r="I9" i="9" s="1"/>
  <c r="H9" i="20"/>
  <c r="H9" i="9" s="1"/>
  <c r="D9" i="20"/>
  <c r="B9" i="20"/>
  <c r="J8" i="20"/>
  <c r="I8" i="20"/>
  <c r="H8" i="20"/>
  <c r="D8" i="20"/>
  <c r="D8" i="9" s="1"/>
  <c r="B8" i="20"/>
  <c r="B8" i="9" s="1"/>
  <c r="J7" i="20"/>
  <c r="F7" i="20"/>
  <c r="B7" i="20"/>
  <c r="A7" i="20"/>
  <c r="J5" i="20"/>
  <c r="I5" i="20"/>
  <c r="H5" i="20"/>
  <c r="F5" i="20"/>
  <c r="E5" i="20"/>
  <c r="B5" i="20"/>
  <c r="J2" i="20"/>
  <c r="F23" i="34"/>
  <c r="F23" i="9" s="1"/>
  <c r="D23" i="34"/>
  <c r="D23" i="9" s="1"/>
  <c r="B23" i="34"/>
  <c r="B23" i="9" s="1"/>
  <c r="A23" i="34"/>
  <c r="F22" i="34"/>
  <c r="F22" i="9" s="1"/>
  <c r="D22" i="34"/>
  <c r="D22" i="9" s="1"/>
  <c r="B22" i="34"/>
  <c r="B22" i="9" s="1"/>
  <c r="A22" i="34"/>
  <c r="F21" i="34"/>
  <c r="F21" i="9" s="1"/>
  <c r="D21" i="34"/>
  <c r="D21" i="9" s="1"/>
  <c r="B21" i="34"/>
  <c r="A21" i="34"/>
  <c r="F20" i="34"/>
  <c r="F20" i="9" s="1"/>
  <c r="D20" i="34"/>
  <c r="D20" i="9" s="1"/>
  <c r="B20" i="34"/>
  <c r="B20" i="9" s="1"/>
  <c r="A20" i="34"/>
  <c r="F19" i="34"/>
  <c r="F19" i="9" s="1"/>
  <c r="D19" i="34"/>
  <c r="D19" i="9" s="1"/>
  <c r="B19" i="34"/>
  <c r="A19" i="34"/>
  <c r="F18" i="34"/>
  <c r="F18" i="9" s="1"/>
  <c r="D18" i="34"/>
  <c r="D18" i="9" s="1"/>
  <c r="B18" i="34"/>
  <c r="B18" i="9" s="1"/>
  <c r="A18" i="34"/>
  <c r="F17" i="34"/>
  <c r="F17" i="9" s="1"/>
  <c r="D17" i="34"/>
  <c r="D17" i="9" s="1"/>
  <c r="B17" i="34"/>
  <c r="A17" i="34"/>
  <c r="F16" i="34"/>
  <c r="F16" i="9" s="1"/>
  <c r="D16" i="34"/>
  <c r="D16" i="9" s="1"/>
  <c r="B16" i="34"/>
  <c r="A16" i="34"/>
  <c r="F15" i="34"/>
  <c r="D15" i="34"/>
  <c r="B15" i="34"/>
  <c r="J11" i="34"/>
  <c r="I11" i="34"/>
  <c r="H11" i="34"/>
  <c r="G11" i="34"/>
  <c r="F11" i="34"/>
  <c r="E11" i="34"/>
  <c r="D11" i="34"/>
  <c r="C11" i="34"/>
  <c r="B11" i="34"/>
  <c r="A11" i="34"/>
  <c r="J10" i="34"/>
  <c r="I10" i="34"/>
  <c r="H10" i="34"/>
  <c r="H10" i="9" s="1"/>
  <c r="G10" i="34"/>
  <c r="F10" i="34"/>
  <c r="E10" i="34"/>
  <c r="D10" i="34"/>
  <c r="D10" i="9" s="1"/>
  <c r="C10" i="34"/>
  <c r="B10" i="34"/>
  <c r="J9" i="34"/>
  <c r="I9" i="34"/>
  <c r="H9" i="34"/>
  <c r="G9" i="34"/>
  <c r="G9" i="9" s="1"/>
  <c r="F9" i="34"/>
  <c r="F9" i="9" s="1"/>
  <c r="E9" i="34"/>
  <c r="E9" i="9" s="1"/>
  <c r="D9" i="34"/>
  <c r="C9" i="34"/>
  <c r="C9" i="9" s="1"/>
  <c r="B9" i="34"/>
  <c r="A9" i="34"/>
  <c r="J8" i="34"/>
  <c r="I8" i="34"/>
  <c r="H8" i="34"/>
  <c r="G8" i="34"/>
  <c r="G8" i="9" s="1"/>
  <c r="F8" i="34"/>
  <c r="F8" i="9" s="1"/>
  <c r="E8" i="34"/>
  <c r="E8" i="9" s="1"/>
  <c r="D8" i="34"/>
  <c r="C8" i="34"/>
  <c r="C8" i="9" s="1"/>
  <c r="B8" i="34"/>
  <c r="A8" i="34"/>
  <c r="J7" i="34"/>
  <c r="I7" i="34"/>
  <c r="I7" i="9" s="1"/>
  <c r="H7" i="34"/>
  <c r="G7" i="34"/>
  <c r="G7" i="9" s="1"/>
  <c r="F7" i="34"/>
  <c r="E7" i="34"/>
  <c r="E7" i="9" s="1"/>
  <c r="D7" i="34"/>
  <c r="C7" i="34"/>
  <c r="C7" i="9" s="1"/>
  <c r="B7" i="34"/>
  <c r="A7" i="34"/>
  <c r="J5" i="34"/>
  <c r="I5" i="34"/>
  <c r="H5" i="34"/>
  <c r="F5" i="34"/>
  <c r="E5" i="34"/>
  <c r="B5" i="34"/>
  <c r="J2" i="34"/>
  <c r="H23" i="9" l="1"/>
  <c r="J10" i="9"/>
  <c r="H11" i="9"/>
  <c r="I11" i="9"/>
  <c r="H21" i="34"/>
  <c r="B21" i="9"/>
  <c r="H21" i="9" s="1"/>
  <c r="J11" i="9"/>
  <c r="K10" i="34"/>
  <c r="C11" i="9"/>
  <c r="H18" i="34"/>
  <c r="B10" i="9"/>
  <c r="D12" i="34"/>
  <c r="D7" i="9"/>
  <c r="J8" i="9"/>
  <c r="E10" i="9"/>
  <c r="D11" i="9"/>
  <c r="H17" i="34"/>
  <c r="B17" i="9"/>
  <c r="H17" i="9" s="1"/>
  <c r="H19" i="34"/>
  <c r="B19" i="9"/>
  <c r="H19" i="9" s="1"/>
  <c r="H8" i="9"/>
  <c r="B11" i="9"/>
  <c r="H16" i="34"/>
  <c r="B16" i="9"/>
  <c r="H16" i="9" s="1"/>
  <c r="B7" i="9"/>
  <c r="F10" i="9"/>
  <c r="E11" i="9"/>
  <c r="H12" i="34"/>
  <c r="H7" i="9"/>
  <c r="H18" i="9"/>
  <c r="H20" i="9"/>
  <c r="H22" i="9"/>
  <c r="G10" i="9"/>
  <c r="F11" i="9"/>
  <c r="H12" i="20"/>
  <c r="H22" i="20"/>
  <c r="F12" i="20"/>
  <c r="F7" i="9"/>
  <c r="K9" i="20"/>
  <c r="B9" i="9"/>
  <c r="H18" i="20"/>
  <c r="H20" i="20"/>
  <c r="E12" i="20"/>
  <c r="I12" i="20"/>
  <c r="I8" i="9"/>
  <c r="C12" i="20"/>
  <c r="C10" i="9"/>
  <c r="H19" i="20"/>
  <c r="D12" i="20"/>
  <c r="D9" i="9"/>
  <c r="J12" i="20"/>
  <c r="B26" i="34"/>
  <c r="H23" i="34"/>
  <c r="K10" i="20"/>
  <c r="H21" i="20"/>
  <c r="H23" i="20"/>
  <c r="K11" i="34"/>
  <c r="D26" i="34"/>
  <c r="B12" i="20"/>
  <c r="K8" i="20"/>
  <c r="H17" i="20"/>
  <c r="E12" i="34"/>
  <c r="K11" i="20"/>
  <c r="K7" i="34"/>
  <c r="B12" i="34"/>
  <c r="J12" i="34"/>
  <c r="G12" i="34"/>
  <c r="F26" i="34"/>
  <c r="H22" i="34"/>
  <c r="K7" i="20"/>
  <c r="F12" i="34"/>
  <c r="K8" i="34"/>
  <c r="C12" i="34"/>
  <c r="I12" i="34"/>
  <c r="K9" i="34"/>
  <c r="H20" i="34"/>
  <c r="H16" i="20"/>
  <c r="G12" i="20"/>
  <c r="L12" i="34" l="1"/>
  <c r="I26" i="20"/>
  <c r="L12" i="20"/>
  <c r="I26" i="34"/>
  <c r="A8" i="9"/>
  <c r="A9" i="9"/>
  <c r="A10" i="9"/>
  <c r="A11" i="9"/>
  <c r="A7" i="9"/>
  <c r="J2" i="9"/>
  <c r="B24" i="9" l="1"/>
  <c r="F24" i="9"/>
  <c r="D24" i="9"/>
  <c r="E12" i="9"/>
  <c r="F12" i="9"/>
  <c r="G12" i="9"/>
  <c r="H12" i="9"/>
  <c r="C12" i="9" l="1"/>
  <c r="D12" i="9"/>
  <c r="F15" i="9" l="1"/>
  <c r="D15" i="9"/>
  <c r="B15" i="9"/>
  <c r="J12" i="9"/>
  <c r="I12" i="9"/>
  <c r="B12" i="9"/>
  <c r="I24" i="9" l="1"/>
  <c r="B5" i="9"/>
  <c r="J5" i="9"/>
  <c r="I5" i="9"/>
  <c r="H5" i="9"/>
  <c r="F5" i="9"/>
  <c r="E5" i="9"/>
  <c r="K10" i="9" l="1"/>
  <c r="K11" i="9"/>
  <c r="K9" i="9"/>
  <c r="K7" i="9" l="1"/>
  <c r="K8" i="9"/>
  <c r="L12" i="9" l="1"/>
</calcChain>
</file>

<file path=xl/sharedStrings.xml><?xml version="1.0" encoding="utf-8"?>
<sst xmlns="http://schemas.openxmlformats.org/spreadsheetml/2006/main" count="360" uniqueCount="238">
  <si>
    <t>项目名称</t>
  </si>
  <si>
    <t>单位名称：</t>
    <phoneticPr fontId="1" type="noConversion"/>
  </si>
  <si>
    <t>小计（按系统）</t>
    <phoneticPr fontId="1" type="noConversion"/>
  </si>
  <si>
    <t>合计</t>
    <phoneticPr fontId="1" type="noConversion"/>
  </si>
  <si>
    <t>序号</t>
    <phoneticPr fontId="1" type="noConversion"/>
  </si>
  <si>
    <t>项目名称</t>
    <phoneticPr fontId="1" type="noConversion"/>
  </si>
  <si>
    <t>沟通方式</t>
    <phoneticPr fontId="1" type="noConversion"/>
  </si>
  <si>
    <t>处理结果</t>
    <phoneticPr fontId="1" type="noConversion"/>
  </si>
  <si>
    <t>实施人员</t>
    <phoneticPr fontId="1" type="noConversion"/>
  </si>
  <si>
    <t>技术支持</t>
    <phoneticPr fontId="1" type="noConversion"/>
  </si>
  <si>
    <t>已完成</t>
    <phoneticPr fontId="1" type="noConversion"/>
  </si>
  <si>
    <t>QQ</t>
    <phoneticPr fontId="1" type="noConversion"/>
  </si>
  <si>
    <t>未完成</t>
    <phoneticPr fontId="1" type="noConversion"/>
  </si>
  <si>
    <t>系统升级</t>
    <phoneticPr fontId="1" type="noConversion"/>
  </si>
  <si>
    <t>电话</t>
    <phoneticPr fontId="1" type="noConversion"/>
  </si>
  <si>
    <t>邮件</t>
    <phoneticPr fontId="1" type="noConversion"/>
  </si>
  <si>
    <t>系统性能优化</t>
    <phoneticPr fontId="1" type="noConversion"/>
  </si>
  <si>
    <t>系统服务维护</t>
    <phoneticPr fontId="1" type="noConversion"/>
  </si>
  <si>
    <t>口头</t>
    <phoneticPr fontId="14" type="noConversion"/>
  </si>
  <si>
    <t>现场</t>
    <phoneticPr fontId="14" type="noConversion"/>
  </si>
  <si>
    <t>其他</t>
    <phoneticPr fontId="14" type="noConversion"/>
  </si>
  <si>
    <t>王亚军</t>
    <phoneticPr fontId="14" type="noConversion"/>
  </si>
  <si>
    <t>俞海</t>
    <phoneticPr fontId="14" type="noConversion"/>
  </si>
  <si>
    <t>陈安邦</t>
    <phoneticPr fontId="14" type="noConversion"/>
  </si>
  <si>
    <t>祁春玉</t>
    <phoneticPr fontId="14" type="noConversion"/>
  </si>
  <si>
    <t>包车客运管理信息系统</t>
    <phoneticPr fontId="14" type="noConversion"/>
  </si>
  <si>
    <t>道路运输管理信息系统</t>
    <phoneticPr fontId="14" type="noConversion"/>
  </si>
  <si>
    <t>从业人员无纸化考试系统</t>
    <phoneticPr fontId="14" type="noConversion"/>
  </si>
  <si>
    <t>继续教育学习系统</t>
    <phoneticPr fontId="14" type="noConversion"/>
  </si>
  <si>
    <t>公文管理系统（OA）</t>
    <phoneticPr fontId="14" type="noConversion"/>
  </si>
  <si>
    <t>例行检查</t>
    <phoneticPr fontId="14" type="noConversion"/>
  </si>
  <si>
    <t>数据处理</t>
    <phoneticPr fontId="1" type="noConversion"/>
  </si>
  <si>
    <t>一、应用软件部分</t>
    <phoneticPr fontId="1" type="noConversion"/>
  </si>
  <si>
    <t>处理次数</t>
    <phoneticPr fontId="1" type="noConversion"/>
  </si>
  <si>
    <t>处理条数</t>
    <phoneticPr fontId="1" type="noConversion"/>
  </si>
  <si>
    <t>二、系统软件部分</t>
    <phoneticPr fontId="1" type="noConversion"/>
  </si>
  <si>
    <t>应用软件-工作分类</t>
    <phoneticPr fontId="1" type="noConversion"/>
  </si>
  <si>
    <t>序号</t>
    <phoneticPr fontId="14" type="noConversion"/>
  </si>
  <si>
    <t>服务器IP</t>
    <phoneticPr fontId="14" type="noConversion"/>
  </si>
  <si>
    <t>数据库非定时备份</t>
    <phoneticPr fontId="14" type="noConversion"/>
  </si>
  <si>
    <t>备份文件还原测试</t>
    <phoneticPr fontId="14" type="noConversion"/>
  </si>
  <si>
    <t>垃圾文件清理</t>
    <phoneticPr fontId="14" type="noConversion"/>
  </si>
  <si>
    <t>维护计划管理</t>
    <phoneticPr fontId="14" type="noConversion"/>
  </si>
  <si>
    <t>作业管理</t>
    <phoneticPr fontId="14" type="noConversion"/>
  </si>
  <si>
    <t>数据库安全管理</t>
    <phoneticPr fontId="14" type="noConversion"/>
  </si>
  <si>
    <t>其他</t>
    <phoneticPr fontId="14" type="noConversion"/>
  </si>
  <si>
    <t>其他</t>
    <phoneticPr fontId="14" type="noConversion"/>
  </si>
  <si>
    <t>性能管理</t>
    <phoneticPr fontId="14" type="noConversion"/>
  </si>
  <si>
    <t>文件管理</t>
    <phoneticPr fontId="14" type="noConversion"/>
  </si>
  <si>
    <t>磁盘管理</t>
    <phoneticPr fontId="14" type="noConversion"/>
  </si>
  <si>
    <t>账户管理</t>
    <phoneticPr fontId="14" type="noConversion"/>
  </si>
  <si>
    <t>系统安装及配置</t>
    <phoneticPr fontId="14" type="noConversion"/>
  </si>
  <si>
    <t>操作系统升级</t>
    <phoneticPr fontId="14" type="noConversion"/>
  </si>
  <si>
    <t>杀毒软件升级</t>
    <phoneticPr fontId="14" type="noConversion"/>
  </si>
  <si>
    <t>不定期杀毒</t>
    <phoneticPr fontId="14" type="noConversion"/>
  </si>
  <si>
    <t>定时杀毒计划维护</t>
    <phoneticPr fontId="14" type="noConversion"/>
  </si>
  <si>
    <t>数据库维护项</t>
    <phoneticPr fontId="14" type="noConversion"/>
  </si>
  <si>
    <t>服务器内容</t>
    <phoneticPr fontId="14" type="noConversion"/>
  </si>
  <si>
    <t>系统软件-工作分类</t>
    <phoneticPr fontId="14" type="noConversion"/>
  </si>
  <si>
    <t>数据库维护</t>
    <phoneticPr fontId="14" type="noConversion"/>
  </si>
  <si>
    <t>操作系统维护</t>
    <phoneticPr fontId="14" type="noConversion"/>
  </si>
  <si>
    <t>杀毒软件维护</t>
    <phoneticPr fontId="14" type="noConversion"/>
  </si>
  <si>
    <t>杀毒软件维护项</t>
    <phoneticPr fontId="14" type="noConversion"/>
  </si>
  <si>
    <t>操作系统维护项</t>
    <phoneticPr fontId="14" type="noConversion"/>
  </si>
  <si>
    <t>小计（按服务器）</t>
    <phoneticPr fontId="1" type="noConversion"/>
  </si>
  <si>
    <t>小计（按内容）</t>
    <phoneticPr fontId="1" type="noConversion"/>
  </si>
  <si>
    <t>系统服务</t>
    <phoneticPr fontId="1" type="noConversion"/>
  </si>
  <si>
    <t>应用软件</t>
    <phoneticPr fontId="1" type="noConversion"/>
  </si>
  <si>
    <t>数据备份</t>
    <phoneticPr fontId="1" type="noConversion"/>
  </si>
  <si>
    <t>说明</t>
    <phoneticPr fontId="14" type="noConversion"/>
  </si>
  <si>
    <t>是否需编辑</t>
    <phoneticPr fontId="14" type="noConversion"/>
  </si>
  <si>
    <t>需编辑项</t>
    <phoneticPr fontId="14" type="noConversion"/>
  </si>
  <si>
    <t>是</t>
    <phoneticPr fontId="14" type="noConversion"/>
  </si>
  <si>
    <t>SHEET名称</t>
    <phoneticPr fontId="14" type="noConversion"/>
  </si>
  <si>
    <t>是</t>
    <phoneticPr fontId="14" type="noConversion"/>
  </si>
  <si>
    <t>整个sheet</t>
    <phoneticPr fontId="14" type="noConversion"/>
  </si>
  <si>
    <t>一</t>
    <phoneticPr fontId="14" type="noConversion"/>
  </si>
  <si>
    <t>二</t>
    <phoneticPr fontId="14" type="noConversion"/>
  </si>
  <si>
    <t>注意</t>
    <phoneticPr fontId="14" type="noConversion"/>
  </si>
  <si>
    <t>不要调整各sheet的顺序，会影响统计结果。</t>
    <phoneticPr fontId="14" type="noConversion"/>
  </si>
  <si>
    <t>统计年度</t>
    <phoneticPr fontId="14" type="noConversion"/>
  </si>
  <si>
    <t>统计年度：</t>
    <phoneticPr fontId="1" type="noConversion"/>
  </si>
  <si>
    <t>年度软件运维统计表</t>
    <phoneticPr fontId="1" type="noConversion"/>
  </si>
  <si>
    <t>年度软件运维统计表</t>
    <phoneticPr fontId="14" type="noConversion"/>
  </si>
  <si>
    <t>需求确认</t>
    <phoneticPr fontId="1" type="noConversion"/>
  </si>
  <si>
    <t>直接编辑。</t>
    <phoneticPr fontId="14" type="noConversion"/>
  </si>
  <si>
    <t>只需编辑红色字体处，其他内容会自动生成。</t>
    <phoneticPr fontId="14" type="noConversion"/>
  </si>
  <si>
    <t>服务器名称</t>
    <phoneticPr fontId="1" type="noConversion"/>
  </si>
  <si>
    <t>复制上半年度的“半年度软件运维统计表”数据到sheet“一”即可。</t>
    <phoneticPr fontId="14" type="noConversion"/>
  </si>
  <si>
    <t>复制下半年度的“半年度软件运维统计表”数据到sheet“二”即可。</t>
    <phoneticPr fontId="14" type="noConversion"/>
  </si>
  <si>
    <t>月软件运维统计表</t>
    <phoneticPr fontId="1" type="noConversion"/>
  </si>
  <si>
    <t>单位名称：</t>
    <phoneticPr fontId="1" type="noConversion"/>
  </si>
  <si>
    <t>统计月份：</t>
    <phoneticPr fontId="1" type="noConversion"/>
  </si>
  <si>
    <t>2015年11月份</t>
    <phoneticPr fontId="1" type="noConversion"/>
  </si>
  <si>
    <t>一、应用软件部分</t>
    <phoneticPr fontId="1" type="noConversion"/>
  </si>
  <si>
    <t>小计（按系统）</t>
    <phoneticPr fontId="1" type="noConversion"/>
  </si>
  <si>
    <t>应用软件</t>
    <phoneticPr fontId="1" type="noConversion"/>
  </si>
  <si>
    <t>数据备份</t>
    <phoneticPr fontId="1" type="noConversion"/>
  </si>
  <si>
    <t>系统服务</t>
    <phoneticPr fontId="1" type="noConversion"/>
  </si>
  <si>
    <t>处理次数</t>
    <phoneticPr fontId="1" type="noConversion"/>
  </si>
  <si>
    <t>处理条数</t>
    <phoneticPr fontId="1" type="noConversion"/>
  </si>
  <si>
    <t>互联互通数据上传工具</t>
    <phoneticPr fontId="1" type="noConversion"/>
  </si>
  <si>
    <t>小计（按内容）</t>
    <phoneticPr fontId="1" type="noConversion"/>
  </si>
  <si>
    <t>合计</t>
    <phoneticPr fontId="1" type="noConversion"/>
  </si>
  <si>
    <t>二、系统软件部分</t>
    <phoneticPr fontId="1" type="noConversion"/>
  </si>
  <si>
    <t>服务器名称</t>
    <phoneticPr fontId="1" type="noConversion"/>
  </si>
  <si>
    <t>小计（按服务器）</t>
    <phoneticPr fontId="1" type="noConversion"/>
  </si>
  <si>
    <t>小计（按内容）</t>
    <phoneticPr fontId="1" type="noConversion"/>
  </si>
  <si>
    <t>合计</t>
    <phoneticPr fontId="1" type="noConversion"/>
  </si>
  <si>
    <t>2015年1月份</t>
    <phoneticPr fontId="1" type="noConversion"/>
  </si>
  <si>
    <t>月软件运维统计表</t>
    <phoneticPr fontId="1" type="noConversion"/>
  </si>
  <si>
    <t>单位名称：</t>
    <phoneticPr fontId="1" type="noConversion"/>
  </si>
  <si>
    <t>统计月份：</t>
    <phoneticPr fontId="1" type="noConversion"/>
  </si>
  <si>
    <t>2015年2月份</t>
    <phoneticPr fontId="1" type="noConversion"/>
  </si>
  <si>
    <t>一、应用软件部分</t>
    <phoneticPr fontId="1" type="noConversion"/>
  </si>
  <si>
    <t>小计（按内容）</t>
    <phoneticPr fontId="1" type="noConversion"/>
  </si>
  <si>
    <t>合计</t>
    <phoneticPr fontId="1" type="noConversion"/>
  </si>
  <si>
    <t>二、系统软件部分</t>
    <phoneticPr fontId="1" type="noConversion"/>
  </si>
  <si>
    <t>服务器名称</t>
    <phoneticPr fontId="1" type="noConversion"/>
  </si>
  <si>
    <t>小计（按服务器）</t>
    <phoneticPr fontId="1" type="noConversion"/>
  </si>
  <si>
    <t>月软件运维统计表</t>
    <phoneticPr fontId="1" type="noConversion"/>
  </si>
  <si>
    <t>单位名称：</t>
    <phoneticPr fontId="1" type="noConversion"/>
  </si>
  <si>
    <t>统计月份：</t>
    <phoneticPr fontId="1" type="noConversion"/>
  </si>
  <si>
    <t>2015年4月份</t>
    <phoneticPr fontId="1" type="noConversion"/>
  </si>
  <si>
    <t>一、应用软件部分</t>
    <phoneticPr fontId="1" type="noConversion"/>
  </si>
  <si>
    <t>小计（按系统）</t>
    <phoneticPr fontId="1" type="noConversion"/>
  </si>
  <si>
    <t>应用软件</t>
    <phoneticPr fontId="1" type="noConversion"/>
  </si>
  <si>
    <t>数据备份</t>
    <phoneticPr fontId="1" type="noConversion"/>
  </si>
  <si>
    <t>数据备份</t>
    <phoneticPr fontId="1" type="noConversion"/>
  </si>
  <si>
    <t>系统服务</t>
    <phoneticPr fontId="1" type="noConversion"/>
  </si>
  <si>
    <t>处理次数</t>
    <phoneticPr fontId="1" type="noConversion"/>
  </si>
  <si>
    <t>处理条数</t>
    <phoneticPr fontId="1" type="noConversion"/>
  </si>
  <si>
    <t>小计（按内容）</t>
    <phoneticPr fontId="1" type="noConversion"/>
  </si>
  <si>
    <t>合计</t>
    <phoneticPr fontId="1" type="noConversion"/>
  </si>
  <si>
    <t>二、系统软件部分</t>
    <phoneticPr fontId="1" type="noConversion"/>
  </si>
  <si>
    <t>服务器名称</t>
    <phoneticPr fontId="1" type="noConversion"/>
  </si>
  <si>
    <t>小计（按服务器）</t>
    <phoneticPr fontId="1" type="noConversion"/>
  </si>
  <si>
    <t>小计（按内容）</t>
    <phoneticPr fontId="1" type="noConversion"/>
  </si>
  <si>
    <t>小计（按系统）</t>
    <phoneticPr fontId="1" type="noConversion"/>
  </si>
  <si>
    <t>应用软件</t>
    <phoneticPr fontId="1" type="noConversion"/>
  </si>
  <si>
    <t>数据备份</t>
    <phoneticPr fontId="1" type="noConversion"/>
  </si>
  <si>
    <t>系统服务</t>
    <phoneticPr fontId="1" type="noConversion"/>
  </si>
  <si>
    <t>处理次数</t>
    <phoneticPr fontId="1" type="noConversion"/>
  </si>
  <si>
    <t>处理条数</t>
    <phoneticPr fontId="1" type="noConversion"/>
  </si>
  <si>
    <t>小计（按内容）</t>
    <phoneticPr fontId="1" type="noConversion"/>
  </si>
  <si>
    <t>合计</t>
    <phoneticPr fontId="1" type="noConversion"/>
  </si>
  <si>
    <t>二、系统软件部分</t>
    <phoneticPr fontId="1" type="noConversion"/>
  </si>
  <si>
    <t>服务器名称</t>
    <phoneticPr fontId="1" type="noConversion"/>
  </si>
  <si>
    <t>小计（按服务器）</t>
    <phoneticPr fontId="1" type="noConversion"/>
  </si>
  <si>
    <t>2015年5月份</t>
    <phoneticPr fontId="1" type="noConversion"/>
  </si>
  <si>
    <t>月软件运维统计表</t>
    <phoneticPr fontId="1" type="noConversion"/>
  </si>
  <si>
    <t>单位名称：</t>
    <phoneticPr fontId="1" type="noConversion"/>
  </si>
  <si>
    <t>统计月份：</t>
    <phoneticPr fontId="1" type="noConversion"/>
  </si>
  <si>
    <t>2015年6月份</t>
    <phoneticPr fontId="1" type="noConversion"/>
  </si>
  <si>
    <t>一、应用软件部分</t>
    <phoneticPr fontId="1" type="noConversion"/>
  </si>
  <si>
    <t>小计（按系统）</t>
    <phoneticPr fontId="1" type="noConversion"/>
  </si>
  <si>
    <t>应用软件</t>
    <phoneticPr fontId="1" type="noConversion"/>
  </si>
  <si>
    <t>系统服务</t>
    <phoneticPr fontId="1" type="noConversion"/>
  </si>
  <si>
    <t>处理次数</t>
    <phoneticPr fontId="1" type="noConversion"/>
  </si>
  <si>
    <t>处理条数</t>
    <phoneticPr fontId="1" type="noConversion"/>
  </si>
  <si>
    <t>小计（按内容）</t>
    <phoneticPr fontId="1" type="noConversion"/>
  </si>
  <si>
    <t>合计</t>
    <phoneticPr fontId="1" type="noConversion"/>
  </si>
  <si>
    <t>二、系统软件部分</t>
    <phoneticPr fontId="1" type="noConversion"/>
  </si>
  <si>
    <t>服务器名称</t>
    <phoneticPr fontId="1" type="noConversion"/>
  </si>
  <si>
    <t>小计（按服务器）</t>
    <phoneticPr fontId="1" type="noConversion"/>
  </si>
  <si>
    <t>合计</t>
    <phoneticPr fontId="1" type="noConversion"/>
  </si>
  <si>
    <t>2015年8月份</t>
    <phoneticPr fontId="1" type="noConversion"/>
  </si>
  <si>
    <t>互联互通数据上传工具</t>
    <phoneticPr fontId="1" type="noConversion"/>
  </si>
  <si>
    <t>小计（按内容）</t>
    <phoneticPr fontId="1" type="noConversion"/>
  </si>
  <si>
    <t>合计</t>
    <phoneticPr fontId="1" type="noConversion"/>
  </si>
  <si>
    <t>二、系统软件部分</t>
    <phoneticPr fontId="1" type="noConversion"/>
  </si>
  <si>
    <t>服务器名称</t>
    <phoneticPr fontId="1" type="noConversion"/>
  </si>
  <si>
    <t>小计（按服务器）</t>
    <phoneticPr fontId="1" type="noConversion"/>
  </si>
  <si>
    <t>小计（按内容）</t>
    <phoneticPr fontId="1" type="noConversion"/>
  </si>
  <si>
    <t>合计</t>
    <phoneticPr fontId="1" type="noConversion"/>
  </si>
  <si>
    <t>2015年7月份</t>
    <phoneticPr fontId="1" type="noConversion"/>
  </si>
  <si>
    <t>互联互通数据上传工具</t>
    <phoneticPr fontId="1" type="noConversion"/>
  </si>
  <si>
    <t>2015年3月份</t>
    <phoneticPr fontId="1" type="noConversion"/>
  </si>
  <si>
    <t>2015年9月份</t>
    <phoneticPr fontId="1" type="noConversion"/>
  </si>
  <si>
    <t>小计（按系统）</t>
    <phoneticPr fontId="1" type="noConversion"/>
  </si>
  <si>
    <t>应用软件</t>
    <phoneticPr fontId="1" type="noConversion"/>
  </si>
  <si>
    <t>数据备份</t>
    <phoneticPr fontId="1" type="noConversion"/>
  </si>
  <si>
    <t>系统服务</t>
    <phoneticPr fontId="1" type="noConversion"/>
  </si>
  <si>
    <t>处理次数</t>
    <phoneticPr fontId="1" type="noConversion"/>
  </si>
  <si>
    <t>处理条数</t>
    <phoneticPr fontId="1" type="noConversion"/>
  </si>
  <si>
    <t>2015年10月份</t>
    <phoneticPr fontId="1" type="noConversion"/>
  </si>
  <si>
    <t>小计（按系统）</t>
    <phoneticPr fontId="1" type="noConversion"/>
  </si>
  <si>
    <t>应用软件</t>
    <phoneticPr fontId="1" type="noConversion"/>
  </si>
  <si>
    <t>数据备份</t>
    <phoneticPr fontId="1" type="noConversion"/>
  </si>
  <si>
    <t>系统服务</t>
    <phoneticPr fontId="1" type="noConversion"/>
  </si>
  <si>
    <t>处理次数</t>
    <phoneticPr fontId="1" type="noConversion"/>
  </si>
  <si>
    <t>处理条数</t>
    <phoneticPr fontId="1" type="noConversion"/>
  </si>
  <si>
    <t>互联互通数据上传工具</t>
    <phoneticPr fontId="1" type="noConversion"/>
  </si>
  <si>
    <t>小计（按内容）</t>
    <phoneticPr fontId="1" type="noConversion"/>
  </si>
  <si>
    <t>合计</t>
    <phoneticPr fontId="1" type="noConversion"/>
  </si>
  <si>
    <t>二、系统软件部分</t>
    <phoneticPr fontId="1" type="noConversion"/>
  </si>
  <si>
    <t>服务器名称</t>
    <phoneticPr fontId="1" type="noConversion"/>
  </si>
  <si>
    <t>小计（按内容）</t>
    <phoneticPr fontId="1" type="noConversion"/>
  </si>
  <si>
    <t>合计</t>
    <phoneticPr fontId="1" type="noConversion"/>
  </si>
  <si>
    <t>2015年</t>
    <phoneticPr fontId="1" type="noConversion"/>
  </si>
  <si>
    <t>10.0.0.6
【运政应用1】</t>
  </si>
  <si>
    <t>10.0.0.7
【运政应用2】</t>
  </si>
  <si>
    <t>10.0.0.64
【运政应用3】</t>
  </si>
  <si>
    <t>10.0.0.5
【考试系统服务应用、运政应用测试】</t>
  </si>
  <si>
    <t>10.0.0.2
【SQL服务器1（共享IP：10.0.0.58）】</t>
  </si>
  <si>
    <t>10.0.0.3
【SQL服务器2（共享IP：10.0.0.58）】</t>
  </si>
  <si>
    <t>192.168.2.138（刀片机一刀）
【包车应用1】</t>
  </si>
  <si>
    <t>192.168.2.135（刀片机二刀）
【包车应用2】</t>
  </si>
  <si>
    <t>月软件运维统计表</t>
  </si>
  <si>
    <t>单位名称：</t>
  </si>
  <si>
    <t>内蒙古自治区交通运输管理局</t>
  </si>
  <si>
    <t>统计月份：</t>
  </si>
  <si>
    <t>2015年12月份</t>
  </si>
  <si>
    <t>一、应用软件部分</t>
  </si>
  <si>
    <t>例行检查</t>
  </si>
  <si>
    <t>技术支持</t>
  </si>
  <si>
    <t>数据处理</t>
  </si>
  <si>
    <t>系统升级</t>
  </si>
  <si>
    <t>需求确认</t>
  </si>
  <si>
    <t>系统性能优化</t>
  </si>
  <si>
    <t>小计（按系统）</t>
  </si>
  <si>
    <t>应用软件</t>
  </si>
  <si>
    <t>数据备份</t>
  </si>
  <si>
    <t>系统服务</t>
  </si>
  <si>
    <t>处理次数</t>
  </si>
  <si>
    <t>处理条数</t>
  </si>
  <si>
    <t>道路运输管理信息系统</t>
  </si>
  <si>
    <t>包车客运管理信息系统</t>
  </si>
  <si>
    <t>从业人员无纸化考试系统</t>
  </si>
  <si>
    <t>互联互通数据上传工具</t>
  </si>
  <si>
    <t>小计（按内容）</t>
  </si>
  <si>
    <t>二、系统软件部分</t>
  </si>
  <si>
    <t>服务器名称</t>
  </si>
  <si>
    <t>操作系统维护</t>
  </si>
  <si>
    <t>杀毒软件维护</t>
  </si>
  <si>
    <t>数据库维护</t>
  </si>
  <si>
    <t>小计（按服务器）</t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</si>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</sst>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14" fontId="7" fillId="0" borderId="0" xfId="0" applyNumberFormat="1" applyFont="1" applyBorder="1" applyAlignment="1">
      <alignment horizontal="left" vertical="center"/>
    </xf>
    <xf numFmtId="14" fontId="7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5" fillId="2" borderId="0" xfId="0" applyFont="1" applyFill="1"/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Border="1" applyAlignment="1"/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16" fillId="0" borderId="0" xfId="0" applyFo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22" fillId="0" borderId="0" xfId="0" applyFont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/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5" fillId="0" borderId="2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1127-&#21608;-&#26376;/&#26376;/Y-RJ-17&#26376;&#36719;&#20214;&#36816;&#32500;&#32479;&#35745;&#34920;-&#20869;&#33945;11&#26376;&#20221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1030-&#21608;-&#26376;/&#26376;/Y-RJ-17&#26376;&#36719;&#20214;&#36816;&#32500;&#32479;&#35745;&#34920;-&#20869;&#33945;10&#26376;&#20221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1225-&#21608;-&#26376;-&#24180;/&#26376;/Y-RJ-17&#26376;&#36719;&#20214;&#36816;&#32500;&#32479;&#35745;&#34920;-&#20869;&#33945;12&#26376;&#20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0228-&#21608;-&#26376;/&#26376;/Y-RJ-17&#26376;&#36719;&#20214;&#36816;&#32500;&#32479;&#3574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0403-&#21608;-&#26376;-&#23395;&#24230;/&#26376;/Y-RJ-17&#26376;&#36719;&#20214;&#36816;&#32500;&#32479;&#35745;&#34920;-&#20869;&#33945;3&#26376;&#2022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0430-&#21608;-&#26376;/&#26376;/Y-RJ-17&#26376;&#36719;&#20214;&#36816;&#32500;&#32479;&#35745;&#34920;-&#20869;&#33945;4&#26376;&#20221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0529-&#21608;-&#26376;/&#26376;/Y-RJ-17&#26376;&#36719;&#20214;&#36816;&#32500;&#32479;&#35745;&#34920;-&#20869;&#33945;5&#26376;&#20221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0626-&#21608;-&#26376;-&#23395;&#24230;/&#26376;/Y-RJ-17&#26376;&#36719;&#20214;&#36816;&#32500;&#32479;&#35745;&#34920;-&#20869;&#33945;6&#26376;&#20221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0731-&#21608;-&#26376;/&#26376;/Y-RJ-17&#26376;&#36719;&#20214;&#36816;&#32500;&#32479;&#35745;&#34920;-&#20869;&#33945;7&#26376;&#20221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0828-&#21608;-&#26376;/&#26376;/Y-RJ-17&#26376;&#36719;&#20214;&#36816;&#32500;&#32479;&#35745;&#34920;-&#20869;&#33945;8&#26376;&#20221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zp/1&#12289;&#24037;&#20316;/2&#12289;&#24037;&#20316;&#26085;&#24535;/&#25216;&#26415;&#25903;&#25345;&#24037;&#20316;&#35760;&#24405;/20150930-&#21608;-&#26376;-&#23395;&#24230;/&#26376;/Y-RJ-17&#26376;&#36719;&#20214;&#36816;&#32500;&#32479;&#35745;&#34920;-&#20869;&#33945;9&#26376;&#20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/>
      <sheetData sheetId="1"/>
      <sheetData sheetId="2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5</v>
          </cell>
          <cell r="C7">
            <v>6</v>
          </cell>
          <cell r="D7">
            <v>5</v>
          </cell>
          <cell r="E7">
            <v>9</v>
          </cell>
          <cell r="F7">
            <v>5</v>
          </cell>
          <cell r="G7">
            <v>8</v>
          </cell>
          <cell r="H7">
            <v>0</v>
          </cell>
        </row>
        <row r="8">
          <cell r="A8" t="str">
            <v>包车客运管理信息系统</v>
          </cell>
          <cell r="B8">
            <v>5</v>
          </cell>
          <cell r="C8">
            <v>6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>从业人员无纸化考试系统</v>
          </cell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A18" t="str">
            <v>10.0.0.6
【运政应用1】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10.0.0.7
【运政应用2】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10.0.0.64
【运政应用3】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10.0.0.5
【考试系统服务应用、运政应用测试】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10.0.0.2
【SQL服务器1（共享IP：10.0.0.58）】</v>
          </cell>
          <cell r="B22">
            <v>0</v>
          </cell>
          <cell r="D22">
            <v>0</v>
          </cell>
          <cell r="F22">
            <v>0</v>
          </cell>
        </row>
        <row r="23">
          <cell r="A23" t="str">
            <v>10.0.0.3
【SQL服务器2（共享IP：10.0.0.58）】</v>
          </cell>
          <cell r="B23">
            <v>0</v>
          </cell>
          <cell r="D23">
            <v>0</v>
          </cell>
          <cell r="F23">
            <v>0</v>
          </cell>
        </row>
        <row r="24">
          <cell r="A24" t="str">
            <v>192.168.2.138（刀片机一刀）
【包车应用1】</v>
          </cell>
          <cell r="B24">
            <v>0</v>
          </cell>
          <cell r="D24">
            <v>0</v>
          </cell>
          <cell r="F24">
            <v>0</v>
          </cell>
        </row>
        <row r="25">
          <cell r="A25" t="str">
            <v>192.168.2.135（刀片机二刀）
【包车应用2】</v>
          </cell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17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4">
        <row r="7">
          <cell r="B7">
            <v>5</v>
          </cell>
          <cell r="C7">
            <v>6</v>
          </cell>
          <cell r="D7">
            <v>5</v>
          </cell>
          <cell r="E7">
            <v>10</v>
          </cell>
          <cell r="F7">
            <v>8</v>
          </cell>
          <cell r="G7">
            <v>8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5">
        <row r="7">
          <cell r="B7">
            <v>5</v>
          </cell>
          <cell r="C7">
            <v>6</v>
          </cell>
          <cell r="D7">
            <v>5</v>
          </cell>
          <cell r="E7">
            <v>10</v>
          </cell>
          <cell r="F7">
            <v>5</v>
          </cell>
          <cell r="G7">
            <v>62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/>
      <sheetData sheetId="7"/>
      <sheetData sheetId="8"/>
      <sheetData sheetId="9"/>
      <sheetData sheetId="10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/>
      <sheetData sheetId="1"/>
      <sheetData sheetId="2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3</v>
          </cell>
          <cell r="C7">
            <v>4</v>
          </cell>
          <cell r="D7">
            <v>3</v>
          </cell>
          <cell r="E7">
            <v>7</v>
          </cell>
          <cell r="F7">
            <v>0</v>
          </cell>
          <cell r="G7">
            <v>0</v>
          </cell>
          <cell r="H7">
            <v>0</v>
          </cell>
        </row>
        <row r="8">
          <cell r="A8" t="str">
            <v>包车客运管理信息系统</v>
          </cell>
          <cell r="B8">
            <v>3</v>
          </cell>
          <cell r="C8">
            <v>4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>从业人员无纸化考试系统</v>
          </cell>
          <cell r="B9">
            <v>3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A18" t="str">
            <v>10.0.0.6
【运政应用1】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10.0.0.7
【运政应用2】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10.0.0.64
【运政应用3】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10.0.0.5
【考试系统服务应用、运政应用测试】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10.0.0.2
【SQL服务器1（共享IP：10.0.0.58）】</v>
          </cell>
          <cell r="B22">
            <v>0</v>
          </cell>
          <cell r="D22">
            <v>0</v>
          </cell>
          <cell r="F22">
            <v>0</v>
          </cell>
        </row>
        <row r="23">
          <cell r="A23" t="str">
            <v>10.0.0.3
【SQL服务器2（共享IP：10.0.0.58）】</v>
          </cell>
          <cell r="B23">
            <v>0</v>
          </cell>
          <cell r="D23">
            <v>0</v>
          </cell>
          <cell r="F23">
            <v>0</v>
          </cell>
        </row>
        <row r="24">
          <cell r="A24" t="str">
            <v>192.168.2.138（刀片机一刀）
【包车应用1】</v>
          </cell>
          <cell r="B24">
            <v>0</v>
          </cell>
          <cell r="D24">
            <v>0</v>
          </cell>
          <cell r="F24">
            <v>0</v>
          </cell>
        </row>
        <row r="25">
          <cell r="A25" t="str">
            <v>192.168.2.135（刀片机二刀）
【包车应用2】</v>
          </cell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16</v>
          </cell>
          <cell r="F7">
            <v>5</v>
          </cell>
          <cell r="G7">
            <v>6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4">
        <row r="7">
          <cell r="B7">
            <v>5</v>
          </cell>
          <cell r="C7">
            <v>6</v>
          </cell>
          <cell r="D7">
            <v>5</v>
          </cell>
          <cell r="E7">
            <v>11</v>
          </cell>
          <cell r="F7">
            <v>6</v>
          </cell>
          <cell r="G7">
            <v>9</v>
          </cell>
          <cell r="H7">
            <v>0</v>
          </cell>
          <cell r="I7">
            <v>2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1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5">
        <row r="7">
          <cell r="B7">
            <v>5</v>
          </cell>
          <cell r="C7">
            <v>6</v>
          </cell>
          <cell r="D7">
            <v>5</v>
          </cell>
          <cell r="E7">
            <v>16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/>
      <sheetData sheetId="7"/>
      <sheetData sheetId="8"/>
      <sheetData sheetId="9"/>
      <sheetData sheetId="10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 refreshError="1"/>
      <sheetData sheetId="1" refreshError="1"/>
      <sheetData sheetId="2">
        <row r="7">
          <cell r="B7">
            <v>5</v>
          </cell>
          <cell r="C7">
            <v>6</v>
          </cell>
          <cell r="D7">
            <v>5</v>
          </cell>
          <cell r="E7">
            <v>5</v>
          </cell>
          <cell r="F7">
            <v>11</v>
          </cell>
          <cell r="G7">
            <v>15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1</v>
          </cell>
          <cell r="F8">
            <v>1</v>
          </cell>
          <cell r="G8">
            <v>2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3</v>
          </cell>
          <cell r="F7">
            <v>11</v>
          </cell>
          <cell r="G7">
            <v>14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0</v>
          </cell>
          <cell r="F8">
            <v>1</v>
          </cell>
          <cell r="G8">
            <v>2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1</v>
          </cell>
          <cell r="D18">
            <v>0</v>
          </cell>
          <cell r="F18">
            <v>0</v>
          </cell>
        </row>
        <row r="19">
          <cell r="B19">
            <v>1</v>
          </cell>
          <cell r="D19">
            <v>0</v>
          </cell>
          <cell r="F19">
            <v>0</v>
          </cell>
        </row>
        <row r="20">
          <cell r="B20">
            <v>1</v>
          </cell>
          <cell r="D20">
            <v>0</v>
          </cell>
          <cell r="F20">
            <v>0</v>
          </cell>
        </row>
        <row r="21">
          <cell r="B21">
            <v>1</v>
          </cell>
          <cell r="D21">
            <v>0</v>
          </cell>
          <cell r="F21">
            <v>0</v>
          </cell>
        </row>
        <row r="22">
          <cell r="B22">
            <v>1</v>
          </cell>
          <cell r="D22">
            <v>0</v>
          </cell>
          <cell r="F22">
            <v>0</v>
          </cell>
        </row>
        <row r="23">
          <cell r="B23">
            <v>1</v>
          </cell>
          <cell r="D23">
            <v>0</v>
          </cell>
          <cell r="F23">
            <v>0</v>
          </cell>
        </row>
        <row r="24">
          <cell r="B24">
            <v>1</v>
          </cell>
          <cell r="D24">
            <v>0</v>
          </cell>
          <cell r="F24">
            <v>0</v>
          </cell>
        </row>
        <row r="25">
          <cell r="B25">
            <v>1</v>
          </cell>
          <cell r="D25">
            <v>0</v>
          </cell>
          <cell r="F25">
            <v>0</v>
          </cell>
        </row>
      </sheetData>
      <sheetData sheetId="4">
        <row r="7">
          <cell r="B7">
            <v>5</v>
          </cell>
          <cell r="C7">
            <v>6</v>
          </cell>
          <cell r="D7">
            <v>5</v>
          </cell>
          <cell r="E7">
            <v>3</v>
          </cell>
          <cell r="F7">
            <v>11</v>
          </cell>
          <cell r="G7">
            <v>21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1</v>
          </cell>
          <cell r="D18">
            <v>0</v>
          </cell>
          <cell r="F18">
            <v>0</v>
          </cell>
        </row>
        <row r="19">
          <cell r="B19">
            <v>1</v>
          </cell>
          <cell r="D19">
            <v>0</v>
          </cell>
          <cell r="F19">
            <v>0</v>
          </cell>
        </row>
        <row r="20">
          <cell r="B20">
            <v>1</v>
          </cell>
          <cell r="D20">
            <v>0</v>
          </cell>
          <cell r="F20">
            <v>0</v>
          </cell>
        </row>
        <row r="21">
          <cell r="B21">
            <v>1</v>
          </cell>
          <cell r="D21">
            <v>0</v>
          </cell>
          <cell r="F21">
            <v>0</v>
          </cell>
        </row>
        <row r="22">
          <cell r="B22">
            <v>1</v>
          </cell>
          <cell r="D22">
            <v>0</v>
          </cell>
          <cell r="F22">
            <v>0</v>
          </cell>
        </row>
        <row r="23">
          <cell r="B23">
            <v>1</v>
          </cell>
          <cell r="D23">
            <v>0</v>
          </cell>
          <cell r="F23">
            <v>0</v>
          </cell>
        </row>
        <row r="24">
          <cell r="B24">
            <v>1</v>
          </cell>
          <cell r="D24">
            <v>0</v>
          </cell>
          <cell r="F24">
            <v>0</v>
          </cell>
        </row>
        <row r="25">
          <cell r="B25">
            <v>1</v>
          </cell>
          <cell r="D25">
            <v>0</v>
          </cell>
          <cell r="F25">
            <v>0</v>
          </cell>
        </row>
      </sheetData>
      <sheetData sheetId="5">
        <row r="7">
          <cell r="B7">
            <v>5</v>
          </cell>
          <cell r="C7">
            <v>6</v>
          </cell>
          <cell r="D7">
            <v>5</v>
          </cell>
          <cell r="E7">
            <v>9</v>
          </cell>
          <cell r="F7">
            <v>9</v>
          </cell>
          <cell r="G7">
            <v>162</v>
          </cell>
          <cell r="H7">
            <v>1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>
        <row r="7">
          <cell r="B7">
            <v>4</v>
          </cell>
          <cell r="C7">
            <v>5</v>
          </cell>
          <cell r="D7">
            <v>4</v>
          </cell>
          <cell r="E7">
            <v>9</v>
          </cell>
          <cell r="F7">
            <v>10</v>
          </cell>
          <cell r="G7">
            <v>32</v>
          </cell>
          <cell r="H7">
            <v>1</v>
          </cell>
        </row>
        <row r="8">
          <cell r="B8">
            <v>4</v>
          </cell>
          <cell r="C8">
            <v>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4</v>
          </cell>
          <cell r="C9">
            <v>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 refreshError="1"/>
      <sheetData sheetId="1" refreshError="1"/>
      <sheetData sheetId="2" refreshError="1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5</v>
          </cell>
          <cell r="C7">
            <v>6</v>
          </cell>
          <cell r="D7">
            <v>0</v>
          </cell>
          <cell r="E7">
            <v>1</v>
          </cell>
          <cell r="F7">
            <v>4</v>
          </cell>
          <cell r="G7">
            <v>56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包车客运管理信息系统</v>
          </cell>
          <cell r="B8">
            <v>5</v>
          </cell>
          <cell r="C8">
            <v>6</v>
          </cell>
          <cell r="D8">
            <v>0</v>
          </cell>
          <cell r="E8">
            <v>1</v>
          </cell>
          <cell r="F8">
            <v>2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从业人员无纸化考试系统</v>
          </cell>
          <cell r="B9">
            <v>5</v>
          </cell>
          <cell r="C9">
            <v>6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A16" t="str">
            <v>10.0.0.2【SQL服务器1（共享IP：10.0.0.58）】</v>
          </cell>
          <cell r="B16">
            <v>0</v>
          </cell>
          <cell r="D16">
            <v>0</v>
          </cell>
          <cell r="F16">
            <v>0</v>
          </cell>
        </row>
        <row r="17">
          <cell r="A17" t="str">
            <v>10.0.0.7【运政应用2】</v>
          </cell>
          <cell r="B17">
            <v>0</v>
          </cell>
          <cell r="D17">
            <v>0</v>
          </cell>
          <cell r="F17">
            <v>0</v>
          </cell>
        </row>
        <row r="18">
          <cell r="A18" t="str">
            <v>10.0.0.64【运政应用3】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10.0.0.5【考试系统服务应用、运政应用测试】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10.0.0.2【SQL服务器1（共享IP：10.0.0.58）】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10.0.0.3【SQL服务器2（共享IP：10.0.0.58）】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192.168.2.138（刀片机一刀）【包车应用1】</v>
          </cell>
          <cell r="B22">
            <v>0</v>
          </cell>
          <cell r="D22">
            <v>0</v>
          </cell>
          <cell r="F22">
            <v>0</v>
          </cell>
        </row>
        <row r="23">
          <cell r="A23" t="str">
            <v>192.168.2.135（刀片机二刀）【包车应用2】</v>
          </cell>
          <cell r="B23">
            <v>0</v>
          </cell>
          <cell r="D23">
            <v>0</v>
          </cell>
          <cell r="F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</sheetData>
      <sheetData sheetId="3" refreshError="1">
        <row r="7">
          <cell r="B7">
            <v>5</v>
          </cell>
          <cell r="C7">
            <v>6</v>
          </cell>
          <cell r="D7">
            <v>0</v>
          </cell>
          <cell r="E7">
            <v>6</v>
          </cell>
          <cell r="F7">
            <v>3</v>
          </cell>
          <cell r="G7">
            <v>356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5</v>
          </cell>
          <cell r="F8">
            <v>2</v>
          </cell>
          <cell r="G8">
            <v>17</v>
          </cell>
          <cell r="H8">
            <v>1</v>
          </cell>
          <cell r="I8">
            <v>0</v>
          </cell>
          <cell r="J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</sheetData>
      <sheetData sheetId="4" refreshError="1">
        <row r="7">
          <cell r="B7">
            <v>3</v>
          </cell>
          <cell r="C7">
            <v>4</v>
          </cell>
          <cell r="D7">
            <v>0</v>
          </cell>
          <cell r="E7">
            <v>0</v>
          </cell>
          <cell r="F7">
            <v>2</v>
          </cell>
          <cell r="G7">
            <v>482</v>
          </cell>
          <cell r="H7">
            <v>0</v>
          </cell>
          <cell r="I7">
            <v>0</v>
          </cell>
          <cell r="J7">
            <v>0</v>
          </cell>
        </row>
        <row r="8">
          <cell r="B8">
            <v>3</v>
          </cell>
          <cell r="C8">
            <v>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B9">
            <v>3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</sheetData>
      <sheetData sheetId="5" refreshError="1">
        <row r="7">
          <cell r="B7">
            <v>4</v>
          </cell>
          <cell r="C7">
            <v>5</v>
          </cell>
          <cell r="D7">
            <v>4</v>
          </cell>
          <cell r="E7">
            <v>5</v>
          </cell>
          <cell r="F7">
            <v>1</v>
          </cell>
          <cell r="G7">
            <v>106</v>
          </cell>
          <cell r="H7">
            <v>1</v>
          </cell>
          <cell r="I7">
            <v>0</v>
          </cell>
          <cell r="J7">
            <v>0</v>
          </cell>
        </row>
        <row r="8">
          <cell r="B8">
            <v>4</v>
          </cell>
          <cell r="C8">
            <v>5</v>
          </cell>
          <cell r="D8">
            <v>0</v>
          </cell>
          <cell r="E8">
            <v>0</v>
          </cell>
          <cell r="F8">
            <v>4</v>
          </cell>
          <cell r="G8">
            <v>9</v>
          </cell>
          <cell r="H8">
            <v>0</v>
          </cell>
          <cell r="I8">
            <v>0</v>
          </cell>
          <cell r="J8">
            <v>0</v>
          </cell>
        </row>
        <row r="9">
          <cell r="B9">
            <v>4</v>
          </cell>
          <cell r="C9">
            <v>5</v>
          </cell>
          <cell r="D9">
            <v>0</v>
          </cell>
          <cell r="E9">
            <v>7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3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/>
      <sheetData sheetId="1"/>
      <sheetData sheetId="2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5</v>
          </cell>
          <cell r="C7">
            <v>6</v>
          </cell>
          <cell r="D7">
            <v>5</v>
          </cell>
          <cell r="E7">
            <v>5</v>
          </cell>
          <cell r="F7">
            <v>3</v>
          </cell>
          <cell r="G7">
            <v>73</v>
          </cell>
          <cell r="H7">
            <v>0</v>
          </cell>
        </row>
        <row r="8">
          <cell r="A8" t="str">
            <v>包车客运管理信息系统</v>
          </cell>
          <cell r="B8">
            <v>5</v>
          </cell>
          <cell r="C8">
            <v>6</v>
          </cell>
          <cell r="D8">
            <v>0</v>
          </cell>
          <cell r="E8">
            <v>1</v>
          </cell>
          <cell r="F8">
            <v>3</v>
          </cell>
          <cell r="G8">
            <v>5</v>
          </cell>
          <cell r="H8">
            <v>0</v>
          </cell>
        </row>
        <row r="9">
          <cell r="A9" t="str">
            <v>从业人员无纸化考试系统</v>
          </cell>
          <cell r="B9">
            <v>5</v>
          </cell>
          <cell r="C9">
            <v>6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A16" t="str">
            <v>10.0.0.6【运政应用1】</v>
          </cell>
          <cell r="B16">
            <v>0</v>
          </cell>
          <cell r="D16">
            <v>0</v>
          </cell>
          <cell r="F16">
            <v>0</v>
          </cell>
        </row>
        <row r="17">
          <cell r="A17" t="str">
            <v>10.0.0.7【运政应用2】</v>
          </cell>
          <cell r="B17">
            <v>0</v>
          </cell>
          <cell r="D17">
            <v>0</v>
          </cell>
          <cell r="F17">
            <v>0</v>
          </cell>
        </row>
        <row r="18">
          <cell r="A18" t="str">
            <v>10.0.0.64【运政应用3】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10.0.0.5【考试系统服务应用、运政应用测试】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10.0.0.2【SQL服务器1（共享IP：10.0.0.58）】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10.0.0.3【SQL服务器2（共享IP：10.0.0.58）】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192.168.2.138（刀片机一刀）【包车应用1】</v>
          </cell>
          <cell r="B22">
            <v>0</v>
          </cell>
          <cell r="D22">
            <v>0</v>
          </cell>
          <cell r="F22">
            <v>0</v>
          </cell>
        </row>
        <row r="23">
          <cell r="A23" t="str">
            <v>192.168.2.135（刀片机二刀）【包车应用2】</v>
          </cell>
          <cell r="B23">
            <v>0</v>
          </cell>
          <cell r="D23">
            <v>0</v>
          </cell>
          <cell r="F23">
            <v>0</v>
          </cell>
        </row>
        <row r="24">
          <cell r="A24">
            <v>0</v>
          </cell>
          <cell r="B24">
            <v>0</v>
          </cell>
          <cell r="D24">
            <v>0</v>
          </cell>
          <cell r="F24">
            <v>0</v>
          </cell>
        </row>
        <row r="25">
          <cell r="A25">
            <v>0</v>
          </cell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6</v>
          </cell>
          <cell r="F7">
            <v>4</v>
          </cell>
          <cell r="G7">
            <v>40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6</v>
          </cell>
          <cell r="F8">
            <v>1</v>
          </cell>
          <cell r="G8">
            <v>2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4">
        <row r="7">
          <cell r="B7">
            <v>5</v>
          </cell>
          <cell r="C7">
            <v>6</v>
          </cell>
          <cell r="D7">
            <v>5</v>
          </cell>
          <cell r="E7">
            <v>6</v>
          </cell>
          <cell r="F7">
            <v>4</v>
          </cell>
          <cell r="G7">
            <v>299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3</v>
          </cell>
          <cell r="F8">
            <v>2</v>
          </cell>
          <cell r="G8">
            <v>2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5">
        <row r="7">
          <cell r="B7">
            <v>5</v>
          </cell>
          <cell r="C7">
            <v>6</v>
          </cell>
          <cell r="D7">
            <v>5</v>
          </cell>
          <cell r="E7">
            <v>5</v>
          </cell>
          <cell r="F7">
            <v>4</v>
          </cell>
          <cell r="G7">
            <v>255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>
        <row r="7">
          <cell r="B7">
            <v>5</v>
          </cell>
          <cell r="C7">
            <v>6</v>
          </cell>
          <cell r="D7">
            <v>5</v>
          </cell>
          <cell r="E7">
            <v>11</v>
          </cell>
          <cell r="F7">
            <v>3</v>
          </cell>
          <cell r="G7">
            <v>32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5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3</v>
          </cell>
          <cell r="F9">
            <v>2</v>
          </cell>
          <cell r="G9">
            <v>45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7"/>
      <sheetData sheetId="8"/>
      <sheetData sheetId="9"/>
      <sheetData sheetId="10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 refreshError="1"/>
      <sheetData sheetId="1" refreshError="1"/>
      <sheetData sheetId="2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4</v>
          </cell>
          <cell r="C7">
            <v>5</v>
          </cell>
          <cell r="D7">
            <v>4</v>
          </cell>
          <cell r="E7">
            <v>12</v>
          </cell>
          <cell r="F7">
            <v>4</v>
          </cell>
          <cell r="G7">
            <v>45</v>
          </cell>
          <cell r="H7">
            <v>0</v>
          </cell>
        </row>
        <row r="8">
          <cell r="A8" t="str">
            <v>包车客运管理信息系统</v>
          </cell>
          <cell r="B8">
            <v>4</v>
          </cell>
          <cell r="C8">
            <v>5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0</v>
          </cell>
        </row>
        <row r="9">
          <cell r="A9" t="str">
            <v>从业人员无纸化考试系统</v>
          </cell>
          <cell r="B9">
            <v>4</v>
          </cell>
          <cell r="C9">
            <v>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 t="e">
            <v>#REF!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A16" t="str">
            <v>10.0.0.6【运政应用1】</v>
          </cell>
          <cell r="B16">
            <v>0</v>
          </cell>
          <cell r="D16">
            <v>0</v>
          </cell>
          <cell r="F16">
            <v>0</v>
          </cell>
        </row>
        <row r="17">
          <cell r="A17" t="str">
            <v>10.0.0.7【运政应用2】</v>
          </cell>
          <cell r="B17">
            <v>0</v>
          </cell>
          <cell r="D17">
            <v>0</v>
          </cell>
          <cell r="F17">
            <v>0</v>
          </cell>
        </row>
        <row r="18">
          <cell r="A18" t="str">
            <v>10.0.0.64【运政应用3】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10.0.0.5【考试系统服务应用、运政应用测试】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10.0.0.2【SQL服务器1（共享IP：10.0.0.58）】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10.0.0.3【SQL服务器2（共享IP：10.0.0.58）】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192.168.2.138（刀片机一刀）【包车应用1】</v>
          </cell>
          <cell r="B22">
            <v>0</v>
          </cell>
          <cell r="D22">
            <v>0</v>
          </cell>
          <cell r="F22">
            <v>0</v>
          </cell>
        </row>
        <row r="23">
          <cell r="A23" t="str">
            <v>192.168.2.135（刀片机二刀）【包车应用2】</v>
          </cell>
          <cell r="B23">
            <v>0</v>
          </cell>
          <cell r="D23">
            <v>0</v>
          </cell>
          <cell r="F23">
            <v>0</v>
          </cell>
        </row>
        <row r="24">
          <cell r="A24">
            <v>0</v>
          </cell>
          <cell r="B24">
            <v>0</v>
          </cell>
          <cell r="D24">
            <v>0</v>
          </cell>
          <cell r="F24">
            <v>0</v>
          </cell>
        </row>
        <row r="25">
          <cell r="A25">
            <v>0</v>
          </cell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7</v>
          </cell>
          <cell r="F7">
            <v>2</v>
          </cell>
          <cell r="G7">
            <v>9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4</v>
          </cell>
          <cell r="F8">
            <v>3</v>
          </cell>
          <cell r="G8">
            <v>7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4">
        <row r="7">
          <cell r="B7">
            <v>4</v>
          </cell>
          <cell r="C7">
            <v>5</v>
          </cell>
          <cell r="D7">
            <v>5</v>
          </cell>
          <cell r="E7">
            <v>5</v>
          </cell>
          <cell r="F7">
            <v>7</v>
          </cell>
          <cell r="G7">
            <v>307</v>
          </cell>
          <cell r="H7">
            <v>0</v>
          </cell>
        </row>
        <row r="8">
          <cell r="B8">
            <v>4</v>
          </cell>
          <cell r="C8">
            <v>5</v>
          </cell>
          <cell r="D8">
            <v>0</v>
          </cell>
          <cell r="E8">
            <v>6</v>
          </cell>
          <cell r="F8">
            <v>1</v>
          </cell>
          <cell r="G8">
            <v>1</v>
          </cell>
          <cell r="H8">
            <v>0</v>
          </cell>
        </row>
        <row r="9">
          <cell r="B9">
            <v>4</v>
          </cell>
          <cell r="C9">
            <v>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5">
        <row r="7">
          <cell r="B7">
            <v>4</v>
          </cell>
          <cell r="C7">
            <v>5</v>
          </cell>
          <cell r="D7">
            <v>5</v>
          </cell>
          <cell r="E7">
            <v>14</v>
          </cell>
          <cell r="F7">
            <v>7</v>
          </cell>
          <cell r="G7">
            <v>159</v>
          </cell>
          <cell r="H7">
            <v>1</v>
          </cell>
        </row>
        <row r="8">
          <cell r="B8">
            <v>4</v>
          </cell>
          <cell r="C8">
            <v>5</v>
          </cell>
          <cell r="D8">
            <v>0</v>
          </cell>
          <cell r="E8">
            <v>2</v>
          </cell>
          <cell r="F8">
            <v>2</v>
          </cell>
          <cell r="G8">
            <v>2</v>
          </cell>
          <cell r="H8">
            <v>0</v>
          </cell>
        </row>
        <row r="9">
          <cell r="B9">
            <v>4</v>
          </cell>
          <cell r="C9">
            <v>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/>
      <sheetData sheetId="7" refreshError="1"/>
      <sheetData sheetId="8" refreshError="1"/>
      <sheetData sheetId="9" refreshError="1"/>
      <sheetData sheetId="10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 refreshError="1"/>
      <sheetData sheetId="1" refreshError="1"/>
      <sheetData sheetId="2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5</v>
          </cell>
          <cell r="C7">
            <v>6</v>
          </cell>
          <cell r="D7">
            <v>5</v>
          </cell>
          <cell r="E7">
            <v>8</v>
          </cell>
          <cell r="F7">
            <v>7</v>
          </cell>
          <cell r="G7">
            <v>12</v>
          </cell>
          <cell r="H7">
            <v>0</v>
          </cell>
        </row>
        <row r="8">
          <cell r="A8" t="str">
            <v>包车客运管理信息系统</v>
          </cell>
          <cell r="B8">
            <v>5</v>
          </cell>
          <cell r="C8">
            <v>6</v>
          </cell>
          <cell r="D8">
            <v>0</v>
          </cell>
          <cell r="E8">
            <v>5</v>
          </cell>
          <cell r="F8">
            <v>3</v>
          </cell>
          <cell r="G8">
            <v>4</v>
          </cell>
          <cell r="H8">
            <v>0</v>
          </cell>
        </row>
        <row r="9">
          <cell r="A9" t="str">
            <v>从业人员无纸化考试系统</v>
          </cell>
          <cell r="B9">
            <v>5</v>
          </cell>
          <cell r="C9">
            <v>6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A16" t="str">
            <v>10.0.0.6【运政应用1】</v>
          </cell>
          <cell r="B16">
            <v>0</v>
          </cell>
          <cell r="D16">
            <v>0</v>
          </cell>
          <cell r="F16">
            <v>0</v>
          </cell>
        </row>
        <row r="17">
          <cell r="A17" t="str">
            <v>10.0.0.7【运政应用2】</v>
          </cell>
          <cell r="B17">
            <v>0</v>
          </cell>
          <cell r="D17">
            <v>0</v>
          </cell>
          <cell r="F17">
            <v>0</v>
          </cell>
        </row>
        <row r="18">
          <cell r="A18" t="str">
            <v>10.0.0.64【运政应用3】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10.0.0.5【考试系统服务应用、运政应用测试】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10.0.0.2【SQL服务器1（共享IP：10.0.0.58）】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10.0.0.3【SQL服务器2（共享IP：10.0.0.58）】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192.168.2.138（刀片机一刀）【包车应用1】</v>
          </cell>
          <cell r="B22">
            <v>0</v>
          </cell>
          <cell r="D22">
            <v>0</v>
          </cell>
          <cell r="F22">
            <v>0</v>
          </cell>
        </row>
        <row r="23">
          <cell r="A23" t="str">
            <v>192.168.2.135（刀片机二刀）【包车应用2】</v>
          </cell>
          <cell r="B23">
            <v>0</v>
          </cell>
          <cell r="D23">
            <v>0</v>
          </cell>
          <cell r="F23">
            <v>0</v>
          </cell>
        </row>
        <row r="24">
          <cell r="A24">
            <v>0</v>
          </cell>
          <cell r="B24">
            <v>0</v>
          </cell>
          <cell r="D24">
            <v>0</v>
          </cell>
          <cell r="F24">
            <v>0</v>
          </cell>
        </row>
        <row r="25">
          <cell r="A25">
            <v>0</v>
          </cell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12</v>
          </cell>
          <cell r="F7">
            <v>4</v>
          </cell>
          <cell r="G7">
            <v>45</v>
          </cell>
          <cell r="H7">
            <v>1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4">
        <row r="7">
          <cell r="B7">
            <v>5</v>
          </cell>
          <cell r="C7">
            <v>6</v>
          </cell>
          <cell r="D7">
            <v>5</v>
          </cell>
          <cell r="E7">
            <v>10</v>
          </cell>
          <cell r="F7">
            <v>3</v>
          </cell>
          <cell r="G7">
            <v>7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5">
        <row r="7">
          <cell r="B7">
            <v>5</v>
          </cell>
          <cell r="C7">
            <v>6</v>
          </cell>
          <cell r="D7">
            <v>5</v>
          </cell>
          <cell r="E7">
            <v>9</v>
          </cell>
          <cell r="F7">
            <v>1</v>
          </cell>
          <cell r="G7">
            <v>29</v>
          </cell>
          <cell r="H7">
            <v>1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/>
      <sheetData sheetId="7" refreshError="1"/>
      <sheetData sheetId="8" refreshError="1"/>
      <sheetData sheetId="9" refreshError="1"/>
      <sheetData sheetId="10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/>
      <sheetData sheetId="1"/>
      <sheetData sheetId="2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5</v>
          </cell>
          <cell r="C7">
            <v>6</v>
          </cell>
          <cell r="D7">
            <v>5</v>
          </cell>
          <cell r="E7">
            <v>6</v>
          </cell>
          <cell r="F7">
            <v>5</v>
          </cell>
          <cell r="G7">
            <v>43</v>
          </cell>
          <cell r="H7">
            <v>0</v>
          </cell>
        </row>
        <row r="8">
          <cell r="A8" t="str">
            <v>包车客运管理信息系统</v>
          </cell>
          <cell r="B8">
            <v>5</v>
          </cell>
          <cell r="C8">
            <v>6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>从业人员无纸化考试系统</v>
          </cell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A16" t="str">
            <v>10.0.0.6【运政应用1】</v>
          </cell>
          <cell r="B16">
            <v>0</v>
          </cell>
          <cell r="D16">
            <v>0</v>
          </cell>
          <cell r="F16">
            <v>0</v>
          </cell>
        </row>
        <row r="17">
          <cell r="A17" t="str">
            <v>10.0.0.7【运政应用2】</v>
          </cell>
          <cell r="B17">
            <v>0</v>
          </cell>
          <cell r="D17">
            <v>0</v>
          </cell>
          <cell r="F17">
            <v>0</v>
          </cell>
        </row>
        <row r="18">
          <cell r="A18" t="str">
            <v>10.0.0.64【运政应用3】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10.0.0.5【考试系统服务应用、运政应用测试】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10.0.0.2【SQL服务器1（共享IP：10.0.0.58）】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10.0.0.3【SQL服务器2（共享IP：10.0.0.58）】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192.168.2.138（刀片机一刀）【包车应用1】</v>
          </cell>
          <cell r="B22">
            <v>0</v>
          </cell>
          <cell r="D22">
            <v>0</v>
          </cell>
          <cell r="F22">
            <v>0</v>
          </cell>
        </row>
        <row r="23">
          <cell r="A23" t="str">
            <v>192.168.2.135（刀片机二刀）【包车应用2】</v>
          </cell>
          <cell r="B23">
            <v>0</v>
          </cell>
          <cell r="D23">
            <v>0</v>
          </cell>
          <cell r="F23">
            <v>0</v>
          </cell>
        </row>
        <row r="24">
          <cell r="A24">
            <v>0</v>
          </cell>
          <cell r="B24">
            <v>0</v>
          </cell>
          <cell r="D24">
            <v>0</v>
          </cell>
          <cell r="F24">
            <v>0</v>
          </cell>
        </row>
        <row r="25">
          <cell r="A25">
            <v>0</v>
          </cell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10</v>
          </cell>
          <cell r="F7">
            <v>4</v>
          </cell>
          <cell r="G7">
            <v>483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8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4">
        <row r="7">
          <cell r="B7">
            <v>5</v>
          </cell>
          <cell r="C7">
            <v>6</v>
          </cell>
          <cell r="D7">
            <v>5</v>
          </cell>
          <cell r="E7">
            <v>11</v>
          </cell>
          <cell r="F7">
            <v>4</v>
          </cell>
          <cell r="G7">
            <v>6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5">
        <row r="7">
          <cell r="B7">
            <v>4</v>
          </cell>
          <cell r="C7">
            <v>5</v>
          </cell>
          <cell r="D7">
            <v>4</v>
          </cell>
          <cell r="E7">
            <v>14</v>
          </cell>
          <cell r="F7">
            <v>1</v>
          </cell>
          <cell r="G7">
            <v>1</v>
          </cell>
          <cell r="H7">
            <v>1</v>
          </cell>
        </row>
        <row r="8">
          <cell r="B8">
            <v>4</v>
          </cell>
          <cell r="C8">
            <v>5</v>
          </cell>
          <cell r="D8">
            <v>0</v>
          </cell>
          <cell r="E8">
            <v>4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4</v>
          </cell>
          <cell r="C9">
            <v>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/>
      <sheetData sheetId="7"/>
      <sheetData sheetId="8"/>
      <sheetData sheetId="9"/>
      <sheetData sheetId="10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 refreshError="1"/>
      <sheetData sheetId="1" refreshError="1"/>
      <sheetData sheetId="2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5</v>
          </cell>
          <cell r="C7">
            <v>6</v>
          </cell>
          <cell r="D7">
            <v>5</v>
          </cell>
          <cell r="E7">
            <v>14</v>
          </cell>
          <cell r="F7">
            <v>5</v>
          </cell>
          <cell r="G7">
            <v>6</v>
          </cell>
          <cell r="H7">
            <v>0</v>
          </cell>
        </row>
        <row r="8">
          <cell r="A8" t="str">
            <v>包车客运管理信息系统</v>
          </cell>
          <cell r="B8">
            <v>5</v>
          </cell>
          <cell r="C8">
            <v>6</v>
          </cell>
          <cell r="D8">
            <v>0</v>
          </cell>
          <cell r="E8">
            <v>10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>从业人员无纸化考试系统</v>
          </cell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A16" t="str">
            <v>10.0.0.6【运政应用1】</v>
          </cell>
          <cell r="B16">
            <v>0</v>
          </cell>
          <cell r="D16">
            <v>0</v>
          </cell>
          <cell r="F16">
            <v>0</v>
          </cell>
        </row>
        <row r="17">
          <cell r="A17" t="str">
            <v>10.0.0.7【运政应用2】</v>
          </cell>
          <cell r="B17">
            <v>0</v>
          </cell>
          <cell r="D17">
            <v>0</v>
          </cell>
          <cell r="F17">
            <v>0</v>
          </cell>
        </row>
        <row r="18">
          <cell r="A18" t="str">
            <v>10.0.0.64【运政应用3】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10.0.0.5【考试系统服务应用、运政应用测试】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10.0.0.2【SQL服务器1（共享IP：10.0.0.58）】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10.0.0.3【SQL服务器2（共享IP：10.0.0.58）】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192.168.2.138（刀片机一刀）【包车应用1】</v>
          </cell>
          <cell r="B22">
            <v>0</v>
          </cell>
          <cell r="D22">
            <v>0</v>
          </cell>
          <cell r="F22">
            <v>0</v>
          </cell>
        </row>
        <row r="23">
          <cell r="A23" t="str">
            <v>192.168.2.135（刀片机二刀）【包车应用2】</v>
          </cell>
          <cell r="B23">
            <v>0</v>
          </cell>
          <cell r="D23">
            <v>0</v>
          </cell>
          <cell r="F23">
            <v>0</v>
          </cell>
        </row>
        <row r="24">
          <cell r="A24">
            <v>0</v>
          </cell>
          <cell r="B24">
            <v>0</v>
          </cell>
          <cell r="D24">
            <v>0</v>
          </cell>
          <cell r="F24">
            <v>0</v>
          </cell>
        </row>
        <row r="25">
          <cell r="A25">
            <v>0</v>
          </cell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12</v>
          </cell>
          <cell r="F7">
            <v>3</v>
          </cell>
          <cell r="G7">
            <v>8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9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4">
        <row r="7">
          <cell r="B7">
            <v>5</v>
          </cell>
          <cell r="C7">
            <v>6</v>
          </cell>
          <cell r="D7">
            <v>5</v>
          </cell>
          <cell r="E7">
            <v>5</v>
          </cell>
          <cell r="F7">
            <v>1</v>
          </cell>
          <cell r="G7">
            <v>2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11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5">
        <row r="7">
          <cell r="B7">
            <v>5</v>
          </cell>
          <cell r="C7">
            <v>6</v>
          </cell>
          <cell r="D7">
            <v>5</v>
          </cell>
          <cell r="E7">
            <v>10</v>
          </cell>
          <cell r="F7">
            <v>3</v>
          </cell>
          <cell r="G7">
            <v>10</v>
          </cell>
          <cell r="H7">
            <v>1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11</v>
          </cell>
          <cell r="F8">
            <v>1</v>
          </cell>
          <cell r="G8">
            <v>1</v>
          </cell>
          <cell r="H8">
            <v>1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>
        <row r="7">
          <cell r="B7">
            <v>5</v>
          </cell>
          <cell r="C7">
            <v>6</v>
          </cell>
          <cell r="D7">
            <v>5</v>
          </cell>
          <cell r="E7">
            <v>13</v>
          </cell>
          <cell r="F7">
            <v>3</v>
          </cell>
          <cell r="G7">
            <v>4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5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6">
          <cell r="B16">
            <v>0</v>
          </cell>
          <cell r="D16">
            <v>0</v>
          </cell>
          <cell r="F16">
            <v>0</v>
          </cell>
        </row>
        <row r="17">
          <cell r="B17">
            <v>0</v>
          </cell>
          <cell r="D17">
            <v>0</v>
          </cell>
          <cell r="F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/>
      <sheetData sheetId="1"/>
      <sheetData sheetId="2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5</v>
          </cell>
          <cell r="C7">
            <v>6</v>
          </cell>
          <cell r="D7">
            <v>5</v>
          </cell>
          <cell r="E7">
            <v>19</v>
          </cell>
          <cell r="F7">
            <v>6</v>
          </cell>
          <cell r="G7">
            <v>24</v>
          </cell>
          <cell r="H7">
            <v>0</v>
          </cell>
        </row>
        <row r="8">
          <cell r="A8" t="str">
            <v>包车客运管理信息系统</v>
          </cell>
          <cell r="B8">
            <v>5</v>
          </cell>
          <cell r="C8">
            <v>6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>从业人员无纸化考试系统</v>
          </cell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A18" t="str">
            <v>10.0.0.6
【运政应用1】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10.0.0.7
【运政应用2】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10.0.0.64
【运政应用3】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10.0.0.5
【考试系统服务应用、运政应用测试】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10.0.0.2
【SQL服务器1（共享IP：10.0.0.58）】</v>
          </cell>
          <cell r="B22">
            <v>1</v>
          </cell>
          <cell r="D22">
            <v>0</v>
          </cell>
          <cell r="F22">
            <v>1</v>
          </cell>
        </row>
        <row r="23">
          <cell r="A23" t="str">
            <v>10.0.0.3
【SQL服务器2（共享IP：10.0.0.58）】</v>
          </cell>
          <cell r="B23">
            <v>0</v>
          </cell>
          <cell r="D23">
            <v>0</v>
          </cell>
          <cell r="F23">
            <v>0</v>
          </cell>
        </row>
        <row r="24">
          <cell r="A24" t="str">
            <v>192.168.2.138（刀片机一刀）
【包车应用1】</v>
          </cell>
          <cell r="B24">
            <v>0</v>
          </cell>
          <cell r="D24">
            <v>0</v>
          </cell>
          <cell r="F24">
            <v>0</v>
          </cell>
        </row>
        <row r="25">
          <cell r="A25" t="str">
            <v>192.168.2.135（刀片机二刀）
【包车应用2】</v>
          </cell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19</v>
          </cell>
          <cell r="F7">
            <v>7</v>
          </cell>
          <cell r="G7">
            <v>91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4">
        <row r="7">
          <cell r="B7">
            <v>5</v>
          </cell>
          <cell r="C7">
            <v>6</v>
          </cell>
          <cell r="D7">
            <v>5</v>
          </cell>
          <cell r="E7">
            <v>18</v>
          </cell>
          <cell r="F7">
            <v>5</v>
          </cell>
          <cell r="G7">
            <v>6</v>
          </cell>
          <cell r="H7">
            <v>1</v>
          </cell>
          <cell r="I7">
            <v>2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1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5">
        <row r="7">
          <cell r="B7">
            <v>5</v>
          </cell>
          <cell r="C7">
            <v>6</v>
          </cell>
          <cell r="D7">
            <v>5</v>
          </cell>
          <cell r="E7">
            <v>30</v>
          </cell>
          <cell r="F7">
            <v>4</v>
          </cell>
          <cell r="G7">
            <v>7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4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/>
      <sheetData sheetId="7"/>
      <sheetData sheetId="8"/>
      <sheetData sheetId="9"/>
      <sheetData sheetId="10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月软件运维统计表"/>
      <sheetName val="第一周"/>
      <sheetName val="第二周"/>
      <sheetName val="第三周"/>
      <sheetName val="第四周"/>
      <sheetName val="第五周"/>
      <sheetName val="项目名称"/>
      <sheetName val="实施人员"/>
      <sheetName val="服务器名称"/>
      <sheetName val="参数维护"/>
    </sheetNames>
    <sheetDataSet>
      <sheetData sheetId="0"/>
      <sheetData sheetId="1"/>
      <sheetData sheetId="2">
        <row r="2">
          <cell r="J2" t="str">
            <v>内蒙古自治区交通运输管理局</v>
          </cell>
        </row>
        <row r="7">
          <cell r="A7" t="str">
            <v>道路运输管理信息系统</v>
          </cell>
          <cell r="B7">
            <v>5</v>
          </cell>
          <cell r="C7">
            <v>6</v>
          </cell>
          <cell r="D7">
            <v>5</v>
          </cell>
          <cell r="E7">
            <v>11</v>
          </cell>
          <cell r="F7">
            <v>4</v>
          </cell>
          <cell r="G7">
            <v>4</v>
          </cell>
          <cell r="H7">
            <v>0</v>
          </cell>
        </row>
        <row r="8">
          <cell r="A8" t="str">
            <v>包车客运管理信息系统</v>
          </cell>
          <cell r="B8">
            <v>5</v>
          </cell>
          <cell r="C8">
            <v>6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>从业人员无纸化考试系统</v>
          </cell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A18" t="str">
            <v>10.0.0.6
【运政应用1】</v>
          </cell>
          <cell r="B18">
            <v>0</v>
          </cell>
          <cell r="D18">
            <v>0</v>
          </cell>
          <cell r="F18">
            <v>0</v>
          </cell>
        </row>
        <row r="19">
          <cell r="A19" t="str">
            <v>10.0.0.7
【运政应用2】</v>
          </cell>
          <cell r="B19">
            <v>0</v>
          </cell>
          <cell r="D19">
            <v>0</v>
          </cell>
          <cell r="F19">
            <v>0</v>
          </cell>
        </row>
        <row r="20">
          <cell r="A20" t="str">
            <v>10.0.0.64
【运政应用3】</v>
          </cell>
          <cell r="B20">
            <v>0</v>
          </cell>
          <cell r="D20">
            <v>0</v>
          </cell>
          <cell r="F20">
            <v>0</v>
          </cell>
        </row>
        <row r="21">
          <cell r="A21" t="str">
            <v>10.0.0.5
【考试系统服务应用、运政应用测试】</v>
          </cell>
          <cell r="B21">
            <v>0</v>
          </cell>
          <cell r="D21">
            <v>0</v>
          </cell>
          <cell r="F21">
            <v>0</v>
          </cell>
        </row>
        <row r="22">
          <cell r="A22" t="str">
            <v>10.0.0.2
【SQL服务器1（共享IP：10.0.0.58）】</v>
          </cell>
          <cell r="B22">
            <v>0</v>
          </cell>
          <cell r="D22">
            <v>0</v>
          </cell>
          <cell r="F22">
            <v>0</v>
          </cell>
        </row>
        <row r="23">
          <cell r="A23" t="str">
            <v>10.0.0.3
【SQL服务器2（共享IP：10.0.0.58）】</v>
          </cell>
          <cell r="B23">
            <v>0</v>
          </cell>
          <cell r="D23">
            <v>0</v>
          </cell>
          <cell r="F23">
            <v>0</v>
          </cell>
        </row>
        <row r="24">
          <cell r="A24" t="str">
            <v>192.168.2.138（刀片机一刀）
【包车应用1】</v>
          </cell>
          <cell r="B24">
            <v>0</v>
          </cell>
          <cell r="D24">
            <v>0</v>
          </cell>
          <cell r="F24">
            <v>0</v>
          </cell>
        </row>
        <row r="25">
          <cell r="A25" t="str">
            <v>192.168.2.135（刀片机二刀）
【包车应用2】</v>
          </cell>
          <cell r="B25">
            <v>0</v>
          </cell>
          <cell r="D25">
            <v>0</v>
          </cell>
          <cell r="F25">
            <v>0</v>
          </cell>
        </row>
      </sheetData>
      <sheetData sheetId="3">
        <row r="7">
          <cell r="B7">
            <v>5</v>
          </cell>
          <cell r="C7">
            <v>6</v>
          </cell>
          <cell r="D7">
            <v>5</v>
          </cell>
          <cell r="E7">
            <v>14</v>
          </cell>
          <cell r="F7">
            <v>2</v>
          </cell>
          <cell r="G7">
            <v>3</v>
          </cell>
          <cell r="H7">
            <v>0</v>
          </cell>
          <cell r="I7">
            <v>1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4">
        <row r="7">
          <cell r="B7">
            <v>5</v>
          </cell>
          <cell r="C7">
            <v>6</v>
          </cell>
          <cell r="D7">
            <v>5</v>
          </cell>
          <cell r="E7">
            <v>6</v>
          </cell>
          <cell r="F7">
            <v>2</v>
          </cell>
          <cell r="G7">
            <v>3</v>
          </cell>
          <cell r="H7">
            <v>0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3</v>
          </cell>
          <cell r="F8">
            <v>2</v>
          </cell>
          <cell r="G8">
            <v>3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1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5">
        <row r="7">
          <cell r="B7">
            <v>5</v>
          </cell>
          <cell r="C7">
            <v>6</v>
          </cell>
          <cell r="D7">
            <v>5</v>
          </cell>
          <cell r="E7">
            <v>16</v>
          </cell>
          <cell r="F7">
            <v>7</v>
          </cell>
          <cell r="G7">
            <v>11</v>
          </cell>
          <cell r="H7">
            <v>0</v>
          </cell>
          <cell r="I7">
            <v>1</v>
          </cell>
        </row>
        <row r="8">
          <cell r="B8">
            <v>5</v>
          </cell>
          <cell r="C8">
            <v>6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</row>
        <row r="9">
          <cell r="B9">
            <v>5</v>
          </cell>
          <cell r="C9">
            <v>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6">
        <row r="7">
          <cell r="B7">
            <v>3</v>
          </cell>
          <cell r="C7">
            <v>4</v>
          </cell>
          <cell r="D7">
            <v>3</v>
          </cell>
          <cell r="E7">
            <v>9</v>
          </cell>
          <cell r="F7">
            <v>3</v>
          </cell>
          <cell r="G7">
            <v>5</v>
          </cell>
          <cell r="H7">
            <v>1</v>
          </cell>
        </row>
        <row r="8">
          <cell r="B8">
            <v>3</v>
          </cell>
          <cell r="C8">
            <v>4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1</v>
          </cell>
        </row>
        <row r="9">
          <cell r="B9">
            <v>3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8">
          <cell r="B18">
            <v>0</v>
          </cell>
          <cell r="D18">
            <v>0</v>
          </cell>
          <cell r="F18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</row>
      </sheetData>
      <sheetData sheetId="7"/>
      <sheetData sheetId="8"/>
      <sheetData sheetId="9"/>
      <sheetData sheetId="10">
        <row r="2">
          <cell r="A2" t="str">
            <v>例行检查</v>
          </cell>
          <cell r="B2" t="str">
            <v>操作系统维护</v>
          </cell>
        </row>
        <row r="3">
          <cell r="A3" t="str">
            <v>技术支持</v>
          </cell>
          <cell r="B3" t="str">
            <v>杀毒软件维护</v>
          </cell>
        </row>
        <row r="4">
          <cell r="A4" t="str">
            <v>数据处理</v>
          </cell>
          <cell r="B4" t="str">
            <v>数据库维护</v>
          </cell>
        </row>
        <row r="5">
          <cell r="A5" t="str">
            <v>系统升级</v>
          </cell>
        </row>
        <row r="6">
          <cell r="A6" t="str">
            <v>需求确认</v>
          </cell>
        </row>
        <row r="7">
          <cell r="A7" t="str">
            <v>系统性能优化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6" sqref="E6"/>
    </sheetView>
  </sheetViews>
  <sheetFormatPr defaultRowHeight="14.4"/>
  <cols>
    <col min="1" max="1" width="6.21875" style="5" customWidth="1"/>
    <col min="2" max="2" width="27.109375" style="5" bestFit="1" customWidth="1"/>
    <col min="3" max="3" width="14.6640625" style="5" bestFit="1" customWidth="1"/>
    <col min="4" max="4" width="20.88671875" style="5" bestFit="1" customWidth="1"/>
    <col min="5" max="5" width="60.6640625" style="5" customWidth="1"/>
    <col min="6" max="6" width="16" customWidth="1"/>
  </cols>
  <sheetData>
    <row r="1" spans="1:9" s="43" customFormat="1" ht="17.399999999999999">
      <c r="A1" s="46" t="s">
        <v>37</v>
      </c>
      <c r="B1" s="46" t="s">
        <v>73</v>
      </c>
      <c r="C1" s="46" t="s">
        <v>70</v>
      </c>
      <c r="D1" s="46" t="s">
        <v>71</v>
      </c>
      <c r="E1" s="46" t="s">
        <v>69</v>
      </c>
      <c r="F1" s="46" t="s">
        <v>78</v>
      </c>
    </row>
    <row r="2" spans="1:9" s="34" customFormat="1" ht="43.2">
      <c r="A2" s="47">
        <v>1</v>
      </c>
      <c r="B2" s="47" t="s">
        <v>83</v>
      </c>
      <c r="C2" s="54" t="s">
        <v>72</v>
      </c>
      <c r="D2" s="47" t="s">
        <v>80</v>
      </c>
      <c r="E2" s="53" t="s">
        <v>85</v>
      </c>
      <c r="F2" s="55" t="s">
        <v>86</v>
      </c>
    </row>
    <row r="3" spans="1:9" s="34" customFormat="1" ht="18.75" customHeight="1">
      <c r="A3" s="54">
        <v>2</v>
      </c>
      <c r="B3" s="47" t="s">
        <v>76</v>
      </c>
      <c r="C3" s="47" t="s">
        <v>74</v>
      </c>
      <c r="D3" s="47" t="s">
        <v>75</v>
      </c>
      <c r="E3" s="53" t="s">
        <v>88</v>
      </c>
      <c r="F3" s="59" t="s">
        <v>79</v>
      </c>
      <c r="I3" s="45"/>
    </row>
    <row r="4" spans="1:9" s="34" customFormat="1" ht="17.399999999999999">
      <c r="A4" s="54">
        <v>3</v>
      </c>
      <c r="B4" s="48" t="s">
        <v>77</v>
      </c>
      <c r="C4" s="48" t="s">
        <v>72</v>
      </c>
      <c r="D4" s="48" t="s">
        <v>75</v>
      </c>
      <c r="E4" s="53" t="s">
        <v>89</v>
      </c>
      <c r="F4" s="60"/>
    </row>
    <row r="5" spans="1:9" s="34" customFormat="1" ht="17.399999999999999">
      <c r="A5" s="44"/>
      <c r="B5" s="44"/>
      <c r="C5" s="44"/>
      <c r="D5" s="44"/>
      <c r="E5" s="44"/>
    </row>
    <row r="6" spans="1:9" s="34" customFormat="1" ht="17.399999999999999">
      <c r="A6" s="52"/>
      <c r="B6" s="51"/>
      <c r="C6" s="49"/>
      <c r="D6" s="49"/>
      <c r="E6" s="49"/>
    </row>
    <row r="7" spans="1:9" s="34" customFormat="1" ht="17.399999999999999">
      <c r="A7" s="51"/>
      <c r="B7" s="52"/>
      <c r="C7" s="49"/>
      <c r="D7" s="49"/>
      <c r="E7" s="49"/>
    </row>
    <row r="8" spans="1:9" s="34" customFormat="1" ht="17.399999999999999">
      <c r="A8" s="51"/>
      <c r="B8" s="52"/>
      <c r="C8" s="49"/>
      <c r="D8" s="49"/>
      <c r="E8" s="49"/>
    </row>
    <row r="9" spans="1:9" s="34" customFormat="1" ht="17.399999999999999">
      <c r="A9" s="51"/>
      <c r="B9" s="52"/>
      <c r="C9" s="49"/>
      <c r="D9" s="49"/>
      <c r="E9" s="49"/>
    </row>
    <row r="10" spans="1:9" s="34" customFormat="1" ht="17.399999999999999">
      <c r="A10" s="51"/>
      <c r="B10" s="52"/>
      <c r="C10" s="49"/>
      <c r="D10" s="49"/>
      <c r="E10" s="49"/>
    </row>
    <row r="11" spans="1:9" s="34" customFormat="1" ht="17.399999999999999">
      <c r="A11" s="51"/>
      <c r="B11" s="50"/>
      <c r="C11" s="49"/>
      <c r="D11" s="49"/>
      <c r="E11" s="49"/>
    </row>
    <row r="12" spans="1:9" s="34" customFormat="1" ht="17.399999999999999">
      <c r="A12" s="51"/>
      <c r="B12" s="44"/>
      <c r="C12" s="44"/>
      <c r="D12" s="44"/>
      <c r="E12" s="44"/>
    </row>
    <row r="13" spans="1:9" s="34" customFormat="1" ht="17.399999999999999">
      <c r="A13" s="44"/>
      <c r="B13" s="44"/>
      <c r="C13" s="44"/>
      <c r="D13" s="44"/>
      <c r="E13" s="44"/>
    </row>
    <row r="14" spans="1:9" s="34" customFormat="1" ht="17.399999999999999">
      <c r="A14" s="44"/>
      <c r="B14" s="44"/>
      <c r="C14" s="44"/>
      <c r="D14" s="44"/>
      <c r="E14" s="44"/>
    </row>
    <row r="15" spans="1:9" s="34" customFormat="1" ht="17.399999999999999">
      <c r="A15" s="44"/>
      <c r="B15" s="44"/>
      <c r="C15" s="44"/>
      <c r="D15" s="44"/>
      <c r="E15" s="44"/>
    </row>
    <row r="16" spans="1:9" s="34" customFormat="1" ht="17.399999999999999">
      <c r="A16" s="44"/>
      <c r="B16" s="44"/>
      <c r="C16" s="44"/>
      <c r="D16" s="44"/>
      <c r="E16" s="44"/>
    </row>
    <row r="17" spans="1:5" s="34" customFormat="1" ht="17.399999999999999">
      <c r="A17" s="44"/>
      <c r="B17" s="44"/>
      <c r="C17" s="44"/>
      <c r="D17" s="44"/>
      <c r="E17" s="44"/>
    </row>
    <row r="18" spans="1:5" s="34" customFormat="1" ht="17.399999999999999">
      <c r="A18" s="44"/>
      <c r="B18" s="44"/>
      <c r="C18" s="44"/>
      <c r="D18" s="44"/>
      <c r="E18" s="44"/>
    </row>
    <row r="19" spans="1:5" s="34" customFormat="1" ht="17.399999999999999">
      <c r="A19" s="44"/>
      <c r="B19" s="44"/>
      <c r="C19" s="44"/>
      <c r="D19" s="44"/>
      <c r="E19" s="44"/>
    </row>
    <row r="20" spans="1:5" s="34" customFormat="1" ht="17.399999999999999">
      <c r="A20" s="44"/>
      <c r="B20" s="44"/>
      <c r="C20" s="44"/>
      <c r="D20" s="44"/>
      <c r="E20" s="44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J10" sqref="D10:J10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120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121</v>
      </c>
      <c r="J2" s="10" t="str">
        <f>[7]第一周!J2</f>
        <v>内蒙古自治区交通运输管理局</v>
      </c>
    </row>
    <row r="3" spans="1:12" s="4" customFormat="1">
      <c r="A3" s="9"/>
      <c r="B3" s="11"/>
      <c r="C3" s="11"/>
      <c r="D3" s="11"/>
      <c r="I3" s="56" t="s">
        <v>122</v>
      </c>
      <c r="J3" s="10" t="s">
        <v>175</v>
      </c>
    </row>
    <row r="4" spans="1:12" s="62" customFormat="1" ht="20.399999999999999">
      <c r="A4" s="61" t="s">
        <v>124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>
      <c r="A5" s="79" t="s">
        <v>0</v>
      </c>
      <c r="B5" s="81" t="str">
        <f>[7]参数维护!A2</f>
        <v>例行检查</v>
      </c>
      <c r="C5" s="82"/>
      <c r="D5" s="83"/>
      <c r="E5" s="79" t="str">
        <f>[7]参数维护!A3</f>
        <v>技术支持</v>
      </c>
      <c r="F5" s="79" t="str">
        <f>[7]参数维护!A4</f>
        <v>数据处理</v>
      </c>
      <c r="G5" s="79"/>
      <c r="H5" s="79" t="str">
        <f>[7]参数维护!A5</f>
        <v>系统升级</v>
      </c>
      <c r="I5" s="79" t="str">
        <f>[7]参数维护!A6</f>
        <v>需求确认</v>
      </c>
      <c r="J5" s="79" t="str">
        <f>[7]参数维护!A7</f>
        <v>系统性能优化</v>
      </c>
      <c r="K5" s="80" t="s">
        <v>125</v>
      </c>
      <c r="L5" s="80"/>
    </row>
    <row r="6" spans="1:12" s="6" customFormat="1">
      <c r="A6" s="79"/>
      <c r="B6" s="70" t="s">
        <v>126</v>
      </c>
      <c r="C6" s="70" t="s">
        <v>128</v>
      </c>
      <c r="D6" s="70" t="s">
        <v>129</v>
      </c>
      <c r="E6" s="79"/>
      <c r="F6" s="70" t="s">
        <v>130</v>
      </c>
      <c r="G6" s="70" t="s">
        <v>131</v>
      </c>
      <c r="H6" s="79"/>
      <c r="I6" s="79"/>
      <c r="J6" s="79"/>
      <c r="K6" s="80"/>
      <c r="L6" s="80"/>
    </row>
    <row r="7" spans="1:12">
      <c r="A7" s="67" t="str">
        <f>[7]第一周!A7</f>
        <v>道路运输管理信息系统</v>
      </c>
      <c r="B7" s="41">
        <f>SUM([7]第一周:第五周!B7)</f>
        <v>25</v>
      </c>
      <c r="C7" s="41">
        <f>SUM([7]第一周:第五周!C7)</f>
        <v>30</v>
      </c>
      <c r="D7" s="41">
        <f>SUM([7]第一周:第五周!D7)</f>
        <v>25</v>
      </c>
      <c r="E7" s="41">
        <f>SUM([7]第一周:第五周!E7)</f>
        <v>54</v>
      </c>
      <c r="F7" s="41">
        <f>SUM([7]第一周:第五周!F7)</f>
        <v>15</v>
      </c>
      <c r="G7" s="41">
        <f>SUM([7]第一周:第五周!G7)</f>
        <v>30</v>
      </c>
      <c r="H7" s="41">
        <f>SUM([7]第一周:第五周!H7)</f>
        <v>1</v>
      </c>
      <c r="I7" s="41">
        <f>SUM([7]第一周:第五周!I7)</f>
        <v>0</v>
      </c>
      <c r="J7" s="41">
        <f>SUM([7]第一周:第五周!J7)</f>
        <v>0</v>
      </c>
      <c r="K7" s="79">
        <f>SUM(B7:J7)-G7</f>
        <v>150</v>
      </c>
      <c r="L7" s="79"/>
    </row>
    <row r="8" spans="1:12">
      <c r="A8" s="67" t="str">
        <f>[7]第一周!A8</f>
        <v>包车客运管理信息系统</v>
      </c>
      <c r="B8" s="41">
        <f>SUM([7]第一周:第五周!B8)</f>
        <v>25</v>
      </c>
      <c r="C8" s="41">
        <f>SUM([7]第一周:第五周!C8)</f>
        <v>30</v>
      </c>
      <c r="D8" s="41">
        <f>SUM([7]第一周:第五周!D8)</f>
        <v>0</v>
      </c>
      <c r="E8" s="41">
        <f>SUM([7]第一周:第五周!E8)</f>
        <v>46</v>
      </c>
      <c r="F8" s="41">
        <f>SUM([7]第一周:第五周!F8)</f>
        <v>1</v>
      </c>
      <c r="G8" s="41">
        <f>SUM([7]第一周:第五周!G8)</f>
        <v>1</v>
      </c>
      <c r="H8" s="41">
        <f>SUM([7]第一周:第五周!H8)</f>
        <v>1</v>
      </c>
      <c r="I8" s="41">
        <f>SUM([7]第一周:第五周!I8)</f>
        <v>0</v>
      </c>
      <c r="J8" s="41">
        <f>SUM([7]第一周:第五周!J8)</f>
        <v>0</v>
      </c>
      <c r="K8" s="79">
        <f>SUM(B8:J8)-G8</f>
        <v>103</v>
      </c>
      <c r="L8" s="79"/>
    </row>
    <row r="9" spans="1:12">
      <c r="A9" s="67" t="str">
        <f>[7]第一周!A9</f>
        <v>从业人员无纸化考试系统</v>
      </c>
      <c r="B9" s="41">
        <f>SUM([7]第一周:第五周!B9)</f>
        <v>25</v>
      </c>
      <c r="C9" s="41">
        <f>SUM([7]第一周:第五周!C9)</f>
        <v>30</v>
      </c>
      <c r="D9" s="41">
        <f>SUM([7]第一周:第五周!D9)</f>
        <v>0</v>
      </c>
      <c r="E9" s="41">
        <f>SUM([7]第一周:第五周!E9)</f>
        <v>0</v>
      </c>
      <c r="F9" s="41">
        <f>SUM([7]第一周:第五周!F9)</f>
        <v>0</v>
      </c>
      <c r="G9" s="41">
        <f>SUM([7]第一周:第五周!G9)</f>
        <v>0</v>
      </c>
      <c r="H9" s="41">
        <f>SUM([7]第一周:第五周!H9)</f>
        <v>0</v>
      </c>
      <c r="I9" s="41">
        <f>SUM([7]第一周:第五周!I9)</f>
        <v>0</v>
      </c>
      <c r="J9" s="41">
        <f>SUM([7]第一周:第五周!J9)</f>
        <v>0</v>
      </c>
      <c r="K9" s="79">
        <f>SUM(B9:J9)-G9</f>
        <v>55</v>
      </c>
      <c r="L9" s="79"/>
    </row>
    <row r="10" spans="1:12">
      <c r="A10" s="67" t="s">
        <v>176</v>
      </c>
      <c r="B10" s="41">
        <f>SUM([7]第一周:第五周!B10)</f>
        <v>0</v>
      </c>
      <c r="C10" s="41">
        <f>SUM([7]第一周:第五周!C10)</f>
        <v>0</v>
      </c>
      <c r="D10" s="41">
        <f>SUM([7]第一周:第五周!D10)</f>
        <v>5</v>
      </c>
      <c r="E10" s="41">
        <f>SUM([7]第一周:第五周!E10)</f>
        <v>0</v>
      </c>
      <c r="F10" s="41">
        <f>SUM([7]第一周:第五周!F10)</f>
        <v>0</v>
      </c>
      <c r="G10" s="41">
        <f>SUM([7]第一周:第五周!G10)</f>
        <v>0</v>
      </c>
      <c r="H10" s="41">
        <f>SUM([7]第一周:第五周!H10)</f>
        <v>0</v>
      </c>
      <c r="I10" s="41">
        <f>SUM([7]第一周:第五周!I10)</f>
        <v>0</v>
      </c>
      <c r="J10" s="41">
        <f>SUM([7]第一周:第五周!J10)</f>
        <v>0</v>
      </c>
      <c r="K10" s="79">
        <f>SUM(B10:J10)-G10</f>
        <v>5</v>
      </c>
      <c r="L10" s="79"/>
    </row>
    <row r="11" spans="1:12">
      <c r="A11" s="67">
        <f>[7]第一周!A11</f>
        <v>0</v>
      </c>
      <c r="B11" s="41">
        <f>SUM([7]第一周:第五周!B11)</f>
        <v>0</v>
      </c>
      <c r="C11" s="41">
        <f>SUM([7]第一周:第五周!C11)</f>
        <v>0</v>
      </c>
      <c r="D11" s="41">
        <f>SUM([7]第一周:第五周!D11)</f>
        <v>0</v>
      </c>
      <c r="E11" s="41">
        <f>SUM([7]第一周:第五周!E11)</f>
        <v>0</v>
      </c>
      <c r="F11" s="41">
        <f>SUM([7]第一周:第五周!F11)</f>
        <v>0</v>
      </c>
      <c r="G11" s="41">
        <f>SUM([7]第一周:第五周!G11)</f>
        <v>0</v>
      </c>
      <c r="H11" s="41">
        <f>SUM([7]第一周:第五周!H11)</f>
        <v>0</v>
      </c>
      <c r="I11" s="41">
        <f>SUM([7]第一周:第五周!I11)</f>
        <v>0</v>
      </c>
      <c r="J11" s="41">
        <f>SUM([7]第一周:第五周!J11)</f>
        <v>0</v>
      </c>
      <c r="K11" s="79">
        <f>SUM(B11:J11)-G11</f>
        <v>0</v>
      </c>
      <c r="L11" s="79"/>
    </row>
    <row r="12" spans="1:12" ht="17.399999999999999">
      <c r="A12" s="71" t="s">
        <v>137</v>
      </c>
      <c r="B12" s="42">
        <f>SUM(B7:B11)</f>
        <v>75</v>
      </c>
      <c r="C12" s="42">
        <f>SUM(C7:C11)</f>
        <v>90</v>
      </c>
      <c r="D12" s="70">
        <f>SUM(D7:D11)</f>
        <v>30</v>
      </c>
      <c r="E12" s="70">
        <f t="shared" ref="E12:H12" si="0">SUM(E7:E11)</f>
        <v>100</v>
      </c>
      <c r="F12" s="70">
        <f t="shared" si="0"/>
        <v>16</v>
      </c>
      <c r="G12" s="70">
        <f t="shared" si="0"/>
        <v>31</v>
      </c>
      <c r="H12" s="70">
        <f t="shared" si="0"/>
        <v>2</v>
      </c>
      <c r="I12" s="70">
        <f>SUM(I7:I11)</f>
        <v>0</v>
      </c>
      <c r="J12" s="70">
        <f>SUM(J7:J11)</f>
        <v>0</v>
      </c>
      <c r="K12" s="12" t="s">
        <v>133</v>
      </c>
      <c r="L12" s="12">
        <f>SUM(K7:L11)</f>
        <v>313</v>
      </c>
    </row>
    <row r="14" spans="1:12" s="63" customFormat="1" ht="20.399999999999999">
      <c r="A14" s="61" t="s">
        <v>134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5.6">
      <c r="A15" s="68" t="s">
        <v>135</v>
      </c>
      <c r="B15" s="84" t="str">
        <f>[7]参数维护!B2</f>
        <v>操作系统维护</v>
      </c>
      <c r="C15" s="85"/>
      <c r="D15" s="84" t="str">
        <f>[7]参数维护!B3</f>
        <v>杀毒软件维护</v>
      </c>
      <c r="E15" s="85"/>
      <c r="F15" s="84" t="str">
        <f>[7]参数维护!B4</f>
        <v>数据库维护</v>
      </c>
      <c r="G15" s="85"/>
      <c r="H15" s="88" t="s">
        <v>136</v>
      </c>
      <c r="I15" s="89"/>
      <c r="K15" s="26"/>
      <c r="L15" s="26"/>
    </row>
    <row r="16" spans="1:12">
      <c r="A16" s="67" t="str">
        <f>[7]第一周!A16</f>
        <v>10.0.0.6【运政应用1】</v>
      </c>
      <c r="B16" s="94">
        <f>SUM([7]第一周:第五周!B16:C16)</f>
        <v>0</v>
      </c>
      <c r="C16" s="95"/>
      <c r="D16" s="94">
        <f>SUM([7]第一周:第五周!D16:E16)</f>
        <v>0</v>
      </c>
      <c r="E16" s="95"/>
      <c r="F16" s="94">
        <f>SUM([7]第一周:第五周!F16:G16)</f>
        <v>0</v>
      </c>
      <c r="G16" s="95"/>
      <c r="H16" s="96">
        <f>SUM(B16:G16)</f>
        <v>0</v>
      </c>
      <c r="I16" s="97"/>
      <c r="K16" s="90"/>
      <c r="L16" s="90"/>
    </row>
    <row r="17" spans="1:12">
      <c r="A17" s="67" t="str">
        <f>[7]第一周!A17</f>
        <v>10.0.0.7【运政应用2】</v>
      </c>
      <c r="B17" s="94">
        <f>SUM([7]第一周:第五周!B17:C17)</f>
        <v>0</v>
      </c>
      <c r="C17" s="95"/>
      <c r="D17" s="94">
        <f>SUM([7]第一周:第五周!D17:E17)</f>
        <v>0</v>
      </c>
      <c r="E17" s="95"/>
      <c r="F17" s="94">
        <f>SUM([7]第一周:第五周!F17:G17)</f>
        <v>0</v>
      </c>
      <c r="G17" s="95"/>
      <c r="H17" s="96">
        <f>SUM(B17:G17)</f>
        <v>0</v>
      </c>
      <c r="I17" s="97"/>
      <c r="K17" s="90"/>
      <c r="L17" s="90"/>
    </row>
    <row r="18" spans="1:12">
      <c r="A18" s="67" t="str">
        <f>[7]第一周!A18</f>
        <v>10.0.0.64【运政应用3】</v>
      </c>
      <c r="B18" s="94">
        <f>SUM([7]第一周:第五周!B18:C18)</f>
        <v>0</v>
      </c>
      <c r="C18" s="95"/>
      <c r="D18" s="94">
        <f>SUM([7]第一周:第五周!D18:E18)</f>
        <v>0</v>
      </c>
      <c r="E18" s="95"/>
      <c r="F18" s="94">
        <f>SUM([7]第一周:第五周!F18:G18)</f>
        <v>0</v>
      </c>
      <c r="G18" s="95"/>
      <c r="H18" s="96">
        <f>SUM(B18:G18)</f>
        <v>0</v>
      </c>
      <c r="I18" s="97"/>
      <c r="K18" s="98"/>
      <c r="L18" s="98"/>
    </row>
    <row r="19" spans="1:12" ht="28.8">
      <c r="A19" s="67" t="str">
        <f>[7]第一周!A19</f>
        <v>10.0.0.5【考试系统服务应用、运政应用测试】</v>
      </c>
      <c r="B19" s="94">
        <f>SUM([7]第一周:第五周!B19:C19)</f>
        <v>0</v>
      </c>
      <c r="C19" s="95"/>
      <c r="D19" s="94">
        <f>SUM([7]第一周:第五周!D19:E19)</f>
        <v>0</v>
      </c>
      <c r="E19" s="95"/>
      <c r="F19" s="94">
        <f>SUM([7]第一周:第五周!F19:G19)</f>
        <v>0</v>
      </c>
      <c r="G19" s="95"/>
      <c r="H19" s="96">
        <f>SUM(B19:G19)</f>
        <v>0</v>
      </c>
      <c r="I19" s="97"/>
      <c r="K19" s="90"/>
      <c r="L19" s="90"/>
    </row>
    <row r="20" spans="1:12" ht="28.8">
      <c r="A20" s="67" t="str">
        <f>[7]第一周!A20</f>
        <v>10.0.0.2【SQL服务器1（共享IP：10.0.0.58）】</v>
      </c>
      <c r="B20" s="94">
        <f>SUM([7]第一周:第五周!B20:C20)</f>
        <v>0</v>
      </c>
      <c r="C20" s="95"/>
      <c r="D20" s="94">
        <f>SUM([7]第一周:第五周!D20:E20)</f>
        <v>0</v>
      </c>
      <c r="E20" s="95"/>
      <c r="F20" s="94">
        <f>SUM([7]第一周:第五周!F20:G20)</f>
        <v>0</v>
      </c>
      <c r="G20" s="95"/>
      <c r="H20" s="96">
        <f>SUM(B20:G20)</f>
        <v>0</v>
      </c>
      <c r="I20" s="97"/>
      <c r="K20" s="98"/>
      <c r="L20" s="98"/>
    </row>
    <row r="21" spans="1:12" ht="28.8">
      <c r="A21" s="67" t="str">
        <f>[7]第一周!A21</f>
        <v>10.0.0.3【SQL服务器2（共享IP：10.0.0.58）】</v>
      </c>
      <c r="B21" s="94">
        <f>SUM([7]第一周:第五周!B21:C21)</f>
        <v>0</v>
      </c>
      <c r="C21" s="95"/>
      <c r="D21" s="94">
        <f>SUM([7]第一周:第五周!D21:E21)</f>
        <v>0</v>
      </c>
      <c r="E21" s="95"/>
      <c r="F21" s="94">
        <f>SUM([7]第一周:第五周!F21:G21)</f>
        <v>0</v>
      </c>
      <c r="G21" s="95"/>
      <c r="H21" s="96">
        <f t="shared" ref="H21:H25" si="1">SUM(B21:G21)</f>
        <v>0</v>
      </c>
      <c r="I21" s="97"/>
      <c r="K21" s="72"/>
      <c r="L21" s="72"/>
    </row>
    <row r="22" spans="1:12" ht="28.8">
      <c r="A22" s="67" t="str">
        <f>[7]第一周!A22</f>
        <v>192.168.2.138（刀片机一刀）【包车应用1】</v>
      </c>
      <c r="B22" s="94">
        <f>SUM([7]第一周:第五周!B22:C22)</f>
        <v>0</v>
      </c>
      <c r="C22" s="95"/>
      <c r="D22" s="94">
        <f>SUM([7]第一周:第五周!D22:E22)</f>
        <v>0</v>
      </c>
      <c r="E22" s="95"/>
      <c r="F22" s="94">
        <f>SUM([7]第一周:第五周!F22:G22)</f>
        <v>0</v>
      </c>
      <c r="G22" s="95"/>
      <c r="H22" s="96">
        <f t="shared" si="1"/>
        <v>0</v>
      </c>
      <c r="I22" s="97"/>
      <c r="K22" s="72"/>
      <c r="L22" s="72"/>
    </row>
    <row r="23" spans="1:12" ht="28.8">
      <c r="A23" s="67" t="str">
        <f>[7]第一周!A23</f>
        <v>192.168.2.135（刀片机二刀）【包车应用2】</v>
      </c>
      <c r="B23" s="94">
        <f>SUM([7]第一周:第五周!B23:C23)</f>
        <v>0</v>
      </c>
      <c r="C23" s="95"/>
      <c r="D23" s="94">
        <f>SUM([7]第一周:第五周!D23:E23)</f>
        <v>0</v>
      </c>
      <c r="E23" s="95"/>
      <c r="F23" s="94">
        <f>SUM([7]第一周:第五周!F23:G23)</f>
        <v>0</v>
      </c>
      <c r="G23" s="95"/>
      <c r="H23" s="96">
        <f t="shared" si="1"/>
        <v>0</v>
      </c>
      <c r="I23" s="97"/>
      <c r="K23" s="72"/>
      <c r="L23" s="72"/>
    </row>
    <row r="24" spans="1:12">
      <c r="A24" s="67">
        <f>[7]第一周!A24</f>
        <v>0</v>
      </c>
      <c r="B24" s="94">
        <f>SUM([7]第一周:第五周!B24:C24)</f>
        <v>0</v>
      </c>
      <c r="C24" s="95"/>
      <c r="D24" s="94">
        <f>SUM([7]第一周:第五周!D24:E24)</f>
        <v>0</v>
      </c>
      <c r="E24" s="95"/>
      <c r="F24" s="94">
        <f>SUM([7]第一周:第五周!F24:G24)</f>
        <v>0</v>
      </c>
      <c r="G24" s="95"/>
      <c r="H24" s="96">
        <f t="shared" si="1"/>
        <v>0</v>
      </c>
      <c r="I24" s="97"/>
      <c r="K24" s="72"/>
      <c r="L24" s="72"/>
    </row>
    <row r="25" spans="1:12">
      <c r="A25" s="67">
        <f>[7]第一周!A25</f>
        <v>0</v>
      </c>
      <c r="B25" s="94">
        <f>SUM([7]第一周:第五周!B25:C25)</f>
        <v>0</v>
      </c>
      <c r="C25" s="95"/>
      <c r="D25" s="94">
        <f>SUM([7]第一周:第五周!D25:E25)</f>
        <v>0</v>
      </c>
      <c r="E25" s="95"/>
      <c r="F25" s="94">
        <f>SUM([7]第一周:第五周!F25:G25)</f>
        <v>0</v>
      </c>
      <c r="G25" s="95"/>
      <c r="H25" s="96">
        <f t="shared" si="1"/>
        <v>0</v>
      </c>
      <c r="I25" s="97"/>
      <c r="K25" s="72"/>
      <c r="L25" s="72"/>
    </row>
    <row r="26" spans="1:12" ht="17.399999999999999">
      <c r="A26" s="71" t="s">
        <v>137</v>
      </c>
      <c r="B26" s="86">
        <f>SUM(B16:C25)</f>
        <v>0</v>
      </c>
      <c r="C26" s="87"/>
      <c r="D26" s="96">
        <f>SUM(D16:E25)</f>
        <v>0</v>
      </c>
      <c r="E26" s="97"/>
      <c r="F26" s="96">
        <f>SUM(F16:G25)</f>
        <v>0</v>
      </c>
      <c r="G26" s="97"/>
      <c r="H26" s="12" t="s">
        <v>133</v>
      </c>
      <c r="I26" s="12">
        <f>SUM(H16:I25)</f>
        <v>0</v>
      </c>
      <c r="K26" s="27"/>
      <c r="L26" s="27"/>
    </row>
  </sheetData>
  <mergeCells count="66"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  <mergeCell ref="K10:L10"/>
    <mergeCell ref="K11:L11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K16:L16"/>
    <mergeCell ref="B15:C15"/>
    <mergeCell ref="D15:E15"/>
    <mergeCell ref="F15:G15"/>
    <mergeCell ref="H15:I15"/>
    <mergeCell ref="K18:L18"/>
    <mergeCell ref="B19:C19"/>
    <mergeCell ref="D19:E19"/>
    <mergeCell ref="F19:G19"/>
    <mergeCell ref="H19:I19"/>
    <mergeCell ref="K19:L19"/>
    <mergeCell ref="B18:C18"/>
    <mergeCell ref="D18:E18"/>
    <mergeCell ref="F18:G18"/>
    <mergeCell ref="H18:I18"/>
    <mergeCell ref="B20:C20"/>
    <mergeCell ref="D20:E20"/>
    <mergeCell ref="F20:G20"/>
    <mergeCell ref="H20:I20"/>
    <mergeCell ref="K20:L20"/>
    <mergeCell ref="B22:C22"/>
    <mergeCell ref="D22:E22"/>
    <mergeCell ref="F22:G22"/>
    <mergeCell ref="H22:I22"/>
    <mergeCell ref="B21:C21"/>
    <mergeCell ref="D21:E21"/>
    <mergeCell ref="F21:G21"/>
    <mergeCell ref="H21:I21"/>
    <mergeCell ref="B23:C23"/>
    <mergeCell ref="D23:E23"/>
    <mergeCell ref="F23:G23"/>
    <mergeCell ref="H23:I23"/>
    <mergeCell ref="H24:I24"/>
    <mergeCell ref="B24:C24"/>
    <mergeCell ref="D24:E24"/>
    <mergeCell ref="F24:G24"/>
    <mergeCell ref="B25:C25"/>
    <mergeCell ref="D25:E25"/>
    <mergeCell ref="F25:G25"/>
    <mergeCell ref="H25:I25"/>
    <mergeCell ref="B26:C26"/>
    <mergeCell ref="D26:E26"/>
    <mergeCell ref="F26:G26"/>
  </mergeCells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7" workbookViewId="0">
      <selection activeCell="A24" sqref="A24:I25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120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121</v>
      </c>
      <c r="J2" s="10" t="str">
        <f>[8]第一周!J2</f>
        <v>内蒙古自治区交通运输管理局</v>
      </c>
    </row>
    <row r="3" spans="1:12" s="4" customFormat="1">
      <c r="A3" s="9"/>
      <c r="B3" s="11"/>
      <c r="C3" s="11"/>
      <c r="D3" s="11"/>
      <c r="I3" s="66" t="s">
        <v>122</v>
      </c>
      <c r="J3" s="10" t="s">
        <v>166</v>
      </c>
    </row>
    <row r="4" spans="1:12" s="62" customFormat="1" ht="20.399999999999999">
      <c r="A4" s="61" t="s">
        <v>124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>
      <c r="A5" s="79" t="s">
        <v>0</v>
      </c>
      <c r="B5" s="81" t="str">
        <f>[8]参数维护!A2</f>
        <v>例行检查</v>
      </c>
      <c r="C5" s="82"/>
      <c r="D5" s="83"/>
      <c r="E5" s="79" t="str">
        <f>[8]参数维护!A3</f>
        <v>技术支持</v>
      </c>
      <c r="F5" s="79" t="str">
        <f>[8]参数维护!A4</f>
        <v>数据处理</v>
      </c>
      <c r="G5" s="79"/>
      <c r="H5" s="79" t="str">
        <f>[8]参数维护!A5</f>
        <v>系统升级</v>
      </c>
      <c r="I5" s="79" t="str">
        <f>[8]参数维护!A6</f>
        <v>需求确认</v>
      </c>
      <c r="J5" s="79" t="str">
        <f>[8]参数维护!A7</f>
        <v>系统性能优化</v>
      </c>
      <c r="K5" s="80" t="s">
        <v>155</v>
      </c>
      <c r="L5" s="80"/>
    </row>
    <row r="6" spans="1:12" s="6" customFormat="1">
      <c r="A6" s="79"/>
      <c r="B6" s="70" t="s">
        <v>156</v>
      </c>
      <c r="C6" s="70" t="s">
        <v>127</v>
      </c>
      <c r="D6" s="70" t="s">
        <v>157</v>
      </c>
      <c r="E6" s="79"/>
      <c r="F6" s="70" t="s">
        <v>158</v>
      </c>
      <c r="G6" s="70" t="s">
        <v>159</v>
      </c>
      <c r="H6" s="79"/>
      <c r="I6" s="79"/>
      <c r="J6" s="79"/>
      <c r="K6" s="80"/>
      <c r="L6" s="80"/>
    </row>
    <row r="7" spans="1:12">
      <c r="A7" s="67" t="str">
        <f>[8]第一周!A7</f>
        <v>道路运输管理信息系统</v>
      </c>
      <c r="B7" s="41">
        <f>SUM([8]第一周:第五周!B7)</f>
        <v>20</v>
      </c>
      <c r="C7" s="41">
        <f>SUM([8]第一周:第五周!C7)</f>
        <v>24</v>
      </c>
      <c r="D7" s="41">
        <f>SUM([8]第一周:第五周!D7)</f>
        <v>20</v>
      </c>
      <c r="E7" s="41">
        <f>SUM([8]第一周:第五周!E7)</f>
        <v>86</v>
      </c>
      <c r="F7" s="41">
        <f>SUM([8]第一周:第五周!F7)</f>
        <v>22</v>
      </c>
      <c r="G7" s="41">
        <f>SUM([8]第一周:第五周!G7)</f>
        <v>128</v>
      </c>
      <c r="H7" s="41">
        <f>SUM([8]第一周:第五周!H7)</f>
        <v>1</v>
      </c>
      <c r="I7" s="41">
        <f>SUM([8]第一周:第五周!I7)</f>
        <v>2</v>
      </c>
      <c r="J7" s="41">
        <f>SUM([8]第一周:第五周!J7)</f>
        <v>0</v>
      </c>
      <c r="K7" s="79">
        <f>SUM(B7:J7)-G7</f>
        <v>175</v>
      </c>
      <c r="L7" s="79"/>
    </row>
    <row r="8" spans="1:12">
      <c r="A8" s="67" t="str">
        <f>[8]第一周!A8</f>
        <v>包车客运管理信息系统</v>
      </c>
      <c r="B8" s="41">
        <f>SUM([8]第一周:第五周!B8)</f>
        <v>20</v>
      </c>
      <c r="C8" s="41">
        <f>SUM([8]第一周:第五周!C8)</f>
        <v>24</v>
      </c>
      <c r="D8" s="41">
        <f>SUM([8]第一周:第五周!D8)</f>
        <v>0</v>
      </c>
      <c r="E8" s="41">
        <f>SUM([8]第一周:第五周!E8)</f>
        <v>9</v>
      </c>
      <c r="F8" s="41">
        <f>SUM([8]第一周:第五周!F8)</f>
        <v>0</v>
      </c>
      <c r="G8" s="41">
        <f>SUM([8]第一周:第五周!G8)</f>
        <v>0</v>
      </c>
      <c r="H8" s="41">
        <f>SUM([8]第一周:第五周!H8)</f>
        <v>0</v>
      </c>
      <c r="I8" s="41">
        <f>SUM([8]第一周:第五周!I8)</f>
        <v>0</v>
      </c>
      <c r="J8" s="41">
        <f>SUM([8]第一周:第五周!J8)</f>
        <v>0</v>
      </c>
      <c r="K8" s="79">
        <f>SUM(B8:J8)-G8</f>
        <v>53</v>
      </c>
      <c r="L8" s="79"/>
    </row>
    <row r="9" spans="1:12">
      <c r="A9" s="67" t="str">
        <f>[8]第一周!A9</f>
        <v>从业人员无纸化考试系统</v>
      </c>
      <c r="B9" s="41">
        <f>SUM([8]第一周:第五周!B9)</f>
        <v>20</v>
      </c>
      <c r="C9" s="41">
        <f>SUM([8]第一周:第五周!C9)</f>
        <v>24</v>
      </c>
      <c r="D9" s="41">
        <f>SUM([8]第一周:第五周!D9)</f>
        <v>0</v>
      </c>
      <c r="E9" s="41">
        <f>SUM([8]第一周:第五周!E9)</f>
        <v>0</v>
      </c>
      <c r="F9" s="41">
        <f>SUM([8]第一周:第五周!F9)</f>
        <v>0</v>
      </c>
      <c r="G9" s="41">
        <f>SUM([8]第一周:第五周!G9)</f>
        <v>0</v>
      </c>
      <c r="H9" s="41">
        <f>SUM([8]第一周:第五周!H9)</f>
        <v>0</v>
      </c>
      <c r="I9" s="41">
        <f>SUM([8]第一周:第五周!I9)</f>
        <v>0</v>
      </c>
      <c r="J9" s="41">
        <f>SUM([8]第一周:第五周!J9)</f>
        <v>0</v>
      </c>
      <c r="K9" s="79">
        <f>SUM(B9:J9)-G9</f>
        <v>44</v>
      </c>
      <c r="L9" s="79"/>
    </row>
    <row r="10" spans="1:12">
      <c r="A10" s="67" t="s">
        <v>167</v>
      </c>
      <c r="B10" s="41">
        <f>SUM([8]第一周:第五周!B10)</f>
        <v>0</v>
      </c>
      <c r="C10" s="41">
        <f>SUM([8]第一周:第五周!C10)</f>
        <v>0</v>
      </c>
      <c r="D10" s="41">
        <f>SUM([8]第一周:第五周!D10)</f>
        <v>20</v>
      </c>
      <c r="E10" s="41">
        <f>SUM([8]第一周:第五周!E10)</f>
        <v>0</v>
      </c>
      <c r="F10" s="41">
        <f>SUM([8]第一周:第五周!F10)</f>
        <v>0</v>
      </c>
      <c r="G10" s="41">
        <f>SUM([8]第一周:第五周!G10)</f>
        <v>0</v>
      </c>
      <c r="H10" s="41">
        <f>SUM([8]第一周:第五周!H10)</f>
        <v>3</v>
      </c>
      <c r="I10" s="41">
        <f>SUM([8]第一周:第五周!I10)</f>
        <v>0</v>
      </c>
      <c r="J10" s="41">
        <f>SUM([8]第一周:第五周!J10)</f>
        <v>0</v>
      </c>
      <c r="K10" s="79">
        <f>SUM(B10:J10)-G10</f>
        <v>23</v>
      </c>
      <c r="L10" s="79"/>
    </row>
    <row r="11" spans="1:12">
      <c r="A11" s="67">
        <f>[8]第一周!A11</f>
        <v>0</v>
      </c>
      <c r="B11" s="41">
        <f>SUM([8]第一周:第五周!B11)</f>
        <v>0</v>
      </c>
      <c r="C11" s="41">
        <f>SUM([8]第一周:第五周!C11)</f>
        <v>0</v>
      </c>
      <c r="D11" s="41">
        <f>SUM([8]第一周:第五周!D11)</f>
        <v>0</v>
      </c>
      <c r="E11" s="41">
        <f>SUM([8]第一周:第五周!E11)</f>
        <v>0</v>
      </c>
      <c r="F11" s="41">
        <f>SUM([8]第一周:第五周!F11)</f>
        <v>0</v>
      </c>
      <c r="G11" s="41">
        <f>SUM([8]第一周:第五周!G11)</f>
        <v>0</v>
      </c>
      <c r="H11" s="41">
        <f>SUM([8]第一周:第五周!H11)</f>
        <v>0</v>
      </c>
      <c r="I11" s="41">
        <f>SUM([8]第一周:第五周!I11)</f>
        <v>0</v>
      </c>
      <c r="J11" s="41">
        <f>SUM([8]第一周:第五周!J11)</f>
        <v>0</v>
      </c>
      <c r="K11" s="79">
        <f>SUM(B11:J11)-G11</f>
        <v>0</v>
      </c>
      <c r="L11" s="79"/>
    </row>
    <row r="12" spans="1:12" ht="17.399999999999999">
      <c r="A12" s="71" t="s">
        <v>168</v>
      </c>
      <c r="B12" s="42">
        <f>SUM(B7:B11)</f>
        <v>60</v>
      </c>
      <c r="C12" s="42">
        <f>SUM(C7:C11)</f>
        <v>72</v>
      </c>
      <c r="D12" s="70">
        <f>SUM(D7:D11)</f>
        <v>40</v>
      </c>
      <c r="E12" s="70">
        <f t="shared" ref="E12:H12" si="0">SUM(E7:E11)</f>
        <v>95</v>
      </c>
      <c r="F12" s="70">
        <f t="shared" si="0"/>
        <v>22</v>
      </c>
      <c r="G12" s="70">
        <f t="shared" si="0"/>
        <v>128</v>
      </c>
      <c r="H12" s="70">
        <f t="shared" si="0"/>
        <v>4</v>
      </c>
      <c r="I12" s="70">
        <f>SUM(I7:I11)</f>
        <v>2</v>
      </c>
      <c r="J12" s="70">
        <f>SUM(J7:J11)</f>
        <v>0</v>
      </c>
      <c r="K12" s="12" t="s">
        <v>169</v>
      </c>
      <c r="L12" s="12">
        <f>SUM(K7:L11)</f>
        <v>295</v>
      </c>
    </row>
    <row r="14" spans="1:12" s="63" customFormat="1" ht="20.399999999999999">
      <c r="A14" s="61" t="s">
        <v>170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5.6">
      <c r="A15" s="68" t="s">
        <v>171</v>
      </c>
      <c r="B15" s="84" t="str">
        <f>[8]参数维护!B2</f>
        <v>操作系统维护</v>
      </c>
      <c r="C15" s="85"/>
      <c r="D15" s="84" t="str">
        <f>[8]参数维护!B3</f>
        <v>杀毒软件维护</v>
      </c>
      <c r="E15" s="85"/>
      <c r="F15" s="84" t="str">
        <f>[8]参数维护!B4</f>
        <v>数据库维护</v>
      </c>
      <c r="G15" s="85"/>
      <c r="H15" s="88" t="s">
        <v>172</v>
      </c>
      <c r="I15" s="89"/>
      <c r="K15" s="26"/>
      <c r="L15" s="26"/>
    </row>
    <row r="16" spans="1:12" ht="28.8">
      <c r="A16" s="67" t="str">
        <f>[8]第一周!A18</f>
        <v>10.0.0.6
【运政应用1】</v>
      </c>
      <c r="B16" s="94">
        <f>SUM([8]第一周:第五周!B18:C18)</f>
        <v>0</v>
      </c>
      <c r="C16" s="95"/>
      <c r="D16" s="94">
        <f>SUM([8]第一周:第五周!D18:E18)</f>
        <v>0</v>
      </c>
      <c r="E16" s="95"/>
      <c r="F16" s="94">
        <f>SUM([8]第一周:第五周!F18:G18)</f>
        <v>0</v>
      </c>
      <c r="G16" s="95"/>
      <c r="H16" s="96">
        <f>SUM(B16:G16)</f>
        <v>0</v>
      </c>
      <c r="I16" s="97"/>
      <c r="K16" s="98"/>
      <c r="L16" s="98"/>
    </row>
    <row r="17" spans="1:12" ht="28.8">
      <c r="A17" s="67" t="str">
        <f>[8]第一周!A19</f>
        <v>10.0.0.7
【运政应用2】</v>
      </c>
      <c r="B17" s="94">
        <f>SUM([8]第一周:第五周!B19:C19)</f>
        <v>0</v>
      </c>
      <c r="C17" s="95"/>
      <c r="D17" s="94">
        <f>SUM([8]第一周:第五周!D19:E19)</f>
        <v>0</v>
      </c>
      <c r="E17" s="95"/>
      <c r="F17" s="94">
        <f>SUM([8]第一周:第五周!F19:G19)</f>
        <v>0</v>
      </c>
      <c r="G17" s="95"/>
      <c r="H17" s="96">
        <f>SUM(B17:G17)</f>
        <v>0</v>
      </c>
      <c r="I17" s="97"/>
      <c r="K17" s="90"/>
      <c r="L17" s="90"/>
    </row>
    <row r="18" spans="1:12" ht="28.8">
      <c r="A18" s="67" t="str">
        <f>[8]第一周!A20</f>
        <v>10.0.0.64
【运政应用3】</v>
      </c>
      <c r="B18" s="94">
        <f>SUM([8]第一周:第五周!B20:C20)</f>
        <v>0</v>
      </c>
      <c r="C18" s="95"/>
      <c r="D18" s="94">
        <f>SUM([8]第一周:第五周!D20:E20)</f>
        <v>0</v>
      </c>
      <c r="E18" s="95"/>
      <c r="F18" s="94">
        <f>SUM([8]第一周:第五周!F20:G20)</f>
        <v>0</v>
      </c>
      <c r="G18" s="95"/>
      <c r="H18" s="96">
        <f>SUM(B18:G18)</f>
        <v>0</v>
      </c>
      <c r="I18" s="97"/>
      <c r="K18" s="98"/>
      <c r="L18" s="98"/>
    </row>
    <row r="19" spans="1:12" ht="43.2">
      <c r="A19" s="67" t="str">
        <f>[8]第一周!A21</f>
        <v>10.0.0.5
【考试系统服务应用、运政应用测试】</v>
      </c>
      <c r="B19" s="94">
        <f>SUM([8]第一周:第五周!B21:C21)</f>
        <v>0</v>
      </c>
      <c r="C19" s="95"/>
      <c r="D19" s="94">
        <f>SUM([8]第一周:第五周!D21:E21)</f>
        <v>0</v>
      </c>
      <c r="E19" s="95"/>
      <c r="F19" s="94">
        <f>SUM([8]第一周:第五周!F21:G21)</f>
        <v>0</v>
      </c>
      <c r="G19" s="95"/>
      <c r="H19" s="96">
        <f t="shared" ref="H19:H25" si="1">SUM(B19:G19)</f>
        <v>0</v>
      </c>
      <c r="I19" s="97"/>
      <c r="K19" s="72"/>
      <c r="L19" s="72"/>
    </row>
    <row r="20" spans="1:12" ht="43.2">
      <c r="A20" s="67" t="str">
        <f>[8]第一周!A22</f>
        <v>10.0.0.2
【SQL服务器1（共享IP：10.0.0.58）】</v>
      </c>
      <c r="B20" s="94">
        <f>SUM([8]第一周:第五周!B22:C22)</f>
        <v>1</v>
      </c>
      <c r="C20" s="95"/>
      <c r="D20" s="94">
        <f>SUM([8]第一周:第五周!D22:E22)</f>
        <v>0</v>
      </c>
      <c r="E20" s="95"/>
      <c r="F20" s="94">
        <f>SUM([8]第一周:第五周!F22:G22)</f>
        <v>2</v>
      </c>
      <c r="G20" s="95"/>
      <c r="H20" s="96">
        <f t="shared" si="1"/>
        <v>3</v>
      </c>
      <c r="I20" s="97"/>
      <c r="K20" s="72"/>
      <c r="L20" s="72"/>
    </row>
    <row r="21" spans="1:12" ht="43.2">
      <c r="A21" s="67" t="str">
        <f>[8]第一周!A23</f>
        <v>10.0.0.3
【SQL服务器2（共享IP：10.0.0.58）】</v>
      </c>
      <c r="B21" s="94">
        <f>SUM([8]第一周:第五周!B23:C23)</f>
        <v>0</v>
      </c>
      <c r="C21" s="95"/>
      <c r="D21" s="94">
        <f>SUM([8]第一周:第五周!D23:E23)</f>
        <v>0</v>
      </c>
      <c r="E21" s="95"/>
      <c r="F21" s="94">
        <f>SUM([8]第一周:第五周!F23:G23)</f>
        <v>0</v>
      </c>
      <c r="G21" s="95"/>
      <c r="H21" s="96">
        <f t="shared" si="1"/>
        <v>0</v>
      </c>
      <c r="I21" s="97"/>
      <c r="K21" s="72"/>
      <c r="L21" s="72"/>
    </row>
    <row r="22" spans="1:12" ht="43.2">
      <c r="A22" s="67" t="str">
        <f>[8]第一周!A24</f>
        <v>192.168.2.138（刀片机一刀）
【包车应用1】</v>
      </c>
      <c r="B22" s="94">
        <f>SUM([8]第一周:第五周!B24:C24)</f>
        <v>0</v>
      </c>
      <c r="C22" s="95"/>
      <c r="D22" s="94">
        <f>SUM([8]第一周:第五周!D24:E24)</f>
        <v>0</v>
      </c>
      <c r="E22" s="95"/>
      <c r="F22" s="94">
        <f>SUM([8]第一周:第五周!F24:G24)</f>
        <v>0</v>
      </c>
      <c r="G22" s="95"/>
      <c r="H22" s="96">
        <f t="shared" si="1"/>
        <v>0</v>
      </c>
      <c r="I22" s="97"/>
      <c r="K22" s="72"/>
      <c r="L22" s="72"/>
    </row>
    <row r="23" spans="1:12" ht="43.2">
      <c r="A23" s="67" t="str">
        <f>[8]第一周!A25</f>
        <v>192.168.2.135（刀片机二刀）
【包车应用2】</v>
      </c>
      <c r="B23" s="94">
        <f>SUM([8]第一周:第五周!B25:C25)</f>
        <v>0</v>
      </c>
      <c r="C23" s="95"/>
      <c r="D23" s="94">
        <f>SUM([8]第一周:第五周!D25:E25)</f>
        <v>0</v>
      </c>
      <c r="E23" s="95"/>
      <c r="F23" s="94">
        <f>SUM([8]第一周:第五周!F25:G25)</f>
        <v>0</v>
      </c>
      <c r="G23" s="95"/>
      <c r="H23" s="96">
        <f t="shared" si="1"/>
        <v>0</v>
      </c>
      <c r="I23" s="97"/>
      <c r="K23" s="72"/>
      <c r="L23" s="72"/>
    </row>
    <row r="24" spans="1:12">
      <c r="A24" s="67">
        <f>[2]第一周!A24</f>
        <v>0</v>
      </c>
      <c r="B24" s="94">
        <f>SUM([2]第一周:第五周!B24:C24)</f>
        <v>0</v>
      </c>
      <c r="C24" s="95"/>
      <c r="D24" s="94">
        <f>SUM([2]第一周:第五周!D24:E24)</f>
        <v>0</v>
      </c>
      <c r="E24" s="95"/>
      <c r="F24" s="94">
        <f>SUM([2]第一周:第五周!F24:G24)</f>
        <v>0</v>
      </c>
      <c r="G24" s="95"/>
      <c r="H24" s="96">
        <f t="shared" si="1"/>
        <v>0</v>
      </c>
      <c r="I24" s="97"/>
      <c r="K24" s="27"/>
      <c r="L24" s="27"/>
    </row>
    <row r="25" spans="1:12">
      <c r="A25" s="67">
        <f>[2]第一周!A25</f>
        <v>0</v>
      </c>
      <c r="B25" s="94">
        <f>SUM([2]第一周:第五周!B25:C25)</f>
        <v>0</v>
      </c>
      <c r="C25" s="95"/>
      <c r="D25" s="94">
        <f>SUM([2]第一周:第五周!D25:E25)</f>
        <v>0</v>
      </c>
      <c r="E25" s="95"/>
      <c r="F25" s="94">
        <f>SUM([2]第一周:第五周!F25:G25)</f>
        <v>0</v>
      </c>
      <c r="G25" s="95"/>
      <c r="H25" s="96">
        <f t="shared" si="1"/>
        <v>0</v>
      </c>
      <c r="I25" s="97"/>
    </row>
    <row r="26" spans="1:12" ht="17.399999999999999">
      <c r="A26" s="71" t="s">
        <v>173</v>
      </c>
      <c r="B26" s="86">
        <f>SUM(B16:C23)</f>
        <v>1</v>
      </c>
      <c r="C26" s="87"/>
      <c r="D26" s="96">
        <f>SUM(D16:E23)</f>
        <v>0</v>
      </c>
      <c r="E26" s="97"/>
      <c r="F26" s="96">
        <f>SUM(F16:G23)</f>
        <v>2</v>
      </c>
      <c r="G26" s="97"/>
      <c r="H26" s="12" t="s">
        <v>174</v>
      </c>
      <c r="I26" s="12">
        <f>SUM(H16:I23)</f>
        <v>3</v>
      </c>
    </row>
  </sheetData>
  <mergeCells count="64"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  <mergeCell ref="K10:L10"/>
    <mergeCell ref="K11:L11"/>
    <mergeCell ref="B15:C15"/>
    <mergeCell ref="D15:E15"/>
    <mergeCell ref="F15:G15"/>
    <mergeCell ref="H15:I15"/>
    <mergeCell ref="K16:L16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B18:C18"/>
    <mergeCell ref="D18:E18"/>
    <mergeCell ref="F18:G18"/>
    <mergeCell ref="H18:I18"/>
    <mergeCell ref="K18:L18"/>
    <mergeCell ref="B20:C20"/>
    <mergeCell ref="D20:E20"/>
    <mergeCell ref="F20:G20"/>
    <mergeCell ref="H20:I20"/>
    <mergeCell ref="B19:C19"/>
    <mergeCell ref="D19:E19"/>
    <mergeCell ref="F19:G19"/>
    <mergeCell ref="H19:I19"/>
    <mergeCell ref="B21:C21"/>
    <mergeCell ref="D21:E21"/>
    <mergeCell ref="F21:G21"/>
    <mergeCell ref="H21:I21"/>
    <mergeCell ref="H22:I22"/>
    <mergeCell ref="B22:C22"/>
    <mergeCell ref="D22:E22"/>
    <mergeCell ref="F22:G22"/>
    <mergeCell ref="B23:C23"/>
    <mergeCell ref="D23:E23"/>
    <mergeCell ref="F23:G23"/>
    <mergeCell ref="H23:I23"/>
    <mergeCell ref="B26:C26"/>
    <mergeCell ref="D26:E26"/>
    <mergeCell ref="F26:G26"/>
    <mergeCell ref="B24:C24"/>
    <mergeCell ref="D24:E24"/>
    <mergeCell ref="F24:G24"/>
    <mergeCell ref="H24:I24"/>
    <mergeCell ref="B25:C25"/>
    <mergeCell ref="D25:E25"/>
    <mergeCell ref="F25:G25"/>
    <mergeCell ref="H25:I25"/>
  </mergeCells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workbookViewId="0">
      <selection activeCell="A24" sqref="A24:I25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120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121</v>
      </c>
      <c r="J2" s="10" t="str">
        <f>[9]第一周!J2</f>
        <v>内蒙古自治区交通运输管理局</v>
      </c>
    </row>
    <row r="3" spans="1:12" s="4" customFormat="1">
      <c r="A3" s="9"/>
      <c r="B3" s="11"/>
      <c r="C3" s="11"/>
      <c r="D3" s="11"/>
      <c r="I3" s="66" t="s">
        <v>122</v>
      </c>
      <c r="J3" s="10" t="s">
        <v>178</v>
      </c>
    </row>
    <row r="4" spans="1:12" s="62" customFormat="1" ht="20.399999999999999">
      <c r="A4" s="61" t="s">
        <v>124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>
      <c r="A5" s="79" t="s">
        <v>0</v>
      </c>
      <c r="B5" s="81" t="str">
        <f>[9]参数维护!A2</f>
        <v>例行检查</v>
      </c>
      <c r="C5" s="82"/>
      <c r="D5" s="83"/>
      <c r="E5" s="79" t="str">
        <f>[9]参数维护!A3</f>
        <v>技术支持</v>
      </c>
      <c r="F5" s="79" t="str">
        <f>[9]参数维护!A4</f>
        <v>数据处理</v>
      </c>
      <c r="G5" s="79"/>
      <c r="H5" s="79" t="str">
        <f>[9]参数维护!A5</f>
        <v>系统升级</v>
      </c>
      <c r="I5" s="79" t="str">
        <f>[9]参数维护!A6</f>
        <v>需求确认</v>
      </c>
      <c r="J5" s="79" t="str">
        <f>[9]参数维护!A7</f>
        <v>系统性能优化</v>
      </c>
      <c r="K5" s="80" t="s">
        <v>179</v>
      </c>
      <c r="L5" s="80"/>
    </row>
    <row r="6" spans="1:12" s="6" customFormat="1">
      <c r="A6" s="79"/>
      <c r="B6" s="70" t="s">
        <v>180</v>
      </c>
      <c r="C6" s="70" t="s">
        <v>181</v>
      </c>
      <c r="D6" s="70" t="s">
        <v>182</v>
      </c>
      <c r="E6" s="79"/>
      <c r="F6" s="70" t="s">
        <v>183</v>
      </c>
      <c r="G6" s="70" t="s">
        <v>184</v>
      </c>
      <c r="H6" s="79"/>
      <c r="I6" s="79"/>
      <c r="J6" s="79"/>
      <c r="K6" s="80"/>
      <c r="L6" s="80"/>
    </row>
    <row r="7" spans="1:12">
      <c r="A7" s="67" t="str">
        <f>[9]第一周!A7</f>
        <v>道路运输管理信息系统</v>
      </c>
      <c r="B7" s="41">
        <f>SUM([9]第一周:第五周!B7)</f>
        <v>23</v>
      </c>
      <c r="C7" s="41">
        <f>SUM([9]第一周:第五周!C7)</f>
        <v>28</v>
      </c>
      <c r="D7" s="41">
        <f>SUM([9]第一周:第五周!D7)</f>
        <v>23</v>
      </c>
      <c r="E7" s="41">
        <f>SUM([9]第一周:第五周!E7)</f>
        <v>56</v>
      </c>
      <c r="F7" s="41">
        <f>SUM([9]第一周:第五周!F7)</f>
        <v>18</v>
      </c>
      <c r="G7" s="41">
        <f>SUM([9]第一周:第五周!G7)</f>
        <v>26</v>
      </c>
      <c r="H7" s="41">
        <f>SUM([9]第一周:第五周!H7)</f>
        <v>1</v>
      </c>
      <c r="I7" s="41">
        <f>SUM([9]第一周:第五周!I7)</f>
        <v>2</v>
      </c>
      <c r="J7" s="41">
        <f>SUM([9]第一周:第五周!J7)</f>
        <v>0</v>
      </c>
      <c r="K7" s="79">
        <f>SUM(B7:J7)-G7</f>
        <v>151</v>
      </c>
      <c r="L7" s="79"/>
    </row>
    <row r="8" spans="1:12">
      <c r="A8" s="67" t="str">
        <f>[9]第一周!A8</f>
        <v>包车客运管理信息系统</v>
      </c>
      <c r="B8" s="41">
        <f>SUM([9]第一周:第五周!B8)</f>
        <v>23</v>
      </c>
      <c r="C8" s="41">
        <f>SUM([9]第一周:第五周!C8)</f>
        <v>28</v>
      </c>
      <c r="D8" s="41">
        <f>SUM([9]第一周:第五周!D8)</f>
        <v>0</v>
      </c>
      <c r="E8" s="41">
        <f>SUM([9]第一周:第五周!E8)</f>
        <v>12</v>
      </c>
      <c r="F8" s="41">
        <f>SUM([9]第一周:第五周!F8)</f>
        <v>2</v>
      </c>
      <c r="G8" s="41">
        <f>SUM([9]第一周:第五周!G8)</f>
        <v>3</v>
      </c>
      <c r="H8" s="41">
        <f>SUM([9]第一周:第五周!H8)</f>
        <v>1</v>
      </c>
      <c r="I8" s="41">
        <f>SUM([9]第一周:第五周!I8)</f>
        <v>0</v>
      </c>
      <c r="J8" s="41">
        <f>SUM([9]第一周:第五周!J8)</f>
        <v>0</v>
      </c>
      <c r="K8" s="79">
        <f>SUM(B8:J8)-G8</f>
        <v>66</v>
      </c>
      <c r="L8" s="79"/>
    </row>
    <row r="9" spans="1:12">
      <c r="A9" s="67" t="str">
        <f>[9]第一周!A9</f>
        <v>从业人员无纸化考试系统</v>
      </c>
      <c r="B9" s="41">
        <f>SUM([9]第一周:第五周!B9)</f>
        <v>23</v>
      </c>
      <c r="C9" s="41">
        <f>SUM([9]第一周:第五周!C9)</f>
        <v>28</v>
      </c>
      <c r="D9" s="41">
        <f>SUM([9]第一周:第五周!D9)</f>
        <v>0</v>
      </c>
      <c r="E9" s="41">
        <f>SUM([9]第一周:第五周!E9)</f>
        <v>0</v>
      </c>
      <c r="F9" s="41">
        <f>SUM([9]第一周:第五周!F9)</f>
        <v>0</v>
      </c>
      <c r="G9" s="41">
        <f>SUM([9]第一周:第五周!G9)</f>
        <v>0</v>
      </c>
      <c r="H9" s="41">
        <f>SUM([9]第一周:第五周!H9)</f>
        <v>0</v>
      </c>
      <c r="I9" s="41">
        <f>SUM([9]第一周:第五周!I9)</f>
        <v>0</v>
      </c>
      <c r="J9" s="41">
        <f>SUM([9]第一周:第五周!J9)</f>
        <v>0</v>
      </c>
      <c r="K9" s="79">
        <f>SUM(B9:J9)-G9</f>
        <v>51</v>
      </c>
      <c r="L9" s="79"/>
    </row>
    <row r="10" spans="1:12">
      <c r="A10" s="67" t="s">
        <v>101</v>
      </c>
      <c r="B10" s="41">
        <f>SUM([9]第一周:第五周!B10)</f>
        <v>0</v>
      </c>
      <c r="C10" s="41">
        <f>SUM([9]第一周:第五周!C10)</f>
        <v>0</v>
      </c>
      <c r="D10" s="41">
        <f>SUM([9]第一周:第五周!D10)</f>
        <v>23</v>
      </c>
      <c r="E10" s="41">
        <f>SUM([9]第一周:第五周!E10)</f>
        <v>0</v>
      </c>
      <c r="F10" s="41">
        <f>SUM([9]第一周:第五周!F10)</f>
        <v>0</v>
      </c>
      <c r="G10" s="41">
        <f>SUM([9]第一周:第五周!G10)</f>
        <v>0</v>
      </c>
      <c r="H10" s="41">
        <f>SUM([9]第一周:第五周!H10)</f>
        <v>4</v>
      </c>
      <c r="I10" s="41">
        <f>SUM([9]第一周:第五周!I10)</f>
        <v>0</v>
      </c>
      <c r="J10" s="41">
        <f>SUM([9]第一周:第五周!J10)</f>
        <v>0</v>
      </c>
      <c r="K10" s="79">
        <f>SUM(B10:J10)-G10</f>
        <v>27</v>
      </c>
      <c r="L10" s="79"/>
    </row>
    <row r="11" spans="1:12">
      <c r="A11" s="67">
        <f>[9]第一周!A11</f>
        <v>0</v>
      </c>
      <c r="B11" s="41">
        <f>SUM([9]第一周:第五周!B11)</f>
        <v>0</v>
      </c>
      <c r="C11" s="41">
        <f>SUM([9]第一周:第五周!C11)</f>
        <v>0</v>
      </c>
      <c r="D11" s="41">
        <f>SUM([9]第一周:第五周!D11)</f>
        <v>0</v>
      </c>
      <c r="E11" s="41">
        <f>SUM([9]第一周:第五周!E11)</f>
        <v>0</v>
      </c>
      <c r="F11" s="41">
        <f>SUM([9]第一周:第五周!F11)</f>
        <v>0</v>
      </c>
      <c r="G11" s="41">
        <f>SUM([9]第一周:第五周!G11)</f>
        <v>0</v>
      </c>
      <c r="H11" s="41">
        <f>SUM([9]第一周:第五周!H11)</f>
        <v>0</v>
      </c>
      <c r="I11" s="41">
        <f>SUM([9]第一周:第五周!I11)</f>
        <v>0</v>
      </c>
      <c r="J11" s="41">
        <f>SUM([9]第一周:第五周!J11)</f>
        <v>0</v>
      </c>
      <c r="K11" s="79">
        <f>SUM(B11:J11)-G11</f>
        <v>0</v>
      </c>
      <c r="L11" s="79"/>
    </row>
    <row r="12" spans="1:12" ht="17.399999999999999">
      <c r="A12" s="71" t="s">
        <v>65</v>
      </c>
      <c r="B12" s="42">
        <f>SUM(B7:B11)</f>
        <v>69</v>
      </c>
      <c r="C12" s="42">
        <f>SUM(C7:C11)</f>
        <v>84</v>
      </c>
      <c r="D12" s="70">
        <f>SUM(D7:D11)</f>
        <v>46</v>
      </c>
      <c r="E12" s="70">
        <f t="shared" ref="E12:H12" si="0">SUM(E7:E11)</f>
        <v>68</v>
      </c>
      <c r="F12" s="70">
        <f t="shared" si="0"/>
        <v>20</v>
      </c>
      <c r="G12" s="70">
        <f t="shared" si="0"/>
        <v>29</v>
      </c>
      <c r="H12" s="70">
        <f t="shared" si="0"/>
        <v>6</v>
      </c>
      <c r="I12" s="70">
        <f>SUM(I7:I11)</f>
        <v>2</v>
      </c>
      <c r="J12" s="70">
        <f>SUM(J7:J11)</f>
        <v>0</v>
      </c>
      <c r="K12" s="12" t="s">
        <v>3</v>
      </c>
      <c r="L12" s="12">
        <f>SUM(K7:L11)</f>
        <v>295</v>
      </c>
    </row>
    <row r="14" spans="1:12" s="63" customFormat="1" ht="20.399999999999999">
      <c r="A14" s="61" t="s">
        <v>35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5.6">
      <c r="A15" s="68" t="s">
        <v>87</v>
      </c>
      <c r="B15" s="84" t="str">
        <f>[9]参数维护!B2</f>
        <v>操作系统维护</v>
      </c>
      <c r="C15" s="85"/>
      <c r="D15" s="84" t="str">
        <f>[9]参数维护!B3</f>
        <v>杀毒软件维护</v>
      </c>
      <c r="E15" s="85"/>
      <c r="F15" s="84" t="str">
        <f>[9]参数维护!B4</f>
        <v>数据库维护</v>
      </c>
      <c r="G15" s="85"/>
      <c r="H15" s="88" t="s">
        <v>64</v>
      </c>
      <c r="I15" s="89"/>
      <c r="K15" s="26"/>
      <c r="L15" s="26"/>
    </row>
    <row r="16" spans="1:12" ht="28.8">
      <c r="A16" s="67" t="str">
        <f>[9]第一周!A18</f>
        <v>10.0.0.6
【运政应用1】</v>
      </c>
      <c r="B16" s="94">
        <f>SUM([9]第一周:第五周!B18:C18)</f>
        <v>0</v>
      </c>
      <c r="C16" s="95"/>
      <c r="D16" s="94">
        <f>SUM([9]第一周:第五周!D18:E18)</f>
        <v>0</v>
      </c>
      <c r="E16" s="95"/>
      <c r="F16" s="94">
        <f>SUM([9]第一周:第五周!F18:G18)</f>
        <v>0</v>
      </c>
      <c r="G16" s="95"/>
      <c r="H16" s="96">
        <f>SUM(B16:G16)</f>
        <v>0</v>
      </c>
      <c r="I16" s="97"/>
      <c r="K16" s="98"/>
      <c r="L16" s="98"/>
    </row>
    <row r="17" spans="1:12" ht="28.8">
      <c r="A17" s="67" t="str">
        <f>[9]第一周!A19</f>
        <v>10.0.0.7
【运政应用2】</v>
      </c>
      <c r="B17" s="94">
        <f>SUM([9]第一周:第五周!B19:C19)</f>
        <v>0</v>
      </c>
      <c r="C17" s="95"/>
      <c r="D17" s="94">
        <f>SUM([9]第一周:第五周!D19:E19)</f>
        <v>0</v>
      </c>
      <c r="E17" s="95"/>
      <c r="F17" s="94">
        <f>SUM([9]第一周:第五周!F19:G19)</f>
        <v>0</v>
      </c>
      <c r="G17" s="95"/>
      <c r="H17" s="96">
        <f>SUM(B17:G17)</f>
        <v>0</v>
      </c>
      <c r="I17" s="97"/>
      <c r="K17" s="90"/>
      <c r="L17" s="90"/>
    </row>
    <row r="18" spans="1:12" ht="28.8">
      <c r="A18" s="67" t="str">
        <f>[9]第一周!A20</f>
        <v>10.0.0.64
【运政应用3】</v>
      </c>
      <c r="B18" s="94">
        <f>SUM([9]第一周:第五周!B20:C20)</f>
        <v>0</v>
      </c>
      <c r="C18" s="95"/>
      <c r="D18" s="94">
        <f>SUM([9]第一周:第五周!D20:E20)</f>
        <v>0</v>
      </c>
      <c r="E18" s="95"/>
      <c r="F18" s="94">
        <f>SUM([9]第一周:第五周!F20:G20)</f>
        <v>0</v>
      </c>
      <c r="G18" s="95"/>
      <c r="H18" s="96">
        <f>SUM(B18:G18)</f>
        <v>0</v>
      </c>
      <c r="I18" s="97"/>
      <c r="K18" s="98"/>
      <c r="L18" s="98"/>
    </row>
    <row r="19" spans="1:12" ht="43.2">
      <c r="A19" s="67" t="str">
        <f>[9]第一周!A21</f>
        <v>10.0.0.5
【考试系统服务应用、运政应用测试】</v>
      </c>
      <c r="B19" s="94">
        <f>SUM([9]第一周:第五周!B21:C21)</f>
        <v>0</v>
      </c>
      <c r="C19" s="95"/>
      <c r="D19" s="94">
        <f>SUM([9]第一周:第五周!D21:E21)</f>
        <v>0</v>
      </c>
      <c r="E19" s="95"/>
      <c r="F19" s="94">
        <f>SUM([9]第一周:第五周!F21:G21)</f>
        <v>0</v>
      </c>
      <c r="G19" s="95"/>
      <c r="H19" s="96">
        <f t="shared" ref="H19:H25" si="1">SUM(B19:G19)</f>
        <v>0</v>
      </c>
      <c r="I19" s="97"/>
      <c r="K19" s="72"/>
      <c r="L19" s="72"/>
    </row>
    <row r="20" spans="1:12" ht="43.2">
      <c r="A20" s="67" t="str">
        <f>[9]第一周!A22</f>
        <v>10.0.0.2
【SQL服务器1（共享IP：10.0.0.58）】</v>
      </c>
      <c r="B20" s="94">
        <f>SUM([9]第一周:第五周!B22:C22)</f>
        <v>1</v>
      </c>
      <c r="C20" s="95"/>
      <c r="D20" s="94">
        <f>SUM([9]第一周:第五周!D22:E22)</f>
        <v>0</v>
      </c>
      <c r="E20" s="95"/>
      <c r="F20" s="94">
        <f>SUM([9]第一周:第五周!F22:G22)</f>
        <v>0</v>
      </c>
      <c r="G20" s="95"/>
      <c r="H20" s="96">
        <f t="shared" si="1"/>
        <v>1</v>
      </c>
      <c r="I20" s="97"/>
      <c r="K20" s="72"/>
      <c r="L20" s="72"/>
    </row>
    <row r="21" spans="1:12" ht="43.2">
      <c r="A21" s="67" t="str">
        <f>[9]第一周!A23</f>
        <v>10.0.0.3
【SQL服务器2（共享IP：10.0.0.58）】</v>
      </c>
      <c r="B21" s="94">
        <f>SUM([9]第一周:第五周!B23:C23)</f>
        <v>0</v>
      </c>
      <c r="C21" s="95"/>
      <c r="D21" s="94">
        <f>SUM([9]第一周:第五周!D23:E23)</f>
        <v>0</v>
      </c>
      <c r="E21" s="95"/>
      <c r="F21" s="94">
        <f>SUM([9]第一周:第五周!F23:G23)</f>
        <v>0</v>
      </c>
      <c r="G21" s="95"/>
      <c r="H21" s="96">
        <f t="shared" si="1"/>
        <v>0</v>
      </c>
      <c r="I21" s="97"/>
      <c r="K21" s="72"/>
      <c r="L21" s="72"/>
    </row>
    <row r="22" spans="1:12" ht="43.2">
      <c r="A22" s="67" t="str">
        <f>[9]第一周!A24</f>
        <v>192.168.2.138（刀片机一刀）
【包车应用1】</v>
      </c>
      <c r="B22" s="94">
        <f>SUM([9]第一周:第五周!B24:C24)</f>
        <v>0</v>
      </c>
      <c r="C22" s="95"/>
      <c r="D22" s="94">
        <f>SUM([9]第一周:第五周!D24:E24)</f>
        <v>0</v>
      </c>
      <c r="E22" s="95"/>
      <c r="F22" s="94">
        <f>SUM([9]第一周:第五周!F24:G24)</f>
        <v>0</v>
      </c>
      <c r="G22" s="95"/>
      <c r="H22" s="96">
        <f t="shared" si="1"/>
        <v>0</v>
      </c>
      <c r="I22" s="97"/>
      <c r="K22" s="72"/>
      <c r="L22" s="72"/>
    </row>
    <row r="23" spans="1:12" ht="43.2">
      <c r="A23" s="67" t="str">
        <f>[9]第一周!A25</f>
        <v>192.168.2.135（刀片机二刀）
【包车应用2】</v>
      </c>
      <c r="B23" s="94">
        <f>SUM([9]第一周:第五周!B25:C25)</f>
        <v>0</v>
      </c>
      <c r="C23" s="95"/>
      <c r="D23" s="94">
        <f>SUM([9]第一周:第五周!D25:E25)</f>
        <v>0</v>
      </c>
      <c r="E23" s="95"/>
      <c r="F23" s="94">
        <f>SUM([9]第一周:第五周!F25:G25)</f>
        <v>0</v>
      </c>
      <c r="G23" s="95"/>
      <c r="H23" s="96">
        <f t="shared" si="1"/>
        <v>0</v>
      </c>
      <c r="I23" s="97"/>
      <c r="K23" s="72"/>
      <c r="L23" s="72"/>
    </row>
    <row r="24" spans="1:12">
      <c r="A24" s="67">
        <f>[2]第一周!A24</f>
        <v>0</v>
      </c>
      <c r="B24" s="94">
        <f>SUM([2]第一周:第五周!B24:C24)</f>
        <v>0</v>
      </c>
      <c r="C24" s="95"/>
      <c r="D24" s="94">
        <f>SUM([2]第一周:第五周!D24:E24)</f>
        <v>0</v>
      </c>
      <c r="E24" s="95"/>
      <c r="F24" s="94">
        <f>SUM([2]第一周:第五周!F24:G24)</f>
        <v>0</v>
      </c>
      <c r="G24" s="95"/>
      <c r="H24" s="96">
        <f t="shared" si="1"/>
        <v>0</v>
      </c>
      <c r="I24" s="97"/>
      <c r="K24" s="27"/>
      <c r="L24" s="27"/>
    </row>
    <row r="25" spans="1:12">
      <c r="A25" s="67">
        <f>[2]第一周!A25</f>
        <v>0</v>
      </c>
      <c r="B25" s="94">
        <f>SUM([2]第一周:第五周!B25:C25)</f>
        <v>0</v>
      </c>
      <c r="C25" s="95"/>
      <c r="D25" s="94">
        <f>SUM([2]第一周:第五周!D25:E25)</f>
        <v>0</v>
      </c>
      <c r="E25" s="95"/>
      <c r="F25" s="94">
        <f>SUM([2]第一周:第五周!F25:G25)</f>
        <v>0</v>
      </c>
      <c r="G25" s="95"/>
      <c r="H25" s="96">
        <f t="shared" si="1"/>
        <v>0</v>
      </c>
      <c r="I25" s="97"/>
    </row>
    <row r="26" spans="1:12" ht="17.399999999999999">
      <c r="A26" s="71" t="s">
        <v>65</v>
      </c>
      <c r="B26" s="86">
        <f>SUM(B16:C23)</f>
        <v>1</v>
      </c>
      <c r="C26" s="87"/>
      <c r="D26" s="96">
        <f>SUM(D16:E23)</f>
        <v>0</v>
      </c>
      <c r="E26" s="97"/>
      <c r="F26" s="96">
        <f>SUM(F16:G23)</f>
        <v>0</v>
      </c>
      <c r="G26" s="97"/>
      <c r="H26" s="12" t="s">
        <v>3</v>
      </c>
      <c r="I26" s="12">
        <f>SUM(H16:I23)</f>
        <v>1</v>
      </c>
    </row>
  </sheetData>
  <mergeCells count="64"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  <mergeCell ref="K10:L10"/>
    <mergeCell ref="K11:L11"/>
    <mergeCell ref="B15:C15"/>
    <mergeCell ref="D15:E15"/>
    <mergeCell ref="F15:G15"/>
    <mergeCell ref="H15:I15"/>
    <mergeCell ref="K16:L16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B18:C18"/>
    <mergeCell ref="D18:E18"/>
    <mergeCell ref="F18:G18"/>
    <mergeCell ref="H18:I18"/>
    <mergeCell ref="K18:L18"/>
    <mergeCell ref="B20:C20"/>
    <mergeCell ref="D20:E20"/>
    <mergeCell ref="F20:G20"/>
    <mergeCell ref="H20:I20"/>
    <mergeCell ref="B19:C19"/>
    <mergeCell ref="D19:E19"/>
    <mergeCell ref="F19:G19"/>
    <mergeCell ref="H19:I19"/>
    <mergeCell ref="B21:C21"/>
    <mergeCell ref="D21:E21"/>
    <mergeCell ref="F21:G21"/>
    <mergeCell ref="H21:I21"/>
    <mergeCell ref="H22:I22"/>
    <mergeCell ref="B22:C22"/>
    <mergeCell ref="D22:E22"/>
    <mergeCell ref="F22:G22"/>
    <mergeCell ref="B23:C23"/>
    <mergeCell ref="D23:E23"/>
    <mergeCell ref="F23:G23"/>
    <mergeCell ref="H23:I23"/>
    <mergeCell ref="B26:C26"/>
    <mergeCell ref="D26:E26"/>
    <mergeCell ref="F26:G26"/>
    <mergeCell ref="B24:C24"/>
    <mergeCell ref="D24:E24"/>
    <mergeCell ref="F24:G24"/>
    <mergeCell ref="H24:I24"/>
    <mergeCell ref="B25:C25"/>
    <mergeCell ref="D25:E25"/>
    <mergeCell ref="F25:G25"/>
    <mergeCell ref="H25:I25"/>
  </mergeCells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workbookViewId="0">
      <selection activeCell="A24" sqref="A24:I25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120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121</v>
      </c>
      <c r="J2" s="10" t="str">
        <f>[10]第一周!J2</f>
        <v>内蒙古自治区交通运输管理局</v>
      </c>
    </row>
    <row r="3" spans="1:12" s="4" customFormat="1">
      <c r="A3" s="9"/>
      <c r="B3" s="11"/>
      <c r="C3" s="11"/>
      <c r="D3" s="11"/>
      <c r="I3" s="66" t="s">
        <v>122</v>
      </c>
      <c r="J3" s="10" t="s">
        <v>185</v>
      </c>
    </row>
    <row r="4" spans="1:12" s="62" customFormat="1" ht="20.399999999999999">
      <c r="A4" s="61" t="s">
        <v>124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>
      <c r="A5" s="79" t="s">
        <v>0</v>
      </c>
      <c r="B5" s="81" t="str">
        <f>[10]参数维护!A2</f>
        <v>例行检查</v>
      </c>
      <c r="C5" s="82"/>
      <c r="D5" s="83"/>
      <c r="E5" s="79" t="str">
        <f>[10]参数维护!A3</f>
        <v>技术支持</v>
      </c>
      <c r="F5" s="79" t="str">
        <f>[10]参数维护!A4</f>
        <v>数据处理</v>
      </c>
      <c r="G5" s="79"/>
      <c r="H5" s="79" t="str">
        <f>[10]参数维护!A5</f>
        <v>系统升级</v>
      </c>
      <c r="I5" s="79" t="str">
        <f>[10]参数维护!A6</f>
        <v>需求确认</v>
      </c>
      <c r="J5" s="79" t="str">
        <f>[10]参数维护!A7</f>
        <v>系统性能优化</v>
      </c>
      <c r="K5" s="80" t="s">
        <v>186</v>
      </c>
      <c r="L5" s="80"/>
    </row>
    <row r="6" spans="1:12" s="6" customFormat="1">
      <c r="A6" s="79"/>
      <c r="B6" s="70" t="s">
        <v>187</v>
      </c>
      <c r="C6" s="70" t="s">
        <v>188</v>
      </c>
      <c r="D6" s="70" t="s">
        <v>189</v>
      </c>
      <c r="E6" s="79"/>
      <c r="F6" s="70" t="s">
        <v>190</v>
      </c>
      <c r="G6" s="70" t="s">
        <v>191</v>
      </c>
      <c r="H6" s="79"/>
      <c r="I6" s="79"/>
      <c r="J6" s="79"/>
      <c r="K6" s="80"/>
      <c r="L6" s="80"/>
    </row>
    <row r="7" spans="1:12">
      <c r="A7" s="67" t="str">
        <f>[10]第一周!A7</f>
        <v>道路运输管理信息系统</v>
      </c>
      <c r="B7" s="41">
        <f>SUM([10]第一周:第五周!B7)</f>
        <v>18</v>
      </c>
      <c r="C7" s="41">
        <f>SUM([10]第一周:第五周!C7)</f>
        <v>22</v>
      </c>
      <c r="D7" s="41">
        <f>SUM([10]第一周:第五周!D7)</f>
        <v>18</v>
      </c>
      <c r="E7" s="41">
        <f>SUM([10]第一周:第五周!E7)</f>
        <v>50</v>
      </c>
      <c r="F7" s="41">
        <f>SUM([10]第一周:第五周!F7)</f>
        <v>11</v>
      </c>
      <c r="G7" s="41">
        <f>SUM([10]第一周:第五周!G7)</f>
        <v>15</v>
      </c>
      <c r="H7" s="41">
        <f>SUM([10]第一周:第五周!H7)</f>
        <v>0</v>
      </c>
      <c r="I7" s="41">
        <f>SUM([10]第一周:第五周!I7)</f>
        <v>3</v>
      </c>
      <c r="J7" s="41">
        <f>SUM([10]第一周:第五周!J7)</f>
        <v>0</v>
      </c>
      <c r="K7" s="79">
        <f>SUM(B7:J7)-G7</f>
        <v>122</v>
      </c>
      <c r="L7" s="79"/>
    </row>
    <row r="8" spans="1:12">
      <c r="A8" s="67" t="str">
        <f>[10]第一周!A8</f>
        <v>包车客运管理信息系统</v>
      </c>
      <c r="B8" s="41">
        <f>SUM([10]第一周:第五周!B8)</f>
        <v>18</v>
      </c>
      <c r="C8" s="41">
        <f>SUM([10]第一周:第五周!C8)</f>
        <v>22</v>
      </c>
      <c r="D8" s="41">
        <f>SUM([10]第一周:第五周!D8)</f>
        <v>0</v>
      </c>
      <c r="E8" s="41">
        <f>SUM([10]第一周:第五周!E8)</f>
        <v>7</v>
      </c>
      <c r="F8" s="41">
        <f>SUM([10]第一周:第五周!F8)</f>
        <v>0</v>
      </c>
      <c r="G8" s="41">
        <f>SUM([10]第一周:第五周!G8)</f>
        <v>0</v>
      </c>
      <c r="H8" s="41">
        <f>SUM([10]第一周:第五周!H8)</f>
        <v>0</v>
      </c>
      <c r="I8" s="41">
        <f>SUM([10]第一周:第五周!I8)</f>
        <v>0</v>
      </c>
      <c r="J8" s="41">
        <f>SUM([10]第一周:第五周!J8)</f>
        <v>0</v>
      </c>
      <c r="K8" s="79">
        <f>SUM(B8:J8)-G8</f>
        <v>47</v>
      </c>
      <c r="L8" s="79"/>
    </row>
    <row r="9" spans="1:12">
      <c r="A9" s="67" t="str">
        <f>[10]第一周!A9</f>
        <v>从业人员无纸化考试系统</v>
      </c>
      <c r="B9" s="41">
        <f>SUM([10]第一周:第五周!B9)</f>
        <v>18</v>
      </c>
      <c r="C9" s="41">
        <f>SUM([10]第一周:第五周!C9)</f>
        <v>22</v>
      </c>
      <c r="D9" s="41">
        <f>SUM([10]第一周:第五周!D9)</f>
        <v>0</v>
      </c>
      <c r="E9" s="41">
        <f>SUM([10]第一周:第五周!E9)</f>
        <v>0</v>
      </c>
      <c r="F9" s="41">
        <f>SUM([10]第一周:第五周!F9)</f>
        <v>0</v>
      </c>
      <c r="G9" s="41">
        <f>SUM([10]第一周:第五周!G9)</f>
        <v>0</v>
      </c>
      <c r="H9" s="41">
        <f>SUM([10]第一周:第五周!H9)</f>
        <v>0</v>
      </c>
      <c r="I9" s="41">
        <f>SUM([10]第一周:第五周!I9)</f>
        <v>0</v>
      </c>
      <c r="J9" s="41">
        <f>SUM([10]第一周:第五周!J9)</f>
        <v>0</v>
      </c>
      <c r="K9" s="79">
        <f>SUM(B9:J9)-G9</f>
        <v>40</v>
      </c>
      <c r="L9" s="79"/>
    </row>
    <row r="10" spans="1:12">
      <c r="A10" s="67" t="s">
        <v>192</v>
      </c>
      <c r="B10" s="41">
        <f>SUM([10]第一周:第五周!B10)</f>
        <v>0</v>
      </c>
      <c r="C10" s="41">
        <f>SUM([10]第一周:第五周!C10)</f>
        <v>0</v>
      </c>
      <c r="D10" s="41">
        <f>SUM([10]第一周:第五周!D10)</f>
        <v>18</v>
      </c>
      <c r="E10" s="41">
        <f>SUM([10]第一周:第五周!E10)</f>
        <v>0</v>
      </c>
      <c r="F10" s="41">
        <f>SUM([10]第一周:第五周!F10)</f>
        <v>0</v>
      </c>
      <c r="G10" s="41">
        <f>SUM([10]第一周:第五周!G10)</f>
        <v>0</v>
      </c>
      <c r="H10" s="41">
        <f>SUM([10]第一周:第五周!H10)</f>
        <v>1</v>
      </c>
      <c r="I10" s="41">
        <f>SUM([10]第一周:第五周!I10)</f>
        <v>0</v>
      </c>
      <c r="J10" s="41">
        <f>SUM([10]第一周:第五周!J10)</f>
        <v>0</v>
      </c>
      <c r="K10" s="79">
        <f>SUM(B10:J10)-G10</f>
        <v>19</v>
      </c>
      <c r="L10" s="79"/>
    </row>
    <row r="11" spans="1:12">
      <c r="A11" s="67">
        <f>[10]第一周!A11</f>
        <v>0</v>
      </c>
      <c r="B11" s="41">
        <f>SUM([10]第一周:第五周!B11)</f>
        <v>0</v>
      </c>
      <c r="C11" s="41">
        <f>SUM([10]第一周:第五周!C11)</f>
        <v>0</v>
      </c>
      <c r="D11" s="41">
        <f>SUM([10]第一周:第五周!D11)</f>
        <v>0</v>
      </c>
      <c r="E11" s="41">
        <f>SUM([10]第一周:第五周!E11)</f>
        <v>0</v>
      </c>
      <c r="F11" s="41">
        <f>SUM([10]第一周:第五周!F11)</f>
        <v>0</v>
      </c>
      <c r="G11" s="41">
        <f>SUM([10]第一周:第五周!G11)</f>
        <v>0</v>
      </c>
      <c r="H11" s="41">
        <f>SUM([10]第一周:第五周!H11)</f>
        <v>0</v>
      </c>
      <c r="I11" s="41">
        <f>SUM([10]第一周:第五周!I11)</f>
        <v>0</v>
      </c>
      <c r="J11" s="41">
        <f>SUM([10]第一周:第五周!J11)</f>
        <v>0</v>
      </c>
      <c r="K11" s="79">
        <f>SUM(B11:J11)-G11</f>
        <v>0</v>
      </c>
      <c r="L11" s="79"/>
    </row>
    <row r="12" spans="1:12" ht="17.399999999999999">
      <c r="A12" s="71" t="s">
        <v>193</v>
      </c>
      <c r="B12" s="42">
        <f>SUM(B7:B11)</f>
        <v>54</v>
      </c>
      <c r="C12" s="42">
        <f>SUM(C7:C11)</f>
        <v>66</v>
      </c>
      <c r="D12" s="70">
        <f>SUM(D7:D11)</f>
        <v>36</v>
      </c>
      <c r="E12" s="70">
        <f t="shared" ref="E12:H12" si="0">SUM(E7:E11)</f>
        <v>57</v>
      </c>
      <c r="F12" s="70">
        <f t="shared" si="0"/>
        <v>11</v>
      </c>
      <c r="G12" s="70">
        <f t="shared" si="0"/>
        <v>15</v>
      </c>
      <c r="H12" s="70">
        <f t="shared" si="0"/>
        <v>1</v>
      </c>
      <c r="I12" s="70">
        <f>SUM(I7:I11)</f>
        <v>3</v>
      </c>
      <c r="J12" s="70">
        <f>SUM(J7:J11)</f>
        <v>0</v>
      </c>
      <c r="K12" s="12" t="s">
        <v>194</v>
      </c>
      <c r="L12" s="12">
        <f>SUM(K7:L11)</f>
        <v>228</v>
      </c>
    </row>
    <row r="14" spans="1:12" s="63" customFormat="1" ht="20.399999999999999">
      <c r="A14" s="61" t="s">
        <v>195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5.6">
      <c r="A15" s="68" t="s">
        <v>196</v>
      </c>
      <c r="B15" s="84" t="str">
        <f>[10]参数维护!B2</f>
        <v>操作系统维护</v>
      </c>
      <c r="C15" s="85"/>
      <c r="D15" s="84" t="str">
        <f>[10]参数维护!B3</f>
        <v>杀毒软件维护</v>
      </c>
      <c r="E15" s="85"/>
      <c r="F15" s="84" t="str">
        <f>[10]参数维护!B4</f>
        <v>数据库维护</v>
      </c>
      <c r="G15" s="85"/>
      <c r="H15" s="88" t="s">
        <v>64</v>
      </c>
      <c r="I15" s="89"/>
      <c r="K15" s="26"/>
      <c r="L15" s="26"/>
    </row>
    <row r="16" spans="1:12" ht="28.8">
      <c r="A16" s="67" t="str">
        <f>[10]第一周!A18</f>
        <v>10.0.0.6
【运政应用1】</v>
      </c>
      <c r="B16" s="94">
        <f>SUM([10]第一周:第五周!B18:C18)</f>
        <v>0</v>
      </c>
      <c r="C16" s="95"/>
      <c r="D16" s="94">
        <f>SUM([10]第一周:第五周!D18:E18)</f>
        <v>0</v>
      </c>
      <c r="E16" s="95"/>
      <c r="F16" s="94">
        <f>SUM([10]第一周:第五周!F18:G18)</f>
        <v>0</v>
      </c>
      <c r="G16" s="95"/>
      <c r="H16" s="96">
        <f>SUM(B16:G16)</f>
        <v>0</v>
      </c>
      <c r="I16" s="97"/>
      <c r="K16" s="98"/>
      <c r="L16" s="98"/>
    </row>
    <row r="17" spans="1:12" ht="28.8">
      <c r="A17" s="67" t="str">
        <f>[10]第一周!A19</f>
        <v>10.0.0.7
【运政应用2】</v>
      </c>
      <c r="B17" s="94">
        <f>SUM([10]第一周:第五周!B19:C19)</f>
        <v>0</v>
      </c>
      <c r="C17" s="95"/>
      <c r="D17" s="94">
        <f>SUM([10]第一周:第五周!D19:E19)</f>
        <v>0</v>
      </c>
      <c r="E17" s="95"/>
      <c r="F17" s="94">
        <f>SUM([10]第一周:第五周!F19:G19)</f>
        <v>0</v>
      </c>
      <c r="G17" s="95"/>
      <c r="H17" s="96">
        <f>SUM(B17:G17)</f>
        <v>0</v>
      </c>
      <c r="I17" s="97"/>
      <c r="K17" s="90"/>
      <c r="L17" s="90"/>
    </row>
    <row r="18" spans="1:12" ht="28.8">
      <c r="A18" s="67" t="str">
        <f>[10]第一周!A20</f>
        <v>10.0.0.64
【运政应用3】</v>
      </c>
      <c r="B18" s="94">
        <f>SUM([10]第一周:第五周!B20:C20)</f>
        <v>0</v>
      </c>
      <c r="C18" s="95"/>
      <c r="D18" s="94">
        <f>SUM([10]第一周:第五周!D20:E20)</f>
        <v>0</v>
      </c>
      <c r="E18" s="95"/>
      <c r="F18" s="94">
        <f>SUM([10]第一周:第五周!F20:G20)</f>
        <v>0</v>
      </c>
      <c r="G18" s="95"/>
      <c r="H18" s="96">
        <f>SUM(B18:G18)</f>
        <v>0</v>
      </c>
      <c r="I18" s="97"/>
      <c r="K18" s="98"/>
      <c r="L18" s="98"/>
    </row>
    <row r="19" spans="1:12" ht="43.2">
      <c r="A19" s="67" t="str">
        <f>[10]第一周!A21</f>
        <v>10.0.0.5
【考试系统服务应用、运政应用测试】</v>
      </c>
      <c r="B19" s="94">
        <f>SUM([10]第一周:第五周!B21:C21)</f>
        <v>0</v>
      </c>
      <c r="C19" s="95"/>
      <c r="D19" s="94">
        <f>SUM([10]第一周:第五周!D21:E21)</f>
        <v>0</v>
      </c>
      <c r="E19" s="95"/>
      <c r="F19" s="94">
        <f>SUM([10]第一周:第五周!F21:G21)</f>
        <v>0</v>
      </c>
      <c r="G19" s="95"/>
      <c r="H19" s="96">
        <f t="shared" ref="H19:H25" si="1">SUM(B19:G19)</f>
        <v>0</v>
      </c>
      <c r="I19" s="97"/>
      <c r="K19" s="72"/>
      <c r="L19" s="72"/>
    </row>
    <row r="20" spans="1:12" ht="43.2">
      <c r="A20" s="67" t="str">
        <f>[10]第一周!A22</f>
        <v>10.0.0.2
【SQL服务器1（共享IP：10.0.0.58）】</v>
      </c>
      <c r="B20" s="94">
        <f>SUM([10]第一周:第五周!B22:C22)</f>
        <v>0</v>
      </c>
      <c r="C20" s="95"/>
      <c r="D20" s="94">
        <f>SUM([10]第一周:第五周!D22:E22)</f>
        <v>0</v>
      </c>
      <c r="E20" s="95"/>
      <c r="F20" s="94">
        <f>SUM([10]第一周:第五周!F22:G22)</f>
        <v>1</v>
      </c>
      <c r="G20" s="95"/>
      <c r="H20" s="96">
        <f t="shared" si="1"/>
        <v>1</v>
      </c>
      <c r="I20" s="97"/>
      <c r="K20" s="72"/>
      <c r="L20" s="72"/>
    </row>
    <row r="21" spans="1:12" ht="43.2">
      <c r="A21" s="67" t="str">
        <f>[10]第一周!A23</f>
        <v>10.0.0.3
【SQL服务器2（共享IP：10.0.0.58）】</v>
      </c>
      <c r="B21" s="94">
        <f>SUM([10]第一周:第五周!B23:C23)</f>
        <v>0</v>
      </c>
      <c r="C21" s="95"/>
      <c r="D21" s="94">
        <f>SUM([10]第一周:第五周!D23:E23)</f>
        <v>0</v>
      </c>
      <c r="E21" s="95"/>
      <c r="F21" s="94">
        <f>SUM([10]第一周:第五周!F23:G23)</f>
        <v>0</v>
      </c>
      <c r="G21" s="95"/>
      <c r="H21" s="96">
        <f t="shared" si="1"/>
        <v>0</v>
      </c>
      <c r="I21" s="97"/>
      <c r="K21" s="72"/>
      <c r="L21" s="72"/>
    </row>
    <row r="22" spans="1:12" ht="43.2">
      <c r="A22" s="67" t="str">
        <f>[10]第一周!A24</f>
        <v>192.168.2.138（刀片机一刀）
【包车应用1】</v>
      </c>
      <c r="B22" s="94">
        <f>SUM([10]第一周:第五周!B24:C24)</f>
        <v>0</v>
      </c>
      <c r="C22" s="95"/>
      <c r="D22" s="94">
        <f>SUM([10]第一周:第五周!D24:E24)</f>
        <v>0</v>
      </c>
      <c r="E22" s="95"/>
      <c r="F22" s="94">
        <f>SUM([10]第一周:第五周!F24:G24)</f>
        <v>0</v>
      </c>
      <c r="G22" s="95"/>
      <c r="H22" s="96">
        <f t="shared" si="1"/>
        <v>0</v>
      </c>
      <c r="I22" s="97"/>
      <c r="K22" s="72"/>
      <c r="L22" s="72"/>
    </row>
    <row r="23" spans="1:12" ht="43.2">
      <c r="A23" s="67" t="str">
        <f>[10]第一周!A25</f>
        <v>192.168.2.135（刀片机二刀）
【包车应用2】</v>
      </c>
      <c r="B23" s="94">
        <f>SUM([10]第一周:第五周!B25:C25)</f>
        <v>0</v>
      </c>
      <c r="C23" s="95"/>
      <c r="D23" s="94">
        <f>SUM([10]第一周:第五周!D25:E25)</f>
        <v>0</v>
      </c>
      <c r="E23" s="95"/>
      <c r="F23" s="94">
        <f>SUM([10]第一周:第五周!F25:G25)</f>
        <v>0</v>
      </c>
      <c r="G23" s="95"/>
      <c r="H23" s="96">
        <f t="shared" si="1"/>
        <v>0</v>
      </c>
      <c r="I23" s="97"/>
      <c r="K23" s="72"/>
      <c r="L23" s="72"/>
    </row>
    <row r="24" spans="1:12">
      <c r="A24" s="67">
        <f>[2]第一周!A24</f>
        <v>0</v>
      </c>
      <c r="B24" s="94">
        <f>SUM([2]第一周:第五周!B24:C24)</f>
        <v>0</v>
      </c>
      <c r="C24" s="95"/>
      <c r="D24" s="94">
        <f>SUM([2]第一周:第五周!D24:E24)</f>
        <v>0</v>
      </c>
      <c r="E24" s="95"/>
      <c r="F24" s="94">
        <f>SUM([2]第一周:第五周!F24:G24)</f>
        <v>0</v>
      </c>
      <c r="G24" s="95"/>
      <c r="H24" s="96">
        <f t="shared" si="1"/>
        <v>0</v>
      </c>
      <c r="I24" s="97"/>
      <c r="K24" s="73"/>
      <c r="L24" s="73"/>
    </row>
    <row r="25" spans="1:12">
      <c r="A25" s="67">
        <f>[2]第一周!A25</f>
        <v>0</v>
      </c>
      <c r="B25" s="94">
        <f>SUM([2]第一周:第五周!B25:C25)</f>
        <v>0</v>
      </c>
      <c r="C25" s="95"/>
      <c r="D25" s="94">
        <f>SUM([2]第一周:第五周!D25:E25)</f>
        <v>0</v>
      </c>
      <c r="E25" s="95"/>
      <c r="F25" s="94">
        <f>SUM([2]第一周:第五周!F25:G25)</f>
        <v>0</v>
      </c>
      <c r="G25" s="95"/>
      <c r="H25" s="96">
        <f t="shared" si="1"/>
        <v>0</v>
      </c>
      <c r="I25" s="97"/>
      <c r="K25" s="73"/>
      <c r="L25" s="73"/>
    </row>
    <row r="26" spans="1:12" ht="17.399999999999999">
      <c r="A26" s="71" t="s">
        <v>197</v>
      </c>
      <c r="B26" s="86">
        <f>SUM(B16:C23)</f>
        <v>0</v>
      </c>
      <c r="C26" s="87"/>
      <c r="D26" s="96">
        <f>SUM(D16:E23)</f>
        <v>0</v>
      </c>
      <c r="E26" s="97"/>
      <c r="F26" s="96">
        <f>SUM(F16:G23)</f>
        <v>1</v>
      </c>
      <c r="G26" s="97"/>
      <c r="H26" s="12" t="s">
        <v>198</v>
      </c>
      <c r="I26" s="12">
        <f>SUM(H16:I23)</f>
        <v>1</v>
      </c>
      <c r="K26" s="27"/>
      <c r="L26" s="27"/>
    </row>
  </sheetData>
  <mergeCells count="64"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  <mergeCell ref="K10:L10"/>
    <mergeCell ref="K11:L11"/>
    <mergeCell ref="B15:C15"/>
    <mergeCell ref="D15:E15"/>
    <mergeCell ref="F15:G15"/>
    <mergeCell ref="H15:I15"/>
    <mergeCell ref="K16:L16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B18:C18"/>
    <mergeCell ref="D18:E18"/>
    <mergeCell ref="F18:G18"/>
    <mergeCell ref="H18:I18"/>
    <mergeCell ref="K18:L18"/>
    <mergeCell ref="B20:C20"/>
    <mergeCell ref="D20:E20"/>
    <mergeCell ref="F20:G20"/>
    <mergeCell ref="H20:I20"/>
    <mergeCell ref="B19:C19"/>
    <mergeCell ref="D19:E19"/>
    <mergeCell ref="F19:G19"/>
    <mergeCell ref="H19:I19"/>
    <mergeCell ref="B21:C21"/>
    <mergeCell ref="D21:E21"/>
    <mergeCell ref="F21:G21"/>
    <mergeCell ref="H21:I21"/>
    <mergeCell ref="H22:I22"/>
    <mergeCell ref="B22:C22"/>
    <mergeCell ref="D22:E22"/>
    <mergeCell ref="F22:G22"/>
    <mergeCell ref="B23:C23"/>
    <mergeCell ref="D23:E23"/>
    <mergeCell ref="F23:G23"/>
    <mergeCell ref="H23:I23"/>
    <mergeCell ref="B26:C26"/>
    <mergeCell ref="D26:E26"/>
    <mergeCell ref="F26:G26"/>
    <mergeCell ref="B24:C24"/>
    <mergeCell ref="D24:E24"/>
    <mergeCell ref="F24:G24"/>
    <mergeCell ref="H24:I24"/>
    <mergeCell ref="B25:C25"/>
    <mergeCell ref="D25:E25"/>
    <mergeCell ref="F25:G25"/>
    <mergeCell ref="H25:I25"/>
  </mergeCells>
  <phoneticPr fontId="1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workbookViewId="0">
      <selection activeCell="A24" sqref="A24:I25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90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91</v>
      </c>
      <c r="J2" s="10" t="str">
        <f>[1]第一周!J2</f>
        <v>内蒙古自治区交通运输管理局</v>
      </c>
    </row>
    <row r="3" spans="1:12" s="4" customFormat="1">
      <c r="A3" s="9"/>
      <c r="B3" s="11"/>
      <c r="C3" s="11"/>
      <c r="D3" s="11"/>
      <c r="I3" s="66" t="s">
        <v>92</v>
      </c>
      <c r="J3" s="10" t="s">
        <v>93</v>
      </c>
    </row>
    <row r="4" spans="1:12" s="62" customFormat="1" ht="20.399999999999999">
      <c r="A4" s="61" t="s">
        <v>94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>
      <c r="A5" s="79" t="s">
        <v>0</v>
      </c>
      <c r="B5" s="81" t="str">
        <f>[1]参数维护!A2</f>
        <v>例行检查</v>
      </c>
      <c r="C5" s="82"/>
      <c r="D5" s="83"/>
      <c r="E5" s="79" t="str">
        <f>[1]参数维护!A3</f>
        <v>技术支持</v>
      </c>
      <c r="F5" s="79" t="str">
        <f>[1]参数维护!A4</f>
        <v>数据处理</v>
      </c>
      <c r="G5" s="79"/>
      <c r="H5" s="79" t="str">
        <f>[1]参数维护!A5</f>
        <v>系统升级</v>
      </c>
      <c r="I5" s="79" t="str">
        <f>[1]参数维护!A6</f>
        <v>需求确认</v>
      </c>
      <c r="J5" s="79" t="str">
        <f>[1]参数维护!A7</f>
        <v>系统性能优化</v>
      </c>
      <c r="K5" s="80" t="s">
        <v>95</v>
      </c>
      <c r="L5" s="80"/>
    </row>
    <row r="6" spans="1:12" s="6" customFormat="1">
      <c r="A6" s="79"/>
      <c r="B6" s="57" t="s">
        <v>96</v>
      </c>
      <c r="C6" s="57" t="s">
        <v>97</v>
      </c>
      <c r="D6" s="57" t="s">
        <v>98</v>
      </c>
      <c r="E6" s="79"/>
      <c r="F6" s="57" t="s">
        <v>99</v>
      </c>
      <c r="G6" s="57" t="s">
        <v>100</v>
      </c>
      <c r="H6" s="79"/>
      <c r="I6" s="79"/>
      <c r="J6" s="79"/>
      <c r="K6" s="80"/>
      <c r="L6" s="80"/>
    </row>
    <row r="7" spans="1:12">
      <c r="A7" s="67" t="str">
        <f>[1]第一周!A7</f>
        <v>道路运输管理信息系统</v>
      </c>
      <c r="B7" s="41">
        <f>SUM([1]第一周:第五周!B7)</f>
        <v>20</v>
      </c>
      <c r="C7" s="41">
        <f>SUM([1]第一周:第五周!C7)</f>
        <v>24</v>
      </c>
      <c r="D7" s="41">
        <f>SUM([1]第一周:第五周!D7)</f>
        <v>20</v>
      </c>
      <c r="E7" s="41">
        <f>SUM([1]第一周:第五周!E7)</f>
        <v>46</v>
      </c>
      <c r="F7" s="41">
        <f>SUM([1]第一周:第五周!F7)</f>
        <v>18</v>
      </c>
      <c r="G7" s="41">
        <f>SUM([1]第一周:第五周!G7)</f>
        <v>78</v>
      </c>
      <c r="H7" s="41">
        <f>SUM([1]第一周:第五周!H7)</f>
        <v>1</v>
      </c>
      <c r="I7" s="41">
        <f>SUM([1]第一周:第五周!I7)</f>
        <v>1</v>
      </c>
      <c r="J7" s="41">
        <f>SUM([1]第一周:第五周!J7)</f>
        <v>0</v>
      </c>
      <c r="K7" s="79">
        <f>SUM(B7:J7)-G7</f>
        <v>130</v>
      </c>
      <c r="L7" s="79"/>
    </row>
    <row r="8" spans="1:12">
      <c r="A8" s="67" t="str">
        <f>[1]第一周!A8</f>
        <v>包车客运管理信息系统</v>
      </c>
      <c r="B8" s="41">
        <f>SUM([1]第一周:第五周!B8)</f>
        <v>20</v>
      </c>
      <c r="C8" s="41">
        <f>SUM([1]第一周:第五周!C8)</f>
        <v>24</v>
      </c>
      <c r="D8" s="41">
        <f>SUM([1]第一周:第五周!D8)</f>
        <v>0</v>
      </c>
      <c r="E8" s="41">
        <f>SUM([1]第一周:第五周!E8)</f>
        <v>7</v>
      </c>
      <c r="F8" s="41">
        <f>SUM([1]第一周:第五周!F8)</f>
        <v>0</v>
      </c>
      <c r="G8" s="41">
        <f>SUM([1]第一周:第五周!G8)</f>
        <v>0</v>
      </c>
      <c r="H8" s="41">
        <f>SUM([1]第一周:第五周!H8)</f>
        <v>0</v>
      </c>
      <c r="I8" s="41">
        <f>SUM([1]第一周:第五周!I8)</f>
        <v>0</v>
      </c>
      <c r="J8" s="41">
        <f>SUM([1]第一周:第五周!J8)</f>
        <v>0</v>
      </c>
      <c r="K8" s="79">
        <f>SUM(B8:J8)-G8</f>
        <v>51</v>
      </c>
      <c r="L8" s="79"/>
    </row>
    <row r="9" spans="1:12">
      <c r="A9" s="67" t="str">
        <f>[1]第一周!A9</f>
        <v>从业人员无纸化考试系统</v>
      </c>
      <c r="B9" s="41">
        <f>SUM([1]第一周:第五周!B9)</f>
        <v>20</v>
      </c>
      <c r="C9" s="41">
        <f>SUM([1]第一周:第五周!C9)</f>
        <v>24</v>
      </c>
      <c r="D9" s="41">
        <f>SUM([1]第一周:第五周!D9)</f>
        <v>0</v>
      </c>
      <c r="E9" s="41">
        <f>SUM([1]第一周:第五周!E9)</f>
        <v>0</v>
      </c>
      <c r="F9" s="41">
        <f>SUM([1]第一周:第五周!F9)</f>
        <v>0</v>
      </c>
      <c r="G9" s="41">
        <f>SUM([1]第一周:第五周!G9)</f>
        <v>0</v>
      </c>
      <c r="H9" s="41">
        <f>SUM([1]第一周:第五周!H9)</f>
        <v>0</v>
      </c>
      <c r="I9" s="41">
        <f>SUM([1]第一周:第五周!I9)</f>
        <v>0</v>
      </c>
      <c r="J9" s="41">
        <f>SUM([1]第一周:第五周!J9)</f>
        <v>0</v>
      </c>
      <c r="K9" s="79">
        <f>SUM(B9:J9)-G9</f>
        <v>44</v>
      </c>
      <c r="L9" s="79"/>
    </row>
    <row r="10" spans="1:12">
      <c r="A10" s="67" t="s">
        <v>101</v>
      </c>
      <c r="B10" s="41">
        <f>SUM([1]第一周:第五周!B10)</f>
        <v>0</v>
      </c>
      <c r="C10" s="41">
        <f>SUM([1]第一周:第五周!C10)</f>
        <v>0</v>
      </c>
      <c r="D10" s="41">
        <f>SUM([1]第一周:第五周!D10)</f>
        <v>20</v>
      </c>
      <c r="E10" s="41">
        <f>SUM([1]第一周:第五周!E10)</f>
        <v>0</v>
      </c>
      <c r="F10" s="41">
        <f>SUM([1]第一周:第五周!F10)</f>
        <v>0</v>
      </c>
      <c r="G10" s="41">
        <f>SUM([1]第一周:第五周!G10)</f>
        <v>0</v>
      </c>
      <c r="H10" s="41">
        <f>SUM([1]第一周:第五周!H10)</f>
        <v>2</v>
      </c>
      <c r="I10" s="41">
        <f>SUM([1]第一周:第五周!I10)</f>
        <v>0</v>
      </c>
      <c r="J10" s="41">
        <f>SUM([1]第一周:第五周!J10)</f>
        <v>0</v>
      </c>
      <c r="K10" s="79">
        <f>SUM(B10:J10)-G10</f>
        <v>22</v>
      </c>
      <c r="L10" s="79"/>
    </row>
    <row r="11" spans="1:12">
      <c r="A11" s="67">
        <f>[1]第一周!A11</f>
        <v>0</v>
      </c>
      <c r="B11" s="41">
        <f>SUM([1]第一周:第五周!B11)</f>
        <v>0</v>
      </c>
      <c r="C11" s="41">
        <f>SUM([1]第一周:第五周!C11)</f>
        <v>0</v>
      </c>
      <c r="D11" s="41">
        <f>SUM([1]第一周:第五周!D11)</f>
        <v>0</v>
      </c>
      <c r="E11" s="41">
        <f>SUM([1]第一周:第五周!E11)</f>
        <v>0</v>
      </c>
      <c r="F11" s="41">
        <f>SUM([1]第一周:第五周!F11)</f>
        <v>0</v>
      </c>
      <c r="G11" s="41">
        <f>SUM([1]第一周:第五周!G11)</f>
        <v>0</v>
      </c>
      <c r="H11" s="41">
        <f>SUM([1]第一周:第五周!H11)</f>
        <v>0</v>
      </c>
      <c r="I11" s="41">
        <f>SUM([1]第一周:第五周!I11)</f>
        <v>0</v>
      </c>
      <c r="J11" s="41">
        <f>SUM([1]第一周:第五周!J11)</f>
        <v>0</v>
      </c>
      <c r="K11" s="79">
        <f>SUM(B11:J11)-G11</f>
        <v>0</v>
      </c>
      <c r="L11" s="79"/>
    </row>
    <row r="12" spans="1:12" ht="17.399999999999999">
      <c r="A12" s="58" t="s">
        <v>102</v>
      </c>
      <c r="B12" s="42">
        <f>SUM(B7:B11)</f>
        <v>60</v>
      </c>
      <c r="C12" s="42">
        <f>SUM(C7:C11)</f>
        <v>72</v>
      </c>
      <c r="D12" s="57">
        <f>SUM(D7:D11)</f>
        <v>40</v>
      </c>
      <c r="E12" s="57">
        <f t="shared" ref="E12:H12" si="0">SUM(E7:E11)</f>
        <v>53</v>
      </c>
      <c r="F12" s="57">
        <f t="shared" si="0"/>
        <v>18</v>
      </c>
      <c r="G12" s="57">
        <f t="shared" si="0"/>
        <v>78</v>
      </c>
      <c r="H12" s="57">
        <f t="shared" si="0"/>
        <v>3</v>
      </c>
      <c r="I12" s="57">
        <f>SUM(I7:I11)</f>
        <v>1</v>
      </c>
      <c r="J12" s="57">
        <f>SUM(J7:J11)</f>
        <v>0</v>
      </c>
      <c r="K12" s="12" t="s">
        <v>103</v>
      </c>
      <c r="L12" s="12">
        <f>SUM(K7:L11)</f>
        <v>247</v>
      </c>
    </row>
    <row r="14" spans="1:12" s="63" customFormat="1" ht="20.399999999999999">
      <c r="A14" s="61" t="s">
        <v>104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5.6">
      <c r="A15" s="68" t="s">
        <v>105</v>
      </c>
      <c r="B15" s="84" t="str">
        <f>[1]参数维护!B2</f>
        <v>操作系统维护</v>
      </c>
      <c r="C15" s="85"/>
      <c r="D15" s="84" t="str">
        <f>[1]参数维护!B3</f>
        <v>杀毒软件维护</v>
      </c>
      <c r="E15" s="85"/>
      <c r="F15" s="84" t="str">
        <f>[1]参数维护!B4</f>
        <v>数据库维护</v>
      </c>
      <c r="G15" s="85"/>
      <c r="H15" s="88" t="s">
        <v>106</v>
      </c>
      <c r="I15" s="89"/>
      <c r="K15" s="26"/>
      <c r="L15" s="26"/>
    </row>
    <row r="16" spans="1:12" ht="28.8">
      <c r="A16" s="67" t="str">
        <f>[1]第一周!A18</f>
        <v>10.0.0.6
【运政应用1】</v>
      </c>
      <c r="B16" s="94">
        <f>SUM([1]第一周:第五周!B18:C18)</f>
        <v>0</v>
      </c>
      <c r="C16" s="95"/>
      <c r="D16" s="94">
        <f>SUM([1]第一周:第五周!D18:E18)</f>
        <v>0</v>
      </c>
      <c r="E16" s="95"/>
      <c r="F16" s="94">
        <f>SUM([1]第一周:第五周!F18:G18)</f>
        <v>0</v>
      </c>
      <c r="G16" s="95"/>
      <c r="H16" s="96">
        <f>SUM(B16:G16)</f>
        <v>0</v>
      </c>
      <c r="I16" s="97"/>
      <c r="K16" s="98"/>
      <c r="L16" s="98"/>
    </row>
    <row r="17" spans="1:12" ht="28.8">
      <c r="A17" s="67" t="str">
        <f>[1]第一周!A19</f>
        <v>10.0.0.7
【运政应用2】</v>
      </c>
      <c r="B17" s="94">
        <f>SUM([1]第一周:第五周!B19:C19)</f>
        <v>0</v>
      </c>
      <c r="C17" s="95"/>
      <c r="D17" s="94">
        <f>SUM([1]第一周:第五周!D19:E19)</f>
        <v>0</v>
      </c>
      <c r="E17" s="95"/>
      <c r="F17" s="94">
        <f>SUM([1]第一周:第五周!F19:G19)</f>
        <v>0</v>
      </c>
      <c r="G17" s="95"/>
      <c r="H17" s="96">
        <f>SUM(B17:G17)</f>
        <v>0</v>
      </c>
      <c r="I17" s="97"/>
      <c r="K17" s="90"/>
      <c r="L17" s="90"/>
    </row>
    <row r="18" spans="1:12" ht="28.8">
      <c r="A18" s="67" t="str">
        <f>[1]第一周!A20</f>
        <v>10.0.0.64
【运政应用3】</v>
      </c>
      <c r="B18" s="94">
        <f>SUM([1]第一周:第五周!B20:C20)</f>
        <v>0</v>
      </c>
      <c r="C18" s="95"/>
      <c r="D18" s="94">
        <f>SUM([1]第一周:第五周!D20:E20)</f>
        <v>0</v>
      </c>
      <c r="E18" s="95"/>
      <c r="F18" s="94">
        <f>SUM([1]第一周:第五周!F20:G20)</f>
        <v>0</v>
      </c>
      <c r="G18" s="95"/>
      <c r="H18" s="96">
        <f>SUM(B18:G18)</f>
        <v>0</v>
      </c>
      <c r="I18" s="97"/>
      <c r="K18" s="98"/>
      <c r="L18" s="98"/>
    </row>
    <row r="19" spans="1:12" ht="43.2">
      <c r="A19" s="67" t="str">
        <f>[1]第一周!A21</f>
        <v>10.0.0.5
【考试系统服务应用、运政应用测试】</v>
      </c>
      <c r="B19" s="94">
        <f>SUM([1]第一周:第五周!B21:C21)</f>
        <v>0</v>
      </c>
      <c r="C19" s="95"/>
      <c r="D19" s="94">
        <f>SUM([1]第一周:第五周!D21:E21)</f>
        <v>0</v>
      </c>
      <c r="E19" s="95"/>
      <c r="F19" s="94">
        <f>SUM([1]第一周:第五周!F21:G21)</f>
        <v>0</v>
      </c>
      <c r="G19" s="95"/>
      <c r="H19" s="96">
        <f t="shared" ref="H19:H25" si="1">SUM(B19:G19)</f>
        <v>0</v>
      </c>
      <c r="I19" s="97"/>
      <c r="K19" s="69"/>
      <c r="L19" s="69"/>
    </row>
    <row r="20" spans="1:12" ht="43.2">
      <c r="A20" s="67" t="str">
        <f>[1]第一周!A22</f>
        <v>10.0.0.2
【SQL服务器1（共享IP：10.0.0.58）】</v>
      </c>
      <c r="B20" s="94">
        <f>SUM([1]第一周:第五周!B22:C22)</f>
        <v>0</v>
      </c>
      <c r="C20" s="95"/>
      <c r="D20" s="94">
        <f>SUM([1]第一周:第五周!D22:E22)</f>
        <v>0</v>
      </c>
      <c r="E20" s="95"/>
      <c r="F20" s="94">
        <f>SUM([1]第一周:第五周!F22:G22)</f>
        <v>0</v>
      </c>
      <c r="G20" s="95"/>
      <c r="H20" s="96">
        <f t="shared" si="1"/>
        <v>0</v>
      </c>
      <c r="I20" s="97"/>
      <c r="K20" s="69"/>
      <c r="L20" s="69"/>
    </row>
    <row r="21" spans="1:12" ht="43.2">
      <c r="A21" s="67" t="str">
        <f>[1]第一周!A23</f>
        <v>10.0.0.3
【SQL服务器2（共享IP：10.0.0.58）】</v>
      </c>
      <c r="B21" s="94">
        <f>SUM([1]第一周:第五周!B23:C23)</f>
        <v>0</v>
      </c>
      <c r="C21" s="95"/>
      <c r="D21" s="94">
        <f>SUM([1]第一周:第五周!D23:E23)</f>
        <v>0</v>
      </c>
      <c r="E21" s="95"/>
      <c r="F21" s="94">
        <f>SUM([1]第一周:第五周!F23:G23)</f>
        <v>0</v>
      </c>
      <c r="G21" s="95"/>
      <c r="H21" s="96">
        <f t="shared" si="1"/>
        <v>0</v>
      </c>
      <c r="I21" s="97"/>
      <c r="K21" s="69"/>
      <c r="L21" s="69"/>
    </row>
    <row r="22" spans="1:12" ht="43.2">
      <c r="A22" s="67" t="str">
        <f>[1]第一周!A24</f>
        <v>192.168.2.138（刀片机一刀）
【包车应用1】</v>
      </c>
      <c r="B22" s="94">
        <f>SUM([1]第一周:第五周!B24:C24)</f>
        <v>0</v>
      </c>
      <c r="C22" s="95"/>
      <c r="D22" s="94">
        <f>SUM([1]第一周:第五周!D24:E24)</f>
        <v>0</v>
      </c>
      <c r="E22" s="95"/>
      <c r="F22" s="94">
        <f>SUM([1]第一周:第五周!F24:G24)</f>
        <v>0</v>
      </c>
      <c r="G22" s="95"/>
      <c r="H22" s="96">
        <f t="shared" si="1"/>
        <v>0</v>
      </c>
      <c r="I22" s="97"/>
      <c r="K22" s="69"/>
      <c r="L22" s="69"/>
    </row>
    <row r="23" spans="1:12" ht="43.2">
      <c r="A23" s="67" t="str">
        <f>[1]第一周!A25</f>
        <v>192.168.2.135（刀片机二刀）
【包车应用2】</v>
      </c>
      <c r="B23" s="94">
        <f>SUM([1]第一周:第五周!B25:C25)</f>
        <v>0</v>
      </c>
      <c r="C23" s="95"/>
      <c r="D23" s="94">
        <f>SUM([1]第一周:第五周!D25:E25)</f>
        <v>0</v>
      </c>
      <c r="E23" s="95"/>
      <c r="F23" s="94">
        <f>SUM([1]第一周:第五周!F25:G25)</f>
        <v>0</v>
      </c>
      <c r="G23" s="95"/>
      <c r="H23" s="96">
        <f t="shared" si="1"/>
        <v>0</v>
      </c>
      <c r="I23" s="97"/>
      <c r="K23" s="69"/>
      <c r="L23" s="69"/>
    </row>
    <row r="24" spans="1:12">
      <c r="A24" s="67">
        <f>[2]第一周!A24</f>
        <v>0</v>
      </c>
      <c r="B24" s="94">
        <f>SUM([2]第一周:第五周!B24:C24)</f>
        <v>0</v>
      </c>
      <c r="C24" s="95"/>
      <c r="D24" s="94">
        <f>SUM([2]第一周:第五周!D24:E24)</f>
        <v>0</v>
      </c>
      <c r="E24" s="95"/>
      <c r="F24" s="94">
        <f>SUM([2]第一周:第五周!F24:G24)</f>
        <v>0</v>
      </c>
      <c r="G24" s="95"/>
      <c r="H24" s="96">
        <f t="shared" si="1"/>
        <v>0</v>
      </c>
      <c r="I24" s="97"/>
      <c r="K24" s="73"/>
      <c r="L24" s="73"/>
    </row>
    <row r="25" spans="1:12">
      <c r="A25" s="67">
        <f>[2]第一周!A25</f>
        <v>0</v>
      </c>
      <c r="B25" s="94">
        <f>SUM([2]第一周:第五周!B25:C25)</f>
        <v>0</v>
      </c>
      <c r="C25" s="95"/>
      <c r="D25" s="94">
        <f>SUM([2]第一周:第五周!D25:E25)</f>
        <v>0</v>
      </c>
      <c r="E25" s="95"/>
      <c r="F25" s="94">
        <f>SUM([2]第一周:第五周!F25:G25)</f>
        <v>0</v>
      </c>
      <c r="G25" s="95"/>
      <c r="H25" s="96">
        <f t="shared" si="1"/>
        <v>0</v>
      </c>
      <c r="I25" s="97"/>
      <c r="K25" s="73"/>
      <c r="L25" s="73"/>
    </row>
    <row r="26" spans="1:12" ht="17.399999999999999">
      <c r="A26" s="58" t="s">
        <v>107</v>
      </c>
      <c r="B26" s="86">
        <f>SUM(B16:C23)</f>
        <v>0</v>
      </c>
      <c r="C26" s="87"/>
      <c r="D26" s="96">
        <f>SUM(D16:E23)</f>
        <v>0</v>
      </c>
      <c r="E26" s="97"/>
      <c r="F26" s="96">
        <f>SUM(F16:G23)</f>
        <v>0</v>
      </c>
      <c r="G26" s="97"/>
      <c r="H26" s="12" t="s">
        <v>108</v>
      </c>
      <c r="I26" s="12">
        <f>SUM(H16:I23)</f>
        <v>0</v>
      </c>
      <c r="K26" s="27"/>
      <c r="L26" s="27"/>
    </row>
  </sheetData>
  <mergeCells count="64"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  <mergeCell ref="K10:L10"/>
    <mergeCell ref="K11:L11"/>
    <mergeCell ref="B15:C15"/>
    <mergeCell ref="D15:E15"/>
    <mergeCell ref="F15:G15"/>
    <mergeCell ref="H15:I15"/>
    <mergeCell ref="K16:L16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B18:C18"/>
    <mergeCell ref="D18:E18"/>
    <mergeCell ref="F18:G18"/>
    <mergeCell ref="H18:I18"/>
    <mergeCell ref="K18:L18"/>
    <mergeCell ref="B20:C20"/>
    <mergeCell ref="D20:E20"/>
    <mergeCell ref="F20:G20"/>
    <mergeCell ref="H20:I20"/>
    <mergeCell ref="B19:C19"/>
    <mergeCell ref="D19:E19"/>
    <mergeCell ref="F19:G19"/>
    <mergeCell ref="H19:I19"/>
    <mergeCell ref="B21:C21"/>
    <mergeCell ref="D21:E21"/>
    <mergeCell ref="F21:G21"/>
    <mergeCell ref="H21:I21"/>
    <mergeCell ref="H22:I22"/>
    <mergeCell ref="B22:C22"/>
    <mergeCell ref="D22:E22"/>
    <mergeCell ref="F22:G22"/>
    <mergeCell ref="B23:C23"/>
    <mergeCell ref="D23:E23"/>
    <mergeCell ref="F23:G23"/>
    <mergeCell ref="H23:I23"/>
    <mergeCell ref="B26:C26"/>
    <mergeCell ref="D26:E26"/>
    <mergeCell ref="F26:G26"/>
    <mergeCell ref="B24:C24"/>
    <mergeCell ref="D24:E24"/>
    <mergeCell ref="F24:G24"/>
    <mergeCell ref="H24:I24"/>
    <mergeCell ref="B25:C25"/>
    <mergeCell ref="D25:E25"/>
    <mergeCell ref="F25:G25"/>
    <mergeCell ref="H25:I25"/>
  </mergeCells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9" sqref="L29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7.9" customHeight="1">
      <c r="A1" s="78" t="s">
        <v>208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 ht="15" customHeight="1">
      <c r="A2" s="9"/>
      <c r="B2" s="11"/>
      <c r="C2" s="11"/>
      <c r="D2" s="11"/>
      <c r="I2" s="66" t="s">
        <v>209</v>
      </c>
      <c r="J2" s="10" t="s">
        <v>210</v>
      </c>
    </row>
    <row r="3" spans="1:12" s="4" customFormat="1" ht="15" customHeight="1">
      <c r="A3" s="9"/>
      <c r="B3" s="11"/>
      <c r="C3" s="11"/>
      <c r="D3" s="11"/>
      <c r="I3" s="66" t="s">
        <v>211</v>
      </c>
      <c r="J3" s="10" t="s">
        <v>212</v>
      </c>
    </row>
    <row r="4" spans="1:12" s="62" customFormat="1" ht="24.9" customHeight="1">
      <c r="A4" s="61" t="s">
        <v>213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 ht="24.9" customHeight="1">
      <c r="A5" s="79" t="s">
        <v>0</v>
      </c>
      <c r="B5" s="81" t="s">
        <v>214</v>
      </c>
      <c r="C5" s="82"/>
      <c r="D5" s="83"/>
      <c r="E5" s="79" t="s">
        <v>215</v>
      </c>
      <c r="F5" s="79" t="s">
        <v>216</v>
      </c>
      <c r="G5" s="79"/>
      <c r="H5" s="79" t="s">
        <v>217</v>
      </c>
      <c r="I5" s="79" t="s">
        <v>218</v>
      </c>
      <c r="J5" s="79" t="s">
        <v>219</v>
      </c>
      <c r="K5" s="80" t="s">
        <v>220</v>
      </c>
      <c r="L5" s="80"/>
    </row>
    <row r="6" spans="1:12" s="6" customFormat="1" ht="24.9" customHeight="1">
      <c r="A6" s="79"/>
      <c r="B6" s="74" t="s">
        <v>221</v>
      </c>
      <c r="C6" s="74" t="s">
        <v>222</v>
      </c>
      <c r="D6" s="74" t="s">
        <v>223</v>
      </c>
      <c r="E6" s="79"/>
      <c r="F6" s="74" t="s">
        <v>224</v>
      </c>
      <c r="G6" s="74" t="s">
        <v>225</v>
      </c>
      <c r="H6" s="79"/>
      <c r="I6" s="79"/>
      <c r="J6" s="79"/>
      <c r="K6" s="80"/>
      <c r="L6" s="80"/>
    </row>
    <row r="7" spans="1:12" ht="24.9" customHeight="1">
      <c r="A7" s="67" t="s">
        <v>226</v>
      </c>
      <c r="B7" s="41">
        <f>SUM([11]第一周:第五周!B7)</f>
        <v>24</v>
      </c>
      <c r="C7" s="41">
        <f>SUM([11]第一周:第五周!C7)</f>
        <v>29</v>
      </c>
      <c r="D7" s="41">
        <f>SUM([11]第一周:第五周!D7)</f>
        <v>24</v>
      </c>
      <c r="E7" s="41">
        <f>SUM([11]第一周:第五周!E7)</f>
        <v>29</v>
      </c>
      <c r="F7" s="41">
        <f>SUM([11]第一周:第五周!F7)</f>
        <v>52</v>
      </c>
      <c r="G7" s="41">
        <f>SUM([11]第一周:第五周!G7)</f>
        <v>244</v>
      </c>
      <c r="H7" s="41">
        <f>SUM([11]第一周:第五周!H7)</f>
        <v>2</v>
      </c>
      <c r="I7" s="41">
        <f>SUM([11]第一周:第五周!I7)</f>
        <v>0</v>
      </c>
      <c r="J7" s="41">
        <f>SUM([11]第一周:第五周!J7)</f>
        <v>0</v>
      </c>
      <c r="K7" s="79">
        <f>SUM(B7:J7)-G7</f>
        <v>160</v>
      </c>
      <c r="L7" s="79"/>
    </row>
    <row r="8" spans="1:12" ht="24.9" customHeight="1">
      <c r="A8" s="67" t="s">
        <v>227</v>
      </c>
      <c r="B8" s="41">
        <f>SUM([11]第一周:第五周!B8)</f>
        <v>24</v>
      </c>
      <c r="C8" s="41">
        <f>SUM([11]第一周:第五周!C8)</f>
        <v>29</v>
      </c>
      <c r="D8" s="41">
        <f>SUM([11]第一周:第五周!D8)</f>
        <v>0</v>
      </c>
      <c r="E8" s="41">
        <f>SUM([11]第一周:第五周!E8)</f>
        <v>2</v>
      </c>
      <c r="F8" s="41">
        <f>SUM([11]第一周:第五周!F8)</f>
        <v>2</v>
      </c>
      <c r="G8" s="41">
        <f>SUM([11]第一周:第五周!G8)</f>
        <v>4</v>
      </c>
      <c r="H8" s="41">
        <f>SUM([11]第一周:第五周!H8)</f>
        <v>0</v>
      </c>
      <c r="I8" s="41">
        <f>SUM([11]第一周:第五周!I8)</f>
        <v>0</v>
      </c>
      <c r="J8" s="41">
        <f>SUM([11]第一周:第五周!J8)</f>
        <v>0</v>
      </c>
      <c r="K8" s="79">
        <f>SUM(B8:J8)-G8</f>
        <v>57</v>
      </c>
      <c r="L8" s="79"/>
    </row>
    <row r="9" spans="1:12" ht="24.9" customHeight="1">
      <c r="A9" s="67" t="s">
        <v>228</v>
      </c>
      <c r="B9" s="41">
        <f>SUM([11]第一周:第五周!B9)</f>
        <v>24</v>
      </c>
      <c r="C9" s="41">
        <f>SUM([11]第一周:第五周!C9)</f>
        <v>29</v>
      </c>
      <c r="D9" s="41">
        <f>SUM([11]第一周:第五周!D9)</f>
        <v>0</v>
      </c>
      <c r="E9" s="41">
        <f>SUM([11]第一周:第五周!E9)</f>
        <v>0</v>
      </c>
      <c r="F9" s="41">
        <f>SUM([11]第一周:第五周!F9)</f>
        <v>0</v>
      </c>
      <c r="G9" s="41">
        <f>SUM([11]第一周:第五周!G9)</f>
        <v>0</v>
      </c>
      <c r="H9" s="41">
        <f>SUM([11]第一周:第五周!H9)</f>
        <v>0</v>
      </c>
      <c r="I9" s="41">
        <f>SUM([11]第一周:第五周!I9)</f>
        <v>0</v>
      </c>
      <c r="J9" s="41">
        <f>SUM([11]第一周:第五周!J9)</f>
        <v>0</v>
      </c>
      <c r="K9" s="79">
        <f>SUM(B9:J9)-G9</f>
        <v>53</v>
      </c>
      <c r="L9" s="79"/>
    </row>
    <row r="10" spans="1:12" ht="24.9" customHeight="1">
      <c r="A10" s="67" t="s">
        <v>229</v>
      </c>
      <c r="B10" s="41">
        <f>SUM([11]第一周:第五周!B10)</f>
        <v>0</v>
      </c>
      <c r="C10" s="41">
        <f>SUM([11]第一周:第五周!C10)</f>
        <v>0</v>
      </c>
      <c r="D10" s="41">
        <f>SUM([11]第一周:第五周!D10)</f>
        <v>24</v>
      </c>
      <c r="E10" s="41">
        <f>SUM([11]第一周:第五周!E10)</f>
        <v>0</v>
      </c>
      <c r="F10" s="41">
        <f>SUM([11]第一周:第五周!F10)</f>
        <v>0</v>
      </c>
      <c r="G10" s="41">
        <f>SUM([11]第一周:第五周!G10)</f>
        <v>0</v>
      </c>
      <c r="H10" s="41">
        <f>SUM([11]第一周:第五周!H10)</f>
        <v>0</v>
      </c>
      <c r="I10" s="41">
        <f>SUM([11]第一周:第五周!I10)</f>
        <v>0</v>
      </c>
      <c r="J10" s="41">
        <f>SUM([11]第一周:第五周!J10)</f>
        <v>0</v>
      </c>
      <c r="K10" s="79">
        <f>SUM(B10:J10)-G10</f>
        <v>24</v>
      </c>
      <c r="L10" s="79"/>
    </row>
    <row r="11" spans="1:12" ht="24.9" customHeight="1">
      <c r="A11" s="67">
        <v>0</v>
      </c>
      <c r="B11" s="41">
        <f>SUM([11]第一周:第五周!B11)</f>
        <v>0</v>
      </c>
      <c r="C11" s="41">
        <f>SUM([11]第一周:第五周!C11)</f>
        <v>0</v>
      </c>
      <c r="D11" s="41">
        <f>SUM([11]第一周:第五周!D11)</f>
        <v>0</v>
      </c>
      <c r="E11" s="41">
        <f>SUM([11]第一周:第五周!E11)</f>
        <v>0</v>
      </c>
      <c r="F11" s="41">
        <f>SUM([11]第一周:第五周!F11)</f>
        <v>0</v>
      </c>
      <c r="G11" s="41">
        <f>SUM([11]第一周:第五周!G11)</f>
        <v>0</v>
      </c>
      <c r="H11" s="41">
        <f>SUM([11]第一周:第五周!H11)</f>
        <v>0</v>
      </c>
      <c r="I11" s="41">
        <f>SUM([11]第一周:第五周!I11)</f>
        <v>0</v>
      </c>
      <c r="J11" s="41">
        <f>SUM([11]第一周:第五周!J11)</f>
        <v>0</v>
      </c>
      <c r="K11" s="79">
        <f>SUM(B11:J11)-G11</f>
        <v>0</v>
      </c>
      <c r="L11" s="79"/>
    </row>
    <row r="12" spans="1:12" ht="24.9" customHeight="1">
      <c r="A12" s="75" t="s">
        <v>230</v>
      </c>
      <c r="B12" s="42">
        <f>SUM(B7:B11)</f>
        <v>72</v>
      </c>
      <c r="C12" s="42">
        <f>SUM(C7:C11)</f>
        <v>87</v>
      </c>
      <c r="D12" s="77">
        <f>SUM(D7:D11)</f>
        <v>48</v>
      </c>
      <c r="E12" s="77">
        <f t="shared" ref="E12:H12" si="0">SUM(E7:E11)</f>
        <v>31</v>
      </c>
      <c r="F12" s="77">
        <f t="shared" si="0"/>
        <v>54</v>
      </c>
      <c r="G12" s="77">
        <f t="shared" si="0"/>
        <v>248</v>
      </c>
      <c r="H12" s="77">
        <f t="shared" si="0"/>
        <v>2</v>
      </c>
      <c r="I12" s="77">
        <f>SUM(I7:I11)</f>
        <v>0</v>
      </c>
      <c r="J12" s="77">
        <f>SUM(J7:J11)</f>
        <v>0</v>
      </c>
      <c r="K12" s="12" t="s">
        <v>237</v>
      </c>
      <c r="L12" s="12">
        <f>SUM(K7:L11)</f>
        <v>294</v>
      </c>
    </row>
    <row r="14" spans="1:12" s="63" customFormat="1" ht="24.9" customHeight="1">
      <c r="A14" s="61" t="s">
        <v>231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24.9" customHeight="1">
      <c r="A15" s="68" t="s">
        <v>232</v>
      </c>
      <c r="B15" s="84" t="s">
        <v>233</v>
      </c>
      <c r="C15" s="85"/>
      <c r="D15" s="84" t="s">
        <v>234</v>
      </c>
      <c r="E15" s="85"/>
      <c r="F15" s="84" t="s">
        <v>235</v>
      </c>
      <c r="G15" s="85"/>
      <c r="H15" s="88" t="s">
        <v>236</v>
      </c>
      <c r="I15" s="89"/>
      <c r="K15" s="26"/>
      <c r="L15" s="26"/>
    </row>
    <row r="16" spans="1:12" ht="24.9" customHeight="1">
      <c r="A16" s="67" t="s">
        <v>200</v>
      </c>
      <c r="B16" s="86">
        <f>SUM([11]第一周:第五周!B18:C18)</f>
        <v>2</v>
      </c>
      <c r="C16" s="87"/>
      <c r="D16" s="86">
        <f>SUM([11]第一周:第五周!D18:E18)</f>
        <v>0</v>
      </c>
      <c r="E16" s="87"/>
      <c r="F16" s="86">
        <f>SUM([11]第一周:第五周!F18:G18)</f>
        <v>0</v>
      </c>
      <c r="G16" s="87"/>
      <c r="H16" s="96">
        <f>SUM(B16:G16)</f>
        <v>2</v>
      </c>
      <c r="I16" s="97"/>
      <c r="K16" s="98"/>
      <c r="L16" s="98"/>
    </row>
    <row r="17" spans="1:12" ht="24.9" customHeight="1">
      <c r="A17" s="67" t="s">
        <v>201</v>
      </c>
      <c r="B17" s="86">
        <f>SUM([11]第一周:第五周!B19:C19)</f>
        <v>2</v>
      </c>
      <c r="C17" s="87"/>
      <c r="D17" s="86">
        <f>SUM([11]第一周:第五周!D19:E19)</f>
        <v>0</v>
      </c>
      <c r="E17" s="87"/>
      <c r="F17" s="86">
        <f>SUM([11]第一周:第五周!F19:G19)</f>
        <v>0</v>
      </c>
      <c r="G17" s="87"/>
      <c r="H17" s="96">
        <f>SUM(B17:G17)</f>
        <v>2</v>
      </c>
      <c r="I17" s="97"/>
      <c r="K17" s="90"/>
      <c r="L17" s="90"/>
    </row>
    <row r="18" spans="1:12" ht="24.9" customHeight="1">
      <c r="A18" s="67" t="s">
        <v>202</v>
      </c>
      <c r="B18" s="86">
        <f>SUM([11]第一周:第五周!B20:C20)</f>
        <v>2</v>
      </c>
      <c r="C18" s="87"/>
      <c r="D18" s="86">
        <f>SUM([11]第一周:第五周!D20:E20)</f>
        <v>0</v>
      </c>
      <c r="E18" s="87"/>
      <c r="F18" s="86">
        <f>SUM([11]第一周:第五周!F20:G20)</f>
        <v>0</v>
      </c>
      <c r="G18" s="87"/>
      <c r="H18" s="96">
        <f>SUM(B18:G18)</f>
        <v>2</v>
      </c>
      <c r="I18" s="97"/>
      <c r="K18" s="98"/>
      <c r="L18" s="98"/>
    </row>
    <row r="19" spans="1:12" ht="24.9" customHeight="1">
      <c r="A19" s="67" t="s">
        <v>203</v>
      </c>
      <c r="B19" s="86">
        <f>SUM([11]第一周:第五周!B21:C21)</f>
        <v>2</v>
      </c>
      <c r="C19" s="87"/>
      <c r="D19" s="86">
        <f>SUM([11]第一周:第五周!D21:E21)</f>
        <v>0</v>
      </c>
      <c r="E19" s="87"/>
      <c r="F19" s="86">
        <f>SUM([11]第一周:第五周!F21:G21)</f>
        <v>0</v>
      </c>
      <c r="G19" s="87"/>
      <c r="H19" s="96">
        <f t="shared" ref="H19:H25" si="1">SUM(B19:G19)</f>
        <v>2</v>
      </c>
      <c r="I19" s="97"/>
      <c r="K19" s="76"/>
      <c r="L19" s="76"/>
    </row>
    <row r="20" spans="1:12" ht="24.9" customHeight="1">
      <c r="A20" s="67" t="s">
        <v>204</v>
      </c>
      <c r="B20" s="86">
        <f>SUM([11]第一周:第五周!B22:C22)</f>
        <v>2</v>
      </c>
      <c r="C20" s="87"/>
      <c r="D20" s="86">
        <f>SUM([11]第一周:第五周!D22:E22)</f>
        <v>0</v>
      </c>
      <c r="E20" s="87"/>
      <c r="F20" s="86">
        <f>SUM([11]第一周:第五周!F22:G22)</f>
        <v>0</v>
      </c>
      <c r="G20" s="87"/>
      <c r="H20" s="96">
        <f t="shared" si="1"/>
        <v>2</v>
      </c>
      <c r="I20" s="97"/>
      <c r="K20" s="76"/>
      <c r="L20" s="76"/>
    </row>
    <row r="21" spans="1:12" ht="24.9" customHeight="1">
      <c r="A21" s="67" t="s">
        <v>205</v>
      </c>
      <c r="B21" s="86">
        <f>SUM([11]第一周:第五周!B23:C23)</f>
        <v>2</v>
      </c>
      <c r="C21" s="87"/>
      <c r="D21" s="86">
        <f>SUM([11]第一周:第五周!D23:E23)</f>
        <v>0</v>
      </c>
      <c r="E21" s="87"/>
      <c r="F21" s="86">
        <f>SUM([11]第一周:第五周!F23:G23)</f>
        <v>0</v>
      </c>
      <c r="G21" s="87"/>
      <c r="H21" s="96">
        <f t="shared" si="1"/>
        <v>2</v>
      </c>
      <c r="I21" s="97"/>
      <c r="K21" s="76"/>
      <c r="L21" s="76"/>
    </row>
    <row r="22" spans="1:12" ht="24.9" customHeight="1">
      <c r="A22" s="67" t="s">
        <v>206</v>
      </c>
      <c r="B22" s="86">
        <f>SUM([11]第一周:第五周!B24:C24)</f>
        <v>2</v>
      </c>
      <c r="C22" s="87"/>
      <c r="D22" s="86">
        <f>SUM([11]第一周:第五周!D24:E24)</f>
        <v>0</v>
      </c>
      <c r="E22" s="87"/>
      <c r="F22" s="86">
        <f>SUM([11]第一周:第五周!F24:G24)</f>
        <v>0</v>
      </c>
      <c r="G22" s="87"/>
      <c r="H22" s="96">
        <f t="shared" si="1"/>
        <v>2</v>
      </c>
      <c r="I22" s="97"/>
      <c r="K22" s="76"/>
      <c r="L22" s="76"/>
    </row>
    <row r="23" spans="1:12" ht="24.9" customHeight="1">
      <c r="A23" s="67" t="s">
        <v>207</v>
      </c>
      <c r="B23" s="86">
        <f>SUM([11]第一周:第五周!B25:C25)</f>
        <v>2</v>
      </c>
      <c r="C23" s="87"/>
      <c r="D23" s="86">
        <f>SUM([11]第一周:第五周!D25:E25)</f>
        <v>0</v>
      </c>
      <c r="E23" s="87"/>
      <c r="F23" s="86">
        <f>SUM([11]第一周:第五周!F25:G25)</f>
        <v>0</v>
      </c>
      <c r="G23" s="87"/>
      <c r="H23" s="96">
        <f t="shared" si="1"/>
        <v>2</v>
      </c>
      <c r="I23" s="97"/>
      <c r="K23" s="76"/>
      <c r="L23" s="76"/>
    </row>
    <row r="24" spans="1:12" ht="24.9" customHeight="1">
      <c r="A24" s="67">
        <v>0</v>
      </c>
      <c r="B24" s="86" t="e">
        <f>SUM([2]第一周:第五周!B24:C24)</f>
        <v>#REF!</v>
      </c>
      <c r="C24" s="87"/>
      <c r="D24" s="86" t="e">
        <f>SUM([2]第一周:第五周!D24:E24)</f>
        <v>#REF!</v>
      </c>
      <c r="E24" s="87"/>
      <c r="F24" s="86" t="e">
        <f>SUM([2]第一周:第五周!F24:G24)</f>
        <v>#REF!</v>
      </c>
      <c r="G24" s="87"/>
      <c r="H24" s="96" t="e">
        <f t="shared" si="1"/>
        <v>#REF!</v>
      </c>
      <c r="I24" s="97"/>
      <c r="K24" s="76"/>
      <c r="L24" s="76"/>
    </row>
    <row r="25" spans="1:12" ht="24.9" customHeight="1">
      <c r="A25" s="67">
        <v>0</v>
      </c>
      <c r="B25" s="86" t="e">
        <f>SUM([2]第一周:第五周!B25:C25)</f>
        <v>#REF!</v>
      </c>
      <c r="C25" s="87"/>
      <c r="D25" s="86" t="e">
        <f>SUM([2]第一周:第五周!D25:E25)</f>
        <v>#REF!</v>
      </c>
      <c r="E25" s="87"/>
      <c r="F25" s="86" t="e">
        <f>SUM([2]第一周:第五周!F25:G25)</f>
        <v>#REF!</v>
      </c>
      <c r="G25" s="87"/>
      <c r="H25" s="96" t="e">
        <f t="shared" si="1"/>
        <v>#REF!</v>
      </c>
      <c r="I25" s="97"/>
      <c r="K25" s="76"/>
      <c r="L25" s="76"/>
    </row>
    <row r="26" spans="1:12" ht="24.9" customHeight="1">
      <c r="A26" s="75" t="s">
        <v>230</v>
      </c>
      <c r="B26" s="86">
        <f>SUM(B16:C23)</f>
        <v>16</v>
      </c>
      <c r="C26" s="87"/>
      <c r="D26" s="96">
        <f>SUM(D16:E23)</f>
        <v>0</v>
      </c>
      <c r="E26" s="97"/>
      <c r="F26" s="96">
        <f>SUM(F16:G23)</f>
        <v>0</v>
      </c>
      <c r="G26" s="97"/>
      <c r="H26" s="12" t="s">
        <v>237</v>
      </c>
      <c r="I26" s="12">
        <f>SUM(H16:I23)</f>
        <v>16</v>
      </c>
      <c r="K26" s="27"/>
      <c r="L26" s="27"/>
    </row>
  </sheetData>
  <mergeCells count="64">
    <mergeCell ref="B23:C23"/>
    <mergeCell ref="D23:E23"/>
    <mergeCell ref="F23:G23"/>
    <mergeCell ref="H23:I23"/>
    <mergeCell ref="B26:C26"/>
    <mergeCell ref="D26:E26"/>
    <mergeCell ref="F26:G26"/>
    <mergeCell ref="B24:C24"/>
    <mergeCell ref="D24:E24"/>
    <mergeCell ref="F24:G24"/>
    <mergeCell ref="H24:I24"/>
    <mergeCell ref="B25:C25"/>
    <mergeCell ref="D25:E25"/>
    <mergeCell ref="F25:G25"/>
    <mergeCell ref="H25:I25"/>
    <mergeCell ref="B21:C21"/>
    <mergeCell ref="D21:E21"/>
    <mergeCell ref="F21:G21"/>
    <mergeCell ref="H21:I21"/>
    <mergeCell ref="H22:I22"/>
    <mergeCell ref="B22:C22"/>
    <mergeCell ref="D22:E22"/>
    <mergeCell ref="F22:G22"/>
    <mergeCell ref="B20:C20"/>
    <mergeCell ref="D20:E20"/>
    <mergeCell ref="F20:G20"/>
    <mergeCell ref="H20:I20"/>
    <mergeCell ref="B19:C19"/>
    <mergeCell ref="D19:E19"/>
    <mergeCell ref="F19:G19"/>
    <mergeCell ref="H19:I19"/>
    <mergeCell ref="B18:C18"/>
    <mergeCell ref="D18:E18"/>
    <mergeCell ref="F18:G18"/>
    <mergeCell ref="H18:I18"/>
    <mergeCell ref="K18:L18"/>
    <mergeCell ref="K16:L16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K10:L10"/>
    <mergeCell ref="K11:L11"/>
    <mergeCell ref="B15:C15"/>
    <mergeCell ref="D15:E15"/>
    <mergeCell ref="F15:G15"/>
    <mergeCell ref="H15:I15"/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selection activeCell="J7" sqref="J7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7.9" customHeight="1">
      <c r="A1" s="78" t="s">
        <v>82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 ht="15" customHeight="1">
      <c r="A2" s="9"/>
      <c r="B2" s="11"/>
      <c r="C2" s="11"/>
      <c r="D2" s="11"/>
      <c r="I2" s="9" t="s">
        <v>1</v>
      </c>
      <c r="J2" s="10" t="str">
        <f>一!J2</f>
        <v>内蒙古自治区交通运输管理局</v>
      </c>
    </row>
    <row r="3" spans="1:12" s="4" customFormat="1" ht="15" customHeight="1">
      <c r="A3" s="9"/>
      <c r="B3" s="11"/>
      <c r="C3" s="11"/>
      <c r="D3" s="11"/>
      <c r="I3" s="56" t="s">
        <v>81</v>
      </c>
      <c r="J3" s="10" t="s">
        <v>199</v>
      </c>
    </row>
    <row r="4" spans="1:12" s="62" customFormat="1" ht="24.9" customHeight="1">
      <c r="A4" s="61" t="s">
        <v>32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 ht="24.9" customHeight="1">
      <c r="A5" s="80" t="s">
        <v>0</v>
      </c>
      <c r="B5" s="81" t="str">
        <f>参数维护!C2</f>
        <v>例行检查</v>
      </c>
      <c r="C5" s="82"/>
      <c r="D5" s="83"/>
      <c r="E5" s="79" t="str">
        <f>参数维护!C3</f>
        <v>技术支持</v>
      </c>
      <c r="F5" s="79" t="str">
        <f>参数维护!C4</f>
        <v>数据处理</v>
      </c>
      <c r="G5" s="79"/>
      <c r="H5" s="79" t="str">
        <f>参数维护!C5</f>
        <v>系统升级</v>
      </c>
      <c r="I5" s="79" t="str">
        <f>参数维护!C6</f>
        <v>需求确认</v>
      </c>
      <c r="J5" s="79" t="str">
        <f>参数维护!C7</f>
        <v>系统性能优化</v>
      </c>
      <c r="K5" s="80" t="s">
        <v>2</v>
      </c>
      <c r="L5" s="80"/>
    </row>
    <row r="6" spans="1:12" s="6" customFormat="1" ht="24.9" customHeight="1">
      <c r="A6" s="80"/>
      <c r="B6" s="39" t="s">
        <v>67</v>
      </c>
      <c r="C6" s="39" t="s">
        <v>68</v>
      </c>
      <c r="D6" s="39" t="s">
        <v>66</v>
      </c>
      <c r="E6" s="79"/>
      <c r="F6" s="39" t="s">
        <v>33</v>
      </c>
      <c r="G6" s="39" t="s">
        <v>34</v>
      </c>
      <c r="H6" s="79"/>
      <c r="I6" s="79"/>
      <c r="J6" s="79"/>
      <c r="K6" s="80"/>
      <c r="L6" s="80"/>
    </row>
    <row r="7" spans="1:12" ht="24.9" customHeight="1">
      <c r="A7" s="24" t="str">
        <f>一!A7</f>
        <v>道路运输管理信息系统</v>
      </c>
      <c r="B7" s="41">
        <f>SUM(一:十二!B7)</f>
        <v>248</v>
      </c>
      <c r="C7" s="41">
        <f>SUM(一:十二!C7)</f>
        <v>300</v>
      </c>
      <c r="D7" s="41">
        <f>SUM(一:十二!D7)</f>
        <v>220</v>
      </c>
      <c r="E7" s="41">
        <f>SUM(一:十二!E7)</f>
        <v>531</v>
      </c>
      <c r="F7" s="41">
        <f>SUM(一:十二!F7)</f>
        <v>231</v>
      </c>
      <c r="G7" s="41">
        <f>SUM(一:十二!G7)</f>
        <v>4690</v>
      </c>
      <c r="H7" s="41">
        <f>SUM(一:十二!H7)</f>
        <v>11</v>
      </c>
      <c r="I7" s="41">
        <f>SUM(一:十二!I7)</f>
        <v>8</v>
      </c>
      <c r="J7" s="41">
        <f>SUM(一:十二!J7)</f>
        <v>0</v>
      </c>
      <c r="K7" s="79">
        <f>SUM(B7:J7)-G7</f>
        <v>1549</v>
      </c>
      <c r="L7" s="79"/>
    </row>
    <row r="8" spans="1:12" ht="24.9" customHeight="1">
      <c r="A8" s="24" t="str">
        <f>一!A8</f>
        <v>包车客运管理信息系统</v>
      </c>
      <c r="B8" s="41">
        <f>SUM(一:十二!B8)</f>
        <v>248</v>
      </c>
      <c r="C8" s="41">
        <f>SUM(一:十二!C8)</f>
        <v>300</v>
      </c>
      <c r="D8" s="41">
        <f>SUM(一:十二!D8)</f>
        <v>0</v>
      </c>
      <c r="E8" s="41">
        <f>SUM(一:十二!E8)</f>
        <v>164</v>
      </c>
      <c r="F8" s="41">
        <f>SUM(一:十二!F8)</f>
        <v>36</v>
      </c>
      <c r="G8" s="41">
        <f>SUM(一:十二!G8)</f>
        <v>69</v>
      </c>
      <c r="H8" s="41">
        <f>SUM(一:十二!H8)</f>
        <v>3</v>
      </c>
      <c r="I8" s="41">
        <f>SUM(一:十二!I8)</f>
        <v>0</v>
      </c>
      <c r="J8" s="41">
        <f>SUM(一:十二!J8)</f>
        <v>0</v>
      </c>
      <c r="K8" s="79">
        <f>SUM(B8:J8)-G8</f>
        <v>751</v>
      </c>
      <c r="L8" s="79"/>
    </row>
    <row r="9" spans="1:12" ht="24.9" customHeight="1">
      <c r="A9" s="24" t="str">
        <f>一!A9</f>
        <v>从业人员无纸化考试系统</v>
      </c>
      <c r="B9" s="41">
        <f>SUM(一:十二!B9)</f>
        <v>248</v>
      </c>
      <c r="C9" s="41">
        <f>SUM(一:十二!C9)</f>
        <v>300</v>
      </c>
      <c r="D9" s="41">
        <f>SUM(一:十二!D9)</f>
        <v>0</v>
      </c>
      <c r="E9" s="41">
        <f>SUM(一:十二!E9)</f>
        <v>25</v>
      </c>
      <c r="F9" s="41">
        <f>SUM(一:十二!F9)</f>
        <v>3</v>
      </c>
      <c r="G9" s="41">
        <f>SUM(一:十二!G9)</f>
        <v>46</v>
      </c>
      <c r="H9" s="41">
        <f>SUM(一:十二!H9)</f>
        <v>0</v>
      </c>
      <c r="I9" s="41">
        <f>SUM(一:十二!I9)</f>
        <v>0</v>
      </c>
      <c r="J9" s="41">
        <f>SUM(一:十二!J9)</f>
        <v>0</v>
      </c>
      <c r="K9" s="79">
        <f>SUM(B9:J9)-G9</f>
        <v>576</v>
      </c>
      <c r="L9" s="79"/>
    </row>
    <row r="10" spans="1:12" ht="24.9" customHeight="1">
      <c r="A10" s="24" t="str">
        <f>一!A10</f>
        <v>互联互通数据上传工具</v>
      </c>
      <c r="B10" s="41">
        <f>SUM(一:十二!B10)</f>
        <v>0</v>
      </c>
      <c r="C10" s="41">
        <f>SUM(一:十二!C10)</f>
        <v>0</v>
      </c>
      <c r="D10" s="41">
        <f>SUM(一:十二!D10)</f>
        <v>110</v>
      </c>
      <c r="E10" s="41">
        <f>SUM(一:十二!E10)</f>
        <v>0</v>
      </c>
      <c r="F10" s="41">
        <f>SUM(一:十二!F10)</f>
        <v>0</v>
      </c>
      <c r="G10" s="41">
        <f>SUM(一:十二!G10)</f>
        <v>0</v>
      </c>
      <c r="H10" s="41">
        <f>SUM(一:十二!H10)</f>
        <v>10</v>
      </c>
      <c r="I10" s="41">
        <f>SUM(一:十二!I10)</f>
        <v>0</v>
      </c>
      <c r="J10" s="41">
        <f>SUM(一:十二!J10)</f>
        <v>0</v>
      </c>
      <c r="K10" s="79">
        <f>SUM(B10:J10)-G10</f>
        <v>120</v>
      </c>
      <c r="L10" s="79"/>
    </row>
    <row r="11" spans="1:12" ht="24.9" customHeight="1">
      <c r="A11" s="24">
        <f>一!A11</f>
        <v>0</v>
      </c>
      <c r="B11" s="41">
        <f>SUM(一:十二!B11)</f>
        <v>0</v>
      </c>
      <c r="C11" s="41">
        <f>SUM(一:十二!C11)</f>
        <v>0</v>
      </c>
      <c r="D11" s="41">
        <f>SUM(一:十二!D11)</f>
        <v>0</v>
      </c>
      <c r="E11" s="41">
        <f>SUM(一:十二!E11)</f>
        <v>0</v>
      </c>
      <c r="F11" s="41">
        <f>SUM(一:十二!F11)</f>
        <v>0</v>
      </c>
      <c r="G11" s="41">
        <f>SUM(一:十二!G11)</f>
        <v>0</v>
      </c>
      <c r="H11" s="41">
        <f>SUM(一:十二!H11)</f>
        <v>0</v>
      </c>
      <c r="I11" s="41">
        <f>SUM(一:十二!I11)</f>
        <v>0</v>
      </c>
      <c r="J11" s="41">
        <f>SUM(一:十二!J11)</f>
        <v>0</v>
      </c>
      <c r="K11" s="79">
        <f>SUM(B11:J11)-G11</f>
        <v>0</v>
      </c>
      <c r="L11" s="79"/>
    </row>
    <row r="12" spans="1:12" ht="24.9" customHeight="1">
      <c r="A12" s="25" t="s">
        <v>65</v>
      </c>
      <c r="B12" s="42">
        <f>SUM(B7:B11)</f>
        <v>744</v>
      </c>
      <c r="C12" s="42">
        <f>SUM(C7:C11)</f>
        <v>900</v>
      </c>
      <c r="D12" s="39">
        <f>SUM(D7:D11)</f>
        <v>330</v>
      </c>
      <c r="E12" s="39">
        <f t="shared" ref="E12:H12" si="0">SUM(E7:E11)</f>
        <v>720</v>
      </c>
      <c r="F12" s="39">
        <f t="shared" si="0"/>
        <v>270</v>
      </c>
      <c r="G12" s="39">
        <f t="shared" si="0"/>
        <v>4805</v>
      </c>
      <c r="H12" s="39">
        <f t="shared" si="0"/>
        <v>24</v>
      </c>
      <c r="I12" s="39">
        <f>SUM(I7:I11)</f>
        <v>8</v>
      </c>
      <c r="J12" s="39">
        <f>SUM(J7:J11)</f>
        <v>0</v>
      </c>
      <c r="K12" s="12" t="s">
        <v>3</v>
      </c>
      <c r="L12" s="12">
        <f>SUM(K7:L11)</f>
        <v>2996</v>
      </c>
    </row>
    <row r="14" spans="1:12" s="63" customFormat="1" ht="24.9" customHeight="1">
      <c r="A14" s="61" t="s">
        <v>35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24.9" customHeight="1">
      <c r="A15" s="28" t="s">
        <v>87</v>
      </c>
      <c r="B15" s="84" t="str">
        <f>参数维护!G21</f>
        <v>操作系统维护</v>
      </c>
      <c r="C15" s="85"/>
      <c r="D15" s="84" t="str">
        <f>参数维护!G22</f>
        <v>杀毒软件维护</v>
      </c>
      <c r="E15" s="85"/>
      <c r="F15" s="84" t="str">
        <f>参数维护!G23</f>
        <v>数据库维护</v>
      </c>
      <c r="G15" s="85"/>
      <c r="H15" s="88" t="s">
        <v>64</v>
      </c>
      <c r="I15" s="89"/>
      <c r="K15" s="26"/>
      <c r="L15" s="26"/>
    </row>
    <row r="16" spans="1:12" ht="24.9" customHeight="1">
      <c r="A16" s="67" t="s">
        <v>200</v>
      </c>
      <c r="B16" s="86">
        <f>SUM(一:十二!B16:C16)</f>
        <v>2</v>
      </c>
      <c r="C16" s="87"/>
      <c r="D16" s="86">
        <f>SUM(一:十二!D16:E16)</f>
        <v>0</v>
      </c>
      <c r="E16" s="87"/>
      <c r="F16" s="86">
        <f>SUM(一:十二!F16:G16)</f>
        <v>0</v>
      </c>
      <c r="G16" s="87"/>
      <c r="H16" s="84">
        <f>SUM(B16:G16)</f>
        <v>2</v>
      </c>
      <c r="I16" s="85"/>
      <c r="K16" s="90"/>
      <c r="L16" s="90"/>
    </row>
    <row r="17" spans="1:12" ht="24.9" customHeight="1">
      <c r="A17" s="67" t="s">
        <v>201</v>
      </c>
      <c r="B17" s="86">
        <f>SUM(一:十二!B17:C17)</f>
        <v>2</v>
      </c>
      <c r="C17" s="87"/>
      <c r="D17" s="86">
        <f>SUM(一:十二!D17:E17)</f>
        <v>0</v>
      </c>
      <c r="E17" s="87"/>
      <c r="F17" s="86">
        <f>SUM(一:十二!F17:G17)</f>
        <v>0</v>
      </c>
      <c r="G17" s="87"/>
      <c r="H17" s="84">
        <f>SUM(B17:G17)</f>
        <v>2</v>
      </c>
      <c r="I17" s="85"/>
      <c r="K17" s="90"/>
      <c r="L17" s="90"/>
    </row>
    <row r="18" spans="1:12" ht="24.9" customHeight="1">
      <c r="A18" s="67" t="s">
        <v>202</v>
      </c>
      <c r="B18" s="86">
        <f>SUM(一:十二!B18:C18)</f>
        <v>2</v>
      </c>
      <c r="C18" s="87"/>
      <c r="D18" s="86">
        <f>SUM(一:十二!D18:E18)</f>
        <v>0</v>
      </c>
      <c r="E18" s="87"/>
      <c r="F18" s="86">
        <f>SUM(一:十二!F18:G18)</f>
        <v>0</v>
      </c>
      <c r="G18" s="87"/>
      <c r="H18" s="84">
        <f>SUM(B18:G18)</f>
        <v>2</v>
      </c>
      <c r="I18" s="85"/>
      <c r="K18" s="91"/>
      <c r="L18" s="91"/>
    </row>
    <row r="19" spans="1:12" ht="24.9" customHeight="1">
      <c r="A19" s="67" t="s">
        <v>203</v>
      </c>
      <c r="B19" s="86">
        <f>SUM(一:十二!B19:C19)</f>
        <v>2</v>
      </c>
      <c r="C19" s="87"/>
      <c r="D19" s="86">
        <f>SUM(一:十二!D19:E19)</f>
        <v>0</v>
      </c>
      <c r="E19" s="87"/>
      <c r="F19" s="86">
        <f>SUM(一:十二!F19:G19)</f>
        <v>0</v>
      </c>
      <c r="G19" s="87"/>
      <c r="H19" s="84">
        <f>SUM(B19:G19)</f>
        <v>2</v>
      </c>
      <c r="I19" s="85"/>
      <c r="K19" s="90"/>
      <c r="L19" s="90"/>
    </row>
    <row r="20" spans="1:12" ht="24.9" customHeight="1">
      <c r="A20" s="67" t="s">
        <v>204</v>
      </c>
      <c r="B20" s="86">
        <f>SUM(一:十二!B20:C20)</f>
        <v>4</v>
      </c>
      <c r="C20" s="87"/>
      <c r="D20" s="86">
        <f>SUM(一:十二!D20:E20)</f>
        <v>0</v>
      </c>
      <c r="E20" s="87"/>
      <c r="F20" s="86">
        <f>SUM(一:十二!F20:G20)</f>
        <v>6</v>
      </c>
      <c r="G20" s="87"/>
      <c r="H20" s="84">
        <f>SUM(B20:G20)</f>
        <v>10</v>
      </c>
      <c r="I20" s="85"/>
      <c r="K20" s="91"/>
      <c r="L20" s="91"/>
    </row>
    <row r="21" spans="1:12" ht="24.9" customHeight="1">
      <c r="A21" s="67" t="s">
        <v>205</v>
      </c>
      <c r="B21" s="86">
        <f>SUM(一:十二!B21:C21)</f>
        <v>2</v>
      </c>
      <c r="C21" s="87"/>
      <c r="D21" s="86">
        <f>SUM(一:十二!D21:E21)</f>
        <v>0</v>
      </c>
      <c r="E21" s="87"/>
      <c r="F21" s="86">
        <f>SUM(一:十二!F21:G21)</f>
        <v>0</v>
      </c>
      <c r="G21" s="87"/>
      <c r="H21" s="84">
        <f t="shared" ref="H21:H23" si="1">SUM(B21:G21)</f>
        <v>2</v>
      </c>
      <c r="I21" s="85"/>
    </row>
    <row r="22" spans="1:12" ht="24.9" customHeight="1">
      <c r="A22" s="67" t="s">
        <v>206</v>
      </c>
      <c r="B22" s="86">
        <f>SUM(一:十二!B22:C22)</f>
        <v>2</v>
      </c>
      <c r="C22" s="87"/>
      <c r="D22" s="86">
        <f>SUM(一:十二!D22:E22)</f>
        <v>0</v>
      </c>
      <c r="E22" s="87"/>
      <c r="F22" s="86">
        <f>SUM(一:十二!F22:G22)</f>
        <v>0</v>
      </c>
      <c r="G22" s="87"/>
      <c r="H22" s="84">
        <f t="shared" si="1"/>
        <v>2</v>
      </c>
      <c r="I22" s="85"/>
    </row>
    <row r="23" spans="1:12" ht="24.9" customHeight="1">
      <c r="A23" s="67" t="s">
        <v>207</v>
      </c>
      <c r="B23" s="86">
        <f>SUM(一:十二!B23:C23)</f>
        <v>2</v>
      </c>
      <c r="C23" s="87"/>
      <c r="D23" s="86">
        <f>SUM(一:十二!D23:E23)</f>
        <v>0</v>
      </c>
      <c r="E23" s="87"/>
      <c r="F23" s="86">
        <f>SUM(一:十二!F23:G23)</f>
        <v>0</v>
      </c>
      <c r="G23" s="87"/>
      <c r="H23" s="84">
        <f t="shared" si="1"/>
        <v>2</v>
      </c>
      <c r="I23" s="85"/>
    </row>
    <row r="24" spans="1:12" ht="24.9" customHeight="1">
      <c r="A24" s="40" t="s">
        <v>65</v>
      </c>
      <c r="B24" s="92">
        <f>SUM(B16:C23)</f>
        <v>18</v>
      </c>
      <c r="C24" s="93"/>
      <c r="D24" s="92">
        <f>SUM(D16:E23)</f>
        <v>0</v>
      </c>
      <c r="E24" s="93"/>
      <c r="F24" s="92">
        <f>SUM(F16:G23)</f>
        <v>6</v>
      </c>
      <c r="G24" s="93"/>
      <c r="H24" s="12" t="s">
        <v>3</v>
      </c>
      <c r="I24" s="12">
        <f>SUM(H16:I23)</f>
        <v>24</v>
      </c>
      <c r="K24" s="27"/>
      <c r="L24" s="27"/>
    </row>
  </sheetData>
  <mergeCells count="58">
    <mergeCell ref="F24:G24"/>
    <mergeCell ref="H17:I17"/>
    <mergeCell ref="H18:I18"/>
    <mergeCell ref="H19:I19"/>
    <mergeCell ref="H20:I20"/>
    <mergeCell ref="F21:G21"/>
    <mergeCell ref="F22:G22"/>
    <mergeCell ref="F23:G23"/>
    <mergeCell ref="H21:I21"/>
    <mergeCell ref="H22:I22"/>
    <mergeCell ref="H23:I23"/>
    <mergeCell ref="B24:C24"/>
    <mergeCell ref="D17:E17"/>
    <mergeCell ref="D18:E18"/>
    <mergeCell ref="D19:E19"/>
    <mergeCell ref="D20:E20"/>
    <mergeCell ref="D24:E24"/>
    <mergeCell ref="B21:C21"/>
    <mergeCell ref="B22:C22"/>
    <mergeCell ref="B23:C23"/>
    <mergeCell ref="D21:E21"/>
    <mergeCell ref="D22:E22"/>
    <mergeCell ref="D23:E23"/>
    <mergeCell ref="K20:L20"/>
    <mergeCell ref="K16:L16"/>
    <mergeCell ref="B17:C17"/>
    <mergeCell ref="B18:C18"/>
    <mergeCell ref="B19:C19"/>
    <mergeCell ref="B20:C20"/>
    <mergeCell ref="F17:G17"/>
    <mergeCell ref="F18:G18"/>
    <mergeCell ref="F20:G20"/>
    <mergeCell ref="F19:G19"/>
    <mergeCell ref="H15:I15"/>
    <mergeCell ref="H16:I16"/>
    <mergeCell ref="K17:L17"/>
    <mergeCell ref="K18:L18"/>
    <mergeCell ref="K19:L19"/>
    <mergeCell ref="B15:C15"/>
    <mergeCell ref="B16:C16"/>
    <mergeCell ref="D15:E15"/>
    <mergeCell ref="D16:E16"/>
    <mergeCell ref="F15:G15"/>
    <mergeCell ref="F16:G16"/>
    <mergeCell ref="K10:L10"/>
    <mergeCell ref="K11:L11"/>
    <mergeCell ref="K9:L9"/>
    <mergeCell ref="A5:A6"/>
    <mergeCell ref="E5:E6"/>
    <mergeCell ref="H5:H6"/>
    <mergeCell ref="I5:I6"/>
    <mergeCell ref="J5:J6"/>
    <mergeCell ref="A1:K1"/>
    <mergeCell ref="K7:L7"/>
    <mergeCell ref="K8:L8"/>
    <mergeCell ref="F5:G5"/>
    <mergeCell ref="K5:L6"/>
    <mergeCell ref="B5:D5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workbookViewId="0">
      <selection activeCell="A24" sqref="A24:I25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90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91</v>
      </c>
      <c r="J2" s="10" t="str">
        <f>[1]第一周!J2</f>
        <v>内蒙古自治区交通运输管理局</v>
      </c>
    </row>
    <row r="3" spans="1:12" s="4" customFormat="1">
      <c r="A3" s="9"/>
      <c r="B3" s="11"/>
      <c r="C3" s="11"/>
      <c r="D3" s="11"/>
      <c r="I3" s="66" t="s">
        <v>92</v>
      </c>
      <c r="J3" s="10" t="s">
        <v>109</v>
      </c>
    </row>
    <row r="4" spans="1:12" s="62" customFormat="1" ht="20.399999999999999">
      <c r="A4" s="61" t="s">
        <v>94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>
      <c r="A5" s="79" t="s">
        <v>0</v>
      </c>
      <c r="B5" s="81" t="str">
        <f>[1]参数维护!A2</f>
        <v>例行检查</v>
      </c>
      <c r="C5" s="82"/>
      <c r="D5" s="83"/>
      <c r="E5" s="79" t="str">
        <f>[1]参数维护!A3</f>
        <v>技术支持</v>
      </c>
      <c r="F5" s="79" t="str">
        <f>[1]参数维护!A4</f>
        <v>数据处理</v>
      </c>
      <c r="G5" s="79"/>
      <c r="H5" s="79" t="str">
        <f>[1]参数维护!A5</f>
        <v>系统升级</v>
      </c>
      <c r="I5" s="79" t="str">
        <f>[1]参数维护!A6</f>
        <v>需求确认</v>
      </c>
      <c r="J5" s="79" t="str">
        <f>[1]参数维护!A7</f>
        <v>系统性能优化</v>
      </c>
      <c r="K5" s="80" t="s">
        <v>95</v>
      </c>
      <c r="L5" s="80"/>
    </row>
    <row r="6" spans="1:12" s="6" customFormat="1">
      <c r="A6" s="79"/>
      <c r="B6" s="57" t="s">
        <v>96</v>
      </c>
      <c r="C6" s="57" t="s">
        <v>97</v>
      </c>
      <c r="D6" s="57" t="s">
        <v>98</v>
      </c>
      <c r="E6" s="79"/>
      <c r="F6" s="57" t="s">
        <v>99</v>
      </c>
      <c r="G6" s="57" t="s">
        <v>100</v>
      </c>
      <c r="H6" s="79"/>
      <c r="I6" s="79"/>
      <c r="J6" s="79"/>
      <c r="K6" s="80"/>
      <c r="L6" s="80"/>
    </row>
    <row r="7" spans="1:12">
      <c r="A7" s="67" t="str">
        <f>[1]第一周!A7</f>
        <v>道路运输管理信息系统</v>
      </c>
      <c r="B7" s="41">
        <f>SUM([1]第一周:第五周!B7)</f>
        <v>20</v>
      </c>
      <c r="C7" s="41">
        <v>24</v>
      </c>
      <c r="D7" s="41">
        <v>3</v>
      </c>
      <c r="E7" s="41">
        <v>47</v>
      </c>
      <c r="F7" s="41">
        <f>SUM([1]第一周:第五周!F7)</f>
        <v>18</v>
      </c>
      <c r="G7" s="41">
        <v>1324</v>
      </c>
      <c r="H7" s="41">
        <v>0</v>
      </c>
      <c r="I7" s="41">
        <v>0</v>
      </c>
      <c r="J7" s="41">
        <f>SUM([1]第一周:第五周!J7)</f>
        <v>0</v>
      </c>
      <c r="K7" s="79">
        <f>SUM(B7:J7)-G7</f>
        <v>112</v>
      </c>
      <c r="L7" s="79"/>
    </row>
    <row r="8" spans="1:12">
      <c r="A8" s="67" t="str">
        <f>[1]第一周!A8</f>
        <v>包车客运管理信息系统</v>
      </c>
      <c r="B8" s="41">
        <f>SUM([1]第一周:第五周!B8)</f>
        <v>20</v>
      </c>
      <c r="C8" s="41">
        <v>24</v>
      </c>
      <c r="D8" s="41">
        <f>SUM([1]第一周:第五周!D8)</f>
        <v>0</v>
      </c>
      <c r="E8" s="41">
        <v>11</v>
      </c>
      <c r="F8" s="41">
        <v>6</v>
      </c>
      <c r="G8" s="41">
        <v>7</v>
      </c>
      <c r="H8" s="41">
        <f>SUM([1]第一周:第五周!H8)</f>
        <v>0</v>
      </c>
      <c r="I8" s="41">
        <f>SUM([1]第一周:第五周!I8)</f>
        <v>0</v>
      </c>
      <c r="J8" s="41">
        <f>SUM([1]第一周:第五周!J8)</f>
        <v>0</v>
      </c>
      <c r="K8" s="79">
        <f>SUM(B8:J8)-G8</f>
        <v>61</v>
      </c>
      <c r="L8" s="79"/>
    </row>
    <row r="9" spans="1:12">
      <c r="A9" s="67" t="str">
        <f>[1]第一周!A9</f>
        <v>从业人员无纸化考试系统</v>
      </c>
      <c r="B9" s="41">
        <f>SUM([1]第一周:第五周!B9)</f>
        <v>20</v>
      </c>
      <c r="C9" s="41">
        <v>24</v>
      </c>
      <c r="D9" s="41">
        <f>SUM([1]第一周:第五周!D9)</f>
        <v>0</v>
      </c>
      <c r="E9" s="41">
        <v>4</v>
      </c>
      <c r="F9" s="41">
        <v>1</v>
      </c>
      <c r="G9" s="41">
        <v>1</v>
      </c>
      <c r="H9" s="41">
        <f>SUM([1]第一周:第五周!H9)</f>
        <v>0</v>
      </c>
      <c r="I9" s="41">
        <f>SUM([1]第一周:第五周!I9)</f>
        <v>0</v>
      </c>
      <c r="J9" s="41">
        <f>SUM([1]第一周:第五周!J9)</f>
        <v>0</v>
      </c>
      <c r="K9" s="79">
        <f>SUM(B9:J9)-G9</f>
        <v>49</v>
      </c>
      <c r="L9" s="79"/>
    </row>
    <row r="10" spans="1:12">
      <c r="A10" s="67" t="s">
        <v>101</v>
      </c>
      <c r="B10" s="41">
        <f>SUM([1]第一周:第五周!B10)</f>
        <v>0</v>
      </c>
      <c r="C10" s="41">
        <f>SUM([1]第一周:第五周!C10)</f>
        <v>0</v>
      </c>
      <c r="D10" s="41">
        <v>0</v>
      </c>
      <c r="E10" s="41">
        <f>SUM([1]第一周:第五周!E10)</f>
        <v>0</v>
      </c>
      <c r="F10" s="41">
        <f>SUM([1]第一周:第五周!F10)</f>
        <v>0</v>
      </c>
      <c r="G10" s="41">
        <f>SUM([1]第一周:第五周!G10)</f>
        <v>0</v>
      </c>
      <c r="H10" s="41">
        <v>0</v>
      </c>
      <c r="I10" s="41">
        <f>SUM([1]第一周:第五周!I10)</f>
        <v>0</v>
      </c>
      <c r="J10" s="41">
        <f>SUM([1]第一周:第五周!J10)</f>
        <v>0</v>
      </c>
      <c r="K10" s="79">
        <f>SUM(B10:J10)-G10</f>
        <v>0</v>
      </c>
      <c r="L10" s="79"/>
    </row>
    <row r="11" spans="1:12">
      <c r="A11" s="67">
        <f>[1]第一周!A11</f>
        <v>0</v>
      </c>
      <c r="B11" s="41">
        <f>SUM([1]第一周:第五周!B11)</f>
        <v>0</v>
      </c>
      <c r="C11" s="41">
        <f>SUM([1]第一周:第五周!C11)</f>
        <v>0</v>
      </c>
      <c r="D11" s="41">
        <f>SUM([1]第一周:第五周!D11)</f>
        <v>0</v>
      </c>
      <c r="E11" s="41">
        <f>SUM([1]第一周:第五周!E11)</f>
        <v>0</v>
      </c>
      <c r="F11" s="41">
        <f>SUM([1]第一周:第五周!F11)</f>
        <v>0</v>
      </c>
      <c r="G11" s="41">
        <f>SUM([1]第一周:第五周!G11)</f>
        <v>0</v>
      </c>
      <c r="H11" s="41">
        <f>SUM([1]第一周:第五周!H11)</f>
        <v>0</v>
      </c>
      <c r="I11" s="41">
        <f>SUM([1]第一周:第五周!I11)</f>
        <v>0</v>
      </c>
      <c r="J11" s="41">
        <f>SUM([1]第一周:第五周!J11)</f>
        <v>0</v>
      </c>
      <c r="K11" s="79">
        <f>SUM(B11:J11)-G11</f>
        <v>0</v>
      </c>
      <c r="L11" s="79"/>
    </row>
    <row r="12" spans="1:12" ht="17.399999999999999">
      <c r="A12" s="58" t="s">
        <v>102</v>
      </c>
      <c r="B12" s="42">
        <f>SUM(B7:B11)</f>
        <v>60</v>
      </c>
      <c r="C12" s="42">
        <f>SUM(C7:C11)</f>
        <v>72</v>
      </c>
      <c r="D12" s="57">
        <f>SUM(D7:D11)</f>
        <v>3</v>
      </c>
      <c r="E12" s="57">
        <f t="shared" ref="E12:H12" si="0">SUM(E7:E11)</f>
        <v>62</v>
      </c>
      <c r="F12" s="57">
        <f t="shared" si="0"/>
        <v>25</v>
      </c>
      <c r="G12" s="57">
        <f t="shared" si="0"/>
        <v>1332</v>
      </c>
      <c r="H12" s="57">
        <f t="shared" si="0"/>
        <v>0</v>
      </c>
      <c r="I12" s="57">
        <f>SUM(I7:I11)</f>
        <v>0</v>
      </c>
      <c r="J12" s="57">
        <f>SUM(J7:J11)</f>
        <v>0</v>
      </c>
      <c r="K12" s="12" t="s">
        <v>103</v>
      </c>
      <c r="L12" s="12">
        <f>SUM(K7:L11)</f>
        <v>222</v>
      </c>
    </row>
    <row r="14" spans="1:12" s="63" customFormat="1" ht="20.399999999999999">
      <c r="A14" s="61" t="s">
        <v>104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5.6">
      <c r="A15" s="68" t="s">
        <v>105</v>
      </c>
      <c r="B15" s="84" t="str">
        <f>[1]参数维护!B2</f>
        <v>操作系统维护</v>
      </c>
      <c r="C15" s="85"/>
      <c r="D15" s="84" t="str">
        <f>[1]参数维护!B3</f>
        <v>杀毒软件维护</v>
      </c>
      <c r="E15" s="85"/>
      <c r="F15" s="84" t="str">
        <f>[1]参数维护!B4</f>
        <v>数据库维护</v>
      </c>
      <c r="G15" s="85"/>
      <c r="H15" s="88" t="s">
        <v>106</v>
      </c>
      <c r="I15" s="89"/>
      <c r="K15" s="26"/>
      <c r="L15" s="26"/>
    </row>
    <row r="16" spans="1:12" ht="28.8">
      <c r="A16" s="67" t="str">
        <f>[1]第一周!A18</f>
        <v>10.0.0.6
【运政应用1】</v>
      </c>
      <c r="B16" s="94">
        <f>SUM([1]第一周:第五周!B18:C18)</f>
        <v>0</v>
      </c>
      <c r="C16" s="95"/>
      <c r="D16" s="94">
        <f>SUM([1]第一周:第五周!D18:E18)</f>
        <v>0</v>
      </c>
      <c r="E16" s="95"/>
      <c r="F16" s="94">
        <f>SUM([1]第一周:第五周!F18:G18)</f>
        <v>0</v>
      </c>
      <c r="G16" s="95"/>
      <c r="H16" s="96">
        <f>SUM(B16:G16)</f>
        <v>0</v>
      </c>
      <c r="I16" s="97"/>
      <c r="K16" s="98"/>
      <c r="L16" s="98"/>
    </row>
    <row r="17" spans="1:12" ht="28.8">
      <c r="A17" s="67" t="str">
        <f>[1]第一周!A19</f>
        <v>10.0.0.7
【运政应用2】</v>
      </c>
      <c r="B17" s="94">
        <f>SUM([1]第一周:第五周!B19:C19)</f>
        <v>0</v>
      </c>
      <c r="C17" s="95"/>
      <c r="D17" s="94">
        <f>SUM([1]第一周:第五周!D19:E19)</f>
        <v>0</v>
      </c>
      <c r="E17" s="95"/>
      <c r="F17" s="94">
        <f>SUM([1]第一周:第五周!F19:G19)</f>
        <v>0</v>
      </c>
      <c r="G17" s="95"/>
      <c r="H17" s="96">
        <f>SUM(B17:G17)</f>
        <v>0</v>
      </c>
      <c r="I17" s="97"/>
      <c r="K17" s="90"/>
      <c r="L17" s="90"/>
    </row>
    <row r="18" spans="1:12" ht="28.8">
      <c r="A18" s="67" t="str">
        <f>[1]第一周!A20</f>
        <v>10.0.0.64
【运政应用3】</v>
      </c>
      <c r="B18" s="94">
        <f>SUM([1]第一周:第五周!B20:C20)</f>
        <v>0</v>
      </c>
      <c r="C18" s="95"/>
      <c r="D18" s="94">
        <f>SUM([1]第一周:第五周!D20:E20)</f>
        <v>0</v>
      </c>
      <c r="E18" s="95"/>
      <c r="F18" s="94">
        <f>SUM([1]第一周:第五周!F20:G20)</f>
        <v>0</v>
      </c>
      <c r="G18" s="95"/>
      <c r="H18" s="96">
        <f>SUM(B18:G18)</f>
        <v>0</v>
      </c>
      <c r="I18" s="97"/>
      <c r="K18" s="98"/>
      <c r="L18" s="98"/>
    </row>
    <row r="19" spans="1:12" ht="43.2">
      <c r="A19" s="67" t="str">
        <f>[1]第一周!A21</f>
        <v>10.0.0.5
【考试系统服务应用、运政应用测试】</v>
      </c>
      <c r="B19" s="94">
        <f>SUM([1]第一周:第五周!B21:C21)</f>
        <v>0</v>
      </c>
      <c r="C19" s="95"/>
      <c r="D19" s="94">
        <f>SUM([1]第一周:第五周!D21:E21)</f>
        <v>0</v>
      </c>
      <c r="E19" s="95"/>
      <c r="F19" s="94">
        <f>SUM([1]第一周:第五周!F21:G21)</f>
        <v>0</v>
      </c>
      <c r="G19" s="95"/>
      <c r="H19" s="96">
        <f t="shared" ref="H19:H25" si="1">SUM(B19:G19)</f>
        <v>0</v>
      </c>
      <c r="I19" s="97"/>
      <c r="K19" s="69"/>
      <c r="L19" s="69"/>
    </row>
    <row r="20" spans="1:12" ht="43.2">
      <c r="A20" s="67" t="str">
        <f>[1]第一周!A22</f>
        <v>10.0.0.2
【SQL服务器1（共享IP：10.0.0.58）】</v>
      </c>
      <c r="B20" s="94">
        <f>SUM([1]第一周:第五周!B22:C22)</f>
        <v>0</v>
      </c>
      <c r="C20" s="95"/>
      <c r="D20" s="94">
        <f>SUM([1]第一周:第五周!D22:E22)</f>
        <v>0</v>
      </c>
      <c r="E20" s="95"/>
      <c r="F20" s="94">
        <f>SUM([1]第一周:第五周!F22:G22)</f>
        <v>0</v>
      </c>
      <c r="G20" s="95"/>
      <c r="H20" s="96">
        <f t="shared" si="1"/>
        <v>0</v>
      </c>
      <c r="I20" s="97"/>
      <c r="K20" s="69"/>
      <c r="L20" s="69"/>
    </row>
    <row r="21" spans="1:12" ht="43.2">
      <c r="A21" s="67" t="str">
        <f>[1]第一周!A23</f>
        <v>10.0.0.3
【SQL服务器2（共享IP：10.0.0.58）】</v>
      </c>
      <c r="B21" s="94">
        <f>SUM([1]第一周:第五周!B23:C23)</f>
        <v>0</v>
      </c>
      <c r="C21" s="95"/>
      <c r="D21" s="94">
        <f>SUM([1]第一周:第五周!D23:E23)</f>
        <v>0</v>
      </c>
      <c r="E21" s="95"/>
      <c r="F21" s="94">
        <f>SUM([1]第一周:第五周!F23:G23)</f>
        <v>0</v>
      </c>
      <c r="G21" s="95"/>
      <c r="H21" s="96">
        <f t="shared" si="1"/>
        <v>0</v>
      </c>
      <c r="I21" s="97"/>
      <c r="K21" s="69"/>
      <c r="L21" s="69"/>
    </row>
    <row r="22" spans="1:12" ht="43.2">
      <c r="A22" s="67" t="str">
        <f>[1]第一周!A24</f>
        <v>192.168.2.138（刀片机一刀）
【包车应用1】</v>
      </c>
      <c r="B22" s="94">
        <f>SUM([1]第一周:第五周!B24:C24)</f>
        <v>0</v>
      </c>
      <c r="C22" s="95"/>
      <c r="D22" s="94">
        <f>SUM([1]第一周:第五周!D24:E24)</f>
        <v>0</v>
      </c>
      <c r="E22" s="95"/>
      <c r="F22" s="94">
        <f>SUM([1]第一周:第五周!F24:G24)</f>
        <v>0</v>
      </c>
      <c r="G22" s="95"/>
      <c r="H22" s="96">
        <f t="shared" si="1"/>
        <v>0</v>
      </c>
      <c r="I22" s="97"/>
      <c r="K22" s="69"/>
      <c r="L22" s="69"/>
    </row>
    <row r="23" spans="1:12" ht="43.2">
      <c r="A23" s="67" t="str">
        <f>[1]第一周!A25</f>
        <v>192.168.2.135（刀片机二刀）
【包车应用2】</v>
      </c>
      <c r="B23" s="94">
        <f>SUM([1]第一周:第五周!B25:C25)</f>
        <v>0</v>
      </c>
      <c r="C23" s="95"/>
      <c r="D23" s="94">
        <f>SUM([1]第一周:第五周!D25:E25)</f>
        <v>0</v>
      </c>
      <c r="E23" s="95"/>
      <c r="F23" s="94">
        <f>SUM([1]第一周:第五周!F25:G25)</f>
        <v>0</v>
      </c>
      <c r="G23" s="95"/>
      <c r="H23" s="96">
        <f t="shared" si="1"/>
        <v>0</v>
      </c>
      <c r="I23" s="97"/>
      <c r="K23" s="69"/>
      <c r="L23" s="69"/>
    </row>
    <row r="24" spans="1:12">
      <c r="A24" s="67">
        <f>[2]第一周!A24</f>
        <v>0</v>
      </c>
      <c r="B24" s="94">
        <f>SUM([2]第一周:第五周!B24:C24)</f>
        <v>0</v>
      </c>
      <c r="C24" s="95"/>
      <c r="D24" s="94">
        <f>SUM([2]第一周:第五周!D24:E24)</f>
        <v>0</v>
      </c>
      <c r="E24" s="95"/>
      <c r="F24" s="94">
        <f>SUM([2]第一周:第五周!F24:G24)</f>
        <v>0</v>
      </c>
      <c r="G24" s="95"/>
      <c r="H24" s="96">
        <f t="shared" si="1"/>
        <v>0</v>
      </c>
      <c r="I24" s="97"/>
      <c r="K24" s="27"/>
      <c r="L24" s="27"/>
    </row>
    <row r="25" spans="1:12">
      <c r="A25" s="67">
        <f>[2]第一周!A25</f>
        <v>0</v>
      </c>
      <c r="B25" s="94">
        <f>SUM([2]第一周:第五周!B25:C25)</f>
        <v>0</v>
      </c>
      <c r="C25" s="95"/>
      <c r="D25" s="94">
        <f>SUM([2]第一周:第五周!D25:E25)</f>
        <v>0</v>
      </c>
      <c r="E25" s="95"/>
      <c r="F25" s="94">
        <f>SUM([2]第一周:第五周!F25:G25)</f>
        <v>0</v>
      </c>
      <c r="G25" s="95"/>
      <c r="H25" s="96">
        <f t="shared" si="1"/>
        <v>0</v>
      </c>
      <c r="I25" s="97"/>
    </row>
    <row r="26" spans="1:12" ht="17.399999999999999">
      <c r="A26" s="58" t="s">
        <v>107</v>
      </c>
      <c r="B26" s="86">
        <f>SUM(B16:C25)</f>
        <v>0</v>
      </c>
      <c r="C26" s="87"/>
      <c r="D26" s="96">
        <f>SUM(D16:E25)</f>
        <v>0</v>
      </c>
      <c r="E26" s="97"/>
      <c r="F26" s="96">
        <f>SUM(F16:G25)</f>
        <v>0</v>
      </c>
      <c r="G26" s="97"/>
      <c r="H26" s="12" t="s">
        <v>108</v>
      </c>
      <c r="I26" s="12">
        <f>SUM(H16:I23)</f>
        <v>0</v>
      </c>
    </row>
  </sheetData>
  <mergeCells count="64"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  <mergeCell ref="K10:L10"/>
    <mergeCell ref="K11:L11"/>
    <mergeCell ref="B15:C15"/>
    <mergeCell ref="D15:E15"/>
    <mergeCell ref="F15:G15"/>
    <mergeCell ref="H15:I15"/>
    <mergeCell ref="K16:L16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B18:C18"/>
    <mergeCell ref="D18:E18"/>
    <mergeCell ref="F18:G18"/>
    <mergeCell ref="H18:I18"/>
    <mergeCell ref="K18:L18"/>
    <mergeCell ref="B20:C20"/>
    <mergeCell ref="D20:E20"/>
    <mergeCell ref="F20:G20"/>
    <mergeCell ref="H20:I20"/>
    <mergeCell ref="B19:C19"/>
    <mergeCell ref="D19:E19"/>
    <mergeCell ref="F19:G19"/>
    <mergeCell ref="H19:I19"/>
    <mergeCell ref="B21:C21"/>
    <mergeCell ref="D21:E21"/>
    <mergeCell ref="F21:G21"/>
    <mergeCell ref="H21:I21"/>
    <mergeCell ref="H22:I22"/>
    <mergeCell ref="B22:C22"/>
    <mergeCell ref="D22:E22"/>
    <mergeCell ref="F22:G22"/>
    <mergeCell ref="B23:C23"/>
    <mergeCell ref="D23:E23"/>
    <mergeCell ref="F23:G23"/>
    <mergeCell ref="H23:I23"/>
    <mergeCell ref="B26:C26"/>
    <mergeCell ref="D26:E26"/>
    <mergeCell ref="F26:G26"/>
    <mergeCell ref="B24:C24"/>
    <mergeCell ref="D24:E24"/>
    <mergeCell ref="F24:G24"/>
    <mergeCell ref="H24:I24"/>
    <mergeCell ref="B25:C25"/>
    <mergeCell ref="D25:E25"/>
    <mergeCell ref="F25:G25"/>
    <mergeCell ref="H25:I25"/>
  </mergeCells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7" workbookViewId="0">
      <selection activeCell="A24" sqref="A24:I25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110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111</v>
      </c>
      <c r="J2" s="10" t="str">
        <f>[2]第一周!J2</f>
        <v>内蒙古自治区交通运输管理局</v>
      </c>
    </row>
    <row r="3" spans="1:12" s="4" customFormat="1">
      <c r="A3" s="9"/>
      <c r="B3" s="11"/>
      <c r="C3" s="11"/>
      <c r="D3" s="11"/>
      <c r="I3" s="56" t="s">
        <v>112</v>
      </c>
      <c r="J3" s="10" t="s">
        <v>113</v>
      </c>
    </row>
    <row r="4" spans="1:12" s="62" customFormat="1" ht="20.399999999999999">
      <c r="A4" s="61" t="s">
        <v>114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 ht="13.5" customHeight="1">
      <c r="A5" s="79" t="s">
        <v>0</v>
      </c>
      <c r="B5" s="81" t="str">
        <f>[2]参数维护!A2</f>
        <v>例行检查</v>
      </c>
      <c r="C5" s="82"/>
      <c r="D5" s="83"/>
      <c r="E5" s="79" t="str">
        <f>[2]参数维护!A3</f>
        <v>技术支持</v>
      </c>
      <c r="F5" s="79" t="str">
        <f>[2]参数维护!A4</f>
        <v>数据处理</v>
      </c>
      <c r="G5" s="79"/>
      <c r="H5" s="79" t="str">
        <f>[2]参数维护!A5</f>
        <v>系统升级</v>
      </c>
      <c r="I5" s="79" t="str">
        <f>[2]参数维护!A6</f>
        <v>需求确认</v>
      </c>
      <c r="J5" s="79" t="str">
        <f>[2]参数维护!A7</f>
        <v>系统性能优化</v>
      </c>
      <c r="K5" s="80" t="s">
        <v>95</v>
      </c>
      <c r="L5" s="80"/>
    </row>
    <row r="6" spans="1:12" s="6" customFormat="1">
      <c r="A6" s="79"/>
      <c r="B6" s="64" t="s">
        <v>67</v>
      </c>
      <c r="C6" s="64" t="s">
        <v>68</v>
      </c>
      <c r="D6" s="64" t="s">
        <v>98</v>
      </c>
      <c r="E6" s="79"/>
      <c r="F6" s="64" t="s">
        <v>99</v>
      </c>
      <c r="G6" s="64" t="s">
        <v>100</v>
      </c>
      <c r="H6" s="79"/>
      <c r="I6" s="79"/>
      <c r="J6" s="79"/>
      <c r="K6" s="80"/>
      <c r="L6" s="80"/>
    </row>
    <row r="7" spans="1:12">
      <c r="A7" s="67" t="str">
        <f>[2]第一周!A7</f>
        <v>道路运输管理信息系统</v>
      </c>
      <c r="B7" s="41">
        <f>SUM([2]第一周:第五周!B7)</f>
        <v>17</v>
      </c>
      <c r="C7" s="41">
        <f>SUM([2]第一周:第五周!C7)</f>
        <v>21</v>
      </c>
      <c r="D7" s="41">
        <f>SUM([2]第一周:第五周!D7)</f>
        <v>4</v>
      </c>
      <c r="E7" s="41">
        <f>SUM([2]第一周:第五周!E7)</f>
        <v>12</v>
      </c>
      <c r="F7" s="41">
        <f>SUM([2]第一周:第五周!F7)</f>
        <v>10</v>
      </c>
      <c r="G7" s="41">
        <f>SUM([2]第一周:第五周!G7)</f>
        <v>1000</v>
      </c>
      <c r="H7" s="41">
        <f>SUM([2]第一周:第五周!H7)</f>
        <v>1</v>
      </c>
      <c r="I7" s="41">
        <f>SUM([2]第一周:第五周!I7)</f>
        <v>0</v>
      </c>
      <c r="J7" s="41">
        <f>SUM([2]第一周:第五周!J7)</f>
        <v>0</v>
      </c>
      <c r="K7" s="79">
        <f>SUM(B7:J7)-G7</f>
        <v>65</v>
      </c>
      <c r="L7" s="79"/>
    </row>
    <row r="8" spans="1:12">
      <c r="A8" s="67" t="str">
        <f>[2]第一周!A8</f>
        <v>包车客运管理信息系统</v>
      </c>
      <c r="B8" s="41">
        <f>SUM([2]第一周:第五周!B8)</f>
        <v>17</v>
      </c>
      <c r="C8" s="41">
        <f>SUM([2]第一周:第五周!C8)</f>
        <v>21</v>
      </c>
      <c r="D8" s="41">
        <f>SUM([2]第一周:第五周!D8)</f>
        <v>0</v>
      </c>
      <c r="E8" s="41">
        <f>SUM([2]第一周:第五周!E8)</f>
        <v>6</v>
      </c>
      <c r="F8" s="41">
        <f>SUM([2]第一周:第五周!F8)</f>
        <v>8</v>
      </c>
      <c r="G8" s="41">
        <f>SUM([2]第一周:第五周!G8)</f>
        <v>29</v>
      </c>
      <c r="H8" s="41">
        <f>SUM([2]第一周:第五周!H8)</f>
        <v>1</v>
      </c>
      <c r="I8" s="41">
        <f>SUM([2]第一周:第五周!I8)</f>
        <v>0</v>
      </c>
      <c r="J8" s="41">
        <f>SUM([2]第一周:第五周!J8)</f>
        <v>0</v>
      </c>
      <c r="K8" s="79">
        <f>SUM(B8:J8)-G8</f>
        <v>53</v>
      </c>
      <c r="L8" s="79"/>
    </row>
    <row r="9" spans="1:12">
      <c r="A9" s="67" t="str">
        <f>[2]第一周!A9</f>
        <v>从业人员无纸化考试系统</v>
      </c>
      <c r="B9" s="41">
        <f>SUM([2]第一周:第五周!B9)</f>
        <v>17</v>
      </c>
      <c r="C9" s="41">
        <f>SUM([2]第一周:第五周!C9)</f>
        <v>21</v>
      </c>
      <c r="D9" s="41">
        <f>SUM([2]第一周:第五周!D9)</f>
        <v>0</v>
      </c>
      <c r="E9" s="41">
        <f>SUM([2]第一周:第五周!E9)</f>
        <v>8</v>
      </c>
      <c r="F9" s="41">
        <f>SUM([2]第一周:第五周!F9)</f>
        <v>0</v>
      </c>
      <c r="G9" s="41">
        <f>SUM([2]第一周:第五周!G9)</f>
        <v>0</v>
      </c>
      <c r="H9" s="41">
        <f>SUM([2]第一周:第五周!H9)</f>
        <v>0</v>
      </c>
      <c r="I9" s="41">
        <f>SUM([2]第一周:第五周!I9)</f>
        <v>0</v>
      </c>
      <c r="J9" s="41">
        <f>SUM([2]第一周:第五周!J9)</f>
        <v>0</v>
      </c>
      <c r="K9" s="79">
        <f>SUM(B9:J9)-G9</f>
        <v>46</v>
      </c>
      <c r="L9" s="79"/>
    </row>
    <row r="10" spans="1:12">
      <c r="A10" s="24" t="str">
        <f>一!A10</f>
        <v>互联互通数据上传工具</v>
      </c>
      <c r="B10" s="41">
        <f>SUM([2]第一周:第五周!B10)</f>
        <v>0</v>
      </c>
      <c r="C10" s="41">
        <f>SUM([2]第一周:第五周!C10)</f>
        <v>0</v>
      </c>
      <c r="D10" s="41">
        <f>SUM([2]第一周:第五周!D10)</f>
        <v>0</v>
      </c>
      <c r="E10" s="41">
        <f>SUM([2]第一周:第五周!E10)</f>
        <v>0</v>
      </c>
      <c r="F10" s="41">
        <f>SUM([2]第一周:第五周!F10)</f>
        <v>0</v>
      </c>
      <c r="G10" s="41">
        <f>SUM([2]第一周:第五周!G10)</f>
        <v>0</v>
      </c>
      <c r="H10" s="41">
        <f>SUM([2]第一周:第五周!H10)</f>
        <v>0</v>
      </c>
      <c r="I10" s="41">
        <f>SUM([2]第一周:第五周!I10)</f>
        <v>0</v>
      </c>
      <c r="J10" s="41">
        <f>SUM([2]第一周:第五周!J10)</f>
        <v>0</v>
      </c>
      <c r="K10" s="79">
        <f>SUM(B10:J10)-G10</f>
        <v>0</v>
      </c>
      <c r="L10" s="79"/>
    </row>
    <row r="11" spans="1:12">
      <c r="A11" s="67">
        <f>[2]第一周!A11</f>
        <v>0</v>
      </c>
      <c r="B11" s="41">
        <f>SUM([2]第一周:第五周!B11)</f>
        <v>0</v>
      </c>
      <c r="C11" s="41">
        <f>SUM([2]第一周:第五周!C11)</f>
        <v>0</v>
      </c>
      <c r="D11" s="41">
        <f>SUM([2]第一周:第五周!D11)</f>
        <v>0</v>
      </c>
      <c r="E11" s="41">
        <f>SUM([2]第一周:第五周!E11)</f>
        <v>0</v>
      </c>
      <c r="F11" s="41">
        <f>SUM([2]第一周:第五周!F11)</f>
        <v>0</v>
      </c>
      <c r="G11" s="41">
        <f>SUM([2]第一周:第五周!G11)</f>
        <v>0</v>
      </c>
      <c r="H11" s="41">
        <f>SUM([2]第一周:第五周!H11)</f>
        <v>0</v>
      </c>
      <c r="I11" s="41">
        <f>SUM([2]第一周:第五周!I11)</f>
        <v>0</v>
      </c>
      <c r="J11" s="41">
        <f>SUM([2]第一周:第五周!J11)</f>
        <v>0</v>
      </c>
      <c r="K11" s="79">
        <f>SUM(B11:J11)-G11</f>
        <v>0</v>
      </c>
      <c r="L11" s="79"/>
    </row>
    <row r="12" spans="1:12" ht="17.399999999999999">
      <c r="A12" s="65" t="s">
        <v>115</v>
      </c>
      <c r="B12" s="42">
        <f>SUM(B7:B11)</f>
        <v>51</v>
      </c>
      <c r="C12" s="42">
        <f>SUM(C7:C11)</f>
        <v>63</v>
      </c>
      <c r="D12" s="64">
        <f>SUM(D7:D11)</f>
        <v>4</v>
      </c>
      <c r="E12" s="64">
        <f t="shared" ref="E12:H12" si="0">SUM(E7:E11)</f>
        <v>26</v>
      </c>
      <c r="F12" s="64">
        <f t="shared" si="0"/>
        <v>18</v>
      </c>
      <c r="G12" s="64">
        <f t="shared" si="0"/>
        <v>1029</v>
      </c>
      <c r="H12" s="64">
        <f t="shared" si="0"/>
        <v>2</v>
      </c>
      <c r="I12" s="64">
        <f>SUM(I7:I11)</f>
        <v>0</v>
      </c>
      <c r="J12" s="64">
        <f>SUM(J7:J11)</f>
        <v>0</v>
      </c>
      <c r="K12" s="12" t="s">
        <v>116</v>
      </c>
      <c r="L12" s="12">
        <f>SUM(K7:L11)</f>
        <v>164</v>
      </c>
    </row>
    <row r="14" spans="1:12" s="63" customFormat="1" ht="20.399999999999999">
      <c r="A14" s="61" t="s">
        <v>117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4.25" customHeight="1">
      <c r="A15" s="68" t="s">
        <v>118</v>
      </c>
      <c r="B15" s="84" t="str">
        <f>[2]参数维护!B2</f>
        <v>操作系统维护</v>
      </c>
      <c r="C15" s="85"/>
      <c r="D15" s="84" t="str">
        <f>[2]参数维护!B3</f>
        <v>杀毒软件维护</v>
      </c>
      <c r="E15" s="85"/>
      <c r="F15" s="84" t="str">
        <f>[2]参数维护!B4</f>
        <v>数据库维护</v>
      </c>
      <c r="G15" s="85"/>
      <c r="H15" s="88" t="s">
        <v>119</v>
      </c>
      <c r="I15" s="89"/>
      <c r="K15" s="26"/>
      <c r="L15" s="26"/>
    </row>
    <row r="16" spans="1:12" ht="28.8">
      <c r="A16" s="67" t="str">
        <f>[2]第一周!A16</f>
        <v>10.0.0.2【SQL服务器1（共享IP：10.0.0.58）】</v>
      </c>
      <c r="B16" s="94">
        <f>SUM([2]第一周:第五周!B16:C16)</f>
        <v>0</v>
      </c>
      <c r="C16" s="95"/>
      <c r="D16" s="94">
        <f>SUM([2]第一周:第五周!D16:E16)</f>
        <v>0</v>
      </c>
      <c r="E16" s="95"/>
      <c r="F16" s="94">
        <f>SUM([2]第一周:第五周!F16:G16)</f>
        <v>0</v>
      </c>
      <c r="G16" s="95"/>
      <c r="H16" s="96">
        <f>SUM(B16:G16)</f>
        <v>0</v>
      </c>
      <c r="I16" s="97"/>
      <c r="K16" s="90"/>
      <c r="L16" s="90"/>
    </row>
    <row r="17" spans="1:12">
      <c r="A17" s="67" t="str">
        <f>[2]第一周!A17</f>
        <v>10.0.0.7【运政应用2】</v>
      </c>
      <c r="B17" s="94">
        <f>SUM([2]第一周:第五周!B17:C17)</f>
        <v>0</v>
      </c>
      <c r="C17" s="95"/>
      <c r="D17" s="94">
        <f>SUM([2]第一周:第五周!D17:E17)</f>
        <v>0</v>
      </c>
      <c r="E17" s="95"/>
      <c r="F17" s="94">
        <f>SUM([2]第一周:第五周!F17:G17)</f>
        <v>0</v>
      </c>
      <c r="G17" s="95"/>
      <c r="H17" s="96">
        <f>SUM(B17:G17)</f>
        <v>0</v>
      </c>
      <c r="I17" s="97"/>
      <c r="K17" s="90"/>
      <c r="L17" s="90"/>
    </row>
    <row r="18" spans="1:12">
      <c r="A18" s="67" t="str">
        <f>[2]第一周!A18</f>
        <v>10.0.0.64【运政应用3】</v>
      </c>
      <c r="B18" s="94">
        <f>SUM([2]第一周:第五周!B18:C18)</f>
        <v>0</v>
      </c>
      <c r="C18" s="95"/>
      <c r="D18" s="94">
        <f>SUM([2]第一周:第五周!D18:E18)</f>
        <v>0</v>
      </c>
      <c r="E18" s="95"/>
      <c r="F18" s="94">
        <f>SUM([2]第一周:第五周!F18:G18)</f>
        <v>0</v>
      </c>
      <c r="G18" s="95"/>
      <c r="H18" s="96">
        <f>SUM(B18:G18)</f>
        <v>0</v>
      </c>
      <c r="I18" s="97"/>
      <c r="K18" s="98"/>
      <c r="L18" s="98"/>
    </row>
    <row r="19" spans="1:12" ht="28.8">
      <c r="A19" s="67" t="str">
        <f>[2]第一周!A19</f>
        <v>10.0.0.5【考试系统服务应用、运政应用测试】</v>
      </c>
      <c r="B19" s="94">
        <f>SUM([2]第一周:第五周!B19:C19)</f>
        <v>0</v>
      </c>
      <c r="C19" s="95"/>
      <c r="D19" s="94">
        <f>SUM([2]第一周:第五周!D19:E19)</f>
        <v>0</v>
      </c>
      <c r="E19" s="95"/>
      <c r="F19" s="94">
        <f>SUM([2]第一周:第五周!F19:G19)</f>
        <v>0</v>
      </c>
      <c r="G19" s="95"/>
      <c r="H19" s="96">
        <f>SUM(B19:G19)</f>
        <v>0</v>
      </c>
      <c r="I19" s="97"/>
      <c r="K19" s="90"/>
      <c r="L19" s="90"/>
    </row>
    <row r="20" spans="1:12" ht="28.8">
      <c r="A20" s="67" t="str">
        <f>[2]第一周!A20</f>
        <v>10.0.0.2【SQL服务器1（共享IP：10.0.0.58）】</v>
      </c>
      <c r="B20" s="94">
        <f>SUM([2]第一周:第五周!B20:C20)</f>
        <v>0</v>
      </c>
      <c r="C20" s="95"/>
      <c r="D20" s="94">
        <f>SUM([2]第一周:第五周!D20:E20)</f>
        <v>0</v>
      </c>
      <c r="E20" s="95"/>
      <c r="F20" s="94">
        <f>SUM([2]第一周:第五周!F20:G20)</f>
        <v>3</v>
      </c>
      <c r="G20" s="95"/>
      <c r="H20" s="96">
        <f>SUM(B20:G20)</f>
        <v>3</v>
      </c>
      <c r="I20" s="97"/>
      <c r="K20" s="98"/>
      <c r="L20" s="98"/>
    </row>
    <row r="21" spans="1:12" ht="28.8">
      <c r="A21" s="67" t="str">
        <f>[2]第一周!A21</f>
        <v>10.0.0.3【SQL服务器2（共享IP：10.0.0.58）】</v>
      </c>
      <c r="B21" s="94">
        <f>SUM([2]第一周:第五周!B21:C21)</f>
        <v>0</v>
      </c>
      <c r="C21" s="95"/>
      <c r="D21" s="94">
        <f>SUM([2]第一周:第五周!D21:E21)</f>
        <v>0</v>
      </c>
      <c r="E21" s="95"/>
      <c r="F21" s="94">
        <f>SUM([2]第一周:第五周!F21:G21)</f>
        <v>0</v>
      </c>
      <c r="G21" s="95"/>
      <c r="H21" s="96">
        <f t="shared" ref="H21:H25" si="1">SUM(B21:G21)</f>
        <v>0</v>
      </c>
      <c r="I21" s="97"/>
      <c r="K21" s="69"/>
      <c r="L21" s="69"/>
    </row>
    <row r="22" spans="1:12" ht="28.8">
      <c r="A22" s="67" t="str">
        <f>[2]第一周!A22</f>
        <v>192.168.2.138（刀片机一刀）【包车应用1】</v>
      </c>
      <c r="B22" s="94">
        <f>SUM([2]第一周:第五周!B22:C22)</f>
        <v>0</v>
      </c>
      <c r="C22" s="95"/>
      <c r="D22" s="94">
        <f>SUM([2]第一周:第五周!D22:E22)</f>
        <v>0</v>
      </c>
      <c r="E22" s="95"/>
      <c r="F22" s="94">
        <f>SUM([2]第一周:第五周!F22:G22)</f>
        <v>0</v>
      </c>
      <c r="G22" s="95"/>
      <c r="H22" s="96">
        <f t="shared" si="1"/>
        <v>0</v>
      </c>
      <c r="I22" s="97"/>
      <c r="K22" s="69"/>
      <c r="L22" s="69"/>
    </row>
    <row r="23" spans="1:12" ht="28.8">
      <c r="A23" s="67" t="str">
        <f>[2]第一周!A23</f>
        <v>192.168.2.135（刀片机二刀）【包车应用2】</v>
      </c>
      <c r="B23" s="94">
        <f>SUM([2]第一周:第五周!B23:C23)</f>
        <v>0</v>
      </c>
      <c r="C23" s="95"/>
      <c r="D23" s="94">
        <f>SUM([2]第一周:第五周!D23:E23)</f>
        <v>0</v>
      </c>
      <c r="E23" s="95"/>
      <c r="F23" s="94">
        <f>SUM([2]第一周:第五周!F23:G23)</f>
        <v>0</v>
      </c>
      <c r="G23" s="95"/>
      <c r="H23" s="96">
        <f t="shared" si="1"/>
        <v>0</v>
      </c>
      <c r="I23" s="97"/>
      <c r="K23" s="69"/>
      <c r="L23" s="69"/>
    </row>
    <row r="24" spans="1:12">
      <c r="A24" s="67">
        <f>[2]第一周!A24</f>
        <v>0</v>
      </c>
      <c r="B24" s="94">
        <f>SUM([2]第一周:第五周!B24:C24)</f>
        <v>0</v>
      </c>
      <c r="C24" s="95"/>
      <c r="D24" s="94">
        <f>SUM([2]第一周:第五周!D24:E24)</f>
        <v>0</v>
      </c>
      <c r="E24" s="95"/>
      <c r="F24" s="94">
        <f>SUM([2]第一周:第五周!F24:G24)</f>
        <v>0</v>
      </c>
      <c r="G24" s="95"/>
      <c r="H24" s="96">
        <f t="shared" si="1"/>
        <v>0</v>
      </c>
      <c r="I24" s="97"/>
      <c r="K24" s="69"/>
      <c r="L24" s="69"/>
    </row>
    <row r="25" spans="1:12">
      <c r="A25" s="67">
        <f>[2]第一周!A25</f>
        <v>0</v>
      </c>
      <c r="B25" s="94">
        <f>SUM([2]第一周:第五周!B25:C25)</f>
        <v>0</v>
      </c>
      <c r="C25" s="95"/>
      <c r="D25" s="94">
        <f>SUM([2]第一周:第五周!D25:E25)</f>
        <v>0</v>
      </c>
      <c r="E25" s="95"/>
      <c r="F25" s="94">
        <f>SUM([2]第一周:第五周!F25:G25)</f>
        <v>0</v>
      </c>
      <c r="G25" s="95"/>
      <c r="H25" s="96">
        <f t="shared" si="1"/>
        <v>0</v>
      </c>
      <c r="I25" s="97"/>
      <c r="K25" s="69"/>
      <c r="L25" s="69"/>
    </row>
    <row r="26" spans="1:12" ht="17.399999999999999">
      <c r="A26" s="65" t="s">
        <v>115</v>
      </c>
      <c r="B26" s="86">
        <f>SUM(B16:C25)</f>
        <v>0</v>
      </c>
      <c r="C26" s="87"/>
      <c r="D26" s="96">
        <f>SUM(D16:E25)</f>
        <v>0</v>
      </c>
      <c r="E26" s="97"/>
      <c r="F26" s="96">
        <f>SUM(F16:G25)</f>
        <v>3</v>
      </c>
      <c r="G26" s="97"/>
      <c r="H26" s="12" t="s">
        <v>116</v>
      </c>
      <c r="I26" s="12">
        <f>SUM(H16:I25)</f>
        <v>3</v>
      </c>
      <c r="K26" s="27"/>
      <c r="L26" s="27"/>
    </row>
  </sheetData>
  <mergeCells count="66">
    <mergeCell ref="B25:C25"/>
    <mergeCell ref="D25:E25"/>
    <mergeCell ref="F25:G25"/>
    <mergeCell ref="H25:I25"/>
    <mergeCell ref="B26:C26"/>
    <mergeCell ref="D26:E26"/>
    <mergeCell ref="F26:G26"/>
    <mergeCell ref="B23:C23"/>
    <mergeCell ref="D23:E23"/>
    <mergeCell ref="F23:G23"/>
    <mergeCell ref="H23:I23"/>
    <mergeCell ref="H24:I24"/>
    <mergeCell ref="B24:C24"/>
    <mergeCell ref="D24:E24"/>
    <mergeCell ref="F24:G24"/>
    <mergeCell ref="B22:C22"/>
    <mergeCell ref="D22:E22"/>
    <mergeCell ref="F22:G22"/>
    <mergeCell ref="H22:I22"/>
    <mergeCell ref="B21:C21"/>
    <mergeCell ref="D21:E21"/>
    <mergeCell ref="F21:G21"/>
    <mergeCell ref="H21:I21"/>
    <mergeCell ref="B20:C20"/>
    <mergeCell ref="D20:E20"/>
    <mergeCell ref="F20:G20"/>
    <mergeCell ref="H20:I20"/>
    <mergeCell ref="K20:L20"/>
    <mergeCell ref="K18:L18"/>
    <mergeCell ref="B19:C19"/>
    <mergeCell ref="D19:E19"/>
    <mergeCell ref="F19:G19"/>
    <mergeCell ref="H19:I19"/>
    <mergeCell ref="K19:L19"/>
    <mergeCell ref="B18:C18"/>
    <mergeCell ref="D18:E18"/>
    <mergeCell ref="F18:G18"/>
    <mergeCell ref="H18:I18"/>
    <mergeCell ref="K10:L10"/>
    <mergeCell ref="K11:L11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K16:L16"/>
    <mergeCell ref="B15:C15"/>
    <mergeCell ref="D15:E15"/>
    <mergeCell ref="F15:G15"/>
    <mergeCell ref="H15:I15"/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</mergeCells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C6" sqref="C6"/>
    </sheetView>
  </sheetViews>
  <sheetFormatPr defaultRowHeight="14.4"/>
  <cols>
    <col min="1" max="1" width="7.6640625" style="3" customWidth="1"/>
    <col min="2" max="2" width="25.6640625" style="23" customWidth="1"/>
    <col min="3" max="3" width="25.6640625" style="5" customWidth="1"/>
    <col min="4" max="4" width="25.6640625" style="36" customWidth="1"/>
    <col min="5" max="6" width="25.6640625" style="5" customWidth="1"/>
    <col min="7" max="7" width="19.77734375" bestFit="1" customWidth="1"/>
  </cols>
  <sheetData>
    <row r="1" spans="1:6" s="18" customFormat="1" ht="15.9" customHeight="1">
      <c r="A1" s="21" t="s">
        <v>4</v>
      </c>
      <c r="B1" s="22" t="s">
        <v>5</v>
      </c>
      <c r="C1" s="21" t="s">
        <v>36</v>
      </c>
      <c r="D1" s="22" t="s">
        <v>6</v>
      </c>
      <c r="E1" s="21" t="s">
        <v>7</v>
      </c>
      <c r="F1" s="21" t="s">
        <v>8</v>
      </c>
    </row>
    <row r="2" spans="1:6" ht="15.9" customHeight="1">
      <c r="A2" s="7">
        <v>1</v>
      </c>
      <c r="B2" s="17" t="s">
        <v>26</v>
      </c>
      <c r="C2" s="7" t="s">
        <v>30</v>
      </c>
      <c r="D2" s="8" t="s">
        <v>14</v>
      </c>
      <c r="E2" s="7" t="s">
        <v>10</v>
      </c>
      <c r="F2" s="7" t="s">
        <v>22</v>
      </c>
    </row>
    <row r="3" spans="1:6" ht="15.9" customHeight="1">
      <c r="A3" s="7">
        <v>2</v>
      </c>
      <c r="B3" s="17" t="s">
        <v>27</v>
      </c>
      <c r="C3" s="7" t="s">
        <v>9</v>
      </c>
      <c r="D3" s="8" t="s">
        <v>11</v>
      </c>
      <c r="E3" s="7" t="s">
        <v>12</v>
      </c>
      <c r="F3" s="16" t="s">
        <v>23</v>
      </c>
    </row>
    <row r="4" spans="1:6" ht="15.9" customHeight="1">
      <c r="A4" s="7">
        <v>3</v>
      </c>
      <c r="B4" s="17" t="s">
        <v>28</v>
      </c>
      <c r="C4" s="7" t="s">
        <v>31</v>
      </c>
      <c r="D4" s="35" t="s">
        <v>18</v>
      </c>
      <c r="E4" s="7"/>
      <c r="F4" s="7" t="s">
        <v>24</v>
      </c>
    </row>
    <row r="5" spans="1:6" ht="15.9" customHeight="1">
      <c r="A5" s="7">
        <v>4</v>
      </c>
      <c r="B5" s="17" t="s">
        <v>25</v>
      </c>
      <c r="C5" s="7" t="s">
        <v>13</v>
      </c>
      <c r="D5" s="8" t="s">
        <v>15</v>
      </c>
      <c r="E5" s="7"/>
      <c r="F5" s="7" t="s">
        <v>21</v>
      </c>
    </row>
    <row r="6" spans="1:6" ht="15.9" customHeight="1">
      <c r="A6" s="7">
        <v>5</v>
      </c>
      <c r="B6" s="17" t="s">
        <v>29</v>
      </c>
      <c r="C6" s="16" t="s">
        <v>84</v>
      </c>
      <c r="D6" s="35" t="s">
        <v>19</v>
      </c>
      <c r="E6" s="7"/>
      <c r="F6" s="7"/>
    </row>
    <row r="7" spans="1:6" ht="15.9" customHeight="1">
      <c r="A7" s="7">
        <v>6</v>
      </c>
      <c r="B7" s="17"/>
      <c r="C7" s="7" t="s">
        <v>16</v>
      </c>
      <c r="D7" s="8" t="s">
        <v>20</v>
      </c>
      <c r="E7" s="7"/>
      <c r="F7" s="7"/>
    </row>
    <row r="8" spans="1:6" ht="15.9" customHeight="1">
      <c r="A8" s="7">
        <v>7</v>
      </c>
      <c r="B8" s="17"/>
      <c r="C8" s="7" t="s">
        <v>17</v>
      </c>
      <c r="D8" s="8"/>
      <c r="E8" s="7"/>
      <c r="F8" s="7"/>
    </row>
    <row r="9" spans="1:6" s="13" customFormat="1" ht="15" customHeight="1">
      <c r="A9" s="7">
        <v>8</v>
      </c>
      <c r="B9" s="17"/>
      <c r="C9" s="7"/>
      <c r="D9" s="8"/>
      <c r="E9" s="7"/>
      <c r="F9" s="7"/>
    </row>
    <row r="10" spans="1:6" s="13" customFormat="1" ht="15" customHeight="1">
      <c r="A10" s="7">
        <v>9</v>
      </c>
      <c r="B10" s="17"/>
      <c r="C10" s="7"/>
      <c r="D10" s="8"/>
      <c r="E10" s="7"/>
      <c r="F10" s="7"/>
    </row>
    <row r="11" spans="1:6" s="13" customFormat="1" ht="15" customHeight="1">
      <c r="A11" s="7">
        <v>10</v>
      </c>
      <c r="B11" s="17"/>
      <c r="C11" s="7"/>
      <c r="D11" s="8"/>
      <c r="E11" s="7"/>
      <c r="F11" s="7"/>
    </row>
    <row r="20" spans="1:13" s="33" customFormat="1" ht="17.399999999999999">
      <c r="A20" s="21" t="s">
        <v>37</v>
      </c>
      <c r="B20" s="32" t="s">
        <v>38</v>
      </c>
      <c r="C20" s="21" t="s">
        <v>57</v>
      </c>
      <c r="D20" s="32" t="s">
        <v>63</v>
      </c>
      <c r="E20" s="32" t="s">
        <v>62</v>
      </c>
      <c r="F20" s="21" t="s">
        <v>56</v>
      </c>
      <c r="G20" s="21" t="s">
        <v>58</v>
      </c>
      <c r="H20" s="34"/>
    </row>
    <row r="21" spans="1:13" s="13" customFormat="1" ht="15" customHeight="1">
      <c r="A21" s="7">
        <v>1</v>
      </c>
      <c r="B21" s="14"/>
      <c r="C21" s="16"/>
      <c r="D21" s="14" t="s">
        <v>51</v>
      </c>
      <c r="E21" s="37" t="s">
        <v>53</v>
      </c>
      <c r="F21" s="16" t="s">
        <v>39</v>
      </c>
      <c r="G21" s="16" t="s">
        <v>60</v>
      </c>
    </row>
    <row r="22" spans="1:13">
      <c r="A22" s="7">
        <v>2</v>
      </c>
      <c r="B22" s="30"/>
      <c r="C22" s="29"/>
      <c r="D22" s="37" t="s">
        <v>52</v>
      </c>
      <c r="E22" s="37" t="s">
        <v>54</v>
      </c>
      <c r="F22" s="15" t="s">
        <v>40</v>
      </c>
      <c r="G22" s="38" t="s">
        <v>61</v>
      </c>
      <c r="H22" s="19"/>
      <c r="I22" s="19"/>
      <c r="J22" s="19"/>
      <c r="K22" s="19"/>
      <c r="L22" s="19"/>
      <c r="M22" s="19"/>
    </row>
    <row r="23" spans="1:13" ht="17.399999999999999">
      <c r="A23" s="7">
        <v>3</v>
      </c>
      <c r="B23" s="30"/>
      <c r="C23" s="29"/>
      <c r="D23" s="37" t="s">
        <v>50</v>
      </c>
      <c r="E23" s="37" t="s">
        <v>55</v>
      </c>
      <c r="F23" s="15" t="s">
        <v>41</v>
      </c>
      <c r="G23" s="38" t="s">
        <v>59</v>
      </c>
      <c r="H23" s="34"/>
      <c r="I23" s="20"/>
      <c r="J23" s="20"/>
      <c r="K23" s="20"/>
      <c r="L23" s="20"/>
      <c r="M23" s="19"/>
    </row>
    <row r="24" spans="1:13">
      <c r="A24" s="7">
        <v>4</v>
      </c>
      <c r="B24" s="30"/>
      <c r="C24" s="29"/>
      <c r="D24" s="37" t="s">
        <v>49</v>
      </c>
      <c r="E24" s="7"/>
      <c r="F24" s="15" t="s">
        <v>42</v>
      </c>
      <c r="G24" s="31"/>
      <c r="H24" s="19"/>
      <c r="I24" s="19"/>
      <c r="J24" s="19"/>
      <c r="K24" s="19"/>
      <c r="L24" s="19"/>
      <c r="M24" s="19"/>
    </row>
    <row r="25" spans="1:13">
      <c r="A25" s="7">
        <v>5</v>
      </c>
      <c r="B25" s="14"/>
      <c r="C25" s="7"/>
      <c r="D25" s="37" t="s">
        <v>48</v>
      </c>
      <c r="E25" s="7"/>
      <c r="F25" s="16" t="s">
        <v>43</v>
      </c>
      <c r="G25" s="7"/>
    </row>
    <row r="26" spans="1:13">
      <c r="A26" s="7">
        <v>6</v>
      </c>
      <c r="B26" s="14"/>
      <c r="C26" s="7"/>
      <c r="D26" s="37" t="s">
        <v>47</v>
      </c>
      <c r="E26" s="7"/>
      <c r="F26" s="16" t="s">
        <v>44</v>
      </c>
      <c r="G26" s="7"/>
    </row>
    <row r="27" spans="1:13">
      <c r="A27" s="7">
        <v>7</v>
      </c>
      <c r="B27" s="14"/>
      <c r="C27" s="7"/>
      <c r="D27" s="37" t="s">
        <v>46</v>
      </c>
      <c r="E27" s="7"/>
      <c r="F27" s="16" t="s">
        <v>45</v>
      </c>
      <c r="G27" s="7"/>
    </row>
    <row r="28" spans="1:13">
      <c r="A28" s="7">
        <v>8</v>
      </c>
      <c r="B28" s="14"/>
      <c r="C28" s="7"/>
      <c r="D28" s="35"/>
      <c r="E28" s="7"/>
      <c r="F28" s="7"/>
      <c r="G28" s="7"/>
    </row>
    <row r="29" spans="1:13">
      <c r="A29" s="7">
        <v>9</v>
      </c>
      <c r="B29" s="14"/>
      <c r="C29" s="7"/>
      <c r="D29" s="35"/>
      <c r="E29" s="7"/>
      <c r="F29" s="7"/>
      <c r="G29" s="7"/>
    </row>
    <row r="30" spans="1:13">
      <c r="A30" s="7">
        <v>10</v>
      </c>
      <c r="B30" s="14"/>
      <c r="C30" s="7"/>
      <c r="D30" s="35"/>
      <c r="E30" s="7"/>
      <c r="F30" s="7"/>
      <c r="G30" s="7"/>
    </row>
    <row r="31" spans="1:13">
      <c r="A31" s="7">
        <v>11</v>
      </c>
      <c r="B31" s="14"/>
      <c r="C31" s="7"/>
      <c r="D31" s="35"/>
      <c r="E31" s="7"/>
      <c r="F31" s="7"/>
      <c r="G31" s="7"/>
    </row>
    <row r="32" spans="1:13">
      <c r="A32" s="7">
        <v>12</v>
      </c>
      <c r="B32" s="14"/>
      <c r="C32" s="7"/>
      <c r="D32" s="35"/>
      <c r="E32" s="7"/>
      <c r="F32" s="7"/>
      <c r="G32" s="7"/>
    </row>
  </sheetData>
  <sheetProtection password="DE7F" sheet="1" objects="1" scenarios="1"/>
  <phoneticPr fontId="1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workbookViewId="0">
      <selection activeCell="A10" sqref="A10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120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121</v>
      </c>
      <c r="J2" s="10" t="str">
        <f>[3]第一周!J2</f>
        <v>内蒙古自治区交通运输管理局</v>
      </c>
    </row>
    <row r="3" spans="1:12" s="4" customFormat="1">
      <c r="A3" s="9"/>
      <c r="B3" s="11"/>
      <c r="C3" s="11"/>
      <c r="D3" s="11"/>
      <c r="I3" s="56" t="s">
        <v>122</v>
      </c>
      <c r="J3" s="10" t="s">
        <v>177</v>
      </c>
    </row>
    <row r="4" spans="1:12" s="62" customFormat="1" ht="20.399999999999999">
      <c r="A4" s="61" t="s">
        <v>124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 ht="13.5" customHeight="1">
      <c r="A5" s="79" t="s">
        <v>0</v>
      </c>
      <c r="B5" s="81" t="str">
        <f>[3]参数维护!A2</f>
        <v>例行检查</v>
      </c>
      <c r="C5" s="82"/>
      <c r="D5" s="83"/>
      <c r="E5" s="79" t="str">
        <f>[3]参数维护!A3</f>
        <v>技术支持</v>
      </c>
      <c r="F5" s="79" t="str">
        <f>[3]参数维护!A4</f>
        <v>数据处理</v>
      </c>
      <c r="G5" s="79"/>
      <c r="H5" s="79" t="str">
        <f>[3]参数维护!A5</f>
        <v>系统升级</v>
      </c>
      <c r="I5" s="79" t="str">
        <f>[3]参数维护!A6</f>
        <v>需求确认</v>
      </c>
      <c r="J5" s="79" t="str">
        <f>[3]参数维护!A7</f>
        <v>系统性能优化</v>
      </c>
      <c r="K5" s="80" t="s">
        <v>125</v>
      </c>
      <c r="L5" s="80"/>
    </row>
    <row r="6" spans="1:12" s="6" customFormat="1">
      <c r="A6" s="79"/>
      <c r="B6" s="70" t="s">
        <v>126</v>
      </c>
      <c r="C6" s="70" t="s">
        <v>128</v>
      </c>
      <c r="D6" s="70" t="s">
        <v>129</v>
      </c>
      <c r="E6" s="79"/>
      <c r="F6" s="70" t="s">
        <v>130</v>
      </c>
      <c r="G6" s="70" t="s">
        <v>131</v>
      </c>
      <c r="H6" s="79"/>
      <c r="I6" s="79"/>
      <c r="J6" s="79"/>
      <c r="K6" s="80"/>
      <c r="L6" s="80"/>
    </row>
    <row r="7" spans="1:12">
      <c r="A7" s="67" t="str">
        <f>[3]第一周!A7</f>
        <v>道路运输管理信息系统</v>
      </c>
      <c r="B7" s="41">
        <f>SUM([3]第一周:第五周!B7)</f>
        <v>25</v>
      </c>
      <c r="C7" s="41">
        <f>SUM([3]第一周:第五周!C7)</f>
        <v>30</v>
      </c>
      <c r="D7" s="41">
        <f>SUM([3]第一周:第五周!D7)</f>
        <v>25</v>
      </c>
      <c r="E7" s="41">
        <f>SUM([3]第一周:第五周!E7)</f>
        <v>33</v>
      </c>
      <c r="F7" s="41">
        <f>SUM([3]第一周:第五周!F7)</f>
        <v>18</v>
      </c>
      <c r="G7" s="41">
        <f>SUM([3]第一周:第五周!G7)</f>
        <v>699</v>
      </c>
      <c r="H7" s="41">
        <f>SUM([3]第一周:第五周!H7)</f>
        <v>0</v>
      </c>
      <c r="I7" s="41">
        <f>SUM([3]第一周:第五周!I7)</f>
        <v>0</v>
      </c>
      <c r="J7" s="41">
        <f>SUM([3]第一周:第五周!J7)</f>
        <v>0</v>
      </c>
      <c r="K7" s="79">
        <f>SUM(B7:J7)-G7</f>
        <v>131</v>
      </c>
      <c r="L7" s="79"/>
    </row>
    <row r="8" spans="1:12">
      <c r="A8" s="67" t="str">
        <f>[3]第一周!A8</f>
        <v>包车客运管理信息系统</v>
      </c>
      <c r="B8" s="41">
        <f>SUM([3]第一周:第五周!B8)</f>
        <v>25</v>
      </c>
      <c r="C8" s="41">
        <f>SUM([3]第一周:第五周!C8)</f>
        <v>30</v>
      </c>
      <c r="D8" s="41">
        <f>SUM([3]第一周:第五周!D8)</f>
        <v>0</v>
      </c>
      <c r="E8" s="41">
        <f>SUM([3]第一周:第五周!E8)</f>
        <v>17</v>
      </c>
      <c r="F8" s="41">
        <f>SUM([3]第一周:第五周!F8)</f>
        <v>6</v>
      </c>
      <c r="G8" s="41">
        <f>SUM([3]第一周:第五周!G8)</f>
        <v>9</v>
      </c>
      <c r="H8" s="41">
        <f>SUM([3]第一周:第五周!H8)</f>
        <v>0</v>
      </c>
      <c r="I8" s="41">
        <f>SUM([3]第一周:第五周!I8)</f>
        <v>0</v>
      </c>
      <c r="J8" s="41">
        <f>SUM([3]第一周:第五周!J8)</f>
        <v>0</v>
      </c>
      <c r="K8" s="79">
        <f>SUM(B8:J8)-G8</f>
        <v>78</v>
      </c>
      <c r="L8" s="79"/>
    </row>
    <row r="9" spans="1:12">
      <c r="A9" s="67" t="str">
        <f>[3]第一周!A9</f>
        <v>从业人员无纸化考试系统</v>
      </c>
      <c r="B9" s="41">
        <f>SUM([3]第一周:第五周!B9)</f>
        <v>25</v>
      </c>
      <c r="C9" s="41">
        <f>SUM([3]第一周:第五周!C9)</f>
        <v>30</v>
      </c>
      <c r="D9" s="41">
        <f>SUM([3]第一周:第五周!D9)</f>
        <v>0</v>
      </c>
      <c r="E9" s="41">
        <f>SUM([3]第一周:第五周!E9)</f>
        <v>12</v>
      </c>
      <c r="F9" s="41">
        <f>SUM([3]第一周:第五周!F9)</f>
        <v>2</v>
      </c>
      <c r="G9" s="41">
        <f>SUM([3]第一周:第五周!G9)</f>
        <v>45</v>
      </c>
      <c r="H9" s="41">
        <f>SUM([3]第一周:第五周!H9)</f>
        <v>0</v>
      </c>
      <c r="I9" s="41">
        <f>SUM([3]第一周:第五周!I9)</f>
        <v>0</v>
      </c>
      <c r="J9" s="41">
        <f>SUM([3]第一周:第五周!J9)</f>
        <v>0</v>
      </c>
      <c r="K9" s="79">
        <f>SUM(B9:J9)-G9</f>
        <v>69</v>
      </c>
      <c r="L9" s="79"/>
    </row>
    <row r="10" spans="1:12">
      <c r="A10" s="24" t="str">
        <f>一!A10</f>
        <v>互联互通数据上传工具</v>
      </c>
      <c r="B10" s="41">
        <f>SUM([3]第一周:第五周!B10)</f>
        <v>0</v>
      </c>
      <c r="C10" s="41">
        <f>SUM([3]第一周:第五周!C10)</f>
        <v>0</v>
      </c>
      <c r="D10" s="41">
        <f>SUM([3]第一周:第五周!D10)</f>
        <v>0</v>
      </c>
      <c r="E10" s="41">
        <f>SUM([3]第一周:第五周!E10)</f>
        <v>0</v>
      </c>
      <c r="F10" s="41">
        <f>SUM([3]第一周:第五周!F10)</f>
        <v>0</v>
      </c>
      <c r="G10" s="41">
        <f>SUM([3]第一周:第五周!G10)</f>
        <v>0</v>
      </c>
      <c r="H10" s="41">
        <f>SUM([3]第一周:第五周!H10)</f>
        <v>0</v>
      </c>
      <c r="I10" s="41">
        <f>SUM([3]第一周:第五周!I10)</f>
        <v>0</v>
      </c>
      <c r="J10" s="41">
        <f>SUM([3]第一周:第五周!J10)</f>
        <v>0</v>
      </c>
      <c r="K10" s="79">
        <f>SUM(B10:J10)-G10</f>
        <v>0</v>
      </c>
      <c r="L10" s="79"/>
    </row>
    <row r="11" spans="1:12">
      <c r="A11" s="67">
        <f>[3]第一周!A11</f>
        <v>0</v>
      </c>
      <c r="B11" s="41">
        <f>SUM([3]第一周:第五周!B11)</f>
        <v>0</v>
      </c>
      <c r="C11" s="41">
        <f>SUM([3]第一周:第五周!C11)</f>
        <v>0</v>
      </c>
      <c r="D11" s="41">
        <f>SUM([3]第一周:第五周!D11)</f>
        <v>0</v>
      </c>
      <c r="E11" s="41">
        <f>SUM([3]第一周:第五周!E11)</f>
        <v>0</v>
      </c>
      <c r="F11" s="41">
        <f>SUM([3]第一周:第五周!F11)</f>
        <v>0</v>
      </c>
      <c r="G11" s="41">
        <f>SUM([3]第一周:第五周!G11)</f>
        <v>0</v>
      </c>
      <c r="H11" s="41">
        <f>SUM([3]第一周:第五周!H11)</f>
        <v>0</v>
      </c>
      <c r="I11" s="41">
        <f>SUM([3]第一周:第五周!I11)</f>
        <v>0</v>
      </c>
      <c r="J11" s="41">
        <f>SUM([3]第一周:第五周!J11)</f>
        <v>0</v>
      </c>
      <c r="K11" s="79">
        <f>SUM(B11:J11)-G11</f>
        <v>0</v>
      </c>
      <c r="L11" s="79"/>
    </row>
    <row r="12" spans="1:12" ht="17.399999999999999">
      <c r="A12" s="71" t="s">
        <v>137</v>
      </c>
      <c r="B12" s="42">
        <f>SUM(B7:B11)</f>
        <v>75</v>
      </c>
      <c r="C12" s="42">
        <f>SUM(C7:C11)</f>
        <v>90</v>
      </c>
      <c r="D12" s="70">
        <f>SUM(D7:D11)</f>
        <v>25</v>
      </c>
      <c r="E12" s="70">
        <f t="shared" ref="E12:H12" si="0">SUM(E7:E11)</f>
        <v>62</v>
      </c>
      <c r="F12" s="70">
        <f t="shared" si="0"/>
        <v>26</v>
      </c>
      <c r="G12" s="70">
        <f t="shared" si="0"/>
        <v>753</v>
      </c>
      <c r="H12" s="70">
        <f t="shared" si="0"/>
        <v>0</v>
      </c>
      <c r="I12" s="70">
        <f>SUM(I7:I11)</f>
        <v>0</v>
      </c>
      <c r="J12" s="70">
        <f>SUM(J7:J11)</f>
        <v>0</v>
      </c>
      <c r="K12" s="12" t="s">
        <v>133</v>
      </c>
      <c r="L12" s="12">
        <f>SUM(K7:L11)</f>
        <v>278</v>
      </c>
    </row>
    <row r="14" spans="1:12" s="63" customFormat="1" ht="20.399999999999999">
      <c r="A14" s="61" t="s">
        <v>134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4.25" customHeight="1">
      <c r="A15" s="68" t="s">
        <v>135</v>
      </c>
      <c r="B15" s="84" t="str">
        <f>[3]参数维护!B2</f>
        <v>操作系统维护</v>
      </c>
      <c r="C15" s="85"/>
      <c r="D15" s="84" t="str">
        <f>[3]参数维护!B3</f>
        <v>杀毒软件维护</v>
      </c>
      <c r="E15" s="85"/>
      <c r="F15" s="84" t="str">
        <f>[3]参数维护!B4</f>
        <v>数据库维护</v>
      </c>
      <c r="G15" s="85"/>
      <c r="H15" s="88" t="s">
        <v>136</v>
      </c>
      <c r="I15" s="89"/>
      <c r="K15" s="26"/>
      <c r="L15" s="26"/>
    </row>
    <row r="16" spans="1:12">
      <c r="A16" s="67" t="str">
        <f>[3]第一周!A16</f>
        <v>10.0.0.6【运政应用1】</v>
      </c>
      <c r="B16" s="94">
        <f>SUM([3]第一周:第五周!B16:C16)</f>
        <v>0</v>
      </c>
      <c r="C16" s="95"/>
      <c r="D16" s="94">
        <f>SUM([3]第一周:第五周!D16:E16)</f>
        <v>0</v>
      </c>
      <c r="E16" s="95"/>
      <c r="F16" s="94">
        <f>SUM([3]第一周:第五周!F16:G16)</f>
        <v>0</v>
      </c>
      <c r="G16" s="95"/>
      <c r="H16" s="96">
        <f>SUM(B16:G16)</f>
        <v>0</v>
      </c>
      <c r="I16" s="97"/>
      <c r="K16" s="90"/>
      <c r="L16" s="90"/>
    </row>
    <row r="17" spans="1:12">
      <c r="A17" s="67" t="str">
        <f>[3]第一周!A17</f>
        <v>10.0.0.7【运政应用2】</v>
      </c>
      <c r="B17" s="94">
        <f>SUM([3]第一周:第五周!B17:C17)</f>
        <v>0</v>
      </c>
      <c r="C17" s="95"/>
      <c r="D17" s="94">
        <f>SUM([3]第一周:第五周!D17:E17)</f>
        <v>0</v>
      </c>
      <c r="E17" s="95"/>
      <c r="F17" s="94">
        <f>SUM([3]第一周:第五周!F17:G17)</f>
        <v>0</v>
      </c>
      <c r="G17" s="95"/>
      <c r="H17" s="96">
        <f>SUM(B17:G17)</f>
        <v>0</v>
      </c>
      <c r="I17" s="97"/>
      <c r="K17" s="90"/>
      <c r="L17" s="90"/>
    </row>
    <row r="18" spans="1:12">
      <c r="A18" s="67" t="str">
        <f>[3]第一周!A18</f>
        <v>10.0.0.64【运政应用3】</v>
      </c>
      <c r="B18" s="94">
        <f>SUM([3]第一周:第五周!B18:C18)</f>
        <v>0</v>
      </c>
      <c r="C18" s="95"/>
      <c r="D18" s="94">
        <f>SUM([3]第一周:第五周!D18:E18)</f>
        <v>0</v>
      </c>
      <c r="E18" s="95"/>
      <c r="F18" s="94">
        <f>SUM([3]第一周:第五周!F18:G18)</f>
        <v>0</v>
      </c>
      <c r="G18" s="95"/>
      <c r="H18" s="96">
        <f>SUM(B18:G18)</f>
        <v>0</v>
      </c>
      <c r="I18" s="97"/>
      <c r="K18" s="98"/>
      <c r="L18" s="98"/>
    </row>
    <row r="19" spans="1:12" ht="28.8">
      <c r="A19" s="67" t="str">
        <f>[3]第一周!A19</f>
        <v>10.0.0.5【考试系统服务应用、运政应用测试】</v>
      </c>
      <c r="B19" s="94">
        <f>SUM([3]第一周:第五周!B19:C19)</f>
        <v>0</v>
      </c>
      <c r="C19" s="95"/>
      <c r="D19" s="94">
        <f>SUM([3]第一周:第五周!D19:E19)</f>
        <v>0</v>
      </c>
      <c r="E19" s="95"/>
      <c r="F19" s="94">
        <f>SUM([3]第一周:第五周!F19:G19)</f>
        <v>0</v>
      </c>
      <c r="G19" s="95"/>
      <c r="H19" s="96">
        <f>SUM(B19:G19)</f>
        <v>0</v>
      </c>
      <c r="I19" s="97"/>
      <c r="K19" s="90"/>
      <c r="L19" s="90"/>
    </row>
    <row r="20" spans="1:12" ht="28.8">
      <c r="A20" s="67" t="str">
        <f>[3]第一周!A20</f>
        <v>10.0.0.2【SQL服务器1（共享IP：10.0.0.58）】</v>
      </c>
      <c r="B20" s="94">
        <f>SUM([3]第一周:第五周!B20:C20)</f>
        <v>0</v>
      </c>
      <c r="C20" s="95"/>
      <c r="D20" s="94">
        <f>SUM([3]第一周:第五周!D20:E20)</f>
        <v>0</v>
      </c>
      <c r="E20" s="95"/>
      <c r="F20" s="94">
        <f>SUM([3]第一周:第五周!F20:G20)</f>
        <v>0</v>
      </c>
      <c r="G20" s="95"/>
      <c r="H20" s="96">
        <f>SUM(B20:G20)</f>
        <v>0</v>
      </c>
      <c r="I20" s="97"/>
      <c r="K20" s="98"/>
      <c r="L20" s="98"/>
    </row>
    <row r="21" spans="1:12" ht="28.8">
      <c r="A21" s="67" t="str">
        <f>[3]第一周!A21</f>
        <v>10.0.0.3【SQL服务器2（共享IP：10.0.0.58）】</v>
      </c>
      <c r="B21" s="94">
        <f>SUM([3]第一周:第五周!B21:C21)</f>
        <v>0</v>
      </c>
      <c r="C21" s="95"/>
      <c r="D21" s="94">
        <f>SUM([3]第一周:第五周!D21:E21)</f>
        <v>0</v>
      </c>
      <c r="E21" s="95"/>
      <c r="F21" s="94">
        <f>SUM([3]第一周:第五周!F21:G21)</f>
        <v>0</v>
      </c>
      <c r="G21" s="95"/>
      <c r="H21" s="96">
        <f t="shared" ref="H21:H25" si="1">SUM(B21:G21)</f>
        <v>0</v>
      </c>
      <c r="I21" s="97"/>
      <c r="K21" s="72"/>
      <c r="L21" s="72"/>
    </row>
    <row r="22" spans="1:12" ht="28.8">
      <c r="A22" s="67" t="str">
        <f>[3]第一周!A22</f>
        <v>192.168.2.138（刀片机一刀）【包车应用1】</v>
      </c>
      <c r="B22" s="94">
        <f>SUM([3]第一周:第五周!B22:C22)</f>
        <v>0</v>
      </c>
      <c r="C22" s="95"/>
      <c r="D22" s="94">
        <f>SUM([3]第一周:第五周!D22:E22)</f>
        <v>0</v>
      </c>
      <c r="E22" s="95"/>
      <c r="F22" s="94">
        <f>SUM([3]第一周:第五周!F22:G22)</f>
        <v>0</v>
      </c>
      <c r="G22" s="95"/>
      <c r="H22" s="96">
        <f t="shared" si="1"/>
        <v>0</v>
      </c>
      <c r="I22" s="97"/>
      <c r="K22" s="72"/>
      <c r="L22" s="72"/>
    </row>
    <row r="23" spans="1:12" ht="28.8">
      <c r="A23" s="67" t="str">
        <f>[3]第一周!A23</f>
        <v>192.168.2.135（刀片机二刀）【包车应用2】</v>
      </c>
      <c r="B23" s="94">
        <f>SUM([3]第一周:第五周!B23:C23)</f>
        <v>0</v>
      </c>
      <c r="C23" s="95"/>
      <c r="D23" s="94">
        <f>SUM([3]第一周:第五周!D23:E23)</f>
        <v>0</v>
      </c>
      <c r="E23" s="95"/>
      <c r="F23" s="94">
        <f>SUM([3]第一周:第五周!F23:G23)</f>
        <v>0</v>
      </c>
      <c r="G23" s="95"/>
      <c r="H23" s="96">
        <f t="shared" si="1"/>
        <v>0</v>
      </c>
      <c r="I23" s="97"/>
      <c r="K23" s="72"/>
      <c r="L23" s="72"/>
    </row>
    <row r="24" spans="1:12">
      <c r="A24" s="67">
        <f>[3]第一周!A24</f>
        <v>0</v>
      </c>
      <c r="B24" s="94">
        <f>SUM([3]第一周:第五周!B24:C24)</f>
        <v>0</v>
      </c>
      <c r="C24" s="95"/>
      <c r="D24" s="94">
        <f>SUM([3]第一周:第五周!D24:E24)</f>
        <v>0</v>
      </c>
      <c r="E24" s="95"/>
      <c r="F24" s="94">
        <f>SUM([3]第一周:第五周!F24:G24)</f>
        <v>0</v>
      </c>
      <c r="G24" s="95"/>
      <c r="H24" s="96">
        <f t="shared" si="1"/>
        <v>0</v>
      </c>
      <c r="I24" s="97"/>
      <c r="K24" s="72"/>
      <c r="L24" s="72"/>
    </row>
    <row r="25" spans="1:12">
      <c r="A25" s="67">
        <f>[3]第一周!A25</f>
        <v>0</v>
      </c>
      <c r="B25" s="94">
        <f>SUM([3]第一周:第五周!B25:C25)</f>
        <v>0</v>
      </c>
      <c r="C25" s="95"/>
      <c r="D25" s="94">
        <f>SUM([3]第一周:第五周!D25:E25)</f>
        <v>0</v>
      </c>
      <c r="E25" s="95"/>
      <c r="F25" s="94">
        <f>SUM([3]第一周:第五周!F25:G25)</f>
        <v>0</v>
      </c>
      <c r="G25" s="95"/>
      <c r="H25" s="96">
        <f t="shared" si="1"/>
        <v>0</v>
      </c>
      <c r="I25" s="97"/>
      <c r="K25" s="72"/>
      <c r="L25" s="72"/>
    </row>
    <row r="26" spans="1:12" ht="17.399999999999999">
      <c r="A26" s="71" t="s">
        <v>137</v>
      </c>
      <c r="B26" s="86">
        <f>SUM(B16:C25)</f>
        <v>0</v>
      </c>
      <c r="C26" s="87"/>
      <c r="D26" s="96">
        <f>SUM(D16:E25)</f>
        <v>0</v>
      </c>
      <c r="E26" s="97"/>
      <c r="F26" s="96">
        <f>SUM(F16:G25)</f>
        <v>0</v>
      </c>
      <c r="G26" s="97"/>
      <c r="H26" s="12" t="s">
        <v>133</v>
      </c>
      <c r="I26" s="12">
        <f>SUM(H16:I25)</f>
        <v>0</v>
      </c>
      <c r="K26" s="27"/>
      <c r="L26" s="27"/>
    </row>
  </sheetData>
  <mergeCells count="66">
    <mergeCell ref="B25:C25"/>
    <mergeCell ref="D25:E25"/>
    <mergeCell ref="F25:G25"/>
    <mergeCell ref="H25:I25"/>
    <mergeCell ref="B26:C26"/>
    <mergeCell ref="D26:E26"/>
    <mergeCell ref="F26:G26"/>
    <mergeCell ref="B23:C23"/>
    <mergeCell ref="D23:E23"/>
    <mergeCell ref="F23:G23"/>
    <mergeCell ref="H23:I23"/>
    <mergeCell ref="H24:I24"/>
    <mergeCell ref="B24:C24"/>
    <mergeCell ref="D24:E24"/>
    <mergeCell ref="F24:G24"/>
    <mergeCell ref="B22:C22"/>
    <mergeCell ref="D22:E22"/>
    <mergeCell ref="F22:G22"/>
    <mergeCell ref="H22:I22"/>
    <mergeCell ref="B21:C21"/>
    <mergeCell ref="D21:E21"/>
    <mergeCell ref="F21:G21"/>
    <mergeCell ref="H21:I21"/>
    <mergeCell ref="B20:C20"/>
    <mergeCell ref="D20:E20"/>
    <mergeCell ref="F20:G20"/>
    <mergeCell ref="H20:I20"/>
    <mergeCell ref="K20:L20"/>
    <mergeCell ref="K18:L18"/>
    <mergeCell ref="B19:C19"/>
    <mergeCell ref="D19:E19"/>
    <mergeCell ref="F19:G19"/>
    <mergeCell ref="H19:I19"/>
    <mergeCell ref="K19:L19"/>
    <mergeCell ref="B18:C18"/>
    <mergeCell ref="D18:E18"/>
    <mergeCell ref="F18:G18"/>
    <mergeCell ref="H18:I18"/>
    <mergeCell ref="K10:L10"/>
    <mergeCell ref="K11:L11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K16:L16"/>
    <mergeCell ref="B15:C15"/>
    <mergeCell ref="D15:E15"/>
    <mergeCell ref="F15:G15"/>
    <mergeCell ref="H15:I15"/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0" sqref="A10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120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121</v>
      </c>
      <c r="J2" s="10" t="str">
        <f>[4]第一周!J2</f>
        <v>内蒙古自治区交通运输管理局</v>
      </c>
    </row>
    <row r="3" spans="1:12" s="4" customFormat="1">
      <c r="A3" s="9"/>
      <c r="B3" s="11"/>
      <c r="C3" s="11"/>
      <c r="D3" s="11"/>
      <c r="I3" s="56" t="s">
        <v>122</v>
      </c>
      <c r="J3" s="10" t="s">
        <v>123</v>
      </c>
    </row>
    <row r="4" spans="1:12" s="62" customFormat="1" ht="20.399999999999999">
      <c r="A4" s="61" t="s">
        <v>124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>
      <c r="A5" s="79" t="s">
        <v>0</v>
      </c>
      <c r="B5" s="81" t="str">
        <f>[4]参数维护!A2</f>
        <v>例行检查</v>
      </c>
      <c r="C5" s="82"/>
      <c r="D5" s="83"/>
      <c r="E5" s="79" t="str">
        <f>[4]参数维护!A3</f>
        <v>技术支持</v>
      </c>
      <c r="F5" s="79" t="str">
        <f>[4]参数维护!A4</f>
        <v>数据处理</v>
      </c>
      <c r="G5" s="79"/>
      <c r="H5" s="79" t="str">
        <f>[4]参数维护!A5</f>
        <v>系统升级</v>
      </c>
      <c r="I5" s="79" t="str">
        <f>[4]参数维护!A6</f>
        <v>需求确认</v>
      </c>
      <c r="J5" s="79" t="str">
        <f>[4]参数维护!A7</f>
        <v>系统性能优化</v>
      </c>
      <c r="K5" s="80" t="s">
        <v>125</v>
      </c>
      <c r="L5" s="80"/>
    </row>
    <row r="6" spans="1:12" s="6" customFormat="1">
      <c r="A6" s="79"/>
      <c r="B6" s="70" t="s">
        <v>126</v>
      </c>
      <c r="C6" s="70" t="s">
        <v>128</v>
      </c>
      <c r="D6" s="70" t="s">
        <v>129</v>
      </c>
      <c r="E6" s="79"/>
      <c r="F6" s="70" t="s">
        <v>130</v>
      </c>
      <c r="G6" s="70" t="s">
        <v>131</v>
      </c>
      <c r="H6" s="79"/>
      <c r="I6" s="79"/>
      <c r="J6" s="79"/>
      <c r="K6" s="80"/>
      <c r="L6" s="80"/>
    </row>
    <row r="7" spans="1:12">
      <c r="A7" s="67" t="str">
        <f>[4]第一周!A7</f>
        <v>道路运输管理信息系统</v>
      </c>
      <c r="B7" s="41">
        <f>SUM([4]第一周:第五周!B7)</f>
        <v>17</v>
      </c>
      <c r="C7" s="41">
        <f>SUM([4]第一周:第五周!C7)</f>
        <v>21</v>
      </c>
      <c r="D7" s="41">
        <f>SUM([4]第一周:第五周!D7)</f>
        <v>19</v>
      </c>
      <c r="E7" s="41">
        <f>SUM([4]第一周:第五周!E7)</f>
        <v>38</v>
      </c>
      <c r="F7" s="41">
        <f>SUM([4]第一周:第五周!F7)</f>
        <v>20</v>
      </c>
      <c r="G7" s="41">
        <f>SUM([4]第一周:第五周!G7)</f>
        <v>520</v>
      </c>
      <c r="H7" s="41">
        <f>SUM([4]第一周:第五周!H7)</f>
        <v>1</v>
      </c>
      <c r="I7" s="41">
        <f>SUM([4]第一周:第五周!I7)</f>
        <v>0</v>
      </c>
      <c r="J7" s="41">
        <f>SUM([4]第一周:第五周!J7)</f>
        <v>0</v>
      </c>
      <c r="K7" s="79">
        <f>SUM(B7:J7)-G7</f>
        <v>116</v>
      </c>
      <c r="L7" s="79"/>
    </row>
    <row r="8" spans="1:12">
      <c r="A8" s="67" t="str">
        <f>[4]第一周!A8</f>
        <v>包车客运管理信息系统</v>
      </c>
      <c r="B8" s="41">
        <f>SUM([4]第一周:第五周!B8)</f>
        <v>17</v>
      </c>
      <c r="C8" s="41">
        <f>SUM([4]第一周:第五周!C8)</f>
        <v>21</v>
      </c>
      <c r="D8" s="41">
        <f>SUM([4]第一周:第五周!D8)</f>
        <v>0</v>
      </c>
      <c r="E8" s="41">
        <f>SUM([4]第一周:第五周!E8)</f>
        <v>15</v>
      </c>
      <c r="F8" s="41">
        <f>SUM([4]第一周:第五周!F8)</f>
        <v>7</v>
      </c>
      <c r="G8" s="41">
        <f>SUM([4]第一周:第五周!G8)</f>
        <v>11</v>
      </c>
      <c r="H8" s="41">
        <f>SUM([4]第一周:第五周!H8)</f>
        <v>0</v>
      </c>
      <c r="I8" s="41">
        <f>SUM([4]第一周:第五周!I8)</f>
        <v>0</v>
      </c>
      <c r="J8" s="41">
        <f>SUM([4]第一周:第五周!J8)</f>
        <v>0</v>
      </c>
      <c r="K8" s="79">
        <f>SUM(B8:J8)-G8</f>
        <v>60</v>
      </c>
      <c r="L8" s="79"/>
    </row>
    <row r="9" spans="1:12">
      <c r="A9" s="67" t="str">
        <f>[4]第一周!A9</f>
        <v>从业人员无纸化考试系统</v>
      </c>
      <c r="B9" s="41">
        <f>SUM([4]第一周:第五周!B9)</f>
        <v>17</v>
      </c>
      <c r="C9" s="41">
        <f>SUM([4]第一周:第五周!C9)</f>
        <v>21</v>
      </c>
      <c r="D9" s="41">
        <f>SUM([4]第一周:第五周!D9)</f>
        <v>0</v>
      </c>
      <c r="E9" s="41">
        <f>SUM([4]第一周:第五周!E9)</f>
        <v>0</v>
      </c>
      <c r="F9" s="41">
        <f>SUM([4]第一周:第五周!F9)</f>
        <v>0</v>
      </c>
      <c r="G9" s="41">
        <f>SUM([4]第一周:第五周!G9)</f>
        <v>0</v>
      </c>
      <c r="H9" s="41">
        <f>SUM([4]第一周:第五周!H9)</f>
        <v>0</v>
      </c>
      <c r="I9" s="41">
        <f>SUM([4]第一周:第五周!I9)</f>
        <v>0</v>
      </c>
      <c r="J9" s="41">
        <f>SUM([4]第一周:第五周!J9)</f>
        <v>0</v>
      </c>
      <c r="K9" s="79">
        <f>SUM(B9:J9)-G9</f>
        <v>38</v>
      </c>
      <c r="L9" s="79"/>
    </row>
    <row r="10" spans="1:12">
      <c r="A10" s="24" t="str">
        <f>一!A10</f>
        <v>互联互通数据上传工具</v>
      </c>
      <c r="B10" s="41">
        <f>SUM([4]第一周:第五周!B10)</f>
        <v>0</v>
      </c>
      <c r="C10" s="41">
        <f>SUM([4]第一周:第五周!C10)</f>
        <v>0</v>
      </c>
      <c r="D10" s="41">
        <f>SUM([4]第一周:第五周!D10)</f>
        <v>0</v>
      </c>
      <c r="E10" s="41">
        <f>SUM([4]第一周:第五周!E10)</f>
        <v>0</v>
      </c>
      <c r="F10" s="41">
        <f>SUM([4]第一周:第五周!F10)</f>
        <v>0</v>
      </c>
      <c r="G10" s="41">
        <f>SUM([4]第一周:第五周!G10)</f>
        <v>0</v>
      </c>
      <c r="H10" s="41">
        <f>SUM([4]第一周:第五周!H10)</f>
        <v>0</v>
      </c>
      <c r="I10" s="41">
        <f>SUM([4]第一周:第五周!I10)</f>
        <v>0</v>
      </c>
      <c r="J10" s="41">
        <f>SUM([4]第一周:第五周!J10)</f>
        <v>0</v>
      </c>
      <c r="K10" s="79">
        <f>SUM(B10:J10)-G10</f>
        <v>0</v>
      </c>
      <c r="L10" s="79"/>
    </row>
    <row r="11" spans="1:12">
      <c r="A11" s="67" t="e">
        <f>[4]第一周!A11</f>
        <v>#REF!</v>
      </c>
      <c r="B11" s="41">
        <f>SUM([4]第一周:第五周!B11)</f>
        <v>0</v>
      </c>
      <c r="C11" s="41">
        <f>SUM([4]第一周:第五周!C11)</f>
        <v>0</v>
      </c>
      <c r="D11" s="41">
        <f>SUM([4]第一周:第五周!D11)</f>
        <v>0</v>
      </c>
      <c r="E11" s="41">
        <f>SUM([4]第一周:第五周!E11)</f>
        <v>0</v>
      </c>
      <c r="F11" s="41">
        <f>SUM([4]第一周:第五周!F11)</f>
        <v>0</v>
      </c>
      <c r="G11" s="41">
        <f>SUM([4]第一周:第五周!G11)</f>
        <v>0</v>
      </c>
      <c r="H11" s="41">
        <f>SUM([4]第一周:第五周!H11)</f>
        <v>0</v>
      </c>
      <c r="I11" s="41">
        <f>SUM([4]第一周:第五周!I11)</f>
        <v>0</v>
      </c>
      <c r="J11" s="41">
        <f>SUM([4]第一周:第五周!J11)</f>
        <v>0</v>
      </c>
      <c r="K11" s="79">
        <f>SUM(B11:J11)-G11</f>
        <v>0</v>
      </c>
      <c r="L11" s="79"/>
    </row>
    <row r="12" spans="1:12" ht="17.399999999999999">
      <c r="A12" s="71" t="s">
        <v>132</v>
      </c>
      <c r="B12" s="42">
        <f>SUM(B7:B11)</f>
        <v>51</v>
      </c>
      <c r="C12" s="42">
        <f>SUM(C7:C11)</f>
        <v>63</v>
      </c>
      <c r="D12" s="70">
        <f>SUM(D7:D11)</f>
        <v>19</v>
      </c>
      <c r="E12" s="70">
        <f t="shared" ref="E12:H12" si="0">SUM(E7:E11)</f>
        <v>53</v>
      </c>
      <c r="F12" s="70">
        <f t="shared" si="0"/>
        <v>27</v>
      </c>
      <c r="G12" s="70">
        <f t="shared" si="0"/>
        <v>531</v>
      </c>
      <c r="H12" s="70">
        <f t="shared" si="0"/>
        <v>1</v>
      </c>
      <c r="I12" s="70">
        <f>SUM(I7:I11)</f>
        <v>0</v>
      </c>
      <c r="J12" s="70">
        <f>SUM(J7:J11)</f>
        <v>0</v>
      </c>
      <c r="K12" s="12" t="s">
        <v>133</v>
      </c>
      <c r="L12" s="12">
        <f>SUM(K7:L11)</f>
        <v>214</v>
      </c>
    </row>
    <row r="14" spans="1:12" s="63" customFormat="1" ht="20.399999999999999">
      <c r="A14" s="61" t="s">
        <v>134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5.6">
      <c r="A15" s="68" t="s">
        <v>135</v>
      </c>
      <c r="B15" s="84" t="str">
        <f>[4]参数维护!B2</f>
        <v>操作系统维护</v>
      </c>
      <c r="C15" s="85"/>
      <c r="D15" s="84" t="str">
        <f>[4]参数维护!B3</f>
        <v>杀毒软件维护</v>
      </c>
      <c r="E15" s="85"/>
      <c r="F15" s="84" t="str">
        <f>[4]参数维护!B4</f>
        <v>数据库维护</v>
      </c>
      <c r="G15" s="85"/>
      <c r="H15" s="88" t="s">
        <v>136</v>
      </c>
      <c r="I15" s="89"/>
      <c r="K15" s="26"/>
      <c r="L15" s="26"/>
    </row>
    <row r="16" spans="1:12">
      <c r="A16" s="67" t="str">
        <f>[4]第一周!A16</f>
        <v>10.0.0.6【运政应用1】</v>
      </c>
      <c r="B16" s="94">
        <f>SUM([4]第一周:第五周!B16:C16)</f>
        <v>0</v>
      </c>
      <c r="C16" s="95"/>
      <c r="D16" s="94">
        <f>SUM([4]第一周:第五周!D16:E16)</f>
        <v>0</v>
      </c>
      <c r="E16" s="95"/>
      <c r="F16" s="94">
        <f>SUM([4]第一周:第五周!F16:G16)</f>
        <v>0</v>
      </c>
      <c r="G16" s="95"/>
      <c r="H16" s="96">
        <f>SUM(B16:G16)</f>
        <v>0</v>
      </c>
      <c r="I16" s="97"/>
      <c r="K16" s="90"/>
      <c r="L16" s="90"/>
    </row>
    <row r="17" spans="1:12">
      <c r="A17" s="67" t="str">
        <f>[4]第一周!A17</f>
        <v>10.0.0.7【运政应用2】</v>
      </c>
      <c r="B17" s="94">
        <f>SUM([4]第一周:第五周!B17:C17)</f>
        <v>0</v>
      </c>
      <c r="C17" s="95"/>
      <c r="D17" s="94">
        <f>SUM([4]第一周:第五周!D17:E17)</f>
        <v>0</v>
      </c>
      <c r="E17" s="95"/>
      <c r="F17" s="94">
        <f>SUM([4]第一周:第五周!F17:G17)</f>
        <v>0</v>
      </c>
      <c r="G17" s="95"/>
      <c r="H17" s="96">
        <f>SUM(B17:G17)</f>
        <v>0</v>
      </c>
      <c r="I17" s="97"/>
      <c r="K17" s="90"/>
      <c r="L17" s="90"/>
    </row>
    <row r="18" spans="1:12">
      <c r="A18" s="67" t="str">
        <f>[4]第一周!A18</f>
        <v>10.0.0.64【运政应用3】</v>
      </c>
      <c r="B18" s="94">
        <f>SUM([4]第一周:第五周!B18:C18)</f>
        <v>0</v>
      </c>
      <c r="C18" s="95"/>
      <c r="D18" s="94">
        <f>SUM([4]第一周:第五周!D18:E18)</f>
        <v>0</v>
      </c>
      <c r="E18" s="95"/>
      <c r="F18" s="94">
        <f>SUM([4]第一周:第五周!F18:G18)</f>
        <v>0</v>
      </c>
      <c r="G18" s="95"/>
      <c r="H18" s="96">
        <f>SUM(B18:G18)</f>
        <v>0</v>
      </c>
      <c r="I18" s="97"/>
      <c r="K18" s="98"/>
      <c r="L18" s="98"/>
    </row>
    <row r="19" spans="1:12" ht="28.8">
      <c r="A19" s="67" t="str">
        <f>[4]第一周!A19</f>
        <v>10.0.0.5【考试系统服务应用、运政应用测试】</v>
      </c>
      <c r="B19" s="94">
        <f>SUM([4]第一周:第五周!B19:C19)</f>
        <v>0</v>
      </c>
      <c r="C19" s="95"/>
      <c r="D19" s="94">
        <f>SUM([4]第一周:第五周!D19:E19)</f>
        <v>0</v>
      </c>
      <c r="E19" s="95"/>
      <c r="F19" s="94">
        <f>SUM([4]第一周:第五周!F19:G19)</f>
        <v>0</v>
      </c>
      <c r="G19" s="95"/>
      <c r="H19" s="96">
        <f>SUM(B19:G19)</f>
        <v>0</v>
      </c>
      <c r="I19" s="97"/>
      <c r="K19" s="90"/>
      <c r="L19" s="90"/>
    </row>
    <row r="20" spans="1:12" ht="28.8">
      <c r="A20" s="67" t="str">
        <f>[4]第一周!A20</f>
        <v>10.0.0.2【SQL服务器1（共享IP：10.0.0.58）】</v>
      </c>
      <c r="B20" s="94">
        <f>SUM([4]第一周:第五周!B20:C20)</f>
        <v>0</v>
      </c>
      <c r="C20" s="95"/>
      <c r="D20" s="94">
        <f>SUM([4]第一周:第五周!D20:E20)</f>
        <v>0</v>
      </c>
      <c r="E20" s="95"/>
      <c r="F20" s="94">
        <f>SUM([4]第一周:第五周!F20:G20)</f>
        <v>0</v>
      </c>
      <c r="G20" s="95"/>
      <c r="H20" s="96">
        <f>SUM(B20:G20)</f>
        <v>0</v>
      </c>
      <c r="I20" s="97"/>
      <c r="K20" s="98"/>
      <c r="L20" s="98"/>
    </row>
    <row r="21" spans="1:12" ht="28.8">
      <c r="A21" s="67" t="str">
        <f>[4]第一周!A21</f>
        <v>10.0.0.3【SQL服务器2（共享IP：10.0.0.58）】</v>
      </c>
      <c r="B21" s="94">
        <f>SUM([4]第一周:第五周!B21:C21)</f>
        <v>0</v>
      </c>
      <c r="C21" s="95"/>
      <c r="D21" s="94">
        <f>SUM([4]第一周:第五周!D21:E21)</f>
        <v>0</v>
      </c>
      <c r="E21" s="95"/>
      <c r="F21" s="94">
        <f>SUM([4]第一周:第五周!F21:G21)</f>
        <v>0</v>
      </c>
      <c r="G21" s="95"/>
      <c r="H21" s="96">
        <f t="shared" ref="H21:H25" si="1">SUM(B21:G21)</f>
        <v>0</v>
      </c>
      <c r="I21" s="97"/>
      <c r="K21" s="72"/>
      <c r="L21" s="72"/>
    </row>
    <row r="22" spans="1:12" ht="28.8">
      <c r="A22" s="67" t="str">
        <f>[4]第一周!A22</f>
        <v>192.168.2.138（刀片机一刀）【包车应用1】</v>
      </c>
      <c r="B22" s="94">
        <f>SUM([4]第一周:第五周!B22:C22)</f>
        <v>0</v>
      </c>
      <c r="C22" s="95"/>
      <c r="D22" s="94">
        <f>SUM([4]第一周:第五周!D22:E22)</f>
        <v>0</v>
      </c>
      <c r="E22" s="95"/>
      <c r="F22" s="94">
        <f>SUM([4]第一周:第五周!F22:G22)</f>
        <v>0</v>
      </c>
      <c r="G22" s="95"/>
      <c r="H22" s="96">
        <f t="shared" si="1"/>
        <v>0</v>
      </c>
      <c r="I22" s="97"/>
      <c r="K22" s="72"/>
      <c r="L22" s="72"/>
    </row>
    <row r="23" spans="1:12" ht="28.8">
      <c r="A23" s="67" t="str">
        <f>[4]第一周!A23</f>
        <v>192.168.2.135（刀片机二刀）【包车应用2】</v>
      </c>
      <c r="B23" s="94">
        <f>SUM([4]第一周:第五周!B23:C23)</f>
        <v>0</v>
      </c>
      <c r="C23" s="95"/>
      <c r="D23" s="94">
        <f>SUM([4]第一周:第五周!D23:E23)</f>
        <v>0</v>
      </c>
      <c r="E23" s="95"/>
      <c r="F23" s="94">
        <f>SUM([4]第一周:第五周!F23:G23)</f>
        <v>0</v>
      </c>
      <c r="G23" s="95"/>
      <c r="H23" s="96">
        <f t="shared" si="1"/>
        <v>0</v>
      </c>
      <c r="I23" s="97"/>
      <c r="K23" s="72"/>
      <c r="L23" s="72"/>
    </row>
    <row r="24" spans="1:12">
      <c r="A24" s="67">
        <f>[4]第一周!A24</f>
        <v>0</v>
      </c>
      <c r="B24" s="94">
        <f>SUM([4]第一周:第五周!B24:C24)</f>
        <v>0</v>
      </c>
      <c r="C24" s="95"/>
      <c r="D24" s="94">
        <f>SUM([4]第一周:第五周!D24:E24)</f>
        <v>0</v>
      </c>
      <c r="E24" s="95"/>
      <c r="F24" s="94">
        <f>SUM([4]第一周:第五周!F24:G24)</f>
        <v>0</v>
      </c>
      <c r="G24" s="95"/>
      <c r="H24" s="96">
        <f t="shared" si="1"/>
        <v>0</v>
      </c>
      <c r="I24" s="97"/>
      <c r="K24" s="72"/>
      <c r="L24" s="72"/>
    </row>
    <row r="25" spans="1:12">
      <c r="A25" s="67">
        <f>[4]第一周!A25</f>
        <v>0</v>
      </c>
      <c r="B25" s="94">
        <f>SUM([4]第一周:第五周!B25:C25)</f>
        <v>0</v>
      </c>
      <c r="C25" s="95"/>
      <c r="D25" s="94">
        <f>SUM([4]第一周:第五周!D25:E25)</f>
        <v>0</v>
      </c>
      <c r="E25" s="95"/>
      <c r="F25" s="94">
        <f>SUM([4]第一周:第五周!F25:G25)</f>
        <v>0</v>
      </c>
      <c r="G25" s="95"/>
      <c r="H25" s="96">
        <f t="shared" si="1"/>
        <v>0</v>
      </c>
      <c r="I25" s="97"/>
      <c r="K25" s="72"/>
      <c r="L25" s="72"/>
    </row>
    <row r="26" spans="1:12" ht="17.399999999999999">
      <c r="A26" s="71" t="s">
        <v>137</v>
      </c>
      <c r="B26" s="86">
        <f>SUM(B16:C25)</f>
        <v>0</v>
      </c>
      <c r="C26" s="87"/>
      <c r="D26" s="96">
        <f>SUM(D16:E25)</f>
        <v>0</v>
      </c>
      <c r="E26" s="97"/>
      <c r="F26" s="96">
        <f>SUM(F16:G25)</f>
        <v>0</v>
      </c>
      <c r="G26" s="97"/>
      <c r="H26" s="12" t="s">
        <v>133</v>
      </c>
      <c r="I26" s="12">
        <f>SUM(H16:I25)</f>
        <v>0</v>
      </c>
      <c r="K26" s="27"/>
      <c r="L26" s="27"/>
    </row>
  </sheetData>
  <mergeCells count="66"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  <mergeCell ref="K10:L10"/>
    <mergeCell ref="K11:L11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K16:L16"/>
    <mergeCell ref="B15:C15"/>
    <mergeCell ref="D15:E15"/>
    <mergeCell ref="F15:G15"/>
    <mergeCell ref="H15:I15"/>
    <mergeCell ref="K18:L18"/>
    <mergeCell ref="B19:C19"/>
    <mergeCell ref="D19:E19"/>
    <mergeCell ref="F19:G19"/>
    <mergeCell ref="H19:I19"/>
    <mergeCell ref="K19:L19"/>
    <mergeCell ref="B18:C18"/>
    <mergeCell ref="D18:E18"/>
    <mergeCell ref="F18:G18"/>
    <mergeCell ref="H18:I18"/>
    <mergeCell ref="B20:C20"/>
    <mergeCell ref="D20:E20"/>
    <mergeCell ref="F20:G20"/>
    <mergeCell ref="H20:I20"/>
    <mergeCell ref="K20:L20"/>
    <mergeCell ref="B22:C22"/>
    <mergeCell ref="D22:E22"/>
    <mergeCell ref="F22:G22"/>
    <mergeCell ref="H22:I22"/>
    <mergeCell ref="B21:C21"/>
    <mergeCell ref="D21:E21"/>
    <mergeCell ref="F21:G21"/>
    <mergeCell ref="H21:I21"/>
    <mergeCell ref="B23:C23"/>
    <mergeCell ref="D23:E23"/>
    <mergeCell ref="F23:G23"/>
    <mergeCell ref="H23:I23"/>
    <mergeCell ref="H24:I24"/>
    <mergeCell ref="B24:C24"/>
    <mergeCell ref="D24:E24"/>
    <mergeCell ref="F24:G24"/>
    <mergeCell ref="B25:C25"/>
    <mergeCell ref="D25:E25"/>
    <mergeCell ref="F25:G25"/>
    <mergeCell ref="H25:I25"/>
    <mergeCell ref="B26:C26"/>
    <mergeCell ref="D26:E26"/>
    <mergeCell ref="F26:G26"/>
  </mergeCells>
  <phoneticPr fontId="1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0" sqref="A10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120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121</v>
      </c>
      <c r="J2" s="10" t="str">
        <f>[5]第一周!J2</f>
        <v>内蒙古自治区交通运输管理局</v>
      </c>
    </row>
    <row r="3" spans="1:12" s="4" customFormat="1">
      <c r="A3" s="9"/>
      <c r="B3" s="11"/>
      <c r="C3" s="11"/>
      <c r="D3" s="11"/>
      <c r="I3" s="56" t="s">
        <v>122</v>
      </c>
      <c r="J3" s="10" t="s">
        <v>149</v>
      </c>
    </row>
    <row r="4" spans="1:12" s="62" customFormat="1" ht="20.399999999999999">
      <c r="A4" s="61" t="s">
        <v>124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>
      <c r="A5" s="79" t="s">
        <v>0</v>
      </c>
      <c r="B5" s="81" t="str">
        <f>[5]参数维护!A2</f>
        <v>例行检查</v>
      </c>
      <c r="C5" s="82"/>
      <c r="D5" s="83"/>
      <c r="E5" s="79" t="str">
        <f>[5]参数维护!A3</f>
        <v>技术支持</v>
      </c>
      <c r="F5" s="79" t="str">
        <f>[5]参数维护!A4</f>
        <v>数据处理</v>
      </c>
      <c r="G5" s="79"/>
      <c r="H5" s="79" t="str">
        <f>[5]参数维护!A5</f>
        <v>系统升级</v>
      </c>
      <c r="I5" s="79" t="str">
        <f>[5]参数维护!A6</f>
        <v>需求确认</v>
      </c>
      <c r="J5" s="79" t="str">
        <f>[5]参数维护!A7</f>
        <v>系统性能优化</v>
      </c>
      <c r="K5" s="80" t="s">
        <v>138</v>
      </c>
      <c r="L5" s="80"/>
    </row>
    <row r="6" spans="1:12" s="6" customFormat="1">
      <c r="A6" s="79"/>
      <c r="B6" s="70" t="s">
        <v>139</v>
      </c>
      <c r="C6" s="70" t="s">
        <v>140</v>
      </c>
      <c r="D6" s="70" t="s">
        <v>141</v>
      </c>
      <c r="E6" s="79"/>
      <c r="F6" s="70" t="s">
        <v>142</v>
      </c>
      <c r="G6" s="70" t="s">
        <v>143</v>
      </c>
      <c r="H6" s="79"/>
      <c r="I6" s="79"/>
      <c r="J6" s="79"/>
      <c r="K6" s="80"/>
      <c r="L6" s="80"/>
    </row>
    <row r="7" spans="1:12">
      <c r="A7" s="67" t="str">
        <f>[5]第一周!A7</f>
        <v>道路运输管理信息系统</v>
      </c>
      <c r="B7" s="41">
        <f>SUM([5]第一周:第五周!B7)</f>
        <v>20</v>
      </c>
      <c r="C7" s="41">
        <f>SUM([5]第一周:第五周!C7)</f>
        <v>24</v>
      </c>
      <c r="D7" s="41">
        <f>SUM([5]第一周:第五周!D7)</f>
        <v>20</v>
      </c>
      <c r="E7" s="41">
        <f>SUM([5]第一周:第五周!E7)</f>
        <v>39</v>
      </c>
      <c r="F7" s="41">
        <f>SUM([5]第一周:第五周!F7)</f>
        <v>15</v>
      </c>
      <c r="G7" s="41">
        <f>SUM([5]第一周:第五周!G7)</f>
        <v>93</v>
      </c>
      <c r="H7" s="41">
        <f>SUM([5]第一周:第五周!H7)</f>
        <v>2</v>
      </c>
      <c r="I7" s="41">
        <f>SUM([5]第一周:第五周!I7)</f>
        <v>0</v>
      </c>
      <c r="J7" s="41">
        <f>SUM([5]第一周:第五周!J7)</f>
        <v>0</v>
      </c>
      <c r="K7" s="79">
        <f>SUM(B7:J7)-G7</f>
        <v>120</v>
      </c>
      <c r="L7" s="79"/>
    </row>
    <row r="8" spans="1:12">
      <c r="A8" s="67" t="str">
        <f>[5]第一周!A8</f>
        <v>包车客运管理信息系统</v>
      </c>
      <c r="B8" s="41">
        <f>SUM([5]第一周:第五周!B8)</f>
        <v>20</v>
      </c>
      <c r="C8" s="41">
        <f>SUM([5]第一周:第五周!C8)</f>
        <v>24</v>
      </c>
      <c r="D8" s="41">
        <f>SUM([5]第一周:第五周!D8)</f>
        <v>0</v>
      </c>
      <c r="E8" s="41">
        <f>SUM([5]第一周:第五周!E8)</f>
        <v>11</v>
      </c>
      <c r="F8" s="41">
        <f>SUM([5]第一周:第五周!F8)</f>
        <v>4</v>
      </c>
      <c r="G8" s="41">
        <f>SUM([5]第一周:第五周!G8)</f>
        <v>5</v>
      </c>
      <c r="H8" s="41">
        <f>SUM([5]第一周:第五周!H8)</f>
        <v>0</v>
      </c>
      <c r="I8" s="41">
        <f>SUM([5]第一周:第五周!I8)</f>
        <v>0</v>
      </c>
      <c r="J8" s="41">
        <f>SUM([5]第一周:第五周!J8)</f>
        <v>0</v>
      </c>
      <c r="K8" s="79">
        <f>SUM(B8:J8)-G8</f>
        <v>59</v>
      </c>
      <c r="L8" s="79"/>
    </row>
    <row r="9" spans="1:12">
      <c r="A9" s="67" t="str">
        <f>[5]第一周!A9</f>
        <v>从业人员无纸化考试系统</v>
      </c>
      <c r="B9" s="41">
        <f>SUM([5]第一周:第五周!B9)</f>
        <v>20</v>
      </c>
      <c r="C9" s="41">
        <f>SUM([5]第一周:第五周!C9)</f>
        <v>24</v>
      </c>
      <c r="D9" s="41">
        <f>SUM([5]第一周:第五周!D9)</f>
        <v>0</v>
      </c>
      <c r="E9" s="41">
        <f>SUM([5]第一周:第五周!E9)</f>
        <v>1</v>
      </c>
      <c r="F9" s="41">
        <f>SUM([5]第一周:第五周!F9)</f>
        <v>0</v>
      </c>
      <c r="G9" s="41">
        <f>SUM([5]第一周:第五周!G9)</f>
        <v>0</v>
      </c>
      <c r="H9" s="41">
        <f>SUM([5]第一周:第五周!H9)</f>
        <v>0</v>
      </c>
      <c r="I9" s="41">
        <f>SUM([5]第一周:第五周!I9)</f>
        <v>0</v>
      </c>
      <c r="J9" s="41">
        <f>SUM([5]第一周:第五周!J9)</f>
        <v>0</v>
      </c>
      <c r="K9" s="79">
        <f>SUM(B9:J9)-G9</f>
        <v>45</v>
      </c>
      <c r="L9" s="79"/>
    </row>
    <row r="10" spans="1:12">
      <c r="A10" s="24" t="str">
        <f>一!A10</f>
        <v>互联互通数据上传工具</v>
      </c>
      <c r="B10" s="41">
        <f>SUM([5]第一周:第五周!B10)</f>
        <v>0</v>
      </c>
      <c r="C10" s="41">
        <f>SUM([5]第一周:第五周!C10)</f>
        <v>0</v>
      </c>
      <c r="D10" s="41">
        <f>SUM([5]第一周:第五周!D10)</f>
        <v>0</v>
      </c>
      <c r="E10" s="41">
        <f>SUM([5]第一周:第五周!E10)</f>
        <v>0</v>
      </c>
      <c r="F10" s="41">
        <f>SUM([5]第一周:第五周!F10)</f>
        <v>0</v>
      </c>
      <c r="G10" s="41">
        <f>SUM([5]第一周:第五周!G10)</f>
        <v>0</v>
      </c>
      <c r="H10" s="41">
        <f>SUM([5]第一周:第五周!H10)</f>
        <v>0</v>
      </c>
      <c r="I10" s="41">
        <f>SUM([5]第一周:第五周!I10)</f>
        <v>0</v>
      </c>
      <c r="J10" s="41">
        <f>SUM([5]第一周:第五周!J10)</f>
        <v>0</v>
      </c>
      <c r="K10" s="79">
        <f>SUM(B10:J10)-G10</f>
        <v>0</v>
      </c>
      <c r="L10" s="79"/>
    </row>
    <row r="11" spans="1:12">
      <c r="A11" s="67">
        <f>[5]第一周!A11</f>
        <v>0</v>
      </c>
      <c r="B11" s="41">
        <f>SUM([5]第一周:第五周!B11)</f>
        <v>0</v>
      </c>
      <c r="C11" s="41">
        <f>SUM([5]第一周:第五周!C11)</f>
        <v>0</v>
      </c>
      <c r="D11" s="41">
        <f>SUM([5]第一周:第五周!D11)</f>
        <v>0</v>
      </c>
      <c r="E11" s="41">
        <f>SUM([5]第一周:第五周!E11)</f>
        <v>0</v>
      </c>
      <c r="F11" s="41">
        <f>SUM([5]第一周:第五周!F11)</f>
        <v>0</v>
      </c>
      <c r="G11" s="41">
        <f>SUM([5]第一周:第五周!G11)</f>
        <v>0</v>
      </c>
      <c r="H11" s="41">
        <f>SUM([5]第一周:第五周!H11)</f>
        <v>0</v>
      </c>
      <c r="I11" s="41">
        <f>SUM([5]第一周:第五周!I11)</f>
        <v>0</v>
      </c>
      <c r="J11" s="41">
        <f>SUM([5]第一周:第五周!J11)</f>
        <v>0</v>
      </c>
      <c r="K11" s="79">
        <f>SUM(B11:J11)-G11</f>
        <v>0</v>
      </c>
      <c r="L11" s="79"/>
    </row>
    <row r="12" spans="1:12" ht="17.399999999999999">
      <c r="A12" s="71" t="s">
        <v>144</v>
      </c>
      <c r="B12" s="42">
        <f>SUM(B7:B11)</f>
        <v>60</v>
      </c>
      <c r="C12" s="42">
        <f>SUM(C7:C11)</f>
        <v>72</v>
      </c>
      <c r="D12" s="70">
        <f>SUM(D7:D11)</f>
        <v>20</v>
      </c>
      <c r="E12" s="70">
        <f t="shared" ref="E12:H12" si="0">SUM(E7:E11)</f>
        <v>51</v>
      </c>
      <c r="F12" s="70">
        <f t="shared" si="0"/>
        <v>19</v>
      </c>
      <c r="G12" s="70">
        <f t="shared" si="0"/>
        <v>98</v>
      </c>
      <c r="H12" s="70">
        <f t="shared" si="0"/>
        <v>2</v>
      </c>
      <c r="I12" s="70">
        <f>SUM(I7:I11)</f>
        <v>0</v>
      </c>
      <c r="J12" s="70">
        <f>SUM(J7:J11)</f>
        <v>0</v>
      </c>
      <c r="K12" s="12" t="s">
        <v>145</v>
      </c>
      <c r="L12" s="12">
        <f>SUM(K7:L11)</f>
        <v>224</v>
      </c>
    </row>
    <row r="14" spans="1:12" s="63" customFormat="1" ht="20.399999999999999">
      <c r="A14" s="61" t="s">
        <v>146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5.6">
      <c r="A15" s="68" t="s">
        <v>147</v>
      </c>
      <c r="B15" s="84" t="str">
        <f>[5]参数维护!B2</f>
        <v>操作系统维护</v>
      </c>
      <c r="C15" s="85"/>
      <c r="D15" s="84" t="str">
        <f>[5]参数维护!B3</f>
        <v>杀毒软件维护</v>
      </c>
      <c r="E15" s="85"/>
      <c r="F15" s="84" t="str">
        <f>[5]参数维护!B4</f>
        <v>数据库维护</v>
      </c>
      <c r="G15" s="85"/>
      <c r="H15" s="88" t="s">
        <v>148</v>
      </c>
      <c r="I15" s="89"/>
      <c r="K15" s="26"/>
      <c r="L15" s="26"/>
    </row>
    <row r="16" spans="1:12">
      <c r="A16" s="67" t="str">
        <f>[5]第一周!A16</f>
        <v>10.0.0.6【运政应用1】</v>
      </c>
      <c r="B16" s="94">
        <f>SUM([5]第一周:第五周!B16:C16)</f>
        <v>0</v>
      </c>
      <c r="C16" s="95"/>
      <c r="D16" s="94">
        <f>SUM([5]第一周:第五周!D16:E16)</f>
        <v>0</v>
      </c>
      <c r="E16" s="95"/>
      <c r="F16" s="94">
        <f>SUM([5]第一周:第五周!F16:G16)</f>
        <v>0</v>
      </c>
      <c r="G16" s="95"/>
      <c r="H16" s="96">
        <f>SUM(B16:G16)</f>
        <v>0</v>
      </c>
      <c r="I16" s="97"/>
      <c r="K16" s="90"/>
      <c r="L16" s="90"/>
    </row>
    <row r="17" spans="1:12">
      <c r="A17" s="67" t="str">
        <f>[5]第一周!A17</f>
        <v>10.0.0.7【运政应用2】</v>
      </c>
      <c r="B17" s="94">
        <f>SUM([5]第一周:第五周!B17:C17)</f>
        <v>0</v>
      </c>
      <c r="C17" s="95"/>
      <c r="D17" s="94">
        <f>SUM([5]第一周:第五周!D17:E17)</f>
        <v>0</v>
      </c>
      <c r="E17" s="95"/>
      <c r="F17" s="94">
        <f>SUM([5]第一周:第五周!F17:G17)</f>
        <v>0</v>
      </c>
      <c r="G17" s="95"/>
      <c r="H17" s="96">
        <f>SUM(B17:G17)</f>
        <v>0</v>
      </c>
      <c r="I17" s="97"/>
      <c r="K17" s="90"/>
      <c r="L17" s="90"/>
    </row>
    <row r="18" spans="1:12">
      <c r="A18" s="67" t="str">
        <f>[5]第一周!A18</f>
        <v>10.0.0.64【运政应用3】</v>
      </c>
      <c r="B18" s="94">
        <f>SUM([5]第一周:第五周!B18:C18)</f>
        <v>0</v>
      </c>
      <c r="C18" s="95"/>
      <c r="D18" s="94">
        <f>SUM([5]第一周:第五周!D18:E18)</f>
        <v>0</v>
      </c>
      <c r="E18" s="95"/>
      <c r="F18" s="94">
        <f>SUM([5]第一周:第五周!F18:G18)</f>
        <v>0</v>
      </c>
      <c r="G18" s="95"/>
      <c r="H18" s="96">
        <f>SUM(B18:G18)</f>
        <v>0</v>
      </c>
      <c r="I18" s="97"/>
      <c r="K18" s="98"/>
      <c r="L18" s="98"/>
    </row>
    <row r="19" spans="1:12" ht="28.8">
      <c r="A19" s="67" t="str">
        <f>[5]第一周!A19</f>
        <v>10.0.0.5【考试系统服务应用、运政应用测试】</v>
      </c>
      <c r="B19" s="94">
        <f>SUM([5]第一周:第五周!B19:C19)</f>
        <v>0</v>
      </c>
      <c r="C19" s="95"/>
      <c r="D19" s="94">
        <f>SUM([5]第一周:第五周!D19:E19)</f>
        <v>0</v>
      </c>
      <c r="E19" s="95"/>
      <c r="F19" s="94">
        <f>SUM([5]第一周:第五周!F19:G19)</f>
        <v>0</v>
      </c>
      <c r="G19" s="95"/>
      <c r="H19" s="96">
        <f>SUM(B19:G19)</f>
        <v>0</v>
      </c>
      <c r="I19" s="97"/>
      <c r="K19" s="90"/>
      <c r="L19" s="90"/>
    </row>
    <row r="20" spans="1:12" ht="28.8">
      <c r="A20" s="67" t="str">
        <f>[5]第一周!A20</f>
        <v>10.0.0.2【SQL服务器1（共享IP：10.0.0.58）】</v>
      </c>
      <c r="B20" s="94">
        <f>SUM([5]第一周:第五周!B20:C20)</f>
        <v>0</v>
      </c>
      <c r="C20" s="95"/>
      <c r="D20" s="94">
        <f>SUM([5]第一周:第五周!D20:E20)</f>
        <v>0</v>
      </c>
      <c r="E20" s="95"/>
      <c r="F20" s="94">
        <f>SUM([5]第一周:第五周!F20:G20)</f>
        <v>0</v>
      </c>
      <c r="G20" s="95"/>
      <c r="H20" s="96">
        <f>SUM(B20:G20)</f>
        <v>0</v>
      </c>
      <c r="I20" s="97"/>
      <c r="K20" s="98"/>
      <c r="L20" s="98"/>
    </row>
    <row r="21" spans="1:12" ht="28.8">
      <c r="A21" s="67" t="str">
        <f>[5]第一周!A21</f>
        <v>10.0.0.3【SQL服务器2（共享IP：10.0.0.58）】</v>
      </c>
      <c r="B21" s="94">
        <f>SUM([5]第一周:第五周!B21:C21)</f>
        <v>0</v>
      </c>
      <c r="C21" s="95"/>
      <c r="D21" s="94">
        <f>SUM([5]第一周:第五周!D21:E21)</f>
        <v>0</v>
      </c>
      <c r="E21" s="95"/>
      <c r="F21" s="94">
        <f>SUM([5]第一周:第五周!F21:G21)</f>
        <v>0</v>
      </c>
      <c r="G21" s="95"/>
      <c r="H21" s="96">
        <f t="shared" ref="H21:H25" si="1">SUM(B21:G21)</f>
        <v>0</v>
      </c>
      <c r="I21" s="97"/>
      <c r="K21" s="72"/>
      <c r="L21" s="72"/>
    </row>
    <row r="22" spans="1:12" ht="28.8">
      <c r="A22" s="67" t="str">
        <f>[5]第一周!A22</f>
        <v>192.168.2.138（刀片机一刀）【包车应用1】</v>
      </c>
      <c r="B22" s="94">
        <f>SUM([5]第一周:第五周!B22:C22)</f>
        <v>0</v>
      </c>
      <c r="C22" s="95"/>
      <c r="D22" s="94">
        <f>SUM([5]第一周:第五周!D22:E22)</f>
        <v>0</v>
      </c>
      <c r="E22" s="95"/>
      <c r="F22" s="94">
        <f>SUM([5]第一周:第五周!F22:G22)</f>
        <v>0</v>
      </c>
      <c r="G22" s="95"/>
      <c r="H22" s="96">
        <f t="shared" si="1"/>
        <v>0</v>
      </c>
      <c r="I22" s="97"/>
      <c r="K22" s="72"/>
      <c r="L22" s="72"/>
    </row>
    <row r="23" spans="1:12" ht="28.8">
      <c r="A23" s="67" t="str">
        <f>[5]第一周!A23</f>
        <v>192.168.2.135（刀片机二刀）【包车应用2】</v>
      </c>
      <c r="B23" s="94">
        <f>SUM([5]第一周:第五周!B23:C23)</f>
        <v>0</v>
      </c>
      <c r="C23" s="95"/>
      <c r="D23" s="94">
        <f>SUM([5]第一周:第五周!D23:E23)</f>
        <v>0</v>
      </c>
      <c r="E23" s="95"/>
      <c r="F23" s="94">
        <f>SUM([5]第一周:第五周!F23:G23)</f>
        <v>0</v>
      </c>
      <c r="G23" s="95"/>
      <c r="H23" s="96">
        <f t="shared" si="1"/>
        <v>0</v>
      </c>
      <c r="I23" s="97"/>
      <c r="K23" s="72"/>
      <c r="L23" s="72"/>
    </row>
    <row r="24" spans="1:12">
      <c r="A24" s="67">
        <f>[5]第一周!A24</f>
        <v>0</v>
      </c>
      <c r="B24" s="94">
        <f>SUM([5]第一周:第五周!B24:C24)</f>
        <v>0</v>
      </c>
      <c r="C24" s="95"/>
      <c r="D24" s="94">
        <f>SUM([5]第一周:第五周!D24:E24)</f>
        <v>0</v>
      </c>
      <c r="E24" s="95"/>
      <c r="F24" s="94">
        <f>SUM([5]第一周:第五周!F24:G24)</f>
        <v>0</v>
      </c>
      <c r="G24" s="95"/>
      <c r="H24" s="96">
        <f t="shared" si="1"/>
        <v>0</v>
      </c>
      <c r="I24" s="97"/>
      <c r="K24" s="72"/>
      <c r="L24" s="72"/>
    </row>
    <row r="25" spans="1:12">
      <c r="A25" s="67">
        <f>[5]第一周!A25</f>
        <v>0</v>
      </c>
      <c r="B25" s="94">
        <f>SUM([5]第一周:第五周!B25:C25)</f>
        <v>0</v>
      </c>
      <c r="C25" s="95"/>
      <c r="D25" s="94">
        <f>SUM([5]第一周:第五周!D25:E25)</f>
        <v>0</v>
      </c>
      <c r="E25" s="95"/>
      <c r="F25" s="94">
        <f>SUM([5]第一周:第五周!F25:G25)</f>
        <v>0</v>
      </c>
      <c r="G25" s="95"/>
      <c r="H25" s="96">
        <f t="shared" si="1"/>
        <v>0</v>
      </c>
      <c r="I25" s="97"/>
      <c r="K25" s="72"/>
      <c r="L25" s="72"/>
    </row>
    <row r="26" spans="1:12" ht="17.399999999999999">
      <c r="A26" s="71" t="s">
        <v>144</v>
      </c>
      <c r="B26" s="86">
        <f>SUM(B16:C25)</f>
        <v>0</v>
      </c>
      <c r="C26" s="87"/>
      <c r="D26" s="96">
        <f>SUM(D16:E25)</f>
        <v>0</v>
      </c>
      <c r="E26" s="97"/>
      <c r="F26" s="96">
        <f>SUM(F16:G25)</f>
        <v>0</v>
      </c>
      <c r="G26" s="97"/>
      <c r="H26" s="12" t="s">
        <v>145</v>
      </c>
      <c r="I26" s="12">
        <f>SUM(H16:I25)</f>
        <v>0</v>
      </c>
      <c r="K26" s="27"/>
      <c r="L26" s="27"/>
    </row>
  </sheetData>
  <mergeCells count="66"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  <mergeCell ref="K10:L10"/>
    <mergeCell ref="K11:L11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K16:L16"/>
    <mergeCell ref="B15:C15"/>
    <mergeCell ref="D15:E15"/>
    <mergeCell ref="F15:G15"/>
    <mergeCell ref="H15:I15"/>
    <mergeCell ref="K18:L18"/>
    <mergeCell ref="B19:C19"/>
    <mergeCell ref="D19:E19"/>
    <mergeCell ref="F19:G19"/>
    <mergeCell ref="H19:I19"/>
    <mergeCell ref="K19:L19"/>
    <mergeCell ref="B18:C18"/>
    <mergeCell ref="D18:E18"/>
    <mergeCell ref="F18:G18"/>
    <mergeCell ref="H18:I18"/>
    <mergeCell ref="B20:C20"/>
    <mergeCell ref="D20:E20"/>
    <mergeCell ref="F20:G20"/>
    <mergeCell ref="H20:I20"/>
    <mergeCell ref="K20:L20"/>
    <mergeCell ref="B22:C22"/>
    <mergeCell ref="D22:E22"/>
    <mergeCell ref="F22:G22"/>
    <mergeCell ref="H22:I22"/>
    <mergeCell ref="B21:C21"/>
    <mergeCell ref="D21:E21"/>
    <mergeCell ref="F21:G21"/>
    <mergeCell ref="H21:I21"/>
    <mergeCell ref="B23:C23"/>
    <mergeCell ref="D23:E23"/>
    <mergeCell ref="F23:G23"/>
    <mergeCell ref="H23:I23"/>
    <mergeCell ref="H24:I24"/>
    <mergeCell ref="B24:C24"/>
    <mergeCell ref="D24:E24"/>
    <mergeCell ref="F24:G24"/>
    <mergeCell ref="B25:C25"/>
    <mergeCell ref="D25:E25"/>
    <mergeCell ref="F25:G25"/>
    <mergeCell ref="H25:I25"/>
    <mergeCell ref="B26:C26"/>
    <mergeCell ref="D26:E26"/>
    <mergeCell ref="F26:G26"/>
  </mergeCells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8" sqref="A18"/>
    </sheetView>
  </sheetViews>
  <sheetFormatPr defaultColWidth="9" defaultRowHeight="14.4"/>
  <cols>
    <col min="1" max="1" width="25.6640625" style="2" customWidth="1"/>
    <col min="2" max="4" width="9.6640625" style="1" customWidth="1"/>
    <col min="5" max="10" width="9.6640625" style="2" customWidth="1"/>
    <col min="11" max="11" width="7.6640625" style="2" customWidth="1"/>
    <col min="12" max="12" width="8.6640625" style="2" customWidth="1"/>
    <col min="13" max="13" width="4.33203125" style="2" customWidth="1"/>
    <col min="14" max="16384" width="9" style="2"/>
  </cols>
  <sheetData>
    <row r="1" spans="1:12" s="3" customFormat="1" ht="22.2">
      <c r="A1" s="78" t="s">
        <v>150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s="3" customFormat="1">
      <c r="A2" s="9"/>
      <c r="B2" s="11"/>
      <c r="C2" s="11"/>
      <c r="D2" s="11"/>
      <c r="I2" s="66" t="s">
        <v>151</v>
      </c>
      <c r="J2" s="10" t="str">
        <f>[6]第一周!J2</f>
        <v>内蒙古自治区交通运输管理局</v>
      </c>
    </row>
    <row r="3" spans="1:12" s="4" customFormat="1">
      <c r="A3" s="9"/>
      <c r="B3" s="11"/>
      <c r="C3" s="11"/>
      <c r="D3" s="11"/>
      <c r="I3" s="56" t="s">
        <v>152</v>
      </c>
      <c r="J3" s="10" t="s">
        <v>153</v>
      </c>
    </row>
    <row r="4" spans="1:12" s="62" customFormat="1" ht="20.399999999999999">
      <c r="A4" s="61" t="s">
        <v>154</v>
      </c>
      <c r="B4" s="20"/>
      <c r="C4" s="20"/>
      <c r="D4" s="20"/>
      <c r="E4" s="26"/>
      <c r="F4" s="26"/>
      <c r="G4" s="26"/>
      <c r="H4" s="26"/>
      <c r="I4" s="26"/>
      <c r="J4" s="26"/>
      <c r="K4" s="26"/>
      <c r="L4" s="26"/>
    </row>
    <row r="5" spans="1:12" s="6" customFormat="1">
      <c r="A5" s="79" t="s">
        <v>0</v>
      </c>
      <c r="B5" s="81" t="str">
        <f>[6]参数维护!A2</f>
        <v>例行检查</v>
      </c>
      <c r="C5" s="82"/>
      <c r="D5" s="83"/>
      <c r="E5" s="79" t="str">
        <f>[6]参数维护!A3</f>
        <v>技术支持</v>
      </c>
      <c r="F5" s="79" t="str">
        <f>[6]参数维护!A4</f>
        <v>数据处理</v>
      </c>
      <c r="G5" s="79"/>
      <c r="H5" s="79" t="str">
        <f>[6]参数维护!A5</f>
        <v>系统升级</v>
      </c>
      <c r="I5" s="79" t="str">
        <f>[6]参数维护!A6</f>
        <v>需求确认</v>
      </c>
      <c r="J5" s="79" t="str">
        <f>[6]参数维护!A7</f>
        <v>系统性能优化</v>
      </c>
      <c r="K5" s="80" t="s">
        <v>155</v>
      </c>
      <c r="L5" s="80"/>
    </row>
    <row r="6" spans="1:12" s="6" customFormat="1">
      <c r="A6" s="79"/>
      <c r="B6" s="70" t="s">
        <v>156</v>
      </c>
      <c r="C6" s="70" t="s">
        <v>127</v>
      </c>
      <c r="D6" s="70" t="s">
        <v>157</v>
      </c>
      <c r="E6" s="79"/>
      <c r="F6" s="70" t="s">
        <v>158</v>
      </c>
      <c r="G6" s="70" t="s">
        <v>159</v>
      </c>
      <c r="H6" s="79"/>
      <c r="I6" s="79"/>
      <c r="J6" s="79"/>
      <c r="K6" s="80"/>
      <c r="L6" s="80"/>
    </row>
    <row r="7" spans="1:12">
      <c r="A7" s="67" t="str">
        <f>[6]第一周!A7</f>
        <v>道路运输管理信息系统</v>
      </c>
      <c r="B7" s="41">
        <f>SUM([6]第一周:第五周!B7)</f>
        <v>19</v>
      </c>
      <c r="C7" s="41">
        <f>SUM([6]第一周:第五周!C7)</f>
        <v>23</v>
      </c>
      <c r="D7" s="41">
        <f>SUM([6]第一周:第五周!D7)</f>
        <v>19</v>
      </c>
      <c r="E7" s="41">
        <f>SUM([6]第一周:第五周!E7)</f>
        <v>41</v>
      </c>
      <c r="F7" s="41">
        <f>SUM([6]第一周:第五周!F7)</f>
        <v>14</v>
      </c>
      <c r="G7" s="41">
        <f>SUM([6]第一周:第五周!G7)</f>
        <v>533</v>
      </c>
      <c r="H7" s="41">
        <f>SUM([6]第一周:第五周!H7)</f>
        <v>1</v>
      </c>
      <c r="I7" s="41">
        <f>SUM([6]第一周:第五周!I7)</f>
        <v>0</v>
      </c>
      <c r="J7" s="41">
        <f>SUM([6]第一周:第五周!J7)</f>
        <v>0</v>
      </c>
      <c r="K7" s="79">
        <f>SUM(B7:J7)-G7</f>
        <v>117</v>
      </c>
      <c r="L7" s="79"/>
    </row>
    <row r="8" spans="1:12">
      <c r="A8" s="67" t="str">
        <f>[6]第一周!A8</f>
        <v>包车客运管理信息系统</v>
      </c>
      <c r="B8" s="41">
        <f>SUM([6]第一周:第五周!B8)</f>
        <v>19</v>
      </c>
      <c r="C8" s="41">
        <f>SUM([6]第一周:第五周!C8)</f>
        <v>23</v>
      </c>
      <c r="D8" s="41">
        <f>SUM([6]第一周:第五周!D8)</f>
        <v>0</v>
      </c>
      <c r="E8" s="41">
        <f>SUM([6]第一周:第五周!E8)</f>
        <v>21</v>
      </c>
      <c r="F8" s="41">
        <f>SUM([6]第一周:第五周!F8)</f>
        <v>0</v>
      </c>
      <c r="G8" s="41">
        <f>SUM([6]第一周:第五周!G8)</f>
        <v>0</v>
      </c>
      <c r="H8" s="41">
        <f>SUM([6]第一周:第五周!H8)</f>
        <v>0</v>
      </c>
      <c r="I8" s="41">
        <f>SUM([6]第一周:第五周!I8)</f>
        <v>0</v>
      </c>
      <c r="J8" s="41">
        <f>SUM([6]第一周:第五周!J8)</f>
        <v>0</v>
      </c>
      <c r="K8" s="79">
        <f>SUM(B8:J8)-G8</f>
        <v>63</v>
      </c>
      <c r="L8" s="79"/>
    </row>
    <row r="9" spans="1:12">
      <c r="A9" s="67" t="str">
        <f>[6]第一周!A9</f>
        <v>从业人员无纸化考试系统</v>
      </c>
      <c r="B9" s="41">
        <f>SUM([6]第一周:第五周!B9)</f>
        <v>19</v>
      </c>
      <c r="C9" s="41">
        <f>SUM([6]第一周:第五周!C9)</f>
        <v>23</v>
      </c>
      <c r="D9" s="41">
        <f>SUM([6]第一周:第五周!D9)</f>
        <v>0</v>
      </c>
      <c r="E9" s="41">
        <f>SUM([6]第一周:第五周!E9)</f>
        <v>0</v>
      </c>
      <c r="F9" s="41">
        <f>SUM([6]第一周:第五周!F9)</f>
        <v>0</v>
      </c>
      <c r="G9" s="41">
        <f>SUM([6]第一周:第五周!G9)</f>
        <v>0</v>
      </c>
      <c r="H9" s="41">
        <f>SUM([6]第一周:第五周!H9)</f>
        <v>0</v>
      </c>
      <c r="I9" s="41">
        <f>SUM([6]第一周:第五周!I9)</f>
        <v>0</v>
      </c>
      <c r="J9" s="41">
        <f>SUM([6]第一周:第五周!J9)</f>
        <v>0</v>
      </c>
      <c r="K9" s="79">
        <f>SUM(B9:J9)-G9</f>
        <v>42</v>
      </c>
      <c r="L9" s="79"/>
    </row>
    <row r="10" spans="1:12">
      <c r="A10" s="24" t="str">
        <f>一!A10</f>
        <v>互联互通数据上传工具</v>
      </c>
      <c r="B10" s="41">
        <f>SUM([6]第一周:第五周!B10)</f>
        <v>0</v>
      </c>
      <c r="C10" s="41">
        <f>SUM([6]第一周:第五周!C10)</f>
        <v>0</v>
      </c>
      <c r="D10" s="41">
        <f>SUM([6]第一周:第五周!D10)</f>
        <v>0</v>
      </c>
      <c r="E10" s="41">
        <f>SUM([6]第一周:第五周!E10)</f>
        <v>0</v>
      </c>
      <c r="F10" s="41">
        <f>SUM([6]第一周:第五周!F10)</f>
        <v>0</v>
      </c>
      <c r="G10" s="41">
        <f>SUM([6]第一周:第五周!G10)</f>
        <v>0</v>
      </c>
      <c r="H10" s="41">
        <f>SUM([6]第一周:第五周!H10)</f>
        <v>0</v>
      </c>
      <c r="I10" s="41">
        <f>SUM([6]第一周:第五周!I10)</f>
        <v>0</v>
      </c>
      <c r="J10" s="41">
        <f>SUM([6]第一周:第五周!J10)</f>
        <v>0</v>
      </c>
      <c r="K10" s="79">
        <f>SUM(B10:J10)-G10</f>
        <v>0</v>
      </c>
      <c r="L10" s="79"/>
    </row>
    <row r="11" spans="1:12">
      <c r="A11" s="67">
        <f>[6]第一周!A11</f>
        <v>0</v>
      </c>
      <c r="B11" s="41">
        <f>SUM([6]第一周:第五周!B11)</f>
        <v>0</v>
      </c>
      <c r="C11" s="41">
        <f>SUM([6]第一周:第五周!C11)</f>
        <v>0</v>
      </c>
      <c r="D11" s="41">
        <f>SUM([6]第一周:第五周!D11)</f>
        <v>0</v>
      </c>
      <c r="E11" s="41">
        <f>SUM([6]第一周:第五周!E11)</f>
        <v>0</v>
      </c>
      <c r="F11" s="41">
        <f>SUM([6]第一周:第五周!F11)</f>
        <v>0</v>
      </c>
      <c r="G11" s="41">
        <f>SUM([6]第一周:第五周!G11)</f>
        <v>0</v>
      </c>
      <c r="H11" s="41">
        <f>SUM([6]第一周:第五周!H11)</f>
        <v>0</v>
      </c>
      <c r="I11" s="41">
        <f>SUM([6]第一周:第五周!I11)</f>
        <v>0</v>
      </c>
      <c r="J11" s="41">
        <f>SUM([6]第一周:第五周!J11)</f>
        <v>0</v>
      </c>
      <c r="K11" s="79">
        <f>SUM(B11:J11)-G11</f>
        <v>0</v>
      </c>
      <c r="L11" s="79"/>
    </row>
    <row r="12" spans="1:12" ht="17.399999999999999">
      <c r="A12" s="71" t="s">
        <v>160</v>
      </c>
      <c r="B12" s="42">
        <f>SUM(B7:B11)</f>
        <v>57</v>
      </c>
      <c r="C12" s="42">
        <f>SUM(C7:C11)</f>
        <v>69</v>
      </c>
      <c r="D12" s="70">
        <f>SUM(D7:D11)</f>
        <v>19</v>
      </c>
      <c r="E12" s="70">
        <f t="shared" ref="E12:H12" si="0">SUM(E7:E11)</f>
        <v>62</v>
      </c>
      <c r="F12" s="70">
        <f t="shared" si="0"/>
        <v>14</v>
      </c>
      <c r="G12" s="70">
        <f t="shared" si="0"/>
        <v>533</v>
      </c>
      <c r="H12" s="70">
        <f t="shared" si="0"/>
        <v>1</v>
      </c>
      <c r="I12" s="70">
        <f>SUM(I7:I11)</f>
        <v>0</v>
      </c>
      <c r="J12" s="70">
        <f>SUM(J7:J11)</f>
        <v>0</v>
      </c>
      <c r="K12" s="12" t="s">
        <v>161</v>
      </c>
      <c r="L12" s="12">
        <f>SUM(K7:L11)</f>
        <v>222</v>
      </c>
    </row>
    <row r="14" spans="1:12" s="63" customFormat="1" ht="20.399999999999999">
      <c r="A14" s="61" t="s">
        <v>162</v>
      </c>
      <c r="B14" s="20"/>
      <c r="C14" s="20"/>
      <c r="D14" s="20"/>
      <c r="E14" s="26"/>
      <c r="F14" s="26"/>
      <c r="G14" s="26"/>
      <c r="H14" s="26"/>
      <c r="I14" s="26"/>
      <c r="J14" s="26"/>
      <c r="K14" s="26"/>
      <c r="L14" s="26"/>
    </row>
    <row r="15" spans="1:12" ht="15.6">
      <c r="A15" s="68" t="s">
        <v>163</v>
      </c>
      <c r="B15" s="84" t="str">
        <f>[6]参数维护!B2</f>
        <v>操作系统维护</v>
      </c>
      <c r="C15" s="85"/>
      <c r="D15" s="84" t="str">
        <f>[6]参数维护!B3</f>
        <v>杀毒软件维护</v>
      </c>
      <c r="E15" s="85"/>
      <c r="F15" s="84" t="str">
        <f>[6]参数维护!B4</f>
        <v>数据库维护</v>
      </c>
      <c r="G15" s="85"/>
      <c r="H15" s="88" t="s">
        <v>164</v>
      </c>
      <c r="I15" s="89"/>
      <c r="K15" s="26"/>
      <c r="L15" s="26"/>
    </row>
    <row r="16" spans="1:12">
      <c r="A16" s="67" t="str">
        <f>[6]第一周!A16</f>
        <v>10.0.0.6【运政应用1】</v>
      </c>
      <c r="B16" s="94">
        <f>SUM([6]第一周:第五周!B16:C16)</f>
        <v>0</v>
      </c>
      <c r="C16" s="95"/>
      <c r="D16" s="94">
        <f>SUM([6]第一周:第五周!D16:E16)</f>
        <v>0</v>
      </c>
      <c r="E16" s="95"/>
      <c r="F16" s="94">
        <f>SUM([6]第一周:第五周!F16:G16)</f>
        <v>0</v>
      </c>
      <c r="G16" s="95"/>
      <c r="H16" s="96">
        <f>SUM(B16:G16)</f>
        <v>0</v>
      </c>
      <c r="I16" s="97"/>
      <c r="K16" s="90"/>
      <c r="L16" s="90"/>
    </row>
    <row r="17" spans="1:12">
      <c r="A17" s="67" t="str">
        <f>[6]第一周!A17</f>
        <v>10.0.0.7【运政应用2】</v>
      </c>
      <c r="B17" s="94">
        <f>SUM([6]第一周:第五周!B17:C17)</f>
        <v>0</v>
      </c>
      <c r="C17" s="95"/>
      <c r="D17" s="94">
        <f>SUM([6]第一周:第五周!D17:E17)</f>
        <v>0</v>
      </c>
      <c r="E17" s="95"/>
      <c r="F17" s="94">
        <f>SUM([6]第一周:第五周!F17:G17)</f>
        <v>0</v>
      </c>
      <c r="G17" s="95"/>
      <c r="H17" s="96">
        <f>SUM(B17:G17)</f>
        <v>0</v>
      </c>
      <c r="I17" s="97"/>
      <c r="K17" s="90"/>
      <c r="L17" s="90"/>
    </row>
    <row r="18" spans="1:12">
      <c r="A18" s="67" t="str">
        <f>[6]第一周!A18</f>
        <v>10.0.0.64【运政应用3】</v>
      </c>
      <c r="B18" s="94">
        <f>SUM([6]第一周:第五周!B18:C18)</f>
        <v>0</v>
      </c>
      <c r="C18" s="95"/>
      <c r="D18" s="94">
        <f>SUM([6]第一周:第五周!D18:E18)</f>
        <v>0</v>
      </c>
      <c r="E18" s="95"/>
      <c r="F18" s="94">
        <f>SUM([6]第一周:第五周!F18:G18)</f>
        <v>0</v>
      </c>
      <c r="G18" s="95"/>
      <c r="H18" s="96">
        <f>SUM(B18:G18)</f>
        <v>0</v>
      </c>
      <c r="I18" s="97"/>
      <c r="K18" s="98"/>
      <c r="L18" s="98"/>
    </row>
    <row r="19" spans="1:12" ht="28.8">
      <c r="A19" s="67" t="str">
        <f>[6]第一周!A19</f>
        <v>10.0.0.5【考试系统服务应用、运政应用测试】</v>
      </c>
      <c r="B19" s="94">
        <f>SUM([6]第一周:第五周!B19:C19)</f>
        <v>0</v>
      </c>
      <c r="C19" s="95"/>
      <c r="D19" s="94">
        <f>SUM([6]第一周:第五周!D19:E19)</f>
        <v>0</v>
      </c>
      <c r="E19" s="95"/>
      <c r="F19" s="94">
        <f>SUM([6]第一周:第五周!F19:G19)</f>
        <v>0</v>
      </c>
      <c r="G19" s="95"/>
      <c r="H19" s="96">
        <f>SUM(B19:G19)</f>
        <v>0</v>
      </c>
      <c r="I19" s="97"/>
      <c r="K19" s="90"/>
      <c r="L19" s="90"/>
    </row>
    <row r="20" spans="1:12" ht="28.8">
      <c r="A20" s="67" t="str">
        <f>[6]第一周!A20</f>
        <v>10.0.0.2【SQL服务器1（共享IP：10.0.0.58）】</v>
      </c>
      <c r="B20" s="94">
        <f>SUM([6]第一周:第五周!B20:C20)</f>
        <v>0</v>
      </c>
      <c r="C20" s="95"/>
      <c r="D20" s="94">
        <f>SUM([6]第一周:第五周!D20:E20)</f>
        <v>0</v>
      </c>
      <c r="E20" s="95"/>
      <c r="F20" s="94">
        <f>SUM([6]第一周:第五周!F20:G20)</f>
        <v>0</v>
      </c>
      <c r="G20" s="95"/>
      <c r="H20" s="96">
        <f>SUM(B20:G20)</f>
        <v>0</v>
      </c>
      <c r="I20" s="97"/>
      <c r="K20" s="98"/>
      <c r="L20" s="98"/>
    </row>
    <row r="21" spans="1:12" ht="28.8">
      <c r="A21" s="67" t="str">
        <f>[6]第一周!A21</f>
        <v>10.0.0.3【SQL服务器2（共享IP：10.0.0.58）】</v>
      </c>
      <c r="B21" s="94">
        <f>SUM([6]第一周:第五周!B21:C21)</f>
        <v>0</v>
      </c>
      <c r="C21" s="95"/>
      <c r="D21" s="94">
        <f>SUM([6]第一周:第五周!D21:E21)</f>
        <v>0</v>
      </c>
      <c r="E21" s="95"/>
      <c r="F21" s="94">
        <f>SUM([6]第一周:第五周!F21:G21)</f>
        <v>0</v>
      </c>
      <c r="G21" s="95"/>
      <c r="H21" s="96">
        <f t="shared" ref="H21:H25" si="1">SUM(B21:G21)</f>
        <v>0</v>
      </c>
      <c r="I21" s="97"/>
      <c r="K21" s="72"/>
      <c r="L21" s="72"/>
    </row>
    <row r="22" spans="1:12" ht="28.8">
      <c r="A22" s="67" t="str">
        <f>[6]第一周!A22</f>
        <v>192.168.2.138（刀片机一刀）【包车应用1】</v>
      </c>
      <c r="B22" s="94">
        <f>SUM([6]第一周:第五周!B22:C22)</f>
        <v>0</v>
      </c>
      <c r="C22" s="95"/>
      <c r="D22" s="94">
        <f>SUM([6]第一周:第五周!D22:E22)</f>
        <v>0</v>
      </c>
      <c r="E22" s="95"/>
      <c r="F22" s="94">
        <f>SUM([6]第一周:第五周!F22:G22)</f>
        <v>0</v>
      </c>
      <c r="G22" s="95"/>
      <c r="H22" s="96">
        <f t="shared" si="1"/>
        <v>0</v>
      </c>
      <c r="I22" s="97"/>
      <c r="K22" s="72"/>
      <c r="L22" s="72"/>
    </row>
    <row r="23" spans="1:12" ht="28.8">
      <c r="A23" s="67" t="str">
        <f>[6]第一周!A23</f>
        <v>192.168.2.135（刀片机二刀）【包车应用2】</v>
      </c>
      <c r="B23" s="94">
        <f>SUM([6]第一周:第五周!B23:C23)</f>
        <v>0</v>
      </c>
      <c r="C23" s="95"/>
      <c r="D23" s="94">
        <f>SUM([6]第一周:第五周!D23:E23)</f>
        <v>0</v>
      </c>
      <c r="E23" s="95"/>
      <c r="F23" s="94">
        <f>SUM([6]第一周:第五周!F23:G23)</f>
        <v>0</v>
      </c>
      <c r="G23" s="95"/>
      <c r="H23" s="96">
        <f t="shared" si="1"/>
        <v>0</v>
      </c>
      <c r="I23" s="97"/>
      <c r="K23" s="72"/>
      <c r="L23" s="72"/>
    </row>
    <row r="24" spans="1:12">
      <c r="A24" s="67">
        <f>[6]第一周!A24</f>
        <v>0</v>
      </c>
      <c r="B24" s="94">
        <f>SUM([6]第一周:第五周!B24:C24)</f>
        <v>0</v>
      </c>
      <c r="C24" s="95"/>
      <c r="D24" s="94">
        <f>SUM([6]第一周:第五周!D24:E24)</f>
        <v>0</v>
      </c>
      <c r="E24" s="95"/>
      <c r="F24" s="94">
        <f>SUM([6]第一周:第五周!F24:G24)</f>
        <v>0</v>
      </c>
      <c r="G24" s="95"/>
      <c r="H24" s="96">
        <f t="shared" si="1"/>
        <v>0</v>
      </c>
      <c r="I24" s="97"/>
      <c r="K24" s="72"/>
      <c r="L24" s="72"/>
    </row>
    <row r="25" spans="1:12">
      <c r="A25" s="67">
        <f>[6]第一周!A25</f>
        <v>0</v>
      </c>
      <c r="B25" s="94">
        <f>SUM([6]第一周:第五周!B25:C25)</f>
        <v>0</v>
      </c>
      <c r="C25" s="95"/>
      <c r="D25" s="94">
        <f>SUM([6]第一周:第五周!D25:E25)</f>
        <v>0</v>
      </c>
      <c r="E25" s="95"/>
      <c r="F25" s="94">
        <f>SUM([6]第一周:第五周!F25:G25)</f>
        <v>0</v>
      </c>
      <c r="G25" s="95"/>
      <c r="H25" s="96">
        <f t="shared" si="1"/>
        <v>0</v>
      </c>
      <c r="I25" s="97"/>
      <c r="K25" s="72"/>
      <c r="L25" s="72"/>
    </row>
    <row r="26" spans="1:12" ht="17.399999999999999">
      <c r="A26" s="71" t="s">
        <v>132</v>
      </c>
      <c r="B26" s="86">
        <f>SUM(B16:C25)</f>
        <v>0</v>
      </c>
      <c r="C26" s="87"/>
      <c r="D26" s="96">
        <f>SUM(D16:E25)</f>
        <v>0</v>
      </c>
      <c r="E26" s="97"/>
      <c r="F26" s="96">
        <f>SUM(F16:G25)</f>
        <v>0</v>
      </c>
      <c r="G26" s="97"/>
      <c r="H26" s="12" t="s">
        <v>165</v>
      </c>
      <c r="I26" s="12">
        <f>SUM(H16:I25)</f>
        <v>0</v>
      </c>
      <c r="K26" s="27"/>
      <c r="L26" s="27"/>
    </row>
  </sheetData>
  <mergeCells count="66">
    <mergeCell ref="K7:L7"/>
    <mergeCell ref="K8:L8"/>
    <mergeCell ref="K9:L9"/>
    <mergeCell ref="A1:K1"/>
    <mergeCell ref="A5:A6"/>
    <mergeCell ref="B5:D5"/>
    <mergeCell ref="E5:E6"/>
    <mergeCell ref="F5:G5"/>
    <mergeCell ref="H5:H6"/>
    <mergeCell ref="I5:I6"/>
    <mergeCell ref="J5:J6"/>
    <mergeCell ref="K5:L6"/>
    <mergeCell ref="K10:L10"/>
    <mergeCell ref="K11:L11"/>
    <mergeCell ref="B17:C17"/>
    <mergeCell ref="D17:E17"/>
    <mergeCell ref="F17:G17"/>
    <mergeCell ref="H17:I17"/>
    <mergeCell ref="K17:L17"/>
    <mergeCell ref="B16:C16"/>
    <mergeCell ref="D16:E16"/>
    <mergeCell ref="F16:G16"/>
    <mergeCell ref="H16:I16"/>
    <mergeCell ref="K16:L16"/>
    <mergeCell ref="B15:C15"/>
    <mergeCell ref="D15:E15"/>
    <mergeCell ref="F15:G15"/>
    <mergeCell ref="H15:I15"/>
    <mergeCell ref="K18:L18"/>
    <mergeCell ref="B19:C19"/>
    <mergeCell ref="D19:E19"/>
    <mergeCell ref="F19:G19"/>
    <mergeCell ref="H19:I19"/>
    <mergeCell ref="K19:L19"/>
    <mergeCell ref="B18:C18"/>
    <mergeCell ref="D18:E18"/>
    <mergeCell ref="F18:G18"/>
    <mergeCell ref="H18:I18"/>
    <mergeCell ref="B20:C20"/>
    <mergeCell ref="D20:E20"/>
    <mergeCell ref="F20:G20"/>
    <mergeCell ref="H20:I20"/>
    <mergeCell ref="K20:L20"/>
    <mergeCell ref="B22:C22"/>
    <mergeCell ref="D22:E22"/>
    <mergeCell ref="F22:G22"/>
    <mergeCell ref="H22:I22"/>
    <mergeCell ref="B21:C21"/>
    <mergeCell ref="D21:E21"/>
    <mergeCell ref="F21:G21"/>
    <mergeCell ref="H21:I21"/>
    <mergeCell ref="B23:C23"/>
    <mergeCell ref="D23:E23"/>
    <mergeCell ref="F23:G23"/>
    <mergeCell ref="H23:I23"/>
    <mergeCell ref="H24:I24"/>
    <mergeCell ref="B24:C24"/>
    <mergeCell ref="D24:E24"/>
    <mergeCell ref="F24:G24"/>
    <mergeCell ref="B25:C25"/>
    <mergeCell ref="D25:E25"/>
    <mergeCell ref="F25:G25"/>
    <mergeCell ref="H25:I25"/>
    <mergeCell ref="B26:C26"/>
    <mergeCell ref="D26:E26"/>
    <mergeCell ref="F26:G26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</vt:lpstr>
      <vt:lpstr>年度软件运维统计表</vt:lpstr>
      <vt:lpstr>一</vt:lpstr>
      <vt:lpstr>二</vt:lpstr>
      <vt:lpstr>参数维护</vt:lpstr>
      <vt:lpstr>三</vt:lpstr>
      <vt:lpstr>四</vt:lpstr>
      <vt:lpstr>五</vt:lpstr>
      <vt:lpstr>六</vt:lpstr>
      <vt:lpstr>七</vt:lpstr>
      <vt:lpstr>八</vt:lpstr>
      <vt:lpstr>九</vt:lpstr>
      <vt:lpstr>十</vt:lpstr>
      <vt:lpstr>十一</vt:lpstr>
      <vt:lpstr>十二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2016-01-08T09:01:37Z</dcterms:modified>
</cp:coreProperties>
</file>