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g\Downloads\"/>
    </mc:Choice>
  </mc:AlternateContent>
  <bookViews>
    <workbookView xWindow="0" yWindow="0" windowWidth="12456" windowHeight="8316" activeTab="1"/>
  </bookViews>
  <sheets>
    <sheet name="raw data" sheetId="4" r:id="rId1"/>
    <sheet name="maximize profit" sheetId="38" r:id="rId2"/>
  </sheets>
  <definedNames>
    <definedName name="_xlnm._FilterDatabase" localSheetId="0" hidden="1">'raw data'!$A$1:$P$44</definedName>
    <definedName name="solver_adj" localSheetId="1" hidden="1">'maximize profit'!$L$2:$M$44,'maximize profit'!$O$2:$O$44</definedName>
    <definedName name="solver_adj" localSheetId="0" hidden="1">'raw data'!$Q$2:$S$44,'raw data'!$T$2:$T$44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'maximize profit'!$L$2:$L$44</definedName>
    <definedName name="solver_lhs1" localSheetId="0" hidden="1">'raw data'!$T$2:$T$44</definedName>
    <definedName name="solver_lhs10" localSheetId="1" hidden="1">'maximize profit'!$AB$60</definedName>
    <definedName name="solver_lhs10" localSheetId="0" hidden="1">'raw data'!$V$2:$V$16</definedName>
    <definedName name="solver_lhs11" localSheetId="1" hidden="1">'maximize profit'!$AB$61</definedName>
    <definedName name="solver_lhs11" localSheetId="0" hidden="1">'raw data'!$Q$2:$S$44</definedName>
    <definedName name="solver_lhs12" localSheetId="1" hidden="1">'maximize profit'!$AB$51</definedName>
    <definedName name="solver_lhs13" localSheetId="1" hidden="1">'maximize profit'!$AB$52</definedName>
    <definedName name="solver_lhs14" localSheetId="1" hidden="1">'maximize profit'!$AB$53</definedName>
    <definedName name="solver_lhs2" localSheetId="1" hidden="1">'maximize profit'!$L$2:$L$44</definedName>
    <definedName name="solver_lhs2" localSheetId="0" hidden="1">'raw data'!$V$2:$V$16</definedName>
    <definedName name="solver_lhs3" localSheetId="1" hidden="1">'maximize profit'!$L$2:$L$44</definedName>
    <definedName name="solver_lhs3" localSheetId="0" hidden="1">'raw data'!$Q$2:$S$44</definedName>
    <definedName name="solver_lhs4" localSheetId="1" hidden="1">'maximize profit'!$M$2:$M$44</definedName>
    <definedName name="solver_lhs4" localSheetId="0" hidden="1">'raw data'!$Z$10</definedName>
    <definedName name="solver_lhs5" localSheetId="1" hidden="1">'maximize profit'!$M$2:$M$44</definedName>
    <definedName name="solver_lhs5" localSheetId="0" hidden="1">'raw data'!$V$17:$V$29</definedName>
    <definedName name="solver_lhs6" localSheetId="1" hidden="1">'maximize profit'!$O$2:$O$44</definedName>
    <definedName name="solver_lhs6" localSheetId="0" hidden="1">'raw data'!$V$30:$V$44</definedName>
    <definedName name="solver_lhs7" localSheetId="1" hidden="1">'maximize profit'!$O$2:$O$44</definedName>
    <definedName name="solver_lhs7" localSheetId="0" hidden="1">'raw data'!$Q$2:$Q$44</definedName>
    <definedName name="solver_lhs8" localSheetId="1" hidden="1">'maximize profit'!$AB$54</definedName>
    <definedName name="solver_lhs8" localSheetId="0" hidden="1">'raw data'!$Z$9</definedName>
    <definedName name="solver_lhs9" localSheetId="1" hidden="1">'maximize profit'!$AB$59</definedName>
    <definedName name="solver_lhs9" localSheetId="0" hidden="1">'raw data'!$Z$8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14</definedName>
    <definedName name="solver_num" localSheetId="0" hidden="1">9</definedName>
    <definedName name="solver_nwt" localSheetId="1" hidden="1">1</definedName>
    <definedName name="solver_nwt" localSheetId="0" hidden="1">1</definedName>
    <definedName name="solver_opt" localSheetId="1" hidden="1">'maximize profit'!$AB$50</definedName>
    <definedName name="solver_opt" localSheetId="0" hidden="1">'raw data'!$Z$7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5</definedName>
    <definedName name="solver_rel10" localSheetId="1" hidden="1">3</definedName>
    <definedName name="solver_rel10" localSheetId="0" hidden="1">1</definedName>
    <definedName name="solver_rel11" localSheetId="1" hidden="1">3</definedName>
    <definedName name="solver_rel11" localSheetId="0" hidden="1">4</definedName>
    <definedName name="solver_rel12" localSheetId="1" hidden="1">1</definedName>
    <definedName name="solver_rel13" localSheetId="1" hidden="1">3</definedName>
    <definedName name="solver_rel14" localSheetId="1" hidden="1">3</definedName>
    <definedName name="solver_rel2" localSheetId="1" hidden="1">1</definedName>
    <definedName name="solver_rel2" localSheetId="0" hidden="1">1</definedName>
    <definedName name="solver_rel3" localSheetId="1" hidden="1">4</definedName>
    <definedName name="solver_rel3" localSheetId="0" hidden="1">4</definedName>
    <definedName name="solver_rel4" localSheetId="1" hidden="1">1</definedName>
    <definedName name="solver_rel4" localSheetId="0" hidden="1">3</definedName>
    <definedName name="solver_rel5" localSheetId="1" hidden="1">3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el7" localSheetId="1" hidden="1">5</definedName>
    <definedName name="solver_rel7" localSheetId="0" hidden="1">1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1</definedName>
    <definedName name="solver_rhs1" localSheetId="1" hidden="1">'maximize profit'!$P$2:$P$44</definedName>
    <definedName name="solver_rhs1" localSheetId="0" hidden="1">binary</definedName>
    <definedName name="solver_rhs10" localSheetId="1" hidden="1">'maximize profit'!$AD$59</definedName>
    <definedName name="solver_rhs10" localSheetId="0" hidden="1">50</definedName>
    <definedName name="solver_rhs11" localSheetId="1" hidden="1">'maximize profit'!$AD$59</definedName>
    <definedName name="solver_rhs11" localSheetId="0" hidden="1">integer</definedName>
    <definedName name="solver_rhs12" localSheetId="1" hidden="1">'maximize profit'!$AD$51</definedName>
    <definedName name="solver_rhs13" localSheetId="1" hidden="1">'maximize profit'!$AD$52</definedName>
    <definedName name="solver_rhs14" localSheetId="1" hidden="1">'maximize profit'!$AD$53</definedName>
    <definedName name="solver_rhs2" localSheetId="1" hidden="1">'maximize profit'!$AD$55</definedName>
    <definedName name="solver_rhs2" localSheetId="0" hidden="1">50</definedName>
    <definedName name="solver_rhs3" localSheetId="1" hidden="1">integer</definedName>
    <definedName name="solver_rhs3" localSheetId="0" hidden="1">integer</definedName>
    <definedName name="solver_rhs4" localSheetId="1" hidden="1">'maximize profit'!$AD$56</definedName>
    <definedName name="solver_rhs4" localSheetId="0" hidden="1">'raw data'!$AB$10</definedName>
    <definedName name="solver_rhs5" localSheetId="1" hidden="1">'maximize profit'!$AD$57</definedName>
    <definedName name="solver_rhs5" localSheetId="0" hidden="1">70</definedName>
    <definedName name="solver_rhs6" localSheetId="1" hidden="1">'maximize profit'!$L$2:$L$44</definedName>
    <definedName name="solver_rhs6" localSheetId="0" hidden="1">90</definedName>
    <definedName name="solver_rhs7" localSheetId="1" hidden="1">binary</definedName>
    <definedName name="solver_rhs7" localSheetId="0" hidden="1">'raw data'!$U$2:$U$44</definedName>
    <definedName name="solver_rhs8" localSheetId="1" hidden="1">'maximize profit'!$AD$54</definedName>
    <definedName name="solver_rhs8" localSheetId="0" hidden="1">'raw data'!$AB$9</definedName>
    <definedName name="solver_rhs9" localSheetId="1" hidden="1">'maximize profit'!$AD$59</definedName>
    <definedName name="solver_rhs9" localSheetId="0" hidden="1">'raw data'!$AB$8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B4" i="38" l="1"/>
  <c r="DB5" i="38"/>
  <c r="DB6" i="38"/>
  <c r="DB7" i="38"/>
  <c r="DB8" i="38"/>
  <c r="DB9" i="38"/>
  <c r="DB10" i="38"/>
  <c r="DB11" i="38"/>
  <c r="DB12" i="38"/>
  <c r="DB13" i="38"/>
  <c r="DB14" i="38"/>
  <c r="DB15" i="38"/>
  <c r="DB16" i="38"/>
  <c r="DB17" i="38"/>
  <c r="DB18" i="38"/>
  <c r="DB19" i="38"/>
  <c r="DB20" i="38"/>
  <c r="DB21" i="38"/>
  <c r="DB22" i="38"/>
  <c r="DB23" i="38"/>
  <c r="DB24" i="38"/>
  <c r="DB25" i="38"/>
  <c r="DB26" i="38"/>
  <c r="DB27" i="38"/>
  <c r="DB28" i="38"/>
  <c r="DB29" i="38"/>
  <c r="DB30" i="38"/>
  <c r="DB31" i="38"/>
  <c r="DB32" i="38"/>
  <c r="DB33" i="38"/>
  <c r="DB34" i="38"/>
  <c r="DB35" i="38"/>
  <c r="DB36" i="38"/>
  <c r="DB37" i="38"/>
  <c r="DB38" i="38"/>
  <c r="DB39" i="38"/>
  <c r="DB40" i="38"/>
  <c r="DB41" i="38"/>
  <c r="DB42" i="38"/>
  <c r="DB43" i="38"/>
  <c r="DB44" i="38"/>
  <c r="DB45" i="38"/>
  <c r="DB3" i="38"/>
  <c r="DA4" i="38"/>
  <c r="DA5" i="38"/>
  <c r="DA6" i="38"/>
  <c r="DA7" i="38"/>
  <c r="DA8" i="38"/>
  <c r="DA9" i="38"/>
  <c r="DA10" i="38"/>
  <c r="DA11" i="38"/>
  <c r="DA12" i="38"/>
  <c r="DA13" i="38"/>
  <c r="DA14" i="38"/>
  <c r="DA15" i="38"/>
  <c r="DA16" i="38"/>
  <c r="DA17" i="38"/>
  <c r="DA18" i="38"/>
  <c r="DA19" i="38"/>
  <c r="DA20" i="38"/>
  <c r="DA21" i="38"/>
  <c r="DA22" i="38"/>
  <c r="DA23" i="38"/>
  <c r="DA24" i="38"/>
  <c r="DA25" i="38"/>
  <c r="DA26" i="38"/>
  <c r="DA27" i="38"/>
  <c r="DA28" i="38"/>
  <c r="DA29" i="38"/>
  <c r="DA30" i="38"/>
  <c r="DA31" i="38"/>
  <c r="DA32" i="38"/>
  <c r="DA33" i="38"/>
  <c r="DA34" i="38"/>
  <c r="DA35" i="38"/>
  <c r="DA36" i="38"/>
  <c r="DA37" i="38"/>
  <c r="DA38" i="38"/>
  <c r="DA39" i="38"/>
  <c r="DA40" i="38"/>
  <c r="DA41" i="38"/>
  <c r="DA42" i="38"/>
  <c r="DA43" i="38"/>
  <c r="DA44" i="38"/>
  <c r="DA45" i="38"/>
  <c r="DA3" i="38"/>
  <c r="CW4" i="38"/>
  <c r="CW5" i="38"/>
  <c r="CW6" i="38"/>
  <c r="CW7" i="38"/>
  <c r="CW8" i="38"/>
  <c r="CW9" i="38"/>
  <c r="CW10" i="38"/>
  <c r="CW11" i="38"/>
  <c r="CW12" i="38"/>
  <c r="CW13" i="38"/>
  <c r="CW14" i="38"/>
  <c r="CW15" i="38"/>
  <c r="CW16" i="38"/>
  <c r="CW17" i="38"/>
  <c r="CW18" i="38"/>
  <c r="CW19" i="38"/>
  <c r="CW20" i="38"/>
  <c r="CW21" i="38"/>
  <c r="CW22" i="38"/>
  <c r="CW23" i="38"/>
  <c r="CW24" i="38"/>
  <c r="CW25" i="38"/>
  <c r="CW26" i="38"/>
  <c r="CW27" i="38"/>
  <c r="CW28" i="38"/>
  <c r="CW29" i="38"/>
  <c r="CW30" i="38"/>
  <c r="CW31" i="38"/>
  <c r="CW32" i="38"/>
  <c r="CW33" i="38"/>
  <c r="CW34" i="38"/>
  <c r="CW35" i="38"/>
  <c r="CW36" i="38"/>
  <c r="CW37" i="38"/>
  <c r="CW38" i="38"/>
  <c r="CW39" i="38"/>
  <c r="CW40" i="38"/>
  <c r="CW41" i="38"/>
  <c r="CW42" i="38"/>
  <c r="CW43" i="38"/>
  <c r="CW44" i="38"/>
  <c r="CW45" i="38"/>
  <c r="CW3" i="38"/>
  <c r="CR4" i="38"/>
  <c r="CR5" i="38"/>
  <c r="CR6" i="38"/>
  <c r="CR7" i="38"/>
  <c r="CR8" i="38"/>
  <c r="CR9" i="38"/>
  <c r="CR10" i="38"/>
  <c r="CR11" i="38"/>
  <c r="CR12" i="38"/>
  <c r="CR13" i="38"/>
  <c r="CR14" i="38"/>
  <c r="CR15" i="38"/>
  <c r="CR16" i="38"/>
  <c r="CR17" i="38"/>
  <c r="CR18" i="38"/>
  <c r="CR19" i="38"/>
  <c r="CR20" i="38"/>
  <c r="CR21" i="38"/>
  <c r="CR22" i="38"/>
  <c r="CR23" i="38"/>
  <c r="CR24" i="38"/>
  <c r="CR25" i="38"/>
  <c r="CR26" i="38"/>
  <c r="CR27" i="38"/>
  <c r="CR28" i="38"/>
  <c r="CR29" i="38"/>
  <c r="CR30" i="38"/>
  <c r="CR31" i="38"/>
  <c r="CR32" i="38"/>
  <c r="CR33" i="38"/>
  <c r="CR34" i="38"/>
  <c r="CR35" i="38"/>
  <c r="CR36" i="38"/>
  <c r="CR37" i="38"/>
  <c r="CR38" i="38"/>
  <c r="CR39" i="38"/>
  <c r="CR40" i="38"/>
  <c r="CR41" i="38"/>
  <c r="CR42" i="38"/>
  <c r="CR43" i="38"/>
  <c r="CR44" i="38"/>
  <c r="CR45" i="38"/>
  <c r="CR3" i="38"/>
  <c r="CQ4" i="38"/>
  <c r="CQ5" i="38"/>
  <c r="CQ6" i="38"/>
  <c r="CQ7" i="38"/>
  <c r="CQ8" i="38"/>
  <c r="CQ9" i="38"/>
  <c r="CQ10" i="38"/>
  <c r="CQ11" i="38"/>
  <c r="CQ12" i="38"/>
  <c r="CQ13" i="38"/>
  <c r="CQ14" i="38"/>
  <c r="CQ15" i="38"/>
  <c r="CQ16" i="38"/>
  <c r="CQ17" i="38"/>
  <c r="CQ18" i="38"/>
  <c r="CQ19" i="38"/>
  <c r="CQ20" i="38"/>
  <c r="CQ21" i="38"/>
  <c r="CQ22" i="38"/>
  <c r="CQ23" i="38"/>
  <c r="CQ24" i="38"/>
  <c r="CQ25" i="38"/>
  <c r="CQ26" i="38"/>
  <c r="CQ27" i="38"/>
  <c r="CQ28" i="38"/>
  <c r="CQ29" i="38"/>
  <c r="CQ30" i="38"/>
  <c r="CQ31" i="38"/>
  <c r="CQ32" i="38"/>
  <c r="CQ33" i="38"/>
  <c r="CQ34" i="38"/>
  <c r="CQ35" i="38"/>
  <c r="CQ36" i="38"/>
  <c r="CQ37" i="38"/>
  <c r="CQ38" i="38"/>
  <c r="CQ39" i="38"/>
  <c r="CQ40" i="38"/>
  <c r="CQ41" i="38"/>
  <c r="CQ42" i="38"/>
  <c r="CQ43" i="38"/>
  <c r="CQ44" i="38"/>
  <c r="CQ45" i="38"/>
  <c r="CQ3" i="38"/>
  <c r="CM4" i="38"/>
  <c r="CM5" i="38"/>
  <c r="CM6" i="38"/>
  <c r="CM7" i="38"/>
  <c r="CM8" i="38"/>
  <c r="CM9" i="38"/>
  <c r="CM10" i="38"/>
  <c r="CM11" i="38"/>
  <c r="CM12" i="38"/>
  <c r="CM13" i="38"/>
  <c r="CM14" i="38"/>
  <c r="CM15" i="38"/>
  <c r="CM16" i="38"/>
  <c r="CM17" i="38"/>
  <c r="CM18" i="38"/>
  <c r="CM19" i="38"/>
  <c r="CM20" i="38"/>
  <c r="CM21" i="38"/>
  <c r="CM22" i="38"/>
  <c r="CM23" i="38"/>
  <c r="CM24" i="38"/>
  <c r="CM25" i="38"/>
  <c r="CM26" i="38"/>
  <c r="CM27" i="38"/>
  <c r="CM28" i="38"/>
  <c r="CM29" i="38"/>
  <c r="CM30" i="38"/>
  <c r="CM31" i="38"/>
  <c r="CM32" i="38"/>
  <c r="CM33" i="38"/>
  <c r="CM34" i="38"/>
  <c r="CM35" i="38"/>
  <c r="CM36" i="38"/>
  <c r="CM37" i="38"/>
  <c r="CM38" i="38"/>
  <c r="CM39" i="38"/>
  <c r="CM40" i="38"/>
  <c r="CM41" i="38"/>
  <c r="CM42" i="38"/>
  <c r="CM43" i="38"/>
  <c r="CM44" i="38"/>
  <c r="CM45" i="38"/>
  <c r="CM3" i="38"/>
  <c r="CH4" i="38"/>
  <c r="CH5" i="38"/>
  <c r="CH6" i="38"/>
  <c r="CH7" i="38"/>
  <c r="CH8" i="38"/>
  <c r="CH9" i="38"/>
  <c r="CH10" i="38"/>
  <c r="CH11" i="38"/>
  <c r="CH12" i="38"/>
  <c r="CH13" i="38"/>
  <c r="CH14" i="38"/>
  <c r="CH15" i="38"/>
  <c r="CH16" i="38"/>
  <c r="CH17" i="38"/>
  <c r="CH18" i="38"/>
  <c r="CH19" i="38"/>
  <c r="CH20" i="38"/>
  <c r="CH21" i="38"/>
  <c r="CH22" i="38"/>
  <c r="CH23" i="38"/>
  <c r="CH24" i="38"/>
  <c r="CH25" i="38"/>
  <c r="CH26" i="38"/>
  <c r="CH27" i="38"/>
  <c r="CH28" i="38"/>
  <c r="CH29" i="38"/>
  <c r="CH30" i="38"/>
  <c r="CH31" i="38"/>
  <c r="CH32" i="38"/>
  <c r="CH33" i="38"/>
  <c r="CH34" i="38"/>
  <c r="CH35" i="38"/>
  <c r="CH36" i="38"/>
  <c r="CH37" i="38"/>
  <c r="CH38" i="38"/>
  <c r="CH39" i="38"/>
  <c r="CH40" i="38"/>
  <c r="CH41" i="38"/>
  <c r="CH42" i="38"/>
  <c r="CH43" i="38"/>
  <c r="CH44" i="38"/>
  <c r="CH45" i="38"/>
  <c r="CH3" i="38"/>
  <c r="CG4" i="38"/>
  <c r="CG5" i="38"/>
  <c r="CJ3" i="38" s="1"/>
  <c r="CG6" i="38"/>
  <c r="CG7" i="38"/>
  <c r="CG8" i="38"/>
  <c r="CG9" i="38"/>
  <c r="CG10" i="38"/>
  <c r="CG11" i="38"/>
  <c r="CG12" i="38"/>
  <c r="CG13" i="38"/>
  <c r="CG14" i="38"/>
  <c r="CG15" i="38"/>
  <c r="CG16" i="38"/>
  <c r="CG17" i="38"/>
  <c r="CG18" i="38"/>
  <c r="CG19" i="38"/>
  <c r="CG20" i="38"/>
  <c r="CG21" i="38"/>
  <c r="CG22" i="38"/>
  <c r="CG23" i="38"/>
  <c r="CG24" i="38"/>
  <c r="CG25" i="38"/>
  <c r="CG26" i="38"/>
  <c r="CG27" i="38"/>
  <c r="CG28" i="38"/>
  <c r="CG29" i="38"/>
  <c r="CG30" i="38"/>
  <c r="CG31" i="38"/>
  <c r="CG32" i="38"/>
  <c r="CG33" i="38"/>
  <c r="CG34" i="38"/>
  <c r="CG35" i="38"/>
  <c r="CG36" i="38"/>
  <c r="CG37" i="38"/>
  <c r="CG38" i="38"/>
  <c r="CG39" i="38"/>
  <c r="CG40" i="38"/>
  <c r="CG41" i="38"/>
  <c r="CG42" i="38"/>
  <c r="CG43" i="38"/>
  <c r="CG44" i="38"/>
  <c r="CG45" i="38"/>
  <c r="CG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3" i="38"/>
  <c r="DD3" i="38" l="1"/>
  <c r="CT3" i="38"/>
  <c r="BY4" i="38"/>
  <c r="BY5" i="38"/>
  <c r="BY6" i="38"/>
  <c r="BY7" i="38"/>
  <c r="BY8" i="38"/>
  <c r="BY9" i="38"/>
  <c r="BY10" i="38"/>
  <c r="BY11" i="38"/>
  <c r="BY12" i="38"/>
  <c r="BY13" i="38"/>
  <c r="BY14" i="38"/>
  <c r="BY15" i="38"/>
  <c r="BY16" i="38"/>
  <c r="BY17" i="38"/>
  <c r="BY18" i="38"/>
  <c r="BY19" i="38"/>
  <c r="BY20" i="38"/>
  <c r="BY21" i="38"/>
  <c r="BY22" i="38"/>
  <c r="BY23" i="38"/>
  <c r="BY24" i="38"/>
  <c r="BY25" i="38"/>
  <c r="BY26" i="38"/>
  <c r="BY27" i="38"/>
  <c r="BY28" i="38"/>
  <c r="BY29" i="38"/>
  <c r="BY30" i="38"/>
  <c r="BY31" i="38"/>
  <c r="BY32" i="38"/>
  <c r="BY33" i="38"/>
  <c r="BY34" i="38"/>
  <c r="BY35" i="38"/>
  <c r="BY36" i="38"/>
  <c r="BY37" i="38"/>
  <c r="BY38" i="38"/>
  <c r="BY39" i="38"/>
  <c r="BY40" i="38"/>
  <c r="BY41" i="38"/>
  <c r="BY42" i="38"/>
  <c r="BY43" i="38"/>
  <c r="BY44" i="38"/>
  <c r="BY45" i="38"/>
  <c r="BY3" i="38"/>
  <c r="BX4" i="38"/>
  <c r="BX5" i="38"/>
  <c r="BX6" i="38"/>
  <c r="BX7" i="38"/>
  <c r="BX8" i="38"/>
  <c r="BX9" i="38"/>
  <c r="CA3" i="38" s="1"/>
  <c r="BX10" i="38"/>
  <c r="BX11" i="38"/>
  <c r="BX12" i="38"/>
  <c r="BX13" i="38"/>
  <c r="BX14" i="38"/>
  <c r="BX15" i="38"/>
  <c r="BX16" i="38"/>
  <c r="BX17" i="38"/>
  <c r="BX18" i="38"/>
  <c r="BX19" i="38"/>
  <c r="BX20" i="38"/>
  <c r="BX21" i="38"/>
  <c r="BX22" i="38"/>
  <c r="BX23" i="38"/>
  <c r="BX24" i="38"/>
  <c r="BX25" i="38"/>
  <c r="BX26" i="38"/>
  <c r="BX27" i="38"/>
  <c r="BX28" i="38"/>
  <c r="BX29" i="38"/>
  <c r="BX30" i="38"/>
  <c r="BX31" i="38"/>
  <c r="BX32" i="38"/>
  <c r="BX33" i="38"/>
  <c r="BX34" i="38"/>
  <c r="BX35" i="38"/>
  <c r="BX36" i="38"/>
  <c r="BX37" i="38"/>
  <c r="BX38" i="38"/>
  <c r="BX39" i="38"/>
  <c r="BX40" i="38"/>
  <c r="BX41" i="38"/>
  <c r="BX42" i="38"/>
  <c r="BX43" i="38"/>
  <c r="BX44" i="38"/>
  <c r="BX45" i="38"/>
  <c r="BX3" i="38"/>
  <c r="BT4" i="38"/>
  <c r="BT5" i="38"/>
  <c r="BT6" i="38"/>
  <c r="BT7" i="38"/>
  <c r="BT8" i="38"/>
  <c r="BT9" i="38"/>
  <c r="BT10" i="38"/>
  <c r="BT11" i="38"/>
  <c r="BT12" i="38"/>
  <c r="BT13" i="38"/>
  <c r="BT14" i="38"/>
  <c r="BT15" i="38"/>
  <c r="BT16" i="38"/>
  <c r="BT17" i="38"/>
  <c r="BT18" i="38"/>
  <c r="BT19" i="38"/>
  <c r="BT20" i="38"/>
  <c r="BT21" i="38"/>
  <c r="BT22" i="38"/>
  <c r="BT23" i="38"/>
  <c r="BT24" i="38"/>
  <c r="BT25" i="38"/>
  <c r="BT26" i="38"/>
  <c r="BT27" i="38"/>
  <c r="BT28" i="38"/>
  <c r="BT29" i="38"/>
  <c r="BT30" i="38"/>
  <c r="BT31" i="38"/>
  <c r="BT32" i="38"/>
  <c r="BT33" i="38"/>
  <c r="BT34" i="38"/>
  <c r="BT35" i="38"/>
  <c r="BT36" i="38"/>
  <c r="BT37" i="38"/>
  <c r="BT38" i="38"/>
  <c r="BT39" i="38"/>
  <c r="BT40" i="38"/>
  <c r="BT41" i="38"/>
  <c r="BT42" i="38"/>
  <c r="BT43" i="38"/>
  <c r="BT44" i="38"/>
  <c r="BT45" i="38"/>
  <c r="BT3" i="38"/>
  <c r="BO33" i="38" l="1"/>
  <c r="BO34" i="38"/>
  <c r="BO35" i="38"/>
  <c r="BO36" i="38"/>
  <c r="BO37" i="38"/>
  <c r="BO38" i="38"/>
  <c r="BO39" i="38"/>
  <c r="BO40" i="38"/>
  <c r="BO41" i="38"/>
  <c r="BO42" i="38"/>
  <c r="BO43" i="38"/>
  <c r="BO44" i="38"/>
  <c r="BO45" i="38"/>
  <c r="BO4" i="38"/>
  <c r="BO5" i="38"/>
  <c r="BO6" i="38"/>
  <c r="BO7" i="38"/>
  <c r="BO8" i="38"/>
  <c r="BO9" i="38"/>
  <c r="BO10" i="38"/>
  <c r="BO11" i="38"/>
  <c r="BO12" i="38"/>
  <c r="BO13" i="38"/>
  <c r="BO14" i="38"/>
  <c r="BO15" i="38"/>
  <c r="BO16" i="38"/>
  <c r="BO17" i="38"/>
  <c r="BO18" i="38"/>
  <c r="BO19" i="38"/>
  <c r="BO20" i="38"/>
  <c r="BO21" i="38"/>
  <c r="BO22" i="38"/>
  <c r="BO23" i="38"/>
  <c r="BO24" i="38"/>
  <c r="BO25" i="38"/>
  <c r="BO26" i="38"/>
  <c r="BO27" i="38"/>
  <c r="BO28" i="38"/>
  <c r="BO29" i="38"/>
  <c r="BO30" i="38"/>
  <c r="BO31" i="38"/>
  <c r="BO32" i="38"/>
  <c r="BO3" i="38"/>
  <c r="BN4" i="38"/>
  <c r="BN5" i="38"/>
  <c r="BN6" i="38"/>
  <c r="BN7" i="38"/>
  <c r="BN8" i="38"/>
  <c r="BN9" i="38"/>
  <c r="BN10" i="38"/>
  <c r="BN11" i="38"/>
  <c r="BN12" i="38"/>
  <c r="BN13" i="38"/>
  <c r="BN14" i="38"/>
  <c r="BN15" i="38"/>
  <c r="BN16" i="38"/>
  <c r="BN17" i="38"/>
  <c r="BN18" i="38"/>
  <c r="BN19" i="38"/>
  <c r="BN20" i="38"/>
  <c r="BN21" i="38"/>
  <c r="BN22" i="38"/>
  <c r="BN23" i="38"/>
  <c r="BN24" i="38"/>
  <c r="BN25" i="38"/>
  <c r="BN26" i="38"/>
  <c r="BN27" i="38"/>
  <c r="BN28" i="38"/>
  <c r="BN29" i="38"/>
  <c r="BN30" i="38"/>
  <c r="BN31" i="38"/>
  <c r="BN32" i="38"/>
  <c r="BN33" i="38"/>
  <c r="BN34" i="38"/>
  <c r="BN35" i="38"/>
  <c r="BN36" i="38"/>
  <c r="BN37" i="38"/>
  <c r="BN38" i="38"/>
  <c r="BN39" i="38"/>
  <c r="BN40" i="38"/>
  <c r="BN41" i="38"/>
  <c r="BN42" i="38"/>
  <c r="BN43" i="38"/>
  <c r="BN44" i="38"/>
  <c r="BN45" i="38"/>
  <c r="BN3" i="38"/>
  <c r="BJ4" i="38"/>
  <c r="BJ5" i="38"/>
  <c r="BJ6" i="38"/>
  <c r="BJ7" i="38"/>
  <c r="BJ8" i="38"/>
  <c r="BJ9" i="38"/>
  <c r="BJ10" i="38"/>
  <c r="BJ11" i="38"/>
  <c r="BJ12" i="38"/>
  <c r="BJ13" i="38"/>
  <c r="BJ14" i="38"/>
  <c r="BJ15" i="38"/>
  <c r="BJ16" i="38"/>
  <c r="BJ17" i="38"/>
  <c r="BJ18" i="38"/>
  <c r="BJ19" i="38"/>
  <c r="BJ20" i="38"/>
  <c r="BJ21" i="38"/>
  <c r="BJ22" i="38"/>
  <c r="BJ23" i="38"/>
  <c r="BJ24" i="38"/>
  <c r="BJ25" i="38"/>
  <c r="BJ26" i="38"/>
  <c r="BJ27" i="38"/>
  <c r="BJ28" i="38"/>
  <c r="BJ29" i="38"/>
  <c r="BJ30" i="38"/>
  <c r="BJ31" i="38"/>
  <c r="BJ32" i="38"/>
  <c r="BJ33" i="38"/>
  <c r="BJ34" i="38"/>
  <c r="BJ35" i="38"/>
  <c r="BJ36" i="38"/>
  <c r="BJ37" i="38"/>
  <c r="BJ38" i="38"/>
  <c r="BJ39" i="38"/>
  <c r="BJ40" i="38"/>
  <c r="BJ41" i="38"/>
  <c r="BJ42" i="38"/>
  <c r="BJ43" i="38"/>
  <c r="BJ44" i="38"/>
  <c r="BJ45" i="38"/>
  <c r="BJ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3" i="38"/>
  <c r="BD4" i="38"/>
  <c r="BD5" i="38"/>
  <c r="BD6" i="38"/>
  <c r="BD7" i="38"/>
  <c r="BD8" i="38"/>
  <c r="BD9" i="38"/>
  <c r="BD10" i="38"/>
  <c r="BD11" i="38"/>
  <c r="BD12" i="38"/>
  <c r="BD13" i="38"/>
  <c r="BD14" i="38"/>
  <c r="BD15" i="38"/>
  <c r="BD16" i="38"/>
  <c r="BD17" i="38"/>
  <c r="BD18" i="38"/>
  <c r="BD19" i="38"/>
  <c r="BD20" i="38"/>
  <c r="BD21" i="38"/>
  <c r="BD22" i="38"/>
  <c r="BD23" i="38"/>
  <c r="BD24" i="38"/>
  <c r="BD25" i="38"/>
  <c r="BD26" i="38"/>
  <c r="BD27" i="38"/>
  <c r="BD28" i="38"/>
  <c r="BD29" i="38"/>
  <c r="BD30" i="38"/>
  <c r="BD31" i="38"/>
  <c r="BD32" i="38"/>
  <c r="BD33" i="38"/>
  <c r="BD34" i="38"/>
  <c r="BD35" i="38"/>
  <c r="BD36" i="38"/>
  <c r="BD37" i="38"/>
  <c r="BD38" i="38"/>
  <c r="BD39" i="38"/>
  <c r="BD40" i="38"/>
  <c r="BD41" i="38"/>
  <c r="BD42" i="38"/>
  <c r="BD43" i="38"/>
  <c r="BD44" i="38"/>
  <c r="BD45" i="38"/>
  <c r="BD3" i="38"/>
  <c r="AZ4" i="38"/>
  <c r="AZ5" i="38"/>
  <c r="AZ6" i="38"/>
  <c r="AZ7" i="38"/>
  <c r="AZ8" i="38"/>
  <c r="AZ9" i="38"/>
  <c r="AZ10" i="38"/>
  <c r="AZ11" i="38"/>
  <c r="AZ12" i="38"/>
  <c r="AZ13" i="38"/>
  <c r="AZ14" i="38"/>
  <c r="AZ15" i="38"/>
  <c r="AZ16" i="38"/>
  <c r="AZ17" i="38"/>
  <c r="AZ18" i="38"/>
  <c r="AZ19" i="38"/>
  <c r="AZ20" i="38"/>
  <c r="AZ21" i="38"/>
  <c r="AZ22" i="38"/>
  <c r="AZ23" i="38"/>
  <c r="AZ24" i="38"/>
  <c r="AZ25" i="38"/>
  <c r="AZ26" i="38"/>
  <c r="AZ27" i="38"/>
  <c r="AZ28" i="38"/>
  <c r="AZ29" i="38"/>
  <c r="AZ30" i="38"/>
  <c r="AZ31" i="38"/>
  <c r="AZ32" i="38"/>
  <c r="AZ33" i="38"/>
  <c r="AZ34" i="38"/>
  <c r="AZ35" i="38"/>
  <c r="AZ36" i="38"/>
  <c r="AZ37" i="38"/>
  <c r="AZ38" i="38"/>
  <c r="AZ39" i="38"/>
  <c r="AZ40" i="38"/>
  <c r="AZ41" i="38"/>
  <c r="AZ42" i="38"/>
  <c r="AZ43" i="38"/>
  <c r="AZ44" i="38"/>
  <c r="AZ45" i="38"/>
  <c r="AZ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3" i="38"/>
  <c r="AK4" i="38"/>
  <c r="AK5" i="38"/>
  <c r="AK6" i="38"/>
  <c r="AK7" i="38"/>
  <c r="AK8" i="38"/>
  <c r="AK9" i="38"/>
  <c r="AK10" i="38"/>
  <c r="AK11" i="38"/>
  <c r="AK12" i="38"/>
  <c r="AK13" i="38"/>
  <c r="AK14" i="38"/>
  <c r="AK15" i="38"/>
  <c r="AK16" i="38"/>
  <c r="AK17" i="38"/>
  <c r="AK18" i="38"/>
  <c r="AK19" i="38"/>
  <c r="AK20" i="38"/>
  <c r="AK21" i="38"/>
  <c r="AK22" i="38"/>
  <c r="AK23" i="38"/>
  <c r="AK24" i="38"/>
  <c r="AK25" i="38"/>
  <c r="AK26" i="38"/>
  <c r="AK27" i="38"/>
  <c r="AK28" i="38"/>
  <c r="AK29" i="38"/>
  <c r="AK30" i="38"/>
  <c r="AK31" i="38"/>
  <c r="AK32" i="38"/>
  <c r="AK33" i="38"/>
  <c r="AK34" i="38"/>
  <c r="AK35" i="38"/>
  <c r="AK36" i="38"/>
  <c r="AK37" i="38"/>
  <c r="AK38" i="38"/>
  <c r="AK39" i="38"/>
  <c r="AK40" i="38"/>
  <c r="AK41" i="38"/>
  <c r="AK42" i="38"/>
  <c r="AK43" i="38"/>
  <c r="AK44" i="38"/>
  <c r="AK45" i="38"/>
  <c r="AK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35" i="38"/>
  <c r="AA36" i="38"/>
  <c r="AA37" i="38"/>
  <c r="AA38" i="38"/>
  <c r="AA39" i="38"/>
  <c r="AA40" i="38"/>
  <c r="AA41" i="38"/>
  <c r="AA42" i="38"/>
  <c r="AA43" i="38"/>
  <c r="AA44" i="38"/>
  <c r="AA45" i="38"/>
  <c r="AA3" i="38"/>
  <c r="Q4" i="38"/>
  <c r="Q5" i="38"/>
  <c r="Q6" i="38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3" i="38"/>
  <c r="AP4" i="38"/>
  <c r="AP5" i="38"/>
  <c r="AP6" i="38"/>
  <c r="AP7" i="38"/>
  <c r="AP8" i="38"/>
  <c r="AP9" i="38"/>
  <c r="AP10" i="38"/>
  <c r="AP11" i="38"/>
  <c r="AP12" i="38"/>
  <c r="AP13" i="38"/>
  <c r="AP14" i="38"/>
  <c r="AP15" i="38"/>
  <c r="AP16" i="38"/>
  <c r="AP17" i="38"/>
  <c r="AP18" i="38"/>
  <c r="AP19" i="38"/>
  <c r="AP20" i="38"/>
  <c r="AP21" i="38"/>
  <c r="AP22" i="38"/>
  <c r="AP23" i="38"/>
  <c r="AP24" i="38"/>
  <c r="AP25" i="38"/>
  <c r="AP26" i="38"/>
  <c r="AP27" i="38"/>
  <c r="AP28" i="38"/>
  <c r="AP29" i="38"/>
  <c r="AP30" i="38"/>
  <c r="AP31" i="38"/>
  <c r="AP32" i="38"/>
  <c r="AP33" i="38"/>
  <c r="AP34" i="38"/>
  <c r="AP35" i="38"/>
  <c r="AP36" i="38"/>
  <c r="AP37" i="38"/>
  <c r="AP38" i="38"/>
  <c r="AP39" i="38"/>
  <c r="AP40" i="38"/>
  <c r="AP41" i="38"/>
  <c r="AP42" i="38"/>
  <c r="AP43" i="38"/>
  <c r="AP44" i="38"/>
  <c r="AP45" i="38"/>
  <c r="AP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3" i="38"/>
  <c r="AF4" i="38"/>
  <c r="AF5" i="38"/>
  <c r="AF6" i="38"/>
  <c r="AF7" i="38"/>
  <c r="AF8" i="38"/>
  <c r="AF9" i="38"/>
  <c r="AF10" i="38"/>
  <c r="AF11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3" i="38"/>
  <c r="BQ3" i="38" l="1"/>
  <c r="BG3" i="38"/>
  <c r="AR3" i="38"/>
  <c r="AH3" i="38"/>
  <c r="V4" i="38"/>
  <c r="V5" i="38"/>
  <c r="V6" i="38"/>
  <c r="V7" i="38"/>
  <c r="V8" i="38"/>
  <c r="V9" i="38"/>
  <c r="V10" i="38"/>
  <c r="V11" i="38"/>
  <c r="V12" i="38"/>
  <c r="V13" i="38"/>
  <c r="V14" i="38"/>
  <c r="V15" i="38"/>
  <c r="V16" i="38"/>
  <c r="V17" i="38"/>
  <c r="V18" i="38"/>
  <c r="V19" i="38"/>
  <c r="V20" i="38"/>
  <c r="V21" i="38"/>
  <c r="V22" i="38"/>
  <c r="V23" i="38"/>
  <c r="V24" i="38"/>
  <c r="V2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V41" i="38"/>
  <c r="V42" i="38"/>
  <c r="V43" i="38"/>
  <c r="V44" i="38"/>
  <c r="V45" i="38"/>
  <c r="V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3" i="38"/>
  <c r="X3" i="38" l="1"/>
  <c r="N3" i="38" l="1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2" i="38"/>
  <c r="P3" i="38" l="1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2" i="38"/>
  <c r="I44" i="38" l="1"/>
  <c r="G44" i="38"/>
  <c r="I43" i="38"/>
  <c r="G43" i="38"/>
  <c r="I42" i="38"/>
  <c r="G42" i="38"/>
  <c r="I41" i="38"/>
  <c r="G41" i="38"/>
  <c r="I40" i="38"/>
  <c r="G40" i="38"/>
  <c r="I39" i="38"/>
  <c r="G39" i="38"/>
  <c r="I38" i="38"/>
  <c r="G38" i="38"/>
  <c r="I37" i="38"/>
  <c r="G37" i="38"/>
  <c r="I36" i="38"/>
  <c r="G36" i="38"/>
  <c r="I35" i="38"/>
  <c r="G35" i="38"/>
  <c r="I34" i="38"/>
  <c r="G34" i="38"/>
  <c r="I33" i="38"/>
  <c r="G33" i="38"/>
  <c r="I32" i="38"/>
  <c r="G32" i="38"/>
  <c r="I31" i="38"/>
  <c r="G31" i="38"/>
  <c r="I30" i="38"/>
  <c r="G30" i="38"/>
  <c r="I29" i="38"/>
  <c r="G29" i="38"/>
  <c r="I28" i="38"/>
  <c r="G28" i="38"/>
  <c r="I27" i="38"/>
  <c r="G27" i="38"/>
  <c r="I26" i="38"/>
  <c r="G26" i="38"/>
  <c r="I25" i="38"/>
  <c r="G25" i="38"/>
  <c r="I24" i="38"/>
  <c r="G24" i="38"/>
  <c r="I23" i="38"/>
  <c r="G23" i="38"/>
  <c r="I22" i="38"/>
  <c r="G22" i="38"/>
  <c r="I21" i="38"/>
  <c r="G21" i="38"/>
  <c r="I20" i="38"/>
  <c r="G20" i="38"/>
  <c r="I19" i="38"/>
  <c r="G19" i="38"/>
  <c r="I18" i="38"/>
  <c r="G18" i="38"/>
  <c r="I17" i="38"/>
  <c r="G17" i="38"/>
  <c r="I16" i="38"/>
  <c r="G16" i="38"/>
  <c r="I15" i="38"/>
  <c r="G15" i="38"/>
  <c r="I14" i="38"/>
  <c r="G14" i="38"/>
  <c r="I13" i="38"/>
  <c r="G13" i="38"/>
  <c r="I12" i="38"/>
  <c r="G12" i="38"/>
  <c r="I11" i="38"/>
  <c r="G11" i="38"/>
  <c r="I10" i="38"/>
  <c r="G10" i="38"/>
  <c r="I9" i="38"/>
  <c r="G9" i="38"/>
  <c r="I8" i="38"/>
  <c r="G8" i="38"/>
  <c r="I7" i="38"/>
  <c r="G7" i="38"/>
  <c r="I6" i="38"/>
  <c r="G6" i="38"/>
  <c r="I5" i="38"/>
  <c r="G5" i="38"/>
  <c r="I4" i="38"/>
  <c r="G4" i="38"/>
  <c r="I3" i="38"/>
  <c r="G3" i="38"/>
  <c r="I2" i="38"/>
  <c r="G2" i="38"/>
  <c r="CS17" i="38" l="1"/>
  <c r="DC17" i="38"/>
  <c r="CI34" i="38"/>
  <c r="BZ34" i="38"/>
  <c r="BP34" i="38"/>
  <c r="AG34" i="38"/>
  <c r="BF34" i="38"/>
  <c r="AQ34" i="38"/>
  <c r="W34" i="38"/>
  <c r="DC5" i="38"/>
  <c r="CS5" i="38"/>
  <c r="CS21" i="38"/>
  <c r="DC21" i="38"/>
  <c r="CS33" i="38"/>
  <c r="DC33" i="38"/>
  <c r="CI10" i="38"/>
  <c r="BZ10" i="38"/>
  <c r="AQ10" i="38"/>
  <c r="BP10" i="38"/>
  <c r="AG10" i="38"/>
  <c r="BF10" i="38"/>
  <c r="W10" i="38"/>
  <c r="CI26" i="38"/>
  <c r="BZ26" i="38"/>
  <c r="AQ26" i="38"/>
  <c r="BP26" i="38"/>
  <c r="AG26" i="38"/>
  <c r="BF26" i="38"/>
  <c r="W26" i="38"/>
  <c r="CI38" i="38"/>
  <c r="BZ38" i="38"/>
  <c r="BF38" i="38"/>
  <c r="AQ38" i="38"/>
  <c r="BP38" i="38"/>
  <c r="AG38" i="38"/>
  <c r="W38" i="38"/>
  <c r="CS10" i="38"/>
  <c r="DC10" i="38"/>
  <c r="DC18" i="38"/>
  <c r="CS18" i="38"/>
  <c r="CS22" i="38"/>
  <c r="DC22" i="38"/>
  <c r="CS26" i="38"/>
  <c r="DC26" i="38"/>
  <c r="CS30" i="38"/>
  <c r="DC30" i="38"/>
  <c r="CS34" i="38"/>
  <c r="DC34" i="38"/>
  <c r="CS38" i="38"/>
  <c r="DC38" i="38"/>
  <c r="DC42" i="38"/>
  <c r="CS42" i="38"/>
  <c r="CS25" i="38"/>
  <c r="DC25" i="38"/>
  <c r="CS37" i="38"/>
  <c r="DC37" i="38"/>
  <c r="CI14" i="38"/>
  <c r="BZ14" i="38"/>
  <c r="BF14" i="38"/>
  <c r="AQ14" i="38"/>
  <c r="BP14" i="38"/>
  <c r="AG14" i="38"/>
  <c r="W14" i="38"/>
  <c r="CI30" i="38"/>
  <c r="BZ30" i="38"/>
  <c r="BF30" i="38"/>
  <c r="AQ30" i="38"/>
  <c r="BP30" i="38"/>
  <c r="AG30" i="38"/>
  <c r="W30" i="38"/>
  <c r="CI42" i="38"/>
  <c r="BZ42" i="38"/>
  <c r="AQ42" i="38"/>
  <c r="BP42" i="38"/>
  <c r="AG42" i="38"/>
  <c r="BF42" i="38"/>
  <c r="W42" i="38"/>
  <c r="CS6" i="38"/>
  <c r="DC6" i="38"/>
  <c r="CS14" i="38"/>
  <c r="DC14" i="38"/>
  <c r="CI3" i="38"/>
  <c r="BZ3" i="38"/>
  <c r="BF3" i="38"/>
  <c r="AQ3" i="38"/>
  <c r="BP3" i="38"/>
  <c r="AG3" i="38"/>
  <c r="W3" i="38"/>
  <c r="CI7" i="38"/>
  <c r="BZ7" i="38"/>
  <c r="AG7" i="38"/>
  <c r="BF7" i="38"/>
  <c r="AQ7" i="38"/>
  <c r="BP7" i="38"/>
  <c r="W7" i="38"/>
  <c r="CI11" i="38"/>
  <c r="BZ11" i="38"/>
  <c r="BF11" i="38"/>
  <c r="AQ11" i="38"/>
  <c r="BP11" i="38"/>
  <c r="AG11" i="38"/>
  <c r="W11" i="38"/>
  <c r="CI15" i="38"/>
  <c r="BZ15" i="38"/>
  <c r="AG15" i="38"/>
  <c r="BF15" i="38"/>
  <c r="AQ15" i="38"/>
  <c r="BP15" i="38"/>
  <c r="W15" i="38"/>
  <c r="CI19" i="38"/>
  <c r="BZ19" i="38"/>
  <c r="BF19" i="38"/>
  <c r="AQ19" i="38"/>
  <c r="BP19" i="38"/>
  <c r="AG19" i="38"/>
  <c r="W19" i="38"/>
  <c r="CI23" i="38"/>
  <c r="BZ23" i="38"/>
  <c r="BF23" i="38"/>
  <c r="AQ23" i="38"/>
  <c r="BP23" i="38"/>
  <c r="AG23" i="38"/>
  <c r="W23" i="38"/>
  <c r="CI27" i="38"/>
  <c r="BZ27" i="38"/>
  <c r="BF27" i="38"/>
  <c r="AQ27" i="38"/>
  <c r="BP27" i="38"/>
  <c r="AG27" i="38"/>
  <c r="W27" i="38"/>
  <c r="CI31" i="38"/>
  <c r="BZ31" i="38"/>
  <c r="AG31" i="38"/>
  <c r="BF31" i="38"/>
  <c r="AQ31" i="38"/>
  <c r="BP31" i="38"/>
  <c r="W31" i="38"/>
  <c r="CI35" i="38"/>
  <c r="BZ35" i="38"/>
  <c r="BF35" i="38"/>
  <c r="AQ35" i="38"/>
  <c r="BP35" i="38"/>
  <c r="AG35" i="38"/>
  <c r="W35" i="38"/>
  <c r="CI39" i="38"/>
  <c r="BZ39" i="38"/>
  <c r="BF39" i="38"/>
  <c r="AQ39" i="38"/>
  <c r="BP39" i="38"/>
  <c r="AG39" i="38"/>
  <c r="W39" i="38"/>
  <c r="CI43" i="38"/>
  <c r="BZ43" i="38"/>
  <c r="BF43" i="38"/>
  <c r="AQ43" i="38"/>
  <c r="BP43" i="38"/>
  <c r="AG43" i="38"/>
  <c r="W43" i="38"/>
  <c r="DC29" i="38"/>
  <c r="CS29" i="38"/>
  <c r="CI6" i="38"/>
  <c r="BZ6" i="38"/>
  <c r="BF6" i="38"/>
  <c r="AQ6" i="38"/>
  <c r="BP6" i="38"/>
  <c r="AG6" i="38"/>
  <c r="W6" i="38"/>
  <c r="DF3" i="38"/>
  <c r="CS3" i="38"/>
  <c r="CL3" i="38"/>
  <c r="DC3" i="38"/>
  <c r="CV3" i="38"/>
  <c r="BI3" i="38"/>
  <c r="AT3" i="38"/>
  <c r="BS3" i="38"/>
  <c r="AJ3" i="38"/>
  <c r="Z3" i="38"/>
  <c r="CI24" i="38"/>
  <c r="BZ24" i="38"/>
  <c r="BP24" i="38"/>
  <c r="AG24" i="38"/>
  <c r="AQ24" i="38"/>
  <c r="BF24" i="38"/>
  <c r="W24" i="38"/>
  <c r="CI32" i="38"/>
  <c r="BZ32" i="38"/>
  <c r="BP32" i="38"/>
  <c r="AG32" i="38"/>
  <c r="BF32" i="38"/>
  <c r="AQ32" i="38"/>
  <c r="W32" i="38"/>
  <c r="CI36" i="38"/>
  <c r="BZ36" i="38"/>
  <c r="BF36" i="38"/>
  <c r="AQ36" i="38"/>
  <c r="BP36" i="38"/>
  <c r="AG36" i="38"/>
  <c r="W36" i="38"/>
  <c r="CI40" i="38"/>
  <c r="BZ40" i="38"/>
  <c r="BP40" i="38"/>
  <c r="AQ40" i="38"/>
  <c r="BF40" i="38"/>
  <c r="AG40" i="38"/>
  <c r="W40" i="38"/>
  <c r="CI44" i="38"/>
  <c r="BZ44" i="38"/>
  <c r="BF44" i="38"/>
  <c r="AQ44" i="38"/>
  <c r="BP44" i="38"/>
  <c r="AG44" i="38"/>
  <c r="W44" i="38"/>
  <c r="DC13" i="38"/>
  <c r="CS13" i="38"/>
  <c r="CS41" i="38"/>
  <c r="DC41" i="38"/>
  <c r="CI22" i="38"/>
  <c r="BZ22" i="38"/>
  <c r="BF22" i="38"/>
  <c r="AQ22" i="38"/>
  <c r="BP22" i="38"/>
  <c r="AG22" i="38"/>
  <c r="W22" i="38"/>
  <c r="DC11" i="38"/>
  <c r="CS11" i="38"/>
  <c r="DC19" i="38"/>
  <c r="CS19" i="38"/>
  <c r="DC27" i="38"/>
  <c r="CS27" i="38"/>
  <c r="DC35" i="38"/>
  <c r="CS35" i="38"/>
  <c r="DC43" i="38"/>
  <c r="CS43" i="38"/>
  <c r="CI8" i="38"/>
  <c r="BZ8" i="38"/>
  <c r="BP8" i="38"/>
  <c r="AG8" i="38"/>
  <c r="AQ8" i="38"/>
  <c r="BF8" i="38"/>
  <c r="W8" i="38"/>
  <c r="CI16" i="38"/>
  <c r="BZ16" i="38"/>
  <c r="BP16" i="38"/>
  <c r="AQ16" i="38"/>
  <c r="BF16" i="38"/>
  <c r="AG16" i="38"/>
  <c r="W16" i="38"/>
  <c r="CI20" i="38"/>
  <c r="BZ20" i="38"/>
  <c r="BF20" i="38"/>
  <c r="AQ20" i="38"/>
  <c r="BP20" i="38"/>
  <c r="AG20" i="38"/>
  <c r="W20" i="38"/>
  <c r="CI28" i="38"/>
  <c r="BZ28" i="38"/>
  <c r="BF28" i="38"/>
  <c r="AQ28" i="38"/>
  <c r="BP28" i="38"/>
  <c r="AG28" i="38"/>
  <c r="W28" i="38"/>
  <c r="DC4" i="38"/>
  <c r="CS4" i="38"/>
  <c r="CS8" i="38"/>
  <c r="DC8" i="38"/>
  <c r="DC12" i="38"/>
  <c r="CS12" i="38"/>
  <c r="CS16" i="38"/>
  <c r="DC16" i="38"/>
  <c r="DC20" i="38"/>
  <c r="CS20" i="38"/>
  <c r="CS24" i="38"/>
  <c r="DC24" i="38"/>
  <c r="DC28" i="38"/>
  <c r="CS28" i="38"/>
  <c r="CS32" i="38"/>
  <c r="DC32" i="38"/>
  <c r="DC36" i="38"/>
  <c r="CS36" i="38"/>
  <c r="CS40" i="38"/>
  <c r="DC40" i="38"/>
  <c r="DC44" i="38"/>
  <c r="CS44" i="38"/>
  <c r="CS9" i="38"/>
  <c r="DC9" i="38"/>
  <c r="CS45" i="38"/>
  <c r="DC45" i="38"/>
  <c r="CI18" i="38"/>
  <c r="BZ18" i="38"/>
  <c r="BP18" i="38"/>
  <c r="AG18" i="38"/>
  <c r="BF18" i="38"/>
  <c r="AQ18" i="38"/>
  <c r="W18" i="38"/>
  <c r="CS7" i="38"/>
  <c r="DC7" i="38"/>
  <c r="CS15" i="38"/>
  <c r="DC15" i="38"/>
  <c r="CS23" i="38"/>
  <c r="DC23" i="38"/>
  <c r="CS31" i="38"/>
  <c r="DC31" i="38"/>
  <c r="CS39" i="38"/>
  <c r="DC39" i="38"/>
  <c r="CI4" i="38"/>
  <c r="BZ4" i="38"/>
  <c r="BF4" i="38"/>
  <c r="AQ4" i="38"/>
  <c r="BP4" i="38"/>
  <c r="AG4" i="38"/>
  <c r="W4" i="38"/>
  <c r="CI12" i="38"/>
  <c r="BZ12" i="38"/>
  <c r="BF12" i="38"/>
  <c r="AQ12" i="38"/>
  <c r="BP12" i="38"/>
  <c r="AG12" i="38"/>
  <c r="W12" i="38"/>
  <c r="CI5" i="38"/>
  <c r="BZ5" i="38"/>
  <c r="BF5" i="38"/>
  <c r="AQ5" i="38"/>
  <c r="AG5" i="38"/>
  <c r="BP5" i="38"/>
  <c r="W5" i="38"/>
  <c r="CI9" i="38"/>
  <c r="BZ9" i="38"/>
  <c r="BP9" i="38"/>
  <c r="AG9" i="38"/>
  <c r="BF9" i="38"/>
  <c r="AQ9" i="38"/>
  <c r="W9" i="38"/>
  <c r="CI13" i="38"/>
  <c r="BZ13" i="38"/>
  <c r="BF13" i="38"/>
  <c r="AQ13" i="38"/>
  <c r="BP13" i="38"/>
  <c r="AG13" i="38"/>
  <c r="W13" i="38"/>
  <c r="CI17" i="38"/>
  <c r="BZ17" i="38"/>
  <c r="BP17" i="38"/>
  <c r="AG17" i="38"/>
  <c r="BF17" i="38"/>
  <c r="AQ17" i="38"/>
  <c r="W17" i="38"/>
  <c r="CI21" i="38"/>
  <c r="BZ21" i="38"/>
  <c r="AG21" i="38"/>
  <c r="BF21" i="38"/>
  <c r="AQ21" i="38"/>
  <c r="BP21" i="38"/>
  <c r="W21" i="38"/>
  <c r="CI25" i="38"/>
  <c r="BZ25" i="38"/>
  <c r="BP25" i="38"/>
  <c r="AG25" i="38"/>
  <c r="BF25" i="38"/>
  <c r="AQ25" i="38"/>
  <c r="W25" i="38"/>
  <c r="CI29" i="38"/>
  <c r="BZ29" i="38"/>
  <c r="BF29" i="38"/>
  <c r="AG29" i="38"/>
  <c r="AQ29" i="38"/>
  <c r="BP29" i="38"/>
  <c r="W29" i="38"/>
  <c r="CI33" i="38"/>
  <c r="BZ33" i="38"/>
  <c r="BP33" i="38"/>
  <c r="AG33" i="38"/>
  <c r="BF33" i="38"/>
  <c r="AQ33" i="38"/>
  <c r="W33" i="38"/>
  <c r="CI37" i="38"/>
  <c r="BZ37" i="38"/>
  <c r="AG37" i="38"/>
  <c r="BF37" i="38"/>
  <c r="AQ37" i="38"/>
  <c r="BP37" i="38"/>
  <c r="W37" i="38"/>
  <c r="CI41" i="38"/>
  <c r="BZ41" i="38"/>
  <c r="BP41" i="38"/>
  <c r="AG41" i="38"/>
  <c r="BF41" i="38"/>
  <c r="AQ41" i="38"/>
  <c r="W41" i="38"/>
  <c r="CI45" i="38"/>
  <c r="BZ45" i="38"/>
  <c r="BF45" i="38"/>
  <c r="AQ45" i="38"/>
  <c r="AG45" i="38"/>
  <c r="BP45" i="38"/>
  <c r="W45" i="38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2" i="4"/>
  <c r="Y3" i="38" l="1"/>
  <c r="AI3" i="38"/>
  <c r="BR3" i="38"/>
  <c r="AS3" i="38"/>
  <c r="BH3" i="38"/>
  <c r="DE3" i="38"/>
  <c r="CB3" i="38"/>
  <c r="CK3" i="38"/>
  <c r="CU3" i="38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2" i="4"/>
</calcChain>
</file>

<file path=xl/sharedStrings.xml><?xml version="1.0" encoding="utf-8"?>
<sst xmlns="http://schemas.openxmlformats.org/spreadsheetml/2006/main" count="440" uniqueCount="110">
  <si>
    <t>Make</t>
  </si>
  <si>
    <t>Model</t>
  </si>
  <si>
    <t>Vehicle Class</t>
  </si>
  <si>
    <t>full PRICE (w/o tax)</t>
  </si>
  <si>
    <t>Engine Size (L)</t>
  </si>
  <si>
    <t>Cylinders</t>
  </si>
  <si>
    <t>Fuel Consumption City (L/100 km)</t>
  </si>
  <si>
    <t>Fuel Consumption Highway (L/100 km)</t>
  </si>
  <si>
    <t>CO2 Emissions (g/km)</t>
  </si>
  <si>
    <t>CO2 Rating</t>
  </si>
  <si>
    <t>Fuel CostPerYear</t>
  </si>
  <si>
    <t>yearly_lease_price</t>
  </si>
  <si>
    <t>Chevrolet</t>
  </si>
  <si>
    <t>Spark</t>
  </si>
  <si>
    <t>Compact</t>
  </si>
  <si>
    <t>X</t>
  </si>
  <si>
    <t>Ford</t>
  </si>
  <si>
    <t>SUV</t>
  </si>
  <si>
    <t>GMC</t>
  </si>
  <si>
    <t>Terrain</t>
  </si>
  <si>
    <t>Honda</t>
  </si>
  <si>
    <t>Fusion</t>
  </si>
  <si>
    <t>Mid-size</t>
  </si>
  <si>
    <t>Volkswagen</t>
  </si>
  <si>
    <t>Jetta Comfortline</t>
  </si>
  <si>
    <t>Fit LX-Honda Sensing</t>
  </si>
  <si>
    <t>Toyota</t>
  </si>
  <si>
    <t>Civic Sedan CVT</t>
  </si>
  <si>
    <t>Civic Hatchback LX</t>
  </si>
  <si>
    <t>Yaris Hatchback 6AT</t>
  </si>
  <si>
    <t>Hyundai</t>
  </si>
  <si>
    <t>Accent Preferred</t>
  </si>
  <si>
    <t>Kia</t>
  </si>
  <si>
    <t>Z</t>
  </si>
  <si>
    <t>Forte 5 EX</t>
  </si>
  <si>
    <t>Acura</t>
  </si>
  <si>
    <t>Audi</t>
  </si>
  <si>
    <t>Q3 quattro</t>
  </si>
  <si>
    <t>BMW</t>
  </si>
  <si>
    <t>X1 xDrive28i</t>
  </si>
  <si>
    <t>Edge SE</t>
  </si>
  <si>
    <t>Elantra</t>
  </si>
  <si>
    <t>Kona</t>
  </si>
  <si>
    <t>Forte LX MT</t>
  </si>
  <si>
    <t>Nissan</t>
  </si>
  <si>
    <t>Prius</t>
  </si>
  <si>
    <t>Lexus</t>
  </si>
  <si>
    <t>NX 300 AWD</t>
  </si>
  <si>
    <t>Rio LX+</t>
  </si>
  <si>
    <t>Mazda</t>
  </si>
  <si>
    <t>CX-30</t>
  </si>
  <si>
    <t>Subaru</t>
  </si>
  <si>
    <t>Crosstrek AWD Convenience</t>
  </si>
  <si>
    <t>Tiguan Trendline</t>
  </si>
  <si>
    <t>A3 Komfort</t>
  </si>
  <si>
    <t>A5 Sportback quattro</t>
  </si>
  <si>
    <t>Volvo</t>
  </si>
  <si>
    <t>XC40 T4 AWD</t>
  </si>
  <si>
    <t>228i xDrive Gran Coupe</t>
  </si>
  <si>
    <t>UX 200</t>
  </si>
  <si>
    <t>Mazda3 5-Door (SIL)</t>
  </si>
  <si>
    <t>Rogue</t>
  </si>
  <si>
    <t>Mazda3 4-Door (SIL)</t>
  </si>
  <si>
    <t>Mercedes-Benz</t>
  </si>
  <si>
    <t>C 300 4MATIC</t>
  </si>
  <si>
    <t>Sentra</t>
  </si>
  <si>
    <t>Impreza 4-Door AWD</t>
  </si>
  <si>
    <t>Passat Comfirtline</t>
  </si>
  <si>
    <t>S90 T6 AWD</t>
  </si>
  <si>
    <t>Qashqai</t>
  </si>
  <si>
    <t>WRX AWD</t>
  </si>
  <si>
    <t>RAV4 LE FWD</t>
  </si>
  <si>
    <t>MDX SH-AWD</t>
  </si>
  <si>
    <t>S60 T5</t>
  </si>
  <si>
    <t>RLX Hybrid</t>
  </si>
  <si>
    <t>ILX</t>
  </si>
  <si>
    <t>IS 300 AWD</t>
  </si>
  <si>
    <t>Fuel Type</t>
  </si>
  <si>
    <t>Fuel Price ($/L)</t>
  </si>
  <si>
    <t>Fuel Consumption Combined (L/km)</t>
  </si>
  <si>
    <t>Price ($/km)</t>
  </si>
  <si>
    <t>CO2 Emissions (L/km)</t>
  </si>
  <si>
    <t>Xij</t>
  </si>
  <si>
    <t>Dij</t>
  </si>
  <si>
    <t>Dij (km)</t>
  </si>
  <si>
    <t>Result</t>
  </si>
  <si>
    <t>Yij</t>
  </si>
  <si>
    <t>Yij*15</t>
  </si>
  <si>
    <t>Revenue ($/km)</t>
  </si>
  <si>
    <t>Yearly lease price ($)</t>
  </si>
  <si>
    <t>CO2 Emissions (kg/km)</t>
  </si>
  <si>
    <t>Model and Class</t>
  </si>
  <si>
    <t>Revenue</t>
  </si>
  <si>
    <t>Leasing Cost</t>
  </si>
  <si>
    <t xml:space="preserve">Fuel Cost </t>
  </si>
  <si>
    <t>Salary</t>
  </si>
  <si>
    <t>Profit</t>
  </si>
  <si>
    <t>Main Constraints</t>
  </si>
  <si>
    <t>Total CO2 Emission</t>
  </si>
  <si>
    <t>643681.19 (calculated with Python)</t>
  </si>
  <si>
    <t>Without CO2 Emission (Scenario 2i)</t>
  </si>
  <si>
    <t>CO2 Emission constraint 700k (Scenario 2ii)</t>
  </si>
  <si>
    <t>Min Emission (Scenario 1)</t>
  </si>
  <si>
    <t>Max 2 cars each type (Scenario 3i)</t>
  </si>
  <si>
    <t>Max 10 cars each (Scenario 3ii)</t>
  </si>
  <si>
    <t>Atleast one of each type of car (Scenario 4i)</t>
  </si>
  <si>
    <t>One absolute car (Scenario 5)</t>
  </si>
  <si>
    <t>Every car minus restrictions (Scenario 4ii)</t>
  </si>
  <si>
    <t>Removed minimum constraint for vehicle class (Scenario 6)</t>
  </si>
  <si>
    <t>11486752.2 (Python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</si>
</sst>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defaultRowHeight="14.4" x14ac:dyDescent="0.3"/>
  <cols>
    <col min="1" max="1" width="13.6640625" bestFit="1" customWidth="1"/>
    <col min="2" max="2" width="33.109375" bestFit="1" customWidth="1"/>
    <col min="3" max="3" width="16" bestFit="1" customWidth="1"/>
    <col min="4" max="4" width="21.6640625" customWidth="1"/>
    <col min="5" max="5" width="17.5546875" customWidth="1"/>
    <col min="6" max="6" width="13.109375" customWidth="1"/>
    <col min="7" max="7" width="13.44140625" customWidth="1"/>
    <col min="8" max="8" width="18.109375" customWidth="1"/>
    <col min="9" max="9" width="34.5546875" customWidth="1"/>
    <col min="10" max="11" width="38.6640625" customWidth="1"/>
    <col min="12" max="13" width="23.77734375" customWidth="1"/>
    <col min="14" max="14" width="14.5546875" customWidth="1"/>
    <col min="15" max="15" width="19.6640625" customWidth="1"/>
    <col min="16" max="16" width="20.77734375" customWidth="1"/>
    <col min="17" max="17" width="11.44140625" style="3" bestFit="1" customWidth="1"/>
    <col min="18" max="28" width="8.88671875" style="3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78</v>
      </c>
      <c r="I1" s="1" t="s">
        <v>6</v>
      </c>
      <c r="J1" s="1" t="s">
        <v>7</v>
      </c>
      <c r="K1" s="1" t="s">
        <v>79</v>
      </c>
      <c r="L1" s="1" t="s">
        <v>8</v>
      </c>
      <c r="M1" s="1" t="s">
        <v>81</v>
      </c>
      <c r="N1" s="1" t="s">
        <v>9</v>
      </c>
      <c r="O1" s="1" t="s">
        <v>10</v>
      </c>
      <c r="P1" s="1" t="s">
        <v>11</v>
      </c>
      <c r="Q1" s="2" t="s">
        <v>80</v>
      </c>
      <c r="R1" s="5"/>
      <c r="S1" s="5"/>
      <c r="T1" s="5"/>
      <c r="U1" s="4"/>
      <c r="V1" s="4"/>
    </row>
    <row r="2" spans="1:22" x14ac:dyDescent="0.3">
      <c r="A2" t="s">
        <v>38</v>
      </c>
      <c r="B2" t="s">
        <v>58</v>
      </c>
      <c r="C2" t="s">
        <v>14</v>
      </c>
      <c r="D2">
        <v>42500</v>
      </c>
      <c r="E2">
        <v>2</v>
      </c>
      <c r="F2">
        <v>4</v>
      </c>
      <c r="G2" t="s">
        <v>33</v>
      </c>
      <c r="H2">
        <v>1.22</v>
      </c>
      <c r="I2">
        <v>10.199999999999999</v>
      </c>
      <c r="J2">
        <v>7.2</v>
      </c>
      <c r="K2" s="6">
        <f>(0.55*I2+0.45*J2)/100</f>
        <v>8.8500000000000009E-2</v>
      </c>
      <c r="L2">
        <v>205</v>
      </c>
      <c r="M2">
        <f>L2/1000</f>
        <v>0.20499999999999999</v>
      </c>
      <c r="N2">
        <v>6</v>
      </c>
      <c r="O2">
        <v>2552</v>
      </c>
      <c r="P2">
        <v>8844</v>
      </c>
      <c r="Q2" s="3">
        <v>1</v>
      </c>
    </row>
    <row r="3" spans="1:22" x14ac:dyDescent="0.3">
      <c r="A3" t="s">
        <v>36</v>
      </c>
      <c r="B3" t="s">
        <v>54</v>
      </c>
      <c r="C3" t="s">
        <v>14</v>
      </c>
      <c r="D3">
        <v>34500</v>
      </c>
      <c r="E3">
        <v>2</v>
      </c>
      <c r="F3">
        <v>4</v>
      </c>
      <c r="G3" t="s">
        <v>15</v>
      </c>
      <c r="H3">
        <v>0.92</v>
      </c>
      <c r="I3">
        <v>8.8000000000000007</v>
      </c>
      <c r="J3">
        <v>6.5</v>
      </c>
      <c r="K3" s="6">
        <f t="shared" ref="K3:K44" si="0">(0.55*I3+0.45*J3)/100</f>
        <v>7.7650000000000011E-2</v>
      </c>
      <c r="L3">
        <v>182</v>
      </c>
      <c r="M3">
        <f t="shared" ref="M3:M44" si="1">L3/1000</f>
        <v>0.182</v>
      </c>
      <c r="N3">
        <v>7</v>
      </c>
      <c r="O3">
        <v>2028</v>
      </c>
      <c r="P3">
        <v>5742.84</v>
      </c>
      <c r="Q3" s="3">
        <v>1</v>
      </c>
    </row>
    <row r="4" spans="1:22" x14ac:dyDescent="0.3">
      <c r="A4" t="s">
        <v>30</v>
      </c>
      <c r="B4" t="s">
        <v>31</v>
      </c>
      <c r="C4" t="s">
        <v>14</v>
      </c>
      <c r="D4">
        <v>17899</v>
      </c>
      <c r="E4">
        <v>1.6</v>
      </c>
      <c r="F4">
        <v>4</v>
      </c>
      <c r="G4" t="s">
        <v>15</v>
      </c>
      <c r="H4">
        <v>0.92</v>
      </c>
      <c r="I4">
        <v>7.3</v>
      </c>
      <c r="J4">
        <v>6</v>
      </c>
      <c r="K4" s="6">
        <f t="shared" si="0"/>
        <v>6.7150000000000001E-2</v>
      </c>
      <c r="L4">
        <v>160</v>
      </c>
      <c r="M4">
        <f t="shared" si="1"/>
        <v>0.16</v>
      </c>
      <c r="N4">
        <v>8</v>
      </c>
      <c r="O4">
        <v>1742</v>
      </c>
      <c r="P4">
        <v>2684.16</v>
      </c>
      <c r="Q4" s="3">
        <v>1</v>
      </c>
    </row>
    <row r="5" spans="1:22" x14ac:dyDescent="0.3">
      <c r="A5" t="s">
        <v>63</v>
      </c>
      <c r="B5" t="s">
        <v>64</v>
      </c>
      <c r="C5" t="s">
        <v>14</v>
      </c>
      <c r="D5">
        <v>46400</v>
      </c>
      <c r="E5">
        <v>2</v>
      </c>
      <c r="F5">
        <v>4</v>
      </c>
      <c r="G5" t="s">
        <v>33</v>
      </c>
      <c r="H5">
        <v>1.22</v>
      </c>
      <c r="I5">
        <v>11</v>
      </c>
      <c r="J5">
        <v>7.3</v>
      </c>
      <c r="K5" s="6">
        <f t="shared" si="0"/>
        <v>9.3350000000000002E-2</v>
      </c>
      <c r="L5">
        <v>219</v>
      </c>
      <c r="M5">
        <f t="shared" si="1"/>
        <v>0.219</v>
      </c>
      <c r="N5">
        <v>5</v>
      </c>
      <c r="O5">
        <v>2726</v>
      </c>
      <c r="P5">
        <v>6201.24</v>
      </c>
      <c r="Q5" s="3">
        <v>1</v>
      </c>
    </row>
    <row r="6" spans="1:22" x14ac:dyDescent="0.3">
      <c r="A6" t="s">
        <v>20</v>
      </c>
      <c r="B6" t="s">
        <v>25</v>
      </c>
      <c r="C6" t="s">
        <v>14</v>
      </c>
      <c r="D6">
        <v>22891</v>
      </c>
      <c r="E6">
        <v>1.5</v>
      </c>
      <c r="F6">
        <v>4</v>
      </c>
      <c r="G6" t="s">
        <v>15</v>
      </c>
      <c r="H6">
        <v>0.92</v>
      </c>
      <c r="I6">
        <v>7</v>
      </c>
      <c r="J6">
        <v>5.9</v>
      </c>
      <c r="K6" s="6">
        <f t="shared" si="0"/>
        <v>6.5050000000000011E-2</v>
      </c>
      <c r="L6">
        <v>151</v>
      </c>
      <c r="M6">
        <f t="shared" si="1"/>
        <v>0.151</v>
      </c>
      <c r="N6">
        <v>8</v>
      </c>
      <c r="O6">
        <v>1690</v>
      </c>
      <c r="P6">
        <v>3435.84</v>
      </c>
      <c r="Q6" s="3">
        <v>1</v>
      </c>
    </row>
    <row r="7" spans="1:22" x14ac:dyDescent="0.3">
      <c r="A7" t="s">
        <v>35</v>
      </c>
      <c r="B7" t="s">
        <v>75</v>
      </c>
      <c r="C7" t="s">
        <v>14</v>
      </c>
      <c r="D7">
        <v>32696</v>
      </c>
      <c r="E7">
        <v>2.4</v>
      </c>
      <c r="F7">
        <v>4</v>
      </c>
      <c r="G7" t="s">
        <v>33</v>
      </c>
      <c r="H7">
        <v>1.22</v>
      </c>
      <c r="I7">
        <v>9.9</v>
      </c>
      <c r="J7">
        <v>7</v>
      </c>
      <c r="K7" s="6">
        <f t="shared" si="0"/>
        <v>8.5950000000000013E-2</v>
      </c>
      <c r="L7">
        <v>199</v>
      </c>
      <c r="M7">
        <f t="shared" si="1"/>
        <v>0.19900000000000001</v>
      </c>
      <c r="N7">
        <v>6</v>
      </c>
      <c r="O7">
        <v>2494</v>
      </c>
      <c r="P7">
        <v>5203.5599999999986</v>
      </c>
      <c r="Q7" s="3">
        <v>1</v>
      </c>
    </row>
    <row r="8" spans="1:22" x14ac:dyDescent="0.3">
      <c r="A8" t="s">
        <v>46</v>
      </c>
      <c r="B8" t="s">
        <v>76</v>
      </c>
      <c r="C8" t="s">
        <v>14</v>
      </c>
      <c r="D8">
        <v>43750</v>
      </c>
      <c r="E8">
        <v>3.5</v>
      </c>
      <c r="F8">
        <v>6</v>
      </c>
      <c r="G8" t="s">
        <v>33</v>
      </c>
      <c r="H8">
        <v>1.22</v>
      </c>
      <c r="I8">
        <v>12.3</v>
      </c>
      <c r="J8">
        <v>9.1</v>
      </c>
      <c r="K8" s="6">
        <f t="shared" si="0"/>
        <v>0.10859999999999999</v>
      </c>
      <c r="L8">
        <v>254</v>
      </c>
      <c r="M8">
        <f t="shared" si="1"/>
        <v>0.254</v>
      </c>
      <c r="N8">
        <v>4</v>
      </c>
      <c r="O8">
        <v>3161</v>
      </c>
      <c r="P8">
        <v>2848.92</v>
      </c>
      <c r="Q8" s="3">
        <v>1</v>
      </c>
    </row>
    <row r="9" spans="1:22" x14ac:dyDescent="0.3">
      <c r="A9" t="s">
        <v>23</v>
      </c>
      <c r="B9" t="s">
        <v>24</v>
      </c>
      <c r="C9" t="s">
        <v>14</v>
      </c>
      <c r="D9">
        <v>21245</v>
      </c>
      <c r="E9">
        <v>1.4</v>
      </c>
      <c r="F9">
        <v>4</v>
      </c>
      <c r="G9" t="s">
        <v>15</v>
      </c>
      <c r="H9">
        <v>0.92</v>
      </c>
      <c r="I9">
        <v>7.8</v>
      </c>
      <c r="J9">
        <v>5.9</v>
      </c>
      <c r="K9" s="6">
        <f t="shared" si="0"/>
        <v>6.9449999999999998E-2</v>
      </c>
      <c r="L9">
        <v>162</v>
      </c>
      <c r="M9">
        <f t="shared" si="1"/>
        <v>0.16200000000000001</v>
      </c>
      <c r="N9">
        <v>8</v>
      </c>
      <c r="O9">
        <v>1820</v>
      </c>
      <c r="P9">
        <v>3114.6</v>
      </c>
      <c r="Q9" s="3">
        <v>1</v>
      </c>
    </row>
    <row r="10" spans="1:22" x14ac:dyDescent="0.3">
      <c r="A10" t="s">
        <v>49</v>
      </c>
      <c r="B10" t="s">
        <v>62</v>
      </c>
      <c r="C10" t="s">
        <v>14</v>
      </c>
      <c r="D10">
        <v>18000</v>
      </c>
      <c r="E10">
        <v>2</v>
      </c>
      <c r="F10">
        <v>4</v>
      </c>
      <c r="G10" t="s">
        <v>15</v>
      </c>
      <c r="H10">
        <v>0.92</v>
      </c>
      <c r="I10">
        <v>8.6999999999999993</v>
      </c>
      <c r="J10">
        <v>6.4</v>
      </c>
      <c r="K10" s="6">
        <f t="shared" si="0"/>
        <v>7.665000000000001E-2</v>
      </c>
      <c r="L10">
        <v>180</v>
      </c>
      <c r="M10">
        <f t="shared" si="1"/>
        <v>0.18</v>
      </c>
      <c r="N10">
        <v>7</v>
      </c>
      <c r="O10">
        <v>2002</v>
      </c>
      <c r="P10">
        <v>3630.24</v>
      </c>
      <c r="Q10" s="3">
        <v>1</v>
      </c>
    </row>
    <row r="11" spans="1:22" x14ac:dyDescent="0.3">
      <c r="A11" t="s">
        <v>44</v>
      </c>
      <c r="B11" t="s">
        <v>69</v>
      </c>
      <c r="C11" t="s">
        <v>14</v>
      </c>
      <c r="D11">
        <v>23678</v>
      </c>
      <c r="E11">
        <v>2</v>
      </c>
      <c r="F11">
        <v>4</v>
      </c>
      <c r="G11" t="s">
        <v>15</v>
      </c>
      <c r="H11">
        <v>0.92</v>
      </c>
      <c r="I11">
        <v>10.1</v>
      </c>
      <c r="J11">
        <v>8.1999999999999993</v>
      </c>
      <c r="K11" s="6">
        <f t="shared" si="0"/>
        <v>9.2450000000000004E-2</v>
      </c>
      <c r="L11">
        <v>217</v>
      </c>
      <c r="M11">
        <f t="shared" si="1"/>
        <v>0.217</v>
      </c>
      <c r="N11">
        <v>5</v>
      </c>
      <c r="O11">
        <v>2782</v>
      </c>
      <c r="P11">
        <v>3180</v>
      </c>
      <c r="Q11" s="3">
        <v>1</v>
      </c>
    </row>
    <row r="12" spans="1:22" x14ac:dyDescent="0.3">
      <c r="A12" t="s">
        <v>32</v>
      </c>
      <c r="B12" t="s">
        <v>48</v>
      </c>
      <c r="C12" t="s">
        <v>14</v>
      </c>
      <c r="D12">
        <v>18045</v>
      </c>
      <c r="E12">
        <v>1.6</v>
      </c>
      <c r="F12">
        <v>4</v>
      </c>
      <c r="G12" t="s">
        <v>15</v>
      </c>
      <c r="H12">
        <v>0.92</v>
      </c>
      <c r="I12">
        <v>7.2</v>
      </c>
      <c r="J12">
        <v>5.9</v>
      </c>
      <c r="K12" s="6">
        <f t="shared" si="0"/>
        <v>6.615E-2</v>
      </c>
      <c r="L12">
        <v>151</v>
      </c>
      <c r="M12">
        <f t="shared" si="1"/>
        <v>0.151</v>
      </c>
      <c r="N12">
        <v>8</v>
      </c>
      <c r="O12">
        <v>1716</v>
      </c>
      <c r="P12">
        <v>3058.44</v>
      </c>
      <c r="Q12" s="3">
        <v>1</v>
      </c>
    </row>
    <row r="13" spans="1:22" x14ac:dyDescent="0.3">
      <c r="A13" t="s">
        <v>56</v>
      </c>
      <c r="B13" t="s">
        <v>73</v>
      </c>
      <c r="C13" t="s">
        <v>14</v>
      </c>
      <c r="D13">
        <v>42400</v>
      </c>
      <c r="E13">
        <v>2</v>
      </c>
      <c r="F13">
        <v>4</v>
      </c>
      <c r="G13" t="s">
        <v>33</v>
      </c>
      <c r="H13">
        <v>1.22</v>
      </c>
      <c r="I13">
        <v>10.5</v>
      </c>
      <c r="J13">
        <v>7.1</v>
      </c>
      <c r="K13" s="6">
        <f t="shared" si="0"/>
        <v>8.9700000000000002E-2</v>
      </c>
      <c r="L13">
        <v>208</v>
      </c>
      <c r="M13">
        <f t="shared" si="1"/>
        <v>0.20799999999999999</v>
      </c>
      <c r="N13">
        <v>6</v>
      </c>
      <c r="O13">
        <v>2581</v>
      </c>
      <c r="P13">
        <v>5703.6</v>
      </c>
      <c r="Q13" s="3">
        <v>1</v>
      </c>
    </row>
    <row r="14" spans="1:22" x14ac:dyDescent="0.3">
      <c r="A14" t="s">
        <v>12</v>
      </c>
      <c r="B14" t="s">
        <v>13</v>
      </c>
      <c r="C14" t="s">
        <v>14</v>
      </c>
      <c r="D14">
        <v>14298</v>
      </c>
      <c r="E14">
        <v>1.4</v>
      </c>
      <c r="F14">
        <v>4</v>
      </c>
      <c r="G14" t="s">
        <v>15</v>
      </c>
      <c r="H14">
        <v>0.92</v>
      </c>
      <c r="I14">
        <v>7.9</v>
      </c>
      <c r="J14">
        <v>6.2</v>
      </c>
      <c r="K14" s="6">
        <f t="shared" si="0"/>
        <v>7.1350000000000011E-2</v>
      </c>
      <c r="L14">
        <v>167</v>
      </c>
      <c r="M14">
        <f t="shared" si="1"/>
        <v>0.16700000000000001</v>
      </c>
      <c r="N14">
        <v>7</v>
      </c>
      <c r="O14">
        <v>1846</v>
      </c>
      <c r="P14">
        <v>3612</v>
      </c>
      <c r="Q14" s="3">
        <v>1</v>
      </c>
    </row>
    <row r="15" spans="1:22" x14ac:dyDescent="0.3">
      <c r="A15" t="s">
        <v>51</v>
      </c>
      <c r="B15" t="s">
        <v>70</v>
      </c>
      <c r="C15" t="s">
        <v>14</v>
      </c>
      <c r="D15">
        <v>29995</v>
      </c>
      <c r="E15">
        <v>2</v>
      </c>
      <c r="F15">
        <v>4</v>
      </c>
      <c r="G15" t="s">
        <v>33</v>
      </c>
      <c r="H15">
        <v>1.22</v>
      </c>
      <c r="I15">
        <v>11.3</v>
      </c>
      <c r="J15">
        <v>8.5</v>
      </c>
      <c r="K15" s="6">
        <f t="shared" si="0"/>
        <v>0.1004</v>
      </c>
      <c r="L15">
        <v>236</v>
      </c>
      <c r="M15">
        <f t="shared" si="1"/>
        <v>0.23599999999999999</v>
      </c>
      <c r="N15">
        <v>5</v>
      </c>
      <c r="O15">
        <v>3335</v>
      </c>
      <c r="P15">
        <v>4852.7999999999993</v>
      </c>
      <c r="Q15" s="3">
        <v>1</v>
      </c>
    </row>
    <row r="16" spans="1:22" x14ac:dyDescent="0.3">
      <c r="A16" t="s">
        <v>26</v>
      </c>
      <c r="B16" t="s">
        <v>29</v>
      </c>
      <c r="C16" t="s">
        <v>14</v>
      </c>
      <c r="D16">
        <v>18390</v>
      </c>
      <c r="E16">
        <v>1.5</v>
      </c>
      <c r="F16">
        <v>4</v>
      </c>
      <c r="G16" t="s">
        <v>15</v>
      </c>
      <c r="H16">
        <v>0.92</v>
      </c>
      <c r="I16">
        <v>7.3</v>
      </c>
      <c r="J16">
        <v>5.9</v>
      </c>
      <c r="K16" s="6">
        <f t="shared" si="0"/>
        <v>6.6700000000000009E-2</v>
      </c>
      <c r="L16">
        <v>155</v>
      </c>
      <c r="M16">
        <f t="shared" si="1"/>
        <v>0.155</v>
      </c>
      <c r="N16">
        <v>8</v>
      </c>
      <c r="O16">
        <v>1716</v>
      </c>
      <c r="P16">
        <v>2655.96</v>
      </c>
      <c r="Q16" s="3">
        <v>1</v>
      </c>
    </row>
    <row r="17" spans="1:17" x14ac:dyDescent="0.3">
      <c r="A17" t="s">
        <v>36</v>
      </c>
      <c r="B17" t="s">
        <v>55</v>
      </c>
      <c r="C17" t="s">
        <v>22</v>
      </c>
      <c r="D17">
        <v>50900</v>
      </c>
      <c r="E17">
        <v>2</v>
      </c>
      <c r="F17">
        <v>4</v>
      </c>
      <c r="G17" t="s">
        <v>33</v>
      </c>
      <c r="H17">
        <v>1.22</v>
      </c>
      <c r="I17">
        <v>10</v>
      </c>
      <c r="J17">
        <v>7.3</v>
      </c>
      <c r="K17" s="6">
        <f t="shared" si="0"/>
        <v>8.7849999999999998E-2</v>
      </c>
      <c r="L17">
        <v>205</v>
      </c>
      <c r="M17">
        <f t="shared" si="1"/>
        <v>0.20499999999999999</v>
      </c>
      <c r="N17">
        <v>6</v>
      </c>
      <c r="O17">
        <v>2552</v>
      </c>
      <c r="P17">
        <v>8998.44</v>
      </c>
      <c r="Q17" s="3">
        <v>1.2</v>
      </c>
    </row>
    <row r="18" spans="1:17" x14ac:dyDescent="0.3">
      <c r="A18" t="s">
        <v>20</v>
      </c>
      <c r="B18" t="s">
        <v>27</v>
      </c>
      <c r="C18" t="s">
        <v>22</v>
      </c>
      <c r="D18">
        <v>23901</v>
      </c>
      <c r="E18">
        <v>1.5</v>
      </c>
      <c r="F18">
        <v>4</v>
      </c>
      <c r="G18" t="s">
        <v>15</v>
      </c>
      <c r="H18">
        <v>0.92</v>
      </c>
      <c r="I18">
        <v>7.8</v>
      </c>
      <c r="J18">
        <v>6.2</v>
      </c>
      <c r="K18" s="6">
        <f t="shared" si="0"/>
        <v>7.0800000000000002E-2</v>
      </c>
      <c r="L18">
        <v>165</v>
      </c>
      <c r="M18">
        <f t="shared" si="1"/>
        <v>0.16500000000000001</v>
      </c>
      <c r="N18">
        <v>7</v>
      </c>
      <c r="O18">
        <v>1846</v>
      </c>
      <c r="P18">
        <v>3012.96</v>
      </c>
      <c r="Q18" s="3">
        <v>1.2</v>
      </c>
    </row>
    <row r="19" spans="1:17" x14ac:dyDescent="0.3">
      <c r="A19" t="s">
        <v>30</v>
      </c>
      <c r="B19" t="s">
        <v>41</v>
      </c>
      <c r="C19" t="s">
        <v>22</v>
      </c>
      <c r="D19">
        <v>17275.849999999999</v>
      </c>
      <c r="E19">
        <v>1.6</v>
      </c>
      <c r="F19">
        <v>4</v>
      </c>
      <c r="G19" t="s">
        <v>15</v>
      </c>
      <c r="H19">
        <v>0.92</v>
      </c>
      <c r="I19">
        <v>8.9</v>
      </c>
      <c r="J19">
        <v>7</v>
      </c>
      <c r="K19" s="6">
        <f t="shared" si="0"/>
        <v>8.0449999999999994E-2</v>
      </c>
      <c r="L19">
        <v>192</v>
      </c>
      <c r="M19">
        <f t="shared" si="1"/>
        <v>0.192</v>
      </c>
      <c r="N19">
        <v>6</v>
      </c>
      <c r="O19">
        <v>1768</v>
      </c>
      <c r="P19">
        <v>2387.04</v>
      </c>
      <c r="Q19" s="3">
        <v>1.2</v>
      </c>
    </row>
    <row r="20" spans="1:17" x14ac:dyDescent="0.3">
      <c r="A20" t="s">
        <v>32</v>
      </c>
      <c r="B20" t="s">
        <v>43</v>
      </c>
      <c r="C20" t="s">
        <v>22</v>
      </c>
      <c r="D20">
        <v>17695</v>
      </c>
      <c r="E20">
        <v>1.6</v>
      </c>
      <c r="F20">
        <v>4</v>
      </c>
      <c r="G20" t="s">
        <v>15</v>
      </c>
      <c r="H20">
        <v>0.92</v>
      </c>
      <c r="I20">
        <v>8.6999999999999993</v>
      </c>
      <c r="J20">
        <v>6.6</v>
      </c>
      <c r="K20" s="6">
        <f t="shared" si="0"/>
        <v>7.7549999999999994E-2</v>
      </c>
      <c r="L20">
        <v>184</v>
      </c>
      <c r="M20">
        <f t="shared" si="1"/>
        <v>0.184</v>
      </c>
      <c r="N20">
        <v>7</v>
      </c>
      <c r="O20">
        <v>1820</v>
      </c>
      <c r="P20">
        <v>3112.32</v>
      </c>
      <c r="Q20" s="3">
        <v>1.2</v>
      </c>
    </row>
    <row r="21" spans="1:17" x14ac:dyDescent="0.3">
      <c r="A21" t="s">
        <v>16</v>
      </c>
      <c r="B21" t="s">
        <v>21</v>
      </c>
      <c r="C21" t="s">
        <v>22</v>
      </c>
      <c r="D21">
        <v>28485</v>
      </c>
      <c r="E21">
        <v>1.5</v>
      </c>
      <c r="F21">
        <v>4</v>
      </c>
      <c r="G21" t="s">
        <v>15</v>
      </c>
      <c r="H21">
        <v>0.92</v>
      </c>
      <c r="I21">
        <v>10</v>
      </c>
      <c r="J21">
        <v>7</v>
      </c>
      <c r="K21" s="6">
        <f t="shared" si="0"/>
        <v>8.6500000000000007E-2</v>
      </c>
      <c r="L21">
        <v>203</v>
      </c>
      <c r="M21">
        <f t="shared" si="1"/>
        <v>0.20300000000000001</v>
      </c>
      <c r="N21">
        <v>6</v>
      </c>
      <c r="O21">
        <v>2262</v>
      </c>
      <c r="P21">
        <v>5196</v>
      </c>
      <c r="Q21" s="3">
        <v>1.2</v>
      </c>
    </row>
    <row r="22" spans="1:17" x14ac:dyDescent="0.3">
      <c r="A22" t="s">
        <v>51</v>
      </c>
      <c r="B22" t="s">
        <v>66</v>
      </c>
      <c r="C22" t="s">
        <v>22</v>
      </c>
      <c r="D22">
        <v>21995</v>
      </c>
      <c r="E22">
        <v>2</v>
      </c>
      <c r="F22">
        <v>4</v>
      </c>
      <c r="G22" t="s">
        <v>15</v>
      </c>
      <c r="H22">
        <v>0.92</v>
      </c>
      <c r="I22">
        <v>8.3000000000000007</v>
      </c>
      <c r="J22">
        <v>6.4</v>
      </c>
      <c r="K22" s="6">
        <f t="shared" si="0"/>
        <v>7.4450000000000002E-2</v>
      </c>
      <c r="L22">
        <v>174</v>
      </c>
      <c r="M22">
        <f t="shared" si="1"/>
        <v>0.17399999999999999</v>
      </c>
      <c r="N22">
        <v>7</v>
      </c>
      <c r="O22">
        <v>1950</v>
      </c>
      <c r="P22">
        <v>4160.76</v>
      </c>
      <c r="Q22" s="3">
        <v>1.2</v>
      </c>
    </row>
    <row r="23" spans="1:17" x14ac:dyDescent="0.3">
      <c r="A23" t="s">
        <v>49</v>
      </c>
      <c r="B23" t="s">
        <v>60</v>
      </c>
      <c r="C23" t="s">
        <v>22</v>
      </c>
      <c r="D23">
        <v>21300</v>
      </c>
      <c r="E23">
        <v>2</v>
      </c>
      <c r="F23">
        <v>4</v>
      </c>
      <c r="G23" t="s">
        <v>15</v>
      </c>
      <c r="H23">
        <v>0.92</v>
      </c>
      <c r="I23">
        <v>8.6999999999999993</v>
      </c>
      <c r="J23">
        <v>6.6</v>
      </c>
      <c r="K23" s="6">
        <f t="shared" si="0"/>
        <v>7.7549999999999994E-2</v>
      </c>
      <c r="L23">
        <v>181</v>
      </c>
      <c r="M23">
        <f t="shared" si="1"/>
        <v>0.18099999999999999</v>
      </c>
      <c r="N23">
        <v>7</v>
      </c>
      <c r="O23">
        <v>2080</v>
      </c>
      <c r="P23">
        <v>3766.32</v>
      </c>
      <c r="Q23" s="3">
        <v>1.2</v>
      </c>
    </row>
    <row r="24" spans="1:17" x14ac:dyDescent="0.3">
      <c r="A24" t="s">
        <v>23</v>
      </c>
      <c r="B24" t="s">
        <v>67</v>
      </c>
      <c r="C24" t="s">
        <v>22</v>
      </c>
      <c r="D24">
        <v>27145</v>
      </c>
      <c r="E24">
        <v>2</v>
      </c>
      <c r="F24">
        <v>4</v>
      </c>
      <c r="G24" t="s">
        <v>15</v>
      </c>
      <c r="H24">
        <v>0.92</v>
      </c>
      <c r="I24">
        <v>10.199999999999999</v>
      </c>
      <c r="J24">
        <v>6.9</v>
      </c>
      <c r="K24" s="6">
        <f t="shared" si="0"/>
        <v>8.7150000000000005E-2</v>
      </c>
      <c r="L24">
        <v>205</v>
      </c>
      <c r="M24">
        <f t="shared" si="1"/>
        <v>0.20499999999999999</v>
      </c>
      <c r="N24">
        <v>6</v>
      </c>
      <c r="O24">
        <v>2262</v>
      </c>
      <c r="P24">
        <v>4371</v>
      </c>
      <c r="Q24" s="3">
        <v>1.2</v>
      </c>
    </row>
    <row r="25" spans="1:17" x14ac:dyDescent="0.3">
      <c r="A25" t="s">
        <v>26</v>
      </c>
      <c r="B25" t="s">
        <v>45</v>
      </c>
      <c r="C25" t="s">
        <v>22</v>
      </c>
      <c r="D25">
        <v>28550</v>
      </c>
      <c r="E25">
        <v>1.8</v>
      </c>
      <c r="F25">
        <v>4</v>
      </c>
      <c r="G25" t="s">
        <v>15</v>
      </c>
      <c r="H25">
        <v>0.92</v>
      </c>
      <c r="I25">
        <v>4.4000000000000004</v>
      </c>
      <c r="J25">
        <v>4.7</v>
      </c>
      <c r="K25" s="6">
        <f t="shared" si="0"/>
        <v>4.5350000000000001E-2</v>
      </c>
      <c r="L25">
        <v>106</v>
      </c>
      <c r="M25">
        <f t="shared" si="1"/>
        <v>0.106</v>
      </c>
      <c r="N25">
        <v>10</v>
      </c>
      <c r="O25">
        <v>1170</v>
      </c>
      <c r="P25">
        <v>4277.88</v>
      </c>
      <c r="Q25" s="3">
        <v>1.2</v>
      </c>
    </row>
    <row r="26" spans="1:17" x14ac:dyDescent="0.3">
      <c r="A26" t="s">
        <v>35</v>
      </c>
      <c r="B26" t="s">
        <v>74</v>
      </c>
      <c r="C26" t="s">
        <v>22</v>
      </c>
      <c r="D26">
        <v>72196</v>
      </c>
      <c r="E26">
        <v>3.5</v>
      </c>
      <c r="F26">
        <v>6</v>
      </c>
      <c r="G26" t="s">
        <v>33</v>
      </c>
      <c r="H26">
        <v>1.22</v>
      </c>
      <c r="I26">
        <v>8.4</v>
      </c>
      <c r="J26">
        <v>8.1999999999999993</v>
      </c>
      <c r="K26" s="6">
        <f t="shared" si="0"/>
        <v>8.3100000000000007E-2</v>
      </c>
      <c r="L26">
        <v>196</v>
      </c>
      <c r="M26">
        <f t="shared" si="1"/>
        <v>0.19600000000000001</v>
      </c>
      <c r="N26">
        <v>6</v>
      </c>
      <c r="O26">
        <v>2436</v>
      </c>
      <c r="P26">
        <v>14341.92</v>
      </c>
      <c r="Q26" s="3">
        <v>1.2</v>
      </c>
    </row>
    <row r="27" spans="1:17" x14ac:dyDescent="0.3">
      <c r="A27" t="s">
        <v>56</v>
      </c>
      <c r="B27" t="s">
        <v>68</v>
      </c>
      <c r="C27" t="s">
        <v>22</v>
      </c>
      <c r="D27">
        <v>67000</v>
      </c>
      <c r="E27">
        <v>2</v>
      </c>
      <c r="F27">
        <v>4</v>
      </c>
      <c r="G27" t="s">
        <v>33</v>
      </c>
      <c r="H27">
        <v>1.22</v>
      </c>
      <c r="I27">
        <v>11.3</v>
      </c>
      <c r="J27">
        <v>7.5</v>
      </c>
      <c r="K27" s="6">
        <f t="shared" si="0"/>
        <v>9.5899999999999999E-2</v>
      </c>
      <c r="L27">
        <v>223</v>
      </c>
      <c r="M27">
        <f t="shared" si="1"/>
        <v>0.223</v>
      </c>
      <c r="N27">
        <v>5</v>
      </c>
      <c r="O27">
        <v>2784</v>
      </c>
      <c r="P27">
        <v>8780.4000000000015</v>
      </c>
      <c r="Q27" s="3">
        <v>1.2</v>
      </c>
    </row>
    <row r="28" spans="1:17" x14ac:dyDescent="0.3">
      <c r="A28" t="s">
        <v>44</v>
      </c>
      <c r="B28" t="s">
        <v>65</v>
      </c>
      <c r="C28" t="s">
        <v>22</v>
      </c>
      <c r="D28">
        <v>20598</v>
      </c>
      <c r="E28">
        <v>2</v>
      </c>
      <c r="F28">
        <v>4</v>
      </c>
      <c r="G28" t="s">
        <v>15</v>
      </c>
      <c r="H28">
        <v>0.92</v>
      </c>
      <c r="I28">
        <v>8</v>
      </c>
      <c r="J28">
        <v>6</v>
      </c>
      <c r="K28" s="6">
        <f t="shared" si="0"/>
        <v>7.1000000000000008E-2</v>
      </c>
      <c r="L28">
        <v>167</v>
      </c>
      <c r="M28">
        <f t="shared" si="1"/>
        <v>0.16700000000000001</v>
      </c>
      <c r="N28">
        <v>7</v>
      </c>
      <c r="O28">
        <v>1846</v>
      </c>
      <c r="P28">
        <v>2616</v>
      </c>
      <c r="Q28" s="3">
        <v>1.2</v>
      </c>
    </row>
    <row r="29" spans="1:17" x14ac:dyDescent="0.3">
      <c r="A29" t="s">
        <v>46</v>
      </c>
      <c r="B29" t="s">
        <v>59</v>
      </c>
      <c r="C29" t="s">
        <v>22</v>
      </c>
      <c r="D29">
        <v>37450</v>
      </c>
      <c r="E29">
        <v>2</v>
      </c>
      <c r="F29">
        <v>4</v>
      </c>
      <c r="G29" t="s">
        <v>15</v>
      </c>
      <c r="H29">
        <v>0.92</v>
      </c>
      <c r="I29">
        <v>8</v>
      </c>
      <c r="J29">
        <v>6.3</v>
      </c>
      <c r="K29" s="6">
        <f t="shared" si="0"/>
        <v>7.2349999999999998E-2</v>
      </c>
      <c r="L29">
        <v>168</v>
      </c>
      <c r="M29">
        <f t="shared" si="1"/>
        <v>0.16800000000000001</v>
      </c>
      <c r="N29">
        <v>7</v>
      </c>
      <c r="O29">
        <v>1872</v>
      </c>
      <c r="P29">
        <v>5578.92</v>
      </c>
      <c r="Q29" s="3">
        <v>1.2</v>
      </c>
    </row>
    <row r="30" spans="1:17" x14ac:dyDescent="0.3">
      <c r="A30" t="s">
        <v>20</v>
      </c>
      <c r="B30" t="s">
        <v>28</v>
      </c>
      <c r="C30" t="s">
        <v>17</v>
      </c>
      <c r="D30">
        <v>27291</v>
      </c>
      <c r="E30">
        <v>1.5</v>
      </c>
      <c r="F30">
        <v>4</v>
      </c>
      <c r="G30" t="s">
        <v>15</v>
      </c>
      <c r="H30">
        <v>0.92</v>
      </c>
      <c r="I30">
        <v>7.7</v>
      </c>
      <c r="J30">
        <v>6</v>
      </c>
      <c r="K30" s="6">
        <f t="shared" si="0"/>
        <v>6.9350000000000009E-2</v>
      </c>
      <c r="L30">
        <v>162</v>
      </c>
      <c r="M30">
        <f t="shared" si="1"/>
        <v>0.16200000000000001</v>
      </c>
      <c r="N30">
        <v>8</v>
      </c>
      <c r="O30">
        <v>1794</v>
      </c>
      <c r="P30">
        <v>4025.28</v>
      </c>
      <c r="Q30" s="3">
        <v>1.5</v>
      </c>
    </row>
    <row r="31" spans="1:17" x14ac:dyDescent="0.3">
      <c r="A31" t="s">
        <v>51</v>
      </c>
      <c r="B31" t="s">
        <v>52</v>
      </c>
      <c r="C31" t="s">
        <v>17</v>
      </c>
      <c r="D31">
        <v>25795</v>
      </c>
      <c r="E31">
        <v>2</v>
      </c>
      <c r="F31">
        <v>4</v>
      </c>
      <c r="G31" t="s">
        <v>15</v>
      </c>
      <c r="H31">
        <v>0.92</v>
      </c>
      <c r="I31">
        <v>8.5</v>
      </c>
      <c r="J31">
        <v>7</v>
      </c>
      <c r="K31" s="6">
        <f t="shared" si="0"/>
        <v>7.8250000000000014E-2</v>
      </c>
      <c r="L31">
        <v>185</v>
      </c>
      <c r="M31">
        <f t="shared" si="1"/>
        <v>0.185</v>
      </c>
      <c r="N31">
        <v>7</v>
      </c>
      <c r="O31">
        <v>2054</v>
      </c>
      <c r="P31">
        <v>4650.72</v>
      </c>
      <c r="Q31" s="3">
        <v>1.5</v>
      </c>
    </row>
    <row r="32" spans="1:17" x14ac:dyDescent="0.3">
      <c r="A32" t="s">
        <v>49</v>
      </c>
      <c r="B32" t="s">
        <v>50</v>
      </c>
      <c r="C32" t="s">
        <v>17</v>
      </c>
      <c r="D32">
        <v>23950</v>
      </c>
      <c r="E32">
        <v>2</v>
      </c>
      <c r="F32">
        <v>4</v>
      </c>
      <c r="G32" t="s">
        <v>15</v>
      </c>
      <c r="H32">
        <v>0.92</v>
      </c>
      <c r="I32">
        <v>8.9</v>
      </c>
      <c r="J32">
        <v>7.1</v>
      </c>
      <c r="K32" s="6">
        <f t="shared" si="0"/>
        <v>8.09E-2</v>
      </c>
      <c r="L32">
        <v>189</v>
      </c>
      <c r="M32">
        <f t="shared" si="1"/>
        <v>0.189</v>
      </c>
      <c r="N32">
        <v>6</v>
      </c>
      <c r="O32">
        <v>2106</v>
      </c>
      <c r="P32">
        <v>4127.04</v>
      </c>
      <c r="Q32" s="3">
        <v>1.5</v>
      </c>
    </row>
    <row r="33" spans="1:17" x14ac:dyDescent="0.3">
      <c r="A33" t="s">
        <v>16</v>
      </c>
      <c r="B33" t="s">
        <v>40</v>
      </c>
      <c r="C33" t="s">
        <v>17</v>
      </c>
      <c r="D33">
        <v>36299</v>
      </c>
      <c r="E33">
        <v>2</v>
      </c>
      <c r="F33">
        <v>4</v>
      </c>
      <c r="G33" t="s">
        <v>15</v>
      </c>
      <c r="H33">
        <v>0.92</v>
      </c>
      <c r="I33">
        <v>11.2</v>
      </c>
      <c r="J33">
        <v>8.1</v>
      </c>
      <c r="K33" s="6">
        <f t="shared" si="0"/>
        <v>9.8049999999999998E-2</v>
      </c>
      <c r="L33">
        <v>229</v>
      </c>
      <c r="M33">
        <f t="shared" si="1"/>
        <v>0.22900000000000001</v>
      </c>
      <c r="N33">
        <v>5</v>
      </c>
      <c r="O33">
        <v>2548</v>
      </c>
      <c r="P33">
        <v>6360</v>
      </c>
      <c r="Q33" s="3">
        <v>1.5</v>
      </c>
    </row>
    <row r="34" spans="1:17" x14ac:dyDescent="0.3">
      <c r="A34" t="s">
        <v>32</v>
      </c>
      <c r="B34" t="s">
        <v>34</v>
      </c>
      <c r="C34" t="s">
        <v>17</v>
      </c>
      <c r="D34">
        <v>22245</v>
      </c>
      <c r="E34">
        <v>1.6</v>
      </c>
      <c r="F34">
        <v>4</v>
      </c>
      <c r="G34" t="s">
        <v>15</v>
      </c>
      <c r="H34">
        <v>0.92</v>
      </c>
      <c r="I34">
        <v>8.9</v>
      </c>
      <c r="J34">
        <v>6.9</v>
      </c>
      <c r="K34" s="6">
        <f t="shared" si="0"/>
        <v>0.08</v>
      </c>
      <c r="L34">
        <v>190</v>
      </c>
      <c r="M34">
        <f t="shared" si="1"/>
        <v>0.19</v>
      </c>
      <c r="N34">
        <v>6</v>
      </c>
      <c r="O34">
        <v>1846</v>
      </c>
      <c r="P34">
        <v>4056.36</v>
      </c>
      <c r="Q34" s="3">
        <v>1.5</v>
      </c>
    </row>
    <row r="35" spans="1:17" x14ac:dyDescent="0.3">
      <c r="A35" t="s">
        <v>30</v>
      </c>
      <c r="B35" t="s">
        <v>42</v>
      </c>
      <c r="C35" t="s">
        <v>17</v>
      </c>
      <c r="D35">
        <v>21299</v>
      </c>
      <c r="E35">
        <v>2</v>
      </c>
      <c r="F35">
        <v>4</v>
      </c>
      <c r="G35" t="s">
        <v>15</v>
      </c>
      <c r="H35">
        <v>0.92</v>
      </c>
      <c r="I35">
        <v>8.6</v>
      </c>
      <c r="J35">
        <v>7</v>
      </c>
      <c r="K35" s="6">
        <f t="shared" si="0"/>
        <v>7.8800000000000009E-2</v>
      </c>
      <c r="L35">
        <v>187</v>
      </c>
      <c r="M35">
        <f t="shared" si="1"/>
        <v>0.187</v>
      </c>
      <c r="N35">
        <v>7</v>
      </c>
      <c r="O35">
        <v>2054</v>
      </c>
      <c r="P35">
        <v>3173.16</v>
      </c>
      <c r="Q35" s="3">
        <v>1.5</v>
      </c>
    </row>
    <row r="36" spans="1:17" x14ac:dyDescent="0.3">
      <c r="A36" t="s">
        <v>35</v>
      </c>
      <c r="B36" t="s">
        <v>72</v>
      </c>
      <c r="C36" t="s">
        <v>17</v>
      </c>
      <c r="D36">
        <v>53096</v>
      </c>
      <c r="E36">
        <v>3.5</v>
      </c>
      <c r="F36">
        <v>6</v>
      </c>
      <c r="G36" t="s">
        <v>33</v>
      </c>
      <c r="H36">
        <v>1.22</v>
      </c>
      <c r="I36">
        <v>12.3</v>
      </c>
      <c r="J36">
        <v>9.1999999999999993</v>
      </c>
      <c r="K36" s="6">
        <f t="shared" si="0"/>
        <v>0.10905000000000001</v>
      </c>
      <c r="L36">
        <v>254</v>
      </c>
      <c r="M36">
        <f t="shared" si="1"/>
        <v>0.254</v>
      </c>
      <c r="N36">
        <v>4</v>
      </c>
      <c r="O36">
        <v>2610</v>
      </c>
      <c r="P36">
        <v>7923.48</v>
      </c>
      <c r="Q36" s="3">
        <v>1.5</v>
      </c>
    </row>
    <row r="37" spans="1:17" x14ac:dyDescent="0.3">
      <c r="A37" t="s">
        <v>46</v>
      </c>
      <c r="B37" t="s">
        <v>47</v>
      </c>
      <c r="C37" t="s">
        <v>17</v>
      </c>
      <c r="D37">
        <v>44350</v>
      </c>
      <c r="E37">
        <v>2</v>
      </c>
      <c r="F37">
        <v>4</v>
      </c>
      <c r="G37" t="s">
        <v>33</v>
      </c>
      <c r="H37">
        <v>1.22</v>
      </c>
      <c r="I37">
        <v>10.7</v>
      </c>
      <c r="J37">
        <v>8.5</v>
      </c>
      <c r="K37" s="6">
        <f t="shared" si="0"/>
        <v>9.7100000000000006E-2</v>
      </c>
      <c r="L37">
        <v>226</v>
      </c>
      <c r="M37">
        <f t="shared" si="1"/>
        <v>0.22600000000000001</v>
      </c>
      <c r="N37">
        <v>5</v>
      </c>
      <c r="O37">
        <v>2813</v>
      </c>
      <c r="P37">
        <v>5828.16</v>
      </c>
      <c r="Q37" s="3">
        <v>1.5</v>
      </c>
    </row>
    <row r="38" spans="1:17" x14ac:dyDescent="0.3">
      <c r="A38" t="s">
        <v>36</v>
      </c>
      <c r="B38" t="s">
        <v>37</v>
      </c>
      <c r="C38" t="s">
        <v>17</v>
      </c>
      <c r="D38">
        <v>38250</v>
      </c>
      <c r="E38">
        <v>2</v>
      </c>
      <c r="F38">
        <v>4</v>
      </c>
      <c r="G38" t="s">
        <v>15</v>
      </c>
      <c r="H38">
        <v>0.92</v>
      </c>
      <c r="I38">
        <v>12.3</v>
      </c>
      <c r="J38">
        <v>8.6</v>
      </c>
      <c r="K38" s="6">
        <f t="shared" si="0"/>
        <v>0.10635000000000001</v>
      </c>
      <c r="L38">
        <v>248</v>
      </c>
      <c r="M38">
        <f t="shared" si="1"/>
        <v>0.248</v>
      </c>
      <c r="N38">
        <v>4</v>
      </c>
      <c r="O38">
        <v>2756</v>
      </c>
      <c r="P38">
        <v>8148</v>
      </c>
      <c r="Q38" s="3">
        <v>1.5</v>
      </c>
    </row>
    <row r="39" spans="1:17" x14ac:dyDescent="0.3">
      <c r="A39" t="s">
        <v>26</v>
      </c>
      <c r="B39" t="s">
        <v>71</v>
      </c>
      <c r="C39" t="s">
        <v>17</v>
      </c>
      <c r="D39">
        <v>28090</v>
      </c>
      <c r="E39">
        <v>2.5</v>
      </c>
      <c r="F39">
        <v>4</v>
      </c>
      <c r="G39" t="s">
        <v>15</v>
      </c>
      <c r="H39">
        <v>0.92</v>
      </c>
      <c r="I39">
        <v>8.8000000000000007</v>
      </c>
      <c r="J39">
        <v>6.8</v>
      </c>
      <c r="K39" s="6">
        <f t="shared" si="0"/>
        <v>7.9000000000000001E-2</v>
      </c>
      <c r="L39">
        <v>184</v>
      </c>
      <c r="M39">
        <f t="shared" si="1"/>
        <v>0.184</v>
      </c>
      <c r="N39">
        <v>7</v>
      </c>
      <c r="O39">
        <v>2054</v>
      </c>
      <c r="P39">
        <v>4160.76</v>
      </c>
      <c r="Q39" s="3">
        <v>1.5</v>
      </c>
    </row>
    <row r="40" spans="1:17" x14ac:dyDescent="0.3">
      <c r="A40" t="s">
        <v>44</v>
      </c>
      <c r="B40" t="s">
        <v>61</v>
      </c>
      <c r="C40" t="s">
        <v>17</v>
      </c>
      <c r="D40">
        <v>30458</v>
      </c>
      <c r="E40">
        <v>2.5</v>
      </c>
      <c r="F40">
        <v>4</v>
      </c>
      <c r="G40" t="s">
        <v>15</v>
      </c>
      <c r="H40">
        <v>0.92</v>
      </c>
      <c r="I40">
        <v>9.1</v>
      </c>
      <c r="J40">
        <v>7.1</v>
      </c>
      <c r="K40" s="6">
        <f t="shared" si="0"/>
        <v>8.199999999999999E-2</v>
      </c>
      <c r="L40">
        <v>192</v>
      </c>
      <c r="M40">
        <f t="shared" si="1"/>
        <v>0.192</v>
      </c>
      <c r="N40">
        <v>6</v>
      </c>
      <c r="O40">
        <v>2132</v>
      </c>
      <c r="P40">
        <v>4452</v>
      </c>
      <c r="Q40" s="3">
        <v>1.5</v>
      </c>
    </row>
    <row r="41" spans="1:17" x14ac:dyDescent="0.3">
      <c r="A41" t="s">
        <v>18</v>
      </c>
      <c r="B41" t="s">
        <v>19</v>
      </c>
      <c r="C41" t="s">
        <v>17</v>
      </c>
      <c r="D41">
        <v>31198</v>
      </c>
      <c r="E41">
        <v>1.5</v>
      </c>
      <c r="F41">
        <v>4</v>
      </c>
      <c r="G41" t="s">
        <v>15</v>
      </c>
      <c r="H41">
        <v>0.92</v>
      </c>
      <c r="I41">
        <v>9.1999999999999993</v>
      </c>
      <c r="J41">
        <v>7.8</v>
      </c>
      <c r="K41" s="6">
        <f t="shared" si="0"/>
        <v>8.5699999999999998E-2</v>
      </c>
      <c r="L41">
        <v>202</v>
      </c>
      <c r="M41">
        <f t="shared" si="1"/>
        <v>0.20200000000000001</v>
      </c>
      <c r="N41">
        <v>6</v>
      </c>
      <c r="O41">
        <v>2236</v>
      </c>
      <c r="P41">
        <v>8412</v>
      </c>
      <c r="Q41" s="3">
        <v>1.5</v>
      </c>
    </row>
    <row r="42" spans="1:17" x14ac:dyDescent="0.3">
      <c r="A42" t="s">
        <v>23</v>
      </c>
      <c r="B42" t="s">
        <v>53</v>
      </c>
      <c r="C42" t="s">
        <v>17</v>
      </c>
      <c r="D42">
        <v>29770</v>
      </c>
      <c r="E42">
        <v>2</v>
      </c>
      <c r="F42">
        <v>4</v>
      </c>
      <c r="G42" t="s">
        <v>15</v>
      </c>
      <c r="H42">
        <v>0.92</v>
      </c>
      <c r="I42">
        <v>10.5</v>
      </c>
      <c r="J42">
        <v>8.1</v>
      </c>
      <c r="K42" s="6">
        <f t="shared" si="0"/>
        <v>9.4200000000000006E-2</v>
      </c>
      <c r="L42">
        <v>221</v>
      </c>
      <c r="M42">
        <f t="shared" si="1"/>
        <v>0.221</v>
      </c>
      <c r="N42">
        <v>5</v>
      </c>
      <c r="O42">
        <v>2444</v>
      </c>
      <c r="P42">
        <v>4677.6000000000004</v>
      </c>
      <c r="Q42" s="3">
        <v>1.5</v>
      </c>
    </row>
    <row r="43" spans="1:17" x14ac:dyDescent="0.3">
      <c r="A43" t="s">
        <v>38</v>
      </c>
      <c r="B43" t="s">
        <v>39</v>
      </c>
      <c r="C43" t="s">
        <v>17</v>
      </c>
      <c r="D43">
        <v>42425</v>
      </c>
      <c r="E43">
        <v>2</v>
      </c>
      <c r="F43">
        <v>4</v>
      </c>
      <c r="G43" t="s">
        <v>33</v>
      </c>
      <c r="H43">
        <v>1.22</v>
      </c>
      <c r="I43">
        <v>10.3</v>
      </c>
      <c r="J43">
        <v>7.7</v>
      </c>
      <c r="K43" s="6">
        <f t="shared" si="0"/>
        <v>9.1300000000000006E-2</v>
      </c>
      <c r="L43">
        <v>213</v>
      </c>
      <c r="M43">
        <f t="shared" si="1"/>
        <v>0.21299999999999999</v>
      </c>
      <c r="N43">
        <v>5</v>
      </c>
      <c r="O43">
        <v>2639</v>
      </c>
      <c r="P43">
        <v>6924</v>
      </c>
      <c r="Q43" s="3">
        <v>1.5</v>
      </c>
    </row>
    <row r="44" spans="1:17" x14ac:dyDescent="0.3">
      <c r="A44" t="s">
        <v>56</v>
      </c>
      <c r="B44" t="s">
        <v>57</v>
      </c>
      <c r="C44" t="s">
        <v>17</v>
      </c>
      <c r="D44">
        <v>39750</v>
      </c>
      <c r="E44">
        <v>2</v>
      </c>
      <c r="F44">
        <v>4</v>
      </c>
      <c r="G44" t="s">
        <v>15</v>
      </c>
      <c r="H44">
        <v>0.92</v>
      </c>
      <c r="I44">
        <v>10.199999999999999</v>
      </c>
      <c r="J44">
        <v>7.5</v>
      </c>
      <c r="K44" s="6">
        <f t="shared" si="0"/>
        <v>8.9849999999999999E-2</v>
      </c>
      <c r="L44">
        <v>210</v>
      </c>
      <c r="M44">
        <f t="shared" si="1"/>
        <v>0.21</v>
      </c>
      <c r="N44">
        <v>5</v>
      </c>
      <c r="O44">
        <v>2340</v>
      </c>
      <c r="P44">
        <v>5469.6</v>
      </c>
      <c r="Q44" s="3">
        <v>1.5</v>
      </c>
    </row>
  </sheetData>
  <autoFilter ref="A1:P44">
    <sortState ref="A2:P44">
      <sortCondition ref="C1:C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0"/>
  <sheetViews>
    <sheetView tabSelected="1" zoomScale="90" zoomScaleNormal="90" workbookViewId="0">
      <pane xSplit="1" ySplit="1" topLeftCell="AM2" activePane="bottomRight" state="frozen"/>
      <selection activeCell="B1" sqref="B1"/>
      <selection pane="topRight" activeCell="C1" sqref="C1"/>
      <selection pane="bottomLeft" activeCell="B2" sqref="B2"/>
      <selection pane="bottomRight" activeCell="AU46" sqref="AU46:AX46"/>
    </sheetView>
  </sheetViews>
  <sheetFormatPr defaultRowHeight="14.4" x14ac:dyDescent="0.3"/>
  <cols>
    <col min="1" max="1" width="13.6640625" bestFit="1" customWidth="1"/>
    <col min="2" max="2" width="24.44140625" bestFit="1" customWidth="1"/>
    <col min="3" max="3" width="11.6640625" bestFit="1" customWidth="1"/>
    <col min="4" max="4" width="13.6640625" bestFit="1" customWidth="1"/>
    <col min="5" max="5" width="30.109375" hidden="1" customWidth="1"/>
    <col min="6" max="6" width="34.21875" hidden="1" customWidth="1"/>
    <col min="7" max="7" width="32.109375" bestFit="1" customWidth="1"/>
    <col min="8" max="8" width="19.5546875" hidden="1" customWidth="1"/>
    <col min="9" max="9" width="19.44140625" bestFit="1" customWidth="1"/>
    <col min="10" max="10" width="18.33203125" bestFit="1" customWidth="1"/>
    <col min="11" max="11" width="14.77734375" bestFit="1" customWidth="1"/>
    <col min="14" max="14" width="8.88671875" style="11"/>
    <col min="16" max="16" width="8.88671875" customWidth="1"/>
    <col min="17" max="17" width="32.88671875" bestFit="1" customWidth="1"/>
    <col min="22" max="22" width="11.33203125" bestFit="1" customWidth="1"/>
    <col min="25" max="25" width="11.5546875" customWidth="1"/>
    <col min="26" max="26" width="18.88671875" bestFit="1" customWidth="1"/>
    <col min="27" max="27" width="33.77734375" bestFit="1" customWidth="1"/>
    <col min="32" max="32" width="11.109375" bestFit="1" customWidth="1"/>
    <col min="33" max="33" width="10.21875" customWidth="1"/>
    <col min="34" max="34" width="10" bestFit="1" customWidth="1"/>
    <col min="35" max="35" width="12.21875" bestFit="1" customWidth="1"/>
    <col min="36" max="36" width="17" bestFit="1" customWidth="1"/>
    <col min="37" max="37" width="35.109375" bestFit="1" customWidth="1"/>
    <col min="42" max="42" width="11.109375" bestFit="1" customWidth="1"/>
    <col min="45" max="45" width="13.33203125" bestFit="1" customWidth="1"/>
    <col min="46" max="46" width="17" bestFit="1" customWidth="1"/>
    <col min="47" max="47" width="33.77734375" bestFit="1" customWidth="1"/>
    <col min="51" max="51" width="32.33203125" bestFit="1" customWidth="1"/>
    <col min="52" max="52" width="33.77734375" bestFit="1" customWidth="1"/>
    <col min="54" max="54" width="11.77734375" customWidth="1"/>
    <col min="57" max="57" width="12.44140625" bestFit="1" customWidth="1"/>
    <col min="58" max="58" width="17" bestFit="1" customWidth="1"/>
    <col min="59" max="60" width="9.77734375" bestFit="1" customWidth="1"/>
    <col min="61" max="61" width="17" bestFit="1" customWidth="1"/>
    <col min="62" max="62" width="35.109375" bestFit="1" customWidth="1"/>
    <col min="67" max="67" width="11.109375" bestFit="1" customWidth="1"/>
    <col min="70" max="70" width="13.33203125" bestFit="1" customWidth="1"/>
    <col min="71" max="71" width="17" bestFit="1" customWidth="1"/>
    <col min="72" max="72" width="36.6640625" bestFit="1" customWidth="1"/>
    <col min="74" max="74" width="15.21875" bestFit="1" customWidth="1"/>
    <col min="77" max="77" width="11.88671875" bestFit="1" customWidth="1"/>
    <col min="80" max="80" width="13.33203125" bestFit="1" customWidth="1"/>
    <col min="81" max="81" width="35.44140625" bestFit="1" customWidth="1"/>
    <col min="86" max="86" width="11.88671875" bestFit="1" customWidth="1"/>
    <col min="89" max="89" width="13.33203125" bestFit="1" customWidth="1"/>
    <col min="90" max="90" width="17.88671875" bestFit="1" customWidth="1"/>
    <col min="91" max="91" width="35.44140625" bestFit="1" customWidth="1"/>
    <col min="96" max="96" width="11.88671875" bestFit="1" customWidth="1"/>
    <col min="99" max="99" width="13.33203125" bestFit="1" customWidth="1"/>
    <col min="100" max="100" width="17.88671875" bestFit="1" customWidth="1"/>
    <col min="101" max="101" width="42.109375" bestFit="1" customWidth="1"/>
    <col min="106" max="106" width="11.88671875" bestFit="1" customWidth="1"/>
    <col min="109" max="109" width="12.21875" bestFit="1" customWidth="1"/>
    <col min="110" max="110" width="20" customWidth="1"/>
  </cols>
  <sheetData>
    <row r="1" spans="1:110" x14ac:dyDescent="0.3">
      <c r="A1" s="1" t="s">
        <v>0</v>
      </c>
      <c r="B1" s="1" t="s">
        <v>1</v>
      </c>
      <c r="C1" s="1" t="s">
        <v>2</v>
      </c>
      <c r="D1" s="1" t="s">
        <v>78</v>
      </c>
      <c r="E1" s="1" t="s">
        <v>6</v>
      </c>
      <c r="F1" s="1" t="s">
        <v>7</v>
      </c>
      <c r="G1" s="1" t="s">
        <v>79</v>
      </c>
      <c r="H1" s="1" t="s">
        <v>8</v>
      </c>
      <c r="I1" s="1" t="s">
        <v>90</v>
      </c>
      <c r="J1" s="1" t="s">
        <v>89</v>
      </c>
      <c r="K1" s="2" t="s">
        <v>88</v>
      </c>
      <c r="L1" s="10" t="s">
        <v>82</v>
      </c>
      <c r="M1" s="10" t="s">
        <v>84</v>
      </c>
      <c r="N1" s="2" t="s">
        <v>85</v>
      </c>
      <c r="O1" s="10" t="s">
        <v>86</v>
      </c>
      <c r="P1" s="2" t="s">
        <v>87</v>
      </c>
      <c r="Q1" s="24" t="s">
        <v>97</v>
      </c>
      <c r="R1" s="25"/>
      <c r="S1" s="25"/>
      <c r="T1" s="25"/>
      <c r="U1" s="25"/>
      <c r="V1" s="25"/>
      <c r="W1" s="25"/>
      <c r="X1" s="25"/>
      <c r="Y1" s="25"/>
      <c r="Z1" s="25"/>
      <c r="AA1" s="26" t="s">
        <v>100</v>
      </c>
      <c r="AB1" s="26"/>
      <c r="AC1" s="26"/>
      <c r="AD1" s="26"/>
      <c r="AE1" s="26"/>
      <c r="AF1" s="26"/>
      <c r="AG1" s="26"/>
      <c r="AH1" s="26"/>
      <c r="AI1" s="26"/>
      <c r="AJ1" s="26"/>
      <c r="AK1" s="27" t="s">
        <v>101</v>
      </c>
      <c r="AL1" s="27"/>
      <c r="AM1" s="27"/>
      <c r="AN1" s="27"/>
      <c r="AO1" s="27"/>
      <c r="AP1" s="27"/>
      <c r="AQ1" s="27"/>
      <c r="AR1" s="27"/>
      <c r="AS1" s="27"/>
      <c r="AT1" s="27"/>
      <c r="AU1" s="28" t="s">
        <v>102</v>
      </c>
      <c r="AV1" s="28"/>
      <c r="AW1" s="28"/>
      <c r="AX1" s="28"/>
      <c r="AY1" s="18"/>
      <c r="AZ1" s="29" t="s">
        <v>103</v>
      </c>
      <c r="BA1" s="29"/>
      <c r="BB1" s="29"/>
      <c r="BC1" s="29"/>
      <c r="BD1" s="29"/>
      <c r="BE1" s="29"/>
      <c r="BF1" s="29"/>
      <c r="BG1" s="29"/>
      <c r="BH1" s="29"/>
      <c r="BI1" s="29"/>
      <c r="BJ1" s="23" t="s">
        <v>104</v>
      </c>
      <c r="BK1" s="23"/>
      <c r="BL1" s="23"/>
      <c r="BM1" s="23"/>
      <c r="BN1" s="23"/>
      <c r="BO1" s="23"/>
      <c r="BP1" s="23"/>
      <c r="BQ1" s="23"/>
      <c r="BR1" s="23"/>
      <c r="BS1" s="23"/>
      <c r="BT1" s="20" t="s">
        <v>105</v>
      </c>
      <c r="BU1" s="20"/>
      <c r="BV1" s="20"/>
      <c r="BW1" s="20"/>
      <c r="BX1" s="20"/>
      <c r="BY1" s="20"/>
      <c r="BZ1" s="20"/>
      <c r="CA1" s="20"/>
      <c r="CB1" s="20"/>
      <c r="CC1" s="21" t="s">
        <v>106</v>
      </c>
      <c r="CD1" s="21"/>
      <c r="CE1" s="21"/>
      <c r="CF1" s="21"/>
      <c r="CG1" s="21"/>
      <c r="CH1" s="21"/>
      <c r="CI1" s="21"/>
      <c r="CJ1" s="21"/>
      <c r="CK1" s="21"/>
      <c r="CL1" s="21"/>
      <c r="CM1" s="22" t="s">
        <v>107</v>
      </c>
      <c r="CN1" s="22"/>
      <c r="CO1" s="22"/>
      <c r="CP1" s="22"/>
      <c r="CQ1" s="22"/>
      <c r="CR1" s="22"/>
      <c r="CS1" s="22"/>
      <c r="CT1" s="22"/>
      <c r="CU1" s="22"/>
      <c r="CV1" s="22"/>
      <c r="CW1" s="19" t="s">
        <v>108</v>
      </c>
      <c r="CX1" s="19"/>
      <c r="CY1" s="19"/>
      <c r="CZ1" s="19"/>
      <c r="DA1" s="19"/>
      <c r="DB1" s="19"/>
      <c r="DC1" s="19"/>
      <c r="DD1" s="19"/>
      <c r="DE1" s="19"/>
      <c r="DF1" s="19"/>
    </row>
    <row r="2" spans="1:110" x14ac:dyDescent="0.3">
      <c r="A2" t="s">
        <v>38</v>
      </c>
      <c r="B2" t="s">
        <v>58</v>
      </c>
      <c r="C2" t="s">
        <v>14</v>
      </c>
      <c r="D2">
        <v>1.22</v>
      </c>
      <c r="E2">
        <v>10.199999999999999</v>
      </c>
      <c r="F2">
        <v>7.2</v>
      </c>
      <c r="G2" s="6">
        <f>(0.55*E2+0.45*F2)/100</f>
        <v>8.8500000000000009E-2</v>
      </c>
      <c r="H2">
        <v>205</v>
      </c>
      <c r="I2">
        <f>H2/1000</f>
        <v>0.20499999999999999</v>
      </c>
      <c r="J2">
        <v>8844</v>
      </c>
      <c r="K2" s="3">
        <v>1</v>
      </c>
      <c r="L2" s="7">
        <v>0</v>
      </c>
      <c r="M2" s="7">
        <v>9000</v>
      </c>
      <c r="N2" s="11" t="str">
        <f>IF(L2=0,"",M2)</f>
        <v/>
      </c>
      <c r="O2" s="7">
        <v>0</v>
      </c>
      <c r="P2">
        <f>O2*15</f>
        <v>0</v>
      </c>
      <c r="Q2" s="12" t="s">
        <v>91</v>
      </c>
      <c r="R2" s="1" t="s">
        <v>82</v>
      </c>
      <c r="S2" s="1" t="s">
        <v>83</v>
      </c>
      <c r="T2" s="1" t="s">
        <v>86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98</v>
      </c>
      <c r="AA2" s="13" t="s">
        <v>91</v>
      </c>
      <c r="AB2" s="1" t="s">
        <v>82</v>
      </c>
      <c r="AC2" s="1" t="s">
        <v>83</v>
      </c>
      <c r="AD2" s="1" t="s">
        <v>86</v>
      </c>
      <c r="AE2" s="2" t="s">
        <v>92</v>
      </c>
      <c r="AF2" s="2" t="s">
        <v>93</v>
      </c>
      <c r="AG2" s="2" t="s">
        <v>94</v>
      </c>
      <c r="AH2" s="2" t="s">
        <v>95</v>
      </c>
      <c r="AI2" s="2" t="s">
        <v>96</v>
      </c>
      <c r="AJ2" s="2" t="s">
        <v>98</v>
      </c>
      <c r="AK2" s="13" t="s">
        <v>91</v>
      </c>
      <c r="AL2" s="1" t="s">
        <v>82</v>
      </c>
      <c r="AM2" s="1" t="s">
        <v>83</v>
      </c>
      <c r="AN2" s="1" t="s">
        <v>86</v>
      </c>
      <c r="AO2" s="2" t="s">
        <v>92</v>
      </c>
      <c r="AP2" s="2" t="s">
        <v>93</v>
      </c>
      <c r="AQ2" s="2" t="s">
        <v>94</v>
      </c>
      <c r="AR2" s="2" t="s">
        <v>95</v>
      </c>
      <c r="AS2" s="2" t="s">
        <v>96</v>
      </c>
      <c r="AT2" s="2" t="s">
        <v>98</v>
      </c>
      <c r="AU2" s="2" t="s">
        <v>91</v>
      </c>
      <c r="AV2" s="1" t="s">
        <v>82</v>
      </c>
      <c r="AW2" s="1" t="s">
        <v>83</v>
      </c>
      <c r="AX2" s="1" t="s">
        <v>86</v>
      </c>
      <c r="AY2" s="1" t="s">
        <v>98</v>
      </c>
      <c r="AZ2" s="16" t="s">
        <v>91</v>
      </c>
      <c r="BA2" s="1" t="s">
        <v>82</v>
      </c>
      <c r="BB2" s="1" t="s">
        <v>83</v>
      </c>
      <c r="BC2" s="1" t="s">
        <v>86</v>
      </c>
      <c r="BD2" s="15" t="s">
        <v>92</v>
      </c>
      <c r="BE2" s="2" t="s">
        <v>93</v>
      </c>
      <c r="BF2" s="2" t="s">
        <v>94</v>
      </c>
      <c r="BG2" s="2" t="s">
        <v>95</v>
      </c>
      <c r="BH2" s="2" t="s">
        <v>96</v>
      </c>
      <c r="BI2" s="2" t="s">
        <v>98</v>
      </c>
      <c r="BJ2" s="16" t="s">
        <v>91</v>
      </c>
      <c r="BK2" s="1" t="s">
        <v>82</v>
      </c>
      <c r="BL2" s="1" t="s">
        <v>83</v>
      </c>
      <c r="BM2" s="1" t="s">
        <v>86</v>
      </c>
      <c r="BN2" s="15" t="s">
        <v>92</v>
      </c>
      <c r="BO2" s="2" t="s">
        <v>93</v>
      </c>
      <c r="BP2" s="2" t="s">
        <v>94</v>
      </c>
      <c r="BQ2" s="2" t="s">
        <v>95</v>
      </c>
      <c r="BR2" s="2" t="s">
        <v>96</v>
      </c>
      <c r="BS2" s="2" t="s">
        <v>98</v>
      </c>
      <c r="BT2" s="16" t="s">
        <v>91</v>
      </c>
      <c r="BU2" s="1" t="s">
        <v>82</v>
      </c>
      <c r="BV2" s="1" t="s">
        <v>83</v>
      </c>
      <c r="BW2" s="1" t="s">
        <v>86</v>
      </c>
      <c r="BX2" s="15" t="s">
        <v>92</v>
      </c>
      <c r="BY2" s="2" t="s">
        <v>93</v>
      </c>
      <c r="BZ2" s="2" t="s">
        <v>94</v>
      </c>
      <c r="CA2" s="2" t="s">
        <v>95</v>
      </c>
      <c r="CB2" s="2" t="s">
        <v>96</v>
      </c>
      <c r="CC2" s="16" t="s">
        <v>91</v>
      </c>
      <c r="CD2" s="1" t="s">
        <v>82</v>
      </c>
      <c r="CE2" s="1" t="s">
        <v>83</v>
      </c>
      <c r="CF2" s="1" t="s">
        <v>86</v>
      </c>
      <c r="CG2" s="16" t="s">
        <v>92</v>
      </c>
      <c r="CH2" s="16" t="s">
        <v>93</v>
      </c>
      <c r="CI2" s="16" t="s">
        <v>94</v>
      </c>
      <c r="CJ2" s="15" t="s">
        <v>95</v>
      </c>
      <c r="CK2" s="2" t="s">
        <v>96</v>
      </c>
      <c r="CL2" s="2" t="s">
        <v>98</v>
      </c>
      <c r="CM2" s="16" t="s">
        <v>91</v>
      </c>
      <c r="CN2" s="1" t="s">
        <v>82</v>
      </c>
      <c r="CO2" s="1" t="s">
        <v>83</v>
      </c>
      <c r="CP2" s="1" t="s">
        <v>86</v>
      </c>
      <c r="CQ2" s="16" t="s">
        <v>92</v>
      </c>
      <c r="CR2" s="16" t="s">
        <v>93</v>
      </c>
      <c r="CS2" s="16" t="s">
        <v>94</v>
      </c>
      <c r="CT2" s="15" t="s">
        <v>95</v>
      </c>
      <c r="CU2" s="2" t="s">
        <v>96</v>
      </c>
      <c r="CV2" s="2" t="s">
        <v>98</v>
      </c>
      <c r="CW2" s="16" t="s">
        <v>91</v>
      </c>
      <c r="CX2" s="1" t="s">
        <v>82</v>
      </c>
      <c r="CY2" s="1" t="s">
        <v>83</v>
      </c>
      <c r="CZ2" s="1" t="s">
        <v>86</v>
      </c>
      <c r="DA2" s="16" t="s">
        <v>92</v>
      </c>
      <c r="DB2" s="16" t="s">
        <v>93</v>
      </c>
      <c r="DC2" s="16" t="s">
        <v>94</v>
      </c>
      <c r="DD2" s="15" t="s">
        <v>95</v>
      </c>
      <c r="DE2" s="2" t="s">
        <v>96</v>
      </c>
      <c r="DF2" s="2" t="s">
        <v>98</v>
      </c>
    </row>
    <row r="3" spans="1:110" x14ac:dyDescent="0.3">
      <c r="A3" t="s">
        <v>36</v>
      </c>
      <c r="B3" t="s">
        <v>54</v>
      </c>
      <c r="C3" t="s">
        <v>14</v>
      </c>
      <c r="D3">
        <v>0.92</v>
      </c>
      <c r="E3">
        <v>8.8000000000000007</v>
      </c>
      <c r="F3">
        <v>6.5</v>
      </c>
      <c r="G3" s="6">
        <f t="shared" ref="G3:G44" si="0">(0.55*E3+0.45*F3)/100</f>
        <v>7.7650000000000011E-2</v>
      </c>
      <c r="H3">
        <v>182</v>
      </c>
      <c r="I3">
        <f t="shared" ref="I3:I44" si="1">H3/1000</f>
        <v>0.182</v>
      </c>
      <c r="J3">
        <v>5742.84</v>
      </c>
      <c r="K3" s="3">
        <v>1</v>
      </c>
      <c r="L3" s="7">
        <v>0</v>
      </c>
      <c r="M3" s="7">
        <v>9000</v>
      </c>
      <c r="N3" s="11" t="str">
        <f t="shared" ref="N3:N44" si="2">IF(L3=0,"",M3)</f>
        <v/>
      </c>
      <c r="O3" s="7">
        <v>0</v>
      </c>
      <c r="P3">
        <f t="shared" ref="P3:P44" si="3">O3*15</f>
        <v>0</v>
      </c>
      <c r="Q3" s="14" t="str">
        <f>CONCATENATE(A2," ",B2," ",C2)</f>
        <v>BMW 228i xDrive Gran Coupe Compact</v>
      </c>
      <c r="R3">
        <v>0</v>
      </c>
      <c r="S3">
        <v>0</v>
      </c>
      <c r="T3">
        <v>0</v>
      </c>
      <c r="U3">
        <f t="shared" ref="U3:U45" si="4">K2*R3*S3</f>
        <v>0</v>
      </c>
      <c r="V3">
        <f t="shared" ref="V3:V45" si="5">R3*J2</f>
        <v>0</v>
      </c>
      <c r="W3">
        <f t="shared" ref="W3:W45" si="6">D2*G2*S3*R3</f>
        <v>0</v>
      </c>
      <c r="X3">
        <f>(28500*SUM(R3:R45))+(0.2*SUM(U3:U45))</f>
        <v>2314894.5260000001</v>
      </c>
      <c r="Y3">
        <f>SUM(U3:U45)-SUM(V3:V45)-SUM(W3:W45)-X3</f>
        <v>988638.17047824059</v>
      </c>
      <c r="Z3">
        <f>SUMPRODUCT(S3:S45,I2:I44,R3:R45)</f>
        <v>499999.99176</v>
      </c>
      <c r="AA3" s="14" t="str">
        <f>CONCATENATE(A2," ",B2," ",C2)</f>
        <v>BMW 228i xDrive Gran Coupe Compact</v>
      </c>
      <c r="AB3">
        <v>5</v>
      </c>
      <c r="AC3">
        <v>100000</v>
      </c>
      <c r="AD3">
        <v>1</v>
      </c>
      <c r="AE3">
        <f>K2*AB3*AC3</f>
        <v>500000</v>
      </c>
      <c r="AF3">
        <f>AB3*J2</f>
        <v>44220</v>
      </c>
      <c r="AG3">
        <f>D2*G2*AC3*AB3</f>
        <v>53985.000000000007</v>
      </c>
      <c r="AH3">
        <f>(28500*SUM(AB3:AB45))+(0.2*SUM(AE3:AE45))</f>
        <v>10467500</v>
      </c>
      <c r="AI3">
        <f>SUM(AE3:AE45)-SUM(AF3:AF45)-SUM(AG3:AG45)-AH3</f>
        <v>11485548.199999999</v>
      </c>
      <c r="AJ3">
        <f>SUMPRODUCT(AC3:AC45,I2:I44,AB3:AB45)</f>
        <v>3742000</v>
      </c>
      <c r="AK3" s="14" t="str">
        <f>CONCATENATE(A2," ",B2," ",C2)</f>
        <v>BMW 228i xDrive Gran Coupe Compact</v>
      </c>
      <c r="AL3">
        <v>0</v>
      </c>
      <c r="AM3">
        <v>0</v>
      </c>
      <c r="AN3">
        <v>0</v>
      </c>
      <c r="AO3">
        <f>K2*AL3*AM3</f>
        <v>0</v>
      </c>
      <c r="AP3">
        <f>AL3*J2</f>
        <v>0</v>
      </c>
      <c r="AQ3">
        <f>D2*G2*AM3*AL3</f>
        <v>0</v>
      </c>
      <c r="AR3">
        <f>(28500*SUM(AL3:AL45))+(0.2*SUM(AO3:AO45))</f>
        <v>2628442.8559999997</v>
      </c>
      <c r="AS3">
        <f>SUM(AO3:AO45)-SUM(AP3:AP45)-SUM(AQ3:AQ45)-AR3</f>
        <v>2178981.9424121995</v>
      </c>
      <c r="AT3">
        <f>SUMPRODUCT(AM3:AM45,I2:I44,AL3:AL45)</f>
        <v>699999.99919999996</v>
      </c>
      <c r="AU3" s="14" t="str">
        <f>CONCATENATE(A2," ",B2," ",C2)</f>
        <v>BMW 228i xDrive Gran Coupe Compact</v>
      </c>
      <c r="AV3">
        <v>0</v>
      </c>
      <c r="AW3">
        <v>0</v>
      </c>
      <c r="AX3">
        <v>0</v>
      </c>
      <c r="AY3" s="3" t="s">
        <v>99</v>
      </c>
      <c r="AZ3" s="14" t="str">
        <f>CONCATENATE(A2," ",B2," ",C2)</f>
        <v>BMW 228i xDrive Gran Coupe Compact</v>
      </c>
      <c r="BA3" s="17">
        <v>0</v>
      </c>
      <c r="BB3" s="17">
        <v>0</v>
      </c>
      <c r="BC3" s="17">
        <v>0</v>
      </c>
      <c r="BD3">
        <f>K2*BA3*BB3</f>
        <v>0</v>
      </c>
      <c r="BE3">
        <f>BA3*J2</f>
        <v>0</v>
      </c>
      <c r="BF3">
        <f>D2*G2*BB3*BA3</f>
        <v>0</v>
      </c>
      <c r="BG3">
        <f>(28500*SUM(BA3:BA45))+(0.2*SUM(BD3:BD45))</f>
        <v>2329830.510587668</v>
      </c>
      <c r="BH3">
        <f>SUM(BD3:BD45)-SUM(BE3:BE45)-SUM(BF3:BF45)-BG3</f>
        <v>1060290.4071267862</v>
      </c>
      <c r="BI3">
        <f>SUMPRODUCT(BB3:BB45,I2:I44,BA3:BA45)</f>
        <v>499999.99897208024</v>
      </c>
      <c r="BJ3" s="14" t="str">
        <f>CONCATENATE(A2," ",B2," ",C2)</f>
        <v>BMW 228i xDrive Gran Coupe Compact</v>
      </c>
      <c r="BK3" s="17">
        <v>0</v>
      </c>
      <c r="BL3" s="17">
        <v>0</v>
      </c>
      <c r="BM3" s="17">
        <v>0</v>
      </c>
      <c r="BN3">
        <f>K2*BK3*BL3</f>
        <v>0</v>
      </c>
      <c r="BO3">
        <f>BK3*J2</f>
        <v>0</v>
      </c>
      <c r="BP3">
        <f>D2*G2*BL3*BK3</f>
        <v>0</v>
      </c>
      <c r="BQ3">
        <f>(28500*SUM(BK3:BK45))+(0.2*SUM(BN3:BN45))</f>
        <v>2333977.9482614794</v>
      </c>
      <c r="BR3">
        <f>SUM(BN3:BN45)-SUM(BO3:BO45)-SUM(BP3:BP45)-BQ3</f>
        <v>613576.620934451</v>
      </c>
      <c r="BS3">
        <f>SUMPRODUCT(BL3:BL45,I2:I44,BK3:BK45)</f>
        <v>499999.99926726695</v>
      </c>
      <c r="BT3" s="14" t="str">
        <f>CONCATENATE(A2," ",B2," ",C2)</f>
        <v>BMW 228i xDrive Gran Coupe Compact</v>
      </c>
      <c r="BU3" s="17">
        <v>1</v>
      </c>
      <c r="BV3" s="17">
        <v>30000</v>
      </c>
      <c r="BW3" s="17">
        <v>1</v>
      </c>
      <c r="BX3">
        <f>K2*BU3*BV3</f>
        <v>30000</v>
      </c>
      <c r="BY3">
        <f>BU3*J2</f>
        <v>8844</v>
      </c>
      <c r="BZ3">
        <f>D2*G2*BV3*BU3</f>
        <v>3239.1000000000004</v>
      </c>
      <c r="CA3">
        <f>(28500*SUM(BU3:BU45))+(0.2*SUM(BX3:BX45))</f>
        <v>2344087.4980000001</v>
      </c>
      <c r="CB3">
        <f>SUM(BX3:BX45)-SUM(BY3:BY45)-SUM(BZ3:BZ45)-CA3</f>
        <v>921868.25916959997</v>
      </c>
      <c r="CC3" s="14" t="str">
        <f>CONCATENATE(A2," ",B2," ",C2)</f>
        <v>BMW 228i xDrive Gran Coupe Compact</v>
      </c>
      <c r="CD3" s="17">
        <v>0</v>
      </c>
      <c r="CE3" s="17">
        <v>0</v>
      </c>
      <c r="CF3" s="17">
        <v>0</v>
      </c>
      <c r="CG3" s="17">
        <f>K2*CD3*CE3</f>
        <v>0</v>
      </c>
      <c r="CH3" s="17">
        <f>CD3*J2</f>
        <v>0</v>
      </c>
      <c r="CI3" s="17">
        <f>D2*G2*CE3*CD3</f>
        <v>0</v>
      </c>
      <c r="CJ3">
        <f>(28500*SUM(CD3:CD45))+(0.2*SUM(CG3:CG45))</f>
        <v>1571639.031</v>
      </c>
      <c r="CK3">
        <f>SUM(CG3:CG45)-SUM(CH3:CH45)-SUM(CI3:CI45)-CJ3</f>
        <v>2159541.2333620801</v>
      </c>
      <c r="CL3">
        <f>SUMPRODUCT(CE3:CE45,I2:I44,CD3:CD45)</f>
        <v>499999.99598999997</v>
      </c>
      <c r="CM3" s="14" t="str">
        <f>CONCATENATE(A2," ",B2," ",C2)</f>
        <v>BMW 228i xDrive Gran Coupe Compact</v>
      </c>
      <c r="CN3">
        <v>1</v>
      </c>
      <c r="CO3">
        <v>30000</v>
      </c>
      <c r="CP3">
        <v>1</v>
      </c>
      <c r="CQ3" s="17">
        <f>K2*CN3*CO3</f>
        <v>30000</v>
      </c>
      <c r="CR3" s="17">
        <f>CN3*J2</f>
        <v>8844</v>
      </c>
      <c r="CS3" s="17">
        <f>D2*I2*CO3*CN3</f>
        <v>7503</v>
      </c>
      <c r="CT3">
        <f>(28500*SUM(CN3:CN45))+(0.2*SUM(CQ3:CQ45))</f>
        <v>2089912.216</v>
      </c>
      <c r="CU3">
        <f>SUM(CQ3:CQ45)-SUM(CR3:CR45)-SUM(CS3:CS45)-CT3</f>
        <v>789399.74480959959</v>
      </c>
      <c r="CV3">
        <f>SUMPRODUCT(CO3:CO45,I2:I44,CN3:CN45)</f>
        <v>499969.99911999999</v>
      </c>
      <c r="CW3" s="14" t="str">
        <f>CONCATENATE(A2," ",B2," ",C2)</f>
        <v>BMW 228i xDrive Gran Coupe Compact</v>
      </c>
      <c r="CX3" s="17">
        <v>0</v>
      </c>
      <c r="CY3" s="17">
        <v>0</v>
      </c>
      <c r="CZ3" s="17">
        <v>0</v>
      </c>
      <c r="DA3" s="17">
        <f>K2*CX3*CY3</f>
        <v>0</v>
      </c>
      <c r="DB3" s="17">
        <f>CX3*J2</f>
        <v>0</v>
      </c>
      <c r="DC3" s="17">
        <f>D2*I2*CY3*CX3</f>
        <v>0</v>
      </c>
      <c r="DD3">
        <f>(28500*SUM(CX3:CX45))+(0.2*SUM(DA3:DA45))</f>
        <v>1629000</v>
      </c>
      <c r="DE3">
        <f>SUM(DA3:DA45)-SUM(DB3:DB45)-SUM(DC3:DC45)-DD3</f>
        <v>1481866.2799999998</v>
      </c>
      <c r="DF3">
        <f>SUMPRODUCT(CY3:CY45,I2:I44,CX3:CX45)</f>
        <v>500000</v>
      </c>
    </row>
    <row r="4" spans="1:110" x14ac:dyDescent="0.3">
      <c r="A4" t="s">
        <v>30</v>
      </c>
      <c r="B4" t="s">
        <v>31</v>
      </c>
      <c r="C4" t="s">
        <v>14</v>
      </c>
      <c r="D4">
        <v>0.92</v>
      </c>
      <c r="E4">
        <v>7.3</v>
      </c>
      <c r="F4">
        <v>6</v>
      </c>
      <c r="G4" s="6">
        <f t="shared" si="0"/>
        <v>6.7150000000000001E-2</v>
      </c>
      <c r="H4">
        <v>160</v>
      </c>
      <c r="I4">
        <f t="shared" si="1"/>
        <v>0.16</v>
      </c>
      <c r="J4">
        <v>2684.16</v>
      </c>
      <c r="K4" s="3">
        <v>1</v>
      </c>
      <c r="L4" s="7">
        <v>4</v>
      </c>
      <c r="M4" s="7">
        <v>9000</v>
      </c>
      <c r="N4" s="11">
        <f t="shared" si="2"/>
        <v>9000</v>
      </c>
      <c r="O4" s="7">
        <v>1</v>
      </c>
      <c r="P4">
        <f t="shared" si="3"/>
        <v>15</v>
      </c>
      <c r="Q4" s="14" t="str">
        <f t="shared" ref="Q4:Q45" si="7">CONCATENATE(A3," ",B3," ",C3)</f>
        <v>Audi A3 Komfort Compact</v>
      </c>
      <c r="R4">
        <v>0</v>
      </c>
      <c r="S4">
        <v>0</v>
      </c>
      <c r="T4">
        <v>0</v>
      </c>
      <c r="U4">
        <f t="shared" si="4"/>
        <v>0</v>
      </c>
      <c r="V4">
        <f t="shared" si="5"/>
        <v>0</v>
      </c>
      <c r="W4">
        <f t="shared" si="6"/>
        <v>0</v>
      </c>
      <c r="AA4" s="14" t="str">
        <f t="shared" ref="AA4:AA45" si="8">CONCATENATE(A3," ",B3," ",C3)</f>
        <v>Audi A3 Komfort Compact</v>
      </c>
      <c r="AB4">
        <v>5</v>
      </c>
      <c r="AC4">
        <v>100000</v>
      </c>
      <c r="AD4">
        <v>1</v>
      </c>
      <c r="AE4">
        <f t="shared" ref="AE4:AE45" si="9">K3*AB4*AC4</f>
        <v>500000</v>
      </c>
      <c r="AF4">
        <f t="shared" ref="AF4:AF45" si="10">AB4*J3</f>
        <v>28714.2</v>
      </c>
      <c r="AG4">
        <f t="shared" ref="AG4:AG45" si="11">D3*G3*AC4*AB4</f>
        <v>35719.000000000007</v>
      </c>
      <c r="AI4" t="s">
        <v>109</v>
      </c>
      <c r="AK4" s="14" t="str">
        <f t="shared" ref="AK4:AK45" si="12">CONCATENATE(A3," ",B3," ",C3)</f>
        <v>Audi A3 Komfort Compact</v>
      </c>
      <c r="AL4">
        <v>0</v>
      </c>
      <c r="AM4">
        <v>0</v>
      </c>
      <c r="AN4">
        <v>0</v>
      </c>
      <c r="AO4">
        <f t="shared" ref="AO4:AO45" si="13">K3*AL4*AM4</f>
        <v>0</v>
      </c>
      <c r="AP4">
        <f t="shared" ref="AP4:AP45" si="14">AL4*J3</f>
        <v>0</v>
      </c>
      <c r="AQ4">
        <f t="shared" ref="AQ4:AQ45" si="15">D3*G3*AM4*AL4</f>
        <v>0</v>
      </c>
      <c r="AU4" s="14" t="str">
        <f t="shared" ref="AU4:AU45" si="16">CONCATENATE(A3," ",B3," ",C3)</f>
        <v>Audi A3 Komfort Compact</v>
      </c>
      <c r="AV4">
        <v>0</v>
      </c>
      <c r="AW4">
        <v>0</v>
      </c>
      <c r="AX4">
        <v>0</v>
      </c>
      <c r="AZ4" s="14" t="str">
        <f>CONCATENATE(A3," ",B3," ",C3)</f>
        <v>Audi A3 Komfort Compact</v>
      </c>
      <c r="BA4" s="17">
        <v>0</v>
      </c>
      <c r="BB4" s="17">
        <v>0</v>
      </c>
      <c r="BC4" s="17">
        <v>0</v>
      </c>
      <c r="BD4">
        <f>K3*BA4*BB4</f>
        <v>0</v>
      </c>
      <c r="BE4">
        <f>BA4*J3</f>
        <v>0</v>
      </c>
      <c r="BF4">
        <f>D3*G3*BB4*BA4</f>
        <v>0</v>
      </c>
      <c r="BJ4" s="14" t="str">
        <f>CONCATENATE(A3," ",B3," ",C3)</f>
        <v>Audi A3 Komfort Compact</v>
      </c>
      <c r="BK4" s="17">
        <v>0</v>
      </c>
      <c r="BL4" s="17">
        <v>0</v>
      </c>
      <c r="BM4" s="17">
        <v>0</v>
      </c>
      <c r="BN4">
        <f>K3*BK4*BL4</f>
        <v>0</v>
      </c>
      <c r="BO4">
        <f>BK4*J3</f>
        <v>0</v>
      </c>
      <c r="BP4">
        <f>D3*G3*BL4*BK4</f>
        <v>0</v>
      </c>
      <c r="BT4" s="14" t="str">
        <f>CONCATENATE(A3," ",B3," ",C3)</f>
        <v>Audi A3 Komfort Compact</v>
      </c>
      <c r="BU4" s="17">
        <v>1</v>
      </c>
      <c r="BV4" s="17">
        <v>30000</v>
      </c>
      <c r="BW4" s="17">
        <v>1</v>
      </c>
      <c r="BX4">
        <f>K3*BU4*BV4</f>
        <v>30000</v>
      </c>
      <c r="BY4">
        <f>BU4*J3</f>
        <v>5742.84</v>
      </c>
      <c r="BZ4">
        <f>D3*G3*BV4*BU4</f>
        <v>2143.1400000000003</v>
      </c>
      <c r="CC4" s="14" t="str">
        <f>CONCATENATE(A3," ",B3," ",C3)</f>
        <v>Audi A3 Komfort Compact</v>
      </c>
      <c r="CD4" s="17">
        <v>0</v>
      </c>
      <c r="CE4" s="17">
        <v>0</v>
      </c>
      <c r="CF4" s="17">
        <v>0</v>
      </c>
      <c r="CG4" s="17">
        <f>K3*CD4*CE4</f>
        <v>0</v>
      </c>
      <c r="CH4" s="17">
        <f>CD4*J3</f>
        <v>0</v>
      </c>
      <c r="CI4" s="17">
        <f>D3*G3*CE4*CD4</f>
        <v>0</v>
      </c>
      <c r="CM4" s="14" t="str">
        <f>CONCATENATE(A3," ",B3," ",C3)</f>
        <v>Audi A3 Komfort Compact</v>
      </c>
      <c r="CN4">
        <v>1</v>
      </c>
      <c r="CO4">
        <v>30000</v>
      </c>
      <c r="CP4">
        <v>1</v>
      </c>
      <c r="CQ4" s="17">
        <f>K3*CN4*CO4</f>
        <v>30000</v>
      </c>
      <c r="CR4" s="17">
        <f>CN4*J3</f>
        <v>5742.84</v>
      </c>
      <c r="CS4" s="17">
        <f>D3*I3*CO4*CN4</f>
        <v>5023.2</v>
      </c>
      <c r="CW4" s="14" t="str">
        <f>CONCATENATE(A3," ",B3," ",C3)</f>
        <v>Audi A3 Komfort Compact</v>
      </c>
      <c r="CX4" s="17">
        <v>0</v>
      </c>
      <c r="CY4" s="17">
        <v>0</v>
      </c>
      <c r="CZ4" s="17">
        <v>0</v>
      </c>
      <c r="DA4" s="17">
        <f>K3*CX4*CY4</f>
        <v>0</v>
      </c>
      <c r="DB4" s="17">
        <f>CX4*J3</f>
        <v>0</v>
      </c>
      <c r="DC4" s="17">
        <f>D3*I3*CY4*CX4</f>
        <v>0</v>
      </c>
    </row>
    <row r="5" spans="1:110" x14ac:dyDescent="0.3">
      <c r="A5" t="s">
        <v>63</v>
      </c>
      <c r="B5" t="s">
        <v>64</v>
      </c>
      <c r="C5" t="s">
        <v>14</v>
      </c>
      <c r="D5">
        <v>1.22</v>
      </c>
      <c r="E5">
        <v>11</v>
      </c>
      <c r="F5">
        <v>7.3</v>
      </c>
      <c r="G5" s="6">
        <f t="shared" si="0"/>
        <v>9.3350000000000002E-2</v>
      </c>
      <c r="H5">
        <v>219</v>
      </c>
      <c r="I5">
        <f t="shared" si="1"/>
        <v>0.219</v>
      </c>
      <c r="J5">
        <v>6201.24</v>
      </c>
      <c r="K5" s="3">
        <v>1</v>
      </c>
      <c r="L5" s="7">
        <v>0</v>
      </c>
      <c r="M5" s="7">
        <v>9000</v>
      </c>
      <c r="N5" s="11" t="str">
        <f t="shared" si="2"/>
        <v/>
      </c>
      <c r="O5" s="7">
        <v>0</v>
      </c>
      <c r="P5">
        <f t="shared" si="3"/>
        <v>0</v>
      </c>
      <c r="Q5" s="14" t="str">
        <f t="shared" si="7"/>
        <v>Hyundai Accent Preferred Compact</v>
      </c>
      <c r="R5">
        <v>5</v>
      </c>
      <c r="S5">
        <v>30000</v>
      </c>
      <c r="T5">
        <v>1</v>
      </c>
      <c r="U5">
        <f t="shared" si="4"/>
        <v>150000</v>
      </c>
      <c r="V5">
        <f t="shared" si="5"/>
        <v>13420.8</v>
      </c>
      <c r="W5">
        <f t="shared" si="6"/>
        <v>9266.7000000000007</v>
      </c>
      <c r="AA5" s="14" t="str">
        <f t="shared" si="8"/>
        <v>Hyundai Accent Preferred Compact</v>
      </c>
      <c r="AB5">
        <v>5</v>
      </c>
      <c r="AC5">
        <v>100000</v>
      </c>
      <c r="AD5">
        <v>1</v>
      </c>
      <c r="AE5">
        <f t="shared" si="9"/>
        <v>500000</v>
      </c>
      <c r="AF5">
        <f t="shared" si="10"/>
        <v>13420.8</v>
      </c>
      <c r="AG5">
        <f t="shared" si="11"/>
        <v>30889.000000000007</v>
      </c>
      <c r="AK5" s="14" t="str">
        <f t="shared" si="12"/>
        <v>Hyundai Accent Preferred Compact</v>
      </c>
      <c r="AL5">
        <v>5</v>
      </c>
      <c r="AM5">
        <v>30000</v>
      </c>
      <c r="AN5">
        <v>1</v>
      </c>
      <c r="AO5">
        <f t="shared" si="13"/>
        <v>150000</v>
      </c>
      <c r="AP5">
        <f t="shared" si="14"/>
        <v>13420.8</v>
      </c>
      <c r="AQ5">
        <f t="shared" si="15"/>
        <v>9266.7000000000007</v>
      </c>
      <c r="AU5" s="14" t="str">
        <f t="shared" si="16"/>
        <v>Hyundai Accent Preferred Compact</v>
      </c>
      <c r="AV5">
        <v>1</v>
      </c>
      <c r="AW5">
        <v>29994.99</v>
      </c>
      <c r="AX5">
        <v>1</v>
      </c>
      <c r="AZ5" s="14" t="str">
        <f>CONCATENATE(A4," ",B4," ",C4)</f>
        <v>Hyundai Accent Preferred Compact</v>
      </c>
      <c r="BA5" s="17">
        <v>2</v>
      </c>
      <c r="BB5" s="17">
        <v>30000</v>
      </c>
      <c r="BC5" s="17">
        <v>1</v>
      </c>
      <c r="BD5">
        <f>K4*BA5*BB5</f>
        <v>60000</v>
      </c>
      <c r="BE5">
        <f>BA5*J4</f>
        <v>5368.32</v>
      </c>
      <c r="BF5">
        <f>D4*G4*BB5*BA5</f>
        <v>3706.6800000000003</v>
      </c>
      <c r="BJ5" s="14" t="str">
        <f>CONCATENATE(A4," ",B4," ",C4)</f>
        <v>Hyundai Accent Preferred Compact</v>
      </c>
      <c r="BK5" s="17">
        <v>1</v>
      </c>
      <c r="BL5" s="17">
        <v>30000</v>
      </c>
      <c r="BM5" s="17">
        <v>1</v>
      </c>
      <c r="BN5">
        <f>K4*BK5*BL5</f>
        <v>30000</v>
      </c>
      <c r="BO5">
        <f>BK5*J4</f>
        <v>2684.16</v>
      </c>
      <c r="BP5">
        <f>D4*G4*BL5*BK5</f>
        <v>1853.3400000000001</v>
      </c>
      <c r="BT5" s="14" t="str">
        <f>CONCATENATE(A4," ",B4," ",C4)</f>
        <v>Hyundai Accent Preferred Compact</v>
      </c>
      <c r="BU5" s="17">
        <v>1</v>
      </c>
      <c r="BV5" s="17">
        <v>30000</v>
      </c>
      <c r="BW5" s="17">
        <v>1</v>
      </c>
      <c r="BX5">
        <f>K4*BU5*BV5</f>
        <v>30000</v>
      </c>
      <c r="BY5">
        <f>BU5*J4</f>
        <v>2684.16</v>
      </c>
      <c r="BZ5">
        <f>D4*G4*BV5*BU5</f>
        <v>1853.3400000000001</v>
      </c>
      <c r="CC5" s="14" t="str">
        <f>CONCATENATE(A4," ",B4," ",C4)</f>
        <v>Hyundai Accent Preferred Compact</v>
      </c>
      <c r="CD5" s="17">
        <v>0</v>
      </c>
      <c r="CE5" s="17">
        <v>0</v>
      </c>
      <c r="CF5" s="17">
        <v>0</v>
      </c>
      <c r="CG5" s="17">
        <f>K4*CD5*CE5</f>
        <v>0</v>
      </c>
      <c r="CH5" s="17">
        <f>CD5*J4</f>
        <v>0</v>
      </c>
      <c r="CI5" s="17">
        <f>D4*G4*CE5*CD5</f>
        <v>0</v>
      </c>
      <c r="CM5" s="14" t="str">
        <f>CONCATENATE(A4," ",B4," ",C4)</f>
        <v>Hyundai Accent Preferred Compact</v>
      </c>
      <c r="CN5">
        <v>1</v>
      </c>
      <c r="CO5">
        <v>30000</v>
      </c>
      <c r="CP5">
        <v>1</v>
      </c>
      <c r="CQ5" s="17">
        <f>K4*CN5*CO5</f>
        <v>30000</v>
      </c>
      <c r="CR5" s="17">
        <f>CN5*J4</f>
        <v>2684.16</v>
      </c>
      <c r="CS5" s="17">
        <f>D4*I4*CO5*CN5</f>
        <v>4416</v>
      </c>
      <c r="CW5" s="14" t="str">
        <f>CONCATENATE(A4," ",B4," ",C4)</f>
        <v>Hyundai Accent Preferred Compact</v>
      </c>
      <c r="CX5" s="17">
        <v>1</v>
      </c>
      <c r="CY5" s="17">
        <v>97500</v>
      </c>
      <c r="CZ5" s="17">
        <v>1</v>
      </c>
      <c r="DA5" s="17">
        <f>K4*CX5*CY5</f>
        <v>97500</v>
      </c>
      <c r="DB5" s="17">
        <f>CX5*J4</f>
        <v>2684.16</v>
      </c>
      <c r="DC5" s="17">
        <f>D4*I4*CY5*CX5</f>
        <v>14352</v>
      </c>
    </row>
    <row r="6" spans="1:110" x14ac:dyDescent="0.3">
      <c r="A6" t="s">
        <v>20</v>
      </c>
      <c r="B6" t="s">
        <v>25</v>
      </c>
      <c r="C6" t="s">
        <v>14</v>
      </c>
      <c r="D6">
        <v>0.92</v>
      </c>
      <c r="E6">
        <v>7</v>
      </c>
      <c r="F6">
        <v>5.9</v>
      </c>
      <c r="G6" s="6">
        <f t="shared" si="0"/>
        <v>6.5050000000000011E-2</v>
      </c>
      <c r="H6">
        <v>151</v>
      </c>
      <c r="I6">
        <f t="shared" si="1"/>
        <v>0.151</v>
      </c>
      <c r="J6">
        <v>3435.84</v>
      </c>
      <c r="K6" s="3">
        <v>1</v>
      </c>
      <c r="L6" s="7">
        <v>0</v>
      </c>
      <c r="M6" s="7">
        <v>9000</v>
      </c>
      <c r="N6" s="11" t="str">
        <f t="shared" si="2"/>
        <v/>
      </c>
      <c r="O6" s="7">
        <v>0</v>
      </c>
      <c r="P6">
        <f t="shared" si="3"/>
        <v>0</v>
      </c>
      <c r="Q6" s="14" t="str">
        <f t="shared" si="7"/>
        <v>Mercedes-Benz C 300 4MATIC Compact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AA6" s="14" t="str">
        <f t="shared" si="8"/>
        <v>Mercedes-Benz C 300 4MATIC Compact</v>
      </c>
      <c r="AB6">
        <v>0</v>
      </c>
      <c r="AC6">
        <v>0</v>
      </c>
      <c r="AD6">
        <v>0</v>
      </c>
      <c r="AE6">
        <f t="shared" si="9"/>
        <v>0</v>
      </c>
      <c r="AF6">
        <f t="shared" si="10"/>
        <v>0</v>
      </c>
      <c r="AG6">
        <f t="shared" si="11"/>
        <v>0</v>
      </c>
      <c r="AK6" s="14" t="str">
        <f t="shared" si="12"/>
        <v>Mercedes-Benz C 300 4MATIC Compact</v>
      </c>
      <c r="AL6">
        <v>0</v>
      </c>
      <c r="AM6">
        <v>0</v>
      </c>
      <c r="AN6">
        <v>0</v>
      </c>
      <c r="AO6">
        <f t="shared" si="13"/>
        <v>0</v>
      </c>
      <c r="AP6">
        <f t="shared" si="14"/>
        <v>0</v>
      </c>
      <c r="AQ6">
        <f t="shared" si="15"/>
        <v>0</v>
      </c>
      <c r="AU6" s="14" t="str">
        <f t="shared" si="16"/>
        <v>Mercedes-Benz C 300 4MATIC Compact</v>
      </c>
      <c r="AV6">
        <v>0</v>
      </c>
      <c r="AW6">
        <v>0</v>
      </c>
      <c r="AX6">
        <v>0</v>
      </c>
      <c r="AZ6" s="14" t="str">
        <f>CONCATENATE(A5," ",B5," ",C5)</f>
        <v>Mercedes-Benz C 300 4MATIC Compact</v>
      </c>
      <c r="BA6" s="17">
        <v>0</v>
      </c>
      <c r="BB6" s="17">
        <v>0</v>
      </c>
      <c r="BC6" s="17">
        <v>0</v>
      </c>
      <c r="BD6">
        <f>K5*BA6*BB6</f>
        <v>0</v>
      </c>
      <c r="BE6">
        <f>BA6*J5</f>
        <v>0</v>
      </c>
      <c r="BF6">
        <f>D5*G5*BB6*BA6</f>
        <v>0</v>
      </c>
      <c r="BJ6" s="14" t="str">
        <f>CONCATENATE(A5," ",B5," ",C5)</f>
        <v>Mercedes-Benz C 300 4MATIC Compact</v>
      </c>
      <c r="BK6" s="17">
        <v>0</v>
      </c>
      <c r="BL6" s="17">
        <v>0</v>
      </c>
      <c r="BM6" s="17">
        <v>0</v>
      </c>
      <c r="BN6">
        <f>K5*BK6*BL6</f>
        <v>0</v>
      </c>
      <c r="BO6">
        <f>BK6*J5</f>
        <v>0</v>
      </c>
      <c r="BP6">
        <f>D5*G5*BL6*BK6</f>
        <v>0</v>
      </c>
      <c r="BT6" s="14" t="str">
        <f>CONCATENATE(A5," ",B5," ",C5)</f>
        <v>Mercedes-Benz C 300 4MATIC Compact</v>
      </c>
      <c r="BU6" s="17">
        <v>1</v>
      </c>
      <c r="BV6" s="17">
        <v>30000</v>
      </c>
      <c r="BW6" s="17">
        <v>1</v>
      </c>
      <c r="BX6">
        <f>K5*BU6*BV6</f>
        <v>30000</v>
      </c>
      <c r="BY6">
        <f>BU6*J5</f>
        <v>6201.24</v>
      </c>
      <c r="BZ6">
        <f>D5*G5*BV6*BU6</f>
        <v>3416.61</v>
      </c>
      <c r="CC6" s="14" t="str">
        <f>CONCATENATE(A5," ",B5," ",C5)</f>
        <v>Mercedes-Benz C 300 4MATIC Compact</v>
      </c>
      <c r="CD6" s="17">
        <v>0</v>
      </c>
      <c r="CE6" s="17">
        <v>0</v>
      </c>
      <c r="CF6" s="17">
        <v>0</v>
      </c>
      <c r="CG6" s="17">
        <f>K5*CD6*CE6</f>
        <v>0</v>
      </c>
      <c r="CH6" s="17">
        <f>CD6*J5</f>
        <v>0</v>
      </c>
      <c r="CI6" s="17">
        <f>D5*G5*CE6*CD6</f>
        <v>0</v>
      </c>
      <c r="CM6" s="14" t="str">
        <f>CONCATENATE(A5," ",B5," ",C5)</f>
        <v>Mercedes-Benz C 300 4MATIC Compact</v>
      </c>
      <c r="CN6">
        <v>1</v>
      </c>
      <c r="CO6">
        <v>30000</v>
      </c>
      <c r="CP6">
        <v>1</v>
      </c>
      <c r="CQ6" s="17">
        <f>K5*CN6*CO6</f>
        <v>30000</v>
      </c>
      <c r="CR6" s="17">
        <f>CN6*J5</f>
        <v>6201.24</v>
      </c>
      <c r="CS6" s="17">
        <f>D5*I5*CO6*CN6</f>
        <v>8015.4</v>
      </c>
      <c r="CW6" s="14" t="str">
        <f>CONCATENATE(A5," ",B5," ",C5)</f>
        <v>Mercedes-Benz C 300 4MATIC Compact</v>
      </c>
      <c r="CX6" s="17">
        <v>0</v>
      </c>
      <c r="CY6" s="17">
        <v>0</v>
      </c>
      <c r="CZ6" s="17">
        <v>0</v>
      </c>
      <c r="DA6" s="17">
        <f>K5*CX6*CY6</f>
        <v>0</v>
      </c>
      <c r="DB6" s="17">
        <f>CX6*J5</f>
        <v>0</v>
      </c>
      <c r="DC6" s="17">
        <f>D5*I5*CY6*CX6</f>
        <v>0</v>
      </c>
    </row>
    <row r="7" spans="1:110" x14ac:dyDescent="0.3">
      <c r="A7" t="s">
        <v>35</v>
      </c>
      <c r="B7" t="s">
        <v>75</v>
      </c>
      <c r="C7" t="s">
        <v>14</v>
      </c>
      <c r="D7">
        <v>1.22</v>
      </c>
      <c r="E7">
        <v>9.9</v>
      </c>
      <c r="F7">
        <v>7</v>
      </c>
      <c r="G7" s="6">
        <f t="shared" si="0"/>
        <v>8.5950000000000013E-2</v>
      </c>
      <c r="H7">
        <v>199</v>
      </c>
      <c r="I7">
        <f t="shared" si="1"/>
        <v>0.19900000000000001</v>
      </c>
      <c r="J7">
        <v>5203.5599999999986</v>
      </c>
      <c r="K7" s="3">
        <v>1</v>
      </c>
      <c r="L7" s="7">
        <v>0</v>
      </c>
      <c r="M7" s="7">
        <v>9000</v>
      </c>
      <c r="N7" s="11" t="str">
        <f t="shared" si="2"/>
        <v/>
      </c>
      <c r="O7" s="7">
        <v>0</v>
      </c>
      <c r="P7">
        <f t="shared" si="3"/>
        <v>0</v>
      </c>
      <c r="Q7" s="14" t="str">
        <f t="shared" si="7"/>
        <v>Honda Fit LX-Honda Sensing Compact</v>
      </c>
      <c r="R7">
        <v>5</v>
      </c>
      <c r="S7">
        <v>100000</v>
      </c>
      <c r="T7">
        <v>1</v>
      </c>
      <c r="U7">
        <f t="shared" si="4"/>
        <v>500000</v>
      </c>
      <c r="V7">
        <f t="shared" si="5"/>
        <v>17179.2</v>
      </c>
      <c r="W7">
        <f t="shared" si="6"/>
        <v>29923.000000000007</v>
      </c>
      <c r="AA7" s="14" t="str">
        <f t="shared" si="8"/>
        <v>Honda Fit LX-Honda Sensing Compact</v>
      </c>
      <c r="AB7">
        <v>0</v>
      </c>
      <c r="AC7">
        <v>0</v>
      </c>
      <c r="AD7">
        <v>0</v>
      </c>
      <c r="AE7">
        <f t="shared" si="9"/>
        <v>0</v>
      </c>
      <c r="AF7">
        <f t="shared" si="10"/>
        <v>0</v>
      </c>
      <c r="AG7">
        <f t="shared" si="11"/>
        <v>0</v>
      </c>
      <c r="AK7" s="14" t="str">
        <f t="shared" si="12"/>
        <v>Honda Fit LX-Honda Sensing Compact</v>
      </c>
      <c r="AL7">
        <v>5</v>
      </c>
      <c r="AM7">
        <v>100000</v>
      </c>
      <c r="AN7">
        <v>1</v>
      </c>
      <c r="AO7">
        <f t="shared" si="13"/>
        <v>500000</v>
      </c>
      <c r="AP7">
        <f t="shared" si="14"/>
        <v>17179.2</v>
      </c>
      <c r="AQ7">
        <f t="shared" si="15"/>
        <v>29923.000000000007</v>
      </c>
      <c r="AU7" s="14" t="str">
        <f t="shared" si="16"/>
        <v>Honda Fit LX-Honda Sensing Compact</v>
      </c>
      <c r="AV7">
        <v>0</v>
      </c>
      <c r="AW7">
        <v>0</v>
      </c>
      <c r="AX7">
        <v>0</v>
      </c>
      <c r="AZ7" s="14" t="str">
        <f>CONCATENATE(A6," ",B6," ",C6)</f>
        <v>Honda Fit LX-Honda Sensing Compact</v>
      </c>
      <c r="BA7" s="17">
        <v>2</v>
      </c>
      <c r="BB7" s="17">
        <v>100000</v>
      </c>
      <c r="BC7" s="17">
        <v>1</v>
      </c>
      <c r="BD7">
        <f>K6*BA7*BB7</f>
        <v>200000</v>
      </c>
      <c r="BE7">
        <f>BA7*J6</f>
        <v>6871.68</v>
      </c>
      <c r="BF7">
        <f>D6*G6*BB7*BA7</f>
        <v>11969.200000000003</v>
      </c>
      <c r="BJ7" s="14" t="str">
        <f>CONCATENATE(A6," ",B6," ",C6)</f>
        <v>Honda Fit LX-Honda Sensing Compact</v>
      </c>
      <c r="BK7" s="17">
        <v>10</v>
      </c>
      <c r="BL7" s="17">
        <v>100000</v>
      </c>
      <c r="BM7" s="17">
        <v>1</v>
      </c>
      <c r="BN7">
        <f>K6*BK7*BL7</f>
        <v>1000000</v>
      </c>
      <c r="BO7">
        <f>BK7*J6</f>
        <v>34358.400000000001</v>
      </c>
      <c r="BP7">
        <f>D6*G6*BL7*BK7</f>
        <v>59846.000000000015</v>
      </c>
      <c r="BT7" s="14" t="str">
        <f>CONCATENATE(A6," ",B6," ",C6)</f>
        <v>Honda Fit LX-Honda Sensing Compact</v>
      </c>
      <c r="BU7" s="17">
        <v>1</v>
      </c>
      <c r="BV7" s="17">
        <v>100000</v>
      </c>
      <c r="BW7" s="17">
        <v>1</v>
      </c>
      <c r="BX7">
        <f>K6*BU7*BV7</f>
        <v>100000</v>
      </c>
      <c r="BY7">
        <f>BU7*J6</f>
        <v>3435.84</v>
      </c>
      <c r="BZ7">
        <f>D6*G6*BV7*BU7</f>
        <v>5984.6000000000013</v>
      </c>
      <c r="CC7" s="14" t="str">
        <f>CONCATENATE(A6," ",B6," ",C6)</f>
        <v>Honda Fit LX-Honda Sensing Compact</v>
      </c>
      <c r="CD7" s="17">
        <v>0</v>
      </c>
      <c r="CE7" s="17">
        <v>0</v>
      </c>
      <c r="CF7" s="17">
        <v>0</v>
      </c>
      <c r="CG7" s="17">
        <f>K6*CD7*CE7</f>
        <v>0</v>
      </c>
      <c r="CH7" s="17">
        <f>CD7*J6</f>
        <v>0</v>
      </c>
      <c r="CI7" s="17">
        <f>D6*G6*CE7*CD7</f>
        <v>0</v>
      </c>
      <c r="CM7" s="14" t="str">
        <f>CONCATENATE(A6," ",B6," ",C6)</f>
        <v>Honda Fit LX-Honda Sensing Compact</v>
      </c>
      <c r="CN7">
        <v>1</v>
      </c>
      <c r="CO7">
        <v>100000</v>
      </c>
      <c r="CP7">
        <v>1</v>
      </c>
      <c r="CQ7" s="17">
        <f>K6*CN7*CO7</f>
        <v>100000</v>
      </c>
      <c r="CR7" s="17">
        <f>CN7*J6</f>
        <v>3435.84</v>
      </c>
      <c r="CS7" s="17">
        <f>D6*I6*CO7*CN7</f>
        <v>13891.999999999998</v>
      </c>
      <c r="CW7" s="14" t="str">
        <f>CONCATENATE(A6," ",B6," ",C6)</f>
        <v>Honda Fit LX-Honda Sensing Compact</v>
      </c>
      <c r="CX7" s="17">
        <v>5</v>
      </c>
      <c r="CY7" s="17">
        <v>100000</v>
      </c>
      <c r="CZ7" s="17">
        <v>1</v>
      </c>
      <c r="DA7" s="17">
        <f>K6*CX7*CY7</f>
        <v>500000</v>
      </c>
      <c r="DB7" s="17">
        <f>CX7*J6</f>
        <v>17179.2</v>
      </c>
      <c r="DC7" s="17">
        <f>D6*I6*CY7*CX7</f>
        <v>69459.999999999985</v>
      </c>
    </row>
    <row r="8" spans="1:110" x14ac:dyDescent="0.3">
      <c r="A8" t="s">
        <v>46</v>
      </c>
      <c r="B8" t="s">
        <v>76</v>
      </c>
      <c r="C8" t="s">
        <v>14</v>
      </c>
      <c r="D8">
        <v>1.22</v>
      </c>
      <c r="E8">
        <v>12.3</v>
      </c>
      <c r="F8">
        <v>9.1</v>
      </c>
      <c r="G8" s="6">
        <f t="shared" si="0"/>
        <v>0.10859999999999999</v>
      </c>
      <c r="H8">
        <v>254</v>
      </c>
      <c r="I8">
        <f t="shared" si="1"/>
        <v>0.254</v>
      </c>
      <c r="J8">
        <v>2848.92</v>
      </c>
      <c r="K8" s="3">
        <v>1</v>
      </c>
      <c r="L8" s="7">
        <v>0</v>
      </c>
      <c r="M8" s="7">
        <v>9000</v>
      </c>
      <c r="N8" s="11" t="str">
        <f t="shared" si="2"/>
        <v/>
      </c>
      <c r="O8" s="7">
        <v>0</v>
      </c>
      <c r="P8">
        <f t="shared" si="3"/>
        <v>0</v>
      </c>
      <c r="Q8" s="14" t="str">
        <f t="shared" si="7"/>
        <v>Acura ILX Compact</v>
      </c>
      <c r="R8">
        <v>5</v>
      </c>
      <c r="S8">
        <v>100000</v>
      </c>
      <c r="T8">
        <v>1</v>
      </c>
      <c r="U8">
        <f t="shared" si="4"/>
        <v>500000</v>
      </c>
      <c r="V8">
        <f t="shared" si="5"/>
        <v>26017.799999999992</v>
      </c>
      <c r="W8">
        <f t="shared" si="6"/>
        <v>52429.500000000007</v>
      </c>
      <c r="AA8" s="14" t="str">
        <f t="shared" si="8"/>
        <v>Acura ILX Compact</v>
      </c>
      <c r="AB8">
        <v>0</v>
      </c>
      <c r="AC8">
        <v>0</v>
      </c>
      <c r="AD8">
        <v>0</v>
      </c>
      <c r="AE8">
        <f t="shared" si="9"/>
        <v>0</v>
      </c>
      <c r="AF8">
        <f t="shared" si="10"/>
        <v>0</v>
      </c>
      <c r="AG8">
        <f t="shared" si="11"/>
        <v>0</v>
      </c>
      <c r="AK8" s="14" t="str">
        <f t="shared" si="12"/>
        <v>Acura ILX Compact</v>
      </c>
      <c r="AL8">
        <v>5</v>
      </c>
      <c r="AM8">
        <v>100000</v>
      </c>
      <c r="AN8">
        <v>1</v>
      </c>
      <c r="AO8">
        <f t="shared" si="13"/>
        <v>500000</v>
      </c>
      <c r="AP8">
        <f t="shared" si="14"/>
        <v>26017.799999999992</v>
      </c>
      <c r="AQ8">
        <f t="shared" si="15"/>
        <v>52429.500000000007</v>
      </c>
      <c r="AU8" s="14" t="str">
        <f t="shared" si="16"/>
        <v>Acura ILX Compact</v>
      </c>
      <c r="AV8">
        <v>0</v>
      </c>
      <c r="AW8">
        <v>0</v>
      </c>
      <c r="AX8">
        <v>0</v>
      </c>
      <c r="AZ8" s="14" t="str">
        <f>CONCATENATE(A7," ",B7," ",C7)</f>
        <v>Acura ILX Compact</v>
      </c>
      <c r="BA8" s="17">
        <v>2</v>
      </c>
      <c r="BB8" s="17">
        <v>100000</v>
      </c>
      <c r="BC8" s="17">
        <v>1</v>
      </c>
      <c r="BD8">
        <f>K7*BA8*BB8</f>
        <v>200000</v>
      </c>
      <c r="BE8">
        <f>BA8*J7</f>
        <v>10407.119999999997</v>
      </c>
      <c r="BF8">
        <f>D7*G7*BB8*BA8</f>
        <v>20971.800000000003</v>
      </c>
      <c r="BJ8" s="14" t="str">
        <f>CONCATENATE(A7," ",B7," ",C7)</f>
        <v>Acura ILX Compact</v>
      </c>
      <c r="BK8" s="17">
        <v>10</v>
      </c>
      <c r="BL8" s="17">
        <v>100000</v>
      </c>
      <c r="BM8" s="17">
        <v>1</v>
      </c>
      <c r="BN8">
        <f>K7*BK8*BL8</f>
        <v>1000000</v>
      </c>
      <c r="BO8">
        <f>BK8*J7</f>
        <v>52035.599999999984</v>
      </c>
      <c r="BP8">
        <f>D7*G7*BL8*BK8</f>
        <v>104859.00000000001</v>
      </c>
      <c r="BT8" s="14" t="str">
        <f>CONCATENATE(A7," ",B7," ",C7)</f>
        <v>Acura ILX Compact</v>
      </c>
      <c r="BU8" s="17">
        <v>1</v>
      </c>
      <c r="BV8" s="17">
        <v>100000</v>
      </c>
      <c r="BW8" s="17">
        <v>1</v>
      </c>
      <c r="BX8">
        <f>K7*BU8*BV8</f>
        <v>100000</v>
      </c>
      <c r="BY8">
        <f>BU8*J7</f>
        <v>5203.5599999999986</v>
      </c>
      <c r="BZ8">
        <f>D7*G7*BV8*BU8</f>
        <v>10485.900000000001</v>
      </c>
      <c r="CC8" s="14" t="str">
        <f>CONCATENATE(A7," ",B7," ",C7)</f>
        <v>Acura ILX Compact</v>
      </c>
      <c r="CD8" s="17">
        <v>0</v>
      </c>
      <c r="CE8" s="17">
        <v>0</v>
      </c>
      <c r="CF8" s="17">
        <v>0</v>
      </c>
      <c r="CG8" s="17">
        <f>K7*CD8*CE8</f>
        <v>0</v>
      </c>
      <c r="CH8" s="17">
        <f>CD8*J7</f>
        <v>0</v>
      </c>
      <c r="CI8" s="17">
        <f>D7*G7*CE8*CD8</f>
        <v>0</v>
      </c>
      <c r="CM8" s="14" t="str">
        <f>CONCATENATE(A7," ",B7," ",C7)</f>
        <v>Acura ILX Compact</v>
      </c>
      <c r="CN8">
        <v>1</v>
      </c>
      <c r="CO8">
        <v>100000</v>
      </c>
      <c r="CP8">
        <v>1</v>
      </c>
      <c r="CQ8" s="17">
        <f>K7*CN8*CO8</f>
        <v>100000</v>
      </c>
      <c r="CR8" s="17">
        <f>CN8*J7</f>
        <v>5203.5599999999986</v>
      </c>
      <c r="CS8" s="17">
        <f>D7*I7*CO8*CN8</f>
        <v>24278</v>
      </c>
      <c r="CW8" s="14" t="str">
        <f>CONCATENATE(A7," ",B7," ",C7)</f>
        <v>Acura ILX Compact</v>
      </c>
      <c r="CX8" s="17">
        <v>5</v>
      </c>
      <c r="CY8" s="17">
        <v>100000</v>
      </c>
      <c r="CZ8" s="17">
        <v>1</v>
      </c>
      <c r="DA8" s="17">
        <f>K7*CX8*CY8</f>
        <v>500000</v>
      </c>
      <c r="DB8" s="17">
        <f>CX8*J7</f>
        <v>26017.799999999992</v>
      </c>
      <c r="DC8" s="17">
        <f>D7*I7*CY8*CX8</f>
        <v>121390</v>
      </c>
    </row>
    <row r="9" spans="1:110" x14ac:dyDescent="0.3">
      <c r="A9" t="s">
        <v>23</v>
      </c>
      <c r="B9" t="s">
        <v>24</v>
      </c>
      <c r="C9" t="s">
        <v>14</v>
      </c>
      <c r="D9">
        <v>0.92</v>
      </c>
      <c r="E9">
        <v>7.8</v>
      </c>
      <c r="F9">
        <v>5.9</v>
      </c>
      <c r="G9" s="6">
        <f t="shared" si="0"/>
        <v>6.9449999999999998E-2</v>
      </c>
      <c r="H9">
        <v>162</v>
      </c>
      <c r="I9">
        <f t="shared" si="1"/>
        <v>0.16200000000000001</v>
      </c>
      <c r="J9">
        <v>3114.6</v>
      </c>
      <c r="K9" s="3">
        <v>1</v>
      </c>
      <c r="L9" s="7">
        <v>2</v>
      </c>
      <c r="M9" s="7">
        <v>9000</v>
      </c>
      <c r="N9" s="11">
        <f t="shared" si="2"/>
        <v>9000</v>
      </c>
      <c r="O9" s="7">
        <v>1</v>
      </c>
      <c r="P9">
        <f t="shared" si="3"/>
        <v>15</v>
      </c>
      <c r="Q9" s="14" t="str">
        <f t="shared" si="7"/>
        <v>Lexus IS 300 AWD Compact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AA9" s="14" t="str">
        <f t="shared" si="8"/>
        <v>Lexus IS 300 AWD Compact</v>
      </c>
      <c r="AB9">
        <v>0</v>
      </c>
      <c r="AC9">
        <v>0</v>
      </c>
      <c r="AD9">
        <v>0</v>
      </c>
      <c r="AE9">
        <f t="shared" si="9"/>
        <v>0</v>
      </c>
      <c r="AF9">
        <f t="shared" si="10"/>
        <v>0</v>
      </c>
      <c r="AG9">
        <f t="shared" si="11"/>
        <v>0</v>
      </c>
      <c r="AK9" s="14" t="str">
        <f t="shared" si="12"/>
        <v>Lexus IS 300 AWD Compact</v>
      </c>
      <c r="AL9">
        <v>0</v>
      </c>
      <c r="AM9">
        <v>0</v>
      </c>
      <c r="AN9">
        <v>0</v>
      </c>
      <c r="AO9">
        <f t="shared" si="13"/>
        <v>0</v>
      </c>
      <c r="AP9">
        <f t="shared" si="14"/>
        <v>0</v>
      </c>
      <c r="AQ9">
        <f t="shared" si="15"/>
        <v>0</v>
      </c>
      <c r="AU9" s="14" t="str">
        <f t="shared" si="16"/>
        <v>Lexus IS 300 AWD Compact</v>
      </c>
      <c r="AV9">
        <v>0</v>
      </c>
      <c r="AW9">
        <v>0</v>
      </c>
      <c r="AX9">
        <v>0</v>
      </c>
      <c r="AZ9" s="14" t="str">
        <f>CONCATENATE(A8," ",B8," ",C8)</f>
        <v>Lexus IS 300 AWD Compact</v>
      </c>
      <c r="BA9" s="17">
        <v>0</v>
      </c>
      <c r="BB9" s="17">
        <v>0</v>
      </c>
      <c r="BC9" s="17">
        <v>0</v>
      </c>
      <c r="BD9">
        <f>K8*BA9*BB9</f>
        <v>0</v>
      </c>
      <c r="BE9">
        <f>BA9*J8</f>
        <v>0</v>
      </c>
      <c r="BF9">
        <f>D8*G8*BB9*BA9</f>
        <v>0</v>
      </c>
      <c r="BJ9" s="14" t="str">
        <f>CONCATENATE(A8," ",B8," ",C8)</f>
        <v>Lexus IS 300 AWD Compact</v>
      </c>
      <c r="BK9" s="17">
        <v>0</v>
      </c>
      <c r="BL9" s="17">
        <v>0</v>
      </c>
      <c r="BM9" s="17">
        <v>0</v>
      </c>
      <c r="BN9">
        <f>K8*BK9*BL9</f>
        <v>0</v>
      </c>
      <c r="BO9">
        <f>BK9*J8</f>
        <v>0</v>
      </c>
      <c r="BP9">
        <f>D8*G8*BL9*BK9</f>
        <v>0</v>
      </c>
      <c r="BT9" s="14" t="str">
        <f>CONCATENATE(A8," ",B8," ",C8)</f>
        <v>Lexus IS 300 AWD Compact</v>
      </c>
      <c r="BU9" s="17">
        <v>1</v>
      </c>
      <c r="BV9" s="17">
        <v>30000</v>
      </c>
      <c r="BW9" s="17">
        <v>1</v>
      </c>
      <c r="BX9">
        <f>K8*BU9*BV9</f>
        <v>30000</v>
      </c>
      <c r="BY9">
        <f>BU9*J8</f>
        <v>2848.92</v>
      </c>
      <c r="BZ9">
        <f>D8*G8*BV9*BU9</f>
        <v>3974.7599999999993</v>
      </c>
      <c r="CC9" s="14" t="str">
        <f>CONCATENATE(A8," ",B8," ",C8)</f>
        <v>Lexus IS 300 AWD Compact</v>
      </c>
      <c r="CD9" s="17">
        <v>0</v>
      </c>
      <c r="CE9" s="17">
        <v>0</v>
      </c>
      <c r="CF9" s="17">
        <v>0</v>
      </c>
      <c r="CG9" s="17">
        <f>K8*CD9*CE9</f>
        <v>0</v>
      </c>
      <c r="CH9" s="17">
        <f>CD9*J8</f>
        <v>0</v>
      </c>
      <c r="CI9" s="17">
        <f>D8*G8*CE9*CD9</f>
        <v>0</v>
      </c>
      <c r="CM9" s="14" t="str">
        <f>CONCATENATE(A8," ",B8," ",C8)</f>
        <v>Lexus IS 300 AWD Compact</v>
      </c>
      <c r="CN9">
        <v>1</v>
      </c>
      <c r="CO9">
        <v>30000</v>
      </c>
      <c r="CP9">
        <v>1</v>
      </c>
      <c r="CQ9" s="17">
        <f>K8*CN9*CO9</f>
        <v>30000</v>
      </c>
      <c r="CR9" s="17">
        <f>CN9*J8</f>
        <v>2848.92</v>
      </c>
      <c r="CS9" s="17">
        <f>D8*I8*CO9*CN9</f>
        <v>9296.4</v>
      </c>
      <c r="CW9" s="14" t="str">
        <f>CONCATENATE(A8," ",B8," ",C8)</f>
        <v>Lexus IS 300 AWD Compact</v>
      </c>
      <c r="CX9" s="17">
        <v>0</v>
      </c>
      <c r="CY9" s="17">
        <v>0</v>
      </c>
      <c r="CZ9" s="17">
        <v>0</v>
      </c>
      <c r="DA9" s="17">
        <f>K8*CX9*CY9</f>
        <v>0</v>
      </c>
      <c r="DB9" s="17">
        <f>CX9*J8</f>
        <v>0</v>
      </c>
      <c r="DC9" s="17">
        <f>D8*I8*CY9*CX9</f>
        <v>0</v>
      </c>
    </row>
    <row r="10" spans="1:110" x14ac:dyDescent="0.3">
      <c r="A10" t="s">
        <v>49</v>
      </c>
      <c r="B10" t="s">
        <v>62</v>
      </c>
      <c r="C10" t="s">
        <v>14</v>
      </c>
      <c r="D10">
        <v>0.92</v>
      </c>
      <c r="E10">
        <v>8.6999999999999993</v>
      </c>
      <c r="F10">
        <v>6.4</v>
      </c>
      <c r="G10" s="6">
        <f t="shared" si="0"/>
        <v>7.665000000000001E-2</v>
      </c>
      <c r="H10">
        <v>180</v>
      </c>
      <c r="I10">
        <f t="shared" si="1"/>
        <v>0.18</v>
      </c>
      <c r="J10">
        <v>3630.24</v>
      </c>
      <c r="K10" s="3">
        <v>1</v>
      </c>
      <c r="L10" s="7">
        <v>0</v>
      </c>
      <c r="M10" s="7">
        <v>9000</v>
      </c>
      <c r="N10" s="11" t="str">
        <f t="shared" si="2"/>
        <v/>
      </c>
      <c r="O10" s="7">
        <v>0</v>
      </c>
      <c r="P10">
        <f t="shared" si="3"/>
        <v>0</v>
      </c>
      <c r="Q10" s="14" t="str">
        <f t="shared" si="7"/>
        <v>Volkswagen Jetta Comfortline Compact</v>
      </c>
      <c r="R10">
        <v>4</v>
      </c>
      <c r="S10">
        <v>30000</v>
      </c>
      <c r="T10">
        <v>1</v>
      </c>
      <c r="U10">
        <f t="shared" si="4"/>
        <v>120000</v>
      </c>
      <c r="V10">
        <f t="shared" si="5"/>
        <v>12458.4</v>
      </c>
      <c r="W10">
        <f t="shared" si="6"/>
        <v>7667.2800000000007</v>
      </c>
      <c r="AA10" s="14" t="str">
        <f t="shared" si="8"/>
        <v>Volkswagen Jetta Comfortline Compact</v>
      </c>
      <c r="AB10">
        <v>5</v>
      </c>
      <c r="AC10">
        <v>100000</v>
      </c>
      <c r="AD10">
        <v>1</v>
      </c>
      <c r="AE10">
        <f t="shared" si="9"/>
        <v>500000</v>
      </c>
      <c r="AF10">
        <f t="shared" si="10"/>
        <v>15573</v>
      </c>
      <c r="AG10">
        <f t="shared" si="11"/>
        <v>31947.000000000004</v>
      </c>
      <c r="AK10" s="14" t="str">
        <f t="shared" si="12"/>
        <v>Volkswagen Jetta Comfortline Compact</v>
      </c>
      <c r="AL10">
        <v>4</v>
      </c>
      <c r="AM10">
        <v>30000</v>
      </c>
      <c r="AN10">
        <v>1</v>
      </c>
      <c r="AO10">
        <f t="shared" si="13"/>
        <v>120000</v>
      </c>
      <c r="AP10">
        <f t="shared" si="14"/>
        <v>12458.4</v>
      </c>
      <c r="AQ10">
        <f t="shared" si="15"/>
        <v>7667.2800000000007</v>
      </c>
      <c r="AU10" s="14" t="str">
        <f t="shared" si="16"/>
        <v>Volkswagen Jetta Comfortline Compact</v>
      </c>
      <c r="AV10">
        <v>0</v>
      </c>
      <c r="AW10">
        <v>0</v>
      </c>
      <c r="AX10">
        <v>0</v>
      </c>
      <c r="AZ10" s="14" t="str">
        <f>CONCATENATE(A9," ",B9," ",C9)</f>
        <v>Volkswagen Jetta Comfortline Compact</v>
      </c>
      <c r="BA10" s="17">
        <v>2</v>
      </c>
      <c r="BB10" s="17">
        <v>1.2236713186999999</v>
      </c>
      <c r="BC10" s="17">
        <v>0</v>
      </c>
      <c r="BD10">
        <f>K9*BA10*BB10</f>
        <v>2.4473426373999998</v>
      </c>
      <c r="BE10">
        <f>BA10*J9</f>
        <v>6229.2</v>
      </c>
      <c r="BF10">
        <f>D9*G9*BB10*BA10</f>
        <v>0.15637051047403561</v>
      </c>
      <c r="BJ10" s="14" t="str">
        <f>CONCATENATE(A9," ",B9," ",C9)</f>
        <v>Volkswagen Jetta Comfortline Compact</v>
      </c>
      <c r="BK10" s="17">
        <v>1</v>
      </c>
      <c r="BL10" s="17">
        <v>30000</v>
      </c>
      <c r="BM10" s="17">
        <v>1</v>
      </c>
      <c r="BN10">
        <f>K9*BK10*BL10</f>
        <v>30000</v>
      </c>
      <c r="BO10">
        <f>BK10*J9</f>
        <v>3114.6</v>
      </c>
      <c r="BP10">
        <f>D9*G9*BL10*BK10</f>
        <v>1916.8200000000002</v>
      </c>
      <c r="BT10" s="14" t="str">
        <f>CONCATENATE(A9," ",B9," ",C9)</f>
        <v>Volkswagen Jetta Comfortline Compact</v>
      </c>
      <c r="BU10" s="17">
        <v>1</v>
      </c>
      <c r="BV10" s="17">
        <v>30000</v>
      </c>
      <c r="BW10" s="17">
        <v>1</v>
      </c>
      <c r="BX10">
        <f>K9*BU10*BV10</f>
        <v>30000</v>
      </c>
      <c r="BY10">
        <f>BU10*J9</f>
        <v>3114.6</v>
      </c>
      <c r="BZ10">
        <f>D9*G9*BV10*BU10</f>
        <v>1916.8200000000002</v>
      </c>
      <c r="CC10" s="14" t="str">
        <f>CONCATENATE(A9," ",B9," ",C9)</f>
        <v>Volkswagen Jetta Comfortline Compact</v>
      </c>
      <c r="CD10" s="17">
        <v>0</v>
      </c>
      <c r="CE10" s="17">
        <v>0</v>
      </c>
      <c r="CF10" s="17">
        <v>0</v>
      </c>
      <c r="CG10" s="17">
        <f>K9*CD10*CE10</f>
        <v>0</v>
      </c>
      <c r="CH10" s="17">
        <f>CD10*J9</f>
        <v>0</v>
      </c>
      <c r="CI10" s="17">
        <f>D9*G9*CE10*CD10</f>
        <v>0</v>
      </c>
      <c r="CM10" s="14" t="str">
        <f>CONCATENATE(A9," ",B9," ",C9)</f>
        <v>Volkswagen Jetta Comfortline Compact</v>
      </c>
      <c r="CN10">
        <v>1</v>
      </c>
      <c r="CO10">
        <v>30000</v>
      </c>
      <c r="CP10">
        <v>1</v>
      </c>
      <c r="CQ10" s="17">
        <f>K9*CN10*CO10</f>
        <v>30000</v>
      </c>
      <c r="CR10" s="17">
        <f>CN10*J9</f>
        <v>3114.6</v>
      </c>
      <c r="CS10" s="17">
        <f>D9*I9*CO10*CN10</f>
        <v>4471.2</v>
      </c>
      <c r="CW10" s="14" t="str">
        <f>CONCATENATE(A9," ",B9," ",C9)</f>
        <v>Volkswagen Jetta Comfortline Compact</v>
      </c>
      <c r="CX10" s="17">
        <v>0</v>
      </c>
      <c r="CY10" s="17">
        <v>0</v>
      </c>
      <c r="CZ10" s="17">
        <v>0</v>
      </c>
      <c r="DA10" s="17">
        <f>K9*CX10*CY10</f>
        <v>0</v>
      </c>
      <c r="DB10" s="17">
        <f>CX10*J9</f>
        <v>0</v>
      </c>
      <c r="DC10" s="17">
        <f>D9*I9*CY10*CX10</f>
        <v>0</v>
      </c>
    </row>
    <row r="11" spans="1:110" x14ac:dyDescent="0.3">
      <c r="A11" t="s">
        <v>44</v>
      </c>
      <c r="B11" t="s">
        <v>69</v>
      </c>
      <c r="C11" t="s">
        <v>14</v>
      </c>
      <c r="D11">
        <v>0.92</v>
      </c>
      <c r="E11">
        <v>10.1</v>
      </c>
      <c r="F11">
        <v>8.1999999999999993</v>
      </c>
      <c r="G11" s="6">
        <f t="shared" si="0"/>
        <v>9.2450000000000004E-2</v>
      </c>
      <c r="H11">
        <v>217</v>
      </c>
      <c r="I11">
        <f t="shared" si="1"/>
        <v>0.217</v>
      </c>
      <c r="J11">
        <v>3180</v>
      </c>
      <c r="K11" s="3">
        <v>1</v>
      </c>
      <c r="L11" s="7">
        <v>0</v>
      </c>
      <c r="M11" s="7">
        <v>9000</v>
      </c>
      <c r="N11" s="11" t="str">
        <f t="shared" si="2"/>
        <v/>
      </c>
      <c r="O11" s="7">
        <v>0</v>
      </c>
      <c r="P11">
        <f t="shared" si="3"/>
        <v>0</v>
      </c>
      <c r="Q11" s="14" t="str">
        <f t="shared" si="7"/>
        <v>Mazda Mazda3 4-Door (SIL) Compact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AA11" s="14" t="str">
        <f t="shared" si="8"/>
        <v>Mazda Mazda3 4-Door (SIL) Compact</v>
      </c>
      <c r="AB11">
        <v>5</v>
      </c>
      <c r="AC11">
        <v>100000</v>
      </c>
      <c r="AD11">
        <v>1</v>
      </c>
      <c r="AE11">
        <f t="shared" si="9"/>
        <v>500000</v>
      </c>
      <c r="AF11">
        <f t="shared" si="10"/>
        <v>18151.199999999997</v>
      </c>
      <c r="AG11">
        <f t="shared" si="11"/>
        <v>35259.000000000007</v>
      </c>
      <c r="AK11" s="14" t="str">
        <f t="shared" si="12"/>
        <v>Mazda Mazda3 4-Door (SIL) Compact</v>
      </c>
      <c r="AL11">
        <v>0</v>
      </c>
      <c r="AM11">
        <v>0</v>
      </c>
      <c r="AN11">
        <v>0</v>
      </c>
      <c r="AO11">
        <f t="shared" si="13"/>
        <v>0</v>
      </c>
      <c r="AP11">
        <f t="shared" si="14"/>
        <v>0</v>
      </c>
      <c r="AQ11">
        <f t="shared" si="15"/>
        <v>0</v>
      </c>
      <c r="AU11" s="14" t="str">
        <f t="shared" si="16"/>
        <v>Mazda Mazda3 4-Door (SIL) Compact</v>
      </c>
      <c r="AV11">
        <v>0</v>
      </c>
      <c r="AW11">
        <v>0</v>
      </c>
      <c r="AX11">
        <v>0</v>
      </c>
      <c r="AZ11" s="14" t="str">
        <f>CONCATENATE(A10," ",B10," ",C10)</f>
        <v>Mazda Mazda3 4-Door (SIL) Compact</v>
      </c>
      <c r="BA11" s="17">
        <v>2</v>
      </c>
      <c r="BB11" s="17">
        <v>0.66666666666999996</v>
      </c>
      <c r="BC11" s="17">
        <v>0</v>
      </c>
      <c r="BD11">
        <f>K10*BA11*BB11</f>
        <v>1.3333333333399999</v>
      </c>
      <c r="BE11">
        <f>BA11*J10</f>
        <v>7260.48</v>
      </c>
      <c r="BF11">
        <f>D10*G10*BB11*BA11</f>
        <v>9.4024000000470134E-2</v>
      </c>
      <c r="BJ11" s="14" t="str">
        <f>CONCATENATE(A10," ",B10," ",C10)</f>
        <v>Mazda Mazda3 4-Door (SIL) Compact</v>
      </c>
      <c r="BK11" s="17">
        <v>0</v>
      </c>
      <c r="BL11" s="17">
        <v>0</v>
      </c>
      <c r="BM11" s="17">
        <v>0</v>
      </c>
      <c r="BN11">
        <f>K10*BK11*BL11</f>
        <v>0</v>
      </c>
      <c r="BO11">
        <f>BK11*J10</f>
        <v>0</v>
      </c>
      <c r="BP11">
        <f>D10*G10*BL11*BK11</f>
        <v>0</v>
      </c>
      <c r="BT11" s="14" t="str">
        <f>CONCATENATE(A10," ",B10," ",C10)</f>
        <v>Mazda Mazda3 4-Door (SIL) Compact</v>
      </c>
      <c r="BU11" s="17">
        <v>1</v>
      </c>
      <c r="BV11" s="17">
        <v>30000</v>
      </c>
      <c r="BW11" s="17">
        <v>1</v>
      </c>
      <c r="BX11">
        <f>K10*BU11*BV11</f>
        <v>30000</v>
      </c>
      <c r="BY11">
        <f>BU11*J10</f>
        <v>3630.24</v>
      </c>
      <c r="BZ11">
        <f>D10*G10*BV11*BU11</f>
        <v>2115.5400000000004</v>
      </c>
      <c r="CC11" s="14" t="str">
        <f>CONCATENATE(A10," ",B10," ",C10)</f>
        <v>Mazda Mazda3 4-Door (SIL) Compact</v>
      </c>
      <c r="CD11" s="17">
        <v>0</v>
      </c>
      <c r="CE11" s="17">
        <v>0</v>
      </c>
      <c r="CF11" s="17">
        <v>0</v>
      </c>
      <c r="CG11" s="17">
        <f>K10*CD11*CE11</f>
        <v>0</v>
      </c>
      <c r="CH11" s="17">
        <f>CD11*J10</f>
        <v>0</v>
      </c>
      <c r="CI11" s="17">
        <f>D10*G10*CE11*CD11</f>
        <v>0</v>
      </c>
      <c r="CM11" s="14" t="str">
        <f>CONCATENATE(A10," ",B10," ",C10)</f>
        <v>Mazda Mazda3 4-Door (SIL) Compact</v>
      </c>
      <c r="CN11">
        <v>1</v>
      </c>
      <c r="CO11">
        <v>30000</v>
      </c>
      <c r="CP11">
        <v>1</v>
      </c>
      <c r="CQ11" s="17">
        <f>K10*CN11*CO11</f>
        <v>30000</v>
      </c>
      <c r="CR11" s="17">
        <f>CN11*J10</f>
        <v>3630.24</v>
      </c>
      <c r="CS11" s="17">
        <f>D10*I10*CO11*CN11</f>
        <v>4968</v>
      </c>
      <c r="CW11" s="14" t="str">
        <f>CONCATENATE(A10," ",B10," ",C10)</f>
        <v>Mazda Mazda3 4-Door (SIL) Compact</v>
      </c>
      <c r="CX11" s="17">
        <v>0</v>
      </c>
      <c r="CY11" s="17">
        <v>0</v>
      </c>
      <c r="CZ11" s="17">
        <v>0</v>
      </c>
      <c r="DA11" s="17">
        <f>K10*CX11*CY11</f>
        <v>0</v>
      </c>
      <c r="DB11" s="17">
        <f>CX11*J10</f>
        <v>0</v>
      </c>
      <c r="DC11" s="17">
        <f>D10*I10*CY11*CX11</f>
        <v>0</v>
      </c>
    </row>
    <row r="12" spans="1:110" x14ac:dyDescent="0.3">
      <c r="A12" t="s">
        <v>32</v>
      </c>
      <c r="B12" t="s">
        <v>48</v>
      </c>
      <c r="C12" t="s">
        <v>14</v>
      </c>
      <c r="D12">
        <v>0.92</v>
      </c>
      <c r="E12">
        <v>7.2</v>
      </c>
      <c r="F12">
        <v>5.9</v>
      </c>
      <c r="G12" s="6">
        <f t="shared" si="0"/>
        <v>6.615E-2</v>
      </c>
      <c r="H12">
        <v>151</v>
      </c>
      <c r="I12">
        <f t="shared" si="1"/>
        <v>0.151</v>
      </c>
      <c r="J12">
        <v>3058.44</v>
      </c>
      <c r="K12" s="3">
        <v>1</v>
      </c>
      <c r="L12" s="7">
        <v>3</v>
      </c>
      <c r="M12" s="7">
        <v>9000</v>
      </c>
      <c r="N12" s="11">
        <f t="shared" si="2"/>
        <v>9000</v>
      </c>
      <c r="O12" s="7">
        <v>1</v>
      </c>
      <c r="P12">
        <f t="shared" si="3"/>
        <v>15</v>
      </c>
      <c r="Q12" s="14" t="str">
        <f t="shared" si="7"/>
        <v>Nissan Qashqai Compact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  <c r="AA12" s="14" t="str">
        <f t="shared" si="8"/>
        <v>Nissan Qashqai Compact</v>
      </c>
      <c r="AB12">
        <v>5</v>
      </c>
      <c r="AC12">
        <v>100000</v>
      </c>
      <c r="AD12">
        <v>1</v>
      </c>
      <c r="AE12">
        <f t="shared" si="9"/>
        <v>500000</v>
      </c>
      <c r="AF12">
        <f t="shared" si="10"/>
        <v>15900</v>
      </c>
      <c r="AG12">
        <f t="shared" si="11"/>
        <v>42527</v>
      </c>
      <c r="AK12" s="14" t="str">
        <f t="shared" si="12"/>
        <v>Nissan Qashqai Compact</v>
      </c>
      <c r="AL12">
        <v>0</v>
      </c>
      <c r="AM12">
        <v>0</v>
      </c>
      <c r="AN12"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U12" s="14" t="str">
        <f t="shared" si="16"/>
        <v>Nissan Qashqai Compact</v>
      </c>
      <c r="AV12">
        <v>1</v>
      </c>
      <c r="AW12">
        <v>30000</v>
      </c>
      <c r="AX12">
        <v>1</v>
      </c>
      <c r="AZ12" s="14" t="str">
        <f>CONCATENATE(A11," ",B11," ",C11)</f>
        <v>Nissan Qashqai Compact</v>
      </c>
      <c r="BA12" s="17">
        <v>2</v>
      </c>
      <c r="BB12" s="17">
        <v>0.66666666666999996</v>
      </c>
      <c r="BC12" s="17">
        <v>0</v>
      </c>
      <c r="BD12">
        <f>K11*BA12*BB12</f>
        <v>1.3333333333399999</v>
      </c>
      <c r="BE12">
        <f>BA12*J11</f>
        <v>6360</v>
      </c>
      <c r="BF12">
        <f>D11*G11*BB12*BA12</f>
        <v>0.11340533333390036</v>
      </c>
      <c r="BJ12" s="14" t="str">
        <f>CONCATENATE(A11," ",B11," ",C11)</f>
        <v>Nissan Qashqai Compact</v>
      </c>
      <c r="BK12" s="17">
        <v>0</v>
      </c>
      <c r="BL12" s="17">
        <v>0</v>
      </c>
      <c r="BM12" s="17">
        <v>0</v>
      </c>
      <c r="BN12">
        <f>K11*BK12*BL12</f>
        <v>0</v>
      </c>
      <c r="BO12">
        <f>BK12*J11</f>
        <v>0</v>
      </c>
      <c r="BP12">
        <f>D11*G11*BL12*BK12</f>
        <v>0</v>
      </c>
      <c r="BT12" s="14" t="str">
        <f>CONCATENATE(A11," ",B11," ",C11)</f>
        <v>Nissan Qashqai Compact</v>
      </c>
      <c r="BU12" s="17">
        <v>1</v>
      </c>
      <c r="BV12" s="17">
        <v>30000</v>
      </c>
      <c r="BW12" s="17">
        <v>1</v>
      </c>
      <c r="BX12">
        <f>K11*BU12*BV12</f>
        <v>30000</v>
      </c>
      <c r="BY12">
        <f>BU12*J11</f>
        <v>3180</v>
      </c>
      <c r="BZ12">
        <f>D11*G11*BV12*BU12</f>
        <v>2551.6200000000003</v>
      </c>
      <c r="CC12" s="14" t="str">
        <f>CONCATENATE(A11," ",B11," ",C11)</f>
        <v>Nissan Qashqai Compact</v>
      </c>
      <c r="CD12" s="17">
        <v>0</v>
      </c>
      <c r="CE12" s="17">
        <v>0</v>
      </c>
      <c r="CF12" s="17">
        <v>0</v>
      </c>
      <c r="CG12" s="17">
        <f>K11*CD12*CE12</f>
        <v>0</v>
      </c>
      <c r="CH12" s="17">
        <f>CD12*J11</f>
        <v>0</v>
      </c>
      <c r="CI12" s="17">
        <f>D11*G11*CE12*CD12</f>
        <v>0</v>
      </c>
      <c r="CM12" s="14" t="str">
        <f>CONCATENATE(A11," ",B11," ",C11)</f>
        <v>Nissan Qashqai Compact</v>
      </c>
      <c r="CN12">
        <v>1</v>
      </c>
      <c r="CO12">
        <v>30000</v>
      </c>
      <c r="CP12">
        <v>1</v>
      </c>
      <c r="CQ12" s="17">
        <f>K11*CN12*CO12</f>
        <v>30000</v>
      </c>
      <c r="CR12" s="17">
        <f>CN12*J11</f>
        <v>3180</v>
      </c>
      <c r="CS12" s="17">
        <f>D11*I11*CO12*CN12</f>
        <v>5989.2000000000007</v>
      </c>
      <c r="CW12" s="14" t="str">
        <f>CONCATENATE(A11," ",B11," ",C11)</f>
        <v>Nissan Qashqai Compact</v>
      </c>
      <c r="CX12" s="17">
        <v>0</v>
      </c>
      <c r="CY12" s="17">
        <v>0</v>
      </c>
      <c r="CZ12" s="17">
        <v>0</v>
      </c>
      <c r="DA12" s="17">
        <f>K11*CX12*CY12</f>
        <v>0</v>
      </c>
      <c r="DB12" s="17">
        <f>CX12*J11</f>
        <v>0</v>
      </c>
      <c r="DC12" s="17">
        <f>D11*I11*CY12*CX12</f>
        <v>0</v>
      </c>
    </row>
    <row r="13" spans="1:110" x14ac:dyDescent="0.3">
      <c r="A13" t="s">
        <v>56</v>
      </c>
      <c r="B13" t="s">
        <v>73</v>
      </c>
      <c r="C13" t="s">
        <v>14</v>
      </c>
      <c r="D13">
        <v>1.22</v>
      </c>
      <c r="E13">
        <v>10.5</v>
      </c>
      <c r="F13">
        <v>7.1</v>
      </c>
      <c r="G13" s="6">
        <f t="shared" si="0"/>
        <v>8.9700000000000002E-2</v>
      </c>
      <c r="H13">
        <v>208</v>
      </c>
      <c r="I13">
        <f t="shared" si="1"/>
        <v>0.20799999999999999</v>
      </c>
      <c r="J13">
        <v>5703.6</v>
      </c>
      <c r="K13" s="3">
        <v>1</v>
      </c>
      <c r="L13" s="7">
        <v>0</v>
      </c>
      <c r="M13" s="7">
        <v>9000</v>
      </c>
      <c r="N13" s="11" t="str">
        <f t="shared" si="2"/>
        <v/>
      </c>
      <c r="O13" s="7">
        <v>0</v>
      </c>
      <c r="P13">
        <f t="shared" si="3"/>
        <v>0</v>
      </c>
      <c r="Q13" s="14" t="str">
        <f t="shared" si="7"/>
        <v>Kia Rio LX+ Compact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  <c r="AA13" s="14" t="str">
        <f t="shared" si="8"/>
        <v>Kia Rio LX+ Compact</v>
      </c>
      <c r="AB13">
        <v>5</v>
      </c>
      <c r="AC13">
        <v>100000</v>
      </c>
      <c r="AD13">
        <v>1</v>
      </c>
      <c r="AE13">
        <f t="shared" si="9"/>
        <v>500000</v>
      </c>
      <c r="AF13">
        <f t="shared" si="10"/>
        <v>15292.2</v>
      </c>
      <c r="AG13">
        <f t="shared" si="11"/>
        <v>30429</v>
      </c>
      <c r="AK13" s="14" t="str">
        <f t="shared" si="12"/>
        <v>Kia Rio LX+ Compact</v>
      </c>
      <c r="AL13">
        <v>0</v>
      </c>
      <c r="AM13">
        <v>0</v>
      </c>
      <c r="AN13">
        <v>0</v>
      </c>
      <c r="AO13">
        <f t="shared" si="13"/>
        <v>0</v>
      </c>
      <c r="AP13">
        <f t="shared" si="14"/>
        <v>0</v>
      </c>
      <c r="AQ13">
        <f t="shared" si="15"/>
        <v>0</v>
      </c>
      <c r="AU13" s="14" t="str">
        <f t="shared" si="16"/>
        <v>Kia Rio LX+ Compact</v>
      </c>
      <c r="AV13">
        <v>1</v>
      </c>
      <c r="AW13">
        <v>100000</v>
      </c>
      <c r="AX13">
        <v>1</v>
      </c>
      <c r="AZ13" s="14" t="str">
        <f>CONCATENATE(A12," ",B12," ",C12)</f>
        <v>Kia Rio LX+ Compact</v>
      </c>
      <c r="BA13" s="17">
        <v>2</v>
      </c>
      <c r="BB13" s="17">
        <v>30000</v>
      </c>
      <c r="BC13" s="17">
        <v>1</v>
      </c>
      <c r="BD13">
        <f>K12*BA13*BB13</f>
        <v>60000</v>
      </c>
      <c r="BE13">
        <f>BA13*J12</f>
        <v>6116.88</v>
      </c>
      <c r="BF13">
        <f>D12*G12*BB13*BA13</f>
        <v>3651.48</v>
      </c>
      <c r="BJ13" s="14" t="str">
        <f>CONCATENATE(A12," ",B12," ",C12)</f>
        <v>Kia Rio LX+ Compact</v>
      </c>
      <c r="BK13" s="17">
        <v>1</v>
      </c>
      <c r="BL13" s="17">
        <v>30000</v>
      </c>
      <c r="BM13" s="17">
        <v>1</v>
      </c>
      <c r="BN13">
        <f>K12*BK13*BL13</f>
        <v>30000</v>
      </c>
      <c r="BO13">
        <f>BK13*J12</f>
        <v>3058.44</v>
      </c>
      <c r="BP13">
        <f>D12*G12*BL13*BK13</f>
        <v>1825.74</v>
      </c>
      <c r="BT13" s="14" t="str">
        <f>CONCATENATE(A12," ",B12," ",C12)</f>
        <v>Kia Rio LX+ Compact</v>
      </c>
      <c r="BU13" s="17">
        <v>5</v>
      </c>
      <c r="BV13" s="17">
        <v>30000</v>
      </c>
      <c r="BW13" s="17">
        <v>1</v>
      </c>
      <c r="BX13">
        <f>K12*BU13*BV13</f>
        <v>150000</v>
      </c>
      <c r="BY13">
        <f>BU13*J12</f>
        <v>15292.2</v>
      </c>
      <c r="BZ13">
        <f>D12*G12*BV13*BU13</f>
        <v>9128.7000000000007</v>
      </c>
      <c r="CC13" s="14" t="str">
        <f>CONCATENATE(A12," ",B12," ",C12)</f>
        <v>Kia Rio LX+ Compact</v>
      </c>
      <c r="CD13" s="17">
        <v>0</v>
      </c>
      <c r="CE13" s="17">
        <v>0</v>
      </c>
      <c r="CF13" s="17">
        <v>0</v>
      </c>
      <c r="CG13" s="17">
        <f>K12*CD13*CE13</f>
        <v>0</v>
      </c>
      <c r="CH13" s="17">
        <f>CD13*J12</f>
        <v>0</v>
      </c>
      <c r="CI13" s="17">
        <f>D12*G12*CE13*CD13</f>
        <v>0</v>
      </c>
      <c r="CM13" s="14" t="str">
        <f>CONCATENATE(A12," ",B12," ",C12)</f>
        <v>Kia Rio LX+ Compact</v>
      </c>
      <c r="CN13">
        <v>1</v>
      </c>
      <c r="CO13">
        <v>30000</v>
      </c>
      <c r="CP13">
        <v>1</v>
      </c>
      <c r="CQ13" s="17">
        <f>K12*CN13*CO13</f>
        <v>30000</v>
      </c>
      <c r="CR13" s="17">
        <f>CN13*J12</f>
        <v>3058.44</v>
      </c>
      <c r="CS13" s="17">
        <f>D12*I12*CO13*CN13</f>
        <v>4167.5999999999995</v>
      </c>
      <c r="CW13" s="14" t="str">
        <f>CONCATENATE(A12," ",B12," ",C12)</f>
        <v>Kia Rio LX+ Compact</v>
      </c>
      <c r="CX13" s="17">
        <v>1</v>
      </c>
      <c r="CY13" s="17">
        <v>100000</v>
      </c>
      <c r="CZ13" s="17">
        <v>1</v>
      </c>
      <c r="DA13" s="17">
        <f>K12*CX13*CY13</f>
        <v>100000</v>
      </c>
      <c r="DB13" s="17">
        <f>CX13*J12</f>
        <v>3058.44</v>
      </c>
      <c r="DC13" s="17">
        <f>D12*I12*CY13*CX13</f>
        <v>13891.999999999998</v>
      </c>
    </row>
    <row r="14" spans="1:110" x14ac:dyDescent="0.3">
      <c r="A14" t="s">
        <v>12</v>
      </c>
      <c r="B14" t="s">
        <v>13</v>
      </c>
      <c r="C14" t="s">
        <v>14</v>
      </c>
      <c r="D14">
        <v>0.92</v>
      </c>
      <c r="E14">
        <v>7.9</v>
      </c>
      <c r="F14">
        <v>6.2</v>
      </c>
      <c r="G14" s="6">
        <f t="shared" si="0"/>
        <v>7.1350000000000011E-2</v>
      </c>
      <c r="H14">
        <v>167</v>
      </c>
      <c r="I14">
        <f t="shared" si="1"/>
        <v>0.16700000000000001</v>
      </c>
      <c r="J14">
        <v>3612</v>
      </c>
      <c r="K14" s="3">
        <v>1</v>
      </c>
      <c r="L14" s="7">
        <v>3</v>
      </c>
      <c r="M14" s="7">
        <v>9000</v>
      </c>
      <c r="N14" s="11">
        <f t="shared" si="2"/>
        <v>9000</v>
      </c>
      <c r="O14" s="7">
        <v>1</v>
      </c>
      <c r="P14">
        <f t="shared" si="3"/>
        <v>15</v>
      </c>
      <c r="Q14" s="14" t="str">
        <f t="shared" si="7"/>
        <v>Volvo S60 T5 Compact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  <c r="AA14" s="14" t="str">
        <f t="shared" si="8"/>
        <v>Volvo S60 T5 Compact</v>
      </c>
      <c r="AB14">
        <v>5</v>
      </c>
      <c r="AC14">
        <v>100000</v>
      </c>
      <c r="AD14">
        <v>1</v>
      </c>
      <c r="AE14">
        <f t="shared" si="9"/>
        <v>500000</v>
      </c>
      <c r="AF14">
        <f t="shared" si="10"/>
        <v>28518</v>
      </c>
      <c r="AG14">
        <f t="shared" si="11"/>
        <v>54717</v>
      </c>
      <c r="AK14" s="14" t="str">
        <f t="shared" si="12"/>
        <v>Volvo S60 T5 Compact</v>
      </c>
      <c r="AL14">
        <v>0</v>
      </c>
      <c r="AM14">
        <v>0</v>
      </c>
      <c r="AN14"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U14" s="14" t="str">
        <f t="shared" si="16"/>
        <v>Volvo S60 T5 Compact</v>
      </c>
      <c r="AV14">
        <v>0</v>
      </c>
      <c r="AW14">
        <v>0</v>
      </c>
      <c r="AX14">
        <v>0</v>
      </c>
      <c r="AZ14" s="14" t="str">
        <f>CONCATENATE(A13," ",B13," ",C13)</f>
        <v>Volvo S60 T5 Compact</v>
      </c>
      <c r="BA14" s="17">
        <v>1</v>
      </c>
      <c r="BB14" s="17">
        <v>0.34959570336000001</v>
      </c>
      <c r="BC14" s="17">
        <v>0</v>
      </c>
      <c r="BD14">
        <f>K13*BA14*BB14</f>
        <v>0.34959570336000001</v>
      </c>
      <c r="BE14">
        <f>BA14*J13</f>
        <v>5703.6</v>
      </c>
      <c r="BF14">
        <f>D13*G13*BB14*BA14</f>
        <v>3.8257656201498243E-2</v>
      </c>
      <c r="BJ14" s="14" t="str">
        <f>CONCATENATE(A13," ",B13," ",C13)</f>
        <v>Volvo S60 T5 Compact</v>
      </c>
      <c r="BK14" s="17">
        <v>0</v>
      </c>
      <c r="BL14" s="17">
        <v>0</v>
      </c>
      <c r="BM14" s="17">
        <v>0</v>
      </c>
      <c r="BN14">
        <f>K13*BK14*BL14</f>
        <v>0</v>
      </c>
      <c r="BO14">
        <f>BK14*J13</f>
        <v>0</v>
      </c>
      <c r="BP14">
        <f>D13*G13*BL14*BK14</f>
        <v>0</v>
      </c>
      <c r="BT14" s="14" t="str">
        <f>CONCATENATE(A13," ",B13," ",C13)</f>
        <v>Volvo S60 T5 Compact</v>
      </c>
      <c r="BU14" s="17">
        <v>1</v>
      </c>
      <c r="BV14" s="17">
        <v>30000</v>
      </c>
      <c r="BW14" s="17">
        <v>1</v>
      </c>
      <c r="BX14">
        <f>K13*BU14*BV14</f>
        <v>30000</v>
      </c>
      <c r="BY14">
        <f>BU14*J13</f>
        <v>5703.6</v>
      </c>
      <c r="BZ14">
        <f>D13*G13*BV14*BU14</f>
        <v>3283.02</v>
      </c>
      <c r="CC14" s="14" t="str">
        <f>CONCATENATE(A13," ",B13," ",C13)</f>
        <v>Volvo S60 T5 Compact</v>
      </c>
      <c r="CD14" s="17">
        <v>0</v>
      </c>
      <c r="CE14" s="17">
        <v>0</v>
      </c>
      <c r="CF14" s="17">
        <v>0</v>
      </c>
      <c r="CG14" s="17">
        <f>K13*CD14*CE14</f>
        <v>0</v>
      </c>
      <c r="CH14" s="17">
        <f>CD14*J13</f>
        <v>0</v>
      </c>
      <c r="CI14" s="17">
        <f>D13*G13*CE14*CD14</f>
        <v>0</v>
      </c>
      <c r="CM14" s="14" t="str">
        <f>CONCATENATE(A13," ",B13," ",C13)</f>
        <v>Volvo S60 T5 Compact</v>
      </c>
      <c r="CN14">
        <v>1</v>
      </c>
      <c r="CO14">
        <v>30000</v>
      </c>
      <c r="CP14">
        <v>1</v>
      </c>
      <c r="CQ14" s="17">
        <f>K13*CN14*CO14</f>
        <v>30000</v>
      </c>
      <c r="CR14" s="17">
        <f>CN14*J13</f>
        <v>5703.6</v>
      </c>
      <c r="CS14" s="17">
        <f>D13*I13*CO14*CN14</f>
        <v>7612.7999999999993</v>
      </c>
      <c r="CW14" s="14" t="str">
        <f>CONCATENATE(A13," ",B13," ",C13)</f>
        <v>Volvo S60 T5 Compact</v>
      </c>
      <c r="CX14" s="17">
        <v>0</v>
      </c>
      <c r="CY14" s="17">
        <v>0</v>
      </c>
      <c r="CZ14" s="17">
        <v>0</v>
      </c>
      <c r="DA14" s="17">
        <f>K13*CX14*CY14</f>
        <v>0</v>
      </c>
      <c r="DB14" s="17">
        <f>CX14*J13</f>
        <v>0</v>
      </c>
      <c r="DC14" s="17">
        <f>D13*I13*CY14*CX14</f>
        <v>0</v>
      </c>
    </row>
    <row r="15" spans="1:110" x14ac:dyDescent="0.3">
      <c r="A15" t="s">
        <v>51</v>
      </c>
      <c r="B15" t="s">
        <v>70</v>
      </c>
      <c r="C15" t="s">
        <v>14</v>
      </c>
      <c r="D15">
        <v>1.22</v>
      </c>
      <c r="E15">
        <v>11.3</v>
      </c>
      <c r="F15">
        <v>8.5</v>
      </c>
      <c r="G15" s="6">
        <f t="shared" si="0"/>
        <v>0.1004</v>
      </c>
      <c r="H15">
        <v>236</v>
      </c>
      <c r="I15">
        <f t="shared" si="1"/>
        <v>0.23599999999999999</v>
      </c>
      <c r="J15">
        <v>4852.7999999999993</v>
      </c>
      <c r="K15" s="3">
        <v>1</v>
      </c>
      <c r="L15" s="7">
        <v>3</v>
      </c>
      <c r="M15" s="7">
        <v>9000</v>
      </c>
      <c r="N15" s="11">
        <f t="shared" si="2"/>
        <v>9000</v>
      </c>
      <c r="O15" s="7">
        <v>1</v>
      </c>
      <c r="P15">
        <f t="shared" si="3"/>
        <v>15</v>
      </c>
      <c r="Q15" s="14" t="str">
        <f t="shared" si="7"/>
        <v>Chevrolet Spark Compact</v>
      </c>
      <c r="R15">
        <v>1</v>
      </c>
      <c r="S15">
        <v>30000.78</v>
      </c>
      <c r="T15">
        <v>1</v>
      </c>
      <c r="U15">
        <f t="shared" si="4"/>
        <v>30000.78</v>
      </c>
      <c r="V15">
        <f t="shared" si="5"/>
        <v>3612</v>
      </c>
      <c r="W15">
        <f t="shared" si="6"/>
        <v>1969.31120076</v>
      </c>
      <c r="AA15" s="14" t="str">
        <f t="shared" si="8"/>
        <v>Chevrolet Spark Compact</v>
      </c>
      <c r="AB15">
        <v>5</v>
      </c>
      <c r="AC15">
        <v>100000</v>
      </c>
      <c r="AD15">
        <v>1</v>
      </c>
      <c r="AE15">
        <f t="shared" si="9"/>
        <v>500000</v>
      </c>
      <c r="AF15">
        <f t="shared" si="10"/>
        <v>18060</v>
      </c>
      <c r="AG15">
        <f t="shared" si="11"/>
        <v>32821</v>
      </c>
      <c r="AK15" s="14" t="str">
        <f t="shared" si="12"/>
        <v>Chevrolet Spark Compact</v>
      </c>
      <c r="AL15">
        <v>1</v>
      </c>
      <c r="AM15">
        <v>30000</v>
      </c>
      <c r="AN15">
        <v>1</v>
      </c>
      <c r="AO15">
        <f t="shared" si="13"/>
        <v>30000</v>
      </c>
      <c r="AP15">
        <f t="shared" si="14"/>
        <v>3612</v>
      </c>
      <c r="AQ15">
        <f t="shared" si="15"/>
        <v>1969.2600000000002</v>
      </c>
      <c r="AU15" s="14" t="str">
        <f t="shared" si="16"/>
        <v>Chevrolet Spark Compact</v>
      </c>
      <c r="AV15">
        <v>1</v>
      </c>
      <c r="AW15">
        <v>30000</v>
      </c>
      <c r="AX15">
        <v>1</v>
      </c>
      <c r="AZ15" s="14" t="str">
        <f>CONCATENATE(A14," ",B14," ",C14)</f>
        <v>Chevrolet Spark Compact</v>
      </c>
      <c r="BA15" s="17">
        <v>2</v>
      </c>
      <c r="BB15" s="17">
        <v>0.66666666666999996</v>
      </c>
      <c r="BC15" s="17">
        <v>0</v>
      </c>
      <c r="BD15">
        <f>K14*BA15*BB15</f>
        <v>1.3333333333399999</v>
      </c>
      <c r="BE15">
        <f>BA15*J14</f>
        <v>7224</v>
      </c>
      <c r="BF15">
        <f>D14*G14*BB15*BA15</f>
        <v>8.7522666667104287E-2</v>
      </c>
      <c r="BJ15" s="14" t="str">
        <f>CONCATENATE(A14," ",B14," ",C14)</f>
        <v>Chevrolet Spark Compact</v>
      </c>
      <c r="BK15" s="17">
        <v>0</v>
      </c>
      <c r="BL15" s="17">
        <v>0</v>
      </c>
      <c r="BM15" s="17">
        <v>0</v>
      </c>
      <c r="BN15">
        <f>K14*BK15*BL15</f>
        <v>0</v>
      </c>
      <c r="BO15">
        <f>BK15*J14</f>
        <v>0</v>
      </c>
      <c r="BP15">
        <f>D14*G14*BL15*BK15</f>
        <v>0</v>
      </c>
      <c r="BT15" s="14" t="str">
        <f>CONCATENATE(A14," ",B14," ",C14)</f>
        <v>Chevrolet Spark Compact</v>
      </c>
      <c r="BU15" s="17">
        <v>1</v>
      </c>
      <c r="BV15" s="17">
        <v>30000</v>
      </c>
      <c r="BW15" s="17">
        <v>1</v>
      </c>
      <c r="BX15">
        <f>K14*BU15*BV15</f>
        <v>30000</v>
      </c>
      <c r="BY15">
        <f>BU15*J14</f>
        <v>3612</v>
      </c>
      <c r="BZ15">
        <f>D14*G14*BV15*BU15</f>
        <v>1969.2600000000002</v>
      </c>
      <c r="CC15" s="14" t="str">
        <f>CONCATENATE(A14," ",B14," ",C14)</f>
        <v>Chevrolet Spark Compact</v>
      </c>
      <c r="CD15" s="17">
        <v>0</v>
      </c>
      <c r="CE15" s="17">
        <v>0</v>
      </c>
      <c r="CF15" s="17">
        <v>0</v>
      </c>
      <c r="CG15" s="17">
        <f>K14*CD15*CE15</f>
        <v>0</v>
      </c>
      <c r="CH15" s="17">
        <f>CD15*J14</f>
        <v>0</v>
      </c>
      <c r="CI15" s="17">
        <f>D14*G14*CE15*CD15</f>
        <v>0</v>
      </c>
      <c r="CM15" s="14" t="str">
        <f>CONCATENATE(A14," ",B14," ",C14)</f>
        <v>Chevrolet Spark Compact</v>
      </c>
      <c r="CN15">
        <v>1</v>
      </c>
      <c r="CO15">
        <v>30000</v>
      </c>
      <c r="CP15">
        <v>1</v>
      </c>
      <c r="CQ15" s="17">
        <f>K14*CN15*CO15</f>
        <v>30000</v>
      </c>
      <c r="CR15" s="17">
        <f>CN15*J14</f>
        <v>3612</v>
      </c>
      <c r="CS15" s="17">
        <f>D14*I14*CO15*CN15</f>
        <v>4609.2000000000007</v>
      </c>
      <c r="CW15" s="14" t="str">
        <f>CONCATENATE(A14," ",B14," ",C14)</f>
        <v>Chevrolet Spark Compact</v>
      </c>
      <c r="CX15" s="17">
        <v>0</v>
      </c>
      <c r="CY15" s="17">
        <v>0</v>
      </c>
      <c r="CZ15" s="17">
        <v>0</v>
      </c>
      <c r="DA15" s="17">
        <f>K14*CX15*CY15</f>
        <v>0</v>
      </c>
      <c r="DB15" s="17">
        <f>CX15*J14</f>
        <v>0</v>
      </c>
      <c r="DC15" s="17">
        <f>D14*I14*CY15*CX15</f>
        <v>0</v>
      </c>
    </row>
    <row r="16" spans="1:110" x14ac:dyDescent="0.3">
      <c r="A16" s="8" t="s">
        <v>26</v>
      </c>
      <c r="B16" s="8" t="s">
        <v>29</v>
      </c>
      <c r="C16" s="8" t="s">
        <v>14</v>
      </c>
      <c r="D16" s="8">
        <v>0.92</v>
      </c>
      <c r="E16" s="8">
        <v>7.3</v>
      </c>
      <c r="F16" s="8">
        <v>5.9</v>
      </c>
      <c r="G16" s="9">
        <f t="shared" si="0"/>
        <v>6.6700000000000009E-2</v>
      </c>
      <c r="H16" s="8">
        <v>155</v>
      </c>
      <c r="I16" s="8">
        <f t="shared" si="1"/>
        <v>0.155</v>
      </c>
      <c r="J16" s="8">
        <v>2655.96</v>
      </c>
      <c r="K16" s="8">
        <v>1</v>
      </c>
      <c r="L16" s="8">
        <v>5</v>
      </c>
      <c r="M16" s="8">
        <v>9000</v>
      </c>
      <c r="N16" s="11">
        <f t="shared" si="2"/>
        <v>9000</v>
      </c>
      <c r="O16" s="7">
        <v>1</v>
      </c>
      <c r="P16">
        <f t="shared" si="3"/>
        <v>15</v>
      </c>
      <c r="Q16" s="14" t="str">
        <f t="shared" si="7"/>
        <v>Subaru WRX AWD Compact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  <c r="AA16" s="14" t="str">
        <f t="shared" si="8"/>
        <v>Subaru WRX AWD Compact</v>
      </c>
      <c r="AB16">
        <v>5</v>
      </c>
      <c r="AC16">
        <v>100000</v>
      </c>
      <c r="AD16">
        <v>1</v>
      </c>
      <c r="AE16">
        <f t="shared" si="9"/>
        <v>500000</v>
      </c>
      <c r="AF16">
        <f t="shared" si="10"/>
        <v>24263.999999999996</v>
      </c>
      <c r="AG16">
        <f t="shared" si="11"/>
        <v>61244</v>
      </c>
      <c r="AK16" s="14" t="str">
        <f t="shared" si="12"/>
        <v>Subaru WRX AWD Compact</v>
      </c>
      <c r="AL16">
        <v>0</v>
      </c>
      <c r="AM16">
        <v>0</v>
      </c>
      <c r="AN16"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U16" s="14" t="str">
        <f t="shared" si="16"/>
        <v>Subaru WRX AWD Compact</v>
      </c>
      <c r="AV16">
        <v>0</v>
      </c>
      <c r="AW16">
        <v>0</v>
      </c>
      <c r="AX16">
        <v>0</v>
      </c>
      <c r="AZ16" s="14" t="str">
        <f>CONCATENATE(A15," ",B15," ",C15)</f>
        <v>Subaru WRX AWD Compact</v>
      </c>
      <c r="BA16" s="17">
        <v>2</v>
      </c>
      <c r="BB16" s="17">
        <v>0.66666666666999996</v>
      </c>
      <c r="BC16" s="17">
        <v>0</v>
      </c>
      <c r="BD16">
        <f>K15*BA16*BB16</f>
        <v>1.3333333333399999</v>
      </c>
      <c r="BE16">
        <f>BA16*J15</f>
        <v>9705.5999999999985</v>
      </c>
      <c r="BF16">
        <f>D15*G15*BB16*BA16</f>
        <v>0.16331733333414991</v>
      </c>
      <c r="BJ16" s="14" t="str">
        <f>CONCATENATE(A15," ",B15," ",C15)</f>
        <v>Subaru WRX AWD Compact</v>
      </c>
      <c r="BK16" s="17">
        <v>0</v>
      </c>
      <c r="BL16" s="17">
        <v>0</v>
      </c>
      <c r="BM16" s="17">
        <v>0</v>
      </c>
      <c r="BN16">
        <f>K15*BK16*BL16</f>
        <v>0</v>
      </c>
      <c r="BO16">
        <f>BK16*J15</f>
        <v>0</v>
      </c>
      <c r="BP16">
        <f>D15*G15*BL16*BK16</f>
        <v>0</v>
      </c>
      <c r="BT16" s="14" t="str">
        <f>CONCATENATE(A15," ",B15," ",C15)</f>
        <v>Subaru WRX AWD Compact</v>
      </c>
      <c r="BU16" s="17">
        <v>1</v>
      </c>
      <c r="BV16" s="17">
        <v>30000</v>
      </c>
      <c r="BW16" s="17">
        <v>1</v>
      </c>
      <c r="BX16">
        <f>K15*BU16*BV16</f>
        <v>30000</v>
      </c>
      <c r="BY16">
        <f>BU16*J15</f>
        <v>4852.7999999999993</v>
      </c>
      <c r="BZ16">
        <f>D15*G15*BV16*BU16</f>
        <v>3674.64</v>
      </c>
      <c r="CC16" s="14" t="str">
        <f>CONCATENATE(A15," ",B15," ",C15)</f>
        <v>Subaru WRX AWD Compact</v>
      </c>
      <c r="CD16" s="17">
        <v>0</v>
      </c>
      <c r="CE16" s="17">
        <v>0</v>
      </c>
      <c r="CF16" s="17">
        <v>0</v>
      </c>
      <c r="CG16" s="17">
        <f>K15*CD16*CE16</f>
        <v>0</v>
      </c>
      <c r="CH16" s="17">
        <f>CD16*J15</f>
        <v>0</v>
      </c>
      <c r="CI16" s="17">
        <f>D15*G15*CE16*CD16</f>
        <v>0</v>
      </c>
      <c r="CM16" s="14" t="str">
        <f>CONCATENATE(A15," ",B15," ",C15)</f>
        <v>Subaru WRX AWD Compact</v>
      </c>
      <c r="CN16">
        <v>1</v>
      </c>
      <c r="CO16">
        <v>30000</v>
      </c>
      <c r="CP16">
        <v>1</v>
      </c>
      <c r="CQ16" s="17">
        <f>K15*CN16*CO16</f>
        <v>30000</v>
      </c>
      <c r="CR16" s="17">
        <f>CN16*J15</f>
        <v>4852.7999999999993</v>
      </c>
      <c r="CS16" s="17">
        <f>D15*I15*CO16*CN16</f>
        <v>8637.5999999999985</v>
      </c>
      <c r="CW16" s="14" t="str">
        <f>CONCATENATE(A15," ",B15," ",C15)</f>
        <v>Subaru WRX AWD Compact</v>
      </c>
      <c r="CX16" s="17">
        <v>0</v>
      </c>
      <c r="CY16" s="17">
        <v>0</v>
      </c>
      <c r="CZ16" s="17">
        <v>0</v>
      </c>
      <c r="DA16" s="17">
        <f>K15*CX16*CY16</f>
        <v>0</v>
      </c>
      <c r="DB16" s="17">
        <f>CX16*J15</f>
        <v>0</v>
      </c>
      <c r="DC16" s="17">
        <f>D15*I15*CY16*CX16</f>
        <v>0</v>
      </c>
    </row>
    <row r="17" spans="1:107" x14ac:dyDescent="0.3">
      <c r="A17" t="s">
        <v>36</v>
      </c>
      <c r="B17" t="s">
        <v>55</v>
      </c>
      <c r="C17" t="s">
        <v>22</v>
      </c>
      <c r="D17">
        <v>1.22</v>
      </c>
      <c r="E17">
        <v>10</v>
      </c>
      <c r="F17">
        <v>7.3</v>
      </c>
      <c r="G17" s="6">
        <f t="shared" si="0"/>
        <v>8.7849999999999998E-2</v>
      </c>
      <c r="H17">
        <v>205</v>
      </c>
      <c r="I17">
        <f t="shared" si="1"/>
        <v>0.20499999999999999</v>
      </c>
      <c r="J17">
        <v>8998.44</v>
      </c>
      <c r="K17" s="3">
        <v>1.2</v>
      </c>
      <c r="L17" s="7">
        <v>0</v>
      </c>
      <c r="M17" s="7">
        <v>9000</v>
      </c>
      <c r="N17" s="11" t="str">
        <f t="shared" si="2"/>
        <v/>
      </c>
      <c r="O17" s="7">
        <v>0</v>
      </c>
      <c r="P17">
        <f t="shared" si="3"/>
        <v>0</v>
      </c>
      <c r="Q17" s="14" t="str">
        <f t="shared" si="7"/>
        <v>Toyota Yaris Hatchback 6AT Compact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  <c r="AA17" s="14" t="str">
        <f t="shared" si="8"/>
        <v>Toyota Yaris Hatchback 6AT Compact</v>
      </c>
      <c r="AB17">
        <v>5</v>
      </c>
      <c r="AC17">
        <v>100000</v>
      </c>
      <c r="AD17">
        <v>1</v>
      </c>
      <c r="AE17">
        <f t="shared" si="9"/>
        <v>500000</v>
      </c>
      <c r="AF17">
        <f t="shared" si="10"/>
        <v>13279.8</v>
      </c>
      <c r="AG17">
        <f t="shared" si="11"/>
        <v>30682.000000000004</v>
      </c>
      <c r="AK17" s="14" t="str">
        <f t="shared" si="12"/>
        <v>Toyota Yaris Hatchback 6AT Compact</v>
      </c>
      <c r="AL17">
        <v>0</v>
      </c>
      <c r="AM17">
        <v>0</v>
      </c>
      <c r="AN17"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U17" s="14" t="str">
        <f t="shared" si="16"/>
        <v>Toyota Yaris Hatchback 6AT Compact</v>
      </c>
      <c r="AV17">
        <v>1</v>
      </c>
      <c r="AW17">
        <v>30000</v>
      </c>
      <c r="AX17">
        <v>1</v>
      </c>
      <c r="AZ17" s="14" t="str">
        <f>CONCATENATE(A16," ",B16," ",C16)</f>
        <v>Toyota Yaris Hatchback 6AT Compact</v>
      </c>
      <c r="BA17" s="17">
        <v>1</v>
      </c>
      <c r="BB17" s="17">
        <v>30000</v>
      </c>
      <c r="BC17" s="17">
        <v>1</v>
      </c>
      <c r="BD17">
        <f>K16*BA17*BB17</f>
        <v>30000</v>
      </c>
      <c r="BE17">
        <f>BA17*J16</f>
        <v>2655.96</v>
      </c>
      <c r="BF17">
        <f>D16*G16*BB17*BA17</f>
        <v>1840.9200000000003</v>
      </c>
      <c r="BJ17" s="14" t="str">
        <f>CONCATENATE(A16," ",B16," ",C16)</f>
        <v>Toyota Yaris Hatchback 6AT Compact</v>
      </c>
      <c r="BK17" s="17">
        <v>0</v>
      </c>
      <c r="BL17" s="17">
        <v>0</v>
      </c>
      <c r="BM17" s="17">
        <v>0</v>
      </c>
      <c r="BN17">
        <f>K16*BK17*BL17</f>
        <v>0</v>
      </c>
      <c r="BO17">
        <f>BK17*J16</f>
        <v>0</v>
      </c>
      <c r="BP17">
        <f>D16*G16*BL17*BK17</f>
        <v>0</v>
      </c>
      <c r="BT17" s="14" t="str">
        <f>CONCATENATE(A16," ",B16," ",C16)</f>
        <v>Toyota Yaris Hatchback 6AT Compact</v>
      </c>
      <c r="BU17" s="17">
        <v>2</v>
      </c>
      <c r="BV17" s="17">
        <v>30000</v>
      </c>
      <c r="BW17" s="17">
        <v>1</v>
      </c>
      <c r="BX17">
        <f>K16*BU17*BV17</f>
        <v>60000</v>
      </c>
      <c r="BY17">
        <f>BU17*J16</f>
        <v>5311.92</v>
      </c>
      <c r="BZ17">
        <f>D16*G16*BV17*BU17</f>
        <v>3681.8400000000006</v>
      </c>
      <c r="CC17" s="14" t="str">
        <f>CONCATENATE(A16," ",B16," ",C16)</f>
        <v>Toyota Yaris Hatchback 6AT Compact</v>
      </c>
      <c r="CD17" s="17">
        <v>0</v>
      </c>
      <c r="CE17" s="17">
        <v>0</v>
      </c>
      <c r="CF17" s="17">
        <v>0</v>
      </c>
      <c r="CG17" s="17">
        <f>K16*CD17*CE17</f>
        <v>0</v>
      </c>
      <c r="CH17" s="17">
        <f>CD17*J16</f>
        <v>0</v>
      </c>
      <c r="CI17" s="17">
        <f>D16*G16*CE17*CD17</f>
        <v>0</v>
      </c>
      <c r="CM17" s="14" t="str">
        <f>CONCATENATE(A16," ",B16," ",C16)</f>
        <v>Toyota Yaris Hatchback 6AT Compact</v>
      </c>
      <c r="CN17">
        <v>1</v>
      </c>
      <c r="CO17">
        <v>30000</v>
      </c>
      <c r="CP17">
        <v>1</v>
      </c>
      <c r="CQ17" s="17">
        <f>K16*CN17*CO17</f>
        <v>30000</v>
      </c>
      <c r="CR17" s="17">
        <f>CN17*J16</f>
        <v>2655.96</v>
      </c>
      <c r="CS17" s="17">
        <f>D16*I16*CO17*CN17</f>
        <v>4278</v>
      </c>
      <c r="CW17" s="14" t="str">
        <f>CONCATENATE(A16," ",B16," ",C16)</f>
        <v>Toyota Yaris Hatchback 6AT Compact</v>
      </c>
      <c r="CX17" s="17">
        <v>1</v>
      </c>
      <c r="CY17" s="17">
        <v>100000</v>
      </c>
      <c r="CZ17" s="17">
        <v>1</v>
      </c>
      <c r="DA17" s="17">
        <f>K16*CX17*CY17</f>
        <v>100000</v>
      </c>
      <c r="DB17" s="17">
        <f>CX17*J16</f>
        <v>2655.96</v>
      </c>
      <c r="DC17" s="17">
        <f>D16*I16*CY17*CX17</f>
        <v>14260</v>
      </c>
    </row>
    <row r="18" spans="1:107" x14ac:dyDescent="0.3">
      <c r="A18" t="s">
        <v>20</v>
      </c>
      <c r="B18" t="s">
        <v>27</v>
      </c>
      <c r="C18" t="s">
        <v>22</v>
      </c>
      <c r="D18">
        <v>0.92</v>
      </c>
      <c r="E18">
        <v>7.8</v>
      </c>
      <c r="F18">
        <v>6.2</v>
      </c>
      <c r="G18" s="6">
        <f t="shared" si="0"/>
        <v>7.0800000000000002E-2</v>
      </c>
      <c r="H18">
        <v>165</v>
      </c>
      <c r="I18">
        <f t="shared" si="1"/>
        <v>0.16500000000000001</v>
      </c>
      <c r="J18">
        <v>3012.96</v>
      </c>
      <c r="K18" s="3">
        <v>1.2</v>
      </c>
      <c r="L18" s="7">
        <v>2</v>
      </c>
      <c r="M18" s="7">
        <v>9000</v>
      </c>
      <c r="N18" s="11">
        <f t="shared" si="2"/>
        <v>9000</v>
      </c>
      <c r="O18" s="7">
        <v>1</v>
      </c>
      <c r="P18">
        <f t="shared" si="3"/>
        <v>15</v>
      </c>
      <c r="Q18" s="14" t="str">
        <f t="shared" si="7"/>
        <v>Audi A5 Sportback quattro Mid-size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  <c r="AA18" s="14" t="str">
        <f t="shared" si="8"/>
        <v>Audi A5 Sportback quattro Mid-size</v>
      </c>
      <c r="AB18">
        <v>5</v>
      </c>
      <c r="AC18">
        <v>100000</v>
      </c>
      <c r="AD18">
        <v>1</v>
      </c>
      <c r="AE18">
        <f t="shared" si="9"/>
        <v>600000</v>
      </c>
      <c r="AF18">
        <f t="shared" si="10"/>
        <v>44992.200000000004</v>
      </c>
      <c r="AG18">
        <f t="shared" si="11"/>
        <v>53588.499999999993</v>
      </c>
      <c r="AK18" s="14" t="str">
        <f t="shared" si="12"/>
        <v>Audi A5 Sportback quattro Mid-size</v>
      </c>
      <c r="AL18">
        <v>0</v>
      </c>
      <c r="AM18">
        <v>0</v>
      </c>
      <c r="AN18"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U18" s="14" t="str">
        <f t="shared" si="16"/>
        <v>Audi A5 Sportback quattro Mid-size</v>
      </c>
      <c r="AV18">
        <v>0</v>
      </c>
      <c r="AW18">
        <v>0</v>
      </c>
      <c r="AX18">
        <v>0</v>
      </c>
      <c r="AZ18" s="14" t="str">
        <f>CONCATENATE(A17," ",B17," ",C17)</f>
        <v>Audi A5 Sportback quattro Mid-size</v>
      </c>
      <c r="BA18" s="17">
        <v>0</v>
      </c>
      <c r="BB18" s="17">
        <v>0</v>
      </c>
      <c r="BC18" s="17">
        <v>0</v>
      </c>
      <c r="BD18">
        <f>K17*BA18*BB18</f>
        <v>0</v>
      </c>
      <c r="BE18">
        <f>BA18*J17</f>
        <v>0</v>
      </c>
      <c r="BF18">
        <f>D17*G17*BB18*BA18</f>
        <v>0</v>
      </c>
      <c r="BJ18" s="14" t="str">
        <f>CONCATENATE(A17," ",B17," ",C17)</f>
        <v>Audi A5 Sportback quattro Mid-size</v>
      </c>
      <c r="BK18" s="17">
        <v>0</v>
      </c>
      <c r="BL18" s="17">
        <v>0.10637028838</v>
      </c>
      <c r="BM18" s="17">
        <v>0</v>
      </c>
      <c r="BN18">
        <f>K17*BK18*BL18</f>
        <v>0</v>
      </c>
      <c r="BO18">
        <f>BK18*J17</f>
        <v>0</v>
      </c>
      <c r="BP18">
        <f>D17*G17*BL18*BK18</f>
        <v>0</v>
      </c>
      <c r="BT18" s="14" t="str">
        <f>CONCATENATE(A17," ",B17," ",C17)</f>
        <v>Audi A5 Sportback quattro Mid-size</v>
      </c>
      <c r="BU18" s="17">
        <v>1</v>
      </c>
      <c r="BV18" s="17">
        <v>30000</v>
      </c>
      <c r="BW18" s="17">
        <v>1</v>
      </c>
      <c r="BX18">
        <f>K17*BU18*BV18</f>
        <v>36000</v>
      </c>
      <c r="BY18">
        <f>BU18*J17</f>
        <v>8998.44</v>
      </c>
      <c r="BZ18">
        <f>D17*G17*BV18*BU18</f>
        <v>3215.31</v>
      </c>
      <c r="CC18" s="14" t="str">
        <f>CONCATENATE(A17," ",B17," ",C17)</f>
        <v>Audi A5 Sportback quattro Mid-size</v>
      </c>
      <c r="CD18" s="17">
        <v>0</v>
      </c>
      <c r="CE18" s="17">
        <v>0</v>
      </c>
      <c r="CF18" s="17">
        <v>0</v>
      </c>
      <c r="CG18" s="17">
        <f>K17*CD18*CE18</f>
        <v>0</v>
      </c>
      <c r="CH18" s="17">
        <f>CD18*J17</f>
        <v>0</v>
      </c>
      <c r="CI18" s="17">
        <f>D17*G17*CE18*CD18</f>
        <v>0</v>
      </c>
      <c r="CM18" s="14" t="str">
        <f>CONCATENATE(A17," ",B17," ",C17)</f>
        <v>Audi A5 Sportback quattro Mid-size</v>
      </c>
      <c r="CN18">
        <v>1</v>
      </c>
      <c r="CO18">
        <v>30000</v>
      </c>
      <c r="CP18">
        <v>1</v>
      </c>
      <c r="CQ18" s="17">
        <f>K17*CN18*CO18</f>
        <v>36000</v>
      </c>
      <c r="CR18" s="17">
        <f>CN18*J17</f>
        <v>8998.44</v>
      </c>
      <c r="CS18" s="17">
        <f>D17*I17*CO18*CN18</f>
        <v>7503</v>
      </c>
      <c r="CW18" s="14" t="str">
        <f>CONCATENATE(A17," ",B17," ",C17)</f>
        <v>Audi A5 Sportback quattro Mid-size</v>
      </c>
      <c r="CX18" s="17">
        <v>0</v>
      </c>
      <c r="CY18" s="17">
        <v>0</v>
      </c>
      <c r="CZ18" s="17">
        <v>0</v>
      </c>
      <c r="DA18" s="17">
        <f>K17*CX18*CY18</f>
        <v>0</v>
      </c>
      <c r="DB18" s="17">
        <f>CX18*J17</f>
        <v>0</v>
      </c>
      <c r="DC18" s="17">
        <f>D17*I17*CY18*CX18</f>
        <v>0</v>
      </c>
    </row>
    <row r="19" spans="1:107" x14ac:dyDescent="0.3">
      <c r="A19" t="s">
        <v>30</v>
      </c>
      <c r="B19" t="s">
        <v>41</v>
      </c>
      <c r="C19" t="s">
        <v>22</v>
      </c>
      <c r="D19">
        <v>0.92</v>
      </c>
      <c r="E19">
        <v>8.9</v>
      </c>
      <c r="F19">
        <v>7</v>
      </c>
      <c r="G19" s="6">
        <f t="shared" si="0"/>
        <v>8.0449999999999994E-2</v>
      </c>
      <c r="H19">
        <v>192</v>
      </c>
      <c r="I19">
        <f t="shared" si="1"/>
        <v>0.192</v>
      </c>
      <c r="J19">
        <v>2387.04</v>
      </c>
      <c r="K19" s="3">
        <v>1.2</v>
      </c>
      <c r="L19" s="7">
        <v>4</v>
      </c>
      <c r="M19" s="7">
        <v>9000</v>
      </c>
      <c r="N19" s="11">
        <f t="shared" si="2"/>
        <v>9000</v>
      </c>
      <c r="O19" s="7">
        <v>1</v>
      </c>
      <c r="P19">
        <f t="shared" si="3"/>
        <v>15</v>
      </c>
      <c r="Q19" s="14" t="str">
        <f t="shared" si="7"/>
        <v>Honda Civic Sedan CVT Mid-size</v>
      </c>
      <c r="R19">
        <v>1</v>
      </c>
      <c r="S19">
        <v>30000</v>
      </c>
      <c r="T19">
        <v>1</v>
      </c>
      <c r="U19">
        <f t="shared" si="4"/>
        <v>36000</v>
      </c>
      <c r="V19">
        <f t="shared" si="5"/>
        <v>3012.96</v>
      </c>
      <c r="W19">
        <f t="shared" si="6"/>
        <v>1954.08</v>
      </c>
      <c r="AA19" s="14" t="str">
        <f t="shared" si="8"/>
        <v>Honda Civic Sedan CVT Mid-size</v>
      </c>
      <c r="AB19">
        <v>5</v>
      </c>
      <c r="AC19">
        <v>100000</v>
      </c>
      <c r="AD19">
        <v>1</v>
      </c>
      <c r="AE19">
        <f t="shared" si="9"/>
        <v>600000</v>
      </c>
      <c r="AF19">
        <f t="shared" si="10"/>
        <v>15064.8</v>
      </c>
      <c r="AG19">
        <f t="shared" si="11"/>
        <v>32568</v>
      </c>
      <c r="AK19" s="14" t="str">
        <f t="shared" si="12"/>
        <v>Honda Civic Sedan CVT Mid-size</v>
      </c>
      <c r="AL19">
        <v>5</v>
      </c>
      <c r="AM19">
        <v>100000</v>
      </c>
      <c r="AN19">
        <v>1</v>
      </c>
      <c r="AO19">
        <f t="shared" si="13"/>
        <v>600000</v>
      </c>
      <c r="AP19">
        <f t="shared" si="14"/>
        <v>15064.8</v>
      </c>
      <c r="AQ19">
        <f t="shared" si="15"/>
        <v>32568</v>
      </c>
      <c r="AU19" s="14" t="str">
        <f t="shared" si="16"/>
        <v>Honda Civic Sedan CVT Mid-size</v>
      </c>
      <c r="AV19">
        <v>5</v>
      </c>
      <c r="AW19">
        <v>100000</v>
      </c>
      <c r="AX19">
        <v>1</v>
      </c>
      <c r="AZ19" s="14" t="str">
        <f>CONCATENATE(A18," ",B18," ",C18)</f>
        <v>Honda Civic Sedan CVT Mid-size</v>
      </c>
      <c r="BA19" s="17">
        <v>2</v>
      </c>
      <c r="BB19" s="17">
        <v>100000</v>
      </c>
      <c r="BC19" s="17">
        <v>1</v>
      </c>
      <c r="BD19">
        <f>K18*BA19*BB19</f>
        <v>240000</v>
      </c>
      <c r="BE19">
        <f>BA19*J18</f>
        <v>6025.92</v>
      </c>
      <c r="BF19">
        <f>D18*G18*BB19*BA19</f>
        <v>13027.2</v>
      </c>
      <c r="BJ19" s="14" t="str">
        <f>CONCATENATE(A18," ",B18," ",C18)</f>
        <v>Honda Civic Sedan CVT Mid-size</v>
      </c>
      <c r="BK19" s="17">
        <v>1</v>
      </c>
      <c r="BL19" s="17">
        <v>1.0885894966</v>
      </c>
      <c r="BM19" s="17">
        <v>0</v>
      </c>
      <c r="BN19">
        <f>K18*BK19*BL19</f>
        <v>1.30630739592</v>
      </c>
      <c r="BO19">
        <f>BK19*J18</f>
        <v>3012.96</v>
      </c>
      <c r="BP19">
        <f>D18*G18*BL19*BK19</f>
        <v>7.0906365450537606E-2</v>
      </c>
      <c r="BT19" s="14" t="str">
        <f>CONCATENATE(A18," ",B18," ",C18)</f>
        <v>Honda Civic Sedan CVT Mid-size</v>
      </c>
      <c r="BU19" s="17">
        <v>1</v>
      </c>
      <c r="BV19" s="17">
        <v>30000</v>
      </c>
      <c r="BW19" s="17">
        <v>1</v>
      </c>
      <c r="BX19">
        <f>K18*BU19*BV19</f>
        <v>36000</v>
      </c>
      <c r="BY19">
        <f>BU19*J18</f>
        <v>3012.96</v>
      </c>
      <c r="BZ19">
        <f>D18*G18*BV19*BU19</f>
        <v>1954.08</v>
      </c>
      <c r="CC19" s="14" t="str">
        <f>CONCATENATE(A18," ",B18," ",C18)</f>
        <v>Honda Civic Sedan CVT Mid-size</v>
      </c>
      <c r="CD19" s="17">
        <v>0</v>
      </c>
      <c r="CE19" s="17">
        <v>0</v>
      </c>
      <c r="CF19" s="17">
        <v>0</v>
      </c>
      <c r="CG19" s="17">
        <f>K18*CD19*CE19</f>
        <v>0</v>
      </c>
      <c r="CH19" s="17">
        <f>CD19*J18</f>
        <v>0</v>
      </c>
      <c r="CI19" s="17">
        <f>D18*G18*CE19*CD19</f>
        <v>0</v>
      </c>
      <c r="CM19" s="14" t="str">
        <f>CONCATENATE(A18," ",B18," ",C18)</f>
        <v>Honda Civic Sedan CVT Mid-size</v>
      </c>
      <c r="CN19">
        <v>1</v>
      </c>
      <c r="CO19">
        <v>30000</v>
      </c>
      <c r="CP19">
        <v>1</v>
      </c>
      <c r="CQ19" s="17">
        <f>K18*CN19*CO19</f>
        <v>36000</v>
      </c>
      <c r="CR19" s="17">
        <f>CN19*J18</f>
        <v>3012.96</v>
      </c>
      <c r="CS19" s="17">
        <f>D18*I18*CO19*CN19</f>
        <v>4554.0000000000009</v>
      </c>
      <c r="CW19" s="14" t="str">
        <f>CONCATENATE(A18," ",B18," ",C18)</f>
        <v>Honda Civic Sedan CVT Mid-size</v>
      </c>
      <c r="CX19" s="17">
        <v>1</v>
      </c>
      <c r="CY19" s="17">
        <v>100000</v>
      </c>
      <c r="CZ19" s="17">
        <v>1</v>
      </c>
      <c r="DA19" s="17">
        <f>K18*CX19*CY19</f>
        <v>120000</v>
      </c>
      <c r="DB19" s="17">
        <f>CX19*J18</f>
        <v>3012.96</v>
      </c>
      <c r="DC19" s="17">
        <f>D18*I18*CY19*CX19</f>
        <v>15180.000000000002</v>
      </c>
    </row>
    <row r="20" spans="1:107" x14ac:dyDescent="0.3">
      <c r="A20" t="s">
        <v>32</v>
      </c>
      <c r="B20" t="s">
        <v>43</v>
      </c>
      <c r="C20" t="s">
        <v>22</v>
      </c>
      <c r="D20">
        <v>0.92</v>
      </c>
      <c r="E20">
        <v>8.6999999999999993</v>
      </c>
      <c r="F20">
        <v>6.6</v>
      </c>
      <c r="G20" s="6">
        <f t="shared" si="0"/>
        <v>7.7549999999999994E-2</v>
      </c>
      <c r="H20">
        <v>184</v>
      </c>
      <c r="I20">
        <f t="shared" si="1"/>
        <v>0.184</v>
      </c>
      <c r="J20">
        <v>3112.32</v>
      </c>
      <c r="K20" s="3">
        <v>1.2</v>
      </c>
      <c r="L20" s="7">
        <v>0</v>
      </c>
      <c r="M20" s="7">
        <v>9000</v>
      </c>
      <c r="N20" s="11" t="str">
        <f t="shared" si="2"/>
        <v/>
      </c>
      <c r="O20" s="7">
        <v>0</v>
      </c>
      <c r="P20">
        <f t="shared" si="3"/>
        <v>0</v>
      </c>
      <c r="Q20" s="14" t="str">
        <f t="shared" si="7"/>
        <v>Hyundai Elantra Mid-size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  <c r="AA20" s="14" t="str">
        <f t="shared" si="8"/>
        <v>Hyundai Elantra Mid-size</v>
      </c>
      <c r="AB20">
        <v>5</v>
      </c>
      <c r="AC20">
        <v>100000</v>
      </c>
      <c r="AD20">
        <v>1</v>
      </c>
      <c r="AE20">
        <f t="shared" si="9"/>
        <v>600000</v>
      </c>
      <c r="AF20">
        <f t="shared" si="10"/>
        <v>11935.2</v>
      </c>
      <c r="AG20">
        <f t="shared" si="11"/>
        <v>37007</v>
      </c>
      <c r="AK20" s="14" t="str">
        <f t="shared" si="12"/>
        <v>Hyundai Elantra Mid-size</v>
      </c>
      <c r="AL20">
        <v>0</v>
      </c>
      <c r="AM20">
        <v>0</v>
      </c>
      <c r="AN20">
        <v>0</v>
      </c>
      <c r="AO20">
        <f t="shared" si="13"/>
        <v>0</v>
      </c>
      <c r="AP20">
        <f t="shared" si="14"/>
        <v>0</v>
      </c>
      <c r="AQ20">
        <f t="shared" si="15"/>
        <v>0</v>
      </c>
      <c r="AU20" s="14" t="str">
        <f t="shared" si="16"/>
        <v>Hyundai Elantra Mid-size</v>
      </c>
      <c r="AV20">
        <v>0</v>
      </c>
      <c r="AW20">
        <v>0</v>
      </c>
      <c r="AX20">
        <v>0</v>
      </c>
      <c r="AZ20" s="14" t="str">
        <f>CONCATENATE(A19," ",B19," ",C19)</f>
        <v>Hyundai Elantra Mid-size</v>
      </c>
      <c r="BA20" s="17">
        <v>2</v>
      </c>
      <c r="BB20" s="17">
        <v>0.66666666666999996</v>
      </c>
      <c r="BC20" s="17">
        <v>0</v>
      </c>
      <c r="BD20">
        <f>K19*BA20*BB20</f>
        <v>1.6000000000079999</v>
      </c>
      <c r="BE20">
        <f>BA20*J19</f>
        <v>4774.08</v>
      </c>
      <c r="BF20">
        <f>D19*G19*BB20*BA20</f>
        <v>9.8685333333826744E-2</v>
      </c>
      <c r="BJ20" s="14" t="str">
        <f>CONCATENATE(A19," ",B19," ",C19)</f>
        <v>Hyundai Elantra Mid-size</v>
      </c>
      <c r="BK20" s="17">
        <v>3</v>
      </c>
      <c r="BL20" s="17">
        <v>1</v>
      </c>
      <c r="BM20" s="17">
        <v>0</v>
      </c>
      <c r="BN20">
        <f>K19*BK20*BL20</f>
        <v>3.5999999999999996</v>
      </c>
      <c r="BO20">
        <f>BK20*J19</f>
        <v>7161.12</v>
      </c>
      <c r="BP20">
        <f>D19*G19*BL20*BK20</f>
        <v>0.22204199999999999</v>
      </c>
      <c r="BT20" s="14" t="str">
        <f>CONCATENATE(A19," ",B19," ",C19)</f>
        <v>Hyundai Elantra Mid-size</v>
      </c>
      <c r="BU20" s="17">
        <v>1</v>
      </c>
      <c r="BV20" s="17">
        <v>30000</v>
      </c>
      <c r="BW20" s="17">
        <v>1</v>
      </c>
      <c r="BX20">
        <f>K19*BU20*BV20</f>
        <v>36000</v>
      </c>
      <c r="BY20">
        <f>BU20*J19</f>
        <v>2387.04</v>
      </c>
      <c r="BZ20">
        <f>D19*G19*BV20*BU20</f>
        <v>2220.42</v>
      </c>
      <c r="CC20" s="14" t="str">
        <f>CONCATENATE(A19," ",B19," ",C19)</f>
        <v>Hyundai Elantra Mid-size</v>
      </c>
      <c r="CD20" s="17">
        <v>0</v>
      </c>
      <c r="CE20" s="17">
        <v>0</v>
      </c>
      <c r="CF20" s="17">
        <v>0</v>
      </c>
      <c r="CG20" s="17">
        <f>K19*CD20*CE20</f>
        <v>0</v>
      </c>
      <c r="CH20" s="17">
        <f>CD20*J19</f>
        <v>0</v>
      </c>
      <c r="CI20" s="17">
        <f>D19*G19*CE20*CD20</f>
        <v>0</v>
      </c>
      <c r="CM20" s="14" t="str">
        <f>CONCATENATE(A19," ",B19," ",C19)</f>
        <v>Hyundai Elantra Mid-size</v>
      </c>
      <c r="CN20">
        <v>1</v>
      </c>
      <c r="CO20">
        <v>30000</v>
      </c>
      <c r="CP20">
        <v>1</v>
      </c>
      <c r="CQ20" s="17">
        <f>K19*CN20*CO20</f>
        <v>36000</v>
      </c>
      <c r="CR20" s="17">
        <f>CN20*J19</f>
        <v>2387.04</v>
      </c>
      <c r="CS20" s="17">
        <f>D19*I19*CO20*CN20</f>
        <v>5299.2000000000007</v>
      </c>
      <c r="CW20" s="14" t="str">
        <f>CONCATENATE(A19," ",B19," ",C19)</f>
        <v>Hyundai Elantra Mid-size</v>
      </c>
      <c r="CX20" s="17">
        <v>0</v>
      </c>
      <c r="CY20" s="17">
        <v>0</v>
      </c>
      <c r="CZ20" s="17">
        <v>0</v>
      </c>
      <c r="DA20" s="17">
        <f>K19*CX20*CY20</f>
        <v>0</v>
      </c>
      <c r="DB20" s="17">
        <f>CX20*J19</f>
        <v>0</v>
      </c>
      <c r="DC20" s="17">
        <f>D19*I19*CY20*CX20</f>
        <v>0</v>
      </c>
    </row>
    <row r="21" spans="1:107" x14ac:dyDescent="0.3">
      <c r="A21" t="s">
        <v>16</v>
      </c>
      <c r="B21" t="s">
        <v>21</v>
      </c>
      <c r="C21" t="s">
        <v>22</v>
      </c>
      <c r="D21">
        <v>0.92</v>
      </c>
      <c r="E21">
        <v>10</v>
      </c>
      <c r="F21">
        <v>7</v>
      </c>
      <c r="G21" s="6">
        <f t="shared" si="0"/>
        <v>8.6500000000000007E-2</v>
      </c>
      <c r="H21">
        <v>203</v>
      </c>
      <c r="I21">
        <f t="shared" si="1"/>
        <v>0.20300000000000001</v>
      </c>
      <c r="J21">
        <v>5196</v>
      </c>
      <c r="K21" s="3">
        <v>1.2</v>
      </c>
      <c r="L21" s="7">
        <v>0</v>
      </c>
      <c r="M21" s="7">
        <v>9000</v>
      </c>
      <c r="N21" s="11" t="str">
        <f t="shared" si="2"/>
        <v/>
      </c>
      <c r="O21" s="7">
        <v>0</v>
      </c>
      <c r="P21">
        <f t="shared" si="3"/>
        <v>0</v>
      </c>
      <c r="Q21" s="14" t="str">
        <f t="shared" si="7"/>
        <v>Kia Forte LX MT Mid-size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  <c r="AA21" s="14" t="str">
        <f t="shared" si="8"/>
        <v>Kia Forte LX MT Mid-size</v>
      </c>
      <c r="AB21">
        <v>5</v>
      </c>
      <c r="AC21">
        <v>100000</v>
      </c>
      <c r="AD21">
        <v>1</v>
      </c>
      <c r="AE21">
        <f t="shared" si="9"/>
        <v>600000</v>
      </c>
      <c r="AF21">
        <f t="shared" si="10"/>
        <v>15561.6</v>
      </c>
      <c r="AG21">
        <f t="shared" si="11"/>
        <v>35673</v>
      </c>
      <c r="AK21" s="14" t="str">
        <f t="shared" si="12"/>
        <v>Kia Forte LX MT Mid-size</v>
      </c>
      <c r="AL21">
        <v>0</v>
      </c>
      <c r="AM21">
        <v>0</v>
      </c>
      <c r="AN21">
        <v>0</v>
      </c>
      <c r="AO21">
        <f t="shared" si="13"/>
        <v>0</v>
      </c>
      <c r="AP21">
        <f t="shared" si="14"/>
        <v>0</v>
      </c>
      <c r="AQ21">
        <f t="shared" si="15"/>
        <v>0</v>
      </c>
      <c r="AU21" s="14" t="str">
        <f t="shared" si="16"/>
        <v>Kia Forte LX MT Mid-size</v>
      </c>
      <c r="AV21">
        <v>1</v>
      </c>
      <c r="AW21">
        <v>66345.06</v>
      </c>
      <c r="AX21">
        <v>1</v>
      </c>
      <c r="AZ21" s="14" t="str">
        <f>CONCATENATE(A20," ",B20," ",C20)</f>
        <v>Kia Forte LX MT Mid-size</v>
      </c>
      <c r="BA21" s="17">
        <v>2</v>
      </c>
      <c r="BB21" s="17">
        <v>0.66666666666999996</v>
      </c>
      <c r="BC21" s="17">
        <v>0</v>
      </c>
      <c r="BD21">
        <f>K20*BA21*BB21</f>
        <v>1.6000000000079999</v>
      </c>
      <c r="BE21">
        <f>BA21*J20</f>
        <v>6224.64</v>
      </c>
      <c r="BF21">
        <f>D20*G20*BB21*BA21</f>
        <v>9.5128000000475624E-2</v>
      </c>
      <c r="BJ21" s="14" t="str">
        <f>CONCATENATE(A20," ",B20," ",C20)</f>
        <v>Kia Forte LX MT Mid-size</v>
      </c>
      <c r="BK21" s="17">
        <v>1</v>
      </c>
      <c r="BL21" s="17">
        <v>30000</v>
      </c>
      <c r="BM21" s="17">
        <v>1</v>
      </c>
      <c r="BN21">
        <f>K20*BK21*BL21</f>
        <v>36000</v>
      </c>
      <c r="BO21">
        <f>BK21*J20</f>
        <v>3112.32</v>
      </c>
      <c r="BP21">
        <f>D20*G20*BL21*BK21</f>
        <v>2140.3799999999997</v>
      </c>
      <c r="BT21" s="14" t="str">
        <f>CONCATENATE(A20," ",B20," ",C20)</f>
        <v>Kia Forte LX MT Mid-size</v>
      </c>
      <c r="BU21" s="17">
        <v>1</v>
      </c>
      <c r="BV21" s="17">
        <v>30000</v>
      </c>
      <c r="BW21" s="17">
        <v>1</v>
      </c>
      <c r="BX21">
        <f>K20*BU21*BV21</f>
        <v>36000</v>
      </c>
      <c r="BY21">
        <f>BU21*J20</f>
        <v>3112.32</v>
      </c>
      <c r="BZ21">
        <f>D20*G20*BV21*BU21</f>
        <v>2140.3799999999997</v>
      </c>
      <c r="CC21" s="14" t="str">
        <f>CONCATENATE(A20," ",B20," ",C20)</f>
        <v>Kia Forte LX MT Mid-size</v>
      </c>
      <c r="CD21" s="17">
        <v>0</v>
      </c>
      <c r="CE21" s="17">
        <v>0</v>
      </c>
      <c r="CF21" s="17">
        <v>0</v>
      </c>
      <c r="CG21" s="17">
        <f>K20*CD21*CE21</f>
        <v>0</v>
      </c>
      <c r="CH21" s="17">
        <f>CD21*J20</f>
        <v>0</v>
      </c>
      <c r="CI21" s="17">
        <f>D20*G20*CE21*CD21</f>
        <v>0</v>
      </c>
      <c r="CM21" s="14" t="str">
        <f>CONCATENATE(A20," ",B20," ",C20)</f>
        <v>Kia Forte LX MT Mid-size</v>
      </c>
      <c r="CN21">
        <v>1</v>
      </c>
      <c r="CO21">
        <v>30000</v>
      </c>
      <c r="CP21">
        <v>1</v>
      </c>
      <c r="CQ21" s="17">
        <f>K20*CN21*CO21</f>
        <v>36000</v>
      </c>
      <c r="CR21" s="17">
        <f>CN21*J20</f>
        <v>3112.32</v>
      </c>
      <c r="CS21" s="17">
        <f>D20*I20*CO21*CN21</f>
        <v>5078.4000000000005</v>
      </c>
      <c r="CW21" s="14" t="str">
        <f>CONCATENATE(A20," ",B20," ",C20)</f>
        <v>Kia Forte LX MT Mid-size</v>
      </c>
      <c r="CX21" s="17">
        <v>0</v>
      </c>
      <c r="CY21" s="17">
        <v>0</v>
      </c>
      <c r="CZ21" s="17">
        <v>0</v>
      </c>
      <c r="DA21" s="17">
        <f>K20*CX21*CY21</f>
        <v>0</v>
      </c>
      <c r="DB21" s="17">
        <f>CX21*J20</f>
        <v>0</v>
      </c>
      <c r="DC21" s="17">
        <f>D20*I20*CY21*CX21</f>
        <v>0</v>
      </c>
    </row>
    <row r="22" spans="1:107" x14ac:dyDescent="0.3">
      <c r="A22" t="s">
        <v>51</v>
      </c>
      <c r="B22" t="s">
        <v>66</v>
      </c>
      <c r="C22" t="s">
        <v>22</v>
      </c>
      <c r="D22">
        <v>0.92</v>
      </c>
      <c r="E22">
        <v>8.3000000000000007</v>
      </c>
      <c r="F22">
        <v>6.4</v>
      </c>
      <c r="G22" s="6">
        <f t="shared" si="0"/>
        <v>7.4450000000000002E-2</v>
      </c>
      <c r="H22">
        <v>174</v>
      </c>
      <c r="I22">
        <f t="shared" si="1"/>
        <v>0.17399999999999999</v>
      </c>
      <c r="J22">
        <v>4160.76</v>
      </c>
      <c r="K22" s="3">
        <v>1.2</v>
      </c>
      <c r="L22" s="7">
        <v>0</v>
      </c>
      <c r="M22" s="7">
        <v>9000</v>
      </c>
      <c r="N22" s="11" t="str">
        <f t="shared" si="2"/>
        <v/>
      </c>
      <c r="O22" s="7">
        <v>0</v>
      </c>
      <c r="P22">
        <f t="shared" si="3"/>
        <v>0</v>
      </c>
      <c r="Q22" s="14" t="str">
        <f t="shared" si="7"/>
        <v>Ford Fusion Mid-size</v>
      </c>
      <c r="R22">
        <v>0</v>
      </c>
      <c r="S22">
        <v>0</v>
      </c>
      <c r="T22">
        <v>0</v>
      </c>
      <c r="U22">
        <f t="shared" si="4"/>
        <v>0</v>
      </c>
      <c r="V22">
        <f t="shared" si="5"/>
        <v>0</v>
      </c>
      <c r="W22">
        <f t="shared" si="6"/>
        <v>0</v>
      </c>
      <c r="AA22" s="14" t="str">
        <f t="shared" si="8"/>
        <v>Ford Fusion Mid-size</v>
      </c>
      <c r="AB22">
        <v>5</v>
      </c>
      <c r="AC22">
        <v>100000</v>
      </c>
      <c r="AD22">
        <v>1</v>
      </c>
      <c r="AE22">
        <f t="shared" si="9"/>
        <v>600000</v>
      </c>
      <c r="AF22">
        <f t="shared" si="10"/>
        <v>25980</v>
      </c>
      <c r="AG22">
        <f t="shared" si="11"/>
        <v>39790.000000000007</v>
      </c>
      <c r="AK22" s="14" t="str">
        <f t="shared" si="12"/>
        <v>Ford Fusion Mid-size</v>
      </c>
      <c r="AL22">
        <v>0</v>
      </c>
      <c r="AM22">
        <v>0</v>
      </c>
      <c r="AN22">
        <v>0</v>
      </c>
      <c r="AO22">
        <f t="shared" si="13"/>
        <v>0</v>
      </c>
      <c r="AP22">
        <f t="shared" si="14"/>
        <v>0</v>
      </c>
      <c r="AQ22">
        <f t="shared" si="15"/>
        <v>0</v>
      </c>
      <c r="AU22" s="14" t="str">
        <f t="shared" si="16"/>
        <v>Ford Fusion Mid-size</v>
      </c>
      <c r="AV22">
        <v>0</v>
      </c>
      <c r="AW22">
        <v>0</v>
      </c>
      <c r="AX22">
        <v>0</v>
      </c>
      <c r="AZ22" s="14" t="str">
        <f>CONCATENATE(A21," ",B21," ",C21)</f>
        <v>Ford Fusion Mid-size</v>
      </c>
      <c r="BA22" s="17">
        <v>0</v>
      </c>
      <c r="BB22" s="17">
        <v>0</v>
      </c>
      <c r="BC22" s="17">
        <v>0</v>
      </c>
      <c r="BD22">
        <f>K21*BA22*BB22</f>
        <v>0</v>
      </c>
      <c r="BE22">
        <f>BA22*J21</f>
        <v>0</v>
      </c>
      <c r="BF22">
        <f>D21*G21*BB22*BA22</f>
        <v>0</v>
      </c>
      <c r="BJ22" s="14" t="str">
        <f>CONCATENATE(A21," ",B21," ",C21)</f>
        <v>Ford Fusion Mid-size</v>
      </c>
      <c r="BK22" s="17">
        <v>0</v>
      </c>
      <c r="BL22" s="17">
        <v>0</v>
      </c>
      <c r="BM22" s="17">
        <v>0</v>
      </c>
      <c r="BN22">
        <f>K21*BK22*BL22</f>
        <v>0</v>
      </c>
      <c r="BO22">
        <f>BK22*J21</f>
        <v>0</v>
      </c>
      <c r="BP22">
        <f>D21*G21*BL22*BK22</f>
        <v>0</v>
      </c>
      <c r="BT22" s="14" t="str">
        <f>CONCATENATE(A21," ",B21," ",C21)</f>
        <v>Ford Fusion Mid-size</v>
      </c>
      <c r="BU22" s="17">
        <v>1</v>
      </c>
      <c r="BV22" s="17">
        <v>30000</v>
      </c>
      <c r="BW22" s="17">
        <v>1</v>
      </c>
      <c r="BX22">
        <f>K21*BU22*BV22</f>
        <v>36000</v>
      </c>
      <c r="BY22">
        <f>BU22*J21</f>
        <v>5196</v>
      </c>
      <c r="BZ22">
        <f>D21*G21*BV22*BU22</f>
        <v>2387.4000000000005</v>
      </c>
      <c r="CC22" s="14" t="str">
        <f>CONCATENATE(A21," ",B21," ",C21)</f>
        <v>Ford Fusion Mid-size</v>
      </c>
      <c r="CD22" s="17">
        <v>0</v>
      </c>
      <c r="CE22" s="17">
        <v>0</v>
      </c>
      <c r="CF22" s="17">
        <v>0</v>
      </c>
      <c r="CG22" s="17">
        <f>K21*CD22*CE22</f>
        <v>0</v>
      </c>
      <c r="CH22" s="17">
        <f>CD22*J21</f>
        <v>0</v>
      </c>
      <c r="CI22" s="17">
        <f>D21*G21*CE22*CD22</f>
        <v>0</v>
      </c>
      <c r="CM22" s="14" t="str">
        <f>CONCATENATE(A21," ",B21," ",C21)</f>
        <v>Ford Fusion Mid-size</v>
      </c>
      <c r="CN22">
        <v>1</v>
      </c>
      <c r="CO22">
        <v>30000</v>
      </c>
      <c r="CP22">
        <v>1</v>
      </c>
      <c r="CQ22" s="17">
        <f>K21*CN22*CO22</f>
        <v>36000</v>
      </c>
      <c r="CR22" s="17">
        <f>CN22*J21</f>
        <v>5196</v>
      </c>
      <c r="CS22" s="17">
        <f>D21*I21*CO22*CN22</f>
        <v>5602.8</v>
      </c>
      <c r="CW22" s="14" t="str">
        <f>CONCATENATE(A21," ",B21," ",C21)</f>
        <v>Ford Fusion Mid-size</v>
      </c>
      <c r="CX22" s="17">
        <v>0</v>
      </c>
      <c r="CY22" s="17">
        <v>0</v>
      </c>
      <c r="CZ22" s="17">
        <v>0</v>
      </c>
      <c r="DA22" s="17">
        <f>K21*CX22*CY22</f>
        <v>0</v>
      </c>
      <c r="DB22" s="17">
        <f>CX22*J21</f>
        <v>0</v>
      </c>
      <c r="DC22" s="17">
        <f>D21*I21*CY22*CX22</f>
        <v>0</v>
      </c>
    </row>
    <row r="23" spans="1:107" x14ac:dyDescent="0.3">
      <c r="A23" t="s">
        <v>49</v>
      </c>
      <c r="B23" t="s">
        <v>60</v>
      </c>
      <c r="C23" t="s">
        <v>22</v>
      </c>
      <c r="D23">
        <v>0.92</v>
      </c>
      <c r="E23">
        <v>8.6999999999999993</v>
      </c>
      <c r="F23">
        <v>6.6</v>
      </c>
      <c r="G23" s="6">
        <f t="shared" si="0"/>
        <v>7.7549999999999994E-2</v>
      </c>
      <c r="H23">
        <v>181</v>
      </c>
      <c r="I23">
        <f t="shared" si="1"/>
        <v>0.18099999999999999</v>
      </c>
      <c r="J23">
        <v>3766.32</v>
      </c>
      <c r="K23" s="3">
        <v>1.2</v>
      </c>
      <c r="L23" s="7">
        <v>0</v>
      </c>
      <c r="M23" s="7">
        <v>9000</v>
      </c>
      <c r="N23" s="11" t="str">
        <f t="shared" si="2"/>
        <v/>
      </c>
      <c r="O23" s="7">
        <v>0</v>
      </c>
      <c r="P23">
        <f t="shared" si="3"/>
        <v>0</v>
      </c>
      <c r="Q23" s="14" t="str">
        <f t="shared" si="7"/>
        <v>Subaru Impreza 4-Door AWD Mid-size</v>
      </c>
      <c r="R23">
        <v>5</v>
      </c>
      <c r="S23">
        <v>30000</v>
      </c>
      <c r="T23">
        <v>1</v>
      </c>
      <c r="U23">
        <f t="shared" si="4"/>
        <v>180000</v>
      </c>
      <c r="V23">
        <f t="shared" si="5"/>
        <v>20803.800000000003</v>
      </c>
      <c r="W23">
        <f t="shared" si="6"/>
        <v>10274.1</v>
      </c>
      <c r="AA23" s="14" t="str">
        <f t="shared" si="8"/>
        <v>Subaru Impreza 4-Door AWD Mid-size</v>
      </c>
      <c r="AB23">
        <v>5</v>
      </c>
      <c r="AC23">
        <v>100000</v>
      </c>
      <c r="AD23">
        <v>1</v>
      </c>
      <c r="AE23">
        <f t="shared" si="9"/>
        <v>600000</v>
      </c>
      <c r="AF23">
        <f t="shared" si="10"/>
        <v>20803.800000000003</v>
      </c>
      <c r="AG23">
        <f t="shared" si="11"/>
        <v>34247</v>
      </c>
      <c r="AK23" s="14" t="str">
        <f t="shared" si="12"/>
        <v>Subaru Impreza 4-Door AWD Mid-size</v>
      </c>
      <c r="AL23">
        <v>3</v>
      </c>
      <c r="AM23">
        <v>30000</v>
      </c>
      <c r="AN23">
        <v>1</v>
      </c>
      <c r="AO23">
        <f t="shared" si="13"/>
        <v>107999.99999999999</v>
      </c>
      <c r="AP23">
        <f t="shared" si="14"/>
        <v>12482.28</v>
      </c>
      <c r="AQ23">
        <f t="shared" si="15"/>
        <v>6164.4600000000009</v>
      </c>
      <c r="AU23" s="14" t="str">
        <f t="shared" si="16"/>
        <v>Subaru Impreza 4-Door AWD Mid-size</v>
      </c>
      <c r="AV23">
        <v>1</v>
      </c>
      <c r="AW23">
        <v>100000</v>
      </c>
      <c r="AX23">
        <v>1</v>
      </c>
      <c r="AZ23" s="14" t="str">
        <f>CONCATENATE(A22," ",B22," ",C22)</f>
        <v>Subaru Impreza 4-Door AWD Mid-size</v>
      </c>
      <c r="BA23" s="17">
        <v>1</v>
      </c>
      <c r="BB23" s="17">
        <v>43025.38</v>
      </c>
      <c r="BC23" s="17">
        <v>1</v>
      </c>
      <c r="BD23">
        <f>K22*BA23*BB23</f>
        <v>51630.455999999998</v>
      </c>
      <c r="BE23">
        <f>BA23*J22</f>
        <v>4160.76</v>
      </c>
      <c r="BF23">
        <f>D22*G22*BB23*BA23</f>
        <v>2946.98037772</v>
      </c>
      <c r="BJ23" s="14" t="str">
        <f>CONCATENATE(A22," ",B22," ",C22)</f>
        <v>Subaru Impreza 4-Door AWD Mid-size</v>
      </c>
      <c r="BK23" s="17">
        <v>0</v>
      </c>
      <c r="BL23" s="17">
        <v>0</v>
      </c>
      <c r="BM23" s="17">
        <v>0</v>
      </c>
      <c r="BN23">
        <f>K22*BK23*BL23</f>
        <v>0</v>
      </c>
      <c r="BO23">
        <f>BK23*J22</f>
        <v>0</v>
      </c>
      <c r="BP23">
        <f>D22*G22*BL23*BK23</f>
        <v>0</v>
      </c>
      <c r="BT23" s="14" t="str">
        <f>CONCATENATE(A22," ",B22," ",C22)</f>
        <v>Subaru Impreza 4-Door AWD Mid-size</v>
      </c>
      <c r="BU23" s="17">
        <v>1</v>
      </c>
      <c r="BV23" s="17">
        <v>30000</v>
      </c>
      <c r="BW23" s="17">
        <v>1</v>
      </c>
      <c r="BX23">
        <f>K22*BU23*BV23</f>
        <v>36000</v>
      </c>
      <c r="BY23">
        <f>BU23*J22</f>
        <v>4160.76</v>
      </c>
      <c r="BZ23">
        <f>D22*G22*BV23*BU23</f>
        <v>2054.8200000000002</v>
      </c>
      <c r="CC23" s="14" t="str">
        <f>CONCATENATE(A22," ",B22," ",C22)</f>
        <v>Subaru Impreza 4-Door AWD Mid-size</v>
      </c>
      <c r="CD23" s="17">
        <v>0</v>
      </c>
      <c r="CE23" s="17">
        <v>0</v>
      </c>
      <c r="CF23" s="17">
        <v>0</v>
      </c>
      <c r="CG23" s="17">
        <f>K22*CD23*CE23</f>
        <v>0</v>
      </c>
      <c r="CH23" s="17">
        <f>CD23*J22</f>
        <v>0</v>
      </c>
      <c r="CI23" s="17">
        <f>D22*G22*CE23*CD23</f>
        <v>0</v>
      </c>
      <c r="CM23" s="14" t="str">
        <f>CONCATENATE(A22," ",B22," ",C22)</f>
        <v>Subaru Impreza 4-Door AWD Mid-size</v>
      </c>
      <c r="CN23">
        <v>1</v>
      </c>
      <c r="CO23">
        <v>30000</v>
      </c>
      <c r="CP23">
        <v>1</v>
      </c>
      <c r="CQ23" s="17">
        <f>K22*CN23*CO23</f>
        <v>36000</v>
      </c>
      <c r="CR23" s="17">
        <f>CN23*J22</f>
        <v>4160.76</v>
      </c>
      <c r="CS23" s="17">
        <f>D22*I22*CO23*CN23</f>
        <v>4802.3999999999996</v>
      </c>
      <c r="CW23" s="14" t="str">
        <f>CONCATENATE(A22," ",B22," ",C22)</f>
        <v>Subaru Impreza 4-Door AWD Mid-size</v>
      </c>
      <c r="CX23" s="17">
        <v>1</v>
      </c>
      <c r="CY23" s="17">
        <v>100000</v>
      </c>
      <c r="CZ23" s="17">
        <v>1</v>
      </c>
      <c r="DA23" s="17">
        <f>K22*CX23*CY23</f>
        <v>120000</v>
      </c>
      <c r="DB23" s="17">
        <f>CX23*J22</f>
        <v>4160.76</v>
      </c>
      <c r="DC23" s="17">
        <f>D22*I22*CY23*CX23</f>
        <v>16008</v>
      </c>
    </row>
    <row r="24" spans="1:107" x14ac:dyDescent="0.3">
      <c r="A24" t="s">
        <v>23</v>
      </c>
      <c r="B24" t="s">
        <v>67</v>
      </c>
      <c r="C24" t="s">
        <v>22</v>
      </c>
      <c r="D24">
        <v>0.92</v>
      </c>
      <c r="E24">
        <v>10.199999999999999</v>
      </c>
      <c r="F24">
        <v>6.9</v>
      </c>
      <c r="G24" s="6">
        <f t="shared" si="0"/>
        <v>8.7150000000000005E-2</v>
      </c>
      <c r="H24">
        <v>205</v>
      </c>
      <c r="I24">
        <f t="shared" si="1"/>
        <v>0.20499999999999999</v>
      </c>
      <c r="J24">
        <v>4371</v>
      </c>
      <c r="K24" s="3">
        <v>1.2</v>
      </c>
      <c r="L24" s="7">
        <v>0</v>
      </c>
      <c r="M24" s="7">
        <v>9000</v>
      </c>
      <c r="N24" s="11" t="str">
        <f t="shared" si="2"/>
        <v/>
      </c>
      <c r="O24" s="7">
        <v>0</v>
      </c>
      <c r="P24">
        <f t="shared" si="3"/>
        <v>0</v>
      </c>
      <c r="Q24" s="14" t="str">
        <f t="shared" si="7"/>
        <v>Mazda Mazda3 5-Door (SIL) Mid-size</v>
      </c>
      <c r="R24">
        <v>0</v>
      </c>
      <c r="S24">
        <v>0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  <c r="AA24" s="14" t="str">
        <f t="shared" si="8"/>
        <v>Mazda Mazda3 5-Door (SIL) Mid-size</v>
      </c>
      <c r="AB24">
        <v>5</v>
      </c>
      <c r="AC24">
        <v>100000</v>
      </c>
      <c r="AD24">
        <v>1</v>
      </c>
      <c r="AE24">
        <f t="shared" si="9"/>
        <v>600000</v>
      </c>
      <c r="AF24">
        <f t="shared" si="10"/>
        <v>18831.600000000002</v>
      </c>
      <c r="AG24">
        <f t="shared" si="11"/>
        <v>35673</v>
      </c>
      <c r="AK24" s="14" t="str">
        <f t="shared" si="12"/>
        <v>Mazda Mazda3 5-Door (SIL) Mid-size</v>
      </c>
      <c r="AL24">
        <v>0</v>
      </c>
      <c r="AM24">
        <v>0</v>
      </c>
      <c r="AN24"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U24" s="14" t="str">
        <f t="shared" si="16"/>
        <v>Mazda Mazda3 5-Door (SIL) Mid-size</v>
      </c>
      <c r="AV24">
        <v>0</v>
      </c>
      <c r="AW24">
        <v>0</v>
      </c>
      <c r="AX24">
        <v>0</v>
      </c>
      <c r="AZ24" s="14" t="str">
        <f>CONCATENATE(A23," ",B23," ",C23)</f>
        <v>Mazda Mazda3 5-Door (SIL) Mid-size</v>
      </c>
      <c r="BA24" s="17">
        <v>2</v>
      </c>
      <c r="BB24" s="17">
        <v>0.66666666666999996</v>
      </c>
      <c r="BC24" s="17">
        <v>0</v>
      </c>
      <c r="BD24">
        <f>K23*BA24*BB24</f>
        <v>1.6000000000079999</v>
      </c>
      <c r="BE24">
        <f>BA24*J23</f>
        <v>7532.64</v>
      </c>
      <c r="BF24">
        <f>D23*G23*BB24*BA24</f>
        <v>9.5128000000475624E-2</v>
      </c>
      <c r="BJ24" s="14" t="str">
        <f>CONCATENATE(A23," ",B23," ",C23)</f>
        <v>Mazda Mazda3 5-Door (SIL) Mid-size</v>
      </c>
      <c r="BK24" s="17">
        <v>1</v>
      </c>
      <c r="BL24" s="17">
        <v>30000</v>
      </c>
      <c r="BM24" s="17">
        <v>1</v>
      </c>
      <c r="BN24">
        <f>K23*BK24*BL24</f>
        <v>36000</v>
      </c>
      <c r="BO24">
        <f>BK24*J23</f>
        <v>3766.32</v>
      </c>
      <c r="BP24">
        <f>D23*G23*BL24*BK24</f>
        <v>2140.3799999999997</v>
      </c>
      <c r="BT24" s="14" t="str">
        <f>CONCATENATE(A23," ",B23," ",C23)</f>
        <v>Mazda Mazda3 5-Door (SIL) Mid-size</v>
      </c>
      <c r="BU24" s="17">
        <v>1</v>
      </c>
      <c r="BV24" s="17">
        <v>30000</v>
      </c>
      <c r="BW24" s="17">
        <v>1</v>
      </c>
      <c r="BX24">
        <f>K23*BU24*BV24</f>
        <v>36000</v>
      </c>
      <c r="BY24">
        <f>BU24*J23</f>
        <v>3766.32</v>
      </c>
      <c r="BZ24">
        <f>D23*G23*BV24*BU24</f>
        <v>2140.3799999999997</v>
      </c>
      <c r="CC24" s="14" t="str">
        <f>CONCATENATE(A23," ",B23," ",C23)</f>
        <v>Mazda Mazda3 5-Door (SIL) Mid-size</v>
      </c>
      <c r="CD24" s="17">
        <v>0</v>
      </c>
      <c r="CE24" s="17">
        <v>0</v>
      </c>
      <c r="CF24" s="17">
        <v>0</v>
      </c>
      <c r="CG24" s="17">
        <f>K23*CD24*CE24</f>
        <v>0</v>
      </c>
      <c r="CH24" s="17">
        <f>CD24*J23</f>
        <v>0</v>
      </c>
      <c r="CI24" s="17">
        <f>D23*G23*CE24*CD24</f>
        <v>0</v>
      </c>
      <c r="CM24" s="14" t="str">
        <f>CONCATENATE(A23," ",B23," ",C23)</f>
        <v>Mazda Mazda3 5-Door (SIL) Mid-size</v>
      </c>
      <c r="CN24">
        <v>1</v>
      </c>
      <c r="CO24">
        <v>30000</v>
      </c>
      <c r="CP24">
        <v>1</v>
      </c>
      <c r="CQ24" s="17">
        <f>K23*CN24*CO24</f>
        <v>36000</v>
      </c>
      <c r="CR24" s="17">
        <f>CN24*J23</f>
        <v>3766.32</v>
      </c>
      <c r="CS24" s="17">
        <f>D23*I23*CO24*CN24</f>
        <v>4995.6000000000004</v>
      </c>
      <c r="CW24" s="14" t="str">
        <f>CONCATENATE(A23," ",B23," ",C23)</f>
        <v>Mazda Mazda3 5-Door (SIL) Mid-size</v>
      </c>
      <c r="CX24" s="17">
        <v>0</v>
      </c>
      <c r="CY24" s="17">
        <v>0</v>
      </c>
      <c r="CZ24" s="17">
        <v>0</v>
      </c>
      <c r="DA24" s="17">
        <f>K23*CX24*CY24</f>
        <v>0</v>
      </c>
      <c r="DB24" s="17">
        <f>CX24*J23</f>
        <v>0</v>
      </c>
      <c r="DC24" s="17">
        <f>D23*I23*CY24*CX24</f>
        <v>0</v>
      </c>
    </row>
    <row r="25" spans="1:107" x14ac:dyDescent="0.3">
      <c r="A25" t="s">
        <v>26</v>
      </c>
      <c r="B25" t="s">
        <v>45</v>
      </c>
      <c r="C25" t="s">
        <v>22</v>
      </c>
      <c r="D25">
        <v>0.92</v>
      </c>
      <c r="E25">
        <v>4.4000000000000004</v>
      </c>
      <c r="F25">
        <v>4.7</v>
      </c>
      <c r="G25" s="6">
        <f t="shared" si="0"/>
        <v>4.5350000000000001E-2</v>
      </c>
      <c r="H25">
        <v>106</v>
      </c>
      <c r="I25">
        <f t="shared" si="1"/>
        <v>0.106</v>
      </c>
      <c r="J25">
        <v>4277.88</v>
      </c>
      <c r="K25" s="3">
        <v>1.2</v>
      </c>
      <c r="L25" s="7">
        <v>0</v>
      </c>
      <c r="M25" s="7">
        <v>9000</v>
      </c>
      <c r="N25" s="11" t="str">
        <f t="shared" si="2"/>
        <v/>
      </c>
      <c r="O25" s="7">
        <v>0</v>
      </c>
      <c r="P25">
        <f t="shared" si="3"/>
        <v>0</v>
      </c>
      <c r="Q25" s="14" t="str">
        <f t="shared" si="7"/>
        <v>Volkswagen Passat Comfirtline Mid-size</v>
      </c>
      <c r="R25">
        <v>1</v>
      </c>
      <c r="S25">
        <v>30000</v>
      </c>
      <c r="T25">
        <v>1</v>
      </c>
      <c r="U25">
        <f t="shared" si="4"/>
        <v>36000</v>
      </c>
      <c r="V25">
        <f t="shared" si="5"/>
        <v>4371</v>
      </c>
      <c r="W25">
        <f t="shared" si="6"/>
        <v>2405.3400000000006</v>
      </c>
      <c r="AA25" s="14" t="str">
        <f t="shared" si="8"/>
        <v>Volkswagen Passat Comfirtline Mid-size</v>
      </c>
      <c r="AB25">
        <v>5</v>
      </c>
      <c r="AC25">
        <v>100000</v>
      </c>
      <c r="AD25">
        <v>1</v>
      </c>
      <c r="AE25">
        <f t="shared" si="9"/>
        <v>600000</v>
      </c>
      <c r="AF25">
        <f t="shared" si="10"/>
        <v>21855</v>
      </c>
      <c r="AG25">
        <f t="shared" si="11"/>
        <v>40089.000000000007</v>
      </c>
      <c r="AK25" s="14" t="str">
        <f t="shared" si="12"/>
        <v>Volkswagen Passat Comfirtline Mid-size</v>
      </c>
      <c r="AL25">
        <v>0</v>
      </c>
      <c r="AM25">
        <v>0</v>
      </c>
      <c r="AN25"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U25" s="14" t="str">
        <f t="shared" si="16"/>
        <v>Volkswagen Passat Comfirtline Mid-size</v>
      </c>
      <c r="AV25">
        <v>0</v>
      </c>
      <c r="AW25">
        <v>0</v>
      </c>
      <c r="AX25">
        <v>0</v>
      </c>
      <c r="AZ25" s="14" t="str">
        <f>CONCATENATE(A24," ",B24," ",C24)</f>
        <v>Volkswagen Passat Comfirtline Mid-size</v>
      </c>
      <c r="BA25" s="17">
        <v>0</v>
      </c>
      <c r="BB25" s="17">
        <v>0</v>
      </c>
      <c r="BC25" s="17">
        <v>0</v>
      </c>
      <c r="BD25">
        <f>K24*BA25*BB25</f>
        <v>0</v>
      </c>
      <c r="BE25">
        <f>BA25*J24</f>
        <v>0</v>
      </c>
      <c r="BF25">
        <f>D24*G24*BB25*BA25</f>
        <v>0</v>
      </c>
      <c r="BJ25" s="14" t="str">
        <f>CONCATENATE(A24," ",B24," ",C24)</f>
        <v>Volkswagen Passat Comfirtline Mid-size</v>
      </c>
      <c r="BK25" s="17">
        <v>0</v>
      </c>
      <c r="BL25" s="17">
        <v>0</v>
      </c>
      <c r="BM25" s="17">
        <v>0</v>
      </c>
      <c r="BN25">
        <f>K24*BK25*BL25</f>
        <v>0</v>
      </c>
      <c r="BO25">
        <f>BK25*J24</f>
        <v>0</v>
      </c>
      <c r="BP25">
        <f>D24*G24*BL25*BK25</f>
        <v>0</v>
      </c>
      <c r="BT25" s="14" t="str">
        <f>CONCATENATE(A24," ",B24," ",C24)</f>
        <v>Volkswagen Passat Comfirtline Mid-size</v>
      </c>
      <c r="BU25" s="17">
        <v>1</v>
      </c>
      <c r="BV25" s="17">
        <v>30000</v>
      </c>
      <c r="BW25" s="17">
        <v>1</v>
      </c>
      <c r="BX25">
        <f>K24*BU25*BV25</f>
        <v>36000</v>
      </c>
      <c r="BY25">
        <f>BU25*J24</f>
        <v>4371</v>
      </c>
      <c r="BZ25">
        <f>D24*G24*BV25*BU25</f>
        <v>2405.3400000000006</v>
      </c>
      <c r="CC25" s="14" t="str">
        <f>CONCATENATE(A24," ",B24," ",C24)</f>
        <v>Volkswagen Passat Comfirtline Mid-size</v>
      </c>
      <c r="CD25" s="17">
        <v>0</v>
      </c>
      <c r="CE25" s="17">
        <v>0</v>
      </c>
      <c r="CF25" s="17">
        <v>0</v>
      </c>
      <c r="CG25" s="17">
        <f>K24*CD25*CE25</f>
        <v>0</v>
      </c>
      <c r="CH25" s="17">
        <f>CD25*J24</f>
        <v>0</v>
      </c>
      <c r="CI25" s="17">
        <f>D24*G24*CE25*CD25</f>
        <v>0</v>
      </c>
      <c r="CM25" s="14" t="str">
        <f>CONCATENATE(A24," ",B24," ",C24)</f>
        <v>Volkswagen Passat Comfirtline Mid-size</v>
      </c>
      <c r="CN25">
        <v>1</v>
      </c>
      <c r="CO25">
        <v>30000</v>
      </c>
      <c r="CP25">
        <v>1</v>
      </c>
      <c r="CQ25" s="17">
        <f>K24*CN25*CO25</f>
        <v>36000</v>
      </c>
      <c r="CR25" s="17">
        <f>CN25*J24</f>
        <v>4371</v>
      </c>
      <c r="CS25" s="17">
        <f>D24*I24*CO25*CN25</f>
        <v>5658</v>
      </c>
      <c r="CW25" s="14" t="str">
        <f>CONCATENATE(A24," ",B24," ",C24)</f>
        <v>Volkswagen Passat Comfirtline Mid-size</v>
      </c>
      <c r="CX25" s="17">
        <v>0</v>
      </c>
      <c r="CY25" s="17">
        <v>0</v>
      </c>
      <c r="CZ25" s="17">
        <v>0</v>
      </c>
      <c r="DA25" s="17">
        <f>K24*CX25*CY25</f>
        <v>0</v>
      </c>
      <c r="DB25" s="17">
        <f>CX25*J24</f>
        <v>0</v>
      </c>
      <c r="DC25" s="17">
        <f>D24*I24*CY25*CX25</f>
        <v>0</v>
      </c>
    </row>
    <row r="26" spans="1:107" x14ac:dyDescent="0.3">
      <c r="A26" t="s">
        <v>35</v>
      </c>
      <c r="B26" t="s">
        <v>74</v>
      </c>
      <c r="C26" t="s">
        <v>22</v>
      </c>
      <c r="D26">
        <v>1.22</v>
      </c>
      <c r="E26">
        <v>8.4</v>
      </c>
      <c r="F26">
        <v>8.1999999999999993</v>
      </c>
      <c r="G26" s="6">
        <f t="shared" si="0"/>
        <v>8.3100000000000007E-2</v>
      </c>
      <c r="H26">
        <v>196</v>
      </c>
      <c r="I26">
        <f t="shared" si="1"/>
        <v>0.19600000000000001</v>
      </c>
      <c r="J26">
        <v>14341.92</v>
      </c>
      <c r="K26" s="3">
        <v>1.2</v>
      </c>
      <c r="L26" s="7">
        <v>0</v>
      </c>
      <c r="M26" s="7">
        <v>9000</v>
      </c>
      <c r="N26" s="11" t="str">
        <f t="shared" si="2"/>
        <v/>
      </c>
      <c r="O26" s="7">
        <v>0</v>
      </c>
      <c r="P26">
        <f t="shared" si="3"/>
        <v>0</v>
      </c>
      <c r="Q26" s="14" t="str">
        <f t="shared" si="7"/>
        <v>Toyota Prius Mid-size</v>
      </c>
      <c r="R26">
        <v>5</v>
      </c>
      <c r="S26">
        <v>100000</v>
      </c>
      <c r="T26">
        <v>1</v>
      </c>
      <c r="U26">
        <f t="shared" si="4"/>
        <v>600000</v>
      </c>
      <c r="V26">
        <f t="shared" si="5"/>
        <v>21389.4</v>
      </c>
      <c r="W26">
        <f t="shared" si="6"/>
        <v>20861</v>
      </c>
      <c r="AA26" s="14" t="str">
        <f t="shared" si="8"/>
        <v>Toyota Prius Mid-size</v>
      </c>
      <c r="AB26">
        <v>5</v>
      </c>
      <c r="AC26">
        <v>100000</v>
      </c>
      <c r="AD26">
        <v>1</v>
      </c>
      <c r="AE26">
        <f t="shared" si="9"/>
        <v>600000</v>
      </c>
      <c r="AF26">
        <f t="shared" si="10"/>
        <v>21389.4</v>
      </c>
      <c r="AG26">
        <f t="shared" si="11"/>
        <v>20861</v>
      </c>
      <c r="AK26" s="14" t="str">
        <f t="shared" si="12"/>
        <v>Toyota Prius Mid-size</v>
      </c>
      <c r="AL26">
        <v>5</v>
      </c>
      <c r="AM26">
        <v>100000</v>
      </c>
      <c r="AN26">
        <v>1</v>
      </c>
      <c r="AO26">
        <f t="shared" si="13"/>
        <v>600000</v>
      </c>
      <c r="AP26">
        <f t="shared" si="14"/>
        <v>21389.4</v>
      </c>
      <c r="AQ26">
        <f t="shared" si="15"/>
        <v>20861</v>
      </c>
      <c r="AU26" s="14" t="str">
        <f t="shared" si="16"/>
        <v>Toyota Prius Mid-size</v>
      </c>
      <c r="AV26">
        <v>0</v>
      </c>
      <c r="AW26">
        <v>0</v>
      </c>
      <c r="AX26">
        <v>0</v>
      </c>
      <c r="AZ26" s="14" t="str">
        <f>CONCATENATE(A25," ",B25," ",C25)</f>
        <v>Toyota Prius Mid-size</v>
      </c>
      <c r="BA26" s="17">
        <v>2</v>
      </c>
      <c r="BB26" s="17">
        <v>100000</v>
      </c>
      <c r="BC26" s="17">
        <v>1</v>
      </c>
      <c r="BD26">
        <f>K25*BA26*BB26</f>
        <v>240000</v>
      </c>
      <c r="BE26">
        <f>BA26*J25</f>
        <v>8555.76</v>
      </c>
      <c r="BF26">
        <f>D25*G25*BB26*BA26</f>
        <v>8344.4</v>
      </c>
      <c r="BJ26" s="14" t="str">
        <f>CONCATENATE(A25," ",B25," ",C25)</f>
        <v>Toyota Prius Mid-size</v>
      </c>
      <c r="BK26" s="17">
        <v>7</v>
      </c>
      <c r="BL26" s="17">
        <v>100000</v>
      </c>
      <c r="BM26" s="17">
        <v>1</v>
      </c>
      <c r="BN26">
        <f>K25*BK26*BL26</f>
        <v>840000</v>
      </c>
      <c r="BO26">
        <f>BK26*J25</f>
        <v>29945.16</v>
      </c>
      <c r="BP26">
        <f>D25*G25*BL26*BK26</f>
        <v>29205.399999999998</v>
      </c>
      <c r="BT26" s="14" t="str">
        <f>CONCATENATE(A25," ",B25," ",C25)</f>
        <v>Toyota Prius Mid-size</v>
      </c>
      <c r="BU26" s="17">
        <v>4</v>
      </c>
      <c r="BV26" s="17">
        <v>100000</v>
      </c>
      <c r="BW26" s="17">
        <v>1</v>
      </c>
      <c r="BX26">
        <f>K25*BU26*BV26</f>
        <v>480000</v>
      </c>
      <c r="BY26">
        <f>BU26*J25</f>
        <v>17111.52</v>
      </c>
      <c r="BZ26">
        <f>D25*G25*BV26*BU26</f>
        <v>16688.8</v>
      </c>
      <c r="CC26" s="14" t="str">
        <f>CONCATENATE(A25," ",B25," ",C25)</f>
        <v>Toyota Prius Mid-size</v>
      </c>
      <c r="CD26" s="17">
        <v>0</v>
      </c>
      <c r="CE26" s="17">
        <v>0</v>
      </c>
      <c r="CF26" s="17">
        <v>0</v>
      </c>
      <c r="CG26" s="17">
        <f>K25*CD26*CE26</f>
        <v>0</v>
      </c>
      <c r="CH26" s="17">
        <f>CD26*J25</f>
        <v>0</v>
      </c>
      <c r="CI26" s="17">
        <f>D25*G25*CE26*CD26</f>
        <v>0</v>
      </c>
      <c r="CM26" s="14" t="str">
        <f>CONCATENATE(A25," ",B25," ",C25)</f>
        <v>Toyota Prius Mid-size</v>
      </c>
      <c r="CN26">
        <v>1</v>
      </c>
      <c r="CO26">
        <v>30000</v>
      </c>
      <c r="CP26">
        <v>1</v>
      </c>
      <c r="CQ26" s="17">
        <f>K25*CN26*CO26</f>
        <v>36000</v>
      </c>
      <c r="CR26" s="17">
        <f>CN26*J25</f>
        <v>4277.88</v>
      </c>
      <c r="CS26" s="17">
        <f>D25*I25*CO26*CN26</f>
        <v>2925.6</v>
      </c>
      <c r="CW26" s="14" t="str">
        <f>CONCATENATE(A25," ",B25," ",C25)</f>
        <v>Toyota Prius Mid-size</v>
      </c>
      <c r="CX26" s="17">
        <v>5</v>
      </c>
      <c r="CY26" s="17">
        <v>100000</v>
      </c>
      <c r="CZ26" s="17">
        <v>1</v>
      </c>
      <c r="DA26" s="17">
        <f>K25*CX26*CY26</f>
        <v>600000</v>
      </c>
      <c r="DB26" s="17">
        <f>CX26*J25</f>
        <v>21389.4</v>
      </c>
      <c r="DC26" s="17">
        <f>D25*I25*CY26*CX26</f>
        <v>48760</v>
      </c>
    </row>
    <row r="27" spans="1:107" x14ac:dyDescent="0.3">
      <c r="A27" t="s">
        <v>56</v>
      </c>
      <c r="B27" t="s">
        <v>68</v>
      </c>
      <c r="C27" t="s">
        <v>22</v>
      </c>
      <c r="D27">
        <v>1.22</v>
      </c>
      <c r="E27">
        <v>11.3</v>
      </c>
      <c r="F27">
        <v>7.5</v>
      </c>
      <c r="G27" s="6">
        <f t="shared" si="0"/>
        <v>9.5899999999999999E-2</v>
      </c>
      <c r="H27">
        <v>223</v>
      </c>
      <c r="I27">
        <f t="shared" si="1"/>
        <v>0.223</v>
      </c>
      <c r="J27">
        <v>8780.4000000000015</v>
      </c>
      <c r="K27" s="3">
        <v>1.2</v>
      </c>
      <c r="L27" s="7">
        <v>1</v>
      </c>
      <c r="M27" s="7">
        <v>9000</v>
      </c>
      <c r="N27" s="11">
        <f t="shared" si="2"/>
        <v>9000</v>
      </c>
      <c r="O27" s="7">
        <v>1</v>
      </c>
      <c r="P27">
        <f t="shared" si="3"/>
        <v>15</v>
      </c>
      <c r="Q27" s="14" t="str">
        <f t="shared" si="7"/>
        <v>Acura RLX Hybrid Mid-size</v>
      </c>
      <c r="R27">
        <v>0</v>
      </c>
      <c r="S27">
        <v>0</v>
      </c>
      <c r="T27">
        <v>0</v>
      </c>
      <c r="U27">
        <f t="shared" si="4"/>
        <v>0</v>
      </c>
      <c r="V27">
        <f t="shared" si="5"/>
        <v>0</v>
      </c>
      <c r="W27">
        <f t="shared" si="6"/>
        <v>0</v>
      </c>
      <c r="AA27" s="14" t="str">
        <f t="shared" si="8"/>
        <v>Acura RLX Hybrid Mid-size</v>
      </c>
      <c r="AB27">
        <v>5</v>
      </c>
      <c r="AC27">
        <v>100000</v>
      </c>
      <c r="AD27">
        <v>1</v>
      </c>
      <c r="AE27">
        <f t="shared" si="9"/>
        <v>600000</v>
      </c>
      <c r="AF27">
        <f t="shared" si="10"/>
        <v>71709.600000000006</v>
      </c>
      <c r="AG27">
        <f t="shared" si="11"/>
        <v>50691</v>
      </c>
      <c r="AK27" s="14" t="str">
        <f t="shared" si="12"/>
        <v>Acura RLX Hybrid Mid-size</v>
      </c>
      <c r="AL27">
        <v>0</v>
      </c>
      <c r="AM27">
        <v>0</v>
      </c>
      <c r="AN27">
        <v>0</v>
      </c>
      <c r="AO27">
        <f t="shared" si="13"/>
        <v>0</v>
      </c>
      <c r="AP27">
        <f t="shared" si="14"/>
        <v>0</v>
      </c>
      <c r="AQ27">
        <f t="shared" si="15"/>
        <v>0</v>
      </c>
      <c r="AU27" s="14" t="str">
        <f t="shared" si="16"/>
        <v>Acura RLX Hybrid Mid-size</v>
      </c>
      <c r="AV27">
        <v>0</v>
      </c>
      <c r="AW27">
        <v>0</v>
      </c>
      <c r="AX27">
        <v>0</v>
      </c>
      <c r="AZ27" s="14" t="str">
        <f>CONCATENATE(A26," ",B26," ",C26)</f>
        <v>Acura RLX Hybrid Mid-size</v>
      </c>
      <c r="BA27" s="17">
        <v>0</v>
      </c>
      <c r="BB27" s="17">
        <v>0</v>
      </c>
      <c r="BC27" s="17">
        <v>0</v>
      </c>
      <c r="BD27">
        <f>K26*BA27*BB27</f>
        <v>0</v>
      </c>
      <c r="BE27">
        <f>BA27*J26</f>
        <v>0</v>
      </c>
      <c r="BF27">
        <f>D26*G26*BB27*BA27</f>
        <v>0</v>
      </c>
      <c r="BJ27" s="14" t="str">
        <f>CONCATENATE(A26," ",B26," ",C26)</f>
        <v>Acura RLX Hybrid Mid-size</v>
      </c>
      <c r="BK27" s="17">
        <v>0</v>
      </c>
      <c r="BL27" s="17">
        <v>9.8330697314000001E-2</v>
      </c>
      <c r="BM27" s="17">
        <v>0</v>
      </c>
      <c r="BN27">
        <f>K26*BK27*BL27</f>
        <v>0</v>
      </c>
      <c r="BO27">
        <f>BK27*J26</f>
        <v>0</v>
      </c>
      <c r="BP27">
        <f>D26*G26*BL27*BK27</f>
        <v>0</v>
      </c>
      <c r="BT27" s="14" t="str">
        <f>CONCATENATE(A26," ",B26," ",C26)</f>
        <v>Acura RLX Hybrid Mid-size</v>
      </c>
      <c r="BU27" s="17">
        <v>1</v>
      </c>
      <c r="BV27" s="17">
        <v>30000</v>
      </c>
      <c r="BW27" s="17">
        <v>1</v>
      </c>
      <c r="BX27">
        <f>K26*BU27*BV27</f>
        <v>36000</v>
      </c>
      <c r="BY27">
        <f>BU27*J26</f>
        <v>14341.92</v>
      </c>
      <c r="BZ27">
        <f>D26*G26*BV27*BU27</f>
        <v>3041.46</v>
      </c>
      <c r="CC27" s="14" t="str">
        <f>CONCATENATE(A26," ",B26," ",C26)</f>
        <v>Acura RLX Hybrid Mid-size</v>
      </c>
      <c r="CD27" s="17">
        <v>0</v>
      </c>
      <c r="CE27" s="17">
        <v>0</v>
      </c>
      <c r="CF27" s="17">
        <v>0</v>
      </c>
      <c r="CG27" s="17">
        <f>K26*CD27*CE27</f>
        <v>0</v>
      </c>
      <c r="CH27" s="17">
        <f>CD27*J26</f>
        <v>0</v>
      </c>
      <c r="CI27" s="17">
        <f>D26*G26*CE27*CD27</f>
        <v>0</v>
      </c>
      <c r="CM27" s="14" t="str">
        <f>CONCATENATE(A26," ",B26," ",C26)</f>
        <v>Acura RLX Hybrid Mid-size</v>
      </c>
      <c r="CN27">
        <v>1</v>
      </c>
      <c r="CO27">
        <v>30000</v>
      </c>
      <c r="CP27">
        <v>1</v>
      </c>
      <c r="CQ27" s="17">
        <f>K26*CN27*CO27</f>
        <v>36000</v>
      </c>
      <c r="CR27" s="17">
        <f>CN27*J26</f>
        <v>14341.92</v>
      </c>
      <c r="CS27" s="17">
        <f>D26*I26*CO27*CN27</f>
        <v>7173.6</v>
      </c>
      <c r="CW27" s="14" t="str">
        <f>CONCATENATE(A26," ",B26," ",C26)</f>
        <v>Acura RLX Hybrid Mid-size</v>
      </c>
      <c r="CX27" s="17">
        <v>0</v>
      </c>
      <c r="CY27" s="17">
        <v>0</v>
      </c>
      <c r="CZ27" s="17">
        <v>0</v>
      </c>
      <c r="DA27" s="17">
        <f>K26*CX27*CY27</f>
        <v>0</v>
      </c>
      <c r="DB27" s="17">
        <f>CX27*J26</f>
        <v>0</v>
      </c>
      <c r="DC27" s="17">
        <f>D26*I26*CY27*CX27</f>
        <v>0</v>
      </c>
    </row>
    <row r="28" spans="1:107" x14ac:dyDescent="0.3">
      <c r="A28" t="s">
        <v>44</v>
      </c>
      <c r="B28" t="s">
        <v>65</v>
      </c>
      <c r="C28" t="s">
        <v>22</v>
      </c>
      <c r="D28">
        <v>0.92</v>
      </c>
      <c r="E28">
        <v>8</v>
      </c>
      <c r="F28">
        <v>6</v>
      </c>
      <c r="G28" s="6">
        <f t="shared" si="0"/>
        <v>7.1000000000000008E-2</v>
      </c>
      <c r="H28">
        <v>167</v>
      </c>
      <c r="I28">
        <f t="shared" si="1"/>
        <v>0.16700000000000001</v>
      </c>
      <c r="J28">
        <v>2616</v>
      </c>
      <c r="K28" s="3">
        <v>1.2</v>
      </c>
      <c r="L28" s="7">
        <v>3</v>
      </c>
      <c r="M28" s="7">
        <v>9000</v>
      </c>
      <c r="N28" s="11">
        <f t="shared" si="2"/>
        <v>9000</v>
      </c>
      <c r="O28" s="7">
        <v>1</v>
      </c>
      <c r="P28">
        <f t="shared" si="3"/>
        <v>15</v>
      </c>
      <c r="Q28" s="14" t="str">
        <f t="shared" si="7"/>
        <v>Volvo S90 T6 AWD Mid-size</v>
      </c>
      <c r="R28">
        <v>0</v>
      </c>
      <c r="S28">
        <v>0</v>
      </c>
      <c r="T28">
        <v>0</v>
      </c>
      <c r="U28">
        <f t="shared" si="4"/>
        <v>0</v>
      </c>
      <c r="V28">
        <f t="shared" si="5"/>
        <v>0</v>
      </c>
      <c r="W28">
        <f t="shared" si="6"/>
        <v>0</v>
      </c>
      <c r="AA28" s="14" t="str">
        <f t="shared" si="8"/>
        <v>Volvo S90 T6 AWD Mid-size</v>
      </c>
      <c r="AB28">
        <v>5</v>
      </c>
      <c r="AC28">
        <v>100000</v>
      </c>
      <c r="AD28">
        <v>1</v>
      </c>
      <c r="AE28">
        <f t="shared" si="9"/>
        <v>600000</v>
      </c>
      <c r="AF28">
        <f t="shared" si="10"/>
        <v>43902.000000000007</v>
      </c>
      <c r="AG28">
        <f t="shared" si="11"/>
        <v>58499</v>
      </c>
      <c r="AK28" s="14" t="str">
        <f t="shared" si="12"/>
        <v>Volvo S90 T6 AWD Mid-size</v>
      </c>
      <c r="AL28">
        <v>0</v>
      </c>
      <c r="AM28">
        <v>0</v>
      </c>
      <c r="AN28"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U28" s="14" t="str">
        <f t="shared" si="16"/>
        <v>Volvo S90 T6 AWD Mid-size</v>
      </c>
      <c r="AV28">
        <v>0</v>
      </c>
      <c r="AW28">
        <v>0</v>
      </c>
      <c r="AX28">
        <v>0</v>
      </c>
      <c r="AZ28" s="14" t="str">
        <f>CONCATENATE(A27," ",B27," ",C27)</f>
        <v>Volvo S90 T6 AWD Mid-size</v>
      </c>
      <c r="BA28" s="17">
        <v>0</v>
      </c>
      <c r="BB28" s="17">
        <v>0</v>
      </c>
      <c r="BC28" s="17">
        <v>0</v>
      </c>
      <c r="BD28">
        <f>K27*BA28*BB28</f>
        <v>0</v>
      </c>
      <c r="BE28">
        <f>BA28*J27</f>
        <v>0</v>
      </c>
      <c r="BF28">
        <f>D27*G27*BB28*BA28</f>
        <v>0</v>
      </c>
      <c r="BJ28" s="14" t="str">
        <f>CONCATENATE(A27," ",B27," ",C27)</f>
        <v>Volvo S90 T6 AWD Mid-size</v>
      </c>
      <c r="BK28" s="17">
        <v>0</v>
      </c>
      <c r="BL28" s="17">
        <v>5.7865571228999997E-2</v>
      </c>
      <c r="BM28" s="17">
        <v>0</v>
      </c>
      <c r="BN28">
        <f>K27*BK28*BL28</f>
        <v>0</v>
      </c>
      <c r="BO28">
        <f>BK28*J27</f>
        <v>0</v>
      </c>
      <c r="BP28">
        <f>D27*G27*BL28*BK28</f>
        <v>0</v>
      </c>
      <c r="BT28" s="14" t="str">
        <f>CONCATENATE(A27," ",B27," ",C27)</f>
        <v>Volvo S90 T6 AWD Mid-size</v>
      </c>
      <c r="BU28" s="17">
        <v>1</v>
      </c>
      <c r="BV28" s="17">
        <v>30000</v>
      </c>
      <c r="BW28" s="17">
        <v>1</v>
      </c>
      <c r="BX28">
        <f>K27*BU28*BV28</f>
        <v>36000</v>
      </c>
      <c r="BY28">
        <f>BU28*J27</f>
        <v>8780.4000000000015</v>
      </c>
      <c r="BZ28">
        <f>D27*G27*BV28*BU28</f>
        <v>3509.9399999999996</v>
      </c>
      <c r="CC28" s="14" t="str">
        <f>CONCATENATE(A27," ",B27," ",C27)</f>
        <v>Volvo S90 T6 AWD Mid-size</v>
      </c>
      <c r="CD28" s="17">
        <v>0</v>
      </c>
      <c r="CE28" s="17">
        <v>0</v>
      </c>
      <c r="CF28" s="17">
        <v>0</v>
      </c>
      <c r="CG28" s="17">
        <f>K27*CD28*CE28</f>
        <v>0</v>
      </c>
      <c r="CH28" s="17">
        <f>CD28*J27</f>
        <v>0</v>
      </c>
      <c r="CI28" s="17">
        <f>D27*G27*CE28*CD28</f>
        <v>0</v>
      </c>
      <c r="CM28" s="14" t="str">
        <f>CONCATENATE(A27," ",B27," ",C27)</f>
        <v>Volvo S90 T6 AWD Mid-size</v>
      </c>
      <c r="CN28">
        <v>1</v>
      </c>
      <c r="CO28">
        <v>30000</v>
      </c>
      <c r="CP28">
        <v>1</v>
      </c>
      <c r="CQ28" s="17">
        <f>K27*CN28*CO28</f>
        <v>36000</v>
      </c>
      <c r="CR28" s="17">
        <f>CN28*J27</f>
        <v>8780.4000000000015</v>
      </c>
      <c r="CS28" s="17">
        <f>D27*I27*CO28*CN28</f>
        <v>8161.8000000000011</v>
      </c>
      <c r="CW28" s="14" t="str">
        <f>CONCATENATE(A27," ",B27," ",C27)</f>
        <v>Volvo S90 T6 AWD Mid-size</v>
      </c>
      <c r="CX28" s="17">
        <v>0</v>
      </c>
      <c r="CY28" s="17">
        <v>0</v>
      </c>
      <c r="CZ28" s="17">
        <v>0</v>
      </c>
      <c r="DA28" s="17">
        <f>K27*CX28*CY28</f>
        <v>0</v>
      </c>
      <c r="DB28" s="17">
        <f>CX28*J27</f>
        <v>0</v>
      </c>
      <c r="DC28" s="17">
        <f>D27*I27*CY28*CX28</f>
        <v>0</v>
      </c>
    </row>
    <row r="29" spans="1:107" x14ac:dyDescent="0.3">
      <c r="A29" s="8" t="s">
        <v>46</v>
      </c>
      <c r="B29" s="8" t="s">
        <v>59</v>
      </c>
      <c r="C29" s="8" t="s">
        <v>22</v>
      </c>
      <c r="D29" s="8">
        <v>0.92</v>
      </c>
      <c r="E29" s="8">
        <v>8</v>
      </c>
      <c r="F29" s="8">
        <v>6.3</v>
      </c>
      <c r="G29" s="9">
        <f t="shared" si="0"/>
        <v>7.2349999999999998E-2</v>
      </c>
      <c r="H29" s="8">
        <v>168</v>
      </c>
      <c r="I29" s="8">
        <f t="shared" si="1"/>
        <v>0.16800000000000001</v>
      </c>
      <c r="J29" s="8">
        <v>5578.92</v>
      </c>
      <c r="K29" s="8">
        <v>1.2</v>
      </c>
      <c r="L29" s="8">
        <v>5</v>
      </c>
      <c r="M29" s="8">
        <v>9000</v>
      </c>
      <c r="N29" s="11">
        <f t="shared" si="2"/>
        <v>9000</v>
      </c>
      <c r="O29" s="7">
        <v>1</v>
      </c>
      <c r="P29">
        <f t="shared" si="3"/>
        <v>15</v>
      </c>
      <c r="Q29" s="14" t="str">
        <f t="shared" si="7"/>
        <v>Nissan Sentra Mid-size</v>
      </c>
      <c r="R29">
        <v>0</v>
      </c>
      <c r="S29">
        <v>0</v>
      </c>
      <c r="T29">
        <v>0</v>
      </c>
      <c r="U29">
        <f t="shared" si="4"/>
        <v>0</v>
      </c>
      <c r="V29">
        <f t="shared" si="5"/>
        <v>0</v>
      </c>
      <c r="W29">
        <f t="shared" si="6"/>
        <v>0</v>
      </c>
      <c r="AA29" s="14" t="str">
        <f t="shared" si="8"/>
        <v>Nissan Sentra Mid-size</v>
      </c>
      <c r="AB29">
        <v>5</v>
      </c>
      <c r="AC29">
        <v>100000</v>
      </c>
      <c r="AD29">
        <v>1</v>
      </c>
      <c r="AE29">
        <f t="shared" si="9"/>
        <v>600000</v>
      </c>
      <c r="AF29">
        <f t="shared" si="10"/>
        <v>13080</v>
      </c>
      <c r="AG29">
        <f t="shared" si="11"/>
        <v>32660</v>
      </c>
      <c r="AK29" s="14" t="str">
        <f t="shared" si="12"/>
        <v>Nissan Sentra Mid-size</v>
      </c>
      <c r="AL29">
        <v>1</v>
      </c>
      <c r="AM29">
        <v>100000</v>
      </c>
      <c r="AN29">
        <v>1</v>
      </c>
      <c r="AO29">
        <f t="shared" si="13"/>
        <v>120000</v>
      </c>
      <c r="AP29">
        <f t="shared" si="14"/>
        <v>2616</v>
      </c>
      <c r="AQ29">
        <f t="shared" si="15"/>
        <v>6532</v>
      </c>
      <c r="AU29" s="14" t="str">
        <f t="shared" si="16"/>
        <v>Nissan Sentra Mid-size</v>
      </c>
      <c r="AV29">
        <v>5</v>
      </c>
      <c r="AW29">
        <v>100000</v>
      </c>
      <c r="AX29">
        <v>1</v>
      </c>
      <c r="AZ29" s="14" t="str">
        <f>CONCATENATE(A28," ",B28," ",C28)</f>
        <v>Nissan Sentra Mid-size</v>
      </c>
      <c r="BA29" s="17">
        <v>2</v>
      </c>
      <c r="BB29" s="17">
        <v>100000</v>
      </c>
      <c r="BC29" s="17">
        <v>1</v>
      </c>
      <c r="BD29">
        <f>K28*BA29*BB29</f>
        <v>240000</v>
      </c>
      <c r="BE29">
        <f>BA29*J28</f>
        <v>5232</v>
      </c>
      <c r="BF29">
        <f>D28*G28*BB29*BA29</f>
        <v>13064</v>
      </c>
      <c r="BJ29" s="14" t="str">
        <f>CONCATENATE(A28," ",B28," ",C28)</f>
        <v>Nissan Sentra Mid-size</v>
      </c>
      <c r="BK29" s="17">
        <v>1</v>
      </c>
      <c r="BL29" s="17">
        <v>30000</v>
      </c>
      <c r="BM29" s="17">
        <v>1</v>
      </c>
      <c r="BN29">
        <f>K28*BK29*BL29</f>
        <v>36000</v>
      </c>
      <c r="BO29">
        <f>BK29*J28</f>
        <v>2616</v>
      </c>
      <c r="BP29">
        <f>D28*G28*BL29*BK29</f>
        <v>1959.6000000000001</v>
      </c>
      <c r="BT29" s="14" t="str">
        <f>CONCATENATE(A28," ",B28," ",C28)</f>
        <v>Nissan Sentra Mid-size</v>
      </c>
      <c r="BU29" s="17">
        <v>1</v>
      </c>
      <c r="BV29" s="17">
        <v>30000</v>
      </c>
      <c r="BW29" s="17">
        <v>1</v>
      </c>
      <c r="BX29">
        <f>K28*BU29*BV29</f>
        <v>36000</v>
      </c>
      <c r="BY29">
        <f>BU29*J28</f>
        <v>2616</v>
      </c>
      <c r="BZ29">
        <f>D28*G28*BV29*BU29</f>
        <v>1959.6000000000001</v>
      </c>
      <c r="CC29" s="14" t="str">
        <f>CONCATENATE(A28," ",B28," ",C28)</f>
        <v>Nissan Sentra Mid-size</v>
      </c>
      <c r="CD29" s="17">
        <v>0</v>
      </c>
      <c r="CE29" s="17">
        <v>0</v>
      </c>
      <c r="CF29" s="17">
        <v>0</v>
      </c>
      <c r="CG29" s="17">
        <f>K28*CD29*CE29</f>
        <v>0</v>
      </c>
      <c r="CH29" s="17">
        <f>CD29*J28</f>
        <v>0</v>
      </c>
      <c r="CI29" s="17">
        <f>D28*G28*CE29*CD29</f>
        <v>0</v>
      </c>
      <c r="CM29" s="14" t="str">
        <f>CONCATENATE(A28," ",B28," ",C28)</f>
        <v>Nissan Sentra Mid-size</v>
      </c>
      <c r="CN29">
        <v>1</v>
      </c>
      <c r="CO29">
        <v>30000</v>
      </c>
      <c r="CP29">
        <v>1</v>
      </c>
      <c r="CQ29" s="17">
        <f>K28*CN29*CO29</f>
        <v>36000</v>
      </c>
      <c r="CR29" s="17">
        <f>CN29*J28</f>
        <v>2616</v>
      </c>
      <c r="CS29" s="17">
        <f>D28*I28*CO29*CN29</f>
        <v>4609.2000000000007</v>
      </c>
      <c r="CW29" s="14" t="str">
        <f>CONCATENATE(A28," ",B28," ",C28)</f>
        <v>Nissan Sentra Mid-size</v>
      </c>
      <c r="CX29" s="17">
        <v>1</v>
      </c>
      <c r="CY29" s="17">
        <v>100000</v>
      </c>
      <c r="CZ29" s="17">
        <v>1</v>
      </c>
      <c r="DA29" s="17">
        <f>K28*CX29*CY29</f>
        <v>120000</v>
      </c>
      <c r="DB29" s="17">
        <f>CX29*J28</f>
        <v>2616</v>
      </c>
      <c r="DC29" s="17">
        <f>D28*I28*CY29*CX29</f>
        <v>15364.000000000002</v>
      </c>
    </row>
    <row r="30" spans="1:107" x14ac:dyDescent="0.3">
      <c r="A30" t="s">
        <v>20</v>
      </c>
      <c r="B30" t="s">
        <v>28</v>
      </c>
      <c r="C30" t="s">
        <v>17</v>
      </c>
      <c r="D30">
        <v>0.92</v>
      </c>
      <c r="E30">
        <v>7.7</v>
      </c>
      <c r="F30">
        <v>6</v>
      </c>
      <c r="G30" s="6">
        <f t="shared" si="0"/>
        <v>6.9350000000000009E-2</v>
      </c>
      <c r="H30">
        <v>162</v>
      </c>
      <c r="I30">
        <f t="shared" si="1"/>
        <v>0.16200000000000001</v>
      </c>
      <c r="J30">
        <v>4025.28</v>
      </c>
      <c r="K30" s="3">
        <v>1.5</v>
      </c>
      <c r="L30" s="7">
        <v>5</v>
      </c>
      <c r="M30" s="7">
        <v>150000</v>
      </c>
      <c r="N30" s="11">
        <f t="shared" si="2"/>
        <v>150000</v>
      </c>
      <c r="O30" s="7">
        <v>1</v>
      </c>
      <c r="P30">
        <f t="shared" si="3"/>
        <v>15</v>
      </c>
      <c r="Q30" s="14" t="str">
        <f t="shared" si="7"/>
        <v>Lexus UX 200 Mid-size</v>
      </c>
      <c r="R30">
        <v>3</v>
      </c>
      <c r="S30">
        <v>30000</v>
      </c>
      <c r="T30">
        <v>1</v>
      </c>
      <c r="U30">
        <f t="shared" si="4"/>
        <v>107999.99999999999</v>
      </c>
      <c r="V30">
        <f t="shared" si="5"/>
        <v>16736.760000000002</v>
      </c>
      <c r="W30">
        <f t="shared" si="6"/>
        <v>5990.58</v>
      </c>
      <c r="AA30" s="14" t="str">
        <f t="shared" si="8"/>
        <v>Lexus UX 200 Mid-size</v>
      </c>
      <c r="AB30">
        <v>5</v>
      </c>
      <c r="AC30">
        <v>100000</v>
      </c>
      <c r="AD30">
        <v>1</v>
      </c>
      <c r="AE30">
        <f t="shared" si="9"/>
        <v>600000</v>
      </c>
      <c r="AF30">
        <f t="shared" si="10"/>
        <v>27894.6</v>
      </c>
      <c r="AG30">
        <f t="shared" si="11"/>
        <v>33281</v>
      </c>
      <c r="AK30" s="14" t="str">
        <f t="shared" si="12"/>
        <v>Lexus UX 200 Mid-size</v>
      </c>
      <c r="AL30">
        <v>1</v>
      </c>
      <c r="AM30">
        <v>84761.9</v>
      </c>
      <c r="AN30">
        <v>1</v>
      </c>
      <c r="AO30">
        <f t="shared" si="13"/>
        <v>101714.27999999998</v>
      </c>
      <c r="AP30">
        <f t="shared" si="14"/>
        <v>5578.92</v>
      </c>
      <c r="AQ30">
        <f t="shared" si="15"/>
        <v>5641.9215877999995</v>
      </c>
      <c r="AU30" s="14" t="str">
        <f t="shared" si="16"/>
        <v>Lexus UX 200 Mid-size</v>
      </c>
      <c r="AV30">
        <v>3</v>
      </c>
      <c r="AW30">
        <v>100000</v>
      </c>
      <c r="AX30">
        <v>1</v>
      </c>
      <c r="AZ30" s="14" t="str">
        <f>CONCATENATE(A29," ",B29," ",C29)</f>
        <v>Lexus UX 200 Mid-size</v>
      </c>
      <c r="BA30" s="17">
        <v>2</v>
      </c>
      <c r="BB30" s="17">
        <v>100000</v>
      </c>
      <c r="BC30" s="17">
        <v>1</v>
      </c>
      <c r="BD30">
        <f>K29*BA30*BB30</f>
        <v>240000</v>
      </c>
      <c r="BE30">
        <f>BA30*J29</f>
        <v>11157.84</v>
      </c>
      <c r="BF30">
        <f>D29*G29*BB30*BA30</f>
        <v>13312.4</v>
      </c>
      <c r="BJ30" s="14" t="str">
        <f>CONCATENATE(A29," ",B29," ",C29)</f>
        <v>Lexus UX 200 Mid-size</v>
      </c>
      <c r="BK30" s="17">
        <v>1</v>
      </c>
      <c r="BL30" s="17">
        <v>30000</v>
      </c>
      <c r="BM30" s="17">
        <v>1</v>
      </c>
      <c r="BN30">
        <f>K29*BK30*BL30</f>
        <v>36000</v>
      </c>
      <c r="BO30">
        <f>BK30*J29</f>
        <v>5578.92</v>
      </c>
      <c r="BP30">
        <f>D29*G29*BL30*BK30</f>
        <v>1996.86</v>
      </c>
      <c r="BT30" s="14" t="str">
        <f>CONCATENATE(A29," ",B29," ",C29)</f>
        <v>Lexus UX 200 Mid-size</v>
      </c>
      <c r="BU30" s="17">
        <v>1</v>
      </c>
      <c r="BV30" s="17">
        <v>30000</v>
      </c>
      <c r="BW30" s="17">
        <v>1</v>
      </c>
      <c r="BX30">
        <f>K29*BU30*BV30</f>
        <v>36000</v>
      </c>
      <c r="BY30">
        <f>BU30*J29</f>
        <v>5578.92</v>
      </c>
      <c r="BZ30">
        <f>D29*G29*BV30*BU30</f>
        <v>1996.86</v>
      </c>
      <c r="CC30" s="14" t="str">
        <f>CONCATENATE(A29," ",B29," ",C29)</f>
        <v>Lexus UX 200 Mid-size</v>
      </c>
      <c r="CD30" s="17">
        <v>0</v>
      </c>
      <c r="CE30" s="17">
        <v>0</v>
      </c>
      <c r="CF30" s="17">
        <v>0</v>
      </c>
      <c r="CG30" s="17">
        <f>K29*CD30*CE30</f>
        <v>0</v>
      </c>
      <c r="CH30" s="17">
        <f>CD30*J29</f>
        <v>0</v>
      </c>
      <c r="CI30" s="17">
        <f>D29*G29*CE30*CD30</f>
        <v>0</v>
      </c>
      <c r="CM30" s="14" t="str">
        <f>CONCATENATE(A29," ",B29," ",C29)</f>
        <v>Lexus UX 200 Mid-size</v>
      </c>
      <c r="CN30">
        <v>1</v>
      </c>
      <c r="CO30">
        <v>30000</v>
      </c>
      <c r="CP30">
        <v>1</v>
      </c>
      <c r="CQ30" s="17">
        <f>K29*CN30*CO30</f>
        <v>36000</v>
      </c>
      <c r="CR30" s="17">
        <f>CN30*J29</f>
        <v>5578.92</v>
      </c>
      <c r="CS30" s="17">
        <f>D29*I29*CO30*CN30</f>
        <v>4636.8</v>
      </c>
      <c r="CW30" s="14" t="str">
        <f>CONCATENATE(A29," ",B29," ",C29)</f>
        <v>Lexus UX 200 Mid-size</v>
      </c>
      <c r="CX30" s="17">
        <v>1</v>
      </c>
      <c r="CY30" s="17">
        <v>100000</v>
      </c>
      <c r="CZ30" s="17">
        <v>1</v>
      </c>
      <c r="DA30" s="17">
        <f>K29*CX30*CY30</f>
        <v>120000</v>
      </c>
      <c r="DB30" s="17">
        <f>CX30*J29</f>
        <v>5578.92</v>
      </c>
      <c r="DC30" s="17">
        <f>D29*I29*CY30*CX30</f>
        <v>15456</v>
      </c>
    </row>
    <row r="31" spans="1:107" x14ac:dyDescent="0.3">
      <c r="A31" t="s">
        <v>51</v>
      </c>
      <c r="B31" t="s">
        <v>52</v>
      </c>
      <c r="C31" t="s">
        <v>17</v>
      </c>
      <c r="D31">
        <v>0.92</v>
      </c>
      <c r="E31">
        <v>8.5</v>
      </c>
      <c r="F31">
        <v>7</v>
      </c>
      <c r="G31" s="6">
        <f t="shared" si="0"/>
        <v>7.8250000000000014E-2</v>
      </c>
      <c r="H31">
        <v>185</v>
      </c>
      <c r="I31">
        <f t="shared" si="1"/>
        <v>0.185</v>
      </c>
      <c r="J31">
        <v>4650.72</v>
      </c>
      <c r="K31" s="3">
        <v>1.5</v>
      </c>
      <c r="L31" s="7">
        <v>0</v>
      </c>
      <c r="M31" s="7">
        <v>9000</v>
      </c>
      <c r="N31" s="11" t="str">
        <f t="shared" si="2"/>
        <v/>
      </c>
      <c r="O31" s="7">
        <v>0</v>
      </c>
      <c r="P31">
        <f t="shared" si="3"/>
        <v>0</v>
      </c>
      <c r="Q31" s="14" t="str">
        <f t="shared" si="7"/>
        <v>Honda Civic Hatchback LX SUV</v>
      </c>
      <c r="R31">
        <v>5</v>
      </c>
      <c r="S31">
        <v>100000</v>
      </c>
      <c r="T31">
        <v>1</v>
      </c>
      <c r="U31">
        <f t="shared" si="4"/>
        <v>750000</v>
      </c>
      <c r="V31">
        <f t="shared" si="5"/>
        <v>20126.400000000001</v>
      </c>
      <c r="W31">
        <f t="shared" si="6"/>
        <v>31901.000000000004</v>
      </c>
      <c r="AA31" s="14" t="str">
        <f t="shared" si="8"/>
        <v>Honda Civic Hatchback LX SUV</v>
      </c>
      <c r="AB31">
        <v>5</v>
      </c>
      <c r="AC31">
        <v>100000</v>
      </c>
      <c r="AD31">
        <v>1</v>
      </c>
      <c r="AE31">
        <f t="shared" si="9"/>
        <v>750000</v>
      </c>
      <c r="AF31">
        <f t="shared" si="10"/>
        <v>20126.400000000001</v>
      </c>
      <c r="AG31">
        <f t="shared" si="11"/>
        <v>31901.000000000004</v>
      </c>
      <c r="AK31" s="14" t="str">
        <f t="shared" si="12"/>
        <v>Honda Civic Hatchback LX SUV</v>
      </c>
      <c r="AL31">
        <v>5</v>
      </c>
      <c r="AM31">
        <v>100000</v>
      </c>
      <c r="AN31">
        <v>1</v>
      </c>
      <c r="AO31">
        <f t="shared" si="13"/>
        <v>750000</v>
      </c>
      <c r="AP31">
        <f t="shared" si="14"/>
        <v>20126.400000000001</v>
      </c>
      <c r="AQ31">
        <f t="shared" si="15"/>
        <v>31901.000000000004</v>
      </c>
      <c r="AU31" s="14" t="str">
        <f t="shared" si="16"/>
        <v>Honda Civic Hatchback LX SUV</v>
      </c>
      <c r="AV31">
        <v>5</v>
      </c>
      <c r="AW31">
        <v>100000</v>
      </c>
      <c r="AX31">
        <v>1</v>
      </c>
      <c r="AZ31" s="14" t="str">
        <f>CONCATENATE(A30," ",B30," ",C30)</f>
        <v>Honda Civic Hatchback LX SUV</v>
      </c>
      <c r="BA31" s="17">
        <v>2</v>
      </c>
      <c r="BB31" s="17">
        <v>100000</v>
      </c>
      <c r="BC31" s="17">
        <v>1</v>
      </c>
      <c r="BD31">
        <f>K30*BA31*BB31</f>
        <v>300000</v>
      </c>
      <c r="BE31">
        <f>BA31*J30</f>
        <v>8050.56</v>
      </c>
      <c r="BF31">
        <f>D30*G30*BB31*BA31</f>
        <v>12760.400000000001</v>
      </c>
      <c r="BJ31" s="14" t="str">
        <f>CONCATENATE(A30," ",B30," ",C30)</f>
        <v>Honda Civic Hatchback LX SUV</v>
      </c>
      <c r="BK31" s="17">
        <v>1</v>
      </c>
      <c r="BL31" s="17">
        <v>100000</v>
      </c>
      <c r="BM31" s="17">
        <v>1</v>
      </c>
      <c r="BN31">
        <f>K30*BK31*BL31</f>
        <v>150000</v>
      </c>
      <c r="BO31">
        <f>BK31*J30</f>
        <v>4025.28</v>
      </c>
      <c r="BP31">
        <f>D30*G30*BL31*BK31</f>
        <v>6380.2000000000007</v>
      </c>
      <c r="BT31" s="14" t="str">
        <f>CONCATENATE(A30," ",B30," ",C30)</f>
        <v>Honda Civic Hatchback LX SUV</v>
      </c>
      <c r="BU31" s="17">
        <v>5</v>
      </c>
      <c r="BV31" s="17">
        <v>100000</v>
      </c>
      <c r="BW31" s="17">
        <v>1</v>
      </c>
      <c r="BX31">
        <f>K30*BU31*BV31</f>
        <v>750000</v>
      </c>
      <c r="BY31">
        <f>BU31*J30</f>
        <v>20126.400000000001</v>
      </c>
      <c r="BZ31">
        <f>D30*G30*BV31*BU31</f>
        <v>31901.000000000004</v>
      </c>
      <c r="CC31" s="14" t="str">
        <f>CONCATENATE(A30," ",B30," ",C30)</f>
        <v>Honda Civic Hatchback LX SUV</v>
      </c>
      <c r="CD31" s="17">
        <v>0</v>
      </c>
      <c r="CE31" s="17">
        <v>0</v>
      </c>
      <c r="CF31" s="17">
        <v>0</v>
      </c>
      <c r="CG31" s="17">
        <f>K30*CD31*CE31</f>
        <v>0</v>
      </c>
      <c r="CH31" s="17">
        <f>CD31*J30</f>
        <v>0</v>
      </c>
      <c r="CI31" s="17">
        <f>D30*G30*CE31*CD31</f>
        <v>0</v>
      </c>
      <c r="CM31" s="14" t="str">
        <f>CONCATENATE(A30," ",B30," ",C30)</f>
        <v>Honda Civic Hatchback LX SUV</v>
      </c>
      <c r="CN31">
        <v>6</v>
      </c>
      <c r="CO31">
        <v>100000</v>
      </c>
      <c r="CP31">
        <v>1</v>
      </c>
      <c r="CQ31" s="17">
        <f>K30*CN31*CO31</f>
        <v>900000</v>
      </c>
      <c r="CR31" s="17">
        <f>CN31*J30</f>
        <v>24151.68</v>
      </c>
      <c r="CS31" s="17">
        <f>D30*I30*CO31*CN31</f>
        <v>89424</v>
      </c>
      <c r="CW31" s="14" t="str">
        <f>CONCATENATE(A30," ",B30," ",C30)</f>
        <v>Honda Civic Hatchback LX SUV</v>
      </c>
      <c r="CX31" s="17">
        <v>5</v>
      </c>
      <c r="CY31" s="17">
        <v>100000</v>
      </c>
      <c r="CZ31" s="17">
        <v>1</v>
      </c>
      <c r="DA31" s="17">
        <f>K30*CX31*CY31</f>
        <v>750000</v>
      </c>
      <c r="DB31" s="17">
        <f>CX31*J30</f>
        <v>20126.400000000001</v>
      </c>
      <c r="DC31" s="17">
        <f>D30*I30*CY31*CX31</f>
        <v>74520</v>
      </c>
    </row>
    <row r="32" spans="1:107" x14ac:dyDescent="0.3">
      <c r="A32" t="s">
        <v>49</v>
      </c>
      <c r="B32" t="s">
        <v>50</v>
      </c>
      <c r="C32" t="s">
        <v>17</v>
      </c>
      <c r="D32">
        <v>0.92</v>
      </c>
      <c r="E32">
        <v>8.9</v>
      </c>
      <c r="F32">
        <v>7.1</v>
      </c>
      <c r="G32" s="6">
        <f t="shared" si="0"/>
        <v>8.09E-2</v>
      </c>
      <c r="H32">
        <v>189</v>
      </c>
      <c r="I32">
        <f t="shared" si="1"/>
        <v>0.189</v>
      </c>
      <c r="J32">
        <v>4127.04</v>
      </c>
      <c r="K32" s="3">
        <v>1.5</v>
      </c>
      <c r="L32" s="7">
        <v>2</v>
      </c>
      <c r="M32" s="7">
        <v>107140.19593281311</v>
      </c>
      <c r="N32" s="11">
        <f t="shared" si="2"/>
        <v>107140.19593281311</v>
      </c>
      <c r="O32" s="7">
        <v>1</v>
      </c>
      <c r="P32">
        <f t="shared" si="3"/>
        <v>15</v>
      </c>
      <c r="Q32" s="14" t="str">
        <f t="shared" si="7"/>
        <v>Subaru Crosstrek AWD Convenience SUV</v>
      </c>
      <c r="R32">
        <v>5</v>
      </c>
      <c r="S32">
        <v>36929.58</v>
      </c>
      <c r="T32">
        <v>1</v>
      </c>
      <c r="U32">
        <f t="shared" si="4"/>
        <v>276971.85000000003</v>
      </c>
      <c r="V32">
        <f t="shared" si="5"/>
        <v>23253.600000000002</v>
      </c>
      <c r="W32">
        <f t="shared" si="6"/>
        <v>13292.802321000003</v>
      </c>
      <c r="AA32" s="14" t="str">
        <f t="shared" si="8"/>
        <v>Subaru Crosstrek AWD Convenience SUV</v>
      </c>
      <c r="AB32">
        <v>5</v>
      </c>
      <c r="AC32">
        <v>100000</v>
      </c>
      <c r="AD32">
        <v>1</v>
      </c>
      <c r="AE32">
        <f t="shared" si="9"/>
        <v>750000</v>
      </c>
      <c r="AF32">
        <f t="shared" si="10"/>
        <v>23253.600000000002</v>
      </c>
      <c r="AG32">
        <f t="shared" si="11"/>
        <v>35995.000000000007</v>
      </c>
      <c r="AK32" s="14" t="str">
        <f t="shared" si="12"/>
        <v>Subaru Crosstrek AWD Convenience SUV</v>
      </c>
      <c r="AL32">
        <v>3</v>
      </c>
      <c r="AM32">
        <v>100000</v>
      </c>
      <c r="AN32">
        <v>1</v>
      </c>
      <c r="AO32">
        <f t="shared" si="13"/>
        <v>450000</v>
      </c>
      <c r="AP32">
        <f t="shared" si="14"/>
        <v>13952.16</v>
      </c>
      <c r="AQ32">
        <f t="shared" si="15"/>
        <v>21597.000000000004</v>
      </c>
      <c r="AU32" s="14" t="str">
        <f t="shared" si="16"/>
        <v>Subaru Crosstrek AWD Convenience SUV</v>
      </c>
      <c r="AV32">
        <v>5</v>
      </c>
      <c r="AW32">
        <v>100000</v>
      </c>
      <c r="AX32">
        <v>1</v>
      </c>
      <c r="AZ32" s="14" t="str">
        <f>CONCATENATE(A31," ",B31," ",C31)</f>
        <v>Subaru Crosstrek AWD Convenience SUV</v>
      </c>
      <c r="BA32" s="17">
        <v>2</v>
      </c>
      <c r="BB32" s="17">
        <v>100000</v>
      </c>
      <c r="BC32" s="17">
        <v>1</v>
      </c>
      <c r="BD32">
        <f>K31*BA32*BB32</f>
        <v>300000</v>
      </c>
      <c r="BE32">
        <f>BA32*J31</f>
        <v>9301.44</v>
      </c>
      <c r="BF32">
        <f>D31*G31*BB32*BA32</f>
        <v>14398.000000000002</v>
      </c>
      <c r="BJ32" s="14" t="str">
        <f>CONCATENATE(A31," ",B31," ",C31)</f>
        <v>Subaru Crosstrek AWD Convenience SUV</v>
      </c>
      <c r="BK32" s="17">
        <v>1</v>
      </c>
      <c r="BL32" s="17">
        <v>30550.89</v>
      </c>
      <c r="BM32" s="17">
        <v>1</v>
      </c>
      <c r="BN32">
        <f>K31*BK32*BL32</f>
        <v>45826.334999999999</v>
      </c>
      <c r="BO32">
        <f>BK32*J31</f>
        <v>4650.72</v>
      </c>
      <c r="BP32">
        <f>D31*G31*BL32*BK32</f>
        <v>2199.3585711000005</v>
      </c>
      <c r="BT32" s="14" t="str">
        <f>CONCATENATE(A31," ",B31," ",C31)</f>
        <v>Subaru Crosstrek AWD Convenience SUV</v>
      </c>
      <c r="BU32" s="17">
        <v>1</v>
      </c>
      <c r="BV32" s="17">
        <v>100000</v>
      </c>
      <c r="BW32" s="17">
        <v>1</v>
      </c>
      <c r="BX32">
        <f>K31*BU32*BV32</f>
        <v>150000</v>
      </c>
      <c r="BY32">
        <f>BU32*J31</f>
        <v>4650.72</v>
      </c>
      <c r="BZ32">
        <f>D31*G31*BV32*BU32</f>
        <v>7199.0000000000009</v>
      </c>
      <c r="CC32" s="14" t="str">
        <f>CONCATENATE(A31," ",B31," ",C31)</f>
        <v>Subaru Crosstrek AWD Convenience SUV</v>
      </c>
      <c r="CD32" s="17">
        <v>0</v>
      </c>
      <c r="CE32" s="17">
        <v>0</v>
      </c>
      <c r="CF32" s="17">
        <v>0</v>
      </c>
      <c r="CG32" s="17">
        <f>K31*CD32*CE32</f>
        <v>0</v>
      </c>
      <c r="CH32" s="17">
        <f>CD32*J31</f>
        <v>0</v>
      </c>
      <c r="CI32" s="17">
        <f>D31*G31*CE32*CD32</f>
        <v>0</v>
      </c>
      <c r="CM32" s="14" t="str">
        <f>CONCATENATE(A31," ",B31," ",C31)</f>
        <v>Subaru Crosstrek AWD Convenience SUV</v>
      </c>
      <c r="CN32">
        <v>1</v>
      </c>
      <c r="CO32">
        <v>100000</v>
      </c>
      <c r="CP32">
        <v>1</v>
      </c>
      <c r="CQ32" s="17">
        <f>K31*CN32*CO32</f>
        <v>150000</v>
      </c>
      <c r="CR32" s="17">
        <f>CN32*J31</f>
        <v>4650.72</v>
      </c>
      <c r="CS32" s="17">
        <f>D31*I31*CO32*CN32</f>
        <v>17020</v>
      </c>
      <c r="CW32" s="14" t="str">
        <f>CONCATENATE(A31," ",B31," ",C31)</f>
        <v>Subaru Crosstrek AWD Convenience SUV</v>
      </c>
      <c r="CX32" s="17">
        <v>1</v>
      </c>
      <c r="CY32" s="17">
        <v>100000</v>
      </c>
      <c r="CZ32" s="17">
        <v>1</v>
      </c>
      <c r="DA32" s="17">
        <f>K31*CX32*CY32</f>
        <v>150000</v>
      </c>
      <c r="DB32" s="17">
        <f>CX32*J31</f>
        <v>4650.72</v>
      </c>
      <c r="DC32" s="17">
        <f>D31*I31*CY32*CX32</f>
        <v>17020</v>
      </c>
    </row>
    <row r="33" spans="1:107" x14ac:dyDescent="0.3">
      <c r="A33" t="s">
        <v>16</v>
      </c>
      <c r="B33" t="s">
        <v>40</v>
      </c>
      <c r="C33" t="s">
        <v>17</v>
      </c>
      <c r="D33">
        <v>0.92</v>
      </c>
      <c r="E33">
        <v>11.2</v>
      </c>
      <c r="F33">
        <v>8.1</v>
      </c>
      <c r="G33" s="6">
        <f t="shared" si="0"/>
        <v>9.8049999999999998E-2</v>
      </c>
      <c r="H33">
        <v>229</v>
      </c>
      <c r="I33">
        <f t="shared" si="1"/>
        <v>0.22900000000000001</v>
      </c>
      <c r="J33">
        <v>6360</v>
      </c>
      <c r="K33" s="3">
        <v>1.5</v>
      </c>
      <c r="L33" s="7">
        <v>0</v>
      </c>
      <c r="M33" s="7">
        <v>9000</v>
      </c>
      <c r="N33" s="11" t="str">
        <f t="shared" si="2"/>
        <v/>
      </c>
      <c r="O33" s="7">
        <v>0</v>
      </c>
      <c r="P33">
        <f t="shared" si="3"/>
        <v>0</v>
      </c>
      <c r="Q33" s="14" t="str">
        <f t="shared" si="7"/>
        <v>Mazda CX-30 SUV</v>
      </c>
      <c r="R33">
        <v>1</v>
      </c>
      <c r="S33">
        <v>30000</v>
      </c>
      <c r="T33">
        <v>1</v>
      </c>
      <c r="U33">
        <f t="shared" si="4"/>
        <v>45000</v>
      </c>
      <c r="V33">
        <f t="shared" si="5"/>
        <v>4127.04</v>
      </c>
      <c r="W33">
        <f t="shared" si="6"/>
        <v>2232.84</v>
      </c>
      <c r="AA33" s="14" t="str">
        <f t="shared" si="8"/>
        <v>Mazda CX-30 SUV</v>
      </c>
      <c r="AB33">
        <v>5</v>
      </c>
      <c r="AC33">
        <v>100000</v>
      </c>
      <c r="AD33">
        <v>1</v>
      </c>
      <c r="AE33">
        <f t="shared" si="9"/>
        <v>750000</v>
      </c>
      <c r="AF33">
        <f t="shared" si="10"/>
        <v>20635.2</v>
      </c>
      <c r="AG33">
        <f t="shared" si="11"/>
        <v>37214.000000000007</v>
      </c>
      <c r="AK33" s="14" t="str">
        <f t="shared" si="12"/>
        <v>Mazda CX-30 SUV</v>
      </c>
      <c r="AL33">
        <v>1</v>
      </c>
      <c r="AM33">
        <v>100000</v>
      </c>
      <c r="AN33">
        <v>1</v>
      </c>
      <c r="AO33">
        <f t="shared" si="13"/>
        <v>150000</v>
      </c>
      <c r="AP33">
        <f t="shared" si="14"/>
        <v>4127.04</v>
      </c>
      <c r="AQ33">
        <f t="shared" si="15"/>
        <v>7442.8000000000011</v>
      </c>
      <c r="AU33" s="14" t="str">
        <f t="shared" si="16"/>
        <v>Mazda CX-30 SUV</v>
      </c>
      <c r="AV33">
        <v>4</v>
      </c>
      <c r="AW33">
        <v>100000</v>
      </c>
      <c r="AX33">
        <v>1</v>
      </c>
      <c r="AZ33" s="14" t="str">
        <f>CONCATENATE(A32," ",B32," ",C32)</f>
        <v>Mazda CX-30 SUV</v>
      </c>
      <c r="BA33" s="17">
        <v>2</v>
      </c>
      <c r="BB33" s="17">
        <v>100000</v>
      </c>
      <c r="BC33" s="17">
        <v>1</v>
      </c>
      <c r="BD33">
        <f>K32*BA33*BB33</f>
        <v>300000</v>
      </c>
      <c r="BE33">
        <f>BA33*J32</f>
        <v>8254.08</v>
      </c>
      <c r="BF33">
        <f>D32*G32*BB33*BA33</f>
        <v>14885.600000000002</v>
      </c>
      <c r="BJ33" s="14" t="str">
        <f>CONCATENATE(A32," ",B32," ",C32)</f>
        <v>Mazda CX-30 SUV</v>
      </c>
      <c r="BK33" s="17">
        <v>0</v>
      </c>
      <c r="BL33" s="17">
        <v>0</v>
      </c>
      <c r="BM33" s="17">
        <v>0</v>
      </c>
      <c r="BN33">
        <f>K32*BK33*BL33</f>
        <v>0</v>
      </c>
      <c r="BO33">
        <f>BK33*J32</f>
        <v>0</v>
      </c>
      <c r="BP33">
        <f>D32*G32*BL33*BK33</f>
        <v>0</v>
      </c>
      <c r="BT33" s="14" t="str">
        <f>CONCATENATE(A32," ",B32," ",C32)</f>
        <v>Mazda CX-30 SUV</v>
      </c>
      <c r="BU33" s="17">
        <v>1</v>
      </c>
      <c r="BV33" s="17">
        <v>100000</v>
      </c>
      <c r="BW33" s="17">
        <v>1</v>
      </c>
      <c r="BX33">
        <f>K32*BU33*BV33</f>
        <v>150000</v>
      </c>
      <c r="BY33">
        <f>BU33*J32</f>
        <v>4127.04</v>
      </c>
      <c r="BZ33">
        <f>D32*G32*BV33*BU33</f>
        <v>7442.8000000000011</v>
      </c>
      <c r="CC33" s="14" t="str">
        <f>CONCATENATE(A32," ",B32," ",C32)</f>
        <v>Mazda CX-30 SUV</v>
      </c>
      <c r="CD33" s="17">
        <v>0</v>
      </c>
      <c r="CE33" s="17">
        <v>0</v>
      </c>
      <c r="CF33" s="17">
        <v>0</v>
      </c>
      <c r="CG33" s="17">
        <f>K32*CD33*CE33</f>
        <v>0</v>
      </c>
      <c r="CH33" s="17">
        <f>CD33*J32</f>
        <v>0</v>
      </c>
      <c r="CI33" s="17">
        <f>D32*G32*CE33*CD33</f>
        <v>0</v>
      </c>
      <c r="CM33" s="14" t="str">
        <f>CONCATENATE(A32," ",B32," ",C32)</f>
        <v>Mazda CX-30 SUV</v>
      </c>
      <c r="CN33">
        <v>1</v>
      </c>
      <c r="CO33">
        <v>100000</v>
      </c>
      <c r="CP33">
        <v>1</v>
      </c>
      <c r="CQ33" s="17">
        <f>K32*CN33*CO33</f>
        <v>150000</v>
      </c>
      <c r="CR33" s="17">
        <f>CN33*J32</f>
        <v>4127.04</v>
      </c>
      <c r="CS33" s="17">
        <f>D32*I32*CO33*CN33</f>
        <v>17388</v>
      </c>
      <c r="CW33" s="14" t="str">
        <f>CONCATENATE(A32," ",B32," ",C32)</f>
        <v>Mazda CX-30 SUV</v>
      </c>
      <c r="CX33" s="17">
        <v>1</v>
      </c>
      <c r="CY33" s="17">
        <v>100000</v>
      </c>
      <c r="CZ33" s="17">
        <v>1</v>
      </c>
      <c r="DA33" s="17">
        <f>K32*CX33*CY33</f>
        <v>150000</v>
      </c>
      <c r="DB33" s="17">
        <f>CX33*J32</f>
        <v>4127.04</v>
      </c>
      <c r="DC33" s="17">
        <f>D32*I32*CY33*CX33</f>
        <v>17388</v>
      </c>
    </row>
    <row r="34" spans="1:107" x14ac:dyDescent="0.3">
      <c r="A34" t="s">
        <v>32</v>
      </c>
      <c r="B34" t="s">
        <v>34</v>
      </c>
      <c r="C34" t="s">
        <v>17</v>
      </c>
      <c r="D34">
        <v>0.92</v>
      </c>
      <c r="E34">
        <v>8.9</v>
      </c>
      <c r="F34">
        <v>6.9</v>
      </c>
      <c r="G34" s="6">
        <f t="shared" si="0"/>
        <v>0.08</v>
      </c>
      <c r="H34">
        <v>190</v>
      </c>
      <c r="I34">
        <f t="shared" si="1"/>
        <v>0.19</v>
      </c>
      <c r="J34">
        <v>4056.36</v>
      </c>
      <c r="K34" s="3">
        <v>1.5</v>
      </c>
      <c r="L34" s="7">
        <v>0</v>
      </c>
      <c r="M34" s="7">
        <v>9000</v>
      </c>
      <c r="N34" s="11" t="str">
        <f t="shared" si="2"/>
        <v/>
      </c>
      <c r="O34" s="7">
        <v>0</v>
      </c>
      <c r="P34">
        <f t="shared" si="3"/>
        <v>0</v>
      </c>
      <c r="Q34" s="14" t="str">
        <f t="shared" si="7"/>
        <v>Ford Edge SE SUV</v>
      </c>
      <c r="R34">
        <v>0</v>
      </c>
      <c r="S34">
        <v>0</v>
      </c>
      <c r="T34">
        <v>0</v>
      </c>
      <c r="U34">
        <f t="shared" si="4"/>
        <v>0</v>
      </c>
      <c r="V34">
        <f t="shared" si="5"/>
        <v>0</v>
      </c>
      <c r="W34">
        <f t="shared" si="6"/>
        <v>0</v>
      </c>
      <c r="AA34" s="14" t="str">
        <f t="shared" si="8"/>
        <v>Ford Edge SE SUV</v>
      </c>
      <c r="AB34">
        <v>5</v>
      </c>
      <c r="AC34">
        <v>100000</v>
      </c>
      <c r="AD34">
        <v>1</v>
      </c>
      <c r="AE34">
        <f t="shared" si="9"/>
        <v>750000</v>
      </c>
      <c r="AF34">
        <f t="shared" si="10"/>
        <v>31800</v>
      </c>
      <c r="AG34">
        <f t="shared" si="11"/>
        <v>45103</v>
      </c>
      <c r="AK34" s="14" t="str">
        <f t="shared" si="12"/>
        <v>Ford Edge SE SUV</v>
      </c>
      <c r="AL34">
        <v>0</v>
      </c>
      <c r="AM34">
        <v>0</v>
      </c>
      <c r="AN34"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U34" s="14" t="str">
        <f t="shared" si="16"/>
        <v>Ford Edge SE SUV</v>
      </c>
      <c r="AV34">
        <v>0</v>
      </c>
      <c r="AW34">
        <v>0</v>
      </c>
      <c r="AX34">
        <v>0</v>
      </c>
      <c r="AZ34" s="14" t="str">
        <f>CONCATENATE(A33," ",B33," ",C33)</f>
        <v>Ford Edge SE SUV</v>
      </c>
      <c r="BA34" s="17">
        <v>1</v>
      </c>
      <c r="BB34" s="17">
        <v>0.33333333332999998</v>
      </c>
      <c r="BC34" s="17">
        <v>0</v>
      </c>
      <c r="BD34">
        <f>K33*BA34*BB34</f>
        <v>0.499999999995</v>
      </c>
      <c r="BE34">
        <f>BA34*J33</f>
        <v>6360</v>
      </c>
      <c r="BF34">
        <f>D33*G33*BB34*BA34</f>
        <v>3.0068666666365981E-2</v>
      </c>
      <c r="BJ34" s="14" t="str">
        <f>CONCATENATE(A33," ",B33," ",C33)</f>
        <v>Ford Edge SE SUV</v>
      </c>
      <c r="BK34" s="17">
        <v>0</v>
      </c>
      <c r="BL34" s="17">
        <v>0</v>
      </c>
      <c r="BM34" s="17">
        <v>0</v>
      </c>
      <c r="BN34">
        <f>K33*BK34*BL34</f>
        <v>0</v>
      </c>
      <c r="BO34">
        <f>BK34*J33</f>
        <v>0</v>
      </c>
      <c r="BP34">
        <f>D33*G33*BL34*BK34</f>
        <v>0</v>
      </c>
      <c r="BT34" s="14" t="str">
        <f>CONCATENATE(A33," ",B33," ",C33)</f>
        <v>Ford Edge SE SUV</v>
      </c>
      <c r="BU34" s="17">
        <v>1</v>
      </c>
      <c r="BV34" s="17">
        <v>30000</v>
      </c>
      <c r="BW34" s="17">
        <v>1</v>
      </c>
      <c r="BX34">
        <f>K33*BU34*BV34</f>
        <v>45000</v>
      </c>
      <c r="BY34">
        <f>BU34*J33</f>
        <v>6360</v>
      </c>
      <c r="BZ34">
        <f>D33*G33*BV34*BU34</f>
        <v>2706.1800000000003</v>
      </c>
      <c r="CC34" s="14" t="str">
        <f>CONCATENATE(A33," ",B33," ",C33)</f>
        <v>Ford Edge SE SUV</v>
      </c>
      <c r="CD34" s="17">
        <v>0</v>
      </c>
      <c r="CE34" s="17">
        <v>0</v>
      </c>
      <c r="CF34" s="17">
        <v>0</v>
      </c>
      <c r="CG34" s="17">
        <f>K33*CD34*CE34</f>
        <v>0</v>
      </c>
      <c r="CH34" s="17">
        <f>CD34*J33</f>
        <v>0</v>
      </c>
      <c r="CI34" s="17">
        <f>D33*G33*CE34*CD34</f>
        <v>0</v>
      </c>
      <c r="CM34" s="14" t="str">
        <f>CONCATENATE(A33," ",B33," ",C33)</f>
        <v>Ford Edge SE SUV</v>
      </c>
      <c r="CN34">
        <v>1</v>
      </c>
      <c r="CO34">
        <v>30000</v>
      </c>
      <c r="CP34">
        <v>1</v>
      </c>
      <c r="CQ34" s="17">
        <f>K33*CN34*CO34</f>
        <v>45000</v>
      </c>
      <c r="CR34" s="17">
        <f>CN34*J33</f>
        <v>6360</v>
      </c>
      <c r="CS34" s="17">
        <f>D33*I33*CO34*CN34</f>
        <v>6320.4000000000005</v>
      </c>
      <c r="CW34" s="14" t="str">
        <f>CONCATENATE(A33," ",B33," ",C33)</f>
        <v>Ford Edge SE SUV</v>
      </c>
      <c r="CX34" s="17">
        <v>0</v>
      </c>
      <c r="CY34" s="17">
        <v>0</v>
      </c>
      <c r="CZ34" s="17">
        <v>0</v>
      </c>
      <c r="DA34" s="17">
        <f>K33*CX34*CY34</f>
        <v>0</v>
      </c>
      <c r="DB34" s="17">
        <f>CX34*J33</f>
        <v>0</v>
      </c>
      <c r="DC34" s="17">
        <f>D33*I33*CY34*CX34</f>
        <v>0</v>
      </c>
    </row>
    <row r="35" spans="1:107" x14ac:dyDescent="0.3">
      <c r="A35" t="s">
        <v>30</v>
      </c>
      <c r="B35" t="s">
        <v>42</v>
      </c>
      <c r="C35" t="s">
        <v>17</v>
      </c>
      <c r="D35">
        <v>0.92</v>
      </c>
      <c r="E35">
        <v>8.6</v>
      </c>
      <c r="F35">
        <v>7</v>
      </c>
      <c r="G35" s="6">
        <f t="shared" si="0"/>
        <v>7.8800000000000009E-2</v>
      </c>
      <c r="H35">
        <v>187</v>
      </c>
      <c r="I35">
        <f t="shared" si="1"/>
        <v>0.187</v>
      </c>
      <c r="J35">
        <v>3173.16</v>
      </c>
      <c r="K35" s="3">
        <v>1.5</v>
      </c>
      <c r="L35" s="7">
        <v>5</v>
      </c>
      <c r="M35" s="7">
        <v>150000</v>
      </c>
      <c r="N35" s="11">
        <f t="shared" si="2"/>
        <v>150000</v>
      </c>
      <c r="O35" s="7">
        <v>1</v>
      </c>
      <c r="P35">
        <f t="shared" si="3"/>
        <v>15</v>
      </c>
      <c r="Q35" s="14" t="str">
        <f t="shared" si="7"/>
        <v>Kia Forte 5 EX SUV</v>
      </c>
      <c r="R35">
        <v>4</v>
      </c>
      <c r="S35">
        <v>30000</v>
      </c>
      <c r="T35">
        <v>1</v>
      </c>
      <c r="U35">
        <f t="shared" si="4"/>
        <v>180000</v>
      </c>
      <c r="V35">
        <f t="shared" si="5"/>
        <v>16225.44</v>
      </c>
      <c r="W35">
        <f t="shared" si="6"/>
        <v>8832</v>
      </c>
      <c r="AA35" s="14" t="str">
        <f t="shared" si="8"/>
        <v>Kia Forte 5 EX SUV</v>
      </c>
      <c r="AB35">
        <v>5</v>
      </c>
      <c r="AC35">
        <v>100000</v>
      </c>
      <c r="AD35">
        <v>1</v>
      </c>
      <c r="AE35">
        <f t="shared" si="9"/>
        <v>750000</v>
      </c>
      <c r="AF35">
        <f t="shared" si="10"/>
        <v>20281.8</v>
      </c>
      <c r="AG35">
        <f t="shared" si="11"/>
        <v>36800</v>
      </c>
      <c r="AK35" s="14" t="str">
        <f t="shared" si="12"/>
        <v>Kia Forte 5 EX SUV</v>
      </c>
      <c r="AL35">
        <v>1</v>
      </c>
      <c r="AM35">
        <v>100000</v>
      </c>
      <c r="AN35">
        <v>1</v>
      </c>
      <c r="AO35">
        <f t="shared" si="13"/>
        <v>150000</v>
      </c>
      <c r="AP35">
        <f t="shared" si="14"/>
        <v>4056.36</v>
      </c>
      <c r="AQ35">
        <f t="shared" si="15"/>
        <v>7360</v>
      </c>
      <c r="AU35" s="14" t="str">
        <f t="shared" si="16"/>
        <v>Kia Forte 5 EX SUV</v>
      </c>
      <c r="AV35">
        <v>1</v>
      </c>
      <c r="AW35">
        <v>100000</v>
      </c>
      <c r="AX35">
        <v>1</v>
      </c>
      <c r="AZ35" s="14" t="str">
        <f>CONCATENATE(A34," ",B34," ",C34)</f>
        <v>Kia Forte 5 EX SUV</v>
      </c>
      <c r="BA35" s="17">
        <v>2</v>
      </c>
      <c r="BB35" s="17">
        <v>100000</v>
      </c>
      <c r="BC35" s="17">
        <v>1</v>
      </c>
      <c r="BD35">
        <f>K34*BA35*BB35</f>
        <v>300000</v>
      </c>
      <c r="BE35">
        <f>BA35*J34</f>
        <v>8112.72</v>
      </c>
      <c r="BF35">
        <f>D34*G34*BB35*BA35</f>
        <v>14720</v>
      </c>
      <c r="BJ35" s="14" t="str">
        <f>CONCATENATE(A34," ",B34," ",C34)</f>
        <v>Kia Forte 5 EX SUV</v>
      </c>
      <c r="BK35" s="17">
        <v>6</v>
      </c>
      <c r="BL35" s="17">
        <v>2</v>
      </c>
      <c r="BM35" s="17">
        <v>0</v>
      </c>
      <c r="BN35">
        <f>K34*BK35*BL35</f>
        <v>18</v>
      </c>
      <c r="BO35">
        <f>BK35*J34</f>
        <v>24338.16</v>
      </c>
      <c r="BP35">
        <f>D34*G34*BL35*BK35</f>
        <v>0.88319999999999999</v>
      </c>
      <c r="BT35" s="14" t="str">
        <f>CONCATENATE(A34," ",B34," ",C34)</f>
        <v>Kia Forte 5 EX SUV</v>
      </c>
      <c r="BU35" s="17">
        <v>1</v>
      </c>
      <c r="BV35" s="17">
        <v>100000</v>
      </c>
      <c r="BW35" s="17">
        <v>1</v>
      </c>
      <c r="BX35">
        <f>K34*BU35*BV35</f>
        <v>150000</v>
      </c>
      <c r="BY35">
        <f>BU35*J34</f>
        <v>4056.36</v>
      </c>
      <c r="BZ35">
        <f>D34*G34*BV35*BU35</f>
        <v>7360</v>
      </c>
      <c r="CC35" s="14" t="str">
        <f>CONCATENATE(A34," ",B34," ",C34)</f>
        <v>Kia Forte 5 EX SUV</v>
      </c>
      <c r="CD35" s="17">
        <v>0</v>
      </c>
      <c r="CE35" s="17">
        <v>0</v>
      </c>
      <c r="CF35" s="17">
        <v>0</v>
      </c>
      <c r="CG35" s="17">
        <f>K34*CD35*CE35</f>
        <v>0</v>
      </c>
      <c r="CH35" s="17">
        <f>CD35*J34</f>
        <v>0</v>
      </c>
      <c r="CI35" s="17">
        <f>D34*G34*CE35*CD35</f>
        <v>0</v>
      </c>
      <c r="CM35" s="14" t="str">
        <f>CONCATENATE(A34," ",B34," ",C34)</f>
        <v>Kia Forte 5 EX SUV</v>
      </c>
      <c r="CN35">
        <v>1</v>
      </c>
      <c r="CO35">
        <v>100000</v>
      </c>
      <c r="CP35">
        <v>1</v>
      </c>
      <c r="CQ35" s="17">
        <f>K34*CN35*CO35</f>
        <v>150000</v>
      </c>
      <c r="CR35" s="17">
        <f>CN35*J34</f>
        <v>4056.36</v>
      </c>
      <c r="CS35" s="17">
        <f>D34*I34*CO35*CN35</f>
        <v>17480</v>
      </c>
      <c r="CW35" s="14" t="str">
        <f>CONCATENATE(A34," ",B34," ",C34)</f>
        <v>Kia Forte 5 EX SUV</v>
      </c>
      <c r="CX35" s="17">
        <v>1</v>
      </c>
      <c r="CY35" s="17">
        <v>100000</v>
      </c>
      <c r="CZ35" s="17">
        <v>1</v>
      </c>
      <c r="DA35" s="17">
        <f>K34*CX35*CY35</f>
        <v>150000</v>
      </c>
      <c r="DB35" s="17">
        <f>CX35*J34</f>
        <v>4056.36</v>
      </c>
      <c r="DC35" s="17">
        <f>D34*I34*CY35*CX35</f>
        <v>17480</v>
      </c>
    </row>
    <row r="36" spans="1:107" x14ac:dyDescent="0.3">
      <c r="A36" t="s">
        <v>35</v>
      </c>
      <c r="B36" t="s">
        <v>72</v>
      </c>
      <c r="C36" t="s">
        <v>17</v>
      </c>
      <c r="D36">
        <v>1.22</v>
      </c>
      <c r="E36">
        <v>12.3</v>
      </c>
      <c r="F36">
        <v>9.1999999999999993</v>
      </c>
      <c r="G36" s="6">
        <f t="shared" si="0"/>
        <v>0.10905000000000001</v>
      </c>
      <c r="H36">
        <v>254</v>
      </c>
      <c r="I36">
        <f t="shared" si="1"/>
        <v>0.254</v>
      </c>
      <c r="J36">
        <v>7923.48</v>
      </c>
      <c r="K36" s="3">
        <v>1.5</v>
      </c>
      <c r="L36" s="7">
        <v>0</v>
      </c>
      <c r="M36" s="7">
        <v>9000</v>
      </c>
      <c r="N36" s="11" t="str">
        <f t="shared" si="2"/>
        <v/>
      </c>
      <c r="O36" s="7">
        <v>0</v>
      </c>
      <c r="P36">
        <f t="shared" si="3"/>
        <v>0</v>
      </c>
      <c r="Q36" s="14" t="str">
        <f t="shared" si="7"/>
        <v>Hyundai Kona SUV</v>
      </c>
      <c r="R36">
        <v>0</v>
      </c>
      <c r="S36">
        <v>0</v>
      </c>
      <c r="T36">
        <v>0</v>
      </c>
      <c r="U36">
        <f t="shared" si="4"/>
        <v>0</v>
      </c>
      <c r="V36">
        <f t="shared" si="5"/>
        <v>0</v>
      </c>
      <c r="W36">
        <f t="shared" si="6"/>
        <v>0</v>
      </c>
      <c r="AA36" s="14" t="str">
        <f t="shared" si="8"/>
        <v>Hyundai Kona SUV</v>
      </c>
      <c r="AB36">
        <v>5</v>
      </c>
      <c r="AC36">
        <v>100000</v>
      </c>
      <c r="AD36">
        <v>1</v>
      </c>
      <c r="AE36">
        <f t="shared" si="9"/>
        <v>750000</v>
      </c>
      <c r="AF36">
        <f t="shared" si="10"/>
        <v>15865.8</v>
      </c>
      <c r="AG36">
        <f t="shared" si="11"/>
        <v>36248</v>
      </c>
      <c r="AK36" s="14" t="str">
        <f t="shared" si="12"/>
        <v>Hyundai Kona SUV</v>
      </c>
      <c r="AL36">
        <v>5</v>
      </c>
      <c r="AM36">
        <v>30000</v>
      </c>
      <c r="AN36">
        <v>1</v>
      </c>
      <c r="AO36">
        <f t="shared" si="13"/>
        <v>225000</v>
      </c>
      <c r="AP36">
        <f t="shared" si="14"/>
        <v>15865.8</v>
      </c>
      <c r="AQ36">
        <f t="shared" si="15"/>
        <v>10874.400000000001</v>
      </c>
      <c r="AU36" s="14" t="str">
        <f t="shared" si="16"/>
        <v>Hyundai Kona SUV</v>
      </c>
      <c r="AV36">
        <v>5</v>
      </c>
      <c r="AW36">
        <v>100000</v>
      </c>
      <c r="AX36">
        <v>1</v>
      </c>
      <c r="AZ36" s="14" t="str">
        <f>CONCATENATE(A35," ",B35," ",C35)</f>
        <v>Hyundai Kona SUV</v>
      </c>
      <c r="BA36" s="17">
        <v>2</v>
      </c>
      <c r="BB36" s="17">
        <v>100000</v>
      </c>
      <c r="BC36" s="17">
        <v>1</v>
      </c>
      <c r="BD36">
        <f>K35*BA36*BB36</f>
        <v>300000</v>
      </c>
      <c r="BE36">
        <f>BA36*J35</f>
        <v>6346.32</v>
      </c>
      <c r="BF36">
        <f>D35*G35*BB36*BA36</f>
        <v>14499.2</v>
      </c>
      <c r="BJ36" s="14" t="str">
        <f>CONCATENATE(A35," ",B35," ",C35)</f>
        <v>Hyundai Kona SUV</v>
      </c>
      <c r="BK36" s="17">
        <v>9</v>
      </c>
      <c r="BL36" s="17">
        <v>3</v>
      </c>
      <c r="BM36" s="17">
        <v>0</v>
      </c>
      <c r="BN36">
        <f>K35*BK36*BL36</f>
        <v>40.5</v>
      </c>
      <c r="BO36">
        <f>BK36*J35</f>
        <v>28558.44</v>
      </c>
      <c r="BP36">
        <f>D35*G35*BL36*BK36</f>
        <v>1.957392</v>
      </c>
      <c r="BT36" s="14" t="str">
        <f>CONCATENATE(A35," ",B35," ",C35)</f>
        <v>Hyundai Kona SUV</v>
      </c>
      <c r="BU36" s="17">
        <v>1</v>
      </c>
      <c r="BV36" s="17">
        <v>100000</v>
      </c>
      <c r="BW36" s="17">
        <v>1</v>
      </c>
      <c r="BX36">
        <f>K35*BU36*BV36</f>
        <v>150000</v>
      </c>
      <c r="BY36">
        <f>BU36*J35</f>
        <v>3173.16</v>
      </c>
      <c r="BZ36">
        <f>D35*G35*BV36*BU36</f>
        <v>7249.6</v>
      </c>
      <c r="CC36" s="14" t="str">
        <f>CONCATENATE(A35," ",B35," ",C35)</f>
        <v>Hyundai Kona SUV</v>
      </c>
      <c r="CD36" s="17">
        <v>27</v>
      </c>
      <c r="CE36" s="17">
        <v>99029.51</v>
      </c>
      <c r="CF36" s="17">
        <v>1</v>
      </c>
      <c r="CG36" s="17">
        <f>K35*CD36*CE36</f>
        <v>4010695.1549999998</v>
      </c>
      <c r="CH36" s="17">
        <f>CD36*J35</f>
        <v>85675.319999999992</v>
      </c>
      <c r="CI36" s="17">
        <f>D35*G35*CE36*CD36</f>
        <v>193839.57063792</v>
      </c>
      <c r="CM36" s="14" t="str">
        <f>CONCATENATE(A35," ",B35," ",C35)</f>
        <v>Hyundai Kona SUV</v>
      </c>
      <c r="CN36">
        <v>1</v>
      </c>
      <c r="CO36">
        <v>100000</v>
      </c>
      <c r="CP36">
        <v>1</v>
      </c>
      <c r="CQ36" s="17">
        <f>K35*CN36*CO36</f>
        <v>150000</v>
      </c>
      <c r="CR36" s="17">
        <f>CN36*J35</f>
        <v>3173.16</v>
      </c>
      <c r="CS36" s="17">
        <f>D35*I35*CO36*CN36</f>
        <v>17204</v>
      </c>
      <c r="CW36" s="14" t="str">
        <f>CONCATENATE(A35," ",B35," ",C35)</f>
        <v>Hyundai Kona SUV</v>
      </c>
      <c r="CX36" s="17">
        <v>0</v>
      </c>
      <c r="CY36" s="17">
        <v>0</v>
      </c>
      <c r="CZ36" s="17">
        <v>0</v>
      </c>
      <c r="DA36" s="17">
        <f>K35*CX36*CY36</f>
        <v>0</v>
      </c>
      <c r="DB36" s="17">
        <f>CX36*J35</f>
        <v>0</v>
      </c>
      <c r="DC36" s="17">
        <f>D35*I35*CY36*CX36</f>
        <v>0</v>
      </c>
    </row>
    <row r="37" spans="1:107" x14ac:dyDescent="0.3">
      <c r="A37" t="s">
        <v>46</v>
      </c>
      <c r="B37" t="s">
        <v>47</v>
      </c>
      <c r="C37" t="s">
        <v>17</v>
      </c>
      <c r="D37">
        <v>1.22</v>
      </c>
      <c r="E37">
        <v>10.7</v>
      </c>
      <c r="F37">
        <v>8.5</v>
      </c>
      <c r="G37" s="6">
        <f t="shared" si="0"/>
        <v>9.7100000000000006E-2</v>
      </c>
      <c r="H37">
        <v>226</v>
      </c>
      <c r="I37">
        <f t="shared" si="1"/>
        <v>0.22600000000000001</v>
      </c>
      <c r="J37">
        <v>5828.16</v>
      </c>
      <c r="K37" s="3">
        <v>1.5</v>
      </c>
      <c r="L37" s="7">
        <v>0</v>
      </c>
      <c r="M37" s="7">
        <v>9000</v>
      </c>
      <c r="N37" s="11" t="str">
        <f t="shared" si="2"/>
        <v/>
      </c>
      <c r="O37" s="7">
        <v>0</v>
      </c>
      <c r="P37">
        <f t="shared" si="3"/>
        <v>0</v>
      </c>
      <c r="Q37" s="14" t="str">
        <f t="shared" si="7"/>
        <v>Acura MDX SH-AWD SUV</v>
      </c>
      <c r="R37">
        <v>0</v>
      </c>
      <c r="S37">
        <v>0</v>
      </c>
      <c r="T37">
        <v>0</v>
      </c>
      <c r="U37">
        <f t="shared" si="4"/>
        <v>0</v>
      </c>
      <c r="V37">
        <f t="shared" si="5"/>
        <v>0</v>
      </c>
      <c r="W37">
        <f t="shared" si="6"/>
        <v>0</v>
      </c>
      <c r="AA37" s="14" t="str">
        <f t="shared" si="8"/>
        <v>Acura MDX SH-AWD SUV</v>
      </c>
      <c r="AB37">
        <v>5</v>
      </c>
      <c r="AC37">
        <v>100000</v>
      </c>
      <c r="AD37">
        <v>1</v>
      </c>
      <c r="AE37">
        <f t="shared" si="9"/>
        <v>750000</v>
      </c>
      <c r="AF37">
        <f t="shared" si="10"/>
        <v>39617.399999999994</v>
      </c>
      <c r="AG37">
        <f t="shared" si="11"/>
        <v>66520.500000000015</v>
      </c>
      <c r="AK37" s="14" t="str">
        <f t="shared" si="12"/>
        <v>Acura MDX SH-AWD SUV</v>
      </c>
      <c r="AL37">
        <v>0</v>
      </c>
      <c r="AM37">
        <v>0</v>
      </c>
      <c r="AN37"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U37" s="14" t="str">
        <f t="shared" si="16"/>
        <v>Acura MDX SH-AWD SUV</v>
      </c>
      <c r="AV37">
        <v>0</v>
      </c>
      <c r="AW37">
        <v>0</v>
      </c>
      <c r="AX37">
        <v>0</v>
      </c>
      <c r="AZ37" s="14" t="str">
        <f>CONCATENATE(A36," ",B36," ",C36)</f>
        <v>Acura MDX SH-AWD SUV</v>
      </c>
      <c r="BA37" s="17">
        <v>0</v>
      </c>
      <c r="BB37" s="17">
        <v>0</v>
      </c>
      <c r="BC37" s="17">
        <v>0</v>
      </c>
      <c r="BD37">
        <f>K36*BA37*BB37</f>
        <v>0</v>
      </c>
      <c r="BE37">
        <f>BA37*J36</f>
        <v>0</v>
      </c>
      <c r="BF37">
        <f>D36*G36*BB37*BA37</f>
        <v>0</v>
      </c>
      <c r="BJ37" s="14" t="str">
        <f>CONCATENATE(A36," ",B36," ",C36)</f>
        <v>Acura MDX SH-AWD SUV</v>
      </c>
      <c r="BK37" s="17">
        <v>0</v>
      </c>
      <c r="BL37" s="17">
        <v>0</v>
      </c>
      <c r="BM37" s="17">
        <v>0</v>
      </c>
      <c r="BN37">
        <f>K36*BK37*BL37</f>
        <v>0</v>
      </c>
      <c r="BO37">
        <f>BK37*J36</f>
        <v>0</v>
      </c>
      <c r="BP37">
        <f>D36*G36*BL37*BK37</f>
        <v>0</v>
      </c>
      <c r="BT37" s="14" t="str">
        <f>CONCATENATE(A36," ",B36," ",C36)</f>
        <v>Acura MDX SH-AWD SUV</v>
      </c>
      <c r="BU37" s="17">
        <v>1</v>
      </c>
      <c r="BV37" s="17">
        <v>30000</v>
      </c>
      <c r="BW37" s="17">
        <v>1</v>
      </c>
      <c r="BX37">
        <f>K36*BU37*BV37</f>
        <v>45000</v>
      </c>
      <c r="BY37">
        <f>BU37*J36</f>
        <v>7923.48</v>
      </c>
      <c r="BZ37">
        <f>D36*G36*BV37*BU37</f>
        <v>3991.2300000000005</v>
      </c>
      <c r="CC37" s="14" t="str">
        <f>CONCATENATE(A36," ",B36," ",C36)</f>
        <v>Acura MDX SH-AWD SUV</v>
      </c>
      <c r="CD37" s="17">
        <v>0</v>
      </c>
      <c r="CE37" s="17">
        <v>0</v>
      </c>
      <c r="CF37" s="17">
        <v>0</v>
      </c>
      <c r="CG37" s="17">
        <f>K36*CD37*CE37</f>
        <v>0</v>
      </c>
      <c r="CH37" s="17">
        <f>CD37*J36</f>
        <v>0</v>
      </c>
      <c r="CI37" s="17">
        <f>D36*G36*CE37*CD37</f>
        <v>0</v>
      </c>
      <c r="CM37" s="14" t="str">
        <f>CONCATENATE(A36," ",B36," ",C36)</f>
        <v>Acura MDX SH-AWD SUV</v>
      </c>
      <c r="CN37">
        <v>1</v>
      </c>
      <c r="CO37">
        <v>30000</v>
      </c>
      <c r="CP37">
        <v>1</v>
      </c>
      <c r="CQ37" s="17">
        <f>K36*CN37*CO37</f>
        <v>45000</v>
      </c>
      <c r="CR37" s="17">
        <f>CN37*J36</f>
        <v>7923.48</v>
      </c>
      <c r="CS37" s="17">
        <f>D36*I36*CO37*CN37</f>
        <v>9296.4</v>
      </c>
      <c r="CW37" s="14" t="str">
        <f>CONCATENATE(A36," ",B36," ",C36)</f>
        <v>Acura MDX SH-AWD SUV</v>
      </c>
      <c r="CX37" s="17">
        <v>0</v>
      </c>
      <c r="CY37" s="17">
        <v>0</v>
      </c>
      <c r="CZ37" s="17">
        <v>0</v>
      </c>
      <c r="DA37" s="17">
        <f>K36*CX37*CY37</f>
        <v>0</v>
      </c>
      <c r="DB37" s="17">
        <f>CX37*J36</f>
        <v>0</v>
      </c>
      <c r="DC37" s="17">
        <f>D36*I36*CY37*CX37</f>
        <v>0</v>
      </c>
    </row>
    <row r="38" spans="1:107" x14ac:dyDescent="0.3">
      <c r="A38" t="s">
        <v>36</v>
      </c>
      <c r="B38" t="s">
        <v>37</v>
      </c>
      <c r="C38" t="s">
        <v>17</v>
      </c>
      <c r="D38">
        <v>0.92</v>
      </c>
      <c r="E38">
        <v>12.3</v>
      </c>
      <c r="F38">
        <v>8.6</v>
      </c>
      <c r="G38" s="6">
        <f t="shared" si="0"/>
        <v>0.10635000000000001</v>
      </c>
      <c r="H38">
        <v>248</v>
      </c>
      <c r="I38">
        <f t="shared" si="1"/>
        <v>0.248</v>
      </c>
      <c r="J38">
        <v>8148</v>
      </c>
      <c r="K38" s="3">
        <v>1.5</v>
      </c>
      <c r="L38" s="7">
        <v>0</v>
      </c>
      <c r="M38" s="7">
        <v>9000</v>
      </c>
      <c r="N38" s="11" t="str">
        <f t="shared" si="2"/>
        <v/>
      </c>
      <c r="O38" s="7">
        <v>0</v>
      </c>
      <c r="P38">
        <f t="shared" si="3"/>
        <v>0</v>
      </c>
      <c r="Q38" s="14" t="str">
        <f t="shared" si="7"/>
        <v>Lexus NX 300 AWD SUV</v>
      </c>
      <c r="R38">
        <v>0</v>
      </c>
      <c r="S38">
        <v>0</v>
      </c>
      <c r="T38">
        <v>0</v>
      </c>
      <c r="U38">
        <f t="shared" si="4"/>
        <v>0</v>
      </c>
      <c r="V38">
        <f t="shared" si="5"/>
        <v>0</v>
      </c>
      <c r="W38">
        <f t="shared" si="6"/>
        <v>0</v>
      </c>
      <c r="AA38" s="14" t="str">
        <f t="shared" si="8"/>
        <v>Lexus NX 300 AWD SUV</v>
      </c>
      <c r="AB38">
        <v>5</v>
      </c>
      <c r="AC38">
        <v>100000</v>
      </c>
      <c r="AD38">
        <v>1</v>
      </c>
      <c r="AE38">
        <f t="shared" si="9"/>
        <v>750000</v>
      </c>
      <c r="AF38">
        <f t="shared" si="10"/>
        <v>29140.799999999999</v>
      </c>
      <c r="AG38">
        <f t="shared" si="11"/>
        <v>59230.999999999993</v>
      </c>
      <c r="AK38" s="14" t="str">
        <f t="shared" si="12"/>
        <v>Lexus NX 300 AWD SUV</v>
      </c>
      <c r="AL38">
        <v>0</v>
      </c>
      <c r="AM38">
        <v>0</v>
      </c>
      <c r="AN38"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U38" s="14" t="str">
        <f t="shared" si="16"/>
        <v>Lexus NX 300 AWD SUV</v>
      </c>
      <c r="AV38">
        <v>0</v>
      </c>
      <c r="AW38">
        <v>0</v>
      </c>
      <c r="AX38">
        <v>0</v>
      </c>
      <c r="AZ38" s="14" t="str">
        <f>CONCATENATE(A37," ",B37," ",C37)</f>
        <v>Lexus NX 300 AWD SUV</v>
      </c>
      <c r="BA38" s="17">
        <v>0</v>
      </c>
      <c r="BB38" s="17">
        <v>0</v>
      </c>
      <c r="BC38" s="17">
        <v>0</v>
      </c>
      <c r="BD38">
        <f>K37*BA38*BB38</f>
        <v>0</v>
      </c>
      <c r="BE38">
        <f>BA38*J37</f>
        <v>0</v>
      </c>
      <c r="BF38">
        <f>D37*G37*BB38*BA38</f>
        <v>0</v>
      </c>
      <c r="BJ38" s="14" t="str">
        <f>CONCATENATE(A37," ",B37," ",C37)</f>
        <v>Lexus NX 300 AWD SUV</v>
      </c>
      <c r="BK38" s="17">
        <v>0</v>
      </c>
      <c r="BL38" s="17">
        <v>0</v>
      </c>
      <c r="BM38" s="17">
        <v>0</v>
      </c>
      <c r="BN38">
        <f>K37*BK38*BL38</f>
        <v>0</v>
      </c>
      <c r="BO38">
        <f>BK38*J37</f>
        <v>0</v>
      </c>
      <c r="BP38">
        <f>D37*G37*BL38*BK38</f>
        <v>0</v>
      </c>
      <c r="BT38" s="14" t="str">
        <f>CONCATENATE(A37," ",B37," ",C37)</f>
        <v>Lexus NX 300 AWD SUV</v>
      </c>
      <c r="BU38" s="17">
        <v>1</v>
      </c>
      <c r="BV38" s="17">
        <v>30000</v>
      </c>
      <c r="BW38" s="17">
        <v>1</v>
      </c>
      <c r="BX38">
        <f>K37*BU38*BV38</f>
        <v>45000</v>
      </c>
      <c r="BY38">
        <f>BU38*J37</f>
        <v>5828.16</v>
      </c>
      <c r="BZ38">
        <f>D37*G37*BV38*BU38</f>
        <v>3553.86</v>
      </c>
      <c r="CC38" s="14" t="str">
        <f>CONCATENATE(A37," ",B37," ",C37)</f>
        <v>Lexus NX 300 AWD SUV</v>
      </c>
      <c r="CD38" s="17">
        <v>0</v>
      </c>
      <c r="CE38" s="17">
        <v>0</v>
      </c>
      <c r="CF38" s="17">
        <v>0</v>
      </c>
      <c r="CG38" s="17">
        <f>K37*CD38*CE38</f>
        <v>0</v>
      </c>
      <c r="CH38" s="17">
        <f>CD38*J37</f>
        <v>0</v>
      </c>
      <c r="CI38" s="17">
        <f>D37*G37*CE38*CD38</f>
        <v>0</v>
      </c>
      <c r="CM38" s="14" t="str">
        <f>CONCATENATE(A37," ",B37," ",C37)</f>
        <v>Lexus NX 300 AWD SUV</v>
      </c>
      <c r="CN38">
        <v>1</v>
      </c>
      <c r="CO38">
        <v>30000</v>
      </c>
      <c r="CP38">
        <v>1</v>
      </c>
      <c r="CQ38" s="17">
        <f>K37*CN38*CO38</f>
        <v>45000</v>
      </c>
      <c r="CR38" s="17">
        <f>CN38*J37</f>
        <v>5828.16</v>
      </c>
      <c r="CS38" s="17">
        <f>D37*I37*CO38*CN38</f>
        <v>8271.6</v>
      </c>
      <c r="CW38" s="14" t="str">
        <f>CONCATENATE(A37," ",B37," ",C37)</f>
        <v>Lexus NX 300 AWD SUV</v>
      </c>
      <c r="CX38" s="17">
        <v>0</v>
      </c>
      <c r="CY38" s="17">
        <v>0</v>
      </c>
      <c r="CZ38" s="17">
        <v>0</v>
      </c>
      <c r="DA38" s="17">
        <f>K37*CX38*CY38</f>
        <v>0</v>
      </c>
      <c r="DB38" s="17">
        <f>CX38*J37</f>
        <v>0</v>
      </c>
      <c r="DC38" s="17">
        <f>D37*I37*CY38*CX38</f>
        <v>0</v>
      </c>
    </row>
    <row r="39" spans="1:107" x14ac:dyDescent="0.3">
      <c r="A39" t="s">
        <v>26</v>
      </c>
      <c r="B39" t="s">
        <v>71</v>
      </c>
      <c r="C39" t="s">
        <v>17</v>
      </c>
      <c r="D39">
        <v>0.92</v>
      </c>
      <c r="E39">
        <v>8.8000000000000007</v>
      </c>
      <c r="F39">
        <v>6.8</v>
      </c>
      <c r="G39" s="6">
        <f t="shared" si="0"/>
        <v>7.9000000000000001E-2</v>
      </c>
      <c r="H39">
        <v>184</v>
      </c>
      <c r="I39">
        <f t="shared" si="1"/>
        <v>0.184</v>
      </c>
      <c r="J39">
        <v>4160.76</v>
      </c>
      <c r="K39" s="3">
        <v>1.5</v>
      </c>
      <c r="L39" s="7">
        <v>5</v>
      </c>
      <c r="M39" s="7">
        <v>150000</v>
      </c>
      <c r="N39" s="11">
        <f t="shared" si="2"/>
        <v>150000</v>
      </c>
      <c r="O39" s="7">
        <v>1</v>
      </c>
      <c r="P39">
        <f t="shared" si="3"/>
        <v>15</v>
      </c>
      <c r="Q39" s="14" t="str">
        <f t="shared" si="7"/>
        <v>Audi Q3 quattro SUV</v>
      </c>
      <c r="R39">
        <v>0</v>
      </c>
      <c r="S39">
        <v>0</v>
      </c>
      <c r="T39">
        <v>0</v>
      </c>
      <c r="U39">
        <f t="shared" si="4"/>
        <v>0</v>
      </c>
      <c r="V39">
        <f t="shared" si="5"/>
        <v>0</v>
      </c>
      <c r="W39">
        <f t="shared" si="6"/>
        <v>0</v>
      </c>
      <c r="AA39" s="14" t="str">
        <f t="shared" si="8"/>
        <v>Audi Q3 quattro SUV</v>
      </c>
      <c r="AB39">
        <v>5</v>
      </c>
      <c r="AC39">
        <v>100000</v>
      </c>
      <c r="AD39">
        <v>1</v>
      </c>
      <c r="AE39">
        <f t="shared" si="9"/>
        <v>750000</v>
      </c>
      <c r="AF39">
        <f t="shared" si="10"/>
        <v>40740</v>
      </c>
      <c r="AG39">
        <f t="shared" si="11"/>
        <v>48921</v>
      </c>
      <c r="AK39" s="14" t="str">
        <f t="shared" si="12"/>
        <v>Audi Q3 quattro SUV</v>
      </c>
      <c r="AL39">
        <v>0</v>
      </c>
      <c r="AM39">
        <v>0</v>
      </c>
      <c r="AN39"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U39" s="14" t="str">
        <f t="shared" si="16"/>
        <v>Audi Q3 quattro SUV</v>
      </c>
      <c r="AV39">
        <v>0</v>
      </c>
      <c r="AW39">
        <v>0</v>
      </c>
      <c r="AX39">
        <v>0</v>
      </c>
      <c r="AZ39" s="14" t="str">
        <f>CONCATENATE(A38," ",B38," ",C38)</f>
        <v>Audi Q3 quattro SUV</v>
      </c>
      <c r="BA39" s="17">
        <v>0</v>
      </c>
      <c r="BB39" s="17">
        <v>0</v>
      </c>
      <c r="BC39" s="17">
        <v>0</v>
      </c>
      <c r="BD39">
        <f>K38*BA39*BB39</f>
        <v>0</v>
      </c>
      <c r="BE39">
        <f>BA39*J38</f>
        <v>0</v>
      </c>
      <c r="BF39">
        <f>D38*G38*BB39*BA39</f>
        <v>0</v>
      </c>
      <c r="BJ39" s="14" t="str">
        <f>CONCATENATE(A38," ",B38," ",C38)</f>
        <v>Audi Q3 quattro SUV</v>
      </c>
      <c r="BK39" s="17">
        <v>0</v>
      </c>
      <c r="BL39" s="17">
        <v>0</v>
      </c>
      <c r="BM39" s="17">
        <v>0</v>
      </c>
      <c r="BN39">
        <f>K38*BK39*BL39</f>
        <v>0</v>
      </c>
      <c r="BO39">
        <f>BK39*J38</f>
        <v>0</v>
      </c>
      <c r="BP39">
        <f>D38*G38*BL39*BK39</f>
        <v>0</v>
      </c>
      <c r="BT39" s="14" t="str">
        <f>CONCATENATE(A38," ",B38," ",C38)</f>
        <v>Audi Q3 quattro SUV</v>
      </c>
      <c r="BU39" s="17">
        <v>1</v>
      </c>
      <c r="BV39" s="17">
        <v>30000</v>
      </c>
      <c r="BW39" s="17">
        <v>1</v>
      </c>
      <c r="BX39">
        <f>K38*BU39*BV39</f>
        <v>45000</v>
      </c>
      <c r="BY39">
        <f>BU39*J38</f>
        <v>8148</v>
      </c>
      <c r="BZ39">
        <f>D38*G38*BV39*BU39</f>
        <v>2935.26</v>
      </c>
      <c r="CC39" s="14" t="str">
        <f>CONCATENATE(A38," ",B38," ",C38)</f>
        <v>Audi Q3 quattro SUV</v>
      </c>
      <c r="CD39" s="17">
        <v>0</v>
      </c>
      <c r="CE39" s="17">
        <v>0</v>
      </c>
      <c r="CF39" s="17">
        <v>0</v>
      </c>
      <c r="CG39" s="17">
        <f>K38*CD39*CE39</f>
        <v>0</v>
      </c>
      <c r="CH39" s="17">
        <f>CD39*J38</f>
        <v>0</v>
      </c>
      <c r="CI39" s="17">
        <f>D38*G38*CE39*CD39</f>
        <v>0</v>
      </c>
      <c r="CM39" s="14" t="str">
        <f>CONCATENATE(A38," ",B38," ",C38)</f>
        <v>Audi Q3 quattro SUV</v>
      </c>
      <c r="CN39">
        <v>1</v>
      </c>
      <c r="CO39">
        <v>30000</v>
      </c>
      <c r="CP39">
        <v>1</v>
      </c>
      <c r="CQ39" s="17">
        <f>K38*CN39*CO39</f>
        <v>45000</v>
      </c>
      <c r="CR39" s="17">
        <f>CN39*J38</f>
        <v>8148</v>
      </c>
      <c r="CS39" s="17">
        <f>D38*I38*CO39*CN39</f>
        <v>6844.8</v>
      </c>
      <c r="CW39" s="14" t="str">
        <f>CONCATENATE(A38," ",B38," ",C38)</f>
        <v>Audi Q3 quattro SUV</v>
      </c>
      <c r="CX39" s="17">
        <v>0</v>
      </c>
      <c r="CY39" s="17">
        <v>0</v>
      </c>
      <c r="CZ39" s="17">
        <v>0</v>
      </c>
      <c r="DA39" s="17">
        <f>K38*CX39*CY39</f>
        <v>0</v>
      </c>
      <c r="DB39" s="17">
        <f>CX39*J38</f>
        <v>0</v>
      </c>
      <c r="DC39" s="17">
        <f>D38*I38*CY39*CX39</f>
        <v>0</v>
      </c>
    </row>
    <row r="40" spans="1:107" x14ac:dyDescent="0.3">
      <c r="A40" t="s">
        <v>44</v>
      </c>
      <c r="B40" t="s">
        <v>61</v>
      </c>
      <c r="C40" t="s">
        <v>17</v>
      </c>
      <c r="D40">
        <v>0.92</v>
      </c>
      <c r="E40">
        <v>9.1</v>
      </c>
      <c r="F40">
        <v>7.1</v>
      </c>
      <c r="G40" s="6">
        <f t="shared" si="0"/>
        <v>8.199999999999999E-2</v>
      </c>
      <c r="H40">
        <v>192</v>
      </c>
      <c r="I40">
        <f t="shared" si="1"/>
        <v>0.192</v>
      </c>
      <c r="J40">
        <v>4452</v>
      </c>
      <c r="K40" s="3">
        <v>1.5</v>
      </c>
      <c r="L40" s="7">
        <v>3</v>
      </c>
      <c r="M40" s="7">
        <v>9000</v>
      </c>
      <c r="N40" s="11">
        <f t="shared" si="2"/>
        <v>9000</v>
      </c>
      <c r="O40" s="7">
        <v>1</v>
      </c>
      <c r="P40">
        <f t="shared" si="3"/>
        <v>15</v>
      </c>
      <c r="Q40" s="14" t="str">
        <f t="shared" si="7"/>
        <v>Toyota RAV4 LE FWD SUV</v>
      </c>
      <c r="R40">
        <v>5</v>
      </c>
      <c r="S40">
        <v>30000</v>
      </c>
      <c r="T40">
        <v>1</v>
      </c>
      <c r="U40">
        <f t="shared" si="4"/>
        <v>225000</v>
      </c>
      <c r="V40">
        <f t="shared" si="5"/>
        <v>20803.800000000003</v>
      </c>
      <c r="W40">
        <f t="shared" si="6"/>
        <v>10902</v>
      </c>
      <c r="AA40" s="14" t="str">
        <f t="shared" si="8"/>
        <v>Toyota RAV4 LE FWD SUV</v>
      </c>
      <c r="AB40">
        <v>5</v>
      </c>
      <c r="AC40">
        <v>100000</v>
      </c>
      <c r="AD40">
        <v>1</v>
      </c>
      <c r="AE40">
        <f t="shared" si="9"/>
        <v>750000</v>
      </c>
      <c r="AF40">
        <f t="shared" si="10"/>
        <v>20803.800000000003</v>
      </c>
      <c r="AG40">
        <f t="shared" si="11"/>
        <v>36340.000000000007</v>
      </c>
      <c r="AK40" s="14" t="str">
        <f t="shared" si="12"/>
        <v>Toyota RAV4 LE FWD SUV</v>
      </c>
      <c r="AL40">
        <v>5</v>
      </c>
      <c r="AM40">
        <v>100000</v>
      </c>
      <c r="AN40">
        <v>1</v>
      </c>
      <c r="AO40">
        <f t="shared" si="13"/>
        <v>750000</v>
      </c>
      <c r="AP40">
        <f t="shared" si="14"/>
        <v>20803.800000000003</v>
      </c>
      <c r="AQ40">
        <f t="shared" si="15"/>
        <v>36340.000000000007</v>
      </c>
      <c r="AU40" s="14" t="str">
        <f t="shared" si="16"/>
        <v>Toyota RAV4 LE FWD SUV</v>
      </c>
      <c r="AV40">
        <v>0</v>
      </c>
      <c r="AW40">
        <v>0</v>
      </c>
      <c r="AX40">
        <v>0</v>
      </c>
      <c r="AZ40" s="14" t="str">
        <f>CONCATENATE(A39," ",B39," ",C39)</f>
        <v>Toyota RAV4 LE FWD SUV</v>
      </c>
      <c r="BA40" s="17">
        <v>2</v>
      </c>
      <c r="BB40" s="17">
        <v>100000</v>
      </c>
      <c r="BC40" s="17">
        <v>1</v>
      </c>
      <c r="BD40">
        <f>K39*BA40*BB40</f>
        <v>300000</v>
      </c>
      <c r="BE40">
        <f>BA40*J39</f>
        <v>8321.52</v>
      </c>
      <c r="BF40">
        <f>D39*G39*BB40*BA40</f>
        <v>14536.000000000002</v>
      </c>
      <c r="BJ40" s="14" t="str">
        <f>CONCATENATE(A39," ",B39," ",C39)</f>
        <v>Toyota RAV4 LE FWD SUV</v>
      </c>
      <c r="BK40" s="17">
        <v>0</v>
      </c>
      <c r="BL40" s="17">
        <v>0</v>
      </c>
      <c r="BM40" s="17">
        <v>0</v>
      </c>
      <c r="BN40">
        <f>K39*BK40*BL40</f>
        <v>0</v>
      </c>
      <c r="BO40">
        <f>BK40*J39</f>
        <v>0</v>
      </c>
      <c r="BP40">
        <f>D39*G39*BL40*BK40</f>
        <v>0</v>
      </c>
      <c r="BT40" s="14" t="str">
        <f>CONCATENATE(A39," ",B39," ",C39)</f>
        <v>Toyota RAV4 LE FWD SUV</v>
      </c>
      <c r="BU40" s="17">
        <v>2</v>
      </c>
      <c r="BV40" s="17">
        <v>100000</v>
      </c>
      <c r="BW40" s="17">
        <v>1</v>
      </c>
      <c r="BX40">
        <f>K39*BU40*BV40</f>
        <v>300000</v>
      </c>
      <c r="BY40">
        <f>BU40*J39</f>
        <v>8321.52</v>
      </c>
      <c r="BZ40">
        <f>D39*G39*BV40*BU40</f>
        <v>14536.000000000002</v>
      </c>
      <c r="CC40" s="14" t="str">
        <f>CONCATENATE(A39," ",B39," ",C39)</f>
        <v>Toyota RAV4 LE FWD SUV</v>
      </c>
      <c r="CD40" s="17">
        <v>0</v>
      </c>
      <c r="CE40" s="17">
        <v>0</v>
      </c>
      <c r="CF40" s="17">
        <v>0</v>
      </c>
      <c r="CG40" s="17">
        <f>K39*CD40*CE40</f>
        <v>0</v>
      </c>
      <c r="CH40" s="17">
        <f>CD40*J39</f>
        <v>0</v>
      </c>
      <c r="CI40" s="17">
        <f>D39*G39*CE40*CD40</f>
        <v>0</v>
      </c>
      <c r="CM40" s="14" t="str">
        <f>CONCATENATE(A39," ",B39," ",C39)</f>
        <v>Toyota RAV4 LE FWD SUV</v>
      </c>
      <c r="CN40">
        <v>1</v>
      </c>
      <c r="CO40">
        <v>100000</v>
      </c>
      <c r="CP40">
        <v>1</v>
      </c>
      <c r="CQ40" s="17">
        <f>K39*CN40*CO40</f>
        <v>150000</v>
      </c>
      <c r="CR40" s="17">
        <f>CN40*J39</f>
        <v>4160.76</v>
      </c>
      <c r="CS40" s="17">
        <f>D39*I39*CO40*CN40</f>
        <v>16928</v>
      </c>
      <c r="CW40" s="14" t="str">
        <f>CONCATENATE(A39," ",B39," ",C39)</f>
        <v>Toyota RAV4 LE FWD SUV</v>
      </c>
      <c r="CX40" s="17">
        <v>0</v>
      </c>
      <c r="CY40" s="17">
        <v>0</v>
      </c>
      <c r="CZ40" s="17">
        <v>0</v>
      </c>
      <c r="DA40" s="17">
        <f>K39*CX40*CY40</f>
        <v>0</v>
      </c>
      <c r="DB40" s="17">
        <f>CX40*J39</f>
        <v>0</v>
      </c>
      <c r="DC40" s="17">
        <f>D39*I39*CY40*CX40</f>
        <v>0</v>
      </c>
    </row>
    <row r="41" spans="1:107" x14ac:dyDescent="0.3">
      <c r="A41" t="s">
        <v>18</v>
      </c>
      <c r="B41" t="s">
        <v>19</v>
      </c>
      <c r="C41" t="s">
        <v>17</v>
      </c>
      <c r="D41">
        <v>0.92</v>
      </c>
      <c r="E41">
        <v>9.1999999999999993</v>
      </c>
      <c r="F41">
        <v>7.8</v>
      </c>
      <c r="G41" s="6">
        <f t="shared" si="0"/>
        <v>8.5699999999999998E-2</v>
      </c>
      <c r="H41">
        <v>202</v>
      </c>
      <c r="I41">
        <f t="shared" si="1"/>
        <v>0.20200000000000001</v>
      </c>
      <c r="J41">
        <v>8412</v>
      </c>
      <c r="K41" s="3">
        <v>1.5</v>
      </c>
      <c r="L41" s="7">
        <v>0</v>
      </c>
      <c r="M41" s="7">
        <v>9000</v>
      </c>
      <c r="N41" s="11" t="str">
        <f t="shared" si="2"/>
        <v/>
      </c>
      <c r="O41" s="7">
        <v>0</v>
      </c>
      <c r="P41">
        <f t="shared" si="3"/>
        <v>0</v>
      </c>
      <c r="Q41" s="14" t="str">
        <f t="shared" si="7"/>
        <v>Nissan Rogue SUV</v>
      </c>
      <c r="R41">
        <v>0</v>
      </c>
      <c r="S41">
        <v>0</v>
      </c>
      <c r="T41">
        <v>0</v>
      </c>
      <c r="U41">
        <f t="shared" si="4"/>
        <v>0</v>
      </c>
      <c r="V41">
        <f t="shared" si="5"/>
        <v>0</v>
      </c>
      <c r="W41">
        <f t="shared" si="6"/>
        <v>0</v>
      </c>
      <c r="AA41" s="14" t="str">
        <f t="shared" si="8"/>
        <v>Nissan Rogue SUV</v>
      </c>
      <c r="AB41">
        <v>5</v>
      </c>
      <c r="AC41">
        <v>100000</v>
      </c>
      <c r="AD41">
        <v>1</v>
      </c>
      <c r="AE41">
        <f t="shared" si="9"/>
        <v>750000</v>
      </c>
      <c r="AF41">
        <f t="shared" si="10"/>
        <v>22260</v>
      </c>
      <c r="AG41">
        <f t="shared" si="11"/>
        <v>37719.999999999993</v>
      </c>
      <c r="AK41" s="14" t="str">
        <f t="shared" si="12"/>
        <v>Nissan Rogue SUV</v>
      </c>
      <c r="AL41">
        <v>0</v>
      </c>
      <c r="AM41">
        <v>0</v>
      </c>
      <c r="AN41"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U41" s="14" t="str">
        <f t="shared" si="16"/>
        <v>Nissan Rogue SUV</v>
      </c>
      <c r="AV41">
        <v>0</v>
      </c>
      <c r="AW41">
        <v>0</v>
      </c>
      <c r="AX41">
        <v>0</v>
      </c>
      <c r="AZ41" s="14" t="str">
        <f>CONCATENATE(A40," ",B40," ",C40)</f>
        <v>Nissan Rogue SUV</v>
      </c>
      <c r="BA41" s="17">
        <v>2</v>
      </c>
      <c r="BB41" s="17">
        <v>100000</v>
      </c>
      <c r="BC41" s="17">
        <v>1</v>
      </c>
      <c r="BD41">
        <f>K40*BA41*BB41</f>
        <v>300000</v>
      </c>
      <c r="BE41">
        <f>BA41*J40</f>
        <v>8904</v>
      </c>
      <c r="BF41">
        <f>D40*G40*BB41*BA41</f>
        <v>15087.999999999998</v>
      </c>
      <c r="BJ41" s="14" t="str">
        <f>CONCATENATE(A40," ",B40," ",C40)</f>
        <v>Nissan Rogue SUV</v>
      </c>
      <c r="BK41" s="17">
        <v>0</v>
      </c>
      <c r="BL41" s="17">
        <v>0</v>
      </c>
      <c r="BM41" s="17">
        <v>0</v>
      </c>
      <c r="BN41">
        <f>K40*BK41*BL41</f>
        <v>0</v>
      </c>
      <c r="BO41">
        <f>BK41*J40</f>
        <v>0</v>
      </c>
      <c r="BP41">
        <f>D40*G40*BL41*BK41</f>
        <v>0</v>
      </c>
      <c r="BT41" s="14" t="str">
        <f>CONCATENATE(A40," ",B40," ",C40)</f>
        <v>Nissan Rogue SUV</v>
      </c>
      <c r="BU41" s="17">
        <v>1</v>
      </c>
      <c r="BV41" s="17">
        <v>52291.66</v>
      </c>
      <c r="BW41" s="17">
        <v>1</v>
      </c>
      <c r="BX41">
        <f>K40*BU41*BV41</f>
        <v>78437.490000000005</v>
      </c>
      <c r="BY41">
        <f>BU41*J40</f>
        <v>4452</v>
      </c>
      <c r="BZ41">
        <f>D40*G40*BV41*BU41</f>
        <v>3944.8828303999999</v>
      </c>
      <c r="CC41" s="14" t="str">
        <f>CONCATENATE(A40," ",B40," ",C40)</f>
        <v>Nissan Rogue SUV</v>
      </c>
      <c r="CD41" s="17">
        <v>0</v>
      </c>
      <c r="CE41" s="17">
        <v>0</v>
      </c>
      <c r="CF41" s="17">
        <v>0</v>
      </c>
      <c r="CG41" s="17">
        <f>K40*CD41*CE41</f>
        <v>0</v>
      </c>
      <c r="CH41" s="17">
        <f>CD41*J40</f>
        <v>0</v>
      </c>
      <c r="CI41" s="17">
        <f>D40*G40*CE41*CD41</f>
        <v>0</v>
      </c>
      <c r="CM41" s="14" t="str">
        <f>CONCATENATE(A40," ",B40," ",C40)</f>
        <v>Nissan Rogue SUV</v>
      </c>
      <c r="CN41">
        <v>1</v>
      </c>
      <c r="CO41">
        <v>100000</v>
      </c>
      <c r="CP41">
        <v>1</v>
      </c>
      <c r="CQ41" s="17">
        <f>K40*CN41*CO41</f>
        <v>150000</v>
      </c>
      <c r="CR41" s="17">
        <f>CN41*J40</f>
        <v>4452</v>
      </c>
      <c r="CS41" s="17">
        <f>D40*I40*CO41*CN41</f>
        <v>17664.000000000004</v>
      </c>
      <c r="CW41" s="14" t="str">
        <f>CONCATENATE(A40," ",B40," ",C40)</f>
        <v>Nissan Rogue SUV</v>
      </c>
      <c r="CX41" s="17">
        <v>0</v>
      </c>
      <c r="CY41" s="17">
        <v>0</v>
      </c>
      <c r="CZ41" s="17">
        <v>0</v>
      </c>
      <c r="DA41" s="17">
        <f>K40*CX41*CY41</f>
        <v>0</v>
      </c>
      <c r="DB41" s="17">
        <f>CX41*J40</f>
        <v>0</v>
      </c>
      <c r="DC41" s="17">
        <f>D40*I40*CY41*CX41</f>
        <v>0</v>
      </c>
    </row>
    <row r="42" spans="1:107" x14ac:dyDescent="0.3">
      <c r="A42" t="s">
        <v>23</v>
      </c>
      <c r="B42" t="s">
        <v>53</v>
      </c>
      <c r="C42" t="s">
        <v>17</v>
      </c>
      <c r="D42">
        <v>0.92</v>
      </c>
      <c r="E42">
        <v>10.5</v>
      </c>
      <c r="F42">
        <v>8.1</v>
      </c>
      <c r="G42" s="6">
        <f t="shared" si="0"/>
        <v>9.4200000000000006E-2</v>
      </c>
      <c r="H42">
        <v>221</v>
      </c>
      <c r="I42">
        <f t="shared" si="1"/>
        <v>0.221</v>
      </c>
      <c r="J42">
        <v>4677.6000000000004</v>
      </c>
      <c r="K42" s="3">
        <v>1.5</v>
      </c>
      <c r="L42" s="7">
        <v>0</v>
      </c>
      <c r="M42" s="7">
        <v>9000</v>
      </c>
      <c r="N42" s="11" t="str">
        <f t="shared" si="2"/>
        <v/>
      </c>
      <c r="O42" s="7">
        <v>0</v>
      </c>
      <c r="P42">
        <f t="shared" si="3"/>
        <v>0</v>
      </c>
      <c r="Q42" s="14" t="str">
        <f t="shared" si="7"/>
        <v>GMC Terrain SUV</v>
      </c>
      <c r="R42">
        <v>0</v>
      </c>
      <c r="S42">
        <v>0</v>
      </c>
      <c r="T42">
        <v>0</v>
      </c>
      <c r="U42">
        <f t="shared" si="4"/>
        <v>0</v>
      </c>
      <c r="V42">
        <f t="shared" si="5"/>
        <v>0</v>
      </c>
      <c r="W42">
        <f t="shared" si="6"/>
        <v>0</v>
      </c>
      <c r="AA42" s="14" t="str">
        <f t="shared" si="8"/>
        <v>GMC Terrain SUV</v>
      </c>
      <c r="AB42">
        <v>5</v>
      </c>
      <c r="AC42">
        <v>100000</v>
      </c>
      <c r="AD42">
        <v>1</v>
      </c>
      <c r="AE42">
        <f t="shared" si="9"/>
        <v>750000</v>
      </c>
      <c r="AF42">
        <f t="shared" si="10"/>
        <v>42060</v>
      </c>
      <c r="AG42">
        <f t="shared" si="11"/>
        <v>39422</v>
      </c>
      <c r="AK42" s="14" t="str">
        <f t="shared" si="12"/>
        <v>GMC Terrain SUV</v>
      </c>
      <c r="AL42">
        <v>0</v>
      </c>
      <c r="AM42">
        <v>0</v>
      </c>
      <c r="AN42"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U42" s="14" t="str">
        <f t="shared" si="16"/>
        <v>GMC Terrain SUV</v>
      </c>
      <c r="AV42">
        <v>0</v>
      </c>
      <c r="AW42">
        <v>0</v>
      </c>
      <c r="AX42">
        <v>0</v>
      </c>
      <c r="AZ42" s="14" t="str">
        <f>CONCATENATE(A41," ",B41," ",C41)</f>
        <v>GMC Terrain SUV</v>
      </c>
      <c r="BA42" s="17">
        <v>1</v>
      </c>
      <c r="BB42" s="17">
        <v>100000</v>
      </c>
      <c r="BC42" s="17">
        <v>1</v>
      </c>
      <c r="BD42">
        <f>K41*BA42*BB42</f>
        <v>150000</v>
      </c>
      <c r="BE42">
        <f>BA42*J41</f>
        <v>8412</v>
      </c>
      <c r="BF42">
        <f>D41*G41*BB42*BA42</f>
        <v>7884.4</v>
      </c>
      <c r="BJ42" s="14" t="str">
        <f>CONCATENATE(A41," ",B41," ",C41)</f>
        <v>GMC Terrain SUV</v>
      </c>
      <c r="BK42" s="17">
        <v>1</v>
      </c>
      <c r="BL42" s="17">
        <v>30000</v>
      </c>
      <c r="BM42" s="17">
        <v>1</v>
      </c>
      <c r="BN42">
        <f>K41*BK42*BL42</f>
        <v>45000</v>
      </c>
      <c r="BO42">
        <f>BK42*J41</f>
        <v>8412</v>
      </c>
      <c r="BP42">
        <f>D41*G41*BL42*BK42</f>
        <v>2365.3199999999997</v>
      </c>
      <c r="BT42" s="14" t="str">
        <f>CONCATENATE(A41," ",B41," ",C41)</f>
        <v>GMC Terrain SUV</v>
      </c>
      <c r="BU42" s="17">
        <v>1</v>
      </c>
      <c r="BV42" s="17">
        <v>30000</v>
      </c>
      <c r="BW42" s="17">
        <v>1</v>
      </c>
      <c r="BX42">
        <f>K41*BU42*BV42</f>
        <v>45000</v>
      </c>
      <c r="BY42">
        <f>BU42*J41</f>
        <v>8412</v>
      </c>
      <c r="BZ42">
        <f>D41*G41*BV42*BU42</f>
        <v>2365.3199999999997</v>
      </c>
      <c r="CC42" s="14" t="str">
        <f>CONCATENATE(A41," ",B41," ",C41)</f>
        <v>GMC Terrain SUV</v>
      </c>
      <c r="CD42" s="17">
        <v>0</v>
      </c>
      <c r="CE42" s="17">
        <v>0</v>
      </c>
      <c r="CF42" s="17">
        <v>0</v>
      </c>
      <c r="CG42" s="17">
        <f>K41*CD42*CE42</f>
        <v>0</v>
      </c>
      <c r="CH42" s="17">
        <f>CD42*J41</f>
        <v>0</v>
      </c>
      <c r="CI42" s="17">
        <f>D41*G41*CE42*CD42</f>
        <v>0</v>
      </c>
      <c r="CM42" s="14" t="str">
        <f>CONCATENATE(A41," ",B41," ",C41)</f>
        <v>GMC Terrain SUV</v>
      </c>
      <c r="CN42">
        <v>1</v>
      </c>
      <c r="CO42">
        <v>100000</v>
      </c>
      <c r="CP42">
        <v>1</v>
      </c>
      <c r="CQ42" s="17">
        <f>K41*CN42*CO42</f>
        <v>150000</v>
      </c>
      <c r="CR42" s="17">
        <f>CN42*J41</f>
        <v>8412</v>
      </c>
      <c r="CS42" s="17">
        <f>D41*I41*CO42*CN42</f>
        <v>18584.000000000004</v>
      </c>
      <c r="CW42" s="14" t="str">
        <f>CONCATENATE(A41," ",B41," ",C41)</f>
        <v>GMC Terrain SUV</v>
      </c>
      <c r="CX42" s="17">
        <v>0</v>
      </c>
      <c r="CY42" s="17">
        <v>0</v>
      </c>
      <c r="CZ42" s="17">
        <v>0</v>
      </c>
      <c r="DA42" s="17">
        <f>K41*CX42*CY42</f>
        <v>0</v>
      </c>
      <c r="DB42" s="17">
        <f>CX42*J41</f>
        <v>0</v>
      </c>
      <c r="DC42" s="17">
        <f>D41*I41*CY42*CX42</f>
        <v>0</v>
      </c>
    </row>
    <row r="43" spans="1:107" x14ac:dyDescent="0.3">
      <c r="A43" t="s">
        <v>38</v>
      </c>
      <c r="B43" t="s">
        <v>39</v>
      </c>
      <c r="C43" t="s">
        <v>17</v>
      </c>
      <c r="D43">
        <v>1.22</v>
      </c>
      <c r="E43">
        <v>10.3</v>
      </c>
      <c r="F43">
        <v>7.7</v>
      </c>
      <c r="G43" s="6">
        <f t="shared" si="0"/>
        <v>9.1300000000000006E-2</v>
      </c>
      <c r="H43">
        <v>213</v>
      </c>
      <c r="I43">
        <f t="shared" si="1"/>
        <v>0.21299999999999999</v>
      </c>
      <c r="J43">
        <v>6924</v>
      </c>
      <c r="K43" s="3">
        <v>1.5</v>
      </c>
      <c r="L43" s="7">
        <v>0</v>
      </c>
      <c r="M43" s="7">
        <v>9000</v>
      </c>
      <c r="N43" s="11" t="str">
        <f t="shared" si="2"/>
        <v/>
      </c>
      <c r="O43" s="7">
        <v>0</v>
      </c>
      <c r="P43">
        <f t="shared" si="3"/>
        <v>0</v>
      </c>
      <c r="Q43" s="14" t="str">
        <f t="shared" si="7"/>
        <v>Volkswagen Tiguan Trendline SUV</v>
      </c>
      <c r="R43">
        <v>0</v>
      </c>
      <c r="S43">
        <v>0</v>
      </c>
      <c r="T43">
        <v>0</v>
      </c>
      <c r="U43">
        <f t="shared" si="4"/>
        <v>0</v>
      </c>
      <c r="V43">
        <f t="shared" si="5"/>
        <v>0</v>
      </c>
      <c r="W43">
        <f t="shared" si="6"/>
        <v>0</v>
      </c>
      <c r="AA43" s="14" t="str">
        <f t="shared" si="8"/>
        <v>Volkswagen Tiguan Trendline SUV</v>
      </c>
      <c r="AB43">
        <v>5</v>
      </c>
      <c r="AC43">
        <v>100000</v>
      </c>
      <c r="AD43">
        <v>1</v>
      </c>
      <c r="AE43">
        <f t="shared" si="9"/>
        <v>750000</v>
      </c>
      <c r="AF43">
        <f t="shared" si="10"/>
        <v>23388</v>
      </c>
      <c r="AG43">
        <f t="shared" si="11"/>
        <v>43332</v>
      </c>
      <c r="AK43" s="14" t="str">
        <f t="shared" si="12"/>
        <v>Volkswagen Tiguan Trendline SUV</v>
      </c>
      <c r="AL43">
        <v>0</v>
      </c>
      <c r="AM43">
        <v>0</v>
      </c>
      <c r="AN43"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U43" s="14" t="str">
        <f t="shared" si="16"/>
        <v>Volkswagen Tiguan Trendline SUV</v>
      </c>
      <c r="AV43">
        <v>0</v>
      </c>
      <c r="AW43">
        <v>0</v>
      </c>
      <c r="AX43">
        <v>0</v>
      </c>
      <c r="AZ43" s="14" t="str">
        <f>CONCATENATE(A42," ",B42," ",C42)</f>
        <v>Volkswagen Tiguan Trendline SUV</v>
      </c>
      <c r="BA43" s="17">
        <v>2</v>
      </c>
      <c r="BB43" s="17">
        <v>0.66666666666999996</v>
      </c>
      <c r="BC43" s="17">
        <v>0</v>
      </c>
      <c r="BD43">
        <f>K42*BA43*BB43</f>
        <v>2.00000000001</v>
      </c>
      <c r="BE43">
        <f>BA43*J42</f>
        <v>9355.2000000000007</v>
      </c>
      <c r="BF43">
        <f>D42*G42*BB43*BA43</f>
        <v>0.11555200000057776</v>
      </c>
      <c r="BJ43" s="14" t="str">
        <f>CONCATENATE(A42," ",B42," ",C42)</f>
        <v>Volkswagen Tiguan Trendline SUV</v>
      </c>
      <c r="BK43" s="17">
        <v>0</v>
      </c>
      <c r="BL43" s="17">
        <v>0</v>
      </c>
      <c r="BM43" s="17">
        <v>0</v>
      </c>
      <c r="BN43">
        <f>K42*BK43*BL43</f>
        <v>0</v>
      </c>
      <c r="BO43">
        <f>BK43*J42</f>
        <v>0</v>
      </c>
      <c r="BP43">
        <f>D42*G42*BL43*BK43</f>
        <v>0</v>
      </c>
      <c r="BT43" s="14" t="str">
        <f>CONCATENATE(A42," ",B42," ",C42)</f>
        <v>Volkswagen Tiguan Trendline SUV</v>
      </c>
      <c r="BU43" s="17">
        <v>1</v>
      </c>
      <c r="BV43" s="17">
        <v>30000</v>
      </c>
      <c r="BW43" s="17">
        <v>1</v>
      </c>
      <c r="BX43">
        <f>K42*BU43*BV43</f>
        <v>45000</v>
      </c>
      <c r="BY43">
        <f>BU43*J42</f>
        <v>4677.6000000000004</v>
      </c>
      <c r="BZ43">
        <f>D42*G42*BV43*BU43</f>
        <v>2599.92</v>
      </c>
      <c r="CC43" s="14" t="str">
        <f>CONCATENATE(A42," ",B42," ",C42)</f>
        <v>Volkswagen Tiguan Trendline SUV</v>
      </c>
      <c r="CD43" s="17">
        <v>0</v>
      </c>
      <c r="CE43" s="17">
        <v>0</v>
      </c>
      <c r="CF43" s="17">
        <v>0</v>
      </c>
      <c r="CG43" s="17">
        <f>K42*CD43*CE43</f>
        <v>0</v>
      </c>
      <c r="CH43" s="17">
        <f>CD43*J42</f>
        <v>0</v>
      </c>
      <c r="CI43" s="17">
        <f>D42*G42*CE43*CD43</f>
        <v>0</v>
      </c>
      <c r="CM43" s="14" t="str">
        <f>CONCATENATE(A42," ",B42," ",C42)</f>
        <v>Volkswagen Tiguan Trendline SUV</v>
      </c>
      <c r="CN43">
        <v>1</v>
      </c>
      <c r="CO43">
        <v>81040.72</v>
      </c>
      <c r="CP43">
        <v>1</v>
      </c>
      <c r="CQ43" s="17">
        <f>K42*CN43*CO43</f>
        <v>121561.08</v>
      </c>
      <c r="CR43" s="17">
        <f>CN43*J42</f>
        <v>4677.6000000000004</v>
      </c>
      <c r="CS43" s="17">
        <f>D42*I42*CO43*CN43</f>
        <v>16477.199190399999</v>
      </c>
      <c r="CW43" s="14" t="str">
        <f>CONCATENATE(A42," ",B42," ",C42)</f>
        <v>Volkswagen Tiguan Trendline SUV</v>
      </c>
      <c r="CX43" s="17">
        <v>0</v>
      </c>
      <c r="CY43" s="17">
        <v>0</v>
      </c>
      <c r="CZ43" s="17">
        <v>0</v>
      </c>
      <c r="DA43" s="17">
        <f>K42*CX43*CY43</f>
        <v>0</v>
      </c>
      <c r="DB43" s="17">
        <f>CX43*J42</f>
        <v>0</v>
      </c>
      <c r="DC43" s="17">
        <f>D42*I42*CY43*CX43</f>
        <v>0</v>
      </c>
    </row>
    <row r="44" spans="1:107" x14ac:dyDescent="0.3">
      <c r="A44" t="s">
        <v>56</v>
      </c>
      <c r="B44" t="s">
        <v>57</v>
      </c>
      <c r="C44" t="s">
        <v>17</v>
      </c>
      <c r="D44">
        <v>0.92</v>
      </c>
      <c r="E44">
        <v>10.199999999999999</v>
      </c>
      <c r="F44">
        <v>7.5</v>
      </c>
      <c r="G44" s="6">
        <f t="shared" si="0"/>
        <v>8.9849999999999999E-2</v>
      </c>
      <c r="H44">
        <v>210</v>
      </c>
      <c r="I44">
        <f t="shared" si="1"/>
        <v>0.21</v>
      </c>
      <c r="J44">
        <v>5469.6</v>
      </c>
      <c r="K44" s="3">
        <v>1.5</v>
      </c>
      <c r="L44" s="7">
        <v>0</v>
      </c>
      <c r="M44" s="7">
        <v>9000</v>
      </c>
      <c r="N44" s="11" t="str">
        <f t="shared" si="2"/>
        <v/>
      </c>
      <c r="O44" s="7">
        <v>0</v>
      </c>
      <c r="P44">
        <f t="shared" si="3"/>
        <v>0</v>
      </c>
      <c r="Q44" s="14" t="str">
        <f t="shared" si="7"/>
        <v>BMW X1 xDrive28i SUV</v>
      </c>
      <c r="R44">
        <v>0</v>
      </c>
      <c r="S44">
        <v>0</v>
      </c>
      <c r="T44">
        <v>0</v>
      </c>
      <c r="U44">
        <f t="shared" si="4"/>
        <v>0</v>
      </c>
      <c r="V44">
        <f t="shared" si="5"/>
        <v>0</v>
      </c>
      <c r="W44">
        <f t="shared" si="6"/>
        <v>0</v>
      </c>
      <c r="AA44" s="14" t="str">
        <f t="shared" si="8"/>
        <v>BMW X1 xDrive28i SUV</v>
      </c>
      <c r="AB44">
        <v>5</v>
      </c>
      <c r="AC44">
        <v>100000</v>
      </c>
      <c r="AD44">
        <v>1</v>
      </c>
      <c r="AE44">
        <f t="shared" si="9"/>
        <v>750000</v>
      </c>
      <c r="AF44">
        <f t="shared" si="10"/>
        <v>34620</v>
      </c>
      <c r="AG44">
        <f t="shared" si="11"/>
        <v>55693</v>
      </c>
      <c r="AK44" s="14" t="str">
        <f t="shared" si="12"/>
        <v>BMW X1 xDrive28i SUV</v>
      </c>
      <c r="AL44">
        <v>0</v>
      </c>
      <c r="AM44">
        <v>0</v>
      </c>
      <c r="AN44"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U44" s="14" t="str">
        <f t="shared" si="16"/>
        <v>BMW X1 xDrive28i SUV</v>
      </c>
      <c r="AV44">
        <v>0</v>
      </c>
      <c r="AW44">
        <v>0</v>
      </c>
      <c r="AX44">
        <v>0</v>
      </c>
      <c r="AZ44" s="14" t="str">
        <f>CONCATENATE(A43," ",B43," ",C43)</f>
        <v>BMW X1 xDrive28i SUV</v>
      </c>
      <c r="BA44" s="17">
        <v>0</v>
      </c>
      <c r="BB44" s="17">
        <v>0</v>
      </c>
      <c r="BC44" s="17">
        <v>0</v>
      </c>
      <c r="BD44">
        <f>K43*BA44*BB44</f>
        <v>0</v>
      </c>
      <c r="BE44">
        <f>BA44*J43</f>
        <v>0</v>
      </c>
      <c r="BF44">
        <f>D43*G43*BB44*BA44</f>
        <v>0</v>
      </c>
      <c r="BJ44" s="14" t="str">
        <f>CONCATENATE(A43," ",B43," ",C43)</f>
        <v>BMW X1 xDrive28i SUV</v>
      </c>
      <c r="BK44" s="17">
        <v>1</v>
      </c>
      <c r="BL44" s="17">
        <v>30000</v>
      </c>
      <c r="BM44" s="17">
        <v>1</v>
      </c>
      <c r="BN44">
        <f>K43*BK44*BL44</f>
        <v>45000</v>
      </c>
      <c r="BO44">
        <f>BK44*J43</f>
        <v>6924</v>
      </c>
      <c r="BP44">
        <f>D43*G43*BL44*BK44</f>
        <v>3341.58</v>
      </c>
      <c r="BT44" s="14" t="str">
        <f>CONCATENATE(A43," ",B43," ",C43)</f>
        <v>BMW X1 xDrive28i SUV</v>
      </c>
      <c r="BU44" s="17">
        <v>1</v>
      </c>
      <c r="BV44" s="17">
        <v>30000</v>
      </c>
      <c r="BW44" s="17">
        <v>1</v>
      </c>
      <c r="BX44">
        <f>K43*BU44*BV44</f>
        <v>45000</v>
      </c>
      <c r="BY44">
        <f>BU44*J43</f>
        <v>6924</v>
      </c>
      <c r="BZ44">
        <f>D43*G43*BV44*BU44</f>
        <v>3341.58</v>
      </c>
      <c r="CC44" s="14" t="str">
        <f>CONCATENATE(A43," ",B43," ",C43)</f>
        <v>BMW X1 xDrive28i SUV</v>
      </c>
      <c r="CD44" s="17">
        <v>0</v>
      </c>
      <c r="CE44" s="17">
        <v>0</v>
      </c>
      <c r="CF44" s="17">
        <v>0</v>
      </c>
      <c r="CG44" s="17">
        <f>K43*CD44*CE44</f>
        <v>0</v>
      </c>
      <c r="CH44" s="17">
        <f>CD44*J43</f>
        <v>0</v>
      </c>
      <c r="CI44" s="17">
        <f>D43*G43*CE44*CD44</f>
        <v>0</v>
      </c>
      <c r="CM44" s="14" t="str">
        <f>CONCATENATE(A43," ",B43," ",C43)</f>
        <v>BMW X1 xDrive28i SUV</v>
      </c>
      <c r="CN44">
        <v>1</v>
      </c>
      <c r="CO44">
        <v>100000</v>
      </c>
      <c r="CP44">
        <v>1</v>
      </c>
      <c r="CQ44" s="17">
        <f>K43*CN44*CO44</f>
        <v>150000</v>
      </c>
      <c r="CR44" s="17">
        <f>CN44*J43</f>
        <v>6924</v>
      </c>
      <c r="CS44" s="17">
        <f>D43*I43*CO44*CN44</f>
        <v>25985.999999999996</v>
      </c>
      <c r="CW44" s="14" t="str">
        <f>CONCATENATE(A43," ",B43," ",C43)</f>
        <v>BMW X1 xDrive28i SUV</v>
      </c>
      <c r="CX44" s="17">
        <v>0</v>
      </c>
      <c r="CY44" s="17">
        <v>0</v>
      </c>
      <c r="CZ44" s="17">
        <v>0</v>
      </c>
      <c r="DA44" s="17">
        <f>K43*CX44*CY44</f>
        <v>0</v>
      </c>
      <c r="DB44" s="17">
        <f>CX44*J43</f>
        <v>0</v>
      </c>
      <c r="DC44" s="17">
        <f>D43*I43*CY44*CX44</f>
        <v>0</v>
      </c>
    </row>
    <row r="45" spans="1:107" x14ac:dyDescent="0.3">
      <c r="Q45" s="14" t="str">
        <f t="shared" si="7"/>
        <v>Volvo XC40 T4 AWD SUV</v>
      </c>
      <c r="R45">
        <v>0</v>
      </c>
      <c r="S45">
        <v>0</v>
      </c>
      <c r="T45">
        <v>0</v>
      </c>
      <c r="U45">
        <f t="shared" si="4"/>
        <v>0</v>
      </c>
      <c r="V45">
        <f t="shared" si="5"/>
        <v>0</v>
      </c>
      <c r="W45">
        <f t="shared" si="6"/>
        <v>0</v>
      </c>
      <c r="AA45" s="14" t="str">
        <f t="shared" si="8"/>
        <v>Volvo XC40 T4 AWD SUV</v>
      </c>
      <c r="AB45">
        <v>5</v>
      </c>
      <c r="AC45">
        <v>100000</v>
      </c>
      <c r="AD45">
        <v>1</v>
      </c>
      <c r="AE45">
        <f t="shared" si="9"/>
        <v>750000</v>
      </c>
      <c r="AF45">
        <f t="shared" si="10"/>
        <v>27348</v>
      </c>
      <c r="AG45">
        <f t="shared" si="11"/>
        <v>41331</v>
      </c>
      <c r="AK45" s="14" t="str">
        <f t="shared" si="12"/>
        <v>Volvo XC40 T4 AWD SUV</v>
      </c>
      <c r="AL45">
        <v>0</v>
      </c>
      <c r="AM45">
        <v>0</v>
      </c>
      <c r="AN45"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U45" s="14" t="str">
        <f t="shared" si="16"/>
        <v>Volvo XC40 T4 AWD SUV</v>
      </c>
      <c r="AV45">
        <v>0</v>
      </c>
      <c r="AW45">
        <v>0</v>
      </c>
      <c r="AX45">
        <v>0</v>
      </c>
      <c r="AZ45" s="14" t="str">
        <f>CONCATENATE(A44," ",B44," ",C44)</f>
        <v>Volvo XC40 T4 AWD SUV</v>
      </c>
      <c r="BA45" s="17">
        <v>2</v>
      </c>
      <c r="BB45" s="17">
        <v>2.2222222222000001</v>
      </c>
      <c r="BC45" s="17">
        <v>0</v>
      </c>
      <c r="BD45">
        <f>K44*BA45*BB45</f>
        <v>6.6666666666000003</v>
      </c>
      <c r="BE45">
        <f>BA45*J44</f>
        <v>10939.2</v>
      </c>
      <c r="BF45">
        <f>D44*G44*BB45*BA45</f>
        <v>0.3673866666629928</v>
      </c>
      <c r="BJ45" s="14" t="str">
        <f>CONCATENATE(A44," ",B44," ",C44)</f>
        <v>Volvo XC40 T4 AWD SUV</v>
      </c>
      <c r="BK45" s="17">
        <v>1</v>
      </c>
      <c r="BL45" s="17">
        <v>30000</v>
      </c>
      <c r="BM45" s="17">
        <v>1</v>
      </c>
      <c r="BN45">
        <f>K44*BK45*BL45</f>
        <v>45000</v>
      </c>
      <c r="BO45">
        <f>BK45*J44</f>
        <v>5469.6</v>
      </c>
      <c r="BP45">
        <f>D44*G44*BL45*BK45</f>
        <v>2479.86</v>
      </c>
      <c r="BT45" s="14" t="str">
        <f>CONCATENATE(A44," ",B44," ",C44)</f>
        <v>Volvo XC40 T4 AWD SUV</v>
      </c>
      <c r="BU45" s="17">
        <v>1</v>
      </c>
      <c r="BV45" s="17">
        <v>30000</v>
      </c>
      <c r="BW45" s="17">
        <v>1</v>
      </c>
      <c r="BX45">
        <f>K44*BU45*BV45</f>
        <v>45000</v>
      </c>
      <c r="BY45">
        <f>BU45*J44</f>
        <v>5469.6</v>
      </c>
      <c r="BZ45">
        <f>D44*G44*BV45*BU45</f>
        <v>2479.86</v>
      </c>
      <c r="CC45" s="14" t="str">
        <f>CONCATENATE(A44," ",B44," ",C44)</f>
        <v>Volvo XC40 T4 AWD SUV</v>
      </c>
      <c r="CD45" s="17">
        <v>0</v>
      </c>
      <c r="CE45" s="17">
        <v>0</v>
      </c>
      <c r="CF45" s="17">
        <v>0</v>
      </c>
      <c r="CG45" s="17">
        <f>K44*CD45*CE45</f>
        <v>0</v>
      </c>
      <c r="CH45" s="17">
        <f>CD45*J44</f>
        <v>0</v>
      </c>
      <c r="CI45" s="17">
        <f>D44*G44*CE45*CD45</f>
        <v>0</v>
      </c>
      <c r="CM45" s="14" t="str">
        <f>CONCATENATE(A44," ",B44," ",C44)</f>
        <v>Volvo XC40 T4 AWD SUV</v>
      </c>
      <c r="CN45">
        <v>1</v>
      </c>
      <c r="CO45">
        <v>100000</v>
      </c>
      <c r="CP45">
        <v>1</v>
      </c>
      <c r="CQ45" s="17">
        <f>K44*CN45*CO45</f>
        <v>150000</v>
      </c>
      <c r="CR45" s="17">
        <f>CN45*J44</f>
        <v>5469.6</v>
      </c>
      <c r="CS45" s="17">
        <f>D44*I44*CO45*CN45</f>
        <v>19320</v>
      </c>
      <c r="CW45" s="14" t="str">
        <f>CONCATENATE(A44," ",B44," ",C44)</f>
        <v>Volvo XC40 T4 AWD SUV</v>
      </c>
      <c r="CX45" s="17">
        <v>1</v>
      </c>
      <c r="CY45" s="17">
        <v>100000</v>
      </c>
      <c r="CZ45" s="17">
        <v>1</v>
      </c>
      <c r="DA45" s="17">
        <f>K44*CX45*CY45</f>
        <v>150000</v>
      </c>
      <c r="DB45" s="17">
        <f>CX45*J44</f>
        <v>5469.6</v>
      </c>
      <c r="DC45" s="17">
        <f>D44*I44*CY45*CX45</f>
        <v>19320</v>
      </c>
    </row>
    <row r="46" spans="1:107" x14ac:dyDescent="0.3">
      <c r="AU46" s="30"/>
      <c r="AV46" s="3"/>
      <c r="AW46" s="3"/>
      <c r="AX46" s="3"/>
    </row>
    <row r="50" spans="28:28" x14ac:dyDescent="0.3">
      <c r="AB50" s="7"/>
    </row>
  </sheetData>
  <mergeCells count="10">
    <mergeCell ref="Q1:Z1"/>
    <mergeCell ref="AA1:AJ1"/>
    <mergeCell ref="AK1:AT1"/>
    <mergeCell ref="AU1:AX1"/>
    <mergeCell ref="AZ1:BI1"/>
    <mergeCell ref="CW1:DF1"/>
    <mergeCell ref="BT1:CB1"/>
    <mergeCell ref="CC1:CL1"/>
    <mergeCell ref="CM1:CV1"/>
    <mergeCell ref="BJ1:B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maximize 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 Chang</dc:creator>
  <cp:keywords/>
  <dc:description/>
  <cp:lastModifiedBy>Dion Chang</cp:lastModifiedBy>
  <cp:revision/>
  <dcterms:created xsi:type="dcterms:W3CDTF">2020-11-01T02:04:31Z</dcterms:created>
  <dcterms:modified xsi:type="dcterms:W3CDTF">2020-12-05T04:08:30Z</dcterms:modified>
  <cp:category/>
  <cp:contentStatus/>
</cp:coreProperties>
</file>