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imun/Documents/Finance/QF 600/2024/"/>
    </mc:Choice>
  </mc:AlternateContent>
  <xr:revisionPtr revIDLastSave="0" documentId="13_ncr:1_{6CA2D6FE-97ED-A346-A1B7-72C81DED3D30}" xr6:coauthVersionLast="47" xr6:coauthVersionMax="47" xr10:uidLastSave="{00000000-0000-0000-0000-000000000000}"/>
  <bookViews>
    <workbookView xWindow="0" yWindow="500" windowWidth="48800" windowHeight="28100" tabRatio="500" activeTab="1" xr2:uid="{00000000-000D-0000-FFFF-FFFF00000000}"/>
  </bookViews>
  <sheets>
    <sheet name="2-Stage" sheetId="15" r:id="rId1"/>
    <sheet name="Timelin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5" l="1"/>
  <c r="G4" i="5"/>
  <c r="C6" i="15"/>
  <c r="C7" i="15"/>
  <c r="C8" i="15" s="1"/>
  <c r="B6" i="15"/>
  <c r="B9" i="15" s="1"/>
  <c r="D4" i="5"/>
  <c r="E4" i="5"/>
  <c r="F4" i="5"/>
  <c r="C4" i="5"/>
  <c r="C5" i="5"/>
  <c r="D5" i="5" s="1"/>
  <c r="D6" i="5" s="1"/>
  <c r="D9" i="5" s="1"/>
  <c r="C6" i="5" l="1"/>
  <c r="C9" i="5" s="1"/>
  <c r="E5" i="5"/>
  <c r="E6" i="5" s="1"/>
  <c r="E9" i="5" s="1"/>
  <c r="C9" i="15" l="1"/>
  <c r="B10" i="15" s="1"/>
  <c r="F5" i="5"/>
  <c r="G5" i="5" s="1"/>
  <c r="H5" i="5" s="1"/>
  <c r="H6" i="5" s="1"/>
  <c r="G8" i="5" s="1"/>
  <c r="G6" i="5" l="1"/>
  <c r="G9" i="5" s="1"/>
  <c r="B11" i="15"/>
  <c r="F6" i="5"/>
  <c r="F9" i="5" s="1"/>
  <c r="B10" i="5" s="1"/>
  <c r="B11" i="5" l="1"/>
</calcChain>
</file>

<file path=xl/sharedStrings.xml><?xml version="1.0" encoding="utf-8"?>
<sst xmlns="http://schemas.openxmlformats.org/spreadsheetml/2006/main" count="24" uniqueCount="21">
  <si>
    <t>Year</t>
    <phoneticPr fontId="2" type="noConversion"/>
  </si>
  <si>
    <t>Growth Rate</t>
    <phoneticPr fontId="2" type="noConversion"/>
  </si>
  <si>
    <t>Payout Ratio</t>
    <phoneticPr fontId="2" type="noConversion"/>
  </si>
  <si>
    <t>Terminal Value</t>
    <phoneticPr fontId="2" type="noConversion"/>
  </si>
  <si>
    <t>Present Value</t>
    <phoneticPr fontId="2" type="noConversion"/>
  </si>
  <si>
    <t>Share Price</t>
    <phoneticPr fontId="2" type="noConversion"/>
  </si>
  <si>
    <t>Earnings</t>
    <phoneticPr fontId="2" type="noConversion"/>
  </si>
  <si>
    <t>Dividend</t>
    <phoneticPr fontId="2" type="noConversion"/>
  </si>
  <si>
    <t>Forward ROE</t>
  </si>
  <si>
    <t>Required Return</t>
  </si>
  <si>
    <t>Duration (years)</t>
    <phoneticPr fontId="3" type="noConversion"/>
  </si>
  <si>
    <t>Payout Ratio</t>
    <phoneticPr fontId="3" type="noConversion"/>
  </si>
  <si>
    <t>Trailing Earnings</t>
    <phoneticPr fontId="3" type="noConversion"/>
  </si>
  <si>
    <t>Terminal Value</t>
    <phoneticPr fontId="3" type="noConversion"/>
  </si>
  <si>
    <t>PV of Dividends</t>
    <phoneticPr fontId="3" type="noConversion"/>
  </si>
  <si>
    <t>Share Price</t>
    <phoneticPr fontId="3" type="noConversion"/>
  </si>
  <si>
    <t>Short-Term</t>
  </si>
  <si>
    <t>Long-Term</t>
  </si>
  <si>
    <t>Infinite</t>
  </si>
  <si>
    <t>Growth Rate</t>
  </si>
  <si>
    <t>P/E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</si>
</sst>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"/>
    <numFmt numFmtId="166" formatCode="0.0"/>
  </numFmts>
  <fonts count="5" x14ac:knownFonts="1">
    <font>
      <sz val="10"/>
      <name val="Verdana"/>
    </font>
    <font>
      <sz val="10"/>
      <name val="Calibri"/>
      <family val="2"/>
    </font>
    <font>
      <sz val="8"/>
      <name val="Verdana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166" fontId="1" fillId="0" borderId="0" xfId="0" applyNumberFormat="1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1051-B08E-B547-B7FA-8392A37834E8}">
  <dimension ref="A1:C11"/>
  <sheetViews>
    <sheetView zoomScale="200" zoomScaleNormal="200" workbookViewId="0"/>
  </sheetViews>
  <sheetFormatPr baseColWidth="10" defaultRowHeight="13" x14ac:dyDescent="0.15"/>
  <cols>
    <col min="1" max="1" width="12" bestFit="1" customWidth="1"/>
  </cols>
  <sheetData>
    <row r="1" spans="1:3" ht="14" x14ac:dyDescent="0.2">
      <c r="A1" s="4"/>
      <c r="B1" s="4" t="s">
        <v>16</v>
      </c>
      <c r="C1" s="4" t="s">
        <v>17</v>
      </c>
    </row>
    <row r="2" spans="1:3" ht="14" x14ac:dyDescent="0.2">
      <c r="A2" s="4" t="s">
        <v>10</v>
      </c>
      <c r="B2" s="4">
        <v>5</v>
      </c>
      <c r="C2" s="4" t="s">
        <v>18</v>
      </c>
    </row>
    <row r="3" spans="1:3" ht="14" x14ac:dyDescent="0.2">
      <c r="A3" s="4" t="s">
        <v>9</v>
      </c>
      <c r="B3" s="7">
        <v>0.13</v>
      </c>
      <c r="C3" s="7">
        <v>0.1</v>
      </c>
    </row>
    <row r="4" spans="1:3" ht="14" x14ac:dyDescent="0.2">
      <c r="A4" s="4" t="s">
        <v>19</v>
      </c>
      <c r="B4" s="7">
        <v>0.2</v>
      </c>
      <c r="C4" s="7">
        <v>0.05</v>
      </c>
    </row>
    <row r="5" spans="1:3" ht="14" x14ac:dyDescent="0.2">
      <c r="A5" s="4" t="s">
        <v>8</v>
      </c>
      <c r="B5" s="7">
        <v>1</v>
      </c>
      <c r="C5" s="7">
        <v>0.25</v>
      </c>
    </row>
    <row r="6" spans="1:3" ht="14" x14ac:dyDescent="0.2">
      <c r="A6" s="4" t="s">
        <v>11</v>
      </c>
      <c r="B6" s="7">
        <f>1-B4/B5</f>
        <v>0.8</v>
      </c>
      <c r="C6" s="7">
        <f>1-C4/C5</f>
        <v>0.8</v>
      </c>
    </row>
    <row r="7" spans="1:3" ht="14" x14ac:dyDescent="0.2">
      <c r="A7" s="4" t="s">
        <v>12</v>
      </c>
      <c r="B7" s="6">
        <v>7.47</v>
      </c>
      <c r="C7" s="6">
        <f>B7*(1+B4)^B2</f>
        <v>18.587750399999997</v>
      </c>
    </row>
    <row r="8" spans="1:3" ht="14" x14ac:dyDescent="0.2">
      <c r="A8" s="4" t="s">
        <v>13</v>
      </c>
      <c r="B8" s="5"/>
      <c r="C8" s="6">
        <f>C7*C6*(1+C4)/(C3-C4)</f>
        <v>312.27420671999994</v>
      </c>
    </row>
    <row r="9" spans="1:3" ht="14" x14ac:dyDescent="0.2">
      <c r="A9" s="4" t="s">
        <v>14</v>
      </c>
      <c r="B9" s="6">
        <f>B7*B6*(1+B4)/(B3-B4)*(1-((1+B4)/(1+B3))^B2)</f>
        <v>35.913410982551646</v>
      </c>
      <c r="C9" s="6">
        <f>C8/(1+B3)^B2</f>
        <v>169.48992845362574</v>
      </c>
    </row>
    <row r="10" spans="1:3" ht="14" x14ac:dyDescent="0.2">
      <c r="A10" s="4" t="s">
        <v>15</v>
      </c>
      <c r="B10" s="6">
        <f>B9+C9</f>
        <v>205.40333943617739</v>
      </c>
      <c r="C10" s="4"/>
    </row>
    <row r="11" spans="1:3" ht="14" x14ac:dyDescent="0.2">
      <c r="A11" s="1" t="s">
        <v>20</v>
      </c>
      <c r="B11" s="9">
        <f>B10/B7</f>
        <v>27.497100326128166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zoomScale="200" zoomScaleNormal="200" workbookViewId="0"/>
  </sheetViews>
  <sheetFormatPr baseColWidth="10" defaultColWidth="10.6640625" defaultRowHeight="14" x14ac:dyDescent="0.2"/>
  <cols>
    <col min="1" max="1" width="11.6640625" style="1" bestFit="1" customWidth="1"/>
    <col min="2" max="16384" width="10.6640625" style="1"/>
  </cols>
  <sheetData>
    <row r="1" spans="1:8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">
      <c r="A2" s="1" t="s">
        <v>1</v>
      </c>
      <c r="C2" s="3">
        <v>0.2</v>
      </c>
      <c r="D2" s="3">
        <v>0.2</v>
      </c>
      <c r="E2" s="3">
        <v>0.2</v>
      </c>
      <c r="F2" s="3">
        <v>0.2</v>
      </c>
      <c r="G2" s="3">
        <v>0.2</v>
      </c>
      <c r="H2" s="3">
        <v>0.05</v>
      </c>
    </row>
    <row r="3" spans="1:8" x14ac:dyDescent="0.2">
      <c r="A3" s="4" t="s">
        <v>8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0.25</v>
      </c>
    </row>
    <row r="4" spans="1:8" x14ac:dyDescent="0.2">
      <c r="A4" s="1" t="s">
        <v>2</v>
      </c>
      <c r="C4" s="3">
        <f>1-C2/C3</f>
        <v>0.8</v>
      </c>
      <c r="D4" s="3">
        <f t="shared" ref="D4:F4" si="0">1-D2/D3</f>
        <v>0.8</v>
      </c>
      <c r="E4" s="3">
        <f t="shared" si="0"/>
        <v>0.8</v>
      </c>
      <c r="F4" s="3">
        <f t="shared" si="0"/>
        <v>0.8</v>
      </c>
      <c r="G4" s="3">
        <f>1-G2/G3</f>
        <v>0.8</v>
      </c>
      <c r="H4" s="3">
        <f>1-H2/H3</f>
        <v>0.8</v>
      </c>
    </row>
    <row r="5" spans="1:8" x14ac:dyDescent="0.2">
      <c r="A5" s="1" t="s">
        <v>6</v>
      </c>
      <c r="B5" s="2">
        <v>7.47</v>
      </c>
      <c r="C5" s="2">
        <f>B$5*(1+C2)</f>
        <v>8.9639999999999986</v>
      </c>
      <c r="D5" s="2">
        <f t="shared" ref="D5:F5" si="1">C$5*(1+D2)</f>
        <v>10.756799999999998</v>
      </c>
      <c r="E5" s="2">
        <f t="shared" si="1"/>
        <v>12.908159999999997</v>
      </c>
      <c r="F5" s="2">
        <f t="shared" si="1"/>
        <v>15.489791999999996</v>
      </c>
      <c r="G5" s="2">
        <f>F$5*(1+G2)</f>
        <v>18.587750399999994</v>
      </c>
      <c r="H5" s="2">
        <f>G5*(1+H2)</f>
        <v>19.517137919999993</v>
      </c>
    </row>
    <row r="6" spans="1:8" x14ac:dyDescent="0.2">
      <c r="A6" s="1" t="s">
        <v>7</v>
      </c>
      <c r="B6" s="2"/>
      <c r="C6" s="2">
        <f>C5*C4</f>
        <v>7.1711999999999989</v>
      </c>
      <c r="D6" s="2">
        <f t="shared" ref="D6:F6" si="2">D5*D4</f>
        <v>8.6054399999999998</v>
      </c>
      <c r="E6" s="2">
        <f t="shared" si="2"/>
        <v>10.326527999999998</v>
      </c>
      <c r="F6" s="2">
        <f t="shared" si="2"/>
        <v>12.391833599999998</v>
      </c>
      <c r="G6" s="2">
        <f>G5*G4</f>
        <v>14.870200319999995</v>
      </c>
      <c r="H6" s="2">
        <f>H5*H4</f>
        <v>15.613710335999995</v>
      </c>
    </row>
    <row r="7" spans="1:8" x14ac:dyDescent="0.2">
      <c r="A7" s="4" t="s">
        <v>9</v>
      </c>
      <c r="C7" s="3">
        <v>0.13</v>
      </c>
      <c r="D7" s="3">
        <v>0.13</v>
      </c>
      <c r="E7" s="3">
        <v>0.13</v>
      </c>
      <c r="F7" s="3">
        <v>0.13</v>
      </c>
      <c r="G7" s="3">
        <v>0.13</v>
      </c>
      <c r="H7" s="3">
        <v>0.1</v>
      </c>
    </row>
    <row r="8" spans="1:8" x14ac:dyDescent="0.2">
      <c r="A8" s="1" t="s">
        <v>3</v>
      </c>
      <c r="G8" s="2">
        <f>H6/(H7-H2)</f>
        <v>312.27420671999988</v>
      </c>
      <c r="H8" s="2"/>
    </row>
    <row r="9" spans="1:8" x14ac:dyDescent="0.2">
      <c r="A9" s="1" t="s">
        <v>4</v>
      </c>
      <c r="C9" s="2">
        <f>C6/(1+C7)^C1</f>
        <v>6.3461946902654862</v>
      </c>
      <c r="D9" s="2">
        <f>D6/(1+D7)^D1</f>
        <v>6.7393217949721995</v>
      </c>
      <c r="E9" s="2">
        <f>E6/(1+E7)^E1</f>
        <v>7.1568019061651675</v>
      </c>
      <c r="F9" s="2">
        <f>F6/(1+F7)^F1</f>
        <v>7.6001436171665508</v>
      </c>
      <c r="G9" s="2">
        <f>(G6+G8)/(1+G7)^G1</f>
        <v>177.56087742760789</v>
      </c>
      <c r="H9" s="2"/>
    </row>
    <row r="10" spans="1:8" x14ac:dyDescent="0.2">
      <c r="A10" s="1" t="s">
        <v>5</v>
      </c>
      <c r="B10" s="2">
        <f>SUM(C9:G9)</f>
        <v>205.4033394361773</v>
      </c>
    </row>
    <row r="11" spans="1:8" x14ac:dyDescent="0.2">
      <c r="A11" s="1" t="s">
        <v>20</v>
      </c>
      <c r="B11" s="8">
        <f>B10/B5</f>
        <v>27.497100326128155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2-Stage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Wei Mun</dc:creator>
  <cp:lastModifiedBy>WANG Wei Mun</cp:lastModifiedBy>
  <dcterms:created xsi:type="dcterms:W3CDTF">2016-09-24T14:41:42Z</dcterms:created>
  <dcterms:modified xsi:type="dcterms:W3CDTF">2024-10-27T12:27:46Z</dcterms:modified>
</cp:coreProperties>
</file>