
<file path=[Content_Types].xml><?xml version="1.0" encoding="utf-8"?>
<Types xmlns="http://schemas.openxmlformats.org/package/2006/content-types">
  <Override PartName="/xl/charts/chart6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4240" windowHeight="13740" activeTab="1"/>
  </bookViews>
  <sheets>
    <sheet name="总览表" sheetId="1" r:id="rId1"/>
    <sheet name="大盘行情记录表" sheetId="2" r:id="rId2"/>
    <sheet name="股票买卖顺序" sheetId="3" r:id="rId3"/>
    <sheet name="历史经验" sheetId="4" r:id="rId4"/>
    <sheet name="板块" sheetId="5" r:id="rId5"/>
    <sheet name="股票买卖常识" sheetId="6" r:id="rId6"/>
    <sheet name="ST股票记录" sheetId="7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T4" i="7"/>
  <c r="Q4"/>
  <c r="G18" i="3"/>
  <c r="T5" i="7"/>
  <c r="H12" i="3"/>
  <c r="H13"/>
  <c r="T21" i="7"/>
  <c r="Q26"/>
  <c r="Q27"/>
  <c r="Q28"/>
  <c r="Q29"/>
  <c r="Q30"/>
  <c r="Q31"/>
  <c r="Q32"/>
  <c r="Q33"/>
  <c r="Q34"/>
  <c r="Q35"/>
  <c r="T26"/>
  <c r="T27"/>
  <c r="T28"/>
  <c r="T29"/>
  <c r="T30"/>
  <c r="T31"/>
  <c r="T32"/>
  <c r="T33"/>
  <c r="T34"/>
  <c r="T25"/>
  <c r="T24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5"/>
  <c r="T23"/>
  <c r="T22"/>
  <c r="T7"/>
  <c r="T8"/>
  <c r="T9"/>
  <c r="T10"/>
  <c r="T11"/>
  <c r="T12"/>
  <c r="T13"/>
  <c r="T14"/>
  <c r="T15"/>
  <c r="T16"/>
  <c r="T17"/>
  <c r="T18"/>
  <c r="T19"/>
  <c r="T20"/>
  <c r="T6"/>
  <c r="E8"/>
  <c r="E7"/>
  <c r="E6"/>
  <c r="E5"/>
  <c r="E4"/>
  <c r="O57" i="1"/>
  <c r="N57"/>
  <c r="I57"/>
  <c r="Q55"/>
  <c r="O55"/>
  <c r="N55"/>
  <c r="I55"/>
  <c r="N89"/>
  <c r="O89"/>
  <c r="O85"/>
  <c r="O86"/>
  <c r="O87"/>
  <c r="O90"/>
  <c r="Q90"/>
  <c r="N90"/>
  <c r="N88"/>
  <c r="P88" s="1"/>
  <c r="N96"/>
  <c r="Q96"/>
  <c r="P96"/>
  <c r="O96"/>
  <c r="I96"/>
  <c r="N94"/>
  <c r="O93"/>
  <c r="N93"/>
  <c r="I94"/>
  <c r="O94"/>
  <c r="Q94" s="1"/>
  <c r="H18" i="3"/>
  <c r="H23"/>
  <c r="L23" s="1"/>
  <c r="O80" i="1"/>
  <c r="N80"/>
  <c r="P80"/>
  <c r="N81"/>
  <c r="P81" s="1"/>
  <c r="O81"/>
  <c r="Q81" s="1"/>
  <c r="I81"/>
  <c r="O95"/>
  <c r="Q95"/>
  <c r="N95"/>
  <c r="P95" s="1"/>
  <c r="I95"/>
  <c r="H8" i="3"/>
  <c r="H7"/>
  <c r="Q93" i="1"/>
  <c r="I93"/>
  <c r="Q92"/>
  <c r="O92"/>
  <c r="N92"/>
  <c r="P92" s="1"/>
  <c r="I92"/>
  <c r="N91"/>
  <c r="P91" s="1"/>
  <c r="O91"/>
  <c r="Q91" s="1"/>
  <c r="I91"/>
  <c r="P90"/>
  <c r="I90"/>
  <c r="I89"/>
  <c r="O88"/>
  <c r="Q88"/>
  <c r="I88"/>
  <c r="H19" i="3"/>
  <c r="H22"/>
  <c r="G23"/>
  <c r="G22"/>
  <c r="N87" i="1"/>
  <c r="P87" s="1"/>
  <c r="Q87"/>
  <c r="I87"/>
  <c r="H3" i="3"/>
  <c r="H5"/>
  <c r="H21"/>
  <c r="G21"/>
  <c r="I49" i="1"/>
  <c r="N49"/>
  <c r="P49" s="1"/>
  <c r="O49"/>
  <c r="Q49" s="1"/>
  <c r="I46"/>
  <c r="I80"/>
  <c r="H20" i="3"/>
  <c r="G20"/>
  <c r="H11"/>
  <c r="H6"/>
  <c r="H4"/>
  <c r="G19"/>
  <c r="G17"/>
  <c r="G13"/>
  <c r="H16"/>
  <c r="H2"/>
  <c r="I4"/>
  <c r="H17"/>
  <c r="H14"/>
  <c r="I14"/>
  <c r="N86" i="1"/>
  <c r="I86"/>
  <c r="I25"/>
  <c r="I26"/>
  <c r="N26"/>
  <c r="O26"/>
  <c r="I17"/>
  <c r="N17"/>
  <c r="O17"/>
  <c r="V15" i="3"/>
  <c r="G3"/>
  <c r="G4"/>
  <c r="G5"/>
  <c r="G6"/>
  <c r="G7"/>
  <c r="G8"/>
  <c r="G9"/>
  <c r="L9" s="1"/>
  <c r="G10"/>
  <c r="L10" s="1"/>
  <c r="G11"/>
  <c r="G12"/>
  <c r="G14"/>
  <c r="G15"/>
  <c r="L15" s="1"/>
  <c r="G16"/>
  <c r="G2"/>
  <c r="N85" i="1"/>
  <c r="I85"/>
  <c r="O84"/>
  <c r="N84"/>
  <c r="I84"/>
  <c r="O83"/>
  <c r="N83"/>
  <c r="I83"/>
  <c r="O82"/>
  <c r="N82"/>
  <c r="I82"/>
  <c r="O38"/>
  <c r="N38"/>
  <c r="I38"/>
  <c r="O24"/>
  <c r="N24"/>
  <c r="I24"/>
  <c r="I75"/>
  <c r="O76"/>
  <c r="N76"/>
  <c r="I76"/>
  <c r="I43"/>
  <c r="O74"/>
  <c r="I74"/>
  <c r="I77"/>
  <c r="I78"/>
  <c r="N74"/>
  <c r="N43"/>
  <c r="O43"/>
  <c r="N75"/>
  <c r="O75"/>
  <c r="N77"/>
  <c r="O77"/>
  <c r="N78"/>
  <c r="O78"/>
  <c r="N79"/>
  <c r="O79"/>
  <c r="I79"/>
  <c r="O73"/>
  <c r="N73"/>
  <c r="I73"/>
  <c r="O71"/>
  <c r="N71"/>
  <c r="I71"/>
  <c r="N10"/>
  <c r="O10"/>
  <c r="O19"/>
  <c r="N19"/>
  <c r="I19"/>
  <c r="N46"/>
  <c r="O46"/>
  <c r="N47"/>
  <c r="O47"/>
  <c r="I47"/>
  <c r="O35"/>
  <c r="N35"/>
  <c r="I35"/>
  <c r="O6"/>
  <c r="Q6" s="1"/>
  <c r="N6"/>
  <c r="P6" s="1"/>
  <c r="O21"/>
  <c r="Q21" s="1"/>
  <c r="N21"/>
  <c r="P21" s="1"/>
  <c r="O25"/>
  <c r="N25"/>
  <c r="N4"/>
  <c r="I10"/>
  <c r="L19" i="3" l="1"/>
  <c r="L20"/>
  <c r="L7"/>
  <c r="L3"/>
  <c r="P57" i="1"/>
  <c r="Q57"/>
  <c r="P55"/>
  <c r="P89"/>
  <c r="Q89"/>
  <c r="P93"/>
  <c r="P94"/>
  <c r="L21" i="3"/>
  <c r="L17"/>
  <c r="L5"/>
  <c r="L6"/>
  <c r="L4"/>
  <c r="L12"/>
  <c r="L14"/>
  <c r="Q86" i="1"/>
  <c r="P86"/>
  <c r="Q80"/>
  <c r="P17"/>
  <c r="Q17"/>
  <c r="P25"/>
  <c r="L16" i="3"/>
  <c r="L13"/>
  <c r="L2"/>
  <c r="L18"/>
  <c r="L11"/>
  <c r="L8"/>
  <c r="Q25" i="1"/>
  <c r="P85"/>
  <c r="P26"/>
  <c r="Q26"/>
  <c r="P79"/>
  <c r="Q85"/>
  <c r="P83"/>
  <c r="Q47"/>
  <c r="P38"/>
  <c r="Q24"/>
  <c r="Q84"/>
  <c r="P84"/>
  <c r="Q19"/>
  <c r="P76"/>
  <c r="Q38"/>
  <c r="P77"/>
  <c r="Q82"/>
  <c r="P19"/>
  <c r="Q71"/>
  <c r="Q79"/>
  <c r="P82"/>
  <c r="Q83"/>
  <c r="P24"/>
  <c r="P75"/>
  <c r="Q76"/>
  <c r="P43"/>
  <c r="P74"/>
  <c r="Q74"/>
  <c r="P78"/>
  <c r="Q78"/>
  <c r="Q75"/>
  <c r="Q77"/>
  <c r="Q43"/>
  <c r="P47"/>
  <c r="Q73"/>
  <c r="P35"/>
  <c r="P71"/>
  <c r="P73"/>
  <c r="Q35"/>
  <c r="Q10"/>
  <c r="P10"/>
  <c r="O20"/>
  <c r="N20"/>
  <c r="I20"/>
  <c r="Q20" l="1"/>
  <c r="P20"/>
  <c r="I70"/>
  <c r="O5"/>
  <c r="N5"/>
  <c r="I5"/>
  <c r="M5"/>
  <c r="L5"/>
  <c r="K5"/>
  <c r="O4"/>
  <c r="P5" l="1"/>
  <c r="Q5"/>
  <c r="O70"/>
  <c r="Q70" s="1"/>
  <c r="N70"/>
  <c r="P70" s="1"/>
  <c r="O69"/>
  <c r="N69"/>
  <c r="I69"/>
  <c r="N68"/>
  <c r="O68"/>
  <c r="I68"/>
  <c r="N67"/>
  <c r="O67"/>
  <c r="I67"/>
  <c r="O66"/>
  <c r="N66"/>
  <c r="I66"/>
  <c r="O65"/>
  <c r="N65"/>
  <c r="I65"/>
  <c r="O64"/>
  <c r="N64"/>
  <c r="I64"/>
  <c r="N63"/>
  <c r="O63"/>
  <c r="I63"/>
  <c r="I62"/>
  <c r="O62"/>
  <c r="N62"/>
  <c r="O44"/>
  <c r="N44"/>
  <c r="I44"/>
  <c r="O61"/>
  <c r="N61"/>
  <c r="I61"/>
  <c r="O60"/>
  <c r="N60"/>
  <c r="I60"/>
  <c r="O59"/>
  <c r="N59"/>
  <c r="I59"/>
  <c r="O42"/>
  <c r="N42"/>
  <c r="I42"/>
  <c r="O58"/>
  <c r="N58"/>
  <c r="I58"/>
  <c r="I33"/>
  <c r="I32"/>
  <c r="I31"/>
  <c r="I34"/>
  <c r="O56"/>
  <c r="N56"/>
  <c r="I56"/>
  <c r="O54"/>
  <c r="N54"/>
  <c r="I54"/>
  <c r="N53"/>
  <c r="O53"/>
  <c r="I53"/>
  <c r="O52"/>
  <c r="N52"/>
  <c r="I52"/>
  <c r="I48"/>
  <c r="O48"/>
  <c r="N48"/>
  <c r="I51"/>
  <c r="N51"/>
  <c r="O51"/>
  <c r="N50"/>
  <c r="O50"/>
  <c r="I50"/>
  <c r="O45"/>
  <c r="N45"/>
  <c r="I45"/>
  <c r="O28"/>
  <c r="N28"/>
  <c r="I28"/>
  <c r="N29"/>
  <c r="P29" s="1"/>
  <c r="O29"/>
  <c r="Q29" s="1"/>
  <c r="O72"/>
  <c r="N72"/>
  <c r="Q59" l="1"/>
  <c r="Q66"/>
  <c r="P68"/>
  <c r="P59"/>
  <c r="P67"/>
  <c r="Q53"/>
  <c r="P69"/>
  <c r="Q69"/>
  <c r="Q60"/>
  <c r="P53"/>
  <c r="Q65"/>
  <c r="P58"/>
  <c r="P64"/>
  <c r="Q58"/>
  <c r="Q67"/>
  <c r="Q56"/>
  <c r="P42"/>
  <c r="P65"/>
  <c r="Q63"/>
  <c r="Q68"/>
  <c r="P52"/>
  <c r="P60"/>
  <c r="Q64"/>
  <c r="P62"/>
  <c r="Q44"/>
  <c r="P63"/>
  <c r="P66"/>
  <c r="Q62"/>
  <c r="P44"/>
  <c r="Q61"/>
  <c r="P61"/>
  <c r="P48"/>
  <c r="P54"/>
  <c r="Q54"/>
  <c r="Q52"/>
  <c r="P56"/>
  <c r="Q51"/>
  <c r="Q42"/>
  <c r="P50"/>
  <c r="Q45"/>
  <c r="Q50"/>
  <c r="P51"/>
  <c r="Q48"/>
  <c r="P45"/>
  <c r="Q28"/>
  <c r="P28"/>
  <c r="Q72"/>
  <c r="P72"/>
  <c r="Q46"/>
  <c r="P46"/>
  <c r="O41"/>
  <c r="Q41" s="1"/>
  <c r="N41"/>
  <c r="P41" s="1"/>
  <c r="O40"/>
  <c r="Q40" s="1"/>
  <c r="N40"/>
  <c r="P40" s="1"/>
  <c r="O39"/>
  <c r="Q39" s="1"/>
  <c r="N39"/>
  <c r="P39" s="1"/>
  <c r="O37" l="1"/>
  <c r="Q37" s="1"/>
  <c r="N37"/>
  <c r="P37" s="1"/>
  <c r="N36"/>
  <c r="P36" s="1"/>
  <c r="O36"/>
  <c r="Q36" s="1"/>
  <c r="O34"/>
  <c r="Q34" s="1"/>
  <c r="N34"/>
  <c r="P34" s="1"/>
  <c r="N16"/>
  <c r="P16" s="1"/>
  <c r="O16"/>
  <c r="Q16" s="1"/>
  <c r="O32"/>
  <c r="Q32" s="1"/>
  <c r="N32"/>
  <c r="P32" s="1"/>
  <c r="N31"/>
  <c r="P31" s="1"/>
  <c r="O31"/>
  <c r="Q31" s="1"/>
  <c r="N18"/>
  <c r="P18" s="1"/>
  <c r="O18"/>
  <c r="Q18" s="1"/>
  <c r="O27"/>
  <c r="Q27" s="1"/>
  <c r="N27"/>
  <c r="P27" s="1"/>
  <c r="O23" l="1"/>
  <c r="Q23" s="1"/>
  <c r="N23"/>
  <c r="P23" s="1"/>
  <c r="O30"/>
  <c r="Q30" s="1"/>
  <c r="N30"/>
  <c r="P30" s="1"/>
  <c r="N22"/>
  <c r="P22" s="1"/>
  <c r="O22"/>
  <c r="Q22" s="1"/>
  <c r="O15"/>
  <c r="Q15" s="1"/>
  <c r="N15"/>
  <c r="P15" s="1"/>
  <c r="P4"/>
  <c r="Q4"/>
  <c r="O7"/>
  <c r="Q7" s="1"/>
  <c r="N7"/>
  <c r="P7" s="1"/>
  <c r="O8"/>
  <c r="Q8" s="1"/>
  <c r="N8"/>
  <c r="P8" s="1"/>
  <c r="O9"/>
  <c r="Q9" s="1"/>
  <c r="N9"/>
  <c r="P9" s="1"/>
  <c r="O11"/>
  <c r="Q11" s="1"/>
  <c r="N11"/>
  <c r="P11" s="1"/>
  <c r="O14"/>
  <c r="Q14" s="1"/>
  <c r="N14"/>
  <c r="P14" s="1"/>
  <c r="N13"/>
  <c r="P13" s="1"/>
  <c r="O13"/>
  <c r="Q13" s="1"/>
  <c r="N33"/>
  <c r="P33" s="1"/>
  <c r="O33"/>
  <c r="Q33" s="1"/>
  <c r="N12"/>
  <c r="P12" s="1"/>
  <c r="O12"/>
  <c r="Q12" s="1"/>
  <c r="M7"/>
  <c r="L7"/>
  <c r="K7"/>
  <c r="K4"/>
  <c r="M4"/>
  <c r="L4"/>
</calcChain>
</file>

<file path=xl/comments1.xml><?xml version="1.0" encoding="utf-8"?>
<comments xmlns="http://schemas.openxmlformats.org/spreadsheetml/2006/main">
  <authors>
    <author>changpzh</author>
  </authors>
  <commentList>
    <comment ref="D92" authorId="0">
      <text>
        <r>
          <rPr>
            <b/>
            <sz val="9"/>
            <color indexed="81"/>
            <rFont val="Tahoma"/>
            <family val="2"/>
          </rPr>
          <t>changpzh: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股派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</commentList>
</comments>
</file>

<file path=xl/sharedStrings.xml><?xml version="1.0" encoding="utf-8"?>
<sst xmlns="http://schemas.openxmlformats.org/spreadsheetml/2006/main" count="610" uniqueCount="478">
  <si>
    <t>日期</t>
    <phoneticPr fontId="1" type="noConversion"/>
  </si>
  <si>
    <t>名称</t>
    <phoneticPr fontId="1" type="noConversion"/>
  </si>
  <si>
    <t>代码</t>
    <phoneticPr fontId="1" type="noConversion"/>
  </si>
  <si>
    <t>股价</t>
    <phoneticPr fontId="1" type="noConversion"/>
  </si>
  <si>
    <t>总市值</t>
    <phoneticPr fontId="1" type="noConversion"/>
  </si>
  <si>
    <t>市净率</t>
    <phoneticPr fontId="1" type="noConversion"/>
  </si>
  <si>
    <t>财务数据</t>
    <phoneticPr fontId="1" type="noConversion"/>
  </si>
  <si>
    <t>扣非净利润5年平均值</t>
    <phoneticPr fontId="1" type="noConversion"/>
  </si>
  <si>
    <t>营业利润5年平均值</t>
    <phoneticPr fontId="1" type="noConversion"/>
  </si>
  <si>
    <t>营业总收入5年平均值</t>
    <phoneticPr fontId="1" type="noConversion"/>
  </si>
  <si>
    <t>扣非净利润</t>
    <phoneticPr fontId="1" type="noConversion"/>
  </si>
  <si>
    <t>净利润</t>
  </si>
  <si>
    <t>利润总额5年平均值</t>
    <phoneticPr fontId="1" type="noConversion"/>
  </si>
  <si>
    <t>净利润5年平均值</t>
    <phoneticPr fontId="1" type="noConversion"/>
  </si>
  <si>
    <t>总市值/扣非净利润5年平均值</t>
    <phoneticPr fontId="1" type="noConversion"/>
  </si>
  <si>
    <t>温氏股份</t>
    <phoneticPr fontId="1" type="noConversion"/>
  </si>
  <si>
    <t>总市值/净利润5年平均值</t>
    <phoneticPr fontId="1" type="noConversion"/>
  </si>
  <si>
    <t>万科A</t>
    <phoneticPr fontId="1" type="noConversion"/>
  </si>
  <si>
    <t>000002</t>
    <phoneticPr fontId="1" type="noConversion"/>
  </si>
  <si>
    <t>中科曙光</t>
    <phoneticPr fontId="1" type="noConversion"/>
  </si>
  <si>
    <t>603019</t>
    <phoneticPr fontId="1" type="noConversion"/>
  </si>
  <si>
    <t>三一重工</t>
    <phoneticPr fontId="1" type="noConversion"/>
  </si>
  <si>
    <t>60031</t>
    <phoneticPr fontId="1" type="noConversion"/>
  </si>
  <si>
    <t>600660</t>
    <phoneticPr fontId="1" type="noConversion"/>
  </si>
  <si>
    <t>三花智控</t>
    <phoneticPr fontId="1" type="noConversion"/>
  </si>
  <si>
    <t>002050</t>
    <phoneticPr fontId="1" type="noConversion"/>
  </si>
  <si>
    <t>京东方A</t>
    <phoneticPr fontId="1" type="noConversion"/>
  </si>
  <si>
    <t>000725</t>
    <phoneticPr fontId="1" type="noConversion"/>
  </si>
  <si>
    <t>贵州茅台</t>
    <phoneticPr fontId="1" type="noConversion"/>
  </si>
  <si>
    <t>600519</t>
    <phoneticPr fontId="1" type="noConversion"/>
  </si>
  <si>
    <t>工商银行</t>
    <phoneticPr fontId="1" type="noConversion"/>
  </si>
  <si>
    <t>601398</t>
    <phoneticPr fontId="1" type="noConversion"/>
  </si>
  <si>
    <t>招商银行</t>
    <phoneticPr fontId="1" type="noConversion"/>
  </si>
  <si>
    <t>600036</t>
    <phoneticPr fontId="1" type="noConversion"/>
  </si>
  <si>
    <t>兴业银行</t>
    <phoneticPr fontId="1" type="noConversion"/>
  </si>
  <si>
    <t>601166</t>
    <phoneticPr fontId="1" type="noConversion"/>
  </si>
  <si>
    <t>老板电器</t>
    <phoneticPr fontId="1" type="noConversion"/>
  </si>
  <si>
    <t>002508</t>
    <phoneticPr fontId="1" type="noConversion"/>
  </si>
  <si>
    <t>中国神华</t>
    <phoneticPr fontId="1" type="noConversion"/>
  </si>
  <si>
    <t>601088</t>
    <phoneticPr fontId="1" type="noConversion"/>
  </si>
  <si>
    <t>中国平安</t>
    <phoneticPr fontId="1" type="noConversion"/>
  </si>
  <si>
    <t>601318</t>
    <phoneticPr fontId="1" type="noConversion"/>
  </si>
  <si>
    <t>格力电器</t>
    <phoneticPr fontId="1" type="noConversion"/>
  </si>
  <si>
    <t>000651</t>
    <phoneticPr fontId="1" type="noConversion"/>
  </si>
  <si>
    <t>宝丰能源</t>
    <phoneticPr fontId="1" type="noConversion"/>
  </si>
  <si>
    <t>600989</t>
    <phoneticPr fontId="1" type="noConversion"/>
  </si>
  <si>
    <t>浙商银行</t>
    <phoneticPr fontId="1" type="noConversion"/>
  </si>
  <si>
    <t>601916</t>
    <phoneticPr fontId="1" type="noConversion"/>
  </si>
  <si>
    <t>福耀玻璃</t>
    <phoneticPr fontId="1" type="noConversion"/>
  </si>
  <si>
    <t>牧原股份</t>
    <phoneticPr fontId="1" type="noConversion"/>
  </si>
  <si>
    <t>002714</t>
    <phoneticPr fontId="1" type="noConversion"/>
  </si>
  <si>
    <t>五粮液</t>
    <phoneticPr fontId="1" type="noConversion"/>
  </si>
  <si>
    <t>000858</t>
    <phoneticPr fontId="1" type="noConversion"/>
  </si>
  <si>
    <t>泸州老窖</t>
    <phoneticPr fontId="1" type="noConversion"/>
  </si>
  <si>
    <t>000568</t>
    <phoneticPr fontId="1" type="noConversion"/>
  </si>
  <si>
    <t>平安银行</t>
    <phoneticPr fontId="1" type="noConversion"/>
  </si>
  <si>
    <t>000001</t>
    <phoneticPr fontId="1" type="noConversion"/>
  </si>
  <si>
    <t>古井贡酒</t>
    <phoneticPr fontId="1" type="noConversion"/>
  </si>
  <si>
    <t>000596</t>
    <phoneticPr fontId="1" type="noConversion"/>
  </si>
  <si>
    <t>中信证券</t>
    <phoneticPr fontId="1" type="noConversion"/>
  </si>
  <si>
    <t>600030</t>
    <phoneticPr fontId="1" type="noConversion"/>
  </si>
  <si>
    <t>长江电力</t>
    <phoneticPr fontId="1" type="noConversion"/>
  </si>
  <si>
    <t>中国中冶</t>
    <phoneticPr fontId="1" type="noConversion"/>
  </si>
  <si>
    <t>中国交建</t>
    <phoneticPr fontId="1" type="noConversion"/>
  </si>
  <si>
    <t>中国铁建</t>
    <phoneticPr fontId="1" type="noConversion"/>
  </si>
  <si>
    <t>工业富联</t>
    <phoneticPr fontId="1" type="noConversion"/>
  </si>
  <si>
    <t>永辉超市</t>
    <phoneticPr fontId="1" type="noConversion"/>
  </si>
  <si>
    <t>永泰能源</t>
    <phoneticPr fontId="1" type="noConversion"/>
  </si>
  <si>
    <t>总股本</t>
    <phoneticPr fontId="1" type="noConversion"/>
  </si>
  <si>
    <t>海螺水泥</t>
    <phoneticPr fontId="1" type="noConversion"/>
  </si>
  <si>
    <t>片仔癀</t>
    <phoneticPr fontId="1" type="noConversion"/>
  </si>
  <si>
    <t>凯中精密</t>
    <phoneticPr fontId="1" type="noConversion"/>
  </si>
  <si>
    <t>002557</t>
    <phoneticPr fontId="1" type="noConversion"/>
  </si>
  <si>
    <t>002823</t>
    <phoneticPr fontId="1" type="noConversion"/>
  </si>
  <si>
    <t>上海机场</t>
    <phoneticPr fontId="1" type="noConversion"/>
  </si>
  <si>
    <t>600009</t>
    <phoneticPr fontId="1" type="noConversion"/>
  </si>
  <si>
    <t>中国国旅</t>
    <phoneticPr fontId="1" type="noConversion"/>
  </si>
  <si>
    <t>85.07</t>
    <phoneticPr fontId="1" type="noConversion"/>
  </si>
  <si>
    <t>海康威视</t>
    <phoneticPr fontId="1" type="noConversion"/>
  </si>
  <si>
    <t>大华股份</t>
    <phoneticPr fontId="1" type="noConversion"/>
  </si>
  <si>
    <t>002415</t>
    <phoneticPr fontId="1" type="noConversion"/>
  </si>
  <si>
    <t>002236</t>
    <phoneticPr fontId="1" type="noConversion"/>
  </si>
  <si>
    <t>立讯精密</t>
    <phoneticPr fontId="1" type="noConversion"/>
  </si>
  <si>
    <t>002475</t>
    <phoneticPr fontId="1" type="noConversion"/>
  </si>
  <si>
    <t>四川成渝</t>
    <phoneticPr fontId="1" type="noConversion"/>
  </si>
  <si>
    <t>001107</t>
    <phoneticPr fontId="1" type="noConversion"/>
  </si>
  <si>
    <t>振芯科技</t>
    <phoneticPr fontId="1" type="noConversion"/>
  </si>
  <si>
    <t>300101</t>
    <phoneticPr fontId="1" type="noConversion"/>
  </si>
  <si>
    <t>中国卫星</t>
    <phoneticPr fontId="1" type="noConversion"/>
  </si>
  <si>
    <t>600118</t>
    <phoneticPr fontId="1" type="noConversion"/>
  </si>
  <si>
    <t>雷科防务</t>
    <phoneticPr fontId="1" type="noConversion"/>
  </si>
  <si>
    <t>002413</t>
    <phoneticPr fontId="1" type="noConversion"/>
  </si>
  <si>
    <t>洛阳玻璃</t>
    <phoneticPr fontId="1" type="noConversion"/>
  </si>
  <si>
    <t>600876</t>
    <phoneticPr fontId="1" type="noConversion"/>
  </si>
  <si>
    <t>横店东磁</t>
    <phoneticPr fontId="1" type="noConversion"/>
  </si>
  <si>
    <t>002056</t>
    <phoneticPr fontId="1" type="noConversion"/>
  </si>
  <si>
    <t>18.11/15.00</t>
    <phoneticPr fontId="1" type="noConversion"/>
  </si>
  <si>
    <t>41.54/34</t>
    <phoneticPr fontId="1" type="noConversion"/>
  </si>
  <si>
    <t>st荣联</t>
    <phoneticPr fontId="1" type="noConversion"/>
  </si>
  <si>
    <t>st北讯</t>
    <phoneticPr fontId="1" type="noConversion"/>
  </si>
  <si>
    <t>002642</t>
    <phoneticPr fontId="1" type="noConversion"/>
  </si>
  <si>
    <t>002359</t>
    <phoneticPr fontId="1" type="noConversion"/>
  </si>
  <si>
    <t>st仁智</t>
    <phoneticPr fontId="1" type="noConversion"/>
  </si>
  <si>
    <t>002629</t>
    <phoneticPr fontId="1" type="noConversion"/>
  </si>
  <si>
    <t>8/6.4</t>
    <phoneticPr fontId="1" type="noConversion"/>
  </si>
  <si>
    <t>2.56/2</t>
    <phoneticPr fontId="1" type="noConversion"/>
  </si>
  <si>
    <t>中旗股份</t>
    <phoneticPr fontId="1" type="noConversion"/>
  </si>
  <si>
    <t>300575</t>
    <phoneticPr fontId="1" type="noConversion"/>
  </si>
  <si>
    <t>湖南海利</t>
    <phoneticPr fontId="1" type="noConversion"/>
  </si>
  <si>
    <t>600731</t>
    <phoneticPr fontId="1" type="noConversion"/>
  </si>
  <si>
    <t>0.2-18</t>
    <phoneticPr fontId="1" type="noConversion"/>
  </si>
  <si>
    <t>安道麦A</t>
    <phoneticPr fontId="1" type="noConversion"/>
  </si>
  <si>
    <t>000553</t>
    <phoneticPr fontId="1" type="noConversion"/>
  </si>
  <si>
    <t>丰山集团</t>
    <phoneticPr fontId="1" type="noConversion"/>
  </si>
  <si>
    <t>603810</t>
    <phoneticPr fontId="1" type="noConversion"/>
  </si>
  <si>
    <t>NA</t>
    <phoneticPr fontId="1" type="noConversion"/>
  </si>
  <si>
    <t>长青股份</t>
    <phoneticPr fontId="1" type="noConversion"/>
  </si>
  <si>
    <t>002391</t>
    <phoneticPr fontId="1" type="noConversion"/>
  </si>
  <si>
    <t>目标25</t>
    <phoneticPr fontId="1" type="noConversion"/>
  </si>
  <si>
    <t>如果牛市没来--6</t>
    <phoneticPr fontId="1" type="noConversion"/>
  </si>
  <si>
    <t>持股一年,目标-6</t>
    <phoneticPr fontId="1" type="noConversion"/>
  </si>
  <si>
    <t>一个月内突破18，否则出掉</t>
    <phoneticPr fontId="1" type="noConversion"/>
  </si>
  <si>
    <t>目标20，如果突破20，持有</t>
    <phoneticPr fontId="1" type="noConversion"/>
  </si>
  <si>
    <t>2/25，可以提前布局贪夜蛾爆发</t>
    <phoneticPr fontId="1" type="noConversion"/>
  </si>
  <si>
    <t>时刻关注，量价齐升现象</t>
    <phoneticPr fontId="1" type="noConversion"/>
  </si>
  <si>
    <t>最近一个星期看看，是否有涨动</t>
    <phoneticPr fontId="1" type="noConversion"/>
  </si>
  <si>
    <t>看情况，伺机而动</t>
    <phoneticPr fontId="1" type="noConversion"/>
  </si>
  <si>
    <t>3月情况</t>
    <phoneticPr fontId="1" type="noConversion"/>
  </si>
  <si>
    <t>国外冠状病毒爆发</t>
    <phoneticPr fontId="1" type="noConversion"/>
  </si>
  <si>
    <t>苏泊尔</t>
    <phoneticPr fontId="1" type="noConversion"/>
  </si>
  <si>
    <t>002032</t>
    <phoneticPr fontId="1" type="noConversion"/>
  </si>
  <si>
    <t>从历史经验数据来看，如果出现大的熊市，从熊市刚开始的月份算起，一直要持续8个月的时间跌幅，进入布局蓝筹股，特别是贵州茅台，五年的回报率是10倍</t>
    <phoneticPr fontId="1" type="noConversion"/>
  </si>
  <si>
    <t>所以从熊市开始的时候，最好的策略是8个月不要管股市。</t>
    <phoneticPr fontId="1" type="noConversion"/>
  </si>
  <si>
    <t>三一重工</t>
    <phoneticPr fontId="1" type="noConversion"/>
  </si>
  <si>
    <t>彩虹股份</t>
    <phoneticPr fontId="1" type="noConversion"/>
  </si>
  <si>
    <t>洛阳玻璃</t>
    <phoneticPr fontId="1" type="noConversion"/>
  </si>
  <si>
    <t>宝丰能源</t>
    <phoneticPr fontId="1" type="noConversion"/>
  </si>
  <si>
    <t>中国卫通</t>
    <phoneticPr fontId="1" type="noConversion"/>
  </si>
  <si>
    <t>中科曙光</t>
    <phoneticPr fontId="1" type="noConversion"/>
  </si>
  <si>
    <t>京东方A</t>
    <phoneticPr fontId="1" type="noConversion"/>
  </si>
  <si>
    <t>*st北讯</t>
    <phoneticPr fontId="1" type="noConversion"/>
  </si>
  <si>
    <t>*st仁智</t>
    <phoneticPr fontId="1" type="noConversion"/>
  </si>
  <si>
    <t>长青股份</t>
    <phoneticPr fontId="1" type="noConversion"/>
  </si>
  <si>
    <t>鼎龙股份</t>
    <phoneticPr fontId="1" type="noConversion"/>
  </si>
  <si>
    <t>振芯科技</t>
    <phoneticPr fontId="1" type="noConversion"/>
  </si>
  <si>
    <t>医疗器械服务</t>
    <phoneticPr fontId="1" type="noConversion"/>
  </si>
  <si>
    <t>食品加工制造</t>
  </si>
  <si>
    <t>食品加工制造</t>
    <phoneticPr fontId="1" type="noConversion"/>
  </si>
  <si>
    <t>保险及其他</t>
  </si>
  <si>
    <t>保险及其他</t>
    <phoneticPr fontId="1" type="noConversion"/>
  </si>
  <si>
    <t>银行</t>
  </si>
  <si>
    <t>银行</t>
    <phoneticPr fontId="1" type="noConversion"/>
  </si>
  <si>
    <t>饮料制造</t>
  </si>
  <si>
    <t>饮料制造</t>
    <phoneticPr fontId="1" type="noConversion"/>
  </si>
  <si>
    <t>白色家电</t>
  </si>
  <si>
    <t>白色家电</t>
    <phoneticPr fontId="1" type="noConversion"/>
  </si>
  <si>
    <t>机场运输</t>
    <phoneticPr fontId="1" type="noConversion"/>
  </si>
  <si>
    <t>化学制药</t>
    <phoneticPr fontId="1" type="noConversion"/>
  </si>
  <si>
    <t>房地产开发</t>
  </si>
  <si>
    <t>房地产开发</t>
    <phoneticPr fontId="1" type="noConversion"/>
  </si>
  <si>
    <t>景点及旅游</t>
  </si>
  <si>
    <t>景点及旅游</t>
    <phoneticPr fontId="1" type="noConversion"/>
  </si>
  <si>
    <t>中药</t>
  </si>
  <si>
    <t>中药</t>
    <phoneticPr fontId="1" type="noConversion"/>
  </si>
  <si>
    <t>钢铁</t>
    <phoneticPr fontId="1" type="noConversion"/>
  </si>
  <si>
    <t>汽车零部件</t>
  </si>
  <si>
    <t>汽车零部件</t>
    <phoneticPr fontId="1" type="noConversion"/>
  </si>
  <si>
    <t>证券</t>
  </si>
  <si>
    <t>证券</t>
    <phoneticPr fontId="1" type="noConversion"/>
  </si>
  <si>
    <t>农产品加工</t>
    <phoneticPr fontId="1" type="noConversion"/>
  </si>
  <si>
    <t>建筑材料</t>
  </si>
  <si>
    <t>半导体及元件</t>
  </si>
  <si>
    <t>半导体及元件</t>
    <phoneticPr fontId="1" type="noConversion"/>
  </si>
  <si>
    <t>专用设备</t>
  </si>
  <si>
    <t>军工航天</t>
  </si>
  <si>
    <t>军工航天</t>
    <phoneticPr fontId="1" type="noConversion"/>
  </si>
  <si>
    <t>芯片</t>
    <phoneticPr fontId="1" type="noConversion"/>
  </si>
  <si>
    <t>光学光电子</t>
  </si>
  <si>
    <t>光学光电子</t>
    <phoneticPr fontId="1" type="noConversion"/>
  </si>
  <si>
    <t>计算机设备及应用</t>
  </si>
  <si>
    <t>计算机设备及应用</t>
    <phoneticPr fontId="1" type="noConversion"/>
  </si>
  <si>
    <t>化学制品</t>
  </si>
  <si>
    <t>化学制品</t>
    <phoneticPr fontId="1" type="noConversion"/>
  </si>
  <si>
    <t>通讯设备</t>
  </si>
  <si>
    <t>采掘服务</t>
  </si>
  <si>
    <t>采掘服务</t>
    <phoneticPr fontId="1" type="noConversion"/>
  </si>
  <si>
    <t>农药</t>
  </si>
  <si>
    <t>农药</t>
    <phoneticPr fontId="1" type="noConversion"/>
  </si>
  <si>
    <t>电气设备</t>
  </si>
  <si>
    <t>威华股份</t>
    <phoneticPr fontId="1" type="noConversion"/>
  </si>
  <si>
    <t>每年卖出时间一般是三月或者四月，不要超过5月的中旬。因为到了这个时间点，往往后续资金不足而导致步入调整期。</t>
    <phoneticPr fontId="1" type="noConversion"/>
  </si>
  <si>
    <t>买进规则也适合买入ST股票，买ST股票要满足下面几个特点</t>
    <phoneticPr fontId="1" type="noConversion"/>
  </si>
  <si>
    <t>1. ST股票已经大跌下来，然后经过几个月的大调整了，比如当年初年报出来后，才被ST的。被ST的时候，到10月大概经过了五六个月的下降</t>
    <phoneticPr fontId="1" type="noConversion"/>
  </si>
  <si>
    <t>2. ST股票最好选择具有炒作热点的，比如2019年末的未来热点，芯片，元器件，5G通讯。</t>
    <phoneticPr fontId="1" type="noConversion"/>
  </si>
  <si>
    <t>3. 当股票处于1元附近的时候是个很好的买点</t>
    <phoneticPr fontId="1" type="noConversion"/>
  </si>
  <si>
    <t>卖出规则</t>
    <phoneticPr fontId="1" type="noConversion"/>
  </si>
  <si>
    <t>持仓规则</t>
    <phoneticPr fontId="1" type="noConversion"/>
  </si>
  <si>
    <t>1. 如果某只股票上涨价格提前到达预设的1.5倍，可以卖出股票的利润。</t>
    <phoneticPr fontId="1" type="noConversion"/>
  </si>
  <si>
    <t>3. 如果股票波动非常小，而且前期的波动也非常小，那么这样的股票抛出，换有主力控盘股票</t>
    <phoneticPr fontId="1" type="noConversion"/>
  </si>
  <si>
    <t>4. 关注ST股的年报，如果有扭亏的股票，可以继续持有，等待3-4倍利润</t>
    <phoneticPr fontId="1" type="noConversion"/>
  </si>
  <si>
    <t>1. 到来年3月以前，多数的股票已经上涨一倍多，这个时候卖出你的利润部分。</t>
    <phoneticPr fontId="1" type="noConversion"/>
  </si>
  <si>
    <t>2. ST如果前面有大涨大跌，说明有主力控盘，可以继续持有，但是在短时间内快速涨到3倍的股票，要果断的卖出，等待大幅度回调，或者寻找其它的机会。</t>
    <phoneticPr fontId="1" type="noConversion"/>
  </si>
  <si>
    <t>2. 三月时候，可以适当自己股票本金的部分，外加20%左右的回报。让剩下部分继续获利，一直持续大概一年，或者他某只股票要摘帽，在摘帽的时候伺机卖出，</t>
    <phoneticPr fontId="1" type="noConversion"/>
  </si>
  <si>
    <t>关于ST股票：半年期间目标利润是1倍左右。一般一年st股票有150只左右</t>
    <phoneticPr fontId="1" type="noConversion"/>
  </si>
  <si>
    <t>5. 关注这个期间十大股东新进变化，如果第三四季度十大股东有许多新进的，持有</t>
    <phoneticPr fontId="1" type="noConversion"/>
  </si>
  <si>
    <t>每年买进好时间点一般在10月下旬左右，而股票的上涨会在11,12,1,2,3月份，一般来说年后股票会上涨，因为年后或者快过年的时候，很多公司开始发送年终奖。</t>
    <phoneticPr fontId="1" type="noConversion"/>
  </si>
  <si>
    <t>4. 如果摘帽的三天内没有大幅上涨，那么全部抛出，一般来说，摘帽对一个st来说是最好的利好，但是有可能前期已经上涨太多，而这个利好只是锦上添花。</t>
    <phoneticPr fontId="1" type="noConversion"/>
  </si>
  <si>
    <t>3. 多少这些ST公司的年报公布时间是在，三月或者四月，关注年报。</t>
    <phoneticPr fontId="1" type="noConversion"/>
  </si>
  <si>
    <t>证券，建筑装饰，计算机应用</t>
    <phoneticPr fontId="1" type="noConversion"/>
  </si>
  <si>
    <t>涨停板</t>
    <phoneticPr fontId="1" type="noConversion"/>
  </si>
  <si>
    <t>跌停板</t>
    <phoneticPr fontId="1" type="noConversion"/>
  </si>
  <si>
    <t>上涨股票数</t>
    <phoneticPr fontId="1" type="noConversion"/>
  </si>
  <si>
    <t>下跌股票数</t>
    <phoneticPr fontId="1" type="noConversion"/>
  </si>
  <si>
    <t>备注</t>
    <phoneticPr fontId="1" type="noConversion"/>
  </si>
  <si>
    <t>行业主力流出</t>
    <phoneticPr fontId="1" type="noConversion"/>
  </si>
  <si>
    <t>口罩，医药</t>
    <phoneticPr fontId="1" type="noConversion"/>
  </si>
  <si>
    <t>5G， 云计算， OLED，网络切片</t>
    <phoneticPr fontId="1" type="noConversion"/>
  </si>
  <si>
    <t>建筑装饰，房地产，钢铁</t>
    <phoneticPr fontId="1" type="noConversion"/>
  </si>
  <si>
    <t>光学光电子，计算机应用，半导体及元器件</t>
    <phoneticPr fontId="1" type="noConversion"/>
  </si>
  <si>
    <t>医疗器械服务，化工，纺织制造</t>
    <phoneticPr fontId="1" type="noConversion"/>
  </si>
  <si>
    <t>日期</t>
    <phoneticPr fontId="1" type="noConversion"/>
  </si>
  <si>
    <t>看看是否有40，没有到达40，在赚了60卖出了</t>
    <phoneticPr fontId="1" type="noConversion"/>
  </si>
  <si>
    <t>已经上涨到18了</t>
    <phoneticPr fontId="1" type="noConversion"/>
  </si>
  <si>
    <t>畜禽养殖</t>
  </si>
  <si>
    <t>畜禽养殖</t>
    <phoneticPr fontId="1" type="noConversion"/>
  </si>
  <si>
    <t>煤炭开采加工</t>
  </si>
  <si>
    <t>煤炭开采加工</t>
    <phoneticPr fontId="1" type="noConversion"/>
  </si>
  <si>
    <t>电力</t>
  </si>
  <si>
    <t>电力</t>
    <phoneticPr fontId="1" type="noConversion"/>
  </si>
  <si>
    <t>电子制造</t>
    <phoneticPr fontId="1" type="noConversion"/>
  </si>
  <si>
    <t>零售</t>
  </si>
  <si>
    <t>零售</t>
    <phoneticPr fontId="1" type="noConversion"/>
  </si>
  <si>
    <t>电子制造</t>
    <phoneticPr fontId="1" type="noConversion"/>
  </si>
  <si>
    <t>新材料</t>
  </si>
  <si>
    <t>新材料</t>
    <phoneticPr fontId="1" type="noConversion"/>
  </si>
  <si>
    <t>山西汾酒</t>
    <phoneticPr fontId="1" type="noConversion"/>
  </si>
  <si>
    <t>600809</t>
    <phoneticPr fontId="1" type="noConversion"/>
  </si>
  <si>
    <t>确实上涨了</t>
    <phoneticPr fontId="1" type="noConversion"/>
  </si>
  <si>
    <t>古井贡酒</t>
    <phoneticPr fontId="1" type="noConversion"/>
  </si>
  <si>
    <t>张家港行</t>
    <phoneticPr fontId="1" type="noConversion"/>
  </si>
  <si>
    <t>行业</t>
    <phoneticPr fontId="1" type="noConversion"/>
  </si>
  <si>
    <t>002839</t>
    <phoneticPr fontId="1" type="noConversion"/>
  </si>
  <si>
    <t>然后每年5月份开始，可以布局买银行股票，这样每年银行的分红大概是4.5%左右，一直持续到来年10月左右</t>
    <phoneticPr fontId="1" type="noConversion"/>
  </si>
  <si>
    <t>事件可以触发一个版块的上涨，但是这样的上涨，只是短时间的，一般遵循30%理念。</t>
    <phoneticPr fontId="1" type="noConversion"/>
  </si>
  <si>
    <t>2. 对哪些行业股票会有影响？</t>
    <phoneticPr fontId="1" type="noConversion"/>
  </si>
  <si>
    <t>3. 对该行业的那种股票会有影响？</t>
    <phoneticPr fontId="1" type="noConversion"/>
  </si>
  <si>
    <t>当遇到一个突发事件的时候</t>
    <phoneticPr fontId="1" type="noConversion"/>
  </si>
  <si>
    <t>1. 思考这个事件对股票有什么影响，接下来的三天走势如何？</t>
    <phoneticPr fontId="1" type="noConversion"/>
  </si>
  <si>
    <t>股票连续上涨7个10%,可以翻一倍，连续上涨12个10%，利润可以有2倍</t>
    <phoneticPr fontId="1" type="noConversion"/>
  </si>
  <si>
    <t>但是股票连续下跌6个10%，股票就减半，连续下跌13个10%，本金就只剩下1/4了</t>
    <phoneticPr fontId="1" type="noConversion"/>
  </si>
  <si>
    <t>4. 历史上的相同事件后是如何的？</t>
    <phoneticPr fontId="1" type="noConversion"/>
  </si>
  <si>
    <t>国贸股份</t>
    <phoneticPr fontId="1" type="noConversion"/>
  </si>
  <si>
    <t>603915</t>
    <phoneticPr fontId="1" type="noConversion"/>
  </si>
  <si>
    <t>专用设备</t>
    <phoneticPr fontId="1" type="noConversion"/>
  </si>
  <si>
    <t>通用设备</t>
  </si>
  <si>
    <t>通用设备</t>
    <phoneticPr fontId="1" type="noConversion"/>
  </si>
  <si>
    <t>红旗连锁</t>
    <phoneticPr fontId="1" type="noConversion"/>
  </si>
  <si>
    <t>零售</t>
    <phoneticPr fontId="1" type="noConversion"/>
  </si>
  <si>
    <t>中天金融</t>
    <phoneticPr fontId="1" type="noConversion"/>
  </si>
  <si>
    <t>房地产开发</t>
    <phoneticPr fontId="1" type="noConversion"/>
  </si>
  <si>
    <t>四川路桥</t>
    <phoneticPr fontId="1" type="noConversion"/>
  </si>
  <si>
    <t>建筑</t>
    <phoneticPr fontId="1" type="noConversion"/>
  </si>
  <si>
    <t>建筑</t>
    <phoneticPr fontId="1" type="noConversion"/>
  </si>
  <si>
    <t>金禾实业</t>
    <phoneticPr fontId="1" type="noConversion"/>
  </si>
  <si>
    <t>化学制品</t>
    <phoneticPr fontId="1" type="noConversion"/>
  </si>
  <si>
    <t>蓝光发展</t>
    <phoneticPr fontId="1" type="noConversion"/>
  </si>
  <si>
    <t>中国人保</t>
    <phoneticPr fontId="1" type="noConversion"/>
  </si>
  <si>
    <t>贵广网络</t>
    <phoneticPr fontId="1" type="noConversion"/>
  </si>
  <si>
    <t>安琪酵母</t>
    <phoneticPr fontId="1" type="noConversion"/>
  </si>
  <si>
    <t>中原高速</t>
    <phoneticPr fontId="1" type="noConversion"/>
  </si>
  <si>
    <t>国电电力</t>
    <phoneticPr fontId="1" type="noConversion"/>
  </si>
  <si>
    <t>中国科传</t>
    <phoneticPr fontId="1" type="noConversion"/>
  </si>
  <si>
    <t>有色冶炼加工</t>
  </si>
  <si>
    <t>有色冶炼加工</t>
    <phoneticPr fontId="1" type="noConversion"/>
  </si>
  <si>
    <t>神火股份</t>
    <phoneticPr fontId="1" type="noConversion"/>
  </si>
  <si>
    <t>隆基股份</t>
    <phoneticPr fontId="1" type="noConversion"/>
  </si>
  <si>
    <t>电气设备</t>
    <phoneticPr fontId="1" type="noConversion"/>
  </si>
  <si>
    <t>交通运输</t>
  </si>
  <si>
    <t>交通运输</t>
    <phoneticPr fontId="1" type="noConversion"/>
  </si>
  <si>
    <t>通讯服务</t>
  </si>
  <si>
    <t>通讯服务</t>
    <phoneticPr fontId="1" type="noConversion"/>
  </si>
  <si>
    <t>传媒娱乐</t>
  </si>
  <si>
    <t>传媒娱乐</t>
    <phoneticPr fontId="1" type="noConversion"/>
  </si>
  <si>
    <t>黄河旋风</t>
    <phoneticPr fontId="1" type="noConversion"/>
  </si>
  <si>
    <t>一月以内卖出</t>
    <phoneticPr fontId="1" type="noConversion"/>
  </si>
  <si>
    <t>三月以内卖出</t>
    <phoneticPr fontId="1" type="noConversion"/>
  </si>
  <si>
    <t>半年之内卖出</t>
    <phoneticPr fontId="1" type="noConversion"/>
  </si>
  <si>
    <t>一年之内卖出</t>
    <phoneticPr fontId="1" type="noConversion"/>
  </si>
  <si>
    <t>持股金额</t>
    <phoneticPr fontId="1" type="noConversion"/>
  </si>
  <si>
    <t>购买日期</t>
    <phoneticPr fontId="1" type="noConversion"/>
  </si>
  <si>
    <t>股票名称</t>
    <phoneticPr fontId="1" type="noConversion"/>
  </si>
  <si>
    <t>持股价格</t>
    <phoneticPr fontId="1" type="noConversion"/>
  </si>
  <si>
    <t>持股比例（%）</t>
    <phoneticPr fontId="1" type="noConversion"/>
  </si>
  <si>
    <t>目标价格</t>
    <phoneticPr fontId="1" type="noConversion"/>
  </si>
  <si>
    <t>止损价格</t>
    <phoneticPr fontId="1" type="noConversion"/>
  </si>
  <si>
    <t>期望日期</t>
    <phoneticPr fontId="1" type="noConversion"/>
  </si>
  <si>
    <t>实际持股天数</t>
    <phoneticPr fontId="1" type="noConversion"/>
  </si>
  <si>
    <t>所属行业</t>
    <phoneticPr fontId="1" type="noConversion"/>
  </si>
  <si>
    <t>持股数目</t>
    <phoneticPr fontId="1" type="noConversion"/>
  </si>
  <si>
    <t>操作说明</t>
    <phoneticPr fontId="1" type="noConversion"/>
  </si>
  <si>
    <t>ST中南</t>
    <phoneticPr fontId="1" type="noConversion"/>
  </si>
  <si>
    <t>山西汾酒</t>
    <phoneticPr fontId="1" type="noConversion"/>
  </si>
  <si>
    <t>高度关注，并可以适当建立头寸的股票</t>
    <phoneticPr fontId="1" type="noConversion"/>
  </si>
  <si>
    <t>红色字体</t>
    <phoneticPr fontId="1" type="noConversion"/>
  </si>
  <si>
    <t>橙色字体</t>
    <phoneticPr fontId="1" type="noConversion"/>
  </si>
  <si>
    <t>黑色字体</t>
    <phoneticPr fontId="1" type="noConversion"/>
  </si>
  <si>
    <t>高度关注股票变化</t>
    <phoneticPr fontId="1" type="noConversion"/>
  </si>
  <si>
    <t>需要密切关注的股票</t>
    <phoneticPr fontId="1" type="noConversion"/>
  </si>
  <si>
    <t>卖出优先级说明</t>
    <phoneticPr fontId="1" type="noConversion"/>
  </si>
  <si>
    <t>买入卖出优先级说明</t>
    <phoneticPr fontId="1" type="noConversion"/>
  </si>
  <si>
    <t>买入优先级说明</t>
    <phoneticPr fontId="1" type="noConversion"/>
  </si>
  <si>
    <t>达到目标价格卖出</t>
    <phoneticPr fontId="1" type="noConversion"/>
  </si>
  <si>
    <t>赢亏金额</t>
    <phoneticPr fontId="1" type="noConversion"/>
  </si>
  <si>
    <t>到现阶段总盈亏：</t>
    <phoneticPr fontId="1" type="noConversion"/>
  </si>
  <si>
    <t>冲动而买入的股票</t>
    <phoneticPr fontId="1" type="noConversion"/>
  </si>
  <si>
    <t>ST新海</t>
    <phoneticPr fontId="1" type="noConversion"/>
  </si>
  <si>
    <t>国外疫情爆发，国际油价暴跌</t>
    <phoneticPr fontId="1" type="noConversion"/>
  </si>
  <si>
    <t>计算机应用，证券，半导体及元件</t>
    <phoneticPr fontId="1" type="noConversion"/>
  </si>
  <si>
    <t>医疗器械服务，纺织制造，机场航运</t>
    <phoneticPr fontId="1" type="noConversion"/>
  </si>
  <si>
    <t>海翔药业</t>
    <phoneticPr fontId="1" type="noConversion"/>
  </si>
  <si>
    <t>化学制药</t>
  </si>
  <si>
    <t>家居用品</t>
  </si>
  <si>
    <t>家居用品</t>
    <phoneticPr fontId="1" type="noConversion"/>
  </si>
  <si>
    <t>张家港行</t>
    <phoneticPr fontId="1" type="noConversion"/>
  </si>
  <si>
    <t>泸州老窖</t>
    <phoneticPr fontId="1" type="noConversion"/>
  </si>
  <si>
    <t>崇达技术</t>
    <phoneticPr fontId="1" type="noConversion"/>
  </si>
  <si>
    <t>医疗器械服务，化学制药，化工合成材料</t>
    <phoneticPr fontId="1" type="noConversion"/>
  </si>
  <si>
    <t>半导体及元件，通信设备，5G， 证券</t>
    <phoneticPr fontId="1" type="noConversion"/>
  </si>
  <si>
    <t>今天有点让人意外，我本来觉得国外股票大跌，A股也会跟着大跌的，但是在下午后，表现强劲</t>
    <phoneticPr fontId="1" type="noConversion"/>
  </si>
  <si>
    <t>st银河</t>
    <phoneticPr fontId="1" type="noConversion"/>
  </si>
  <si>
    <t>实际卖出价格</t>
    <phoneticPr fontId="1" type="noConversion"/>
  </si>
  <si>
    <t>2.9/2.45</t>
    <phoneticPr fontId="1" type="noConversion"/>
  </si>
  <si>
    <t>ST慧业</t>
    <phoneticPr fontId="1" type="noConversion"/>
  </si>
  <si>
    <t>半导体及元件，证券，通信设备</t>
    <phoneticPr fontId="1" type="noConversion"/>
  </si>
  <si>
    <t>港口航运，种植业与林业，旅游景点</t>
    <phoneticPr fontId="1" type="noConversion"/>
  </si>
  <si>
    <t>如果股票的大势整个上半年都是往下的，那么到了11月份做多了</t>
    <phoneticPr fontId="1" type="noConversion"/>
  </si>
  <si>
    <t>海印股份</t>
    <phoneticPr fontId="1" type="noConversion"/>
  </si>
  <si>
    <t>零售</t>
    <phoneticPr fontId="1" type="noConversion"/>
  </si>
  <si>
    <t>海翔药业</t>
    <phoneticPr fontId="1" type="noConversion"/>
  </si>
  <si>
    <t>平安银行</t>
    <phoneticPr fontId="1" type="noConversion"/>
  </si>
  <si>
    <t>证券，光学光电子，电气设备</t>
    <phoneticPr fontId="1" type="noConversion"/>
  </si>
  <si>
    <t>没有热点，倒是ST还行</t>
    <phoneticPr fontId="1" type="noConversion"/>
  </si>
  <si>
    <t>庄家行业流入</t>
    <phoneticPr fontId="1" type="noConversion"/>
  </si>
  <si>
    <t>中金岭南</t>
    <phoneticPr fontId="1" type="noConversion"/>
  </si>
  <si>
    <t>新奥股份</t>
    <phoneticPr fontId="1" type="noConversion"/>
  </si>
  <si>
    <t>横店影视</t>
    <phoneticPr fontId="1" type="noConversion"/>
  </si>
  <si>
    <t>济川药业</t>
    <phoneticPr fontId="1" type="noConversion"/>
  </si>
  <si>
    <t>生物医药</t>
  </si>
  <si>
    <t>生物医药</t>
    <phoneticPr fontId="1" type="noConversion"/>
  </si>
  <si>
    <t>广汇物流</t>
    <phoneticPr fontId="1" type="noConversion"/>
  </si>
  <si>
    <t>物流</t>
  </si>
  <si>
    <t>物流</t>
    <phoneticPr fontId="1" type="noConversion"/>
  </si>
  <si>
    <t>宏达电子</t>
    <phoneticPr fontId="1" type="noConversion"/>
  </si>
  <si>
    <t>通讯设备</t>
    <phoneticPr fontId="1" type="noConversion"/>
  </si>
  <si>
    <t>5G</t>
    <phoneticPr fontId="1" type="noConversion"/>
  </si>
  <si>
    <t>恰恰食品</t>
    <phoneticPr fontId="1" type="noConversion"/>
  </si>
  <si>
    <t>紫金银行</t>
    <phoneticPr fontId="1" type="noConversion"/>
  </si>
  <si>
    <t>深高速</t>
    <phoneticPr fontId="1" type="noConversion"/>
  </si>
  <si>
    <t>中原高速</t>
    <phoneticPr fontId="1" type="noConversion"/>
  </si>
  <si>
    <t>如果大跌，可以大买入</t>
    <phoneticPr fontId="1" type="noConversion"/>
  </si>
  <si>
    <t>开盘的时候大跌110点，因为美国，欧洲，亚洲其他国家的股市都大跌，但是尾盘的时候银行拉升</t>
    <phoneticPr fontId="1" type="noConversion"/>
  </si>
  <si>
    <t>种植业余林业， 电气设备，半导体与元件</t>
    <phoneticPr fontId="1" type="noConversion"/>
  </si>
  <si>
    <t>医疗器械服务，通信设备，有色冶炼加工</t>
    <phoneticPr fontId="1" type="noConversion"/>
  </si>
  <si>
    <t>汉缆股份</t>
    <phoneticPr fontId="1" type="noConversion"/>
  </si>
  <si>
    <t>ST大盘的走势是否在每年的11月到来年的三月都是一个很多好走势？涨幅多少？</t>
    <phoneticPr fontId="1" type="noConversion"/>
  </si>
  <si>
    <t>涨幅开始日期</t>
    <phoneticPr fontId="1" type="noConversion"/>
  </si>
  <si>
    <t>涨幅结束日期</t>
    <phoneticPr fontId="1" type="noConversion"/>
  </si>
  <si>
    <t>起始点数</t>
    <phoneticPr fontId="1" type="noConversion"/>
  </si>
  <si>
    <t>结束点数</t>
    <phoneticPr fontId="1" type="noConversion"/>
  </si>
  <si>
    <t>上涨幅度</t>
    <phoneticPr fontId="1" type="noConversion"/>
  </si>
  <si>
    <t>上涨幅度(%)</t>
    <phoneticPr fontId="1" type="noConversion"/>
  </si>
  <si>
    <t>大盘统计</t>
    <phoneticPr fontId="1" type="noConversion"/>
  </si>
  <si>
    <t>个股股票统计</t>
    <phoneticPr fontId="1" type="noConversion"/>
  </si>
  <si>
    <t>上涨天数</t>
    <phoneticPr fontId="1" type="noConversion"/>
  </si>
  <si>
    <t>开始ST日期</t>
    <phoneticPr fontId="1" type="noConversion"/>
  </si>
  <si>
    <t>ST盈方</t>
    <phoneticPr fontId="1" type="noConversion"/>
  </si>
  <si>
    <t>股票代码</t>
    <phoneticPr fontId="1" type="noConversion"/>
  </si>
  <si>
    <t>000670</t>
    <phoneticPr fontId="1" type="noConversion"/>
  </si>
  <si>
    <t>*ST天圣</t>
    <phoneticPr fontId="1" type="noConversion"/>
  </si>
  <si>
    <t>002872</t>
    <phoneticPr fontId="1" type="noConversion"/>
  </si>
  <si>
    <t>开始ST价格</t>
    <phoneticPr fontId="1" type="noConversion"/>
  </si>
  <si>
    <t>最低点日期</t>
    <phoneticPr fontId="1" type="noConversion"/>
  </si>
  <si>
    <t>最低点价格</t>
    <phoneticPr fontId="1" type="noConversion"/>
  </si>
  <si>
    <t>下降幅度</t>
    <phoneticPr fontId="1" type="noConversion"/>
  </si>
  <si>
    <t>*ST仁智</t>
    <phoneticPr fontId="1" type="noConversion"/>
  </si>
  <si>
    <t>*ST生物</t>
    <phoneticPr fontId="1" type="noConversion"/>
  </si>
  <si>
    <t>000504</t>
    <phoneticPr fontId="1" type="noConversion"/>
  </si>
  <si>
    <t>*ST新海</t>
    <phoneticPr fontId="1" type="noConversion"/>
  </si>
  <si>
    <t>002089</t>
    <phoneticPr fontId="1" type="noConversion"/>
  </si>
  <si>
    <t>*ST升达</t>
    <phoneticPr fontId="1" type="noConversion"/>
  </si>
  <si>
    <t>002259</t>
    <phoneticPr fontId="1" type="noConversion"/>
  </si>
  <si>
    <t>上涨顶峰日期</t>
    <phoneticPr fontId="1" type="noConversion"/>
  </si>
  <si>
    <t>*ST航通</t>
    <phoneticPr fontId="1" type="noConversion"/>
  </si>
  <si>
    <t>600677</t>
    <phoneticPr fontId="1" type="noConversion"/>
  </si>
  <si>
    <t>ST椰岛</t>
    <phoneticPr fontId="1" type="noConversion"/>
  </si>
  <si>
    <t>600238</t>
    <phoneticPr fontId="1" type="noConversion"/>
  </si>
  <si>
    <t>上涨顶峰价格</t>
    <phoneticPr fontId="1" type="noConversion"/>
  </si>
  <si>
    <t>ST罗顿</t>
    <phoneticPr fontId="1" type="noConversion"/>
  </si>
  <si>
    <t>600209</t>
    <phoneticPr fontId="1" type="noConversion"/>
  </si>
  <si>
    <t>*ST北讯</t>
    <phoneticPr fontId="1" type="noConversion"/>
  </si>
  <si>
    <t>002359</t>
    <phoneticPr fontId="1" type="noConversion"/>
  </si>
  <si>
    <t>ST昌鱼</t>
    <phoneticPr fontId="1" type="noConversion"/>
  </si>
  <si>
    <t>600275</t>
    <phoneticPr fontId="1" type="noConversion"/>
  </si>
  <si>
    <t>*ST猛狮</t>
    <phoneticPr fontId="1" type="noConversion"/>
  </si>
  <si>
    <t>002684</t>
    <phoneticPr fontId="1" type="noConversion"/>
  </si>
  <si>
    <t>开始上涨日期</t>
    <phoneticPr fontId="1" type="noConversion"/>
  </si>
  <si>
    <t>开始上涨时价格</t>
    <phoneticPr fontId="1" type="noConversion"/>
  </si>
  <si>
    <t>*ST欧浦</t>
    <phoneticPr fontId="1" type="noConversion"/>
  </si>
  <si>
    <t>002711</t>
    <phoneticPr fontId="1" type="noConversion"/>
  </si>
  <si>
    <t>002445</t>
    <phoneticPr fontId="1" type="noConversion"/>
  </si>
  <si>
    <t>ST慧球</t>
    <phoneticPr fontId="1" type="noConversion"/>
  </si>
  <si>
    <t>600556</t>
    <phoneticPr fontId="1" type="noConversion"/>
  </si>
  <si>
    <t>*ST津滨</t>
    <phoneticPr fontId="1" type="noConversion"/>
  </si>
  <si>
    <t>000897</t>
    <phoneticPr fontId="1" type="noConversion"/>
  </si>
  <si>
    <t>ST创兴</t>
    <phoneticPr fontId="1" type="noConversion"/>
  </si>
  <si>
    <t>600193</t>
    <phoneticPr fontId="1" type="noConversion"/>
  </si>
  <si>
    <t>ST创兴</t>
    <phoneticPr fontId="1" type="noConversion"/>
  </si>
  <si>
    <t>600193</t>
    <phoneticPr fontId="1" type="noConversion"/>
  </si>
  <si>
    <t>*ST信通</t>
    <phoneticPr fontId="1" type="noConversion"/>
  </si>
  <si>
    <t>600289</t>
    <phoneticPr fontId="1" type="noConversion"/>
  </si>
  <si>
    <t>ST岩石</t>
    <phoneticPr fontId="1" type="noConversion"/>
  </si>
  <si>
    <t>600696</t>
    <phoneticPr fontId="1" type="noConversion"/>
  </si>
  <si>
    <t>*ST东网</t>
    <phoneticPr fontId="1" type="noConversion"/>
  </si>
  <si>
    <t>002175</t>
    <phoneticPr fontId="1" type="noConversion"/>
  </si>
  <si>
    <t>ST中南</t>
    <phoneticPr fontId="1" type="noConversion"/>
  </si>
  <si>
    <t>板块</t>
    <phoneticPr fontId="1" type="noConversion"/>
  </si>
  <si>
    <t>000572</t>
    <phoneticPr fontId="1" type="noConversion"/>
  </si>
  <si>
    <t>*ST海马</t>
    <phoneticPr fontId="1" type="noConversion"/>
  </si>
  <si>
    <t>汽车整车</t>
    <phoneticPr fontId="1" type="noConversion"/>
  </si>
  <si>
    <t>传媒影视</t>
    <phoneticPr fontId="1" type="noConversion"/>
  </si>
  <si>
    <t>ST银河</t>
    <phoneticPr fontId="1" type="noConversion"/>
  </si>
  <si>
    <t>000806</t>
    <phoneticPr fontId="1" type="noConversion"/>
  </si>
  <si>
    <t>电气，输变电器</t>
    <phoneticPr fontId="1" type="noConversion"/>
  </si>
  <si>
    <t>通信设备</t>
    <phoneticPr fontId="1" type="noConversion"/>
  </si>
  <si>
    <t>通信设备，扭亏</t>
    <phoneticPr fontId="1" type="noConversion"/>
  </si>
  <si>
    <t>油气采掘，扭亏</t>
    <phoneticPr fontId="1" type="noConversion"/>
  </si>
  <si>
    <t>ST中天</t>
    <phoneticPr fontId="1" type="noConversion"/>
  </si>
  <si>
    <t>600856</t>
    <phoneticPr fontId="1" type="noConversion"/>
  </si>
  <si>
    <t>ST华仪</t>
    <phoneticPr fontId="1" type="noConversion"/>
  </si>
  <si>
    <t>600290</t>
    <phoneticPr fontId="1" type="noConversion"/>
  </si>
  <si>
    <t xml:space="preserve">结论： </t>
    <phoneticPr fontId="1" type="noConversion"/>
  </si>
  <si>
    <t>比如：2019/12-2020/4,活得5G,新能源汽车，芯片，光伏</t>
    <phoneticPr fontId="1" type="noConversion"/>
  </si>
  <si>
    <t>1. 每年4月底开始ST的股票，到了当年10月和11月到达底部。</t>
    <phoneticPr fontId="1" type="noConversion"/>
  </si>
  <si>
    <t>2. 从每年的10月或者11月ST会有一波行情，往往会涨到来年4月</t>
    <phoneticPr fontId="1" type="noConversion"/>
  </si>
  <si>
    <t>3. 最低到最高，涨幅会有90%- 240%左右，多数在1.5倍之间</t>
    <phoneticPr fontId="1" type="noConversion"/>
  </si>
  <si>
    <t>4. 涨幅最大和最快的，是当年当时段最火的热点股票</t>
    <phoneticPr fontId="1" type="noConversion"/>
  </si>
  <si>
    <t>操作策略：</t>
    <phoneticPr fontId="1" type="noConversion"/>
  </si>
  <si>
    <t>1. 每年的9下旬，选取当年4月份被ST的股票</t>
    <phoneticPr fontId="1" type="noConversion"/>
  </si>
  <si>
    <t>2. 挑选出接下来有炒作热点的股票</t>
    <phoneticPr fontId="1" type="noConversion"/>
  </si>
  <si>
    <t>3. 关注股价，如果到达1.5 - 1期间，可以建立头寸</t>
    <phoneticPr fontId="1" type="noConversion"/>
  </si>
  <si>
    <t>4. 10月底，11月初，如果有ST快速的涨停，并伴随连续两三天强势，果断进入</t>
    <phoneticPr fontId="1" type="noConversion"/>
  </si>
  <si>
    <t>5.持股到来年3月底，或者当股价到达1.5倍左右的时候，抛出大部分，大概保留1/3</t>
    <phoneticPr fontId="1" type="noConversion"/>
  </si>
  <si>
    <t>6. 并在4月10号前几乎获利抛出全部ST</t>
    <phoneticPr fontId="1" type="noConversion"/>
  </si>
  <si>
    <t>2020，操作</t>
    <phoneticPr fontId="1" type="noConversion"/>
  </si>
  <si>
    <t>热点股票：</t>
    <phoneticPr fontId="1" type="noConversion"/>
  </si>
  <si>
    <t>7.适当关注扭亏的股票</t>
    <phoneticPr fontId="1" type="noConversion"/>
  </si>
  <si>
    <t>5G</t>
    <phoneticPr fontId="1" type="noConversion"/>
  </si>
  <si>
    <t>新能源汽车</t>
    <phoneticPr fontId="1" type="noConversion"/>
  </si>
  <si>
    <t>芯片</t>
    <phoneticPr fontId="1" type="noConversion"/>
  </si>
  <si>
    <t>元器件，光伏</t>
    <phoneticPr fontId="1" type="noConversion"/>
  </si>
  <si>
    <t>特高压</t>
    <phoneticPr fontId="1" type="noConversion"/>
  </si>
  <si>
    <t>*ST猛狮</t>
    <phoneticPr fontId="1" type="noConversion"/>
  </si>
  <si>
    <t>半导体元件</t>
    <phoneticPr fontId="1" type="noConversion"/>
  </si>
  <si>
    <t>*ST盈方</t>
    <phoneticPr fontId="1" type="noConversion"/>
  </si>
  <si>
    <t>光伏，新能源汽车</t>
    <phoneticPr fontId="1" type="noConversion"/>
  </si>
  <si>
    <t>半导体及元件，不扭亏</t>
    <phoneticPr fontId="1" type="noConversion"/>
  </si>
  <si>
    <t>热点：5G，新能源汽车，芯片，元器件，特高压， 北斗卫星</t>
    <phoneticPr fontId="1" type="noConversion"/>
  </si>
  <si>
    <t>北斗卫星</t>
    <phoneticPr fontId="1" type="noConversion"/>
  </si>
  <si>
    <t>航天装备，扭亏</t>
    <phoneticPr fontId="1" type="noConversion"/>
  </si>
  <si>
    <t>热点</t>
    <phoneticPr fontId="1" type="noConversion"/>
  </si>
  <si>
    <t>是否扭亏</t>
    <phoneticPr fontId="1" type="noConversion"/>
  </si>
  <si>
    <t>扭亏</t>
    <phoneticPr fontId="1" type="noConversion"/>
  </si>
  <si>
    <t>几乎没有热点</t>
    <phoneticPr fontId="1" type="noConversion"/>
  </si>
  <si>
    <t>通信设备，半导体及元件，证券</t>
    <phoneticPr fontId="1" type="noConversion"/>
  </si>
  <si>
    <t>上证点数</t>
    <phoneticPr fontId="1" type="noConversion"/>
  </si>
  <si>
    <t>上涨幅度</t>
    <phoneticPr fontId="1" type="noConversion"/>
  </si>
  <si>
    <t>冠状病毒大爆发</t>
    <phoneticPr fontId="1" type="noConversion"/>
  </si>
  <si>
    <t>国外股价大跌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</si>
</sst>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00B05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等线"/>
      <charset val="134"/>
      <scheme val="minor"/>
    </font>
    <font>
      <b/>
      <sz val="12"/>
      <name val="等线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等线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14" fontId="0" fillId="4" borderId="2" xfId="0" applyNumberFormat="1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6" borderId="1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0" xfId="0" applyFill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14" fontId="0" fillId="5" borderId="2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5" borderId="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5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7" borderId="0" xfId="0" applyFill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4" fontId="0" fillId="11" borderId="1" xfId="0" applyNumberFormat="1" applyFill="1" applyBorder="1">
      <alignment vertical="center"/>
    </xf>
    <xf numFmtId="14" fontId="0" fillId="12" borderId="1" xfId="0" applyNumberForma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Font="1" applyBorder="1" applyAlignment="1">
      <alignment vertical="center"/>
    </xf>
    <xf numFmtId="0" fontId="0" fillId="15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6" borderId="0" xfId="0" applyFill="1" applyBorder="1" applyAlignment="1">
      <alignment vertical="center"/>
    </xf>
    <xf numFmtId="0" fontId="0" fillId="16" borderId="0" xfId="0" applyFill="1" applyBorder="1">
      <alignment vertical="center"/>
    </xf>
    <xf numFmtId="0" fontId="0" fillId="13" borderId="1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16" borderId="9" xfId="0" applyFill="1" applyBorder="1">
      <alignment vertical="center"/>
    </xf>
    <xf numFmtId="0" fontId="0" fillId="16" borderId="10" xfId="0" applyFill="1" applyBorder="1" applyAlignment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0" xfId="0" applyFill="1" applyBorder="1" applyAlignment="1">
      <alignment vertical="center" wrapText="1"/>
    </xf>
    <xf numFmtId="0" fontId="0" fillId="16" borderId="13" xfId="0" applyFill="1" applyBorder="1" applyAlignment="1">
      <alignment vertical="center" wrapText="1"/>
    </xf>
    <xf numFmtId="0" fontId="0" fillId="16" borderId="8" xfId="0" applyFill="1" applyBorder="1">
      <alignment vertical="center"/>
    </xf>
    <xf numFmtId="0" fontId="0" fillId="16" borderId="14" xfId="0" applyFill="1" applyBorder="1" applyAlignment="1">
      <alignment vertical="center" wrapText="1"/>
    </xf>
    <xf numFmtId="0" fontId="0" fillId="16" borderId="15" xfId="0" applyFill="1" applyBorder="1" applyAlignment="1">
      <alignment vertical="center" wrapText="1"/>
    </xf>
    <xf numFmtId="0" fontId="6" fillId="16" borderId="0" xfId="0" applyFont="1" applyFill="1" applyBorder="1" applyAlignment="1">
      <alignment vertical="center"/>
    </xf>
    <xf numFmtId="0" fontId="8" fillId="16" borderId="0" xfId="0" applyFont="1" applyFill="1" applyBorder="1" applyAlignment="1">
      <alignment vertical="center" wrapText="1"/>
    </xf>
    <xf numFmtId="0" fontId="8" fillId="16" borderId="0" xfId="0" applyFont="1" applyFill="1" applyBorder="1" applyAlignment="1">
      <alignment vertical="center"/>
    </xf>
    <xf numFmtId="0" fontId="0" fillId="13" borderId="0" xfId="0" applyFill="1" applyBorder="1" applyAlignment="1">
      <alignment vertical="center" wrapText="1"/>
    </xf>
    <xf numFmtId="0" fontId="0" fillId="13" borderId="0" xfId="0" applyFill="1" applyBorder="1" applyAlignment="1">
      <alignment vertical="center"/>
    </xf>
    <xf numFmtId="0" fontId="0" fillId="15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16" borderId="0" xfId="0" applyFont="1" applyFill="1" applyBorder="1">
      <alignment vertical="center"/>
    </xf>
    <xf numFmtId="0" fontId="0" fillId="16" borderId="14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16" borderId="10" xfId="0" applyFill="1" applyBorder="1" applyAlignment="1">
      <alignment vertical="center" wrapText="1"/>
    </xf>
    <xf numFmtId="0" fontId="0" fillId="16" borderId="11" xfId="0" applyFill="1" applyBorder="1" applyAlignment="1">
      <alignment vertical="center" wrapText="1"/>
    </xf>
    <xf numFmtId="0" fontId="0" fillId="14" borderId="0" xfId="0" applyFill="1" applyBorder="1" applyAlignment="1">
      <alignment vertical="center"/>
    </xf>
    <xf numFmtId="0" fontId="0" fillId="14" borderId="0" xfId="0" applyFill="1" applyBorder="1" applyAlignment="1">
      <alignment vertical="center" wrapText="1"/>
    </xf>
    <xf numFmtId="0" fontId="2" fillId="16" borderId="10" xfId="0" applyFont="1" applyFill="1" applyBorder="1">
      <alignment vertical="center"/>
    </xf>
    <xf numFmtId="0" fontId="2" fillId="16" borderId="0" xfId="0" applyFont="1" applyFill="1" applyBorder="1">
      <alignment vertical="center"/>
    </xf>
    <xf numFmtId="0" fontId="0" fillId="14" borderId="0" xfId="0" applyFill="1" applyBorder="1">
      <alignment vertical="center"/>
    </xf>
    <xf numFmtId="0" fontId="0" fillId="13" borderId="0" xfId="0" applyFill="1" applyBorder="1">
      <alignment vertical="center"/>
    </xf>
    <xf numFmtId="0" fontId="7" fillId="16" borderId="0" xfId="0" applyFont="1" applyFill="1" applyBorder="1">
      <alignment vertical="center"/>
    </xf>
    <xf numFmtId="0" fontId="0" fillId="16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14" fontId="0" fillId="9" borderId="2" xfId="0" applyNumberForma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2" fillId="18" borderId="1" xfId="0" applyFont="1" applyFill="1" applyBorder="1" applyAlignment="1">
      <alignment vertical="center" wrapText="1"/>
    </xf>
    <xf numFmtId="0" fontId="9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2" fillId="15" borderId="0" xfId="0" applyFont="1" applyFill="1">
      <alignment vertical="center"/>
    </xf>
    <xf numFmtId="14" fontId="0" fillId="15" borderId="1" xfId="0" applyNumberFormat="1" applyFill="1" applyBorder="1">
      <alignment vertical="center"/>
    </xf>
    <xf numFmtId="14" fontId="0" fillId="15" borderId="2" xfId="0" applyNumberFormat="1" applyFill="1" applyBorder="1">
      <alignment vertical="center"/>
    </xf>
    <xf numFmtId="0" fontId="2" fillId="0" borderId="5" xfId="0" applyFont="1" applyBorder="1" applyAlignment="1">
      <alignment vertical="center" wrapText="1"/>
    </xf>
    <xf numFmtId="14" fontId="0" fillId="21" borderId="2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3" fillId="0" borderId="1" xfId="0" applyFont="1" applyBorder="1">
      <alignment vertical="center"/>
    </xf>
    <xf numFmtId="49" fontId="14" fillId="0" borderId="1" xfId="0" applyNumberFormat="1" applyFont="1" applyBorder="1">
      <alignment vertical="center"/>
    </xf>
    <xf numFmtId="14" fontId="14" fillId="0" borderId="1" xfId="0" applyNumberFormat="1" applyFont="1" applyBorder="1">
      <alignment vertical="center"/>
    </xf>
    <xf numFmtId="0" fontId="14" fillId="0" borderId="1" xfId="0" applyFont="1" applyBorder="1">
      <alignment vertical="center"/>
    </xf>
    <xf numFmtId="0" fontId="13" fillId="20" borderId="1" xfId="0" applyFont="1" applyFill="1" applyBorder="1">
      <alignment vertical="center"/>
    </xf>
    <xf numFmtId="49" fontId="14" fillId="20" borderId="1" xfId="0" applyNumberFormat="1" applyFont="1" applyFill="1" applyBorder="1">
      <alignment vertical="center"/>
    </xf>
    <xf numFmtId="14" fontId="14" fillId="20" borderId="1" xfId="0" applyNumberFormat="1" applyFont="1" applyFill="1" applyBorder="1">
      <alignment vertical="center"/>
    </xf>
    <xf numFmtId="0" fontId="14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49" fontId="0" fillId="15" borderId="1" xfId="0" applyNumberFormat="1" applyFill="1" applyBorder="1">
      <alignment vertical="center"/>
    </xf>
    <xf numFmtId="0" fontId="1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1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49" fontId="0" fillId="13" borderId="1" xfId="0" applyNumberFormat="1" applyFill="1" applyBorder="1">
      <alignment vertical="center"/>
    </xf>
    <xf numFmtId="14" fontId="0" fillId="13" borderId="1" xfId="0" applyNumberFormat="1" applyFill="1" applyBorder="1">
      <alignment vertical="center"/>
    </xf>
    <xf numFmtId="0" fontId="0" fillId="22" borderId="1" xfId="0" applyFill="1" applyBorder="1">
      <alignment vertical="center"/>
    </xf>
    <xf numFmtId="49" fontId="0" fillId="22" borderId="1" xfId="0" applyNumberFormat="1" applyFill="1" applyBorder="1">
      <alignment vertical="center"/>
    </xf>
    <xf numFmtId="14" fontId="0" fillId="22" borderId="1" xfId="0" applyNumberFormat="1" applyFill="1" applyBorder="1">
      <alignment vertical="center"/>
    </xf>
    <xf numFmtId="0" fontId="0" fillId="16" borderId="0" xfId="0" applyFill="1">
      <alignment vertical="center"/>
    </xf>
    <xf numFmtId="0" fontId="0" fillId="13" borderId="0" xfId="0" applyFill="1">
      <alignment vertical="center"/>
    </xf>
    <xf numFmtId="0" fontId="0" fillId="19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49" fontId="0" fillId="17" borderId="1" xfId="0" applyNumberFormat="1" applyFill="1" applyBorder="1">
      <alignment vertical="center"/>
    </xf>
    <xf numFmtId="14" fontId="0" fillId="17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1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等线"/>
        <scheme val="minor"/>
      </font>
      <alignment horizontal="general" vertical="center" textRotation="0" wrapText="1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color rgb="FF00B05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等线"/>
        <scheme val="minor"/>
      </font>
      <numFmt numFmtId="0" formatCode="General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B05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yyyy/m/d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058FF"/>
      <color rgb="FFFFBF00"/>
      <color rgb="FFFDBE2C"/>
      <color rgb="FFFEBE00"/>
      <color rgb="FFFF44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6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大盘行情记录表!$E$1</c:f>
              <c:strCache>
                <c:ptCount val="1"/>
                <c:pt idx="0">
                  <c:v>涨停板</c:v>
                </c:pt>
              </c:strCache>
            </c:strRef>
          </c:tx>
          <c:dLbls>
            <c:dLbl>
              <c:idx val="78"/>
              <c:dLblPos val="ctr"/>
              <c:showVal val="1"/>
              <c:showSerName val="1"/>
            </c:dLbl>
            <c:delete val="1"/>
          </c:dLbls>
          <c:cat>
            <c:numRef>
              <c:f>大盘行情记录表!$A$2:$A$76</c:f>
              <c:numCache>
                <c:formatCode>yyyy/m/d</c:formatCode>
                <c:ptCount val="7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大盘行情记录表!$E$2:$E$76</c:f>
              <c:numCache>
                <c:formatCode>General</c:formatCode>
                <c:ptCount val="75"/>
                <c:pt idx="0">
                  <c:v>98</c:v>
                </c:pt>
                <c:pt idx="1">
                  <c:v>82</c:v>
                </c:pt>
                <c:pt idx="2">
                  <c:v>94</c:v>
                </c:pt>
                <c:pt idx="3">
                  <c:v>102</c:v>
                </c:pt>
                <c:pt idx="4">
                  <c:v>65</c:v>
                </c:pt>
                <c:pt idx="5">
                  <c:v>84</c:v>
                </c:pt>
                <c:pt idx="6">
                  <c:v>49</c:v>
                </c:pt>
                <c:pt idx="7">
                  <c:v>73</c:v>
                </c:pt>
                <c:pt idx="8">
                  <c:v>63</c:v>
                </c:pt>
                <c:pt idx="9">
                  <c:v>50</c:v>
                </c:pt>
                <c:pt idx="10">
                  <c:v>48</c:v>
                </c:pt>
                <c:pt idx="11">
                  <c:v>44</c:v>
                </c:pt>
                <c:pt idx="12">
                  <c:v>74</c:v>
                </c:pt>
                <c:pt idx="13">
                  <c:v>60</c:v>
                </c:pt>
                <c:pt idx="14">
                  <c:v>60</c:v>
                </c:pt>
                <c:pt idx="15">
                  <c:v>31</c:v>
                </c:pt>
                <c:pt idx="16">
                  <c:v>84</c:v>
                </c:pt>
                <c:pt idx="17">
                  <c:v>160</c:v>
                </c:pt>
                <c:pt idx="18">
                  <c:v>177</c:v>
                </c:pt>
                <c:pt idx="19">
                  <c:v>249</c:v>
                </c:pt>
                <c:pt idx="20">
                  <c:v>186</c:v>
                </c:pt>
                <c:pt idx="21">
                  <c:v>181</c:v>
                </c:pt>
                <c:pt idx="22">
                  <c:v>75</c:v>
                </c:pt>
                <c:pt idx="23">
                  <c:v>127</c:v>
                </c:pt>
                <c:pt idx="24">
                  <c:v>64</c:v>
                </c:pt>
                <c:pt idx="25">
                  <c:v>68</c:v>
                </c:pt>
                <c:pt idx="26">
                  <c:v>182</c:v>
                </c:pt>
                <c:pt idx="27">
                  <c:v>142</c:v>
                </c:pt>
                <c:pt idx="28">
                  <c:v>97</c:v>
                </c:pt>
                <c:pt idx="29">
                  <c:v>123</c:v>
                </c:pt>
                <c:pt idx="30">
                  <c:v>106</c:v>
                </c:pt>
                <c:pt idx="31">
                  <c:v>169</c:v>
                </c:pt>
                <c:pt idx="32">
                  <c:v>147</c:v>
                </c:pt>
                <c:pt idx="33">
                  <c:v>91</c:v>
                </c:pt>
                <c:pt idx="34">
                  <c:v>108</c:v>
                </c:pt>
                <c:pt idx="35">
                  <c:v>49</c:v>
                </c:pt>
                <c:pt idx="36">
                  <c:v>206</c:v>
                </c:pt>
                <c:pt idx="37">
                  <c:v>116</c:v>
                </c:pt>
                <c:pt idx="38">
                  <c:v>119</c:v>
                </c:pt>
                <c:pt idx="39">
                  <c:v>171</c:v>
                </c:pt>
                <c:pt idx="40">
                  <c:v>116</c:v>
                </c:pt>
                <c:pt idx="41">
                  <c:v>91</c:v>
                </c:pt>
                <c:pt idx="42">
                  <c:v>136</c:v>
                </c:pt>
                <c:pt idx="43">
                  <c:v>46</c:v>
                </c:pt>
                <c:pt idx="44">
                  <c:v>67</c:v>
                </c:pt>
                <c:pt idx="45">
                  <c:v>80</c:v>
                </c:pt>
                <c:pt idx="46">
                  <c:v>51</c:v>
                </c:pt>
              </c:numCache>
            </c:numRef>
          </c:val>
        </c:ser>
        <c:dLbls>
          <c:showVal val="1"/>
        </c:dLbls>
        <c:marker val="1"/>
        <c:axId val="58426112"/>
        <c:axId val="58427648"/>
      </c:lineChart>
      <c:catAx>
        <c:axId val="58426112"/>
        <c:scaling>
          <c:orientation val="minMax"/>
        </c:scaling>
        <c:axPos val="b"/>
        <c:numFmt formatCode="yyyy/m/d" sourceLinked="1"/>
        <c:minorTickMark val="out"/>
        <c:tickLblPos val="low"/>
        <c:crossAx val="58427648"/>
        <c:crosses val="autoZero"/>
        <c:lblAlgn val="ctr"/>
        <c:lblOffset val="100"/>
      </c:catAx>
      <c:valAx>
        <c:axId val="5842764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txPr>
          <a:bodyPr rot="0" anchor="ctr" anchorCtr="1"/>
          <a:lstStyle/>
          <a:p>
            <a:pPr>
              <a:defRPr/>
            </a:pPr>
            <a:endParaRPr lang="zh-CN"/>
          </a:p>
        </c:txPr>
        <c:crossAx val="58426112"/>
        <c:crossesAt val="43832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6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大盘行情记录表!$D$1</c:f>
              <c:strCache>
                <c:ptCount val="1"/>
                <c:pt idx="0">
                  <c:v>跌停板</c:v>
                </c:pt>
              </c:strCache>
            </c:strRef>
          </c:tx>
          <c:dLbls>
            <c:dLbl>
              <c:idx val="78"/>
              <c:dLblPos val="r"/>
              <c:showVal val="1"/>
              <c:showSerName val="1"/>
            </c:dLbl>
            <c:delete val="1"/>
          </c:dLbls>
          <c:cat>
            <c:numRef>
              <c:f>大盘行情记录表!$A$2:$A$76</c:f>
              <c:numCache>
                <c:formatCode>yyyy/m/d</c:formatCode>
                <c:ptCount val="7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大盘行情记录表!$D$2:$D$76</c:f>
              <c:numCache>
                <c:formatCode>General</c:formatCode>
                <c:ptCount val="7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18</c:v>
                </c:pt>
                <c:pt idx="12">
                  <c:v>17</c:v>
                </c:pt>
                <c:pt idx="13">
                  <c:v>36</c:v>
                </c:pt>
                <c:pt idx="14">
                  <c:v>34</c:v>
                </c:pt>
                <c:pt idx="15">
                  <c:v>101</c:v>
                </c:pt>
                <c:pt idx="16">
                  <c:v>3188</c:v>
                </c:pt>
                <c:pt idx="17">
                  <c:v>97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29</c:v>
                </c:pt>
                <c:pt idx="22">
                  <c:v>37</c:v>
                </c:pt>
                <c:pt idx="23">
                  <c:v>1</c:v>
                </c:pt>
                <c:pt idx="24">
                  <c:v>4</c:v>
                </c:pt>
                <c:pt idx="25">
                  <c:v>8</c:v>
                </c:pt>
                <c:pt idx="26">
                  <c:v>0</c:v>
                </c:pt>
                <c:pt idx="27">
                  <c:v>3</c:v>
                </c:pt>
                <c:pt idx="28">
                  <c:v>16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2</c:v>
                </c:pt>
                <c:pt idx="33">
                  <c:v>93</c:v>
                </c:pt>
                <c:pt idx="34">
                  <c:v>24</c:v>
                </c:pt>
                <c:pt idx="35">
                  <c:v>245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86</c:v>
                </c:pt>
                <c:pt idx="42">
                  <c:v>25</c:v>
                </c:pt>
                <c:pt idx="43">
                  <c:v>10</c:v>
                </c:pt>
                <c:pt idx="44">
                  <c:v>18</c:v>
                </c:pt>
                <c:pt idx="45">
                  <c:v>24</c:v>
                </c:pt>
                <c:pt idx="46">
                  <c:v>158</c:v>
                </c:pt>
              </c:numCache>
            </c:numRef>
          </c:val>
        </c:ser>
        <c:marker val="1"/>
        <c:axId val="101594240"/>
        <c:axId val="101595776"/>
      </c:lineChart>
      <c:catAx>
        <c:axId val="101594240"/>
        <c:scaling>
          <c:orientation val="minMax"/>
        </c:scaling>
        <c:axPos val="b"/>
        <c:numFmt formatCode="yyyy/m/d" sourceLinked="1"/>
        <c:majorTickMark val="none"/>
        <c:tickLblPos val="nextTo"/>
        <c:crossAx val="101595776"/>
        <c:crosses val="autoZero"/>
        <c:lblAlgn val="ctr"/>
        <c:lblOffset val="100"/>
      </c:catAx>
      <c:valAx>
        <c:axId val="10159577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1594240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大盘行情记录表!$B$1</c:f>
              <c:strCache>
                <c:ptCount val="1"/>
                <c:pt idx="0">
                  <c:v>下跌股票数</c:v>
                </c:pt>
              </c:strCache>
            </c:strRef>
          </c:tx>
          <c:dLbls>
            <c:dLbl>
              <c:idx val="25"/>
              <c:layout>
                <c:manualLayout>
                  <c:x val="-2.2035541419719827E-2"/>
                  <c:y val="1.8179150518356293E-2"/>
                </c:manualLayout>
              </c:layout>
              <c:showVal val="1"/>
            </c:dLbl>
            <c:txPr>
              <a:bodyPr/>
              <a:lstStyle/>
              <a:p>
                <a:pPr>
                  <a:defRPr b="1" i="0" baseline="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Val val="1"/>
          </c:dLbls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大盘行情记录表!$B$2:$B$61</c:f>
              <c:numCache>
                <c:formatCode>General</c:formatCode>
                <c:ptCount val="60"/>
                <c:pt idx="0">
                  <c:v>282</c:v>
                </c:pt>
                <c:pt idx="1">
                  <c:v>1471</c:v>
                </c:pt>
                <c:pt idx="2">
                  <c:v>1486</c:v>
                </c:pt>
                <c:pt idx="3">
                  <c:v>669</c:v>
                </c:pt>
                <c:pt idx="4">
                  <c:v>2980</c:v>
                </c:pt>
                <c:pt idx="5">
                  <c:v>448</c:v>
                </c:pt>
                <c:pt idx="6">
                  <c:v>2325</c:v>
                </c:pt>
                <c:pt idx="7">
                  <c:v>885</c:v>
                </c:pt>
                <c:pt idx="8">
                  <c:v>2037</c:v>
                </c:pt>
                <c:pt idx="9">
                  <c:v>2539</c:v>
                </c:pt>
                <c:pt idx="10">
                  <c:v>2554</c:v>
                </c:pt>
                <c:pt idx="11">
                  <c:v>2323</c:v>
                </c:pt>
                <c:pt idx="12">
                  <c:v>1098</c:v>
                </c:pt>
                <c:pt idx="13">
                  <c:v>2909</c:v>
                </c:pt>
                <c:pt idx="14">
                  <c:v>1874</c:v>
                </c:pt>
                <c:pt idx="15">
                  <c:v>3438</c:v>
                </c:pt>
                <c:pt idx="16">
                  <c:v>3596</c:v>
                </c:pt>
                <c:pt idx="17">
                  <c:v>2231</c:v>
                </c:pt>
                <c:pt idx="18">
                  <c:v>346</c:v>
                </c:pt>
                <c:pt idx="19">
                  <c:v>276</c:v>
                </c:pt>
                <c:pt idx="20">
                  <c:v>1348</c:v>
                </c:pt>
                <c:pt idx="21">
                  <c:v>847</c:v>
                </c:pt>
                <c:pt idx="22">
                  <c:v>2266</c:v>
                </c:pt>
                <c:pt idx="23">
                  <c:v>483</c:v>
                </c:pt>
                <c:pt idx="24">
                  <c:v>2875</c:v>
                </c:pt>
                <c:pt idx="25">
                  <c:v>1897</c:v>
                </c:pt>
                <c:pt idx="26">
                  <c:v>81</c:v>
                </c:pt>
                <c:pt idx="27">
                  <c:v>865</c:v>
                </c:pt>
                <c:pt idx="28">
                  <c:v>2432</c:v>
                </c:pt>
                <c:pt idx="29">
                  <c:v>528</c:v>
                </c:pt>
                <c:pt idx="30">
                  <c:v>1297</c:v>
                </c:pt>
                <c:pt idx="31">
                  <c:v>1553</c:v>
                </c:pt>
                <c:pt idx="32">
                  <c:v>2605</c:v>
                </c:pt>
                <c:pt idx="33">
                  <c:v>2344</c:v>
                </c:pt>
                <c:pt idx="34">
                  <c:v>1763</c:v>
                </c:pt>
                <c:pt idx="35">
                  <c:v>3541</c:v>
                </c:pt>
                <c:pt idx="36">
                  <c:v>129</c:v>
                </c:pt>
                <c:pt idx="37">
                  <c:v>977</c:v>
                </c:pt>
                <c:pt idx="38">
                  <c:v>1181</c:v>
                </c:pt>
                <c:pt idx="39">
                  <c:v>681</c:v>
                </c:pt>
                <c:pt idx="40">
                  <c:v>2179</c:v>
                </c:pt>
                <c:pt idx="41">
                  <c:v>3234</c:v>
                </c:pt>
                <c:pt idx="42">
                  <c:v>601</c:v>
                </c:pt>
                <c:pt idx="43">
                  <c:v>2646</c:v>
                </c:pt>
                <c:pt idx="44">
                  <c:v>3185</c:v>
                </c:pt>
                <c:pt idx="45">
                  <c:v>2887</c:v>
                </c:pt>
                <c:pt idx="46">
                  <c:v>3433</c:v>
                </c:pt>
              </c:numCache>
            </c:numRef>
          </c:val>
        </c:ser>
        <c:ser>
          <c:idx val="1"/>
          <c:order val="1"/>
          <c:tx>
            <c:strRef>
              <c:f>大盘行情记录表!$C$1</c:f>
              <c:strCache>
                <c:ptCount val="1"/>
                <c:pt idx="0">
                  <c:v>上涨股票数</c:v>
                </c:pt>
              </c:strCache>
            </c:strRef>
          </c:tx>
          <c:dLbls>
            <c:dLbl>
              <c:idx val="9"/>
              <c:layout>
                <c:manualLayout>
                  <c:x val="-5.3419494350835928E-3"/>
                  <c:y val="5.4537451555068901E-2"/>
                </c:manualLayout>
              </c:layout>
              <c:showVal val="1"/>
            </c:dLbl>
            <c:dLbl>
              <c:idx val="14"/>
              <c:layout>
                <c:manualLayout>
                  <c:x val="-2.6709747175417953E-2"/>
                  <c:y val="0"/>
                </c:manualLayout>
              </c:layout>
              <c:showVal val="1"/>
            </c:dLbl>
            <c:txPr>
              <a:bodyPr/>
              <a:lstStyle/>
              <a:p>
                <a:pPr>
                  <a:defRPr b="1" i="0" baseline="0">
                    <a:solidFill>
                      <a:srgbClr val="FF0000"/>
                    </a:solidFill>
                  </a:defRPr>
                </a:pPr>
                <a:endParaRPr lang="zh-CN"/>
              </a:p>
            </c:txPr>
            <c:showVal val="1"/>
          </c:dLbls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大盘行情记录表!$C$2:$C$61</c:f>
              <c:numCache>
                <c:formatCode>General</c:formatCode>
                <c:ptCount val="60"/>
                <c:pt idx="0">
                  <c:v>3458</c:v>
                </c:pt>
                <c:pt idx="1">
                  <c:v>2270</c:v>
                </c:pt>
                <c:pt idx="2">
                  <c:v>2257</c:v>
                </c:pt>
                <c:pt idx="3">
                  <c:v>3074</c:v>
                </c:pt>
                <c:pt idx="4">
                  <c:v>762</c:v>
                </c:pt>
                <c:pt idx="5">
                  <c:v>3294</c:v>
                </c:pt>
                <c:pt idx="6">
                  <c:v>1415</c:v>
                </c:pt>
                <c:pt idx="7">
                  <c:v>2855</c:v>
                </c:pt>
                <c:pt idx="8">
                  <c:v>1706</c:v>
                </c:pt>
                <c:pt idx="9">
                  <c:v>1204</c:v>
                </c:pt>
                <c:pt idx="10">
                  <c:v>1190</c:v>
                </c:pt>
                <c:pt idx="11">
                  <c:v>1425</c:v>
                </c:pt>
                <c:pt idx="12">
                  <c:v>2653</c:v>
                </c:pt>
                <c:pt idx="13">
                  <c:v>844</c:v>
                </c:pt>
                <c:pt idx="14">
                  <c:v>1883</c:v>
                </c:pt>
                <c:pt idx="15">
                  <c:v>322</c:v>
                </c:pt>
                <c:pt idx="16">
                  <c:v>164</c:v>
                </c:pt>
                <c:pt idx="17">
                  <c:v>1530</c:v>
                </c:pt>
                <c:pt idx="18">
                  <c:v>3418</c:v>
                </c:pt>
                <c:pt idx="19">
                  <c:v>3489</c:v>
                </c:pt>
                <c:pt idx="20">
                  <c:v>2418</c:v>
                </c:pt>
                <c:pt idx="21">
                  <c:v>2920</c:v>
                </c:pt>
                <c:pt idx="22">
                  <c:v>1502</c:v>
                </c:pt>
                <c:pt idx="23">
                  <c:v>3288</c:v>
                </c:pt>
                <c:pt idx="24">
                  <c:v>898</c:v>
                </c:pt>
                <c:pt idx="25">
                  <c:v>1877</c:v>
                </c:pt>
                <c:pt idx="26">
                  <c:v>3691</c:v>
                </c:pt>
                <c:pt idx="27">
                  <c:v>2910</c:v>
                </c:pt>
                <c:pt idx="28">
                  <c:v>1345</c:v>
                </c:pt>
                <c:pt idx="29">
                  <c:v>3249</c:v>
                </c:pt>
                <c:pt idx="30">
                  <c:v>2483</c:v>
                </c:pt>
                <c:pt idx="31">
                  <c:v>2228</c:v>
                </c:pt>
                <c:pt idx="32">
                  <c:v>1176</c:v>
                </c:pt>
                <c:pt idx="33">
                  <c:v>1438</c:v>
                </c:pt>
                <c:pt idx="34">
                  <c:v>2019</c:v>
                </c:pt>
                <c:pt idx="35">
                  <c:v>242</c:v>
                </c:pt>
                <c:pt idx="36">
                  <c:v>3653</c:v>
                </c:pt>
                <c:pt idx="37">
                  <c:v>2804</c:v>
                </c:pt>
                <c:pt idx="38">
                  <c:v>2597</c:v>
                </c:pt>
                <c:pt idx="39">
                  <c:v>3098</c:v>
                </c:pt>
                <c:pt idx="40">
                  <c:v>1489</c:v>
                </c:pt>
                <c:pt idx="41">
                  <c:v>523</c:v>
                </c:pt>
                <c:pt idx="42">
                  <c:v>3131</c:v>
                </c:pt>
                <c:pt idx="43">
                  <c:v>1032</c:v>
                </c:pt>
                <c:pt idx="44">
                  <c:v>565</c:v>
                </c:pt>
                <c:pt idx="45">
                  <c:v>844</c:v>
                </c:pt>
                <c:pt idx="46">
                  <c:v>323</c:v>
                </c:pt>
              </c:numCache>
            </c:numRef>
          </c:val>
        </c:ser>
        <c:marker val="1"/>
        <c:axId val="65610880"/>
        <c:axId val="65612416"/>
      </c:lineChart>
      <c:catAx>
        <c:axId val="65610880"/>
        <c:scaling>
          <c:orientation val="minMax"/>
        </c:scaling>
        <c:axPos val="b"/>
        <c:numFmt formatCode="yyyy/m/d" sourceLinked="1"/>
        <c:tickLblPos val="low"/>
        <c:crossAx val="65612416"/>
        <c:crosses val="autoZero"/>
        <c:lblAlgn val="ctr"/>
        <c:lblOffset val="100"/>
      </c:catAx>
      <c:valAx>
        <c:axId val="65612416"/>
        <c:scaling>
          <c:orientation val="minMax"/>
        </c:scaling>
        <c:axPos val="l"/>
        <c:majorGridlines/>
        <c:numFmt formatCode="General" sourceLinked="1"/>
        <c:tickLblPos val="nextTo"/>
        <c:crossAx val="6561088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AngAx val="1"/>
    </c:view3D>
    <c:plotArea>
      <c:layout>
        <c:manualLayout>
          <c:layoutTarget val="inner"/>
          <c:xMode val="edge"/>
          <c:yMode val="edge"/>
          <c:x val="3.1903604248016658E-2"/>
          <c:y val="0.11880176263615276"/>
          <c:w val="0.9667035317112781"/>
          <c:h val="0.71305502830898326"/>
        </c:manualLayout>
      </c:layout>
      <c:bar3DChart>
        <c:barDir val="col"/>
        <c:grouping val="stacked"/>
        <c:ser>
          <c:idx val="0"/>
          <c:order val="0"/>
          <c:tx>
            <c:strRef>
              <c:f>大盘行情记录表!$B$1</c:f>
              <c:strCache>
                <c:ptCount val="1"/>
                <c:pt idx="0">
                  <c:v>下跌股票数</c:v>
                </c:pt>
              </c:strCache>
            </c:strRef>
          </c:tx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大盘行情记录表!$B$2:$B$61</c:f>
              <c:numCache>
                <c:formatCode>General</c:formatCode>
                <c:ptCount val="60"/>
                <c:pt idx="0">
                  <c:v>282</c:v>
                </c:pt>
                <c:pt idx="1">
                  <c:v>1471</c:v>
                </c:pt>
                <c:pt idx="2">
                  <c:v>1486</c:v>
                </c:pt>
                <c:pt idx="3">
                  <c:v>669</c:v>
                </c:pt>
                <c:pt idx="4">
                  <c:v>2980</c:v>
                </c:pt>
                <c:pt idx="5">
                  <c:v>448</c:v>
                </c:pt>
                <c:pt idx="6">
                  <c:v>2325</c:v>
                </c:pt>
                <c:pt idx="7">
                  <c:v>885</c:v>
                </c:pt>
                <c:pt idx="8">
                  <c:v>2037</c:v>
                </c:pt>
                <c:pt idx="9">
                  <c:v>2539</c:v>
                </c:pt>
                <c:pt idx="10">
                  <c:v>2554</c:v>
                </c:pt>
                <c:pt idx="11">
                  <c:v>2323</c:v>
                </c:pt>
                <c:pt idx="12">
                  <c:v>1098</c:v>
                </c:pt>
                <c:pt idx="13">
                  <c:v>2909</c:v>
                </c:pt>
                <c:pt idx="14">
                  <c:v>1874</c:v>
                </c:pt>
                <c:pt idx="15">
                  <c:v>3438</c:v>
                </c:pt>
                <c:pt idx="16">
                  <c:v>3596</c:v>
                </c:pt>
                <c:pt idx="17">
                  <c:v>2231</c:v>
                </c:pt>
                <c:pt idx="18">
                  <c:v>346</c:v>
                </c:pt>
                <c:pt idx="19">
                  <c:v>276</c:v>
                </c:pt>
                <c:pt idx="20">
                  <c:v>1348</c:v>
                </c:pt>
                <c:pt idx="21">
                  <c:v>847</c:v>
                </c:pt>
                <c:pt idx="22">
                  <c:v>2266</c:v>
                </c:pt>
                <c:pt idx="23">
                  <c:v>483</c:v>
                </c:pt>
                <c:pt idx="24">
                  <c:v>2875</c:v>
                </c:pt>
                <c:pt idx="25">
                  <c:v>1897</c:v>
                </c:pt>
                <c:pt idx="26">
                  <c:v>81</c:v>
                </c:pt>
                <c:pt idx="27">
                  <c:v>865</c:v>
                </c:pt>
                <c:pt idx="28">
                  <c:v>2432</c:v>
                </c:pt>
                <c:pt idx="29">
                  <c:v>528</c:v>
                </c:pt>
                <c:pt idx="30">
                  <c:v>1297</c:v>
                </c:pt>
                <c:pt idx="31">
                  <c:v>1553</c:v>
                </c:pt>
                <c:pt idx="32">
                  <c:v>2605</c:v>
                </c:pt>
                <c:pt idx="33">
                  <c:v>2344</c:v>
                </c:pt>
                <c:pt idx="34">
                  <c:v>1763</c:v>
                </c:pt>
                <c:pt idx="35">
                  <c:v>3541</c:v>
                </c:pt>
                <c:pt idx="36">
                  <c:v>129</c:v>
                </c:pt>
                <c:pt idx="37">
                  <c:v>977</c:v>
                </c:pt>
                <c:pt idx="38">
                  <c:v>1181</c:v>
                </c:pt>
                <c:pt idx="39">
                  <c:v>681</c:v>
                </c:pt>
                <c:pt idx="40">
                  <c:v>2179</c:v>
                </c:pt>
                <c:pt idx="41">
                  <c:v>3234</c:v>
                </c:pt>
                <c:pt idx="42">
                  <c:v>601</c:v>
                </c:pt>
                <c:pt idx="43">
                  <c:v>2646</c:v>
                </c:pt>
                <c:pt idx="44">
                  <c:v>3185</c:v>
                </c:pt>
                <c:pt idx="45">
                  <c:v>2887</c:v>
                </c:pt>
                <c:pt idx="46">
                  <c:v>3433</c:v>
                </c:pt>
              </c:numCache>
            </c:numRef>
          </c:val>
        </c:ser>
        <c:ser>
          <c:idx val="1"/>
          <c:order val="1"/>
          <c:tx>
            <c:strRef>
              <c:f>大盘行情记录表!$C$1</c:f>
              <c:strCache>
                <c:ptCount val="1"/>
                <c:pt idx="0">
                  <c:v>上涨股票数</c:v>
                </c:pt>
              </c:strCache>
            </c:strRef>
          </c:tx>
          <c:dLbls>
            <c:showVal val="1"/>
          </c:dLbls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大盘行情记录表!$C$2:$C$61</c:f>
              <c:numCache>
                <c:formatCode>General</c:formatCode>
                <c:ptCount val="60"/>
                <c:pt idx="0">
                  <c:v>3458</c:v>
                </c:pt>
                <c:pt idx="1">
                  <c:v>2270</c:v>
                </c:pt>
                <c:pt idx="2">
                  <c:v>2257</c:v>
                </c:pt>
                <c:pt idx="3">
                  <c:v>3074</c:v>
                </c:pt>
                <c:pt idx="4">
                  <c:v>762</c:v>
                </c:pt>
                <c:pt idx="5">
                  <c:v>3294</c:v>
                </c:pt>
                <c:pt idx="6">
                  <c:v>1415</c:v>
                </c:pt>
                <c:pt idx="7">
                  <c:v>2855</c:v>
                </c:pt>
                <c:pt idx="8">
                  <c:v>1706</c:v>
                </c:pt>
                <c:pt idx="9">
                  <c:v>1204</c:v>
                </c:pt>
                <c:pt idx="10">
                  <c:v>1190</c:v>
                </c:pt>
                <c:pt idx="11">
                  <c:v>1425</c:v>
                </c:pt>
                <c:pt idx="12">
                  <c:v>2653</c:v>
                </c:pt>
                <c:pt idx="13">
                  <c:v>844</c:v>
                </c:pt>
                <c:pt idx="14">
                  <c:v>1883</c:v>
                </c:pt>
                <c:pt idx="15">
                  <c:v>322</c:v>
                </c:pt>
                <c:pt idx="16">
                  <c:v>164</c:v>
                </c:pt>
                <c:pt idx="17">
                  <c:v>1530</c:v>
                </c:pt>
                <c:pt idx="18">
                  <c:v>3418</c:v>
                </c:pt>
                <c:pt idx="19">
                  <c:v>3489</c:v>
                </c:pt>
                <c:pt idx="20">
                  <c:v>2418</c:v>
                </c:pt>
                <c:pt idx="21">
                  <c:v>2920</c:v>
                </c:pt>
                <c:pt idx="22">
                  <c:v>1502</c:v>
                </c:pt>
                <c:pt idx="23">
                  <c:v>3288</c:v>
                </c:pt>
                <c:pt idx="24">
                  <c:v>898</c:v>
                </c:pt>
                <c:pt idx="25">
                  <c:v>1877</c:v>
                </c:pt>
                <c:pt idx="26">
                  <c:v>3691</c:v>
                </c:pt>
                <c:pt idx="27">
                  <c:v>2910</c:v>
                </c:pt>
                <c:pt idx="28">
                  <c:v>1345</c:v>
                </c:pt>
                <c:pt idx="29">
                  <c:v>3249</c:v>
                </c:pt>
                <c:pt idx="30">
                  <c:v>2483</c:v>
                </c:pt>
                <c:pt idx="31">
                  <c:v>2228</c:v>
                </c:pt>
                <c:pt idx="32">
                  <c:v>1176</c:v>
                </c:pt>
                <c:pt idx="33">
                  <c:v>1438</c:v>
                </c:pt>
                <c:pt idx="34">
                  <c:v>2019</c:v>
                </c:pt>
                <c:pt idx="35">
                  <c:v>242</c:v>
                </c:pt>
                <c:pt idx="36">
                  <c:v>3653</c:v>
                </c:pt>
                <c:pt idx="37">
                  <c:v>2804</c:v>
                </c:pt>
                <c:pt idx="38">
                  <c:v>2597</c:v>
                </c:pt>
                <c:pt idx="39">
                  <c:v>3098</c:v>
                </c:pt>
                <c:pt idx="40">
                  <c:v>1489</c:v>
                </c:pt>
                <c:pt idx="41">
                  <c:v>523</c:v>
                </c:pt>
                <c:pt idx="42">
                  <c:v>3131</c:v>
                </c:pt>
                <c:pt idx="43">
                  <c:v>1032</c:v>
                </c:pt>
                <c:pt idx="44">
                  <c:v>565</c:v>
                </c:pt>
                <c:pt idx="45">
                  <c:v>844</c:v>
                </c:pt>
                <c:pt idx="46">
                  <c:v>323</c:v>
                </c:pt>
              </c:numCache>
            </c:numRef>
          </c:val>
        </c:ser>
        <c:shape val="box"/>
        <c:axId val="65652608"/>
        <c:axId val="65654144"/>
        <c:axId val="0"/>
      </c:bar3DChart>
      <c:catAx>
        <c:axId val="65652608"/>
        <c:scaling>
          <c:orientation val="minMax"/>
        </c:scaling>
        <c:axPos val="b"/>
        <c:numFmt formatCode="yyyy/m/d" sourceLinked="1"/>
        <c:tickLblPos val="nextTo"/>
        <c:crossAx val="65654144"/>
        <c:crosses val="autoZero"/>
        <c:lblAlgn val="ctr"/>
        <c:lblOffset val="100"/>
      </c:catAx>
      <c:valAx>
        <c:axId val="65654144"/>
        <c:scaling>
          <c:orientation val="minMax"/>
        </c:scaling>
        <c:axPos val="l"/>
        <c:majorGridlines/>
        <c:numFmt formatCode="General" sourceLinked="1"/>
        <c:tickLblPos val="nextTo"/>
        <c:crossAx val="6565260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大盘行情记录表!$B$1</c:f>
              <c:strCache>
                <c:ptCount val="1"/>
                <c:pt idx="0">
                  <c:v>下跌股票数</c:v>
                </c:pt>
              </c:strCache>
            </c:strRef>
          </c:tx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大盘行情记录表!$B$2:$B$61</c:f>
              <c:numCache>
                <c:formatCode>General</c:formatCode>
                <c:ptCount val="60"/>
                <c:pt idx="0">
                  <c:v>282</c:v>
                </c:pt>
                <c:pt idx="1">
                  <c:v>1471</c:v>
                </c:pt>
                <c:pt idx="2">
                  <c:v>1486</c:v>
                </c:pt>
                <c:pt idx="3">
                  <c:v>669</c:v>
                </c:pt>
                <c:pt idx="4">
                  <c:v>2980</c:v>
                </c:pt>
                <c:pt idx="5">
                  <c:v>448</c:v>
                </c:pt>
                <c:pt idx="6">
                  <c:v>2325</c:v>
                </c:pt>
                <c:pt idx="7">
                  <c:v>885</c:v>
                </c:pt>
                <c:pt idx="8">
                  <c:v>2037</c:v>
                </c:pt>
                <c:pt idx="9">
                  <c:v>2539</c:v>
                </c:pt>
                <c:pt idx="10">
                  <c:v>2554</c:v>
                </c:pt>
                <c:pt idx="11">
                  <c:v>2323</c:v>
                </c:pt>
                <c:pt idx="12">
                  <c:v>1098</c:v>
                </c:pt>
                <c:pt idx="13">
                  <c:v>2909</c:v>
                </c:pt>
                <c:pt idx="14">
                  <c:v>1874</c:v>
                </c:pt>
                <c:pt idx="15">
                  <c:v>3438</c:v>
                </c:pt>
                <c:pt idx="16">
                  <c:v>3596</c:v>
                </c:pt>
                <c:pt idx="17">
                  <c:v>2231</c:v>
                </c:pt>
                <c:pt idx="18">
                  <c:v>346</c:v>
                </c:pt>
                <c:pt idx="19">
                  <c:v>276</c:v>
                </c:pt>
                <c:pt idx="20">
                  <c:v>1348</c:v>
                </c:pt>
                <c:pt idx="21">
                  <c:v>847</c:v>
                </c:pt>
                <c:pt idx="22">
                  <c:v>2266</c:v>
                </c:pt>
                <c:pt idx="23">
                  <c:v>483</c:v>
                </c:pt>
                <c:pt idx="24">
                  <c:v>2875</c:v>
                </c:pt>
                <c:pt idx="25">
                  <c:v>1897</c:v>
                </c:pt>
                <c:pt idx="26">
                  <c:v>81</c:v>
                </c:pt>
                <c:pt idx="27">
                  <c:v>865</c:v>
                </c:pt>
                <c:pt idx="28">
                  <c:v>2432</c:v>
                </c:pt>
                <c:pt idx="29">
                  <c:v>528</c:v>
                </c:pt>
                <c:pt idx="30">
                  <c:v>1297</c:v>
                </c:pt>
                <c:pt idx="31">
                  <c:v>1553</c:v>
                </c:pt>
                <c:pt idx="32">
                  <c:v>2605</c:v>
                </c:pt>
                <c:pt idx="33">
                  <c:v>2344</c:v>
                </c:pt>
                <c:pt idx="34">
                  <c:v>1763</c:v>
                </c:pt>
                <c:pt idx="35">
                  <c:v>3541</c:v>
                </c:pt>
                <c:pt idx="36">
                  <c:v>129</c:v>
                </c:pt>
                <c:pt idx="37">
                  <c:v>977</c:v>
                </c:pt>
                <c:pt idx="38">
                  <c:v>1181</c:v>
                </c:pt>
                <c:pt idx="39">
                  <c:v>681</c:v>
                </c:pt>
                <c:pt idx="40">
                  <c:v>2179</c:v>
                </c:pt>
                <c:pt idx="41">
                  <c:v>3234</c:v>
                </c:pt>
                <c:pt idx="42">
                  <c:v>601</c:v>
                </c:pt>
                <c:pt idx="43">
                  <c:v>2646</c:v>
                </c:pt>
                <c:pt idx="44">
                  <c:v>3185</c:v>
                </c:pt>
                <c:pt idx="45">
                  <c:v>2887</c:v>
                </c:pt>
                <c:pt idx="46">
                  <c:v>3433</c:v>
                </c:pt>
              </c:numCache>
            </c:numRef>
          </c:val>
        </c:ser>
        <c:ser>
          <c:idx val="1"/>
          <c:order val="1"/>
          <c:tx>
            <c:strRef>
              <c:f>大盘行情记录表!$C$1</c:f>
              <c:strCache>
                <c:ptCount val="1"/>
                <c:pt idx="0">
                  <c:v>上涨股票数</c:v>
                </c:pt>
              </c:strCache>
            </c:strRef>
          </c:tx>
          <c:cat>
            <c:numRef>
              <c:f>大盘行情记录表!$A$2:$A$61</c:f>
              <c:numCache>
                <c:formatCode>yyyy/m/d</c:formatCode>
                <c:ptCount val="6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</c:numCache>
            </c:numRef>
          </c:cat>
          <c:val>
            <c:numRef>
              <c:f>大盘行情记录表!$C$2:$C$61</c:f>
              <c:numCache>
                <c:formatCode>General</c:formatCode>
                <c:ptCount val="60"/>
                <c:pt idx="0">
                  <c:v>3458</c:v>
                </c:pt>
                <c:pt idx="1">
                  <c:v>2270</c:v>
                </c:pt>
                <c:pt idx="2">
                  <c:v>2257</c:v>
                </c:pt>
                <c:pt idx="3">
                  <c:v>3074</c:v>
                </c:pt>
                <c:pt idx="4">
                  <c:v>762</c:v>
                </c:pt>
                <c:pt idx="5">
                  <c:v>3294</c:v>
                </c:pt>
                <c:pt idx="6">
                  <c:v>1415</c:v>
                </c:pt>
                <c:pt idx="7">
                  <c:v>2855</c:v>
                </c:pt>
                <c:pt idx="8">
                  <c:v>1706</c:v>
                </c:pt>
                <c:pt idx="9">
                  <c:v>1204</c:v>
                </c:pt>
                <c:pt idx="10">
                  <c:v>1190</c:v>
                </c:pt>
                <c:pt idx="11">
                  <c:v>1425</c:v>
                </c:pt>
                <c:pt idx="12">
                  <c:v>2653</c:v>
                </c:pt>
                <c:pt idx="13">
                  <c:v>844</c:v>
                </c:pt>
                <c:pt idx="14">
                  <c:v>1883</c:v>
                </c:pt>
                <c:pt idx="15">
                  <c:v>322</c:v>
                </c:pt>
                <c:pt idx="16">
                  <c:v>164</c:v>
                </c:pt>
                <c:pt idx="17">
                  <c:v>1530</c:v>
                </c:pt>
                <c:pt idx="18">
                  <c:v>3418</c:v>
                </c:pt>
                <c:pt idx="19">
                  <c:v>3489</c:v>
                </c:pt>
                <c:pt idx="20">
                  <c:v>2418</c:v>
                </c:pt>
                <c:pt idx="21">
                  <c:v>2920</c:v>
                </c:pt>
                <c:pt idx="22">
                  <c:v>1502</c:v>
                </c:pt>
                <c:pt idx="23">
                  <c:v>3288</c:v>
                </c:pt>
                <c:pt idx="24">
                  <c:v>898</c:v>
                </c:pt>
                <c:pt idx="25">
                  <c:v>1877</c:v>
                </c:pt>
                <c:pt idx="26">
                  <c:v>3691</c:v>
                </c:pt>
                <c:pt idx="27">
                  <c:v>2910</c:v>
                </c:pt>
                <c:pt idx="28">
                  <c:v>1345</c:v>
                </c:pt>
                <c:pt idx="29">
                  <c:v>3249</c:v>
                </c:pt>
                <c:pt idx="30">
                  <c:v>2483</c:v>
                </c:pt>
                <c:pt idx="31">
                  <c:v>2228</c:v>
                </c:pt>
                <c:pt idx="32">
                  <c:v>1176</c:v>
                </c:pt>
                <c:pt idx="33">
                  <c:v>1438</c:v>
                </c:pt>
                <c:pt idx="34">
                  <c:v>2019</c:v>
                </c:pt>
                <c:pt idx="35">
                  <c:v>242</c:v>
                </c:pt>
                <c:pt idx="36">
                  <c:v>3653</c:v>
                </c:pt>
                <c:pt idx="37">
                  <c:v>2804</c:v>
                </c:pt>
                <c:pt idx="38">
                  <c:v>2597</c:v>
                </c:pt>
                <c:pt idx="39">
                  <c:v>3098</c:v>
                </c:pt>
                <c:pt idx="40">
                  <c:v>1489</c:v>
                </c:pt>
                <c:pt idx="41">
                  <c:v>523</c:v>
                </c:pt>
                <c:pt idx="42">
                  <c:v>3131</c:v>
                </c:pt>
                <c:pt idx="43">
                  <c:v>1032</c:v>
                </c:pt>
                <c:pt idx="44">
                  <c:v>565</c:v>
                </c:pt>
                <c:pt idx="45">
                  <c:v>844</c:v>
                </c:pt>
                <c:pt idx="46">
                  <c:v>323</c:v>
                </c:pt>
              </c:numCache>
            </c:numRef>
          </c:val>
        </c:ser>
        <c:shape val="box"/>
        <c:axId val="65544192"/>
        <c:axId val="65545728"/>
        <c:axId val="0"/>
      </c:bar3DChart>
      <c:catAx>
        <c:axId val="65544192"/>
        <c:scaling>
          <c:orientation val="minMax"/>
        </c:scaling>
        <c:axPos val="b"/>
        <c:numFmt formatCode="yyyy/m/d" sourceLinked="1"/>
        <c:tickLblPos val="nextTo"/>
        <c:crossAx val="65545728"/>
        <c:crosses val="autoZero"/>
        <c:lblAlgn val="ctr"/>
        <c:lblOffset val="100"/>
      </c:catAx>
      <c:valAx>
        <c:axId val="65545728"/>
        <c:scaling>
          <c:orientation val="minMax"/>
        </c:scaling>
        <c:axPos val="l"/>
        <c:majorGridlines/>
        <c:numFmt formatCode="General" sourceLinked="1"/>
        <c:tickLblPos val="nextTo"/>
        <c:crossAx val="6554419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>
        <c:manualLayout>
          <c:layoutTarget val="inner"/>
          <c:xMode val="edge"/>
          <c:yMode val="edge"/>
          <c:x val="2.4624300246523685E-2"/>
          <c:y val="0.16823924044189689"/>
          <c:w val="0.91979733236915007"/>
          <c:h val="0.8084177750282292"/>
        </c:manualLayout>
      </c:layout>
      <c:lineChart>
        <c:grouping val="standard"/>
        <c:ser>
          <c:idx val="0"/>
          <c:order val="0"/>
          <c:tx>
            <c:strRef>
              <c:f>大盘行情记录表!$G$1</c:f>
              <c:strCache>
                <c:ptCount val="1"/>
                <c:pt idx="0">
                  <c:v>上涨幅度</c:v>
                </c:pt>
              </c:strCache>
            </c:strRef>
          </c:tx>
          <c:dLbls>
            <c:txPr>
              <a:bodyPr/>
              <a:lstStyle/>
              <a:p>
                <a:pPr>
                  <a:defRPr sz="1100" baseline="0"/>
                </a:pPr>
                <a:endParaRPr lang="zh-CN"/>
              </a:p>
            </c:txPr>
            <c:dLblPos val="ctr"/>
            <c:showVal val="1"/>
          </c:dLbls>
          <c:val>
            <c:numRef>
              <c:f>大盘行情记录表!$G$2:$G$61</c:f>
              <c:numCache>
                <c:formatCode>General</c:formatCode>
                <c:ptCount val="60"/>
                <c:pt idx="1">
                  <c:v>-1.1999999999998181</c:v>
                </c:pt>
                <c:pt idx="2">
                  <c:v>-0.40000000000009095</c:v>
                </c:pt>
                <c:pt idx="3">
                  <c:v>21.400000000000091</c:v>
                </c:pt>
                <c:pt idx="4">
                  <c:v>-37.900000000000091</c:v>
                </c:pt>
                <c:pt idx="5">
                  <c:v>28</c:v>
                </c:pt>
                <c:pt idx="6">
                  <c:v>-2.5999999999999091</c:v>
                </c:pt>
                <c:pt idx="7">
                  <c:v>23.299999999999727</c:v>
                </c:pt>
                <c:pt idx="8">
                  <c:v>-8.6999999999998181</c:v>
                </c:pt>
                <c:pt idx="9">
                  <c:v>-16.900000000000091</c:v>
                </c:pt>
                <c:pt idx="10">
                  <c:v>-16</c:v>
                </c:pt>
                <c:pt idx="11">
                  <c:v>1.5</c:v>
                </c:pt>
                <c:pt idx="12">
                  <c:v>20.300000000000182</c:v>
                </c:pt>
                <c:pt idx="13">
                  <c:v>-43.700000000000273</c:v>
                </c:pt>
                <c:pt idx="14">
                  <c:v>8.7000000000002728</c:v>
                </c:pt>
                <c:pt idx="15">
                  <c:v>-84.200000000000273</c:v>
                </c:pt>
                <c:pt idx="16">
                  <c:v>-230</c:v>
                </c:pt>
                <c:pt idx="17">
                  <c:v>36.700000000000273</c:v>
                </c:pt>
                <c:pt idx="18">
                  <c:v>34.799999999999727</c:v>
                </c:pt>
                <c:pt idx="19">
                  <c:v>48.400000000000091</c:v>
                </c:pt>
                <c:pt idx="20">
                  <c:v>9.5</c:v>
                </c:pt>
                <c:pt idx="21">
                  <c:v>14.5</c:v>
                </c:pt>
                <c:pt idx="22">
                  <c:v>11.199999999999818</c:v>
                </c:pt>
                <c:pt idx="23">
                  <c:v>25.300000000000182</c:v>
                </c:pt>
                <c:pt idx="24">
                  <c:v>-20.900000000000091</c:v>
                </c:pt>
                <c:pt idx="25">
                  <c:v>10.900000000000091</c:v>
                </c:pt>
                <c:pt idx="26">
                  <c:v>66.699999999999818</c:v>
                </c:pt>
                <c:pt idx="27">
                  <c:v>1.3000000000001819</c:v>
                </c:pt>
                <c:pt idx="28">
                  <c:v>-9.5999999999999091</c:v>
                </c:pt>
                <c:pt idx="29">
                  <c:v>54.799999999999727</c:v>
                </c:pt>
                <c:pt idx="30">
                  <c:v>9.5</c:v>
                </c:pt>
                <c:pt idx="31">
                  <c:v>-8.5</c:v>
                </c:pt>
                <c:pt idx="32">
                  <c:v>-18.099999999999909</c:v>
                </c:pt>
                <c:pt idx="33">
                  <c:v>-25.099999999999909</c:v>
                </c:pt>
                <c:pt idx="34">
                  <c:v>3.3000000000001819</c:v>
                </c:pt>
                <c:pt idx="35">
                  <c:v>-111</c:v>
                </c:pt>
                <c:pt idx="36">
                  <c:v>90.599999999999909</c:v>
                </c:pt>
                <c:pt idx="37">
                  <c:v>22</c:v>
                </c:pt>
                <c:pt idx="38">
                  <c:v>18.799999999999727</c:v>
                </c:pt>
                <c:pt idx="39">
                  <c:v>60</c:v>
                </c:pt>
                <c:pt idx="40">
                  <c:v>-37.199999999999818</c:v>
                </c:pt>
                <c:pt idx="41">
                  <c:v>-91.199999999999818</c:v>
                </c:pt>
                <c:pt idx="42">
                  <c:v>53.5</c:v>
                </c:pt>
                <c:pt idx="43">
                  <c:v>-28.300000000000182</c:v>
                </c:pt>
                <c:pt idx="44">
                  <c:v>-45</c:v>
                </c:pt>
                <c:pt idx="45">
                  <c:v>-36.099999999999909</c:v>
                </c:pt>
                <c:pt idx="46">
                  <c:v>-98.099999999999909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marker val="1"/>
        <c:axId val="247515008"/>
        <c:axId val="247516544"/>
      </c:lineChart>
      <c:catAx>
        <c:axId val="247515008"/>
        <c:scaling>
          <c:orientation val="minMax"/>
        </c:scaling>
        <c:axPos val="b"/>
        <c:tickLblPos val="nextTo"/>
        <c:crossAx val="247516544"/>
        <c:crosses val="autoZero"/>
        <c:auto val="1"/>
        <c:lblAlgn val="ctr"/>
        <c:lblOffset val="100"/>
      </c:catAx>
      <c:valAx>
        <c:axId val="247516544"/>
        <c:scaling>
          <c:orientation val="minMax"/>
        </c:scaling>
        <c:axPos val="l"/>
        <c:majorGridlines/>
        <c:numFmt formatCode="General" sourceLinked="1"/>
        <c:tickLblPos val="nextTo"/>
        <c:crossAx val="247515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81933</xdr:colOff>
      <xdr:row>1</xdr:row>
      <xdr:rowOff>51208</xdr:rowOff>
    </xdr:from>
    <xdr:to>
      <xdr:col>30</xdr:col>
      <xdr:colOff>174112</xdr:colOff>
      <xdr:row>17</xdr:row>
      <xdr:rowOff>10242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102419</xdr:colOff>
      <xdr:row>17</xdr:row>
      <xdr:rowOff>71694</xdr:rowOff>
    </xdr:from>
    <xdr:to>
      <xdr:col>30</xdr:col>
      <xdr:colOff>204839</xdr:colOff>
      <xdr:row>31</xdr:row>
      <xdr:rowOff>92177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194597</xdr:colOff>
      <xdr:row>32</xdr:row>
      <xdr:rowOff>102418</xdr:rowOff>
    </xdr:from>
    <xdr:to>
      <xdr:col>30</xdr:col>
      <xdr:colOff>217715</xdr:colOff>
      <xdr:row>45</xdr:row>
      <xdr:rowOff>27215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85444</xdr:colOff>
      <xdr:row>66</xdr:row>
      <xdr:rowOff>37748</xdr:rowOff>
    </xdr:from>
    <xdr:to>
      <xdr:col>30</xdr:col>
      <xdr:colOff>204106</xdr:colOff>
      <xdr:row>89</xdr:row>
      <xdr:rowOff>149678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58233</xdr:colOff>
      <xdr:row>91</xdr:row>
      <xdr:rowOff>23852</xdr:rowOff>
    </xdr:from>
    <xdr:to>
      <xdr:col>30</xdr:col>
      <xdr:colOff>163286</xdr:colOff>
      <xdr:row>114</xdr:row>
      <xdr:rowOff>13608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272142</xdr:colOff>
      <xdr:row>45</xdr:row>
      <xdr:rowOff>81643</xdr:rowOff>
    </xdr:from>
    <xdr:to>
      <xdr:col>30</xdr:col>
      <xdr:colOff>176892</xdr:colOff>
      <xdr:row>66</xdr:row>
      <xdr:rowOff>40820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J394" totalsRowShown="0" tableBorderDxfId="12">
  <autoFilter ref="A1:J394">
    <filterColumn colId="5"/>
    <filterColumn colId="6"/>
  </autoFilter>
  <tableColumns count="10">
    <tableColumn id="1" name="日期" dataDxfId="11"/>
    <tableColumn id="5" name="下跌股票数" dataDxfId="10"/>
    <tableColumn id="4" name="上涨股票数" dataDxfId="9"/>
    <tableColumn id="3" name="跌停板" dataDxfId="8"/>
    <tableColumn id="2" name="涨停板" dataDxfId="7"/>
    <tableColumn id="9" name="上证点数" dataDxfId="0"/>
    <tableColumn id="10" name="上涨幅度" dataDxfId="3">
      <calculatedColumnFormula>表1[[#This Row],[上证点数]]-F1</calculatedColumnFormula>
    </tableColumn>
    <tableColumn id="6" name="备注" dataDxfId="1"/>
    <tableColumn id="7" name="庄家行业流入" dataDxfId="6"/>
    <tableColumn id="8" name="行业主力流出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opLeftCell="A2" workbookViewId="0">
      <pane ySplit="3" topLeftCell="A5" activePane="bottomLeft" state="frozen"/>
      <selection activeCell="A2" sqref="A2"/>
      <selection pane="bottomLeft" activeCell="D90" sqref="D90:Q90"/>
    </sheetView>
  </sheetViews>
  <sheetFormatPr defaultColWidth="11" defaultRowHeight="14.25" outlineLevelRow="1"/>
  <cols>
    <col min="1" max="1" width="14.75" customWidth="1"/>
    <col min="2" max="2" width="13.125" bestFit="1" customWidth="1"/>
    <col min="4" max="4" width="10.875" style="1"/>
    <col min="5" max="5" width="8" style="7" hidden="1" customWidth="1"/>
    <col min="6" max="6" width="13.875" style="7" bestFit="1" customWidth="1"/>
    <col min="7" max="7" width="8" style="1" bestFit="1" customWidth="1"/>
    <col min="8" max="8" width="8" style="1" customWidth="1"/>
    <col min="9" max="9" width="9" style="1" bestFit="1" customWidth="1"/>
    <col min="10" max="10" width="8" style="1" bestFit="1" customWidth="1"/>
    <col min="11" max="11" width="11.5" style="1" hidden="1" customWidth="1"/>
    <col min="12" max="13" width="10.375" style="1" hidden="1" customWidth="1"/>
    <col min="14" max="14" width="10.375" style="1" customWidth="1"/>
    <col min="15" max="15" width="10.875" style="1"/>
    <col min="16" max="16" width="11.25" style="1" customWidth="1"/>
    <col min="17" max="17" width="11.5" style="1" customWidth="1"/>
    <col min="18" max="18" width="6" style="1" bestFit="1" customWidth="1"/>
    <col min="19" max="23" width="6.875" style="1" customWidth="1"/>
    <col min="24" max="24" width="6" style="1" bestFit="1" customWidth="1"/>
    <col min="25" max="29" width="7.625" style="11" customWidth="1"/>
  </cols>
  <sheetData>
    <row r="1" spans="1:29">
      <c r="D1" s="40"/>
      <c r="E1" s="41"/>
      <c r="F1" s="41"/>
      <c r="G1" s="40"/>
      <c r="H1" s="40"/>
      <c r="I1" s="40"/>
      <c r="J1" s="40"/>
      <c r="K1" s="40" t="s">
        <v>6</v>
      </c>
      <c r="L1" s="40"/>
      <c r="M1" s="40"/>
      <c r="N1" s="40"/>
      <c r="O1" s="40"/>
      <c r="P1" s="40"/>
      <c r="Q1" s="40"/>
      <c r="R1" s="40"/>
    </row>
    <row r="2" spans="1:29">
      <c r="A2" s="1"/>
      <c r="B2" s="1"/>
      <c r="C2" s="1"/>
      <c r="R2" s="1">
        <v>2019</v>
      </c>
      <c r="S2" s="1">
        <v>2018</v>
      </c>
      <c r="T2" s="1">
        <v>2017</v>
      </c>
      <c r="U2" s="1">
        <v>2016</v>
      </c>
      <c r="V2" s="1">
        <v>2015</v>
      </c>
      <c r="W2" s="1">
        <v>2014</v>
      </c>
      <c r="X2" s="1">
        <v>2019</v>
      </c>
      <c r="Y2" s="11">
        <v>2018</v>
      </c>
      <c r="Z2" s="11">
        <v>2017</v>
      </c>
      <c r="AA2" s="11">
        <v>2016</v>
      </c>
      <c r="AB2" s="11">
        <v>2015</v>
      </c>
      <c r="AC2" s="11">
        <v>2014</v>
      </c>
    </row>
    <row r="3" spans="1:29" ht="51" customHeight="1">
      <c r="A3" s="1"/>
      <c r="B3" s="1"/>
      <c r="C3" s="1" t="s">
        <v>0</v>
      </c>
      <c r="D3" s="1" t="s">
        <v>1</v>
      </c>
      <c r="E3" s="7" t="s">
        <v>2</v>
      </c>
      <c r="F3" s="7" t="s">
        <v>240</v>
      </c>
      <c r="G3" s="1" t="s">
        <v>3</v>
      </c>
      <c r="H3" s="1" t="s">
        <v>68</v>
      </c>
      <c r="I3" s="1" t="s">
        <v>4</v>
      </c>
      <c r="J3" s="1" t="s">
        <v>5</v>
      </c>
      <c r="K3" s="3" t="s">
        <v>9</v>
      </c>
      <c r="L3" s="3" t="s">
        <v>8</v>
      </c>
      <c r="M3" s="3" t="s">
        <v>12</v>
      </c>
      <c r="N3" s="3" t="s">
        <v>13</v>
      </c>
      <c r="O3" s="3" t="s">
        <v>7</v>
      </c>
      <c r="P3" s="3" t="s">
        <v>16</v>
      </c>
      <c r="Q3" s="3" t="s">
        <v>14</v>
      </c>
      <c r="R3" s="3"/>
      <c r="S3" s="137" t="s">
        <v>11</v>
      </c>
      <c r="T3" s="137"/>
      <c r="U3" s="137"/>
      <c r="V3" s="137"/>
      <c r="W3" s="137"/>
      <c r="X3" s="5"/>
      <c r="Y3" s="138" t="s">
        <v>10</v>
      </c>
      <c r="Z3" s="138"/>
      <c r="AA3" s="138"/>
      <c r="AB3" s="138"/>
      <c r="AC3" s="138"/>
    </row>
    <row r="4" spans="1:29" hidden="1" outlineLevel="1">
      <c r="C4" s="42">
        <v>43877</v>
      </c>
      <c r="D4" s="43" t="s">
        <v>15</v>
      </c>
      <c r="E4" s="44">
        <v>300498</v>
      </c>
      <c r="F4" s="44" t="s">
        <v>223</v>
      </c>
      <c r="G4" s="43">
        <v>33.25</v>
      </c>
      <c r="H4" s="43">
        <v>53.1</v>
      </c>
      <c r="I4" s="43">
        <v>1766.1</v>
      </c>
      <c r="J4" s="43">
        <v>4.75</v>
      </c>
      <c r="K4" s="43" t="e">
        <f>#REF!</f>
        <v>#REF!</v>
      </c>
      <c r="L4" s="43" t="e">
        <f>#REF!</f>
        <v>#REF!</v>
      </c>
      <c r="M4" s="43" t="e">
        <f>#REF!</f>
        <v>#REF!</v>
      </c>
      <c r="N4" s="43">
        <f>SUM(S4:W4)/5</f>
        <v>66.246000000000009</v>
      </c>
      <c r="O4" s="43">
        <f>SUM(Y4:AC4)/5</f>
        <v>61.870000000000005</v>
      </c>
      <c r="P4" s="43">
        <f t="shared" ref="P4:P41" si="0">I4/N4</f>
        <v>26.65972285119101</v>
      </c>
      <c r="Q4" s="43">
        <f t="shared" ref="Q4:Q41" si="1">I4/O4</f>
        <v>28.545336996929041</v>
      </c>
      <c r="R4" s="43">
        <v>140</v>
      </c>
      <c r="S4" s="1">
        <v>42.56</v>
      </c>
      <c r="T4" s="1">
        <v>69.989999999999995</v>
      </c>
      <c r="U4" s="1">
        <v>122.38</v>
      </c>
      <c r="V4" s="1">
        <v>66.36</v>
      </c>
      <c r="W4" s="1">
        <v>29.94</v>
      </c>
      <c r="X4" s="1">
        <v>138</v>
      </c>
      <c r="Y4" s="11">
        <v>39.130000000000003</v>
      </c>
      <c r="Z4" s="11">
        <v>65.77</v>
      </c>
      <c r="AA4" s="11">
        <v>118.34</v>
      </c>
      <c r="AB4" s="11">
        <v>61.22</v>
      </c>
      <c r="AC4" s="11">
        <v>24.89</v>
      </c>
    </row>
    <row r="5" spans="1:29" ht="23.25" customHeight="1" collapsed="1">
      <c r="A5" s="17" t="s">
        <v>125</v>
      </c>
      <c r="B5" s="31" t="s">
        <v>221</v>
      </c>
      <c r="C5" s="12">
        <v>43885</v>
      </c>
      <c r="D5" s="1" t="s">
        <v>15</v>
      </c>
      <c r="E5" s="2">
        <v>300498</v>
      </c>
      <c r="F5" s="2" t="s">
        <v>223</v>
      </c>
      <c r="G5" s="1">
        <v>35.36</v>
      </c>
      <c r="H5" s="1">
        <v>53.1</v>
      </c>
      <c r="I5" s="1">
        <f>G5*H5</f>
        <v>1877.616</v>
      </c>
      <c r="J5" s="1">
        <v>4.75</v>
      </c>
      <c r="K5" s="1" t="e">
        <f>#REF!</f>
        <v>#REF!</v>
      </c>
      <c r="L5" s="1" t="e">
        <f>#REF!</f>
        <v>#REF!</v>
      </c>
      <c r="M5" s="1" t="e">
        <f>#REF!</f>
        <v>#REF!</v>
      </c>
      <c r="N5" s="1">
        <f>SUM(R5:V5)/5</f>
        <v>88.25800000000001</v>
      </c>
      <c r="O5" s="1">
        <f>SUM(X5:AB5)/5</f>
        <v>84.492000000000004</v>
      </c>
      <c r="P5" s="1">
        <f t="shared" ref="P5:P6" si="2">I5/N5</f>
        <v>21.274173446033217</v>
      </c>
      <c r="Q5" s="1">
        <f t="shared" ref="Q5:Q6" si="3">I5/O5</f>
        <v>22.222411589262887</v>
      </c>
      <c r="R5" s="1">
        <v>140</v>
      </c>
      <c r="S5" s="1">
        <v>42.56</v>
      </c>
      <c r="T5" s="1">
        <v>69.989999999999995</v>
      </c>
      <c r="U5" s="1">
        <v>122.38</v>
      </c>
      <c r="V5" s="1">
        <v>66.36</v>
      </c>
      <c r="W5" s="1">
        <v>29.94</v>
      </c>
      <c r="X5" s="1">
        <v>138</v>
      </c>
      <c r="Y5" s="11">
        <v>39.130000000000003</v>
      </c>
      <c r="Z5" s="11">
        <v>65.77</v>
      </c>
      <c r="AA5" s="11">
        <v>118.34</v>
      </c>
      <c r="AB5" s="11">
        <v>61.22</v>
      </c>
      <c r="AC5" s="11">
        <v>24.89</v>
      </c>
    </row>
    <row r="6" spans="1:29">
      <c r="C6" s="8">
        <v>43877</v>
      </c>
      <c r="D6" s="1" t="s">
        <v>49</v>
      </c>
      <c r="E6" s="2" t="s">
        <v>50</v>
      </c>
      <c r="F6" s="2" t="s">
        <v>223</v>
      </c>
      <c r="G6" s="1">
        <v>106</v>
      </c>
      <c r="I6" s="1">
        <v>2337.1</v>
      </c>
      <c r="J6" s="1">
        <v>14.24</v>
      </c>
      <c r="N6" s="1">
        <f t="shared" ref="N6" si="4">SUM(S6:W6)/5</f>
        <v>11.784395999999999</v>
      </c>
      <c r="O6" s="1">
        <f t="shared" ref="O6" si="5">SUM(Y6:AC6)/5</f>
        <v>11.508027999999999</v>
      </c>
      <c r="P6" s="1">
        <f t="shared" si="2"/>
        <v>198.32157710925532</v>
      </c>
      <c r="Q6" s="1">
        <f t="shared" si="3"/>
        <v>203.08431644413795</v>
      </c>
      <c r="S6" s="1">
        <v>5.28</v>
      </c>
      <c r="T6" s="1">
        <v>23.66</v>
      </c>
      <c r="U6" s="1">
        <v>23.22</v>
      </c>
      <c r="V6" s="1">
        <v>5.96</v>
      </c>
      <c r="W6" s="1">
        <v>0.80198000000000003</v>
      </c>
      <c r="Y6" s="11">
        <v>4.62</v>
      </c>
      <c r="Z6" s="11">
        <v>23.7</v>
      </c>
      <c r="AA6" s="11">
        <v>23.03</v>
      </c>
      <c r="AB6" s="11">
        <v>5.7</v>
      </c>
      <c r="AC6" s="11">
        <v>0.49014000000000002</v>
      </c>
    </row>
    <row r="7" spans="1:29">
      <c r="C7" s="8">
        <v>43877</v>
      </c>
      <c r="D7" s="1" t="s">
        <v>17</v>
      </c>
      <c r="E7" s="2" t="s">
        <v>18</v>
      </c>
      <c r="F7" s="2" t="s">
        <v>158</v>
      </c>
      <c r="G7" s="1">
        <v>30.8</v>
      </c>
      <c r="I7" s="1">
        <v>3481.1</v>
      </c>
      <c r="J7" s="1">
        <v>2.08</v>
      </c>
      <c r="K7" s="1" t="e">
        <f>#REF!</f>
        <v>#REF!</v>
      </c>
      <c r="L7" s="1" t="e">
        <f>#REF!</f>
        <v>#REF!</v>
      </c>
      <c r="M7" s="1" t="e">
        <f>#REF!</f>
        <v>#REF!</v>
      </c>
      <c r="N7" s="1">
        <f t="shared" ref="N7:N16" si="6">SUM(S7:W7)/5</f>
        <v>320.13400000000001</v>
      </c>
      <c r="O7" s="1">
        <f t="shared" ref="O7:O16" si="7">SUM(Y7:AC7)/5</f>
        <v>229.744</v>
      </c>
      <c r="P7" s="1">
        <f t="shared" si="0"/>
        <v>10.873884061049434</v>
      </c>
      <c r="Q7" s="1">
        <f t="shared" si="1"/>
        <v>15.152082317710146</v>
      </c>
      <c r="S7" s="1">
        <v>492.72</v>
      </c>
      <c r="T7" s="1">
        <v>372.08</v>
      </c>
      <c r="U7" s="1">
        <v>283.5</v>
      </c>
      <c r="V7" s="1">
        <v>259.49</v>
      </c>
      <c r="W7" s="1">
        <v>192.88</v>
      </c>
      <c r="Y7" s="11">
        <v>334.9</v>
      </c>
      <c r="Z7" s="11">
        <v>272.8</v>
      </c>
      <c r="AA7" s="11">
        <v>209.29</v>
      </c>
      <c r="AB7" s="11">
        <v>176.16</v>
      </c>
      <c r="AC7" s="11">
        <v>155.57</v>
      </c>
    </row>
    <row r="8" spans="1:29">
      <c r="B8" s="13">
        <v>60</v>
      </c>
      <c r="C8" s="8">
        <v>43877</v>
      </c>
      <c r="D8" s="1" t="s">
        <v>19</v>
      </c>
      <c r="E8" s="2" t="s">
        <v>20</v>
      </c>
      <c r="F8" s="2"/>
      <c r="G8" s="1">
        <v>47.92</v>
      </c>
      <c r="I8" s="1">
        <v>431.4</v>
      </c>
      <c r="J8" s="1">
        <v>11.27</v>
      </c>
      <c r="N8" s="1">
        <f t="shared" si="6"/>
        <v>2.6399999999999997</v>
      </c>
      <c r="O8" s="1">
        <f t="shared" si="7"/>
        <v>1.7549675999999998</v>
      </c>
      <c r="P8" s="1">
        <f t="shared" si="0"/>
        <v>163.40909090909091</v>
      </c>
      <c r="Q8" s="1">
        <f t="shared" si="1"/>
        <v>245.81650396280821</v>
      </c>
      <c r="S8" s="1">
        <v>4.68</v>
      </c>
      <c r="T8" s="1">
        <v>3.27</v>
      </c>
      <c r="U8" s="1">
        <v>2.4</v>
      </c>
      <c r="V8" s="1">
        <v>1.67</v>
      </c>
      <c r="W8" s="1">
        <v>1.18</v>
      </c>
      <c r="Y8" s="11">
        <v>2.72</v>
      </c>
      <c r="Z8" s="11">
        <v>2.06</v>
      </c>
      <c r="AA8" s="11">
        <v>1.8</v>
      </c>
      <c r="AB8" s="11">
        <v>1.46</v>
      </c>
      <c r="AC8" s="11">
        <v>0.73483799999999999</v>
      </c>
    </row>
    <row r="9" spans="1:29" hidden="1" outlineLevel="1">
      <c r="A9" t="s">
        <v>222</v>
      </c>
      <c r="B9" s="13">
        <v>18</v>
      </c>
      <c r="C9" s="8">
        <v>43877</v>
      </c>
      <c r="D9" s="1" t="s">
        <v>21</v>
      </c>
      <c r="E9" s="2" t="s">
        <v>22</v>
      </c>
      <c r="F9" s="1" t="s">
        <v>173</v>
      </c>
      <c r="G9" s="1">
        <v>16.8</v>
      </c>
      <c r="I9" s="1">
        <v>1415.6</v>
      </c>
      <c r="J9" s="1">
        <v>3.31</v>
      </c>
      <c r="N9" s="1">
        <f t="shared" si="6"/>
        <v>18.909051999999999</v>
      </c>
      <c r="O9" s="1">
        <f t="shared" si="7"/>
        <v>15.37158</v>
      </c>
      <c r="P9" s="1">
        <f t="shared" si="0"/>
        <v>74.86361558474745</v>
      </c>
      <c r="Q9" s="1">
        <f t="shared" si="1"/>
        <v>92.092029576660295</v>
      </c>
      <c r="S9" s="1">
        <v>63.03</v>
      </c>
      <c r="T9" s="1">
        <v>22.27</v>
      </c>
      <c r="U9" s="1">
        <v>1.64</v>
      </c>
      <c r="V9" s="1">
        <v>4.5260000000000002E-2</v>
      </c>
      <c r="W9" s="1">
        <v>7.56</v>
      </c>
      <c r="Y9" s="11">
        <v>60.37</v>
      </c>
      <c r="Z9" s="11">
        <v>17.87</v>
      </c>
      <c r="AA9" s="11">
        <v>-3.14</v>
      </c>
      <c r="AB9" s="11">
        <v>-0.78210000000000002</v>
      </c>
      <c r="AC9" s="11">
        <v>2.54</v>
      </c>
    </row>
    <row r="10" spans="1:29" collapsed="1">
      <c r="A10" t="s">
        <v>222</v>
      </c>
      <c r="B10" s="13"/>
      <c r="C10" s="8">
        <v>43896</v>
      </c>
      <c r="D10" s="1" t="s">
        <v>21</v>
      </c>
      <c r="E10" s="2" t="s">
        <v>22</v>
      </c>
      <c r="F10" s="1" t="s">
        <v>173</v>
      </c>
      <c r="G10" s="1">
        <v>18.25</v>
      </c>
      <c r="H10" s="1">
        <v>84.26</v>
      </c>
      <c r="I10" s="1">
        <f>G10*H10</f>
        <v>1537.7450000000001</v>
      </c>
      <c r="J10" s="1">
        <v>3.31</v>
      </c>
      <c r="N10" s="1">
        <f>SUM(R10:V10)/5</f>
        <v>39.397052000000002</v>
      </c>
      <c r="O10" s="1">
        <f>SUM(X10:AB10)/5</f>
        <v>35.863579999999999</v>
      </c>
      <c r="P10" s="1">
        <f t="shared" ref="P10" si="8">I10/N10</f>
        <v>39.031981377692929</v>
      </c>
      <c r="Q10" s="1">
        <f t="shared" ref="Q10" si="9">I10/O10</f>
        <v>42.877621252535306</v>
      </c>
      <c r="R10" s="1">
        <v>110</v>
      </c>
      <c r="S10" s="1">
        <v>63.03</v>
      </c>
      <c r="T10" s="1">
        <v>22.27</v>
      </c>
      <c r="U10" s="1">
        <v>1.64</v>
      </c>
      <c r="V10" s="1">
        <v>4.5260000000000002E-2</v>
      </c>
      <c r="W10" s="1">
        <v>7.56</v>
      </c>
      <c r="X10" s="1">
        <v>105</v>
      </c>
      <c r="Y10" s="11">
        <v>60.37</v>
      </c>
      <c r="Z10" s="11">
        <v>17.87</v>
      </c>
      <c r="AA10" s="11">
        <v>-3.14</v>
      </c>
      <c r="AB10" s="11">
        <v>-0.78210000000000002</v>
      </c>
      <c r="AC10" s="11">
        <v>2.54</v>
      </c>
    </row>
    <row r="11" spans="1:29">
      <c r="C11" s="8">
        <v>43877</v>
      </c>
      <c r="D11" s="1" t="s">
        <v>48</v>
      </c>
      <c r="E11" s="2" t="s">
        <v>23</v>
      </c>
      <c r="F11" s="2" t="s">
        <v>165</v>
      </c>
      <c r="G11" s="1">
        <v>24.39</v>
      </c>
      <c r="I11" s="1">
        <v>611.9</v>
      </c>
      <c r="J11" s="1">
        <v>2.93</v>
      </c>
      <c r="N11" s="1">
        <f t="shared" si="6"/>
        <v>23.646000000000001</v>
      </c>
      <c r="O11" s="1">
        <f t="shared" si="7"/>
        <v>20.53</v>
      </c>
      <c r="P11" s="1">
        <f t="shared" si="0"/>
        <v>25.877526854436265</v>
      </c>
      <c r="Q11" s="1">
        <f t="shared" si="1"/>
        <v>29.805163175840232</v>
      </c>
      <c r="S11" s="1">
        <v>23.46</v>
      </c>
      <c r="T11" s="1">
        <v>15.06</v>
      </c>
      <c r="U11" s="1">
        <v>6.06</v>
      </c>
      <c r="V11" s="1">
        <v>41.07</v>
      </c>
      <c r="W11" s="1">
        <v>32.58</v>
      </c>
      <c r="Y11" s="11">
        <v>21.26</v>
      </c>
      <c r="Z11" s="11">
        <v>13.4</v>
      </c>
      <c r="AA11" s="11">
        <v>5.16</v>
      </c>
      <c r="AB11" s="11">
        <v>34.68</v>
      </c>
      <c r="AC11" s="11">
        <v>28.15</v>
      </c>
    </row>
    <row r="12" spans="1:29">
      <c r="A12" t="s">
        <v>126</v>
      </c>
      <c r="B12">
        <v>7</v>
      </c>
      <c r="C12" s="8">
        <v>43877</v>
      </c>
      <c r="D12" s="1" t="s">
        <v>26</v>
      </c>
      <c r="E12" s="2" t="s">
        <v>27</v>
      </c>
      <c r="F12" s="1" t="s">
        <v>177</v>
      </c>
      <c r="G12" s="1">
        <v>4.68</v>
      </c>
      <c r="I12" s="1">
        <v>1628.6</v>
      </c>
      <c r="J12" s="1">
        <v>1.88</v>
      </c>
      <c r="N12" s="1">
        <f t="shared" si="6"/>
        <v>34.277999999999999</v>
      </c>
      <c r="O12" s="1">
        <f t="shared" si="7"/>
        <v>21.303069799999999</v>
      </c>
      <c r="P12" s="1">
        <f t="shared" si="0"/>
        <v>47.511523426104205</v>
      </c>
      <c r="Q12" s="1">
        <f t="shared" si="1"/>
        <v>76.449075897972222</v>
      </c>
      <c r="S12" s="1">
        <v>28.8</v>
      </c>
      <c r="T12" s="1">
        <v>78.599999999999994</v>
      </c>
      <c r="U12" s="1">
        <v>20.45</v>
      </c>
      <c r="V12" s="1">
        <v>16.38</v>
      </c>
      <c r="W12" s="1">
        <v>27.16</v>
      </c>
      <c r="Y12" s="11">
        <v>15.18</v>
      </c>
      <c r="Z12" s="11">
        <v>66.790000000000006</v>
      </c>
      <c r="AA12" s="11">
        <v>0.12534899999999999</v>
      </c>
      <c r="AB12" s="11">
        <v>6.14</v>
      </c>
      <c r="AC12" s="11">
        <v>18.28</v>
      </c>
    </row>
    <row r="13" spans="1:29">
      <c r="C13" s="8">
        <v>43877</v>
      </c>
      <c r="D13" s="1" t="s">
        <v>30</v>
      </c>
      <c r="E13" s="2" t="s">
        <v>31</v>
      </c>
      <c r="F13" s="2" t="s">
        <v>150</v>
      </c>
      <c r="G13" s="1">
        <v>5.43</v>
      </c>
      <c r="H13" s="1">
        <v>3564</v>
      </c>
      <c r="I13" s="1">
        <v>19352.900000000001</v>
      </c>
      <c r="J13" s="1">
        <v>0.8</v>
      </c>
      <c r="N13" s="1">
        <f t="shared" si="6"/>
        <v>2838.5720000000001</v>
      </c>
      <c r="O13" s="1">
        <f t="shared" si="7"/>
        <v>2808.6640000000002</v>
      </c>
      <c r="P13" s="1">
        <f t="shared" si="0"/>
        <v>6.81782952836849</v>
      </c>
      <c r="Q13" s="1">
        <f t="shared" si="1"/>
        <v>6.8904290438443327</v>
      </c>
      <c r="S13" s="1">
        <v>2987.23</v>
      </c>
      <c r="T13" s="1">
        <v>2874.51</v>
      </c>
      <c r="U13" s="1">
        <v>2791.06</v>
      </c>
      <c r="V13" s="1">
        <v>2777.2</v>
      </c>
      <c r="W13" s="1">
        <v>2762.86</v>
      </c>
      <c r="Y13" s="11">
        <v>2955.39</v>
      </c>
      <c r="Z13" s="11">
        <v>2839.63</v>
      </c>
      <c r="AA13" s="11">
        <v>2759.88</v>
      </c>
      <c r="AB13" s="11">
        <v>2744.67</v>
      </c>
      <c r="AC13" s="11">
        <v>2743.75</v>
      </c>
    </row>
    <row r="14" spans="1:29">
      <c r="C14" s="8">
        <v>43877</v>
      </c>
      <c r="D14" s="1" t="s">
        <v>32</v>
      </c>
      <c r="E14" s="2" t="s">
        <v>33</v>
      </c>
      <c r="F14" s="2" t="s">
        <v>150</v>
      </c>
      <c r="G14" s="1">
        <v>35.64</v>
      </c>
      <c r="H14" s="1">
        <v>252</v>
      </c>
      <c r="I14" s="1">
        <v>8988.4</v>
      </c>
      <c r="J14" s="1">
        <v>1.56</v>
      </c>
      <c r="N14" s="1">
        <f t="shared" si="6"/>
        <v>655.80799999999999</v>
      </c>
      <c r="O14" s="1">
        <f t="shared" si="7"/>
        <v>646.952</v>
      </c>
      <c r="P14" s="1">
        <f t="shared" si="0"/>
        <v>13.705840733873329</v>
      </c>
      <c r="Q14" s="1">
        <f t="shared" si="1"/>
        <v>13.893457319862987</v>
      </c>
      <c r="S14" s="1">
        <v>808.19</v>
      </c>
      <c r="T14" s="1">
        <v>706.38</v>
      </c>
      <c r="U14" s="1">
        <v>623.79999999999995</v>
      </c>
      <c r="V14" s="1">
        <v>580.17999999999995</v>
      </c>
      <c r="W14" s="1">
        <v>560.49</v>
      </c>
      <c r="Y14" s="11">
        <v>801.29</v>
      </c>
      <c r="Z14" s="11">
        <v>697.69</v>
      </c>
      <c r="AA14" s="11">
        <v>611.41999999999996</v>
      </c>
      <c r="AB14" s="11">
        <v>570.45000000000005</v>
      </c>
      <c r="AC14" s="11">
        <v>553.91</v>
      </c>
    </row>
    <row r="15" spans="1:29">
      <c r="C15" s="8">
        <v>43877</v>
      </c>
      <c r="D15" s="1" t="s">
        <v>34</v>
      </c>
      <c r="E15" s="2" t="s">
        <v>35</v>
      </c>
      <c r="F15" s="2" t="s">
        <v>150</v>
      </c>
      <c r="G15" s="1">
        <v>17.75</v>
      </c>
      <c r="H15" s="1">
        <v>208</v>
      </c>
      <c r="I15" s="1">
        <v>3687.4</v>
      </c>
      <c r="J15" s="1">
        <v>0.76</v>
      </c>
      <c r="N15" s="1">
        <f t="shared" si="6"/>
        <v>542.19000000000005</v>
      </c>
      <c r="O15" s="1">
        <f t="shared" si="7"/>
        <v>518.11399999999992</v>
      </c>
      <c r="P15" s="1">
        <f t="shared" si="0"/>
        <v>6.8009369409247675</v>
      </c>
      <c r="Q15" s="1">
        <f t="shared" si="1"/>
        <v>7.1169665363221233</v>
      </c>
      <c r="S15" s="1">
        <v>612.45000000000005</v>
      </c>
      <c r="T15" s="1">
        <v>577.35</v>
      </c>
      <c r="U15" s="1">
        <v>543.27</v>
      </c>
      <c r="V15" s="1">
        <v>506.5</v>
      </c>
      <c r="W15" s="1">
        <v>471.38</v>
      </c>
      <c r="Y15" s="11">
        <v>560.41</v>
      </c>
      <c r="Z15" s="11">
        <v>544.64</v>
      </c>
      <c r="AA15" s="11">
        <v>523.99</v>
      </c>
      <c r="AB15" s="11">
        <v>494.93</v>
      </c>
      <c r="AC15" s="11">
        <v>466.6</v>
      </c>
    </row>
    <row r="16" spans="1:29" hidden="1" outlineLevel="1">
      <c r="C16" s="8">
        <v>43877</v>
      </c>
      <c r="D16" s="1" t="s">
        <v>55</v>
      </c>
      <c r="E16" s="2" t="s">
        <v>56</v>
      </c>
      <c r="F16" s="2" t="s">
        <v>150</v>
      </c>
      <c r="G16" s="1">
        <v>15.03</v>
      </c>
      <c r="H16" s="1">
        <v>194</v>
      </c>
      <c r="I16" s="1">
        <v>2916.7</v>
      </c>
      <c r="J16" s="1">
        <v>1.07</v>
      </c>
      <c r="N16" s="1">
        <f t="shared" si="6"/>
        <v>241.33200000000002</v>
      </c>
      <c r="O16" s="1">
        <f t="shared" si="7"/>
        <v>240.91199999999998</v>
      </c>
      <c r="P16" s="1">
        <f t="shared" si="0"/>
        <v>12.085840253261066</v>
      </c>
      <c r="Q16" s="1">
        <f t="shared" si="1"/>
        <v>12.106910407119612</v>
      </c>
      <c r="S16" s="1">
        <v>281.95</v>
      </c>
      <c r="T16" s="1">
        <v>248.18</v>
      </c>
      <c r="U16" s="1">
        <v>231.89</v>
      </c>
      <c r="V16" s="1">
        <v>225.99</v>
      </c>
      <c r="W16" s="1">
        <v>218.65</v>
      </c>
      <c r="Y16" s="11">
        <v>280.86</v>
      </c>
      <c r="Z16" s="11">
        <v>247</v>
      </c>
      <c r="AA16" s="11">
        <v>231.62</v>
      </c>
      <c r="AB16" s="11">
        <v>226.06</v>
      </c>
      <c r="AC16" s="11">
        <v>219.02</v>
      </c>
    </row>
    <row r="17" spans="1:29" collapsed="1">
      <c r="C17" s="87">
        <v>43899</v>
      </c>
      <c r="D17" s="1" t="s">
        <v>55</v>
      </c>
      <c r="E17" s="2" t="s">
        <v>56</v>
      </c>
      <c r="F17" s="2" t="s">
        <v>150</v>
      </c>
      <c r="G17" s="1">
        <v>14.45</v>
      </c>
      <c r="H17" s="1">
        <v>194</v>
      </c>
      <c r="I17" s="1">
        <f>G17*H17</f>
        <v>2803.2999999999997</v>
      </c>
      <c r="J17" s="1">
        <v>1.03</v>
      </c>
      <c r="N17" s="1">
        <f t="shared" ref="N17" si="10">SUM(S17:W17)/5</f>
        <v>241.33200000000002</v>
      </c>
      <c r="O17" s="1">
        <f t="shared" ref="O17" si="11">SUM(Y17:AC17)/5</f>
        <v>240.91199999999998</v>
      </c>
      <c r="P17" s="1">
        <f t="shared" ref="P17" si="12">I17/N17</f>
        <v>11.61594815440969</v>
      </c>
      <c r="Q17" s="1">
        <f t="shared" ref="Q17" si="13">I17/O17</f>
        <v>11.636199110048482</v>
      </c>
      <c r="S17" s="1">
        <v>281.95</v>
      </c>
      <c r="T17" s="1">
        <v>248.18</v>
      </c>
      <c r="U17" s="1">
        <v>231.89</v>
      </c>
      <c r="V17" s="1">
        <v>225.99</v>
      </c>
      <c r="W17" s="1">
        <v>218.65</v>
      </c>
      <c r="Y17" s="11">
        <v>280.86</v>
      </c>
      <c r="Z17" s="11">
        <v>247</v>
      </c>
      <c r="AA17" s="11">
        <v>231.62</v>
      </c>
      <c r="AB17" s="11">
        <v>226.06</v>
      </c>
      <c r="AC17" s="11">
        <v>219.02</v>
      </c>
    </row>
    <row r="18" spans="1:29">
      <c r="C18" s="8">
        <v>43877</v>
      </c>
      <c r="D18" s="1" t="s">
        <v>46</v>
      </c>
      <c r="E18" s="2" t="s">
        <v>47</v>
      </c>
      <c r="F18" s="2" t="s">
        <v>150</v>
      </c>
      <c r="G18" s="1">
        <v>4.2300000000000004</v>
      </c>
      <c r="H18" s="1">
        <v>213</v>
      </c>
      <c r="I18" s="1">
        <v>899.7</v>
      </c>
      <c r="J18" s="1">
        <v>0.82</v>
      </c>
      <c r="N18" s="1">
        <f>SUM(S18:W18)/5</f>
        <v>89.665999999999997</v>
      </c>
      <c r="O18" s="1">
        <f>SUM(Y18:AC18)/5</f>
        <v>88.702000000000012</v>
      </c>
      <c r="P18" s="1">
        <f>I18/N18</f>
        <v>10.033903597796266</v>
      </c>
      <c r="Q18" s="1">
        <f>I18/O18</f>
        <v>10.142950553538814</v>
      </c>
      <c r="S18" s="1">
        <v>115.6</v>
      </c>
      <c r="T18" s="1">
        <v>109.73</v>
      </c>
      <c r="U18" s="1">
        <v>101.53</v>
      </c>
      <c r="V18" s="1">
        <v>70.510000000000005</v>
      </c>
      <c r="W18" s="1">
        <v>50.96</v>
      </c>
      <c r="Y18" s="11">
        <v>114.03</v>
      </c>
      <c r="Z18" s="11">
        <v>108.58</v>
      </c>
      <c r="AA18" s="11">
        <v>100.69</v>
      </c>
      <c r="AB18" s="11">
        <v>69.900000000000006</v>
      </c>
      <c r="AC18" s="11">
        <v>50.31</v>
      </c>
    </row>
    <row r="19" spans="1:29">
      <c r="C19" s="38">
        <v>43896</v>
      </c>
      <c r="D19" s="1" t="s">
        <v>239</v>
      </c>
      <c r="E19" s="32" t="s">
        <v>241</v>
      </c>
      <c r="F19" s="2" t="s">
        <v>150</v>
      </c>
      <c r="G19" s="1">
        <v>6.13</v>
      </c>
      <c r="H19" s="1">
        <v>18.100000000000001</v>
      </c>
      <c r="I19" s="1">
        <f>G19*H19</f>
        <v>110.953</v>
      </c>
      <c r="J19" s="1">
        <v>1.03</v>
      </c>
      <c r="N19" s="1">
        <f>SUM(S19:W19)/5</f>
        <v>7.339999999999999</v>
      </c>
      <c r="O19" s="1">
        <f>SUM(Y19:AC19)/5</f>
        <v>7.1620000000000008</v>
      </c>
      <c r="P19" s="1">
        <f>I19/N19</f>
        <v>15.116212534059947</v>
      </c>
      <c r="Q19" s="1">
        <f>I19/O19</f>
        <v>15.491901703434793</v>
      </c>
      <c r="S19" s="1">
        <v>8.18</v>
      </c>
      <c r="T19" s="1">
        <v>7.54</v>
      </c>
      <c r="U19" s="1">
        <v>6.96</v>
      </c>
      <c r="V19" s="1">
        <v>6.81</v>
      </c>
      <c r="W19" s="1">
        <v>7.21</v>
      </c>
      <c r="Y19" s="11">
        <v>8.3000000000000007</v>
      </c>
      <c r="Z19" s="11">
        <v>7.36</v>
      </c>
      <c r="AA19" s="11">
        <v>6.75</v>
      </c>
      <c r="AB19" s="11">
        <v>6.67</v>
      </c>
      <c r="AC19" s="11">
        <v>6.73</v>
      </c>
    </row>
    <row r="20" spans="1:29">
      <c r="C20" s="16">
        <v>43887</v>
      </c>
      <c r="D20" s="4" t="s">
        <v>129</v>
      </c>
      <c r="E20" s="7" t="s">
        <v>130</v>
      </c>
      <c r="F20" s="2" t="s">
        <v>154</v>
      </c>
      <c r="G20" s="1">
        <v>75.83</v>
      </c>
      <c r="H20" s="1">
        <v>8.2100000000000009</v>
      </c>
      <c r="I20" s="1">
        <f>G20*H20</f>
        <v>622.5643</v>
      </c>
      <c r="J20" s="1">
        <v>9.7799999999999994</v>
      </c>
      <c r="N20" s="1">
        <f>SUM(S20:W20)/5</f>
        <v>11.762</v>
      </c>
      <c r="O20" s="1">
        <f>SUM(Y20:AC20)/5</f>
        <v>10.388000000000002</v>
      </c>
      <c r="P20" s="1">
        <f>I20/N20</f>
        <v>52.930139432069375</v>
      </c>
      <c r="Q20" s="1">
        <f>I20/O20</f>
        <v>59.93110319599537</v>
      </c>
      <c r="S20" s="1">
        <v>16.690000000000001</v>
      </c>
      <c r="T20" s="1">
        <v>13.26</v>
      </c>
      <c r="U20" s="1">
        <v>11.34</v>
      </c>
      <c r="V20" s="1">
        <v>9.8699999999999992</v>
      </c>
      <c r="W20" s="1">
        <v>7.65</v>
      </c>
      <c r="Y20" s="11">
        <v>15.13</v>
      </c>
      <c r="Z20" s="11">
        <v>12.07</v>
      </c>
      <c r="AA20" s="11">
        <v>9.81</v>
      </c>
      <c r="AB20" s="11">
        <v>8.3000000000000007</v>
      </c>
      <c r="AC20" s="11">
        <v>6.63</v>
      </c>
    </row>
    <row r="21" spans="1:29">
      <c r="C21" s="8">
        <v>43877</v>
      </c>
      <c r="D21" s="1" t="s">
        <v>24</v>
      </c>
      <c r="E21" s="2" t="s">
        <v>25</v>
      </c>
      <c r="F21" s="2" t="s">
        <v>154</v>
      </c>
      <c r="G21" s="1">
        <v>21.97</v>
      </c>
      <c r="I21" s="1">
        <v>607.6</v>
      </c>
      <c r="J21" s="1">
        <v>6.77</v>
      </c>
      <c r="N21" s="1">
        <f t="shared" ref="N21" si="14">SUM(S21:W21)/5</f>
        <v>9.4539999999999971</v>
      </c>
      <c r="O21" s="1">
        <f t="shared" ref="O21" si="15">SUM(Y21:AC21)/5</f>
        <v>8.3539999999999992</v>
      </c>
      <c r="P21" s="1">
        <f t="shared" ref="P21" si="16">I21/N21</f>
        <v>64.269092447641228</v>
      </c>
      <c r="Q21" s="1">
        <f t="shared" ref="Q21" si="17">I21/O21</f>
        <v>72.731625568589905</v>
      </c>
      <c r="S21" s="1">
        <v>13.11</v>
      </c>
      <c r="T21" s="1">
        <v>12.51</v>
      </c>
      <c r="U21" s="1">
        <v>9.9499999999999993</v>
      </c>
      <c r="V21" s="1">
        <v>6.08</v>
      </c>
      <c r="W21" s="1">
        <v>5.62</v>
      </c>
      <c r="Y21" s="11">
        <v>12.95</v>
      </c>
      <c r="Z21" s="11">
        <v>10.85</v>
      </c>
      <c r="AA21" s="11">
        <v>7.78</v>
      </c>
      <c r="AB21" s="11">
        <v>5.47</v>
      </c>
      <c r="AC21" s="11">
        <v>4.72</v>
      </c>
    </row>
    <row r="22" spans="1:29">
      <c r="C22" s="8">
        <v>43877</v>
      </c>
      <c r="D22" s="1" t="s">
        <v>36</v>
      </c>
      <c r="E22" s="2" t="s">
        <v>37</v>
      </c>
      <c r="F22" s="2" t="s">
        <v>154</v>
      </c>
      <c r="G22" s="1">
        <v>33.93</v>
      </c>
      <c r="H22" s="1">
        <v>9.49</v>
      </c>
      <c r="I22" s="1">
        <v>322</v>
      </c>
      <c r="J22" s="1">
        <v>5.05</v>
      </c>
      <c r="N22" s="1">
        <f t="shared" ref="N22:N32" si="18">SUM(S22:W22)/5</f>
        <v>11.096</v>
      </c>
      <c r="O22" s="1">
        <f t="shared" ref="O22:O32" si="19">SUM(Y22:AC22)/5</f>
        <v>10.510000000000002</v>
      </c>
      <c r="P22" s="1">
        <f t="shared" si="0"/>
        <v>29.019466474405192</v>
      </c>
      <c r="Q22" s="1">
        <f t="shared" si="1"/>
        <v>30.637488106565172</v>
      </c>
      <c r="S22" s="1">
        <v>14.84</v>
      </c>
      <c r="T22" s="1">
        <v>14.61</v>
      </c>
      <c r="U22" s="1">
        <v>12.07</v>
      </c>
      <c r="V22" s="1">
        <v>8.2799999999999994</v>
      </c>
      <c r="W22" s="1">
        <v>5.68</v>
      </c>
      <c r="Y22" s="11">
        <v>13.28</v>
      </c>
      <c r="Z22" s="11">
        <v>14.06</v>
      </c>
      <c r="AA22" s="11">
        <v>11.47</v>
      </c>
      <c r="AB22" s="11">
        <v>8.17</v>
      </c>
      <c r="AC22" s="11">
        <v>5.57</v>
      </c>
    </row>
    <row r="23" spans="1:29">
      <c r="C23" s="8">
        <v>43877</v>
      </c>
      <c r="D23" s="1" t="s">
        <v>42</v>
      </c>
      <c r="E23" s="2" t="s">
        <v>43</v>
      </c>
      <c r="F23" s="2" t="s">
        <v>154</v>
      </c>
      <c r="G23" s="1">
        <v>62.73</v>
      </c>
      <c r="H23" s="1">
        <v>60.2</v>
      </c>
      <c r="I23" s="1">
        <v>3773.7</v>
      </c>
      <c r="J23" s="1">
        <v>3.7</v>
      </c>
      <c r="N23" s="1">
        <f t="shared" si="18"/>
        <v>182.66</v>
      </c>
      <c r="O23" s="1">
        <f t="shared" si="19"/>
        <v>177.70599999999999</v>
      </c>
      <c r="P23" s="1">
        <f t="shared" si="0"/>
        <v>20.659695609328807</v>
      </c>
      <c r="Q23" s="1">
        <f t="shared" si="1"/>
        <v>21.235636388191732</v>
      </c>
      <c r="S23" s="1">
        <v>263.79000000000002</v>
      </c>
      <c r="T23" s="1">
        <v>225.08</v>
      </c>
      <c r="U23" s="1">
        <v>155.66</v>
      </c>
      <c r="V23" s="1">
        <v>126.24</v>
      </c>
      <c r="W23" s="1">
        <v>142.53</v>
      </c>
      <c r="Y23" s="11">
        <v>255.81</v>
      </c>
      <c r="Z23" s="11">
        <v>211.7</v>
      </c>
      <c r="AA23" s="11">
        <v>156.43</v>
      </c>
      <c r="AB23" s="11">
        <v>123.14</v>
      </c>
      <c r="AC23" s="11">
        <v>141.44999999999999</v>
      </c>
    </row>
    <row r="24" spans="1:29">
      <c r="C24" s="37">
        <v>43897</v>
      </c>
      <c r="D24" s="4" t="s">
        <v>266</v>
      </c>
      <c r="F24" s="32" t="s">
        <v>148</v>
      </c>
      <c r="G24" s="1">
        <v>7.13</v>
      </c>
      <c r="H24" s="1">
        <v>442</v>
      </c>
      <c r="I24" s="1">
        <f>G24*H24</f>
        <v>3151.46</v>
      </c>
      <c r="J24" s="1">
        <v>1.76</v>
      </c>
      <c r="N24" s="1">
        <f>SUM(S24:W24)/2</f>
        <v>189</v>
      </c>
      <c r="O24" s="1">
        <f>SUM(Y24:AC24)/2</f>
        <v>128.38</v>
      </c>
      <c r="P24" s="1">
        <f>I24/N24</f>
        <v>16.674391534391535</v>
      </c>
      <c r="Q24" s="1">
        <f>I24/O24</f>
        <v>24.547904658046427</v>
      </c>
      <c r="S24" s="1">
        <v>195</v>
      </c>
      <c r="T24" s="6" t="s">
        <v>115</v>
      </c>
      <c r="U24" s="6" t="s">
        <v>115</v>
      </c>
      <c r="V24" s="6" t="s">
        <v>115</v>
      </c>
      <c r="W24" s="1">
        <v>183</v>
      </c>
      <c r="Y24" s="11">
        <v>130.35</v>
      </c>
      <c r="Z24" s="6" t="s">
        <v>115</v>
      </c>
      <c r="AA24" s="6" t="s">
        <v>115</v>
      </c>
      <c r="AB24" s="6" t="s">
        <v>115</v>
      </c>
      <c r="AC24" s="11">
        <v>126.41</v>
      </c>
    </row>
    <row r="25" spans="1:29" outlineLevel="1">
      <c r="C25" s="8">
        <v>43877</v>
      </c>
      <c r="D25" s="1" t="s">
        <v>40</v>
      </c>
      <c r="E25" s="2" t="s">
        <v>41</v>
      </c>
      <c r="F25" s="2" t="s">
        <v>148</v>
      </c>
      <c r="G25" s="1">
        <v>81</v>
      </c>
      <c r="H25" s="1">
        <v>182.8</v>
      </c>
      <c r="I25" s="1">
        <f>G25*H25</f>
        <v>14806.800000000001</v>
      </c>
      <c r="J25" s="1">
        <v>2.31</v>
      </c>
      <c r="N25" s="1">
        <f t="shared" ref="N25" si="20">SUM(S25:W25)/5</f>
        <v>811.81200000000013</v>
      </c>
      <c r="O25" s="1">
        <f t="shared" ref="O25" si="21">SUM(Y25:AC25)/5</f>
        <v>702.71400000000006</v>
      </c>
      <c r="P25" s="1">
        <f t="shared" ref="P25" si="22">I25/N25</f>
        <v>18.239198238015696</v>
      </c>
      <c r="Q25" s="1">
        <f t="shared" ref="Q25" si="23">I25/O25</f>
        <v>21.070876629752643</v>
      </c>
      <c r="S25" s="1">
        <v>1204.52</v>
      </c>
      <c r="T25" s="1">
        <v>999.78</v>
      </c>
      <c r="U25" s="1">
        <v>723.68</v>
      </c>
      <c r="V25" s="1">
        <v>651.78</v>
      </c>
      <c r="W25" s="1">
        <v>479.3</v>
      </c>
      <c r="Y25" s="11">
        <v>1075.97</v>
      </c>
      <c r="Z25" s="11">
        <v>891.37</v>
      </c>
      <c r="AA25" s="11">
        <v>615.16</v>
      </c>
      <c r="AB25" s="11">
        <v>538.91999999999996</v>
      </c>
      <c r="AC25" s="11">
        <v>392.15</v>
      </c>
    </row>
    <row r="26" spans="1:29">
      <c r="C26" s="87">
        <v>43899</v>
      </c>
      <c r="D26" s="1" t="s">
        <v>40</v>
      </c>
      <c r="E26" s="2" t="s">
        <v>41</v>
      </c>
      <c r="F26" s="2" t="s">
        <v>148</v>
      </c>
      <c r="G26" s="1">
        <v>78.14</v>
      </c>
      <c r="H26" s="1">
        <v>182.8</v>
      </c>
      <c r="I26" s="1">
        <f>G26*H26</f>
        <v>14283.992</v>
      </c>
      <c r="J26" s="1">
        <v>2.12</v>
      </c>
      <c r="N26" s="1">
        <f t="shared" ref="N26" si="24">SUM(S26:W26)/5</f>
        <v>811.81200000000013</v>
      </c>
      <c r="O26" s="1">
        <f t="shared" ref="O26" si="25">SUM(Y26:AC26)/5</f>
        <v>702.71400000000006</v>
      </c>
      <c r="P26" s="1">
        <f t="shared" ref="P26" si="26">I26/N26</f>
        <v>17.595196917512919</v>
      </c>
      <c r="Q26" s="1">
        <f t="shared" ref="Q26" si="27">I26/O26</f>
        <v>20.326892590726811</v>
      </c>
      <c r="S26" s="1">
        <v>1204.52</v>
      </c>
      <c r="T26" s="1">
        <v>999.78</v>
      </c>
      <c r="U26" s="1">
        <v>723.68</v>
      </c>
      <c r="V26" s="1">
        <v>651.78</v>
      </c>
      <c r="W26" s="1">
        <v>479.3</v>
      </c>
      <c r="Y26" s="11">
        <v>1075.97</v>
      </c>
      <c r="Z26" s="11">
        <v>891.37</v>
      </c>
      <c r="AA26" s="11">
        <v>615.16</v>
      </c>
      <c r="AB26" s="11">
        <v>538.91999999999996</v>
      </c>
      <c r="AC26" s="11">
        <v>392.15</v>
      </c>
    </row>
    <row r="27" spans="1:29" outlineLevel="1">
      <c r="C27" s="8">
        <v>43877</v>
      </c>
      <c r="D27" s="1" t="s">
        <v>44</v>
      </c>
      <c r="E27" s="2" t="s">
        <v>45</v>
      </c>
      <c r="F27" s="2" t="s">
        <v>181</v>
      </c>
      <c r="G27" s="1">
        <v>8.7100000000000009</v>
      </c>
      <c r="I27" s="1">
        <v>638.70000000000005</v>
      </c>
      <c r="J27" s="1">
        <v>2.83</v>
      </c>
      <c r="N27" s="1">
        <f t="shared" si="18"/>
        <v>19.934000000000005</v>
      </c>
      <c r="O27" s="1">
        <f t="shared" si="19"/>
        <v>20.396000000000004</v>
      </c>
      <c r="P27" s="1">
        <f t="shared" si="0"/>
        <v>32.040734423597868</v>
      </c>
      <c r="Q27" s="1">
        <f t="shared" si="1"/>
        <v>31.314963718376148</v>
      </c>
      <c r="S27" s="1">
        <v>36.96</v>
      </c>
      <c r="T27" s="1">
        <v>29.23</v>
      </c>
      <c r="U27" s="1">
        <v>17.18</v>
      </c>
      <c r="V27" s="1">
        <v>15.15</v>
      </c>
      <c r="W27" s="1">
        <v>1.1499999999999999</v>
      </c>
      <c r="Y27" s="11">
        <v>39.020000000000003</v>
      </c>
      <c r="Z27" s="11">
        <v>31.41</v>
      </c>
      <c r="AA27" s="11">
        <v>17.18</v>
      </c>
      <c r="AB27" s="11">
        <v>13.22</v>
      </c>
      <c r="AC27" s="11">
        <v>1.1499999999999999</v>
      </c>
    </row>
    <row r="28" spans="1:29">
      <c r="A28" t="s">
        <v>124</v>
      </c>
      <c r="B28" s="13">
        <v>9.8000000000000007</v>
      </c>
      <c r="C28" s="8">
        <v>43883</v>
      </c>
      <c r="D28" s="1" t="s">
        <v>44</v>
      </c>
      <c r="E28" s="2" t="s">
        <v>45</v>
      </c>
      <c r="F28" s="2" t="s">
        <v>181</v>
      </c>
      <c r="G28" s="1">
        <v>8.9700000000000006</v>
      </c>
      <c r="H28" s="1">
        <v>73.3</v>
      </c>
      <c r="I28" s="1">
        <f>G28*H28</f>
        <v>657.50099999999998</v>
      </c>
      <c r="J28" s="1">
        <v>2.83</v>
      </c>
      <c r="N28" s="1">
        <f>SUM(R28:V28)/5</f>
        <v>26.704000000000001</v>
      </c>
      <c r="O28" s="1">
        <f>SUM(X28:AB28)/5</f>
        <v>27.166000000000004</v>
      </c>
      <c r="P28" s="1">
        <f t="shared" ref="P28" si="28">I28/N28</f>
        <v>24.621816956261235</v>
      </c>
      <c r="Q28" s="1">
        <f t="shared" ref="Q28" si="29">I28/O28</f>
        <v>24.203084738275781</v>
      </c>
      <c r="R28" s="1">
        <v>35</v>
      </c>
      <c r="S28" s="1">
        <v>36.96</v>
      </c>
      <c r="T28" s="1">
        <v>29.23</v>
      </c>
      <c r="U28" s="1">
        <v>17.18</v>
      </c>
      <c r="V28" s="1">
        <v>15.15</v>
      </c>
      <c r="W28" s="1">
        <v>1.1499999999999999</v>
      </c>
      <c r="X28" s="1">
        <v>35</v>
      </c>
      <c r="Y28" s="11">
        <v>39.020000000000003</v>
      </c>
      <c r="Z28" s="11">
        <v>31.41</v>
      </c>
      <c r="AA28" s="11">
        <v>17.18</v>
      </c>
      <c r="AB28" s="11">
        <v>13.22</v>
      </c>
      <c r="AC28" s="11">
        <v>1.1499999999999999</v>
      </c>
    </row>
    <row r="29" spans="1:29">
      <c r="C29" s="9">
        <v>43883</v>
      </c>
      <c r="D29" s="1" t="s">
        <v>67</v>
      </c>
      <c r="E29" s="7">
        <v>600157</v>
      </c>
      <c r="F29" s="2" t="s">
        <v>225</v>
      </c>
      <c r="G29" s="1">
        <v>1.48</v>
      </c>
      <c r="I29" s="1">
        <v>183.9</v>
      </c>
      <c r="J29" s="1">
        <v>0.77</v>
      </c>
      <c r="N29" s="1">
        <f>SUM(S29:W29)/5</f>
        <v>6.5180000000000007</v>
      </c>
      <c r="O29" s="1">
        <f>SUM(Y29:AC29)/5</f>
        <v>0.626</v>
      </c>
      <c r="P29" s="4">
        <f>I29/N29</f>
        <v>28.214176127646514</v>
      </c>
      <c r="Q29" s="4">
        <f t="shared" ref="Q29" si="30">I29/O29</f>
        <v>293.76996805111821</v>
      </c>
      <c r="S29" s="1">
        <v>1.59</v>
      </c>
      <c r="T29" s="1">
        <v>8.67</v>
      </c>
      <c r="U29" s="1">
        <v>7.65</v>
      </c>
      <c r="V29" s="1">
        <v>9.84</v>
      </c>
      <c r="W29" s="1">
        <v>4.84</v>
      </c>
      <c r="Y29" s="11">
        <v>-6.2</v>
      </c>
      <c r="Z29" s="11">
        <v>6.54</v>
      </c>
      <c r="AA29" s="11">
        <v>-1.94</v>
      </c>
      <c r="AB29" s="11">
        <v>3.6</v>
      </c>
      <c r="AC29" s="11">
        <v>1.1299999999999999</v>
      </c>
    </row>
    <row r="30" spans="1:29">
      <c r="C30" s="8">
        <v>43877</v>
      </c>
      <c r="D30" s="1" t="s">
        <v>38</v>
      </c>
      <c r="E30" s="2" t="s">
        <v>39</v>
      </c>
      <c r="F30" s="2" t="s">
        <v>225</v>
      </c>
      <c r="G30" s="1">
        <v>16.72</v>
      </c>
      <c r="I30" s="1">
        <v>3325.5</v>
      </c>
      <c r="J30" s="1">
        <v>0.96</v>
      </c>
      <c r="N30" s="1">
        <f>SUM(S30:W30)/5</f>
        <v>415.88799999999992</v>
      </c>
      <c r="O30" s="1">
        <f>SUM(Y30:AC30)/5</f>
        <v>332.49799999999999</v>
      </c>
      <c r="P30" s="1">
        <f>I30/N30</f>
        <v>7.9961431923979545</v>
      </c>
      <c r="Q30" s="1">
        <f>I30/O30</f>
        <v>10.00156391918147</v>
      </c>
      <c r="S30" s="1">
        <v>540.41</v>
      </c>
      <c r="T30" s="1">
        <v>540.5</v>
      </c>
      <c r="U30" s="1">
        <v>295.36</v>
      </c>
      <c r="V30" s="1">
        <v>232.64</v>
      </c>
      <c r="W30" s="1">
        <v>470.53</v>
      </c>
      <c r="Y30" s="11">
        <v>460.65</v>
      </c>
      <c r="Z30" s="11">
        <v>451</v>
      </c>
      <c r="AA30" s="11">
        <v>233.78</v>
      </c>
      <c r="AB30" s="11">
        <v>151.09</v>
      </c>
      <c r="AC30" s="11">
        <v>365.97</v>
      </c>
    </row>
    <row r="31" spans="1:29">
      <c r="C31" s="8">
        <v>43877</v>
      </c>
      <c r="D31" s="1" t="s">
        <v>51</v>
      </c>
      <c r="E31" s="2" t="s">
        <v>52</v>
      </c>
      <c r="F31" s="2" t="s">
        <v>152</v>
      </c>
      <c r="G31" s="1">
        <v>123.43</v>
      </c>
      <c r="H31" s="1">
        <v>38.799999999999997</v>
      </c>
      <c r="I31" s="1">
        <f>G31*H31</f>
        <v>4789.0839999999998</v>
      </c>
      <c r="J31" s="1">
        <v>6.9</v>
      </c>
      <c r="N31" s="1">
        <f t="shared" si="18"/>
        <v>87.299999999999983</v>
      </c>
      <c r="O31" s="1">
        <f t="shared" si="19"/>
        <v>83.580000000000013</v>
      </c>
      <c r="P31" s="1">
        <f t="shared" si="0"/>
        <v>54.857777777777784</v>
      </c>
      <c r="Q31" s="1">
        <f t="shared" si="1"/>
        <v>57.299401770758543</v>
      </c>
      <c r="S31" s="1">
        <v>140.38999999999999</v>
      </c>
      <c r="T31" s="1">
        <v>100.86</v>
      </c>
      <c r="U31" s="1">
        <v>70.569999999999993</v>
      </c>
      <c r="V31" s="1">
        <v>64.099999999999994</v>
      </c>
      <c r="W31" s="1">
        <v>60.58</v>
      </c>
      <c r="Y31" s="11">
        <v>133.99</v>
      </c>
      <c r="Z31" s="11">
        <v>96.42</v>
      </c>
      <c r="AA31" s="11">
        <v>67.239999999999995</v>
      </c>
      <c r="AB31" s="11">
        <v>61.64</v>
      </c>
      <c r="AC31" s="11">
        <v>58.61</v>
      </c>
    </row>
    <row r="32" spans="1:29">
      <c r="C32" s="8">
        <v>43877</v>
      </c>
      <c r="D32" s="1" t="s">
        <v>53</v>
      </c>
      <c r="E32" s="2" t="s">
        <v>54</v>
      </c>
      <c r="F32" s="2" t="s">
        <v>152</v>
      </c>
      <c r="G32" s="1">
        <v>77.72</v>
      </c>
      <c r="H32" s="1">
        <v>14.6</v>
      </c>
      <c r="I32" s="1">
        <f>G32*H32</f>
        <v>1134.712</v>
      </c>
      <c r="J32" s="1">
        <v>6.13</v>
      </c>
      <c r="N32" s="1">
        <f t="shared" si="18"/>
        <v>21.234000000000002</v>
      </c>
      <c r="O32" s="1">
        <f t="shared" si="19"/>
        <v>20.466000000000001</v>
      </c>
      <c r="P32" s="1">
        <f t="shared" si="0"/>
        <v>53.438447772440419</v>
      </c>
      <c r="Q32" s="1">
        <f t="shared" si="1"/>
        <v>55.443760383074363</v>
      </c>
      <c r="S32" s="1">
        <v>35.1</v>
      </c>
      <c r="T32" s="1">
        <v>26.02</v>
      </c>
      <c r="U32" s="1">
        <v>19.79</v>
      </c>
      <c r="V32" s="1">
        <v>15.5</v>
      </c>
      <c r="W32" s="1">
        <v>9.76</v>
      </c>
      <c r="Y32" s="11">
        <v>34.83</v>
      </c>
      <c r="Z32" s="11">
        <v>25.04</v>
      </c>
      <c r="AA32" s="11">
        <v>19.37</v>
      </c>
      <c r="AB32" s="11">
        <v>14.48</v>
      </c>
      <c r="AC32" s="11">
        <v>8.61</v>
      </c>
    </row>
    <row r="33" spans="1:29">
      <c r="C33" s="8">
        <v>43877</v>
      </c>
      <c r="D33" s="1" t="s">
        <v>28</v>
      </c>
      <c r="E33" s="2" t="s">
        <v>29</v>
      </c>
      <c r="F33" s="2" t="s">
        <v>152</v>
      </c>
      <c r="G33" s="1">
        <v>1088</v>
      </c>
      <c r="H33" s="1">
        <v>12.6</v>
      </c>
      <c r="I33" s="1">
        <f>G33*H33</f>
        <v>13708.8</v>
      </c>
      <c r="J33" s="1">
        <v>10.91</v>
      </c>
      <c r="N33" s="1">
        <f t="shared" ref="N33:N41" si="31">SUM(S33:W33)/5</f>
        <v>234.98200000000003</v>
      </c>
      <c r="O33" s="1">
        <f t="shared" ref="O33:O41" si="32">SUM(Y33:AC33)/5</f>
        <v>221.804</v>
      </c>
      <c r="P33" s="1">
        <f t="shared" si="0"/>
        <v>58.33978772842174</v>
      </c>
      <c r="Q33" s="1">
        <f t="shared" si="1"/>
        <v>61.805918739066918</v>
      </c>
      <c r="S33" s="1">
        <v>378.3</v>
      </c>
      <c r="T33" s="1">
        <v>290.06</v>
      </c>
      <c r="U33" s="1">
        <v>179.31</v>
      </c>
      <c r="V33" s="1">
        <v>164.55</v>
      </c>
      <c r="W33" s="1">
        <v>162.69</v>
      </c>
      <c r="Y33" s="11">
        <v>355.85</v>
      </c>
      <c r="Z33" s="11">
        <v>272.24</v>
      </c>
      <c r="AA33" s="11">
        <v>169.55</v>
      </c>
      <c r="AB33" s="11">
        <v>156.16999999999999</v>
      </c>
      <c r="AC33" s="11">
        <v>155.21</v>
      </c>
    </row>
    <row r="34" spans="1:29">
      <c r="C34" s="8">
        <v>43877</v>
      </c>
      <c r="D34" s="1" t="s">
        <v>57</v>
      </c>
      <c r="E34" s="2" t="s">
        <v>58</v>
      </c>
      <c r="F34" s="2" t="s">
        <v>152</v>
      </c>
      <c r="G34" s="1">
        <v>121.3</v>
      </c>
      <c r="H34" s="1">
        <v>5.04</v>
      </c>
      <c r="I34" s="1">
        <f>G34*H34</f>
        <v>611.35199999999998</v>
      </c>
      <c r="J34" s="1">
        <v>7.11</v>
      </c>
      <c r="N34" s="1">
        <f t="shared" si="31"/>
        <v>10.178000000000001</v>
      </c>
      <c r="O34" s="1">
        <f t="shared" si="32"/>
        <v>9.5019999999999989</v>
      </c>
      <c r="P34" s="1">
        <f t="shared" si="0"/>
        <v>60.066024759284723</v>
      </c>
      <c r="Q34" s="1">
        <f t="shared" si="1"/>
        <v>64.339296990107357</v>
      </c>
      <c r="S34" s="1">
        <v>17.41</v>
      </c>
      <c r="T34" s="1">
        <v>11.85</v>
      </c>
      <c r="U34" s="1">
        <v>8.5</v>
      </c>
      <c r="V34" s="1">
        <v>7.16</v>
      </c>
      <c r="W34" s="1">
        <v>5.97</v>
      </c>
      <c r="Y34" s="11">
        <v>16.38</v>
      </c>
      <c r="Z34" s="11">
        <v>10.69</v>
      </c>
      <c r="AA34" s="11">
        <v>7.93</v>
      </c>
      <c r="AB34" s="11">
        <v>6.83</v>
      </c>
      <c r="AC34" s="11">
        <v>5.68</v>
      </c>
    </row>
    <row r="35" spans="1:29">
      <c r="C35" s="38">
        <v>43896</v>
      </c>
      <c r="D35" s="4" t="s">
        <v>235</v>
      </c>
      <c r="E35" s="7" t="s">
        <v>236</v>
      </c>
      <c r="F35" s="32" t="s">
        <v>153</v>
      </c>
      <c r="G35" s="1">
        <v>96.2</v>
      </c>
      <c r="H35" s="1">
        <v>8.7200000000000006</v>
      </c>
      <c r="I35" s="1">
        <f>G35*H35</f>
        <v>838.86400000000003</v>
      </c>
      <c r="J35" s="1">
        <v>11.48</v>
      </c>
      <c r="N35" s="1">
        <f>SUM(S35:W35)/5</f>
        <v>8.2279999999999998</v>
      </c>
      <c r="O35" s="1">
        <f>SUM(Y35:AC35)/5</f>
        <v>7.7799999999999994</v>
      </c>
      <c r="P35" s="1">
        <f>I35/N35</f>
        <v>101.95235780262519</v>
      </c>
      <c r="Q35" s="1">
        <f>I35/O35</f>
        <v>107.82313624678665</v>
      </c>
      <c r="S35" s="1">
        <v>15.6</v>
      </c>
      <c r="T35" s="1">
        <v>10.119999999999999</v>
      </c>
      <c r="U35" s="1">
        <v>6.42</v>
      </c>
      <c r="V35" s="1">
        <v>5.42</v>
      </c>
      <c r="W35" s="1">
        <v>3.58</v>
      </c>
      <c r="Y35" s="11">
        <v>14.6</v>
      </c>
      <c r="Z35" s="11">
        <v>9.43</v>
      </c>
      <c r="AA35" s="11">
        <v>6.03</v>
      </c>
      <c r="AB35" s="11">
        <v>5.19</v>
      </c>
      <c r="AC35" s="11">
        <v>3.65</v>
      </c>
    </row>
    <row r="36" spans="1:29">
      <c r="C36" s="8">
        <v>43877</v>
      </c>
      <c r="D36" s="1" t="s">
        <v>59</v>
      </c>
      <c r="E36" s="2" t="s">
        <v>60</v>
      </c>
      <c r="F36" s="2" t="s">
        <v>167</v>
      </c>
      <c r="G36" s="1">
        <v>22.98</v>
      </c>
      <c r="I36" s="1">
        <v>2784.5</v>
      </c>
      <c r="J36" s="1">
        <v>1.72</v>
      </c>
      <c r="N36" s="1">
        <f t="shared" si="31"/>
        <v>130.11000000000001</v>
      </c>
      <c r="O36" s="1">
        <f t="shared" si="32"/>
        <v>121.05200000000002</v>
      </c>
      <c r="P36" s="1">
        <f t="shared" si="0"/>
        <v>21.401122127430632</v>
      </c>
      <c r="Q36" s="1">
        <f t="shared" si="1"/>
        <v>23.002511317450349</v>
      </c>
      <c r="S36" s="1">
        <v>98.76</v>
      </c>
      <c r="T36" s="1">
        <v>119.77</v>
      </c>
      <c r="U36" s="1">
        <v>109.81</v>
      </c>
      <c r="V36" s="1">
        <v>203.6</v>
      </c>
      <c r="W36" s="1">
        <v>118.61</v>
      </c>
      <c r="Y36" s="11">
        <v>89.98</v>
      </c>
      <c r="Z36" s="11">
        <v>114.5</v>
      </c>
      <c r="AA36" s="11">
        <v>103.42</v>
      </c>
      <c r="AB36" s="11">
        <v>200.77</v>
      </c>
      <c r="AC36" s="11">
        <v>96.59</v>
      </c>
    </row>
    <row r="37" spans="1:29">
      <c r="C37" s="8">
        <v>43877</v>
      </c>
      <c r="D37" s="1" t="s">
        <v>61</v>
      </c>
      <c r="E37" s="2">
        <v>600900</v>
      </c>
      <c r="F37" s="2" t="s">
        <v>227</v>
      </c>
      <c r="G37" s="4">
        <v>17.62</v>
      </c>
      <c r="H37" s="4"/>
      <c r="I37" s="4">
        <v>3876.4</v>
      </c>
      <c r="J37" s="1">
        <v>2.59</v>
      </c>
      <c r="N37" s="4">
        <f t="shared" si="31"/>
        <v>197.59999999999997</v>
      </c>
      <c r="O37" s="4">
        <f t="shared" si="32"/>
        <v>188.31599999999997</v>
      </c>
      <c r="P37" s="4">
        <f t="shared" si="0"/>
        <v>19.617408906882595</v>
      </c>
      <c r="Q37" s="4">
        <f t="shared" si="1"/>
        <v>20.584549374455705</v>
      </c>
      <c r="R37" s="4"/>
      <c r="S37" s="4">
        <v>226.44</v>
      </c>
      <c r="T37" s="4">
        <v>222.75</v>
      </c>
      <c r="U37" s="4">
        <v>209.38</v>
      </c>
      <c r="V37" s="4">
        <v>211.13</v>
      </c>
      <c r="W37" s="4">
        <v>118.3</v>
      </c>
      <c r="X37" s="4"/>
      <c r="Y37" s="11">
        <v>220.55</v>
      </c>
      <c r="Z37" s="11">
        <v>222.32</v>
      </c>
      <c r="AA37" s="11">
        <v>204.95</v>
      </c>
      <c r="AB37" s="11">
        <v>175.48</v>
      </c>
      <c r="AC37" s="11">
        <v>118.28</v>
      </c>
    </row>
    <row r="38" spans="1:29">
      <c r="C38" s="37">
        <v>43897</v>
      </c>
      <c r="D38" s="4" t="s">
        <v>270</v>
      </c>
      <c r="F38" s="32" t="s">
        <v>227</v>
      </c>
      <c r="G38" s="1">
        <v>2.15</v>
      </c>
      <c r="H38" s="1">
        <v>197</v>
      </c>
      <c r="I38" s="1">
        <f>G38*H38</f>
        <v>423.54999999999995</v>
      </c>
      <c r="J38" s="1">
        <v>0.79</v>
      </c>
      <c r="N38" s="1">
        <f>SUM(S38:W38)/5</f>
        <v>56.206000000000003</v>
      </c>
      <c r="O38" s="1">
        <f>SUM(Y38:AC38)/5</f>
        <v>31.490000000000002</v>
      </c>
      <c r="P38" s="1">
        <f>I38/N38</f>
        <v>7.5356723481478838</v>
      </c>
      <c r="Q38" s="1">
        <f>I38/O38</f>
        <v>13.45030168307399</v>
      </c>
      <c r="S38" s="1">
        <v>18.09</v>
      </c>
      <c r="T38" s="1">
        <v>27.64</v>
      </c>
      <c r="U38" s="1">
        <v>70.2</v>
      </c>
      <c r="V38" s="1">
        <v>73.900000000000006</v>
      </c>
      <c r="W38" s="1">
        <v>91.2</v>
      </c>
      <c r="Y38" s="11">
        <v>3.77</v>
      </c>
      <c r="Z38" s="11">
        <v>15.6</v>
      </c>
      <c r="AA38" s="11">
        <v>44.2</v>
      </c>
      <c r="AB38" s="11">
        <v>39</v>
      </c>
      <c r="AC38" s="11">
        <v>54.88</v>
      </c>
    </row>
    <row r="39" spans="1:29">
      <c r="C39" s="8">
        <v>43878</v>
      </c>
      <c r="D39" s="1" t="s">
        <v>62</v>
      </c>
      <c r="E39" s="2">
        <v>601618</v>
      </c>
      <c r="F39" s="2" t="s">
        <v>170</v>
      </c>
      <c r="G39" s="1">
        <v>2.56</v>
      </c>
      <c r="I39" s="1">
        <v>530</v>
      </c>
      <c r="J39" s="1">
        <v>0.75</v>
      </c>
      <c r="N39" s="1">
        <f t="shared" si="31"/>
        <v>59.087999999999987</v>
      </c>
      <c r="O39" s="1">
        <f t="shared" si="32"/>
        <v>45.753999999999998</v>
      </c>
      <c r="P39" s="4">
        <f t="shared" si="0"/>
        <v>8.9696723531004618</v>
      </c>
      <c r="Q39" s="4">
        <f t="shared" si="1"/>
        <v>11.583686672203523</v>
      </c>
      <c r="S39" s="1">
        <v>75.709999999999994</v>
      </c>
      <c r="T39" s="1">
        <v>67.12</v>
      </c>
      <c r="U39" s="1">
        <v>59.7</v>
      </c>
      <c r="V39" s="1">
        <v>49.5</v>
      </c>
      <c r="W39" s="1">
        <v>43.41</v>
      </c>
      <c r="Y39" s="11">
        <v>61.52</v>
      </c>
      <c r="Z39" s="11">
        <v>54.67</v>
      </c>
      <c r="AA39" s="11">
        <v>45.7</v>
      </c>
      <c r="AB39" s="11">
        <v>38.21</v>
      </c>
      <c r="AC39" s="11">
        <v>28.67</v>
      </c>
    </row>
    <row r="40" spans="1:29">
      <c r="C40" s="8">
        <v>43878</v>
      </c>
      <c r="D40" s="1" t="s">
        <v>63</v>
      </c>
      <c r="E40" s="2">
        <v>601800</v>
      </c>
      <c r="F40" s="2" t="s">
        <v>170</v>
      </c>
      <c r="G40" s="1">
        <v>8.09</v>
      </c>
      <c r="I40" s="1">
        <v>1308.5</v>
      </c>
      <c r="J40" s="1">
        <v>0.69</v>
      </c>
      <c r="N40" s="1">
        <f t="shared" si="31"/>
        <v>176.76000000000002</v>
      </c>
      <c r="O40" s="1">
        <f t="shared" si="32"/>
        <v>146.52000000000001</v>
      </c>
      <c r="P40" s="4">
        <f t="shared" si="0"/>
        <v>7.402692916949535</v>
      </c>
      <c r="Q40" s="4">
        <f t="shared" si="1"/>
        <v>8.9305214305214307</v>
      </c>
      <c r="S40" s="1">
        <v>202.94</v>
      </c>
      <c r="T40" s="1">
        <v>213.19</v>
      </c>
      <c r="U40" s="1">
        <v>172.22</v>
      </c>
      <c r="V40" s="1">
        <v>157.83000000000001</v>
      </c>
      <c r="W40" s="1">
        <v>137.62</v>
      </c>
      <c r="Y40" s="11">
        <v>176.31</v>
      </c>
      <c r="Z40" s="11">
        <v>150.26</v>
      </c>
      <c r="AA40" s="11">
        <v>151.30000000000001</v>
      </c>
      <c r="AB40" s="11">
        <v>138.38</v>
      </c>
      <c r="AC40" s="11">
        <v>116.35</v>
      </c>
    </row>
    <row r="41" spans="1:29">
      <c r="C41" s="8">
        <v>43878</v>
      </c>
      <c r="D41" s="1" t="s">
        <v>64</v>
      </c>
      <c r="E41" s="2">
        <v>601186</v>
      </c>
      <c r="F41" s="2" t="s">
        <v>170</v>
      </c>
      <c r="G41" s="1">
        <v>9.2899999999999991</v>
      </c>
      <c r="I41" s="1">
        <v>1261.5</v>
      </c>
      <c r="J41" s="1">
        <v>0.78</v>
      </c>
      <c r="N41" s="1">
        <f t="shared" si="31"/>
        <v>154.084</v>
      </c>
      <c r="O41" s="1">
        <f t="shared" si="32"/>
        <v>133.21799999999999</v>
      </c>
      <c r="P41" s="4">
        <f t="shared" si="0"/>
        <v>8.1870927546013856</v>
      </c>
      <c r="Q41" s="4">
        <f t="shared" si="1"/>
        <v>9.4694410665225419</v>
      </c>
      <c r="S41" s="1">
        <v>198.38</v>
      </c>
      <c r="T41" s="1">
        <v>169.19</v>
      </c>
      <c r="U41" s="1">
        <v>148.51</v>
      </c>
      <c r="V41" s="1">
        <v>133.74</v>
      </c>
      <c r="W41" s="1">
        <v>120.6</v>
      </c>
      <c r="Y41" s="11">
        <v>166.95</v>
      </c>
      <c r="Z41" s="11">
        <v>147.71</v>
      </c>
      <c r="AA41" s="11">
        <v>129.29</v>
      </c>
      <c r="AB41" s="11">
        <v>115.84</v>
      </c>
      <c r="AC41" s="11">
        <v>106.3</v>
      </c>
    </row>
    <row r="42" spans="1:29">
      <c r="C42" s="9">
        <v>43883</v>
      </c>
      <c r="D42" s="1" t="s">
        <v>84</v>
      </c>
      <c r="E42" s="2" t="s">
        <v>85</v>
      </c>
      <c r="F42" s="2" t="s">
        <v>170</v>
      </c>
      <c r="G42" s="1">
        <v>3.68</v>
      </c>
      <c r="H42" s="1">
        <v>30.6</v>
      </c>
      <c r="I42" s="1">
        <f t="shared" ref="I42:I49" si="33">G42*H42</f>
        <v>112.608</v>
      </c>
      <c r="J42" s="1">
        <v>0.73</v>
      </c>
      <c r="N42" s="1">
        <f>SUM(S42:W42)/5</f>
        <v>10.272</v>
      </c>
      <c r="O42" s="1">
        <f>SUM(Y42:AC42)/5</f>
        <v>8.9779999999999998</v>
      </c>
      <c r="P42" s="1">
        <f>I42/N42</f>
        <v>10.962616822429906</v>
      </c>
      <c r="Q42" s="1">
        <f>I42/O42</f>
        <v>12.542659835152596</v>
      </c>
      <c r="S42" s="1">
        <v>9.01</v>
      </c>
      <c r="T42" s="1">
        <v>9.69</v>
      </c>
      <c r="U42" s="1">
        <v>11.23</v>
      </c>
      <c r="V42" s="1">
        <v>10.84</v>
      </c>
      <c r="W42" s="1">
        <v>10.59</v>
      </c>
      <c r="Y42" s="11">
        <v>7.92</v>
      </c>
      <c r="Z42" s="11">
        <v>7.47</v>
      </c>
      <c r="AA42" s="11">
        <v>10.16</v>
      </c>
      <c r="AB42" s="11">
        <v>9.82</v>
      </c>
      <c r="AC42" s="11">
        <v>9.52</v>
      </c>
    </row>
    <row r="43" spans="1:29">
      <c r="C43" s="37">
        <v>43897</v>
      </c>
      <c r="D43" s="4" t="s">
        <v>260</v>
      </c>
      <c r="F43" s="32" t="s">
        <v>262</v>
      </c>
      <c r="G43" s="1">
        <v>3.82</v>
      </c>
      <c r="H43" s="1">
        <v>37.1</v>
      </c>
      <c r="I43" s="1">
        <f t="shared" si="33"/>
        <v>141.72200000000001</v>
      </c>
      <c r="J43" s="1">
        <v>0.94</v>
      </c>
      <c r="N43" s="1">
        <f>SUM(S43:W43)/5</f>
        <v>10.925999999999998</v>
      </c>
      <c r="O43" s="1">
        <f>SUM(Y43:AC43)/5</f>
        <v>9.5739999999999981</v>
      </c>
      <c r="P43" s="1">
        <f>I43/N43</f>
        <v>12.971078162181954</v>
      </c>
      <c r="Q43" s="1">
        <f>I43/O43</f>
        <v>14.802799247963238</v>
      </c>
      <c r="S43" s="1">
        <v>12.07</v>
      </c>
      <c r="T43" s="1">
        <v>11.28</v>
      </c>
      <c r="U43" s="1">
        <v>11.37</v>
      </c>
      <c r="V43" s="1">
        <v>10.66</v>
      </c>
      <c r="W43" s="1">
        <v>9.25</v>
      </c>
      <c r="Y43" s="11">
        <v>11.51</v>
      </c>
      <c r="Z43" s="11">
        <v>10.62</v>
      </c>
      <c r="AA43" s="11">
        <v>10.36</v>
      </c>
      <c r="AB43" s="11">
        <v>9.91</v>
      </c>
      <c r="AC43" s="11">
        <v>5.47</v>
      </c>
    </row>
    <row r="44" spans="1:29">
      <c r="A44" t="s">
        <v>121</v>
      </c>
      <c r="B44" s="13" t="s">
        <v>96</v>
      </c>
      <c r="C44" s="10">
        <v>43884</v>
      </c>
      <c r="D44" s="4" t="s">
        <v>92</v>
      </c>
      <c r="E44" s="7" t="s">
        <v>93</v>
      </c>
      <c r="F44" s="2" t="s">
        <v>170</v>
      </c>
      <c r="G44" s="1">
        <v>16.010000000000002</v>
      </c>
      <c r="H44" s="1">
        <v>5.52</v>
      </c>
      <c r="I44" s="1">
        <f t="shared" si="33"/>
        <v>88.375200000000007</v>
      </c>
      <c r="J44" s="1">
        <v>6.94</v>
      </c>
      <c r="N44" s="1">
        <f>SUM(S44:W44)/5</f>
        <v>-9.9579999999999988E-2</v>
      </c>
      <c r="O44" s="1">
        <f>SUM(Y44:AC44)/5</f>
        <v>-1.0245200000000001</v>
      </c>
      <c r="P44" s="1">
        <f>I44/N44</f>
        <v>-887.47941353685496</v>
      </c>
      <c r="Q44" s="1">
        <f>I44/O44</f>
        <v>-86.260102291804941</v>
      </c>
      <c r="S44" s="1">
        <v>0.2319</v>
      </c>
      <c r="T44" s="1">
        <v>1.05</v>
      </c>
      <c r="U44" s="1">
        <v>0.1152</v>
      </c>
      <c r="V44" s="1">
        <v>-1.95</v>
      </c>
      <c r="W44" s="1">
        <v>5.5E-2</v>
      </c>
      <c r="Y44" s="11">
        <v>-0.2175</v>
      </c>
      <c r="Z44" s="11">
        <v>-0.436</v>
      </c>
      <c r="AA44" s="11">
        <v>-0.76910000000000001</v>
      </c>
      <c r="AB44" s="11">
        <v>-2.16</v>
      </c>
      <c r="AC44" s="11">
        <v>-1.54</v>
      </c>
    </row>
    <row r="45" spans="1:29">
      <c r="C45" s="9">
        <v>43883</v>
      </c>
      <c r="D45" s="1" t="s">
        <v>69</v>
      </c>
      <c r="E45" s="2">
        <v>600585</v>
      </c>
      <c r="F45" s="2" t="s">
        <v>170</v>
      </c>
      <c r="G45" s="1">
        <v>52.26</v>
      </c>
      <c r="H45" s="1">
        <v>53</v>
      </c>
      <c r="I45" s="1">
        <f t="shared" si="33"/>
        <v>2769.7799999999997</v>
      </c>
      <c r="J45" s="1">
        <v>2.17</v>
      </c>
      <c r="N45" s="1">
        <f>SUM(S45:W45)/5</f>
        <v>150.46600000000001</v>
      </c>
      <c r="O45" s="1">
        <f>SUM(Y45:AC45)/5</f>
        <v>134.53199999999998</v>
      </c>
      <c r="P45" s="4">
        <f>I45/N45</f>
        <v>18.408012441348873</v>
      </c>
      <c r="Q45" s="4">
        <f>I45/O45</f>
        <v>20.58826152885559</v>
      </c>
      <c r="S45" s="1">
        <v>306.36</v>
      </c>
      <c r="T45" s="1">
        <v>164.3</v>
      </c>
      <c r="U45" s="1">
        <v>89.51</v>
      </c>
      <c r="V45" s="1">
        <v>76.28</v>
      </c>
      <c r="W45" s="1">
        <v>115.88</v>
      </c>
      <c r="Y45" s="11">
        <v>298.2</v>
      </c>
      <c r="Z45" s="11">
        <v>140.78</v>
      </c>
      <c r="AA45" s="11">
        <v>76.81</v>
      </c>
      <c r="AB45" s="11">
        <v>53</v>
      </c>
      <c r="AC45" s="11">
        <v>103.87</v>
      </c>
    </row>
    <row r="46" spans="1:29" hidden="1" outlineLevel="1">
      <c r="C46" s="8">
        <v>43878</v>
      </c>
      <c r="D46" s="1" t="s">
        <v>65</v>
      </c>
      <c r="E46" s="2">
        <v>601138</v>
      </c>
      <c r="F46" s="2" t="s">
        <v>188</v>
      </c>
      <c r="G46" s="1">
        <v>19.190000000000001</v>
      </c>
      <c r="H46" s="1">
        <v>199</v>
      </c>
      <c r="I46" s="1">
        <f t="shared" si="33"/>
        <v>3818.8100000000004</v>
      </c>
      <c r="J46" s="1">
        <v>4.7300000000000004</v>
      </c>
      <c r="N46" s="1">
        <f t="shared" ref="N46:N47" si="34">SUM(S46:W46)/5</f>
        <v>150.46600000000001</v>
      </c>
      <c r="O46" s="1">
        <f t="shared" ref="O46:O47" si="35">SUM(Y46:AC46)/5</f>
        <v>134.53199999999998</v>
      </c>
      <c r="P46" s="4">
        <f t="shared" ref="P46:P47" si="36">I46/N46</f>
        <v>25.379886485983544</v>
      </c>
      <c r="Q46" s="4">
        <f t="shared" ref="Q46:Q47" si="37">I46/O46</f>
        <v>28.385885885885891</v>
      </c>
      <c r="S46" s="1">
        <v>306.36</v>
      </c>
      <c r="T46" s="1">
        <v>164.3</v>
      </c>
      <c r="U46" s="1">
        <v>89.51</v>
      </c>
      <c r="V46" s="1">
        <v>76.28</v>
      </c>
      <c r="W46" s="1">
        <v>115.88</v>
      </c>
      <c r="Y46" s="11">
        <v>298.2</v>
      </c>
      <c r="Z46" s="11">
        <v>140.78</v>
      </c>
      <c r="AA46" s="11">
        <v>76.81</v>
      </c>
      <c r="AB46" s="11">
        <v>53</v>
      </c>
      <c r="AC46" s="11">
        <v>103.87</v>
      </c>
    </row>
    <row r="47" spans="1:29" collapsed="1">
      <c r="C47" s="8">
        <v>43896</v>
      </c>
      <c r="D47" s="1" t="s">
        <v>65</v>
      </c>
      <c r="E47" s="2">
        <v>601138</v>
      </c>
      <c r="F47" s="2" t="s">
        <v>188</v>
      </c>
      <c r="G47" s="1">
        <v>16.989999999999998</v>
      </c>
      <c r="H47" s="1">
        <v>199</v>
      </c>
      <c r="I47" s="1">
        <f t="shared" si="33"/>
        <v>3381.0099999999998</v>
      </c>
      <c r="J47" s="1">
        <v>4.18</v>
      </c>
      <c r="N47" s="1">
        <f t="shared" si="34"/>
        <v>150.46600000000001</v>
      </c>
      <c r="O47" s="1">
        <f t="shared" si="35"/>
        <v>134.53199999999998</v>
      </c>
      <c r="P47" s="4">
        <f t="shared" si="36"/>
        <v>22.470259061847855</v>
      </c>
      <c r="Q47" s="4">
        <f t="shared" si="37"/>
        <v>25.131641542532634</v>
      </c>
      <c r="S47" s="1">
        <v>306.36</v>
      </c>
      <c r="T47" s="1">
        <v>164.3</v>
      </c>
      <c r="U47" s="1">
        <v>89.51</v>
      </c>
      <c r="V47" s="1">
        <v>76.28</v>
      </c>
      <c r="W47" s="1">
        <v>115.88</v>
      </c>
      <c r="Y47" s="11">
        <v>298.2</v>
      </c>
      <c r="Z47" s="11">
        <v>140.78</v>
      </c>
      <c r="AA47" s="11">
        <v>76.81</v>
      </c>
      <c r="AB47" s="11">
        <v>53</v>
      </c>
      <c r="AC47" s="11">
        <v>103.87</v>
      </c>
    </row>
    <row r="48" spans="1:29" hidden="1" outlineLevel="1">
      <c r="A48" t="s">
        <v>118</v>
      </c>
      <c r="B48" s="13">
        <v>20</v>
      </c>
      <c r="C48" s="9">
        <v>43883</v>
      </c>
      <c r="D48" s="1" t="s">
        <v>71</v>
      </c>
      <c r="E48" s="2" t="s">
        <v>73</v>
      </c>
      <c r="F48" s="2" t="s">
        <v>188</v>
      </c>
      <c r="G48" s="1">
        <v>14</v>
      </c>
      <c r="H48" s="1">
        <v>2.89</v>
      </c>
      <c r="I48" s="1">
        <f t="shared" si="33"/>
        <v>40.46</v>
      </c>
      <c r="J48" s="1">
        <v>3.39</v>
      </c>
      <c r="N48" s="1">
        <f>SUM(S48:W48)/5</f>
        <v>1.12443</v>
      </c>
      <c r="O48" s="1">
        <f>SUM(Y48:AC48)/5</f>
        <v>1.05206</v>
      </c>
      <c r="P48" s="4">
        <f>I48/N48</f>
        <v>35.982675666782278</v>
      </c>
      <c r="Q48" s="4">
        <f>I48/O48</f>
        <v>38.457882630268237</v>
      </c>
      <c r="S48" s="1">
        <v>1.1299999999999999</v>
      </c>
      <c r="T48" s="1">
        <v>1.53</v>
      </c>
      <c r="U48" s="1">
        <v>1.29</v>
      </c>
      <c r="V48" s="1">
        <v>0.91254999999999997</v>
      </c>
      <c r="W48" s="1">
        <v>0.75960000000000005</v>
      </c>
      <c r="Y48" s="11">
        <v>1</v>
      </c>
      <c r="Z48" s="11">
        <v>1.46</v>
      </c>
      <c r="AA48" s="11">
        <v>1.2</v>
      </c>
      <c r="AB48" s="11">
        <v>0.8609</v>
      </c>
      <c r="AC48" s="11">
        <v>0.73939999999999995</v>
      </c>
    </row>
    <row r="49" spans="1:29" collapsed="1">
      <c r="B49" s="13"/>
      <c r="C49" s="99">
        <v>43897</v>
      </c>
      <c r="D49" s="1" t="s">
        <v>71</v>
      </c>
      <c r="E49" s="2" t="s">
        <v>73</v>
      </c>
      <c r="F49" s="2" t="s">
        <v>188</v>
      </c>
      <c r="G49" s="1">
        <v>11.55</v>
      </c>
      <c r="H49" s="1">
        <v>2.89</v>
      </c>
      <c r="I49" s="1">
        <f t="shared" si="33"/>
        <v>33.3795</v>
      </c>
      <c r="J49" s="1">
        <v>3.39</v>
      </c>
      <c r="N49" s="1">
        <f>SUM(S49:W49)/5</f>
        <v>1.12443</v>
      </c>
      <c r="O49" s="1">
        <f>SUM(Y49:AC49)/5</f>
        <v>1.05206</v>
      </c>
      <c r="P49" s="4">
        <f>I49/N49</f>
        <v>29.68570742509538</v>
      </c>
      <c r="Q49" s="4">
        <f>I49/O49</f>
        <v>31.727753169971294</v>
      </c>
      <c r="S49" s="1">
        <v>1.1299999999999999</v>
      </c>
      <c r="T49" s="1">
        <v>1.53</v>
      </c>
      <c r="U49" s="1">
        <v>1.29</v>
      </c>
      <c r="V49" s="1">
        <v>0.91254999999999997</v>
      </c>
      <c r="W49" s="1">
        <v>0.75960000000000005</v>
      </c>
      <c r="Y49" s="11">
        <v>1</v>
      </c>
      <c r="Z49" s="11">
        <v>1.46</v>
      </c>
      <c r="AA49" s="11">
        <v>1.2</v>
      </c>
      <c r="AB49" s="11">
        <v>0.8609</v>
      </c>
      <c r="AC49" s="11">
        <v>0.73939999999999995</v>
      </c>
    </row>
    <row r="50" spans="1:29">
      <c r="C50" s="9">
        <v>43883</v>
      </c>
      <c r="D50" s="1" t="s">
        <v>70</v>
      </c>
      <c r="E50" s="2">
        <v>600436</v>
      </c>
      <c r="F50" s="2" t="s">
        <v>162</v>
      </c>
      <c r="G50" s="1">
        <v>128.18</v>
      </c>
      <c r="H50" s="1">
        <v>6.03</v>
      </c>
      <c r="I50" s="1">
        <f t="shared" ref="I50:I74" si="38">G50*H50</f>
        <v>772.92540000000008</v>
      </c>
      <c r="J50" s="1">
        <v>11.77</v>
      </c>
      <c r="N50" s="1">
        <f t="shared" ref="N50:N68" si="39">SUM(S50:W50)/5</f>
        <v>6.6340000000000003</v>
      </c>
      <c r="O50" s="1">
        <f t="shared" ref="O50:O68" si="40">SUM(Y50:AC50)/5</f>
        <v>6.5239999999999991</v>
      </c>
      <c r="P50" s="4">
        <f>I50/N50</f>
        <v>116.50970756707869</v>
      </c>
      <c r="Q50" s="4">
        <f>I50/O50</f>
        <v>118.47415695892093</v>
      </c>
      <c r="S50" s="1">
        <v>11.29</v>
      </c>
      <c r="T50" s="1">
        <v>7.8</v>
      </c>
      <c r="U50" s="1">
        <v>5.07</v>
      </c>
      <c r="V50" s="1">
        <v>4.63</v>
      </c>
      <c r="W50" s="1">
        <v>4.38</v>
      </c>
      <c r="Y50" s="11">
        <v>11.24</v>
      </c>
      <c r="Z50" s="11">
        <v>7.75</v>
      </c>
      <c r="AA50" s="11">
        <v>5.22</v>
      </c>
      <c r="AB50" s="11">
        <v>4.59</v>
      </c>
      <c r="AC50" s="11">
        <v>3.82</v>
      </c>
    </row>
    <row r="51" spans="1:29">
      <c r="C51" s="9">
        <v>43883</v>
      </c>
      <c r="D51" s="1" t="s">
        <v>355</v>
      </c>
      <c r="E51" s="2" t="s">
        <v>72</v>
      </c>
      <c r="F51" s="2" t="s">
        <v>146</v>
      </c>
      <c r="G51" s="1">
        <v>40.9</v>
      </c>
      <c r="H51" s="1">
        <v>5.07</v>
      </c>
      <c r="I51" s="1">
        <f t="shared" si="38"/>
        <v>207.363</v>
      </c>
      <c r="J51" s="1">
        <v>5.67</v>
      </c>
      <c r="N51" s="1">
        <f t="shared" si="39"/>
        <v>2.8879999999999999</v>
      </c>
      <c r="O51" s="1">
        <f t="shared" si="40"/>
        <v>2.1644999999999999</v>
      </c>
      <c r="P51" s="4">
        <f>I51/N51</f>
        <v>71.80159279778394</v>
      </c>
      <c r="Q51" s="4">
        <f>I51/O51</f>
        <v>95.801801801801801</v>
      </c>
      <c r="S51" s="1">
        <v>4.0199999999999996</v>
      </c>
      <c r="T51" s="1">
        <v>1.1499999999999999</v>
      </c>
      <c r="U51" s="1">
        <v>4.42</v>
      </c>
      <c r="V51" s="1">
        <v>3.08</v>
      </c>
      <c r="W51" s="1">
        <v>1.77</v>
      </c>
      <c r="Y51" s="11">
        <v>3.17</v>
      </c>
      <c r="Z51" s="11">
        <v>0.86250000000000004</v>
      </c>
      <c r="AA51" s="11">
        <v>3.29</v>
      </c>
      <c r="AB51" s="11">
        <v>2.2799999999999998</v>
      </c>
      <c r="AC51" s="11">
        <v>1.22</v>
      </c>
    </row>
    <row r="52" spans="1:29">
      <c r="C52" s="9">
        <v>43883</v>
      </c>
      <c r="D52" s="1" t="s">
        <v>74</v>
      </c>
      <c r="E52" s="2" t="s">
        <v>75</v>
      </c>
      <c r="F52" s="32" t="s">
        <v>156</v>
      </c>
      <c r="G52" s="1">
        <v>72.69</v>
      </c>
      <c r="H52" s="1">
        <v>19.3</v>
      </c>
      <c r="I52" s="1">
        <f t="shared" si="38"/>
        <v>1402.9169999999999</v>
      </c>
      <c r="J52" s="1">
        <v>4.5199999999999996</v>
      </c>
      <c r="N52" s="1">
        <f t="shared" si="39"/>
        <v>32.378</v>
      </c>
      <c r="O52" s="1">
        <f t="shared" si="40"/>
        <v>30.619999999999997</v>
      </c>
      <c r="P52" s="4">
        <f t="shared" ref="P52:P73" si="41">I52/N52</f>
        <v>43.3293285564272</v>
      </c>
      <c r="Q52" s="4">
        <f t="shared" ref="Q52:Q73" si="42">I52/O52</f>
        <v>45.817015022860879</v>
      </c>
      <c r="S52" s="1">
        <v>44.32</v>
      </c>
      <c r="T52" s="1">
        <v>38.57</v>
      </c>
      <c r="U52" s="1">
        <v>29.66</v>
      </c>
      <c r="V52" s="1">
        <v>26.84</v>
      </c>
      <c r="W52" s="1">
        <v>22.5</v>
      </c>
      <c r="Y52" s="11">
        <v>42.35</v>
      </c>
      <c r="Z52" s="11">
        <v>36.85</v>
      </c>
      <c r="AA52" s="11">
        <v>28.05</v>
      </c>
      <c r="AB52" s="11">
        <v>24.9</v>
      </c>
      <c r="AC52" s="11">
        <v>20.95</v>
      </c>
    </row>
    <row r="53" spans="1:29">
      <c r="C53" s="9">
        <v>43883</v>
      </c>
      <c r="D53" s="1" t="s">
        <v>76</v>
      </c>
      <c r="E53" s="2" t="s">
        <v>77</v>
      </c>
      <c r="F53" s="2" t="s">
        <v>160</v>
      </c>
      <c r="G53" s="1">
        <v>85.07</v>
      </c>
      <c r="H53" s="1">
        <v>19.5</v>
      </c>
      <c r="I53" s="1">
        <f t="shared" si="38"/>
        <v>1658.8649999999998</v>
      </c>
      <c r="J53" s="1">
        <v>8.35</v>
      </c>
      <c r="N53" s="1">
        <f t="shared" si="39"/>
        <v>24.592000000000006</v>
      </c>
      <c r="O53" s="1">
        <f t="shared" si="40"/>
        <v>20.7</v>
      </c>
      <c r="P53" s="4">
        <f t="shared" si="41"/>
        <v>67.455473324658399</v>
      </c>
      <c r="Q53" s="4">
        <f t="shared" si="42"/>
        <v>80.138405797101441</v>
      </c>
      <c r="S53" s="1">
        <v>39.35</v>
      </c>
      <c r="T53" s="1">
        <v>29.35</v>
      </c>
      <c r="U53" s="1">
        <v>20.350000000000001</v>
      </c>
      <c r="V53" s="1">
        <v>17.21</v>
      </c>
      <c r="W53" s="1">
        <v>16.7</v>
      </c>
      <c r="Y53" s="11">
        <v>31.44</v>
      </c>
      <c r="Z53" s="11">
        <v>24.6</v>
      </c>
      <c r="AA53" s="11">
        <v>17.96</v>
      </c>
      <c r="AB53" s="11">
        <v>14.94</v>
      </c>
      <c r="AC53" s="11">
        <v>14.56</v>
      </c>
    </row>
    <row r="54" spans="1:29" hidden="1" outlineLevel="1">
      <c r="C54" s="9">
        <v>43883</v>
      </c>
      <c r="D54" s="1" t="s">
        <v>78</v>
      </c>
      <c r="E54" s="2" t="s">
        <v>80</v>
      </c>
      <c r="F54" s="32" t="s">
        <v>232</v>
      </c>
      <c r="G54" s="1">
        <v>39.4</v>
      </c>
      <c r="H54" s="1">
        <v>93.5</v>
      </c>
      <c r="I54" s="1">
        <f t="shared" si="38"/>
        <v>3683.9</v>
      </c>
      <c r="J54" s="1">
        <v>9.1</v>
      </c>
      <c r="N54" s="1">
        <f t="shared" si="39"/>
        <v>77.494</v>
      </c>
      <c r="O54" s="1">
        <f t="shared" si="40"/>
        <v>75.022000000000006</v>
      </c>
      <c r="P54" s="4">
        <f t="shared" si="41"/>
        <v>47.537873899914835</v>
      </c>
      <c r="Q54" s="4">
        <f t="shared" si="42"/>
        <v>49.104262749593452</v>
      </c>
      <c r="S54" s="1">
        <v>113.82</v>
      </c>
      <c r="T54" s="1">
        <v>93.78</v>
      </c>
      <c r="U54" s="1">
        <v>74.239999999999995</v>
      </c>
      <c r="V54" s="1">
        <v>58.82</v>
      </c>
      <c r="W54" s="1">
        <v>46.81</v>
      </c>
      <c r="Y54" s="11">
        <v>109.83</v>
      </c>
      <c r="Z54" s="11">
        <v>91.77</v>
      </c>
      <c r="AA54" s="11">
        <v>72.709999999999994</v>
      </c>
      <c r="AB54" s="11">
        <v>56.05</v>
      </c>
      <c r="AC54" s="11">
        <v>44.75</v>
      </c>
    </row>
    <row r="55" spans="1:29" collapsed="1">
      <c r="C55" s="101">
        <v>43904</v>
      </c>
      <c r="D55" s="1" t="s">
        <v>78</v>
      </c>
      <c r="E55" s="2" t="s">
        <v>80</v>
      </c>
      <c r="F55" s="32" t="s">
        <v>229</v>
      </c>
      <c r="G55" s="1">
        <v>32.04</v>
      </c>
      <c r="H55" s="1">
        <v>93.5</v>
      </c>
      <c r="I55" s="1">
        <f t="shared" ref="I55" si="43">G55*H55</f>
        <v>2995.74</v>
      </c>
      <c r="J55" s="1">
        <v>9.1</v>
      </c>
      <c r="N55" s="1">
        <f>SUM(R55:V55)/5</f>
        <v>90.731999999999999</v>
      </c>
      <c r="O55" s="1">
        <f>SUM(X55:AB55)/5</f>
        <v>88.071999999999989</v>
      </c>
      <c r="P55" s="4">
        <f t="shared" ref="P55" si="44">I55/N55</f>
        <v>33.017458008199974</v>
      </c>
      <c r="Q55" s="4">
        <f>I55/O55</f>
        <v>34.014669815605416</v>
      </c>
      <c r="R55" s="1">
        <v>113</v>
      </c>
      <c r="S55" s="1">
        <v>113.82</v>
      </c>
      <c r="T55" s="1">
        <v>93.78</v>
      </c>
      <c r="U55" s="1">
        <v>74.239999999999995</v>
      </c>
      <c r="V55" s="1">
        <v>58.82</v>
      </c>
      <c r="W55" s="1">
        <v>46.81</v>
      </c>
      <c r="X55" s="1">
        <v>110</v>
      </c>
      <c r="Y55" s="11">
        <v>109.83</v>
      </c>
      <c r="Z55" s="11">
        <v>91.77</v>
      </c>
      <c r="AA55" s="11">
        <v>72.709999999999994</v>
      </c>
      <c r="AB55" s="11">
        <v>56.05</v>
      </c>
      <c r="AC55" s="1">
        <v>46.81</v>
      </c>
    </row>
    <row r="56" spans="1:29" hidden="1" outlineLevel="1">
      <c r="C56" s="9">
        <v>43883</v>
      </c>
      <c r="D56" s="1" t="s">
        <v>79</v>
      </c>
      <c r="E56" s="2" t="s">
        <v>81</v>
      </c>
      <c r="F56" s="32" t="s">
        <v>232</v>
      </c>
      <c r="G56" s="1">
        <v>22.09</v>
      </c>
      <c r="H56" s="1">
        <v>30.1</v>
      </c>
      <c r="I56" s="1">
        <f t="shared" si="38"/>
        <v>664.90899999999999</v>
      </c>
      <c r="J56" s="1">
        <v>4.6900000000000004</v>
      </c>
      <c r="N56" s="1">
        <f t="shared" si="39"/>
        <v>18.613999999999997</v>
      </c>
      <c r="O56" s="1">
        <f t="shared" si="40"/>
        <v>18.017999999999997</v>
      </c>
      <c r="P56" s="4">
        <f t="shared" si="41"/>
        <v>35.720908993230907</v>
      </c>
      <c r="Q56" s="4">
        <f t="shared" si="42"/>
        <v>36.90248640248641</v>
      </c>
      <c r="S56" s="1">
        <v>25.95</v>
      </c>
      <c r="T56" s="1">
        <v>23.77</v>
      </c>
      <c r="U56" s="1">
        <v>18.100000000000001</v>
      </c>
      <c r="V56" s="1">
        <v>13.81</v>
      </c>
      <c r="W56" s="1">
        <v>11.44</v>
      </c>
      <c r="Y56" s="11">
        <v>24.95</v>
      </c>
      <c r="Z56" s="11">
        <v>23.4</v>
      </c>
      <c r="AA56" s="11">
        <v>17.190000000000001</v>
      </c>
      <c r="AB56" s="11">
        <v>13.5</v>
      </c>
      <c r="AC56" s="11">
        <v>11.05</v>
      </c>
    </row>
    <row r="57" spans="1:29" collapsed="1">
      <c r="C57" s="101">
        <v>43904</v>
      </c>
      <c r="D57" s="1" t="s">
        <v>79</v>
      </c>
      <c r="E57" s="2" t="s">
        <v>81</v>
      </c>
      <c r="F57" s="32" t="s">
        <v>229</v>
      </c>
      <c r="G57" s="1">
        <v>18.2</v>
      </c>
      <c r="H57" s="1">
        <v>30.1</v>
      </c>
      <c r="I57" s="1">
        <f t="shared" ref="I57" si="45">G57*H57</f>
        <v>547.82000000000005</v>
      </c>
      <c r="J57" s="1">
        <v>4.6900000000000004</v>
      </c>
      <c r="N57" s="1">
        <f>SUM(R57:V57)/5</f>
        <v>21.326000000000001</v>
      </c>
      <c r="O57" s="1">
        <f>SUM(X57:AB57)/5</f>
        <v>20.808</v>
      </c>
      <c r="P57" s="4">
        <f t="shared" ref="P57" si="46">I57/N57</f>
        <v>25.687892713120135</v>
      </c>
      <c r="Q57" s="4">
        <f t="shared" ref="Q57" si="47">I57/O57</f>
        <v>26.327374086889659</v>
      </c>
      <c r="R57" s="1">
        <v>25</v>
      </c>
      <c r="S57" s="1">
        <v>25.95</v>
      </c>
      <c r="T57" s="1">
        <v>23.77</v>
      </c>
      <c r="U57" s="1">
        <v>18.100000000000001</v>
      </c>
      <c r="V57" s="1">
        <v>13.81</v>
      </c>
      <c r="W57" s="1">
        <v>11.44</v>
      </c>
      <c r="X57" s="1">
        <v>25</v>
      </c>
      <c r="Y57" s="11">
        <v>24.95</v>
      </c>
      <c r="Z57" s="11">
        <v>23.4</v>
      </c>
      <c r="AA57" s="11">
        <v>17.190000000000001</v>
      </c>
      <c r="AB57" s="11">
        <v>13.5</v>
      </c>
    </row>
    <row r="58" spans="1:29">
      <c r="C58" s="9">
        <v>43883</v>
      </c>
      <c r="D58" s="1" t="s">
        <v>82</v>
      </c>
      <c r="E58" s="2" t="s">
        <v>83</v>
      </c>
      <c r="F58" s="2" t="s">
        <v>171</v>
      </c>
      <c r="G58" s="1">
        <v>50.35</v>
      </c>
      <c r="H58" s="1">
        <v>53.5</v>
      </c>
      <c r="I58" s="1">
        <f t="shared" si="38"/>
        <v>2693.7249999999999</v>
      </c>
      <c r="J58" s="1">
        <v>14.71</v>
      </c>
      <c r="N58" s="1">
        <f t="shared" si="39"/>
        <v>15.228</v>
      </c>
      <c r="O58" s="1">
        <f t="shared" si="40"/>
        <v>13.35</v>
      </c>
      <c r="P58" s="4">
        <f t="shared" si="41"/>
        <v>176.89289466771737</v>
      </c>
      <c r="Q58" s="4">
        <f t="shared" si="42"/>
        <v>201.77715355805245</v>
      </c>
      <c r="S58" s="1">
        <v>28.13</v>
      </c>
      <c r="T58" s="1">
        <v>17.48</v>
      </c>
      <c r="U58" s="1">
        <v>11.82</v>
      </c>
      <c r="V58" s="1">
        <v>11.32</v>
      </c>
      <c r="W58" s="1">
        <v>7.39</v>
      </c>
      <c r="Y58" s="11">
        <v>25.54</v>
      </c>
      <c r="Z58" s="11">
        <v>14.37</v>
      </c>
      <c r="AA58" s="11">
        <v>10.72</v>
      </c>
      <c r="AB58" s="11">
        <v>10.1</v>
      </c>
      <c r="AC58" s="11">
        <v>6.02</v>
      </c>
    </row>
    <row r="59" spans="1:29">
      <c r="A59" t="s">
        <v>122</v>
      </c>
      <c r="B59" s="13">
        <v>15</v>
      </c>
      <c r="C59" s="10">
        <v>43884</v>
      </c>
      <c r="D59" s="1" t="s">
        <v>86</v>
      </c>
      <c r="E59" s="2" t="s">
        <v>87</v>
      </c>
      <c r="F59" s="2" t="s">
        <v>174</v>
      </c>
      <c r="G59" s="1">
        <v>13.4</v>
      </c>
      <c r="H59" s="1">
        <v>5.51</v>
      </c>
      <c r="I59" s="1">
        <f t="shared" si="38"/>
        <v>73.834000000000003</v>
      </c>
      <c r="J59" s="1">
        <v>8.06</v>
      </c>
      <c r="N59" s="1">
        <f t="shared" si="39"/>
        <v>0.57133999999999996</v>
      </c>
      <c r="O59" s="1">
        <f t="shared" si="40"/>
        <v>0.24657999999999997</v>
      </c>
      <c r="P59" s="1">
        <f t="shared" si="41"/>
        <v>129.2295305772395</v>
      </c>
      <c r="Q59" s="1">
        <f t="shared" si="42"/>
        <v>299.43223294671105</v>
      </c>
      <c r="S59" s="1">
        <v>0.20080000000000001</v>
      </c>
      <c r="T59" s="1">
        <v>0.41949999999999998</v>
      </c>
      <c r="U59" s="1">
        <v>0.56410000000000005</v>
      </c>
      <c r="V59" s="1">
        <v>1.01</v>
      </c>
      <c r="W59" s="1">
        <v>0.6623</v>
      </c>
      <c r="Y59" s="11">
        <v>-0.12970000000000001</v>
      </c>
      <c r="Z59" s="11">
        <v>0.1094</v>
      </c>
      <c r="AA59" s="11">
        <v>0.19270000000000001</v>
      </c>
      <c r="AB59" s="11">
        <v>0.61829999999999996</v>
      </c>
      <c r="AC59" s="11">
        <v>0.44219999999999998</v>
      </c>
    </row>
    <row r="60" spans="1:29">
      <c r="B60" s="13" t="s">
        <v>97</v>
      </c>
      <c r="C60" s="10">
        <v>43884</v>
      </c>
      <c r="D60" s="4" t="s">
        <v>88</v>
      </c>
      <c r="E60" s="2" t="s">
        <v>89</v>
      </c>
      <c r="F60" s="2" t="s">
        <v>174</v>
      </c>
      <c r="G60" s="4">
        <v>39.950000000000003</v>
      </c>
      <c r="H60" s="4">
        <v>11.82</v>
      </c>
      <c r="I60" s="4">
        <f t="shared" si="38"/>
        <v>472.20900000000006</v>
      </c>
      <c r="J60" s="4">
        <v>8.4499999999999993</v>
      </c>
      <c r="N60" s="4">
        <f t="shared" si="39"/>
        <v>4.5540000000000003</v>
      </c>
      <c r="O60" s="4">
        <f t="shared" si="40"/>
        <v>3.4840000000000004</v>
      </c>
      <c r="P60" s="4">
        <f t="shared" si="41"/>
        <v>103.69104084321476</v>
      </c>
      <c r="Q60" s="4">
        <f t="shared" si="42"/>
        <v>135.53645235361654</v>
      </c>
      <c r="S60" s="4">
        <v>4.6900000000000004</v>
      </c>
      <c r="T60" s="4">
        <v>4.93</v>
      </c>
      <c r="U60" s="1">
        <v>4.6100000000000003</v>
      </c>
      <c r="V60" s="1">
        <v>4.4400000000000004</v>
      </c>
      <c r="W60" s="4">
        <v>4.0999999999999996</v>
      </c>
      <c r="Y60" s="11">
        <v>3.59</v>
      </c>
      <c r="Z60" s="11">
        <v>3.45</v>
      </c>
      <c r="AA60" s="11">
        <v>3.62</v>
      </c>
      <c r="AB60" s="11">
        <v>3.51</v>
      </c>
      <c r="AC60" s="11">
        <v>3.25</v>
      </c>
    </row>
    <row r="61" spans="1:29">
      <c r="C61" s="10">
        <v>43884</v>
      </c>
      <c r="D61" s="4" t="s">
        <v>90</v>
      </c>
      <c r="E61" s="7" t="s">
        <v>91</v>
      </c>
      <c r="F61" s="2" t="s">
        <v>174</v>
      </c>
      <c r="G61" s="4">
        <v>8.86</v>
      </c>
      <c r="H61" s="4">
        <v>10.8</v>
      </c>
      <c r="I61" s="4">
        <f t="shared" si="38"/>
        <v>95.688000000000002</v>
      </c>
      <c r="J61" s="4">
        <v>2.72</v>
      </c>
      <c r="N61" s="4">
        <f t="shared" si="39"/>
        <v>1.1267960000000001</v>
      </c>
      <c r="O61" s="4">
        <f t="shared" si="40"/>
        <v>0.89206000000000008</v>
      </c>
      <c r="P61" s="4">
        <f t="shared" si="41"/>
        <v>84.9204292525</v>
      </c>
      <c r="Q61" s="4">
        <f t="shared" si="42"/>
        <v>107.26632737708225</v>
      </c>
      <c r="S61" s="4">
        <v>1.48</v>
      </c>
      <c r="T61" s="4">
        <v>1.32</v>
      </c>
      <c r="U61" s="1">
        <v>1.0900000000000001</v>
      </c>
      <c r="V61" s="1">
        <v>1.41</v>
      </c>
      <c r="W61" s="4">
        <v>0.33398</v>
      </c>
      <c r="Y61" s="11">
        <v>1.1100000000000001</v>
      </c>
      <c r="Z61" s="11">
        <v>1.1200000000000001</v>
      </c>
      <c r="AA61" s="11">
        <v>0.96309999999999996</v>
      </c>
      <c r="AB61" s="11">
        <v>0.86829999999999996</v>
      </c>
      <c r="AC61" s="11">
        <v>0.39889999999999998</v>
      </c>
    </row>
    <row r="62" spans="1:29">
      <c r="C62" s="10">
        <v>43884</v>
      </c>
      <c r="D62" s="4" t="s">
        <v>94</v>
      </c>
      <c r="E62" s="7" t="s">
        <v>95</v>
      </c>
      <c r="F62" s="2" t="s">
        <v>233</v>
      </c>
      <c r="G62" s="1">
        <v>13.95</v>
      </c>
      <c r="H62" s="1">
        <v>16.399999999999999</v>
      </c>
      <c r="I62" s="1">
        <f t="shared" si="38"/>
        <v>228.77999999999997</v>
      </c>
      <c r="J62" s="1">
        <v>4.47</v>
      </c>
      <c r="N62" s="1">
        <f t="shared" si="39"/>
        <v>4.3360000000000003</v>
      </c>
      <c r="O62" s="1">
        <f t="shared" si="40"/>
        <v>3.5250599999999999</v>
      </c>
      <c r="P62" s="1">
        <f t="shared" si="41"/>
        <v>52.762915129151281</v>
      </c>
      <c r="Q62" s="1">
        <f t="shared" si="42"/>
        <v>64.901022961311298</v>
      </c>
      <c r="S62" s="1">
        <v>4.99</v>
      </c>
      <c r="T62" s="1">
        <v>1.1399999999999999</v>
      </c>
      <c r="U62" s="1">
        <v>6.89</v>
      </c>
      <c r="V62" s="1">
        <v>5.29</v>
      </c>
      <c r="W62" s="1">
        <v>3.37</v>
      </c>
      <c r="Y62" s="11">
        <v>4.26</v>
      </c>
      <c r="Z62" s="11">
        <v>0.62529999999999997</v>
      </c>
      <c r="AA62" s="11">
        <v>5.74</v>
      </c>
      <c r="AB62" s="11">
        <v>4.1900000000000004</v>
      </c>
      <c r="AC62" s="11">
        <v>2.81</v>
      </c>
    </row>
    <row r="63" spans="1:29">
      <c r="B63" s="13" t="s">
        <v>104</v>
      </c>
      <c r="C63" s="10">
        <v>43884</v>
      </c>
      <c r="D63" s="4" t="s">
        <v>98</v>
      </c>
      <c r="E63" s="7" t="s">
        <v>100</v>
      </c>
      <c r="F63" s="2" t="s">
        <v>179</v>
      </c>
      <c r="G63" s="1">
        <v>7.28</v>
      </c>
      <c r="H63" s="1">
        <v>6.62</v>
      </c>
      <c r="I63" s="1">
        <f t="shared" si="38"/>
        <v>48.193600000000004</v>
      </c>
      <c r="J63" s="1">
        <v>1.71</v>
      </c>
      <c r="N63" s="1">
        <f t="shared" si="39"/>
        <v>-1.8279999999999998</v>
      </c>
      <c r="O63" s="1">
        <f t="shared" si="40"/>
        <v>-2.0100000000000002</v>
      </c>
      <c r="P63" s="1">
        <f t="shared" si="41"/>
        <v>-26.36411378555799</v>
      </c>
      <c r="Q63" s="1">
        <f t="shared" si="42"/>
        <v>-23.976915422885572</v>
      </c>
      <c r="S63" s="1">
        <v>-13.62</v>
      </c>
      <c r="T63" s="1">
        <v>-2.02</v>
      </c>
      <c r="U63" s="1">
        <v>2.4</v>
      </c>
      <c r="V63" s="1">
        <v>2.17</v>
      </c>
      <c r="W63" s="1">
        <v>1.93</v>
      </c>
      <c r="Y63" s="11">
        <v>-13.62</v>
      </c>
      <c r="Z63" s="11">
        <v>-2.27</v>
      </c>
      <c r="AA63" s="11">
        <v>2.2799999999999998</v>
      </c>
      <c r="AB63" s="11">
        <v>1.93</v>
      </c>
      <c r="AC63" s="11">
        <v>1.63</v>
      </c>
    </row>
    <row r="64" spans="1:29">
      <c r="A64" t="s">
        <v>119</v>
      </c>
      <c r="B64" s="13" t="s">
        <v>331</v>
      </c>
      <c r="C64" s="10">
        <v>43884</v>
      </c>
      <c r="D64" s="4" t="s">
        <v>99</v>
      </c>
      <c r="E64" s="7" t="s">
        <v>101</v>
      </c>
      <c r="F64" s="1" t="s">
        <v>183</v>
      </c>
      <c r="G64" s="1">
        <v>2.25</v>
      </c>
      <c r="H64" s="1">
        <v>10.9</v>
      </c>
      <c r="I64" s="1">
        <f t="shared" si="38"/>
        <v>24.525000000000002</v>
      </c>
      <c r="J64" s="1">
        <v>0.56999999999999995</v>
      </c>
      <c r="N64" s="1">
        <f t="shared" si="39"/>
        <v>-2.0191240000000001</v>
      </c>
      <c r="O64" s="1">
        <f t="shared" si="40"/>
        <v>-1.9146852000000003</v>
      </c>
      <c r="P64" s="1">
        <f t="shared" si="41"/>
        <v>-12.146356538776223</v>
      </c>
      <c r="Q64" s="1">
        <f t="shared" si="42"/>
        <v>-12.808894120036024</v>
      </c>
      <c r="S64" s="1">
        <v>-11.07</v>
      </c>
      <c r="T64" s="1">
        <v>2.17</v>
      </c>
      <c r="U64" s="1">
        <v>-0.48442000000000002</v>
      </c>
      <c r="V64" s="1">
        <v>0.1129</v>
      </c>
      <c r="W64" s="1">
        <v>-0.82410000000000005</v>
      </c>
      <c r="Y64" s="11">
        <v>-11.43</v>
      </c>
      <c r="Z64" s="11">
        <v>2.25</v>
      </c>
      <c r="AA64" s="11">
        <v>0.42009999999999997</v>
      </c>
      <c r="AB64" s="11">
        <v>0.10484</v>
      </c>
      <c r="AC64" s="11">
        <v>-0.91836600000000002</v>
      </c>
    </row>
    <row r="65" spans="1:29">
      <c r="A65" t="s">
        <v>120</v>
      </c>
      <c r="B65" s="13" t="s">
        <v>105</v>
      </c>
      <c r="C65" s="10">
        <v>43884</v>
      </c>
      <c r="D65" s="4" t="s">
        <v>102</v>
      </c>
      <c r="E65" s="7" t="s">
        <v>103</v>
      </c>
      <c r="F65" s="1" t="s">
        <v>184</v>
      </c>
      <c r="G65" s="1">
        <v>2.68</v>
      </c>
      <c r="H65" s="1">
        <v>4.12</v>
      </c>
      <c r="I65" s="1">
        <f t="shared" si="38"/>
        <v>11.041600000000001</v>
      </c>
      <c r="J65" s="1">
        <v>79.25</v>
      </c>
      <c r="N65" s="1">
        <f t="shared" si="39"/>
        <v>-1.32952</v>
      </c>
      <c r="O65" s="1">
        <f t="shared" si="40"/>
        <v>-0.41112300000000002</v>
      </c>
      <c r="P65" s="1">
        <f t="shared" si="41"/>
        <v>-8.304952163186714</v>
      </c>
      <c r="Q65" s="1">
        <f t="shared" si="42"/>
        <v>-26.857169265645563</v>
      </c>
      <c r="S65" s="1">
        <v>-6.23</v>
      </c>
      <c r="T65" s="1">
        <v>-0.3135</v>
      </c>
      <c r="U65" s="1">
        <v>0.23480000000000001</v>
      </c>
      <c r="V65" s="1">
        <v>-0.9899</v>
      </c>
      <c r="W65" s="1">
        <v>0.65100000000000002</v>
      </c>
      <c r="Y65" s="11">
        <v>-0.88629999999999998</v>
      </c>
      <c r="Z65" s="11">
        <v>-0.28595999999999999</v>
      </c>
      <c r="AA65" s="11">
        <v>-0.27500000000000002</v>
      </c>
      <c r="AB65" s="11">
        <v>-0.98405500000000001</v>
      </c>
      <c r="AC65" s="11">
        <v>0.37569999999999998</v>
      </c>
    </row>
    <row r="66" spans="1:29">
      <c r="C66" s="10">
        <v>43884</v>
      </c>
      <c r="D66" s="4" t="s">
        <v>106</v>
      </c>
      <c r="E66" s="7" t="s">
        <v>107</v>
      </c>
      <c r="F66" s="2" t="s">
        <v>186</v>
      </c>
      <c r="G66" s="1">
        <v>26.9</v>
      </c>
      <c r="H66" s="1">
        <v>1.32</v>
      </c>
      <c r="I66" s="1">
        <f t="shared" si="38"/>
        <v>35.508000000000003</v>
      </c>
      <c r="J66" s="1">
        <v>2.82</v>
      </c>
      <c r="N66" s="1">
        <f t="shared" si="39"/>
        <v>1.2262580000000001</v>
      </c>
      <c r="O66" s="1">
        <f t="shared" si="40"/>
        <v>1.1109800000000001</v>
      </c>
      <c r="P66" s="1">
        <f t="shared" si="41"/>
        <v>28.956386013383806</v>
      </c>
      <c r="Q66" s="1">
        <f t="shared" si="42"/>
        <v>31.960971394624565</v>
      </c>
      <c r="S66" s="1">
        <v>2.09</v>
      </c>
      <c r="T66" s="1">
        <v>1.17</v>
      </c>
      <c r="U66" s="1">
        <v>0.77159999999999995</v>
      </c>
      <c r="V66" s="1">
        <v>1.1499999999999999</v>
      </c>
      <c r="W66" s="1">
        <v>0.94969000000000003</v>
      </c>
      <c r="Y66" s="11">
        <v>2.0499999999999998</v>
      </c>
      <c r="Z66" s="11">
        <v>1.1000000000000001</v>
      </c>
      <c r="AA66" s="11">
        <v>0.74790000000000001</v>
      </c>
      <c r="AB66" s="11">
        <v>0.88880000000000003</v>
      </c>
      <c r="AC66" s="11">
        <v>0.76819999999999999</v>
      </c>
    </row>
    <row r="67" spans="1:29">
      <c r="B67" s="13" t="s">
        <v>127</v>
      </c>
      <c r="C67" s="10">
        <v>43884</v>
      </c>
      <c r="D67" s="4" t="s">
        <v>108</v>
      </c>
      <c r="E67" s="7" t="s">
        <v>109</v>
      </c>
      <c r="F67" s="2" t="s">
        <v>186</v>
      </c>
      <c r="G67" s="1">
        <v>7.13</v>
      </c>
      <c r="H67" s="1">
        <v>3.55</v>
      </c>
      <c r="I67" s="1">
        <f t="shared" si="38"/>
        <v>25.311499999999999</v>
      </c>
      <c r="J67" s="1">
        <v>2.21</v>
      </c>
      <c r="N67" s="1">
        <f t="shared" si="39"/>
        <v>0.38122</v>
      </c>
      <c r="O67" s="1">
        <f t="shared" si="40"/>
        <v>0.25054000000000004</v>
      </c>
      <c r="P67" s="1">
        <f t="shared" si="41"/>
        <v>66.396044278894067</v>
      </c>
      <c r="Q67" s="1">
        <f t="shared" si="42"/>
        <v>101.02777999521032</v>
      </c>
      <c r="S67" s="1">
        <v>0.7772</v>
      </c>
      <c r="T67" s="1">
        <v>0.63849999999999996</v>
      </c>
      <c r="U67" s="1">
        <v>0.30070000000000002</v>
      </c>
      <c r="V67" s="1" t="s">
        <v>110</v>
      </c>
      <c r="W67" s="1">
        <v>0.18970000000000001</v>
      </c>
      <c r="Y67" s="11">
        <v>0.65139999999999998</v>
      </c>
      <c r="Z67" s="11">
        <v>0.35070000000000001</v>
      </c>
      <c r="AA67" s="11">
        <v>0.10249999999999999</v>
      </c>
      <c r="AB67" s="11">
        <v>0.1188</v>
      </c>
      <c r="AC67" s="11">
        <v>2.93E-2</v>
      </c>
    </row>
    <row r="68" spans="1:29">
      <c r="C68" s="10">
        <v>43884</v>
      </c>
      <c r="D68" s="4" t="s">
        <v>111</v>
      </c>
      <c r="E68" s="7" t="s">
        <v>112</v>
      </c>
      <c r="F68" s="2" t="s">
        <v>186</v>
      </c>
      <c r="G68" s="1">
        <v>9.9600000000000009</v>
      </c>
      <c r="H68" s="1">
        <v>24.5</v>
      </c>
      <c r="I68" s="1">
        <f t="shared" si="38"/>
        <v>244.02</v>
      </c>
      <c r="J68" s="1">
        <v>1.05</v>
      </c>
      <c r="N68" s="1">
        <f t="shared" si="39"/>
        <v>10.668000000000001</v>
      </c>
      <c r="O68" s="1">
        <f t="shared" si="40"/>
        <v>3.5513199999999996</v>
      </c>
      <c r="P68" s="1">
        <f t="shared" si="41"/>
        <v>22.874015748031496</v>
      </c>
      <c r="Q68" s="1">
        <f t="shared" si="42"/>
        <v>68.712478740299389</v>
      </c>
      <c r="S68" s="1">
        <v>24</v>
      </c>
      <c r="T68" s="1">
        <v>15.46</v>
      </c>
      <c r="U68" s="1">
        <v>7.55</v>
      </c>
      <c r="V68" s="1">
        <v>1.42</v>
      </c>
      <c r="W68" s="1">
        <v>4.91</v>
      </c>
      <c r="Y68" s="11">
        <v>8.59</v>
      </c>
      <c r="Z68" s="11">
        <v>3.82</v>
      </c>
      <c r="AA68" s="11">
        <v>-0.9234</v>
      </c>
      <c r="AB68" s="11">
        <v>1.37</v>
      </c>
      <c r="AC68" s="11">
        <v>4.9000000000000004</v>
      </c>
    </row>
    <row r="69" spans="1:29">
      <c r="C69" s="10">
        <v>43884</v>
      </c>
      <c r="D69" s="4" t="s">
        <v>113</v>
      </c>
      <c r="E69" s="7" t="s">
        <v>114</v>
      </c>
      <c r="F69" s="2" t="s">
        <v>186</v>
      </c>
      <c r="G69" s="1">
        <v>28.89</v>
      </c>
      <c r="H69" s="1">
        <v>0.83</v>
      </c>
      <c r="I69" s="1">
        <f t="shared" si="38"/>
        <v>23.9787</v>
      </c>
      <c r="J69" s="1">
        <v>2.08</v>
      </c>
      <c r="N69" s="1">
        <f>(S69+W69)/2</f>
        <v>1.0470999999999999</v>
      </c>
      <c r="O69" s="1">
        <f>(Y69+AC69)/2</f>
        <v>1.0159850000000001</v>
      </c>
      <c r="P69" s="1">
        <f t="shared" si="41"/>
        <v>22.900105052048517</v>
      </c>
      <c r="Q69" s="1">
        <f t="shared" si="42"/>
        <v>23.601431123490993</v>
      </c>
      <c r="S69" s="1">
        <v>1.39</v>
      </c>
      <c r="T69" s="6" t="s">
        <v>115</v>
      </c>
      <c r="U69" s="6" t="s">
        <v>115</v>
      </c>
      <c r="V69" s="6" t="s">
        <v>115</v>
      </c>
      <c r="W69" s="1">
        <v>0.70420000000000005</v>
      </c>
      <c r="Y69" s="11">
        <v>1.35</v>
      </c>
      <c r="Z69" s="6" t="s">
        <v>115</v>
      </c>
      <c r="AA69" s="6" t="s">
        <v>115</v>
      </c>
      <c r="AB69" s="6" t="s">
        <v>115</v>
      </c>
      <c r="AC69" s="11">
        <v>0.68196999999999997</v>
      </c>
    </row>
    <row r="70" spans="1:29">
      <c r="A70" t="s">
        <v>123</v>
      </c>
      <c r="B70" s="13" t="s">
        <v>237</v>
      </c>
      <c r="C70" s="10">
        <v>43884</v>
      </c>
      <c r="D70" s="4" t="s">
        <v>116</v>
      </c>
      <c r="E70" s="7" t="s">
        <v>117</v>
      </c>
      <c r="F70" s="2" t="s">
        <v>186</v>
      </c>
      <c r="G70" s="1">
        <v>10.1</v>
      </c>
      <c r="H70" s="1">
        <v>5.39</v>
      </c>
      <c r="I70" s="1">
        <f t="shared" si="38"/>
        <v>54.438999999999993</v>
      </c>
      <c r="J70" s="1">
        <v>1.68</v>
      </c>
      <c r="N70" s="1">
        <f>SUM(S70:W70)/5</f>
        <v>2.3560000000000003</v>
      </c>
      <c r="O70" s="1">
        <f t="shared" ref="O70:O75" si="48">SUM(Y70:AC70)/5</f>
        <v>2.3779999999999997</v>
      </c>
      <c r="P70" s="1">
        <f t="shared" si="41"/>
        <v>23.106536502546682</v>
      </c>
      <c r="Q70" s="1">
        <f t="shared" si="42"/>
        <v>22.892767031118588</v>
      </c>
      <c r="S70" s="1">
        <v>3.21</v>
      </c>
      <c r="T70" s="1">
        <v>2.2799999999999998</v>
      </c>
      <c r="U70" s="1">
        <v>1.61</v>
      </c>
      <c r="V70" s="1">
        <v>2.36</v>
      </c>
      <c r="W70" s="1">
        <v>2.3199999999999998</v>
      </c>
      <c r="Y70" s="11">
        <v>3.22</v>
      </c>
      <c r="Z70" s="11">
        <v>2.2999999999999998</v>
      </c>
      <c r="AA70" s="11">
        <v>1.57</v>
      </c>
      <c r="AB70" s="11">
        <v>2.4500000000000002</v>
      </c>
      <c r="AC70" s="11">
        <v>2.35</v>
      </c>
    </row>
    <row r="71" spans="1:29">
      <c r="C71" s="37">
        <v>43897</v>
      </c>
      <c r="D71" s="4" t="s">
        <v>251</v>
      </c>
      <c r="E71" s="7" t="s">
        <v>252</v>
      </c>
      <c r="F71" s="2" t="s">
        <v>254</v>
      </c>
      <c r="G71" s="1">
        <v>15.28</v>
      </c>
      <c r="H71" s="1">
        <v>4.63</v>
      </c>
      <c r="I71" s="1">
        <f t="shared" si="38"/>
        <v>70.746399999999994</v>
      </c>
      <c r="J71" s="1">
        <v>3.28</v>
      </c>
      <c r="N71" s="1">
        <f>SUM(S71:W71)/5</f>
        <v>1.268</v>
      </c>
      <c r="O71" s="1">
        <f t="shared" si="48"/>
        <v>0.90959999999999996</v>
      </c>
      <c r="P71" s="1">
        <f t="shared" si="41"/>
        <v>55.793690851735008</v>
      </c>
      <c r="Q71" s="1">
        <f t="shared" si="42"/>
        <v>77.777484608619176</v>
      </c>
      <c r="S71" s="1">
        <v>2.1800000000000002</v>
      </c>
      <c r="T71" s="1">
        <v>1.34</v>
      </c>
      <c r="U71" s="1">
        <v>0.97</v>
      </c>
      <c r="V71" s="1">
        <v>0.75</v>
      </c>
      <c r="W71" s="1">
        <v>1.1000000000000001</v>
      </c>
      <c r="Y71" s="11">
        <v>2.09</v>
      </c>
      <c r="Z71" s="11">
        <v>1.28</v>
      </c>
      <c r="AA71" s="11">
        <v>0.85</v>
      </c>
      <c r="AB71" s="11">
        <v>0.13300000000000001</v>
      </c>
      <c r="AC71" s="11">
        <v>0.19500000000000001</v>
      </c>
    </row>
    <row r="72" spans="1:29">
      <c r="C72" s="8">
        <v>43878</v>
      </c>
      <c r="D72" s="1" t="s">
        <v>66</v>
      </c>
      <c r="E72" s="2">
        <v>601933</v>
      </c>
      <c r="F72" s="2" t="s">
        <v>230</v>
      </c>
      <c r="G72" s="1">
        <v>9.1</v>
      </c>
      <c r="I72" s="1">
        <v>870.9</v>
      </c>
      <c r="J72" s="1">
        <v>4.25</v>
      </c>
      <c r="N72" s="1">
        <f>SUM(S72:W72)/5</f>
        <v>10.698</v>
      </c>
      <c r="O72" s="1">
        <f t="shared" si="48"/>
        <v>10.238</v>
      </c>
      <c r="P72" s="4">
        <f>I72/N72</f>
        <v>81.407739764441942</v>
      </c>
      <c r="Q72" s="4">
        <f>I72/O72</f>
        <v>85.065442469232281</v>
      </c>
      <c r="S72" s="1">
        <v>9.9700000000000006</v>
      </c>
      <c r="T72" s="1">
        <v>16.850000000000001</v>
      </c>
      <c r="U72" s="1">
        <v>12.14</v>
      </c>
      <c r="V72" s="1">
        <v>6</v>
      </c>
      <c r="W72" s="1">
        <v>8.5299999999999994</v>
      </c>
      <c r="Y72" s="11">
        <v>8.9700000000000006</v>
      </c>
      <c r="Z72" s="11">
        <v>17.78</v>
      </c>
      <c r="AA72" s="11">
        <v>10.87</v>
      </c>
      <c r="AB72" s="11">
        <v>6.5</v>
      </c>
      <c r="AC72" s="11">
        <v>7.07</v>
      </c>
    </row>
    <row r="73" spans="1:29">
      <c r="C73" s="37">
        <v>43897</v>
      </c>
      <c r="D73" s="4" t="s">
        <v>256</v>
      </c>
      <c r="F73" s="32" t="s">
        <v>257</v>
      </c>
      <c r="G73" s="1">
        <v>9.4700000000000006</v>
      </c>
      <c r="H73" s="1">
        <v>13.6</v>
      </c>
      <c r="I73" s="1">
        <f t="shared" si="38"/>
        <v>128.792</v>
      </c>
      <c r="J73" s="1">
        <v>4.21</v>
      </c>
      <c r="N73" s="1">
        <f>SUM(S73:W73)/5</f>
        <v>1.9579999999999997</v>
      </c>
      <c r="O73" s="1">
        <f t="shared" si="48"/>
        <v>1.6380000000000003</v>
      </c>
      <c r="P73" s="1">
        <f t="shared" si="41"/>
        <v>65.777323799795724</v>
      </c>
      <c r="Q73" s="1">
        <f t="shared" si="42"/>
        <v>78.627594627594618</v>
      </c>
      <c r="S73" s="1">
        <v>3.22</v>
      </c>
      <c r="T73" s="1">
        <v>1.64</v>
      </c>
      <c r="U73" s="1">
        <v>1.44</v>
      </c>
      <c r="V73" s="1">
        <v>1.79</v>
      </c>
      <c r="W73" s="1">
        <v>1.7</v>
      </c>
      <c r="Y73" s="11">
        <v>3.08</v>
      </c>
      <c r="Z73" s="11">
        <v>1.49</v>
      </c>
      <c r="AA73" s="11">
        <v>1.1100000000000001</v>
      </c>
      <c r="AB73" s="11">
        <v>1.36</v>
      </c>
      <c r="AC73" s="11">
        <v>1.1499999999999999</v>
      </c>
    </row>
    <row r="74" spans="1:29">
      <c r="C74" s="37">
        <v>43897</v>
      </c>
      <c r="D74" s="4" t="s">
        <v>258</v>
      </c>
      <c r="F74" s="32" t="s">
        <v>259</v>
      </c>
      <c r="G74" s="1">
        <v>3.85</v>
      </c>
      <c r="H74" s="1">
        <v>70.099999999999994</v>
      </c>
      <c r="I74" s="1">
        <f t="shared" si="38"/>
        <v>269.88499999999999</v>
      </c>
      <c r="J74" s="1">
        <v>1.49</v>
      </c>
      <c r="N74" s="1">
        <f t="shared" ref="N74:N85" si="49">SUM(S74:W74)/5</f>
        <v>21.521999999999998</v>
      </c>
      <c r="O74" s="1">
        <f t="shared" si="48"/>
        <v>17.318000000000001</v>
      </c>
      <c r="P74" s="1">
        <f t="shared" ref="P74:P86" si="50">I74/N74</f>
        <v>12.539959111606729</v>
      </c>
      <c r="Q74" s="1">
        <f t="shared" ref="Q74:Q86" si="51">I74/O74</f>
        <v>15.584074373484235</v>
      </c>
      <c r="S74" s="1">
        <v>14.48</v>
      </c>
      <c r="T74" s="1">
        <v>21.44</v>
      </c>
      <c r="U74" s="1">
        <v>29.53</v>
      </c>
      <c r="V74" s="1">
        <v>26.14</v>
      </c>
      <c r="W74" s="1">
        <v>16.02</v>
      </c>
      <c r="Y74" s="11">
        <v>2.73</v>
      </c>
      <c r="Z74" s="11">
        <v>19.89</v>
      </c>
      <c r="AA74" s="11">
        <v>29.1</v>
      </c>
      <c r="AB74" s="11">
        <v>22.59</v>
      </c>
      <c r="AC74" s="11">
        <v>12.28</v>
      </c>
    </row>
    <row r="75" spans="1:29">
      <c r="C75" s="37">
        <v>43897</v>
      </c>
      <c r="D75" s="4" t="s">
        <v>265</v>
      </c>
      <c r="F75" s="7" t="s">
        <v>259</v>
      </c>
      <c r="G75" s="1">
        <v>6.85</v>
      </c>
      <c r="H75" s="1">
        <v>30.1</v>
      </c>
      <c r="I75" s="1">
        <f t="shared" ref="I75:I96" si="52">G75*H75</f>
        <v>206.185</v>
      </c>
      <c r="J75" s="1">
        <v>1.54</v>
      </c>
      <c r="N75" s="1">
        <f>SUM(S75:W75)/5</f>
        <v>12.962</v>
      </c>
      <c r="O75" s="1">
        <f t="shared" si="48"/>
        <v>13.101999999999999</v>
      </c>
      <c r="P75" s="1">
        <f>I75/N75</f>
        <v>15.906881654065732</v>
      </c>
      <c r="Q75" s="1">
        <f>I75/O75</f>
        <v>15.736910395359489</v>
      </c>
      <c r="S75" s="1">
        <v>24.96</v>
      </c>
      <c r="T75" s="1">
        <v>12.5</v>
      </c>
      <c r="U75" s="1">
        <v>8.9</v>
      </c>
      <c r="V75" s="1">
        <v>9.5399999999999991</v>
      </c>
      <c r="W75" s="1">
        <v>8.91</v>
      </c>
      <c r="Y75" s="11">
        <v>24.69</v>
      </c>
      <c r="Z75" s="11">
        <v>13.36</v>
      </c>
      <c r="AA75" s="11">
        <v>8.64</v>
      </c>
      <c r="AB75" s="11">
        <v>9.02</v>
      </c>
      <c r="AC75" s="11">
        <v>9.8000000000000007</v>
      </c>
    </row>
    <row r="76" spans="1:29">
      <c r="C76" s="37">
        <v>43897</v>
      </c>
      <c r="D76" s="4" t="s">
        <v>263</v>
      </c>
      <c r="F76" s="7" t="s">
        <v>264</v>
      </c>
      <c r="G76" s="1">
        <v>23.34</v>
      </c>
      <c r="H76" s="1">
        <v>5.59</v>
      </c>
      <c r="I76" s="1">
        <f t="shared" si="52"/>
        <v>130.47059999999999</v>
      </c>
      <c r="J76" s="1">
        <v>3.01</v>
      </c>
      <c r="N76" s="1">
        <f>SUM(R76:V76)/5</f>
        <v>7.0220000000000011</v>
      </c>
      <c r="O76" s="1">
        <f>SUM(X76:AB76)/5</f>
        <v>6.3379999999999992</v>
      </c>
      <c r="P76" s="1">
        <f t="shared" si="50"/>
        <v>18.580262033608655</v>
      </c>
      <c r="Q76" s="1">
        <f t="shared" si="51"/>
        <v>20.585452824234775</v>
      </c>
      <c r="R76" s="1">
        <v>8.08</v>
      </c>
      <c r="S76" s="1">
        <v>9.1199999999999992</v>
      </c>
      <c r="T76" s="1">
        <v>10.44</v>
      </c>
      <c r="U76" s="1">
        <v>5.63</v>
      </c>
      <c r="V76" s="1">
        <v>1.84</v>
      </c>
      <c r="X76" s="1">
        <v>7.43</v>
      </c>
      <c r="Y76" s="11">
        <v>8.4700000000000006</v>
      </c>
      <c r="Z76" s="11">
        <v>9.3699999999999992</v>
      </c>
      <c r="AA76" s="11">
        <v>4.5</v>
      </c>
      <c r="AB76" s="11">
        <v>1.92</v>
      </c>
    </row>
    <row r="77" spans="1:29">
      <c r="C77" s="37">
        <v>43897</v>
      </c>
      <c r="D77" s="4" t="s">
        <v>267</v>
      </c>
      <c r="F77" s="32" t="s">
        <v>279</v>
      </c>
      <c r="G77" s="1">
        <v>8.84</v>
      </c>
      <c r="H77" s="1">
        <v>10.5</v>
      </c>
      <c r="I77" s="1">
        <f t="shared" si="52"/>
        <v>92.82</v>
      </c>
      <c r="J77" s="1">
        <v>2.0499999999999998</v>
      </c>
      <c r="N77" s="1">
        <f t="shared" si="49"/>
        <v>1.8779999999999997</v>
      </c>
      <c r="O77" s="1">
        <f t="shared" ref="O77:O84" si="53">SUM(Y77:AC77)/5</f>
        <v>1.6859999999999999</v>
      </c>
      <c r="P77" s="1">
        <f t="shared" si="50"/>
        <v>49.424920127795531</v>
      </c>
      <c r="Q77" s="1">
        <f t="shared" si="51"/>
        <v>55.053380782918147</v>
      </c>
      <c r="S77" s="1">
        <v>1.69</v>
      </c>
      <c r="T77" s="1">
        <v>1.49</v>
      </c>
      <c r="U77" s="1">
        <v>0.55000000000000004</v>
      </c>
      <c r="V77" s="1">
        <v>3.13</v>
      </c>
      <c r="W77" s="1">
        <v>2.5299999999999998</v>
      </c>
      <c r="Y77" s="11">
        <v>1.31</v>
      </c>
      <c r="Z77" s="11">
        <v>1.33</v>
      </c>
      <c r="AA77" s="11">
        <v>0.5</v>
      </c>
      <c r="AB77" s="11">
        <v>2.94</v>
      </c>
      <c r="AC77" s="11">
        <v>2.35</v>
      </c>
    </row>
    <row r="78" spans="1:29">
      <c r="C78" s="37">
        <v>43897</v>
      </c>
      <c r="D78" s="4" t="s">
        <v>268</v>
      </c>
      <c r="F78" s="32" t="s">
        <v>146</v>
      </c>
      <c r="G78" s="1">
        <v>31.95</v>
      </c>
      <c r="H78" s="1">
        <v>8.24</v>
      </c>
      <c r="I78" s="1">
        <f t="shared" si="52"/>
        <v>263.26800000000003</v>
      </c>
      <c r="J78" s="1">
        <v>5.49</v>
      </c>
      <c r="N78" s="1">
        <f t="shared" si="49"/>
        <v>5.734</v>
      </c>
      <c r="O78" s="1">
        <f t="shared" si="53"/>
        <v>4.9300000000000006</v>
      </c>
      <c r="P78" s="1">
        <f t="shared" si="50"/>
        <v>45.913498430415075</v>
      </c>
      <c r="Q78" s="1">
        <f t="shared" si="51"/>
        <v>53.401217038539556</v>
      </c>
      <c r="S78" s="1">
        <v>9</v>
      </c>
      <c r="T78" s="1">
        <v>8.93</v>
      </c>
      <c r="U78" s="1">
        <v>5.78</v>
      </c>
      <c r="V78" s="1">
        <v>3.19</v>
      </c>
      <c r="W78" s="1">
        <v>1.77</v>
      </c>
      <c r="Y78" s="11">
        <v>8.18</v>
      </c>
      <c r="Z78" s="11">
        <v>7.97</v>
      </c>
      <c r="AA78" s="11">
        <v>4.9400000000000004</v>
      </c>
      <c r="AB78" s="11">
        <v>2.44</v>
      </c>
      <c r="AC78" s="11">
        <v>1.1200000000000001</v>
      </c>
    </row>
    <row r="79" spans="1:29" outlineLevel="1">
      <c r="C79" s="37">
        <v>43897</v>
      </c>
      <c r="D79" s="4" t="s">
        <v>269</v>
      </c>
      <c r="F79" s="32" t="s">
        <v>277</v>
      </c>
      <c r="G79" s="1">
        <v>4.0999999999999996</v>
      </c>
      <c r="H79" s="1">
        <v>22.5</v>
      </c>
      <c r="I79" s="1">
        <f t="shared" si="52"/>
        <v>92.249999999999986</v>
      </c>
      <c r="J79" s="1">
        <v>0.9</v>
      </c>
      <c r="N79" s="1">
        <f t="shared" si="49"/>
        <v>9.6080000000000005</v>
      </c>
      <c r="O79" s="1">
        <f t="shared" si="53"/>
        <v>9.4540000000000006</v>
      </c>
      <c r="P79" s="1">
        <f t="shared" si="50"/>
        <v>9.6013738551207304</v>
      </c>
      <c r="Q79" s="1">
        <f t="shared" si="51"/>
        <v>9.7577744869896321</v>
      </c>
      <c r="S79" s="1">
        <v>8.0399999999999991</v>
      </c>
      <c r="T79" s="1">
        <v>11.67</v>
      </c>
      <c r="U79" s="1">
        <v>7.51</v>
      </c>
      <c r="V79" s="1">
        <v>11.54</v>
      </c>
      <c r="W79" s="1">
        <v>9.2799999999999994</v>
      </c>
      <c r="Y79" s="11">
        <v>8.07</v>
      </c>
      <c r="Z79" s="11">
        <v>11.48</v>
      </c>
      <c r="AA79" s="11">
        <v>7.19</v>
      </c>
      <c r="AB79" s="11">
        <v>11.57</v>
      </c>
      <c r="AC79" s="11">
        <v>8.9600000000000009</v>
      </c>
    </row>
    <row r="80" spans="1:29">
      <c r="C80" s="98">
        <v>43902</v>
      </c>
      <c r="D80" s="4" t="s">
        <v>358</v>
      </c>
      <c r="F80" s="32" t="s">
        <v>277</v>
      </c>
      <c r="G80" s="1">
        <v>4.05</v>
      </c>
      <c r="H80" s="1">
        <v>22.5</v>
      </c>
      <c r="I80" s="1">
        <f t="shared" ref="I80:I81" si="54">G80*H80</f>
        <v>91.125</v>
      </c>
      <c r="J80" s="1">
        <v>0.88</v>
      </c>
      <c r="N80" s="1">
        <f>SUM(S80:W80)/5</f>
        <v>9.6080000000000005</v>
      </c>
      <c r="O80" s="1">
        <f>SUM(Y80:AC80)/5</f>
        <v>9.4540000000000006</v>
      </c>
      <c r="P80" s="1">
        <f>I80/N80</f>
        <v>9.4842839300582842</v>
      </c>
      <c r="Q80" s="1">
        <f t="shared" ref="Q80" si="55">I80/O80</f>
        <v>9.6387772371482967</v>
      </c>
      <c r="S80" s="1">
        <v>8.0399999999999991</v>
      </c>
      <c r="T80" s="1">
        <v>11.67</v>
      </c>
      <c r="U80" s="1">
        <v>7.51</v>
      </c>
      <c r="V80" s="1">
        <v>11.54</v>
      </c>
      <c r="W80" s="1">
        <v>9.2799999999999994</v>
      </c>
      <c r="Y80" s="11">
        <v>8.07</v>
      </c>
      <c r="Z80" s="11">
        <v>11.48</v>
      </c>
      <c r="AA80" s="11">
        <v>7.19</v>
      </c>
      <c r="AB80" s="11">
        <v>11.57</v>
      </c>
      <c r="AC80" s="11">
        <v>8.9600000000000009</v>
      </c>
    </row>
    <row r="81" spans="3:29">
      <c r="C81" s="98">
        <v>43902</v>
      </c>
      <c r="D81" s="4" t="s">
        <v>357</v>
      </c>
      <c r="F81" s="32" t="s">
        <v>277</v>
      </c>
      <c r="G81" s="1">
        <v>9.58</v>
      </c>
      <c r="H81" s="1">
        <v>21.8</v>
      </c>
      <c r="I81" s="1">
        <f t="shared" si="54"/>
        <v>208.84400000000002</v>
      </c>
      <c r="J81" s="1">
        <v>1.1599999999999999</v>
      </c>
      <c r="N81" s="1">
        <f>SUM(R81:V81)/5</f>
        <v>15.788</v>
      </c>
      <c r="O81" s="1">
        <f>SUM(X81:AB81)/5</f>
        <v>9.0839999999999996</v>
      </c>
      <c r="P81" s="1">
        <f t="shared" ref="P81" si="56">I81/N81</f>
        <v>13.228021281986321</v>
      </c>
      <c r="Q81" s="1">
        <f t="shared" ref="Q81" si="57">I81/O81</f>
        <v>22.990312637604582</v>
      </c>
      <c r="S81" s="1">
        <v>35.79</v>
      </c>
      <c r="T81" s="1">
        <v>15.04</v>
      </c>
      <c r="U81" s="1">
        <v>13.16</v>
      </c>
      <c r="V81" s="1">
        <v>14.95</v>
      </c>
      <c r="W81" s="1">
        <v>22.71</v>
      </c>
      <c r="Y81" s="11">
        <v>15.38</v>
      </c>
      <c r="Z81" s="11">
        <v>14.72</v>
      </c>
      <c r="AA81" s="11">
        <v>10.050000000000001</v>
      </c>
      <c r="AB81" s="11">
        <v>5.27</v>
      </c>
      <c r="AC81" s="11">
        <v>9.64</v>
      </c>
    </row>
    <row r="82" spans="3:29">
      <c r="C82" s="37">
        <v>43897</v>
      </c>
      <c r="D82" s="4" t="s">
        <v>271</v>
      </c>
      <c r="E82" s="4">
        <v>601858</v>
      </c>
      <c r="F82" s="32" t="s">
        <v>281</v>
      </c>
      <c r="G82" s="1">
        <v>11.02</v>
      </c>
      <c r="H82" s="1">
        <v>7.91</v>
      </c>
      <c r="I82" s="1">
        <f t="shared" si="52"/>
        <v>87.168199999999999</v>
      </c>
      <c r="J82" s="1">
        <v>2.37</v>
      </c>
      <c r="N82" s="1">
        <f t="shared" si="49"/>
        <v>3.1119999999999997</v>
      </c>
      <c r="O82" s="1">
        <f t="shared" si="53"/>
        <v>2.9</v>
      </c>
      <c r="P82" s="1">
        <f t="shared" si="50"/>
        <v>28.010347043701803</v>
      </c>
      <c r="Q82" s="1">
        <f t="shared" si="51"/>
        <v>30.058</v>
      </c>
      <c r="S82" s="1">
        <v>4.26</v>
      </c>
      <c r="T82" s="1">
        <v>3.6</v>
      </c>
      <c r="U82" s="1">
        <v>2.85</v>
      </c>
      <c r="V82" s="1">
        <v>2.56</v>
      </c>
      <c r="W82" s="1">
        <v>2.29</v>
      </c>
      <c r="Y82" s="11">
        <v>4</v>
      </c>
      <c r="Z82" s="11">
        <v>3.5</v>
      </c>
      <c r="AA82" s="11">
        <v>2.5499999999999998</v>
      </c>
      <c r="AB82" s="11">
        <v>2.35</v>
      </c>
      <c r="AC82" s="11">
        <v>2.1</v>
      </c>
    </row>
    <row r="83" spans="3:29">
      <c r="C83" s="37">
        <v>43897</v>
      </c>
      <c r="D83" s="4" t="s">
        <v>274</v>
      </c>
      <c r="E83" s="4"/>
      <c r="F83" s="32" t="s">
        <v>272</v>
      </c>
      <c r="G83" s="1">
        <v>4.79</v>
      </c>
      <c r="H83" s="1">
        <v>19</v>
      </c>
      <c r="I83" s="1">
        <f t="shared" si="52"/>
        <v>91.01</v>
      </c>
      <c r="J83" s="1">
        <v>1.07</v>
      </c>
      <c r="N83" s="1">
        <f t="shared" si="49"/>
        <v>-6.0660000000000007</v>
      </c>
      <c r="O83" s="1">
        <f t="shared" si="53"/>
        <v>-7.1960000000000006</v>
      </c>
      <c r="P83" s="1">
        <f t="shared" si="50"/>
        <v>-15.003297065611605</v>
      </c>
      <c r="Q83" s="1">
        <f t="shared" si="51"/>
        <v>-12.647304057809894</v>
      </c>
      <c r="S83" s="1">
        <v>-0.64</v>
      </c>
      <c r="T83" s="1">
        <v>3.06</v>
      </c>
      <c r="U83" s="1">
        <v>-10.25</v>
      </c>
      <c r="V83" s="1">
        <v>-18.38</v>
      </c>
      <c r="W83" s="1">
        <v>-4.12</v>
      </c>
      <c r="Y83" s="11">
        <v>-22.8</v>
      </c>
      <c r="Z83" s="11">
        <v>4.96</v>
      </c>
      <c r="AA83" s="11">
        <v>3.58</v>
      </c>
      <c r="AB83" s="11">
        <v>-17.66</v>
      </c>
      <c r="AC83" s="11">
        <v>-4.0599999999999996</v>
      </c>
    </row>
    <row r="84" spans="3:29">
      <c r="C84" s="37">
        <v>43897</v>
      </c>
      <c r="D84" s="4" t="s">
        <v>275</v>
      </c>
      <c r="E84" s="4"/>
      <c r="F84" s="32" t="s">
        <v>188</v>
      </c>
      <c r="G84" s="1">
        <v>30.7</v>
      </c>
      <c r="H84" s="1">
        <v>37.700000000000003</v>
      </c>
      <c r="I84" s="1">
        <f t="shared" si="52"/>
        <v>1157.3900000000001</v>
      </c>
      <c r="J84" s="1">
        <v>4.49</v>
      </c>
      <c r="N84" s="1">
        <f t="shared" si="49"/>
        <v>16.975999999999999</v>
      </c>
      <c r="O84" s="1">
        <f t="shared" si="53"/>
        <v>16.231999999999999</v>
      </c>
      <c r="P84" s="1">
        <f t="shared" si="50"/>
        <v>68.178016022620184</v>
      </c>
      <c r="Q84" s="1">
        <f t="shared" si="51"/>
        <v>71.302981764415975</v>
      </c>
      <c r="S84" s="1">
        <v>25.67</v>
      </c>
      <c r="T84" s="1">
        <v>35.5</v>
      </c>
      <c r="U84" s="1">
        <v>15.51</v>
      </c>
      <c r="V84" s="1">
        <v>5.21</v>
      </c>
      <c r="W84" s="1">
        <v>2.99</v>
      </c>
      <c r="Y84" s="11">
        <v>23.44</v>
      </c>
      <c r="Z84" s="11">
        <v>34.65</v>
      </c>
      <c r="AA84" s="11">
        <v>15.11</v>
      </c>
      <c r="AB84" s="11">
        <v>5.27</v>
      </c>
      <c r="AC84" s="11">
        <v>2.69</v>
      </c>
    </row>
    <row r="85" spans="3:29">
      <c r="C85" s="37">
        <v>43897</v>
      </c>
      <c r="D85" s="4" t="s">
        <v>283</v>
      </c>
      <c r="E85" s="4"/>
      <c r="F85" s="32" t="s">
        <v>254</v>
      </c>
      <c r="G85" s="1">
        <v>3.69</v>
      </c>
      <c r="H85" s="1">
        <v>14.42</v>
      </c>
      <c r="I85" s="1">
        <f t="shared" si="52"/>
        <v>53.209800000000001</v>
      </c>
      <c r="J85" s="1">
        <v>1.19</v>
      </c>
      <c r="N85" s="1">
        <f t="shared" si="49"/>
        <v>1.1339999999999999</v>
      </c>
      <c r="O85" s="1">
        <f>SUM(Y85:AC85)/5</f>
        <v>1.282</v>
      </c>
      <c r="P85" s="1">
        <f t="shared" si="50"/>
        <v>46.922222222222224</v>
      </c>
      <c r="Q85" s="1">
        <f t="shared" si="51"/>
        <v>41.50530421216849</v>
      </c>
      <c r="S85" s="1">
        <v>-2.5</v>
      </c>
      <c r="T85" s="1">
        <v>0.5</v>
      </c>
      <c r="U85" s="1">
        <v>2.68</v>
      </c>
      <c r="V85" s="1">
        <v>2.75</v>
      </c>
      <c r="W85" s="1">
        <v>2.2400000000000002</v>
      </c>
      <c r="Y85" s="11">
        <v>-1.35</v>
      </c>
      <c r="Z85" s="11">
        <v>0.4</v>
      </c>
      <c r="AA85" s="11">
        <v>2.61</v>
      </c>
      <c r="AB85" s="11">
        <v>2.56</v>
      </c>
      <c r="AC85" s="11">
        <v>2.19</v>
      </c>
    </row>
    <row r="86" spans="3:29">
      <c r="C86" s="37">
        <v>43897</v>
      </c>
      <c r="D86" s="4" t="s">
        <v>319</v>
      </c>
      <c r="E86" s="4"/>
      <c r="F86" s="32" t="s">
        <v>320</v>
      </c>
      <c r="G86" s="1">
        <v>6.99</v>
      </c>
      <c r="H86" s="1">
        <v>16.190000000000001</v>
      </c>
      <c r="I86" s="1">
        <f t="shared" si="52"/>
        <v>113.16810000000001</v>
      </c>
      <c r="J86" s="1">
        <v>1.98</v>
      </c>
      <c r="N86" s="1">
        <f>SUM(R86:V86)/5</f>
        <v>4.9039999999999999</v>
      </c>
      <c r="O86" s="1">
        <f>SUM(X86:AB86)/5</f>
        <v>5.1579999999999995</v>
      </c>
      <c r="P86" s="1">
        <f t="shared" si="50"/>
        <v>23.076692495921698</v>
      </c>
      <c r="Q86" s="1">
        <f t="shared" si="51"/>
        <v>21.940306320279181</v>
      </c>
      <c r="R86" s="1">
        <v>7.71</v>
      </c>
      <c r="S86" s="1">
        <v>6.05</v>
      </c>
      <c r="T86" s="1">
        <v>3.42</v>
      </c>
      <c r="U86" s="1">
        <v>2.25</v>
      </c>
      <c r="V86" s="1">
        <v>5.09</v>
      </c>
      <c r="X86" s="11">
        <v>7.51</v>
      </c>
      <c r="Y86" s="11">
        <v>6.05</v>
      </c>
      <c r="Z86" s="11">
        <v>3.01</v>
      </c>
      <c r="AA86" s="11">
        <v>4.16</v>
      </c>
      <c r="AB86" s="11">
        <v>5.0599999999999996</v>
      </c>
    </row>
    <row r="87" spans="3:29">
      <c r="C87" s="98">
        <v>43902</v>
      </c>
      <c r="D87" s="4" t="s">
        <v>336</v>
      </c>
      <c r="E87" s="4"/>
      <c r="F87" s="32" t="s">
        <v>337</v>
      </c>
      <c r="G87" s="1">
        <v>2.66</v>
      </c>
      <c r="H87" s="1">
        <v>22.36</v>
      </c>
      <c r="I87" s="1">
        <f t="shared" si="52"/>
        <v>59.477600000000002</v>
      </c>
      <c r="J87" s="1">
        <v>1.69</v>
      </c>
      <c r="N87" s="1">
        <f>SUM(R87:V87)/5</f>
        <v>1.8519999999999999</v>
      </c>
      <c r="O87" s="1">
        <f>SUM(X87:AB87)/5</f>
        <v>1.218</v>
      </c>
      <c r="P87" s="1">
        <f t="shared" ref="P87:P88" si="58">I87/N87</f>
        <v>32.115334773218144</v>
      </c>
      <c r="Q87" s="1">
        <f t="shared" ref="Q87:Q88" si="59">I87/O87</f>
        <v>48.832183908045977</v>
      </c>
      <c r="S87" s="1">
        <v>1.81</v>
      </c>
      <c r="T87" s="1">
        <v>2.95</v>
      </c>
      <c r="U87" s="1">
        <v>2.4300000000000002</v>
      </c>
      <c r="V87" s="1">
        <v>2.0699999999999998</v>
      </c>
      <c r="W87" s="1">
        <v>2.85</v>
      </c>
      <c r="Y87" s="11">
        <v>1.0900000000000001</v>
      </c>
      <c r="Z87" s="11">
        <v>1.96</v>
      </c>
      <c r="AA87" s="11">
        <v>1.63</v>
      </c>
      <c r="AB87" s="11">
        <v>1.41</v>
      </c>
      <c r="AC87" s="11">
        <v>1.07</v>
      </c>
    </row>
    <row r="88" spans="3:29">
      <c r="C88" s="98">
        <v>43904</v>
      </c>
      <c r="D88" s="4" t="s">
        <v>343</v>
      </c>
      <c r="E88" s="4"/>
      <c r="F88" s="32" t="s">
        <v>272</v>
      </c>
      <c r="G88" s="1">
        <v>3.78</v>
      </c>
      <c r="H88" s="1">
        <v>35.700000000000003</v>
      </c>
      <c r="I88" s="1">
        <f t="shared" si="52"/>
        <v>134.946</v>
      </c>
      <c r="J88" s="1">
        <v>1.23</v>
      </c>
      <c r="N88" s="1">
        <f>SUM(R88:V88)/5</f>
        <v>7.2780000000000005</v>
      </c>
      <c r="O88" s="1">
        <f>SUM(X88:AB88)/5</f>
        <v>5.1760000000000002</v>
      </c>
      <c r="P88" s="1">
        <f t="shared" si="58"/>
        <v>18.541632316570485</v>
      </c>
      <c r="Q88" s="1">
        <f t="shared" si="59"/>
        <v>26.071483771251931</v>
      </c>
      <c r="R88" s="1">
        <v>8.7100000000000009</v>
      </c>
      <c r="S88" s="1">
        <v>9.1</v>
      </c>
      <c r="T88" s="1">
        <v>10.94</v>
      </c>
      <c r="U88" s="1">
        <v>4.3499999999999996</v>
      </c>
      <c r="V88" s="1">
        <v>3.29</v>
      </c>
      <c r="X88" s="11">
        <v>6.67</v>
      </c>
      <c r="Y88" s="11">
        <v>9.36</v>
      </c>
      <c r="Z88" s="11">
        <v>9.1</v>
      </c>
      <c r="AA88" s="11">
        <v>2.4700000000000002</v>
      </c>
      <c r="AB88" s="11">
        <v>-1.72</v>
      </c>
    </row>
    <row r="89" spans="3:29">
      <c r="C89" s="98">
        <v>43902</v>
      </c>
      <c r="D89" s="4" t="s">
        <v>344</v>
      </c>
      <c r="E89" s="4"/>
      <c r="F89" s="32" t="s">
        <v>181</v>
      </c>
      <c r="G89" s="1">
        <v>9.3800000000000008</v>
      </c>
      <c r="H89" s="1">
        <v>12.3</v>
      </c>
      <c r="I89" s="1">
        <f t="shared" si="52"/>
        <v>115.37400000000001</v>
      </c>
      <c r="J89" s="1">
        <v>1.29</v>
      </c>
      <c r="N89" s="1">
        <f>SUM(S89:W89)/5</f>
        <v>9.3360000000000021</v>
      </c>
      <c r="O89" s="1">
        <f>SUM(Y89:AC89)/5</f>
        <v>7.1739999999999995</v>
      </c>
      <c r="P89" s="1">
        <f t="shared" ref="P89:P92" si="60">I89/N89</f>
        <v>12.35796915167095</v>
      </c>
      <c r="Q89" s="1">
        <f t="shared" ref="Q89:Q91" si="61">I89/O89</f>
        <v>16.082241427376641</v>
      </c>
      <c r="S89" s="1">
        <v>14.06</v>
      </c>
      <c r="T89" s="1">
        <v>6.92</v>
      </c>
      <c r="U89" s="1">
        <v>5.7</v>
      </c>
      <c r="V89" s="1">
        <v>8.5500000000000007</v>
      </c>
      <c r="W89" s="1">
        <v>11.45</v>
      </c>
      <c r="Y89" s="11">
        <v>13.15</v>
      </c>
      <c r="Z89" s="11">
        <v>5.93</v>
      </c>
      <c r="AA89" s="11">
        <v>1.9</v>
      </c>
      <c r="AB89" s="11">
        <v>7.33</v>
      </c>
      <c r="AC89" s="11">
        <v>7.56</v>
      </c>
    </row>
    <row r="90" spans="3:29">
      <c r="C90" s="98">
        <v>43902</v>
      </c>
      <c r="D90" s="4" t="s">
        <v>345</v>
      </c>
      <c r="E90" s="4"/>
      <c r="F90" s="32" t="s">
        <v>281</v>
      </c>
      <c r="G90" s="1">
        <v>16.350000000000001</v>
      </c>
      <c r="H90" s="1">
        <v>6.34</v>
      </c>
      <c r="I90" s="1">
        <f t="shared" si="52"/>
        <v>103.65900000000001</v>
      </c>
      <c r="J90" s="1">
        <v>4.43</v>
      </c>
      <c r="N90" s="1">
        <f>SUM(S90:W90)/5</f>
        <v>2.944</v>
      </c>
      <c r="O90" s="1">
        <f>SUM(Y90:AC90)/5</f>
        <v>2.5100000000000002</v>
      </c>
      <c r="P90" s="1">
        <f t="shared" si="60"/>
        <v>35.210258152173914</v>
      </c>
      <c r="Q90" s="1">
        <f t="shared" si="61"/>
        <v>41.298406374501994</v>
      </c>
      <c r="S90" s="1">
        <v>3.21</v>
      </c>
      <c r="T90" s="1">
        <v>3.31</v>
      </c>
      <c r="U90" s="1">
        <v>3.56</v>
      </c>
      <c r="V90" s="1">
        <v>3.45</v>
      </c>
      <c r="W90" s="1">
        <v>1.19</v>
      </c>
      <c r="Y90" s="11">
        <v>2.4900000000000002</v>
      </c>
      <c r="Z90" s="11">
        <v>2.81</v>
      </c>
      <c r="AA90" s="11">
        <v>3.05</v>
      </c>
      <c r="AB90" s="11">
        <v>3.27</v>
      </c>
      <c r="AC90" s="11">
        <v>0.93</v>
      </c>
    </row>
    <row r="91" spans="3:29">
      <c r="C91" s="98">
        <v>43902</v>
      </c>
      <c r="D91" s="4" t="s">
        <v>346</v>
      </c>
      <c r="E91" s="4"/>
      <c r="F91" s="32" t="s">
        <v>347</v>
      </c>
      <c r="G91" s="1">
        <v>23.27</v>
      </c>
      <c r="H91" s="1">
        <v>8.15</v>
      </c>
      <c r="I91" s="1">
        <f t="shared" si="52"/>
        <v>189.65049999999999</v>
      </c>
      <c r="J91" s="1">
        <v>3.33</v>
      </c>
      <c r="N91" s="1">
        <f>SUM(R91:V91)/5</f>
        <v>9.0579999999999981</v>
      </c>
      <c r="O91" s="1">
        <f>SUM(X91:AB91)/5</f>
        <v>8.5779999999999994</v>
      </c>
      <c r="P91" s="1">
        <f t="shared" si="60"/>
        <v>20.937348200485761</v>
      </c>
      <c r="Q91" s="1">
        <f t="shared" si="61"/>
        <v>22.108941478200048</v>
      </c>
      <c r="S91" s="1">
        <v>16.88</v>
      </c>
      <c r="T91" s="1">
        <v>12.24</v>
      </c>
      <c r="U91" s="1">
        <v>9.34</v>
      </c>
      <c r="V91" s="1">
        <v>6.83</v>
      </c>
      <c r="W91" s="1">
        <v>5.19</v>
      </c>
      <c r="Y91" s="11">
        <v>15.93</v>
      </c>
      <c r="Z91" s="11">
        <v>11.54</v>
      </c>
      <c r="AA91" s="11">
        <v>9.02</v>
      </c>
      <c r="AB91" s="11">
        <v>6.4</v>
      </c>
      <c r="AC91" s="11">
        <v>4.78</v>
      </c>
    </row>
    <row r="92" spans="3:29">
      <c r="C92" s="98">
        <v>43902</v>
      </c>
      <c r="D92" s="4" t="s">
        <v>349</v>
      </c>
      <c r="E92" s="4"/>
      <c r="F92" s="32" t="s">
        <v>350</v>
      </c>
      <c r="G92" s="1">
        <v>5.99</v>
      </c>
      <c r="H92" s="1">
        <v>12.5</v>
      </c>
      <c r="I92" s="1">
        <f t="shared" si="52"/>
        <v>74.875</v>
      </c>
      <c r="J92" s="1">
        <v>1.1599999999999999</v>
      </c>
      <c r="N92" s="1">
        <f>SUM(R92:V92)/5</f>
        <v>5.1220000000000008</v>
      </c>
      <c r="O92" s="1">
        <f>SUM(X92:AB92)/5</f>
        <v>4.7580000000000009</v>
      </c>
      <c r="P92" s="1">
        <f t="shared" si="60"/>
        <v>14.618313158922295</v>
      </c>
      <c r="Q92" s="1">
        <f>I92/O92</f>
        <v>15.736654056326184</v>
      </c>
      <c r="R92" s="1">
        <v>8.14</v>
      </c>
      <c r="S92" s="1">
        <v>5.52</v>
      </c>
      <c r="T92" s="1">
        <v>3.58</v>
      </c>
      <c r="U92" s="1">
        <v>2.44</v>
      </c>
      <c r="V92" s="1">
        <v>5.93</v>
      </c>
      <c r="X92" s="11">
        <v>8.5500000000000007</v>
      </c>
      <c r="Y92" s="11">
        <v>5.87</v>
      </c>
      <c r="Z92" s="11">
        <v>3.99</v>
      </c>
      <c r="AA92" s="11">
        <v>2.78</v>
      </c>
      <c r="AB92" s="11">
        <v>2.6</v>
      </c>
    </row>
    <row r="93" spans="3:29" hidden="1" outlineLevel="1">
      <c r="C93" s="98">
        <v>43902</v>
      </c>
      <c r="D93" s="4" t="s">
        <v>352</v>
      </c>
      <c r="E93" s="4"/>
      <c r="F93" s="32" t="s">
        <v>171</v>
      </c>
      <c r="G93" s="1">
        <v>30.55</v>
      </c>
      <c r="H93" s="1">
        <v>4</v>
      </c>
      <c r="I93" s="1">
        <f t="shared" si="52"/>
        <v>122.2</v>
      </c>
      <c r="J93" s="1">
        <v>6.96</v>
      </c>
      <c r="N93" s="1">
        <f>SUM(S93:W93)/5</f>
        <v>1.6599999999999997</v>
      </c>
      <c r="O93" s="1">
        <f>SUM(Y93:AC93)/5</f>
        <v>1.8460000000000001</v>
      </c>
      <c r="P93" s="1">
        <f t="shared" ref="P93:P96" si="62">I93/N93</f>
        <v>73.614457831325311</v>
      </c>
      <c r="Q93" s="1">
        <f t="shared" ref="Q93" si="63">I93/O93</f>
        <v>66.197183098591552</v>
      </c>
      <c r="S93" s="1">
        <v>2.19</v>
      </c>
      <c r="T93" s="1">
        <v>1.99</v>
      </c>
      <c r="U93" s="1">
        <v>1.96</v>
      </c>
      <c r="V93" s="1">
        <v>0.75</v>
      </c>
      <c r="W93" s="1">
        <v>1.41</v>
      </c>
      <c r="Y93" s="11">
        <v>2.15</v>
      </c>
      <c r="Z93" s="11">
        <v>1.89</v>
      </c>
      <c r="AA93" s="11">
        <v>1.94</v>
      </c>
      <c r="AB93" s="11">
        <v>1.84</v>
      </c>
      <c r="AC93" s="11">
        <v>1.41</v>
      </c>
    </row>
    <row r="94" spans="3:29" collapsed="1">
      <c r="C94" s="98">
        <v>43904</v>
      </c>
      <c r="D94" s="4" t="s">
        <v>352</v>
      </c>
      <c r="E94" s="4"/>
      <c r="F94" s="32" t="s">
        <v>171</v>
      </c>
      <c r="G94" s="1">
        <v>29.02</v>
      </c>
      <c r="H94" s="1">
        <v>4</v>
      </c>
      <c r="I94" s="1">
        <f t="shared" ref="I94" si="64">G94*H94</f>
        <v>116.08</v>
      </c>
      <c r="J94" s="1">
        <v>6.61</v>
      </c>
      <c r="N94" s="1">
        <f>SUM(R94:V94)/5</f>
        <v>1.996</v>
      </c>
      <c r="O94" s="1">
        <f>SUM(X94:AB94)/5</f>
        <v>2.0499999999999998</v>
      </c>
      <c r="P94" s="1">
        <f t="shared" ref="P94" si="65">I94/N94</f>
        <v>58.1563126252505</v>
      </c>
      <c r="Q94" s="1">
        <f t="shared" ref="Q94" si="66">I94/O94</f>
        <v>56.62439024390244</v>
      </c>
      <c r="R94" s="1">
        <v>3.09</v>
      </c>
      <c r="S94" s="1">
        <v>2.19</v>
      </c>
      <c r="T94" s="1">
        <v>1.99</v>
      </c>
      <c r="U94" s="1">
        <v>1.96</v>
      </c>
      <c r="V94" s="1">
        <v>0.75</v>
      </c>
      <c r="W94" s="1">
        <v>1.41</v>
      </c>
      <c r="X94" s="1">
        <v>2.4300000000000002</v>
      </c>
      <c r="Y94" s="11">
        <v>2.15</v>
      </c>
      <c r="Z94" s="11">
        <v>1.89</v>
      </c>
      <c r="AA94" s="11">
        <v>1.94</v>
      </c>
      <c r="AB94" s="11">
        <v>1.84</v>
      </c>
      <c r="AC94" s="11">
        <v>1.41</v>
      </c>
    </row>
    <row r="95" spans="3:29">
      <c r="C95" s="98">
        <v>43902</v>
      </c>
      <c r="D95" s="4" t="s">
        <v>356</v>
      </c>
      <c r="E95" s="4"/>
      <c r="F95" s="32" t="s">
        <v>150</v>
      </c>
      <c r="G95" s="1">
        <v>4.93</v>
      </c>
      <c r="H95" s="1">
        <v>36.6</v>
      </c>
      <c r="I95" s="1">
        <f t="shared" si="52"/>
        <v>180.43799999999999</v>
      </c>
      <c r="J95" s="1">
        <v>1.31</v>
      </c>
      <c r="N95" s="1">
        <f>SUM(R95:V95)/5</f>
        <v>8.84</v>
      </c>
      <c r="O95" s="1">
        <f>SUM(X95:AB95)/5</f>
        <v>8.4400000000000013</v>
      </c>
      <c r="P95" s="1">
        <f t="shared" si="62"/>
        <v>20.411538461538459</v>
      </c>
      <c r="Q95" s="1">
        <f>I95/O95</f>
        <v>21.37890995260663</v>
      </c>
      <c r="R95" s="1">
        <v>13.38</v>
      </c>
      <c r="S95" s="1">
        <v>12.54</v>
      </c>
      <c r="T95" s="1">
        <v>7.49</v>
      </c>
      <c r="U95" s="1">
        <v>5.77</v>
      </c>
      <c r="V95" s="1">
        <v>5.0199999999999996</v>
      </c>
      <c r="X95" s="1">
        <v>13.39</v>
      </c>
      <c r="Y95" s="11">
        <v>11.91</v>
      </c>
      <c r="Z95" s="11">
        <v>6.28</v>
      </c>
      <c r="AA95" s="11">
        <v>5.62</v>
      </c>
      <c r="AB95" s="11">
        <v>5</v>
      </c>
    </row>
    <row r="96" spans="3:29">
      <c r="C96" s="98">
        <v>43904</v>
      </c>
      <c r="D96" s="4" t="s">
        <v>363</v>
      </c>
      <c r="E96" s="4"/>
      <c r="F96" s="32" t="s">
        <v>188</v>
      </c>
      <c r="G96" s="1">
        <v>3.87</v>
      </c>
      <c r="H96" s="1">
        <v>33.299999999999997</v>
      </c>
      <c r="I96" s="1">
        <f t="shared" si="52"/>
        <v>128.87099999999998</v>
      </c>
      <c r="J96" s="1">
        <v>2.56</v>
      </c>
      <c r="N96" s="1">
        <f>SUM(R96:V96)/5</f>
        <v>2.4739999999999998</v>
      </c>
      <c r="O96" s="1">
        <f>SUM(X96:AB96)/5</f>
        <v>1.9339999999999999</v>
      </c>
      <c r="P96" s="1">
        <f t="shared" si="62"/>
        <v>52.090137429264345</v>
      </c>
      <c r="Q96" s="1">
        <f t="shared" ref="Q96" si="67">I96/O96</f>
        <v>66.634436401240947</v>
      </c>
      <c r="S96" s="1">
        <v>2.21</v>
      </c>
      <c r="T96" s="1">
        <v>2.5</v>
      </c>
      <c r="U96" s="1">
        <v>4.17</v>
      </c>
      <c r="V96" s="1">
        <v>3.49</v>
      </c>
      <c r="W96" s="1">
        <v>2.4900000000000002</v>
      </c>
      <c r="Y96" s="11">
        <v>2.87</v>
      </c>
      <c r="Z96" s="11">
        <v>1.1000000000000001</v>
      </c>
      <c r="AA96" s="11">
        <v>2.3199999999999998</v>
      </c>
      <c r="AB96" s="11">
        <v>3.38</v>
      </c>
      <c r="AC96" s="11">
        <v>2.58</v>
      </c>
    </row>
    <row r="97" spans="3:6">
      <c r="C97" s="1"/>
      <c r="D97" s="4"/>
      <c r="E97" s="4"/>
      <c r="F97" s="32"/>
    </row>
    <row r="98" spans="3:6">
      <c r="C98" s="1"/>
      <c r="D98" s="4"/>
      <c r="E98" s="4"/>
      <c r="F98" s="32"/>
    </row>
    <row r="99" spans="3:6">
      <c r="C99" s="1"/>
      <c r="D99" s="4"/>
      <c r="E99" s="4"/>
      <c r="F99" s="32"/>
    </row>
    <row r="100" spans="3:6">
      <c r="C100" s="1"/>
      <c r="D100" s="4"/>
      <c r="E100" s="4"/>
      <c r="F100" s="32"/>
    </row>
    <row r="101" spans="3:6">
      <c r="C101" s="1"/>
      <c r="D101" s="4"/>
      <c r="E101" s="4"/>
      <c r="F101" s="32"/>
    </row>
    <row r="102" spans="3:6">
      <c r="C102" s="1"/>
      <c r="D102" s="4"/>
      <c r="E102" s="4"/>
      <c r="F102" s="32"/>
    </row>
    <row r="103" spans="3:6">
      <c r="C103" s="1"/>
      <c r="D103" s="4"/>
      <c r="E103" s="4"/>
      <c r="F103" s="32"/>
    </row>
    <row r="104" spans="3:6">
      <c r="C104" s="1"/>
      <c r="D104" s="4"/>
      <c r="E104" s="4"/>
      <c r="F104" s="32"/>
    </row>
    <row r="105" spans="3:6">
      <c r="C105" s="1"/>
      <c r="D105" s="4"/>
      <c r="E105" s="4"/>
      <c r="F105" s="32"/>
    </row>
    <row r="106" spans="3:6">
      <c r="C106" s="1"/>
      <c r="D106" s="4"/>
      <c r="E106" s="4"/>
      <c r="F106" s="4"/>
    </row>
    <row r="107" spans="3:6">
      <c r="C107" s="1"/>
      <c r="D107" s="4"/>
      <c r="E107" s="4"/>
      <c r="F107" s="4"/>
    </row>
    <row r="108" spans="3:6">
      <c r="C108" s="1"/>
      <c r="D108" s="4"/>
      <c r="E108" s="4"/>
      <c r="F108" s="4"/>
    </row>
    <row r="109" spans="3:6">
      <c r="C109" s="1"/>
      <c r="D109" s="4"/>
      <c r="E109" s="4"/>
      <c r="F109" s="4"/>
    </row>
    <row r="110" spans="3:6">
      <c r="C110" s="1"/>
      <c r="D110" s="4"/>
      <c r="E110" s="4"/>
      <c r="F110" s="4"/>
    </row>
    <row r="111" spans="3:6">
      <c r="D111" s="39"/>
      <c r="E111" s="39"/>
      <c r="F111" s="4"/>
    </row>
    <row r="112" spans="3:6">
      <c r="D112" s="4"/>
      <c r="E112" s="4"/>
      <c r="F112" s="4"/>
    </row>
    <row r="113" spans="4:6">
      <c r="D113" s="4"/>
      <c r="E113" s="4"/>
      <c r="F113" s="4"/>
    </row>
  </sheetData>
  <mergeCells count="2">
    <mergeCell ref="S3:W3"/>
    <mergeCell ref="Y3:AC3"/>
  </mergeCells>
  <phoneticPr fontId="1" type="noConversion"/>
  <conditionalFormatting sqref="D4 D114:D2013 D7:D81">
    <cfRule type="expression" dxfId="47" priority="45">
      <formula>IF($Q4&gt;200.01, 1, 0)</formula>
    </cfRule>
    <cfRule type="expression" dxfId="46" priority="46">
      <formula>IF($Q4&gt;100.01, IF($Q4&lt;=200, 1))</formula>
    </cfRule>
    <cfRule type="expression" dxfId="45" priority="62">
      <formula>IF($Q4&lt;11, IF($Q4&gt;0.01, 1))</formula>
    </cfRule>
    <cfRule type="expression" dxfId="44" priority="72">
      <formula>IF($Q4&gt;51, IF($Q4&lt;=100, 1))</formula>
    </cfRule>
    <cfRule type="expression" dxfId="43" priority="73">
      <formula>IF($Q4&gt;31, IF($Q4&lt;=50, 1))</formula>
    </cfRule>
    <cfRule type="expression" dxfId="42" priority="76">
      <formula>IF($Q4&gt;11, IF($Q4&lt;=31, 1))</formula>
    </cfRule>
  </conditionalFormatting>
  <conditionalFormatting sqref="P4:Q2013">
    <cfRule type="cellIs" dxfId="41" priority="85" operator="between">
      <formula>0.01</formula>
      <formula>11</formula>
    </cfRule>
    <cfRule type="cellIs" dxfId="40" priority="86" operator="between">
      <formula>51</formula>
      <formula>100</formula>
    </cfRule>
    <cfRule type="cellIs" dxfId="39" priority="87" operator="between">
      <formula>31</formula>
      <formula>50</formula>
    </cfRule>
    <cfRule type="cellIs" dxfId="38" priority="88" operator="between">
      <formula>11</formula>
      <formula>31</formula>
    </cfRule>
  </conditionalFormatting>
  <conditionalFormatting sqref="J4:J2013">
    <cfRule type="cellIs" dxfId="37" priority="54" operator="between">
      <formula>0.01</formula>
      <formula>1</formula>
    </cfRule>
  </conditionalFormatting>
  <conditionalFormatting sqref="P1:Q1048576 S1:AC1048576">
    <cfRule type="cellIs" dxfId="36" priority="52" operator="lessThan">
      <formula>0</formula>
    </cfRule>
  </conditionalFormatting>
  <conditionalFormatting sqref="P1:Q2 P4:Q1048576">
    <cfRule type="cellIs" dxfId="35" priority="47" operator="greaterThan">
      <formula>200.01</formula>
    </cfRule>
    <cfRule type="cellIs" dxfId="34" priority="48" operator="between">
      <formula>100.01</formula>
      <formula>200</formula>
    </cfRule>
  </conditionalFormatting>
  <conditionalFormatting sqref="F106:F113 D82:E113">
    <cfRule type="expression" dxfId="33" priority="33">
      <formula>IF($Q82&gt;200.01, 1, 0)</formula>
    </cfRule>
    <cfRule type="expression" dxfId="32" priority="34">
      <formula>IF($Q82&gt;100.01, IF($Q82&lt;=200, 1))</formula>
    </cfRule>
    <cfRule type="expression" dxfId="31" priority="35">
      <formula>IF($Q82&lt;11, IF($Q82&gt;0.01, 1))</formula>
    </cfRule>
    <cfRule type="expression" dxfId="30" priority="36">
      <formula>IF($Q82&gt;51, IF($Q82&lt;=100, 1))</formula>
    </cfRule>
    <cfRule type="expression" dxfId="29" priority="37">
      <formula>IF($Q82&gt;31, IF($Q82&lt;=50, 1))</formula>
    </cfRule>
    <cfRule type="expression" dxfId="28" priority="38">
      <formula>IF($Q82&gt;11, IF($Q82&lt;=31, 1))</formula>
    </cfRule>
  </conditionalFormatting>
  <conditionalFormatting sqref="D4 D7:D2011">
    <cfRule type="expression" dxfId="27" priority="32">
      <formula>IF($Q4&lt;0, 1, 0)</formula>
    </cfRule>
  </conditionalFormatting>
  <conditionalFormatting sqref="D5:D6">
    <cfRule type="expression" dxfId="26" priority="10">
      <formula>IF($Q5&gt;200.01, 1, 0)</formula>
    </cfRule>
    <cfRule type="expression" dxfId="25" priority="11">
      <formula>IF($Q5&gt;100.01, IF($Q5&lt;=200, 1))</formula>
    </cfRule>
    <cfRule type="expression" dxfId="24" priority="16">
      <formula>IF($Q5&lt;11, IF($Q5&gt;0.01, 1))</formula>
    </cfRule>
    <cfRule type="expression" dxfId="23" priority="17">
      <formula>IF($Q5&gt;51, IF($Q5&lt;=100, 1))</formula>
    </cfRule>
    <cfRule type="expression" dxfId="22" priority="18">
      <formula>IF($Q5&gt;31, IF($Q5&lt;=50, 1))</formula>
    </cfRule>
    <cfRule type="expression" dxfId="21" priority="19">
      <formula>IF($Q5&gt;11, IF($Q5&lt;=31, 1))</formula>
    </cfRule>
  </conditionalFormatting>
  <conditionalFormatting sqref="D5:D6">
    <cfRule type="expression" dxfId="20" priority="9">
      <formula>IF($Q5&lt;0, 1, 0)</formula>
    </cfRule>
  </conditionalFormatting>
  <conditionalFormatting sqref="D6">
    <cfRule type="expression" dxfId="19" priority="2">
      <formula>IF($Q6&gt;200.01, 1, 0)</formula>
    </cfRule>
    <cfRule type="expression" dxfId="18" priority="3">
      <formula>IF($Q6&gt;100.01, IF($Q6&lt;=200, 1))</formula>
    </cfRule>
    <cfRule type="expression" dxfId="17" priority="4">
      <formula>IF($Q6&lt;11, IF($Q6&gt;0.01, 1))</formula>
    </cfRule>
    <cfRule type="expression" dxfId="16" priority="5">
      <formula>IF($Q6&gt;51, IF($Q6&lt;=100, 1))</formula>
    </cfRule>
    <cfRule type="expression" dxfId="15" priority="6">
      <formula>IF($Q6&gt;31, IF($Q6&lt;=50, 1))</formula>
    </cfRule>
    <cfRule type="expression" dxfId="14" priority="7">
      <formula>IF($Q6&gt;11, IF($Q6&lt;=31, 1))</formula>
    </cfRule>
  </conditionalFormatting>
  <conditionalFormatting sqref="D6">
    <cfRule type="expression" dxfId="13" priority="1">
      <formula>IF($Q6&lt;0, 1, 0)</formula>
    </cfRule>
  </conditionalFormatting>
  <dataValidations count="1">
    <dataValidation type="list" allowBlank="1" showInputMessage="1" showErrorMessage="1" sqref="F77:F105 F4:F74">
      <formula1>板块!A1:A207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4"/>
  <sheetViews>
    <sheetView tabSelected="1" zoomScale="85" zoomScaleNormal="85" workbookViewId="0">
      <pane ySplit="1" topLeftCell="A29" activePane="bottomLeft" state="frozen"/>
      <selection pane="bottomLeft" activeCell="G42" sqref="G42:G48"/>
    </sheetView>
  </sheetViews>
  <sheetFormatPr defaultColWidth="11" defaultRowHeight="14.25"/>
  <cols>
    <col min="1" max="1" width="12.5" style="1" bestFit="1" customWidth="1"/>
    <col min="2" max="2" width="11.625" customWidth="1"/>
    <col min="3" max="3" width="10.25" customWidth="1"/>
    <col min="4" max="4" width="10.5" style="20" bestFit="1" customWidth="1"/>
    <col min="5" max="5" width="10.5" bestFit="1" customWidth="1"/>
    <col min="6" max="6" width="10.5" style="146" customWidth="1"/>
    <col min="7" max="7" width="10.5" customWidth="1"/>
    <col min="8" max="8" width="26.5" style="143" customWidth="1"/>
    <col min="9" max="9" width="40.75" style="21" bestFit="1" customWidth="1"/>
    <col min="10" max="10" width="46.25" style="22" bestFit="1" customWidth="1"/>
    <col min="11" max="11" width="40.75" style="20" bestFit="1" customWidth="1"/>
    <col min="12" max="12" width="46.25" style="23" bestFit="1" customWidth="1"/>
    <col min="13" max="13" width="40.75" style="26" bestFit="1" customWidth="1"/>
    <col min="14" max="14" width="43.125" style="27" bestFit="1" customWidth="1"/>
  </cols>
  <sheetData>
    <row r="1" spans="1:14">
      <c r="A1" s="14" t="s">
        <v>220</v>
      </c>
      <c r="B1" s="22" t="s">
        <v>212</v>
      </c>
      <c r="C1" s="20" t="s">
        <v>211</v>
      </c>
      <c r="D1" s="21" t="s">
        <v>210</v>
      </c>
      <c r="E1" s="20" t="s">
        <v>209</v>
      </c>
      <c r="F1" s="144" t="s">
        <v>474</v>
      </c>
      <c r="G1" s="20" t="s">
        <v>475</v>
      </c>
      <c r="H1" s="50" t="s">
        <v>213</v>
      </c>
      <c r="I1" s="24" t="s">
        <v>342</v>
      </c>
      <c r="J1" s="25" t="s">
        <v>214</v>
      </c>
      <c r="K1"/>
      <c r="L1"/>
      <c r="M1"/>
      <c r="N1"/>
    </row>
    <row r="2" spans="1:14">
      <c r="A2" s="15">
        <v>43832</v>
      </c>
      <c r="B2" s="22">
        <v>282</v>
      </c>
      <c r="C2" s="20">
        <v>3458</v>
      </c>
      <c r="D2" s="21">
        <v>2</v>
      </c>
      <c r="E2" s="20">
        <v>98</v>
      </c>
      <c r="F2" s="144">
        <v>3085</v>
      </c>
      <c r="G2" s="141"/>
      <c r="H2" s="50"/>
      <c r="I2" s="26"/>
      <c r="J2" s="27"/>
      <c r="K2"/>
      <c r="L2"/>
      <c r="M2"/>
      <c r="N2"/>
    </row>
    <row r="3" spans="1:14">
      <c r="A3" s="15">
        <v>43833</v>
      </c>
      <c r="B3" s="22">
        <v>1471</v>
      </c>
      <c r="C3" s="20">
        <v>2270</v>
      </c>
      <c r="D3" s="21">
        <v>3</v>
      </c>
      <c r="E3" s="20">
        <v>82</v>
      </c>
      <c r="F3" s="144">
        <v>3083.8</v>
      </c>
      <c r="G3" s="141">
        <f>表1[[#This Row],[上证点数]]-F2</f>
        <v>-1.1999999999998181</v>
      </c>
      <c r="H3" s="50"/>
      <c r="I3" s="26"/>
      <c r="J3" s="27"/>
      <c r="K3"/>
      <c r="L3"/>
      <c r="M3"/>
      <c r="N3"/>
    </row>
    <row r="4" spans="1:14">
      <c r="A4" s="15">
        <v>43836</v>
      </c>
      <c r="B4" s="22">
        <v>1486</v>
      </c>
      <c r="C4" s="20">
        <v>2257</v>
      </c>
      <c r="D4" s="21">
        <v>3</v>
      </c>
      <c r="E4" s="20">
        <v>94</v>
      </c>
      <c r="F4" s="144">
        <v>3083.4</v>
      </c>
      <c r="G4" s="141">
        <f>表1[[#This Row],[上证点数]]-F3</f>
        <v>-0.40000000000009095</v>
      </c>
      <c r="H4" s="50"/>
      <c r="I4" s="26"/>
      <c r="J4" s="27"/>
      <c r="K4"/>
      <c r="L4"/>
      <c r="M4"/>
      <c r="N4"/>
    </row>
    <row r="5" spans="1:14">
      <c r="A5" s="15">
        <v>43837</v>
      </c>
      <c r="B5" s="22">
        <v>669</v>
      </c>
      <c r="C5" s="20">
        <v>3074</v>
      </c>
      <c r="D5" s="21">
        <v>3</v>
      </c>
      <c r="E5" s="20">
        <v>102</v>
      </c>
      <c r="F5" s="144">
        <v>3104.8</v>
      </c>
      <c r="G5" s="141">
        <f>表1[[#This Row],[上证点数]]-F4</f>
        <v>21.400000000000091</v>
      </c>
      <c r="H5" s="50"/>
      <c r="I5" s="26"/>
      <c r="J5" s="27"/>
      <c r="K5"/>
      <c r="L5"/>
      <c r="M5"/>
      <c r="N5"/>
    </row>
    <row r="6" spans="1:14">
      <c r="A6" s="15">
        <v>43838</v>
      </c>
      <c r="B6" s="22">
        <v>2980</v>
      </c>
      <c r="C6" s="20">
        <v>762</v>
      </c>
      <c r="D6" s="21">
        <v>3</v>
      </c>
      <c r="E6" s="20">
        <v>65</v>
      </c>
      <c r="F6" s="144">
        <v>3066.9</v>
      </c>
      <c r="G6" s="141">
        <f>表1[[#This Row],[上证点数]]-F5</f>
        <v>-37.900000000000091</v>
      </c>
      <c r="H6" s="50"/>
      <c r="I6" s="26"/>
      <c r="J6" s="27"/>
      <c r="K6"/>
      <c r="L6"/>
      <c r="M6"/>
      <c r="N6"/>
    </row>
    <row r="7" spans="1:14">
      <c r="A7" s="15">
        <v>43839</v>
      </c>
      <c r="B7" s="22">
        <v>448</v>
      </c>
      <c r="C7" s="20">
        <v>3294</v>
      </c>
      <c r="D7" s="21">
        <v>3</v>
      </c>
      <c r="E7" s="20">
        <v>84</v>
      </c>
      <c r="F7" s="144">
        <v>3094.9</v>
      </c>
      <c r="G7" s="141">
        <f>表1[[#This Row],[上证点数]]-F6</f>
        <v>28</v>
      </c>
      <c r="H7" s="50"/>
      <c r="I7" s="26"/>
      <c r="J7" s="27"/>
      <c r="K7"/>
      <c r="L7"/>
      <c r="M7"/>
      <c r="N7"/>
    </row>
    <row r="8" spans="1:14">
      <c r="A8" s="15">
        <v>43840</v>
      </c>
      <c r="B8" s="22">
        <v>2325</v>
      </c>
      <c r="C8" s="20">
        <v>1415</v>
      </c>
      <c r="D8" s="21">
        <v>13</v>
      </c>
      <c r="E8" s="20">
        <v>49</v>
      </c>
      <c r="F8" s="144">
        <v>3092.3</v>
      </c>
      <c r="G8" s="141">
        <f>表1[[#This Row],[上证点数]]-F7</f>
        <v>-2.5999999999999091</v>
      </c>
      <c r="H8" s="50"/>
      <c r="I8" s="26"/>
      <c r="J8" s="27"/>
      <c r="K8"/>
      <c r="L8"/>
      <c r="M8"/>
      <c r="N8"/>
    </row>
    <row r="9" spans="1:14">
      <c r="A9" s="15">
        <v>43843</v>
      </c>
      <c r="B9" s="22">
        <v>885</v>
      </c>
      <c r="C9" s="20">
        <v>2855</v>
      </c>
      <c r="D9" s="21">
        <v>14</v>
      </c>
      <c r="E9" s="20">
        <v>73</v>
      </c>
      <c r="F9" s="144">
        <v>3115.6</v>
      </c>
      <c r="G9" s="141">
        <f>表1[[#This Row],[上证点数]]-F8</f>
        <v>23.299999999999727</v>
      </c>
      <c r="H9" s="50"/>
      <c r="I9" s="26"/>
      <c r="J9" s="27"/>
      <c r="K9"/>
      <c r="L9"/>
      <c r="M9"/>
      <c r="N9"/>
    </row>
    <row r="10" spans="1:14">
      <c r="A10" s="15">
        <v>43844</v>
      </c>
      <c r="B10" s="22">
        <v>2037</v>
      </c>
      <c r="C10" s="20">
        <v>1706</v>
      </c>
      <c r="D10" s="21">
        <v>10</v>
      </c>
      <c r="E10" s="20">
        <v>63</v>
      </c>
      <c r="F10" s="144">
        <v>3106.9</v>
      </c>
      <c r="G10" s="141">
        <f>表1[[#This Row],[上证点数]]-F9</f>
        <v>-8.6999999999998181</v>
      </c>
      <c r="H10" s="50"/>
      <c r="I10" s="26"/>
      <c r="J10" s="27"/>
      <c r="K10"/>
      <c r="L10"/>
      <c r="M10"/>
      <c r="N10"/>
    </row>
    <row r="11" spans="1:14">
      <c r="A11" s="15">
        <v>43845</v>
      </c>
      <c r="B11" s="22">
        <v>2539</v>
      </c>
      <c r="C11" s="20">
        <v>1204</v>
      </c>
      <c r="D11" s="21">
        <v>10</v>
      </c>
      <c r="E11" s="20">
        <v>50</v>
      </c>
      <c r="F11" s="144">
        <v>3090</v>
      </c>
      <c r="G11" s="141">
        <f>表1[[#This Row],[上证点数]]-F10</f>
        <v>-16.900000000000091</v>
      </c>
      <c r="H11" s="50"/>
      <c r="I11" s="26"/>
      <c r="J11" s="27"/>
      <c r="K11"/>
      <c r="L11"/>
      <c r="M11"/>
      <c r="N11"/>
    </row>
    <row r="12" spans="1:14">
      <c r="A12" s="15">
        <v>43846</v>
      </c>
      <c r="B12" s="22">
        <v>2554</v>
      </c>
      <c r="C12" s="20">
        <v>1190</v>
      </c>
      <c r="D12" s="21">
        <v>8</v>
      </c>
      <c r="E12" s="20">
        <v>48</v>
      </c>
      <c r="F12" s="144">
        <v>3074</v>
      </c>
      <c r="G12" s="141">
        <f>表1[[#This Row],[上证点数]]-F11</f>
        <v>-16</v>
      </c>
      <c r="H12" s="50"/>
      <c r="I12" s="26"/>
      <c r="J12" s="27"/>
      <c r="K12"/>
      <c r="L12"/>
      <c r="M12"/>
      <c r="N12"/>
    </row>
    <row r="13" spans="1:14">
      <c r="A13" s="15">
        <v>43847</v>
      </c>
      <c r="B13" s="22">
        <v>2323</v>
      </c>
      <c r="C13" s="20">
        <v>1425</v>
      </c>
      <c r="D13" s="21">
        <v>18</v>
      </c>
      <c r="E13" s="20">
        <v>44</v>
      </c>
      <c r="F13" s="144">
        <v>3075.5</v>
      </c>
      <c r="G13" s="141">
        <f>表1[[#This Row],[上证点数]]-F12</f>
        <v>1.5</v>
      </c>
      <c r="H13" s="50"/>
      <c r="I13" s="26"/>
      <c r="J13" s="27"/>
      <c r="K13"/>
      <c r="L13"/>
      <c r="M13"/>
      <c r="N13"/>
    </row>
    <row r="14" spans="1:14">
      <c r="A14" s="15">
        <v>43850</v>
      </c>
      <c r="B14" s="22">
        <v>1098</v>
      </c>
      <c r="C14" s="20">
        <v>2653</v>
      </c>
      <c r="D14" s="21">
        <v>17</v>
      </c>
      <c r="E14" s="20">
        <v>74</v>
      </c>
      <c r="F14" s="144">
        <v>3095.8</v>
      </c>
      <c r="G14" s="141">
        <f>表1[[#This Row],[上证点数]]-F13</f>
        <v>20.300000000000182</v>
      </c>
      <c r="H14" s="50"/>
      <c r="I14" s="26"/>
      <c r="J14" s="27"/>
      <c r="K14"/>
      <c r="L14"/>
      <c r="M14"/>
      <c r="N14"/>
    </row>
    <row r="15" spans="1:14">
      <c r="A15" s="15">
        <v>43851</v>
      </c>
      <c r="B15" s="22">
        <v>2909</v>
      </c>
      <c r="C15" s="20">
        <v>844</v>
      </c>
      <c r="D15" s="21">
        <v>36</v>
      </c>
      <c r="E15" s="20">
        <v>60</v>
      </c>
      <c r="F15" s="144">
        <v>3052.1</v>
      </c>
      <c r="G15" s="141">
        <f>表1[[#This Row],[上证点数]]-F14</f>
        <v>-43.700000000000273</v>
      </c>
      <c r="H15" s="50"/>
      <c r="I15" s="26"/>
      <c r="J15" s="27"/>
      <c r="K15"/>
      <c r="L15"/>
      <c r="M15"/>
      <c r="N15"/>
    </row>
    <row r="16" spans="1:14">
      <c r="A16" s="15">
        <v>43852</v>
      </c>
      <c r="B16" s="22">
        <v>1874</v>
      </c>
      <c r="C16" s="20">
        <v>1883</v>
      </c>
      <c r="D16" s="21">
        <v>34</v>
      </c>
      <c r="E16" s="20">
        <v>60</v>
      </c>
      <c r="F16" s="144">
        <v>3060.8</v>
      </c>
      <c r="G16" s="141">
        <f>表1[[#This Row],[上证点数]]-F15</f>
        <v>8.7000000000002728</v>
      </c>
      <c r="H16" s="50"/>
      <c r="I16" s="26"/>
      <c r="J16" s="27"/>
      <c r="K16"/>
      <c r="L16"/>
      <c r="M16"/>
      <c r="N16"/>
    </row>
    <row r="17" spans="1:14">
      <c r="A17" s="15">
        <v>43853</v>
      </c>
      <c r="B17" s="22">
        <v>3438</v>
      </c>
      <c r="C17" s="20">
        <v>322</v>
      </c>
      <c r="D17" s="21">
        <v>101</v>
      </c>
      <c r="E17" s="20">
        <v>31</v>
      </c>
      <c r="F17" s="144">
        <v>2976.6</v>
      </c>
      <c r="G17" s="141">
        <f>表1[[#This Row],[上证点数]]-F16</f>
        <v>-84.200000000000273</v>
      </c>
      <c r="H17" s="50"/>
      <c r="I17" s="26"/>
      <c r="J17" s="27"/>
      <c r="K17"/>
      <c r="L17"/>
      <c r="M17"/>
      <c r="N17"/>
    </row>
    <row r="18" spans="1:14">
      <c r="A18" s="15">
        <v>43864</v>
      </c>
      <c r="B18" s="22">
        <v>3596</v>
      </c>
      <c r="C18" s="20">
        <v>164</v>
      </c>
      <c r="D18" s="21">
        <v>3188</v>
      </c>
      <c r="E18" s="20">
        <v>84</v>
      </c>
      <c r="F18" s="144">
        <v>2746.6</v>
      </c>
      <c r="G18" s="141">
        <f>表1[[#This Row],[上证点数]]-F17</f>
        <v>-230</v>
      </c>
      <c r="H18" s="50" t="s">
        <v>476</v>
      </c>
      <c r="I18" s="26" t="s">
        <v>215</v>
      </c>
      <c r="J18" s="27"/>
      <c r="K18"/>
      <c r="L18"/>
      <c r="M18"/>
      <c r="N18"/>
    </row>
    <row r="19" spans="1:14">
      <c r="A19" s="15">
        <v>43865</v>
      </c>
      <c r="B19" s="22">
        <v>2231</v>
      </c>
      <c r="C19" s="20">
        <v>1530</v>
      </c>
      <c r="D19" s="21">
        <v>97</v>
      </c>
      <c r="E19" s="20">
        <v>160</v>
      </c>
      <c r="F19" s="144">
        <v>2783.3</v>
      </c>
      <c r="G19" s="141">
        <f>表1[[#This Row],[上证点数]]-F18</f>
        <v>36.700000000000273</v>
      </c>
      <c r="H19" s="50"/>
      <c r="I19" s="26"/>
      <c r="J19" s="27"/>
      <c r="K19"/>
      <c r="L19"/>
      <c r="M19"/>
      <c r="N19"/>
    </row>
    <row r="20" spans="1:14">
      <c r="A20" s="15">
        <v>43866</v>
      </c>
      <c r="B20" s="22">
        <v>346</v>
      </c>
      <c r="C20" s="20">
        <v>3418</v>
      </c>
      <c r="D20" s="21">
        <v>2</v>
      </c>
      <c r="E20" s="20">
        <v>177</v>
      </c>
      <c r="F20" s="144">
        <v>2818.1</v>
      </c>
      <c r="G20" s="141">
        <f>表1[[#This Row],[上证点数]]-F19</f>
        <v>34.799999999999727</v>
      </c>
      <c r="H20" s="50"/>
      <c r="I20" s="26"/>
      <c r="J20" s="27"/>
      <c r="K20"/>
      <c r="L20"/>
      <c r="M20"/>
      <c r="N20"/>
    </row>
    <row r="21" spans="1:14">
      <c r="A21" s="15">
        <v>43867</v>
      </c>
      <c r="B21" s="22">
        <v>276</v>
      </c>
      <c r="C21" s="20">
        <v>3489</v>
      </c>
      <c r="D21" s="21">
        <v>4</v>
      </c>
      <c r="E21" s="20">
        <v>249</v>
      </c>
      <c r="F21" s="144">
        <v>2866.5</v>
      </c>
      <c r="G21" s="141">
        <f>表1[[#This Row],[上证点数]]-F20</f>
        <v>48.400000000000091</v>
      </c>
      <c r="H21" s="50"/>
      <c r="I21" s="26"/>
      <c r="J21" s="27"/>
      <c r="K21"/>
      <c r="L21"/>
      <c r="M21"/>
      <c r="N21"/>
    </row>
    <row r="22" spans="1:14">
      <c r="A22" s="15">
        <v>43868</v>
      </c>
      <c r="B22" s="22">
        <v>1348</v>
      </c>
      <c r="C22" s="20">
        <v>2418</v>
      </c>
      <c r="D22" s="21">
        <v>4</v>
      </c>
      <c r="E22" s="20">
        <v>186</v>
      </c>
      <c r="F22" s="144">
        <v>2876</v>
      </c>
      <c r="G22" s="141">
        <f>表1[[#This Row],[上证点数]]-F21</f>
        <v>9.5</v>
      </c>
      <c r="H22" s="50"/>
      <c r="I22" s="26"/>
      <c r="J22" s="27"/>
      <c r="K22"/>
      <c r="L22"/>
      <c r="M22"/>
      <c r="N22"/>
    </row>
    <row r="23" spans="1:14">
      <c r="A23" s="15">
        <v>43871</v>
      </c>
      <c r="B23" s="22">
        <v>847</v>
      </c>
      <c r="C23" s="20">
        <v>2920</v>
      </c>
      <c r="D23" s="21">
        <v>29</v>
      </c>
      <c r="E23" s="20">
        <v>181</v>
      </c>
      <c r="F23" s="144">
        <v>2890.5</v>
      </c>
      <c r="G23" s="141">
        <f>表1[[#This Row],[上证点数]]-F22</f>
        <v>14.5</v>
      </c>
      <c r="H23" s="50"/>
      <c r="I23" s="26"/>
      <c r="J23" s="27"/>
      <c r="K23"/>
      <c r="L23"/>
      <c r="M23"/>
      <c r="N23"/>
    </row>
    <row r="24" spans="1:14">
      <c r="A24" s="15">
        <v>43872</v>
      </c>
      <c r="B24" s="22">
        <v>2266</v>
      </c>
      <c r="C24" s="20">
        <v>1502</v>
      </c>
      <c r="D24" s="21">
        <v>37</v>
      </c>
      <c r="E24" s="20">
        <v>75</v>
      </c>
      <c r="F24" s="144">
        <v>2901.7</v>
      </c>
      <c r="G24" s="141">
        <f>表1[[#This Row],[上证点数]]-F23</f>
        <v>11.199999999999818</v>
      </c>
      <c r="H24" s="50"/>
      <c r="I24" s="26"/>
      <c r="J24" s="27"/>
      <c r="K24"/>
      <c r="L24"/>
      <c r="M24"/>
      <c r="N24"/>
    </row>
    <row r="25" spans="1:14">
      <c r="A25" s="15">
        <v>43873</v>
      </c>
      <c r="B25" s="22">
        <v>483</v>
      </c>
      <c r="C25" s="20">
        <v>3288</v>
      </c>
      <c r="D25" s="21">
        <v>1</v>
      </c>
      <c r="E25" s="20">
        <v>127</v>
      </c>
      <c r="F25" s="144">
        <v>2927</v>
      </c>
      <c r="G25" s="141">
        <f>表1[[#This Row],[上证点数]]-F24</f>
        <v>25.300000000000182</v>
      </c>
      <c r="H25" s="50"/>
      <c r="I25" s="26"/>
      <c r="J25" s="27"/>
      <c r="K25"/>
      <c r="L25"/>
      <c r="M25"/>
      <c r="N25"/>
    </row>
    <row r="26" spans="1:14">
      <c r="A26" s="15">
        <v>43874</v>
      </c>
      <c r="B26" s="22">
        <v>2875</v>
      </c>
      <c r="C26" s="20">
        <v>898</v>
      </c>
      <c r="D26" s="21">
        <v>4</v>
      </c>
      <c r="E26" s="20">
        <v>64</v>
      </c>
      <c r="F26" s="144">
        <v>2906.1</v>
      </c>
      <c r="G26" s="141">
        <f>表1[[#This Row],[上证点数]]-F25</f>
        <v>-20.900000000000091</v>
      </c>
      <c r="H26" s="50"/>
      <c r="I26" s="26"/>
      <c r="J26" s="27"/>
      <c r="K26"/>
      <c r="L26"/>
      <c r="M26"/>
      <c r="N26"/>
    </row>
    <row r="27" spans="1:14">
      <c r="A27" s="15">
        <v>43875</v>
      </c>
      <c r="B27" s="22">
        <v>1897</v>
      </c>
      <c r="C27" s="20">
        <v>1877</v>
      </c>
      <c r="D27" s="21">
        <v>8</v>
      </c>
      <c r="E27" s="20">
        <v>68</v>
      </c>
      <c r="F27" s="144">
        <v>2917</v>
      </c>
      <c r="G27" s="141">
        <f>表1[[#This Row],[上证点数]]-F26</f>
        <v>10.900000000000091</v>
      </c>
      <c r="H27" s="50"/>
      <c r="I27" s="26"/>
      <c r="J27" s="27"/>
      <c r="K27"/>
      <c r="L27"/>
      <c r="M27"/>
      <c r="N27"/>
    </row>
    <row r="28" spans="1:14">
      <c r="A28" s="15">
        <v>43878</v>
      </c>
      <c r="B28" s="22">
        <v>81</v>
      </c>
      <c r="C28" s="20">
        <v>3691</v>
      </c>
      <c r="D28" s="21">
        <v>0</v>
      </c>
      <c r="E28" s="20">
        <v>182</v>
      </c>
      <c r="F28" s="144">
        <v>2983.7</v>
      </c>
      <c r="G28" s="141">
        <f>表1[[#This Row],[上证点数]]-F27</f>
        <v>66.699999999999818</v>
      </c>
      <c r="H28" s="50"/>
      <c r="I28" s="26"/>
      <c r="J28" s="27"/>
      <c r="K28"/>
      <c r="L28"/>
      <c r="M28"/>
      <c r="N28"/>
    </row>
    <row r="29" spans="1:14">
      <c r="A29" s="15">
        <v>43879</v>
      </c>
      <c r="B29" s="22">
        <v>865</v>
      </c>
      <c r="C29" s="20">
        <v>2910</v>
      </c>
      <c r="D29" s="21">
        <v>3</v>
      </c>
      <c r="E29" s="20">
        <v>142</v>
      </c>
      <c r="F29" s="144">
        <v>2985</v>
      </c>
      <c r="G29" s="141">
        <f>表1[[#This Row],[上证点数]]-F28</f>
        <v>1.3000000000001819</v>
      </c>
      <c r="H29" s="50"/>
      <c r="I29" s="26"/>
      <c r="J29" s="27"/>
      <c r="K29"/>
      <c r="L29"/>
      <c r="M29"/>
      <c r="N29"/>
    </row>
    <row r="30" spans="1:14">
      <c r="A30" s="15">
        <v>43880</v>
      </c>
      <c r="B30" s="22">
        <v>2432</v>
      </c>
      <c r="C30" s="20">
        <v>1345</v>
      </c>
      <c r="D30" s="21">
        <v>16</v>
      </c>
      <c r="E30" s="20">
        <v>97</v>
      </c>
      <c r="F30" s="144">
        <v>2975.4</v>
      </c>
      <c r="G30" s="141">
        <f>表1[[#This Row],[上证点数]]-F29</f>
        <v>-9.5999999999999091</v>
      </c>
      <c r="H30" s="50"/>
      <c r="I30" s="26"/>
      <c r="J30" s="27"/>
      <c r="K30"/>
      <c r="L30"/>
      <c r="M30"/>
      <c r="N30"/>
    </row>
    <row r="31" spans="1:14">
      <c r="A31" s="15">
        <v>43881</v>
      </c>
      <c r="B31" s="22">
        <v>528</v>
      </c>
      <c r="C31" s="20">
        <v>3249</v>
      </c>
      <c r="D31" s="21">
        <v>1</v>
      </c>
      <c r="E31" s="20">
        <v>123</v>
      </c>
      <c r="F31" s="144">
        <v>3030.2</v>
      </c>
      <c r="G31" s="141">
        <f>表1[[#This Row],[上证点数]]-F30</f>
        <v>54.799999999999727</v>
      </c>
      <c r="H31" s="50"/>
      <c r="I31" s="26"/>
      <c r="J31" s="27"/>
      <c r="K31"/>
      <c r="L31"/>
      <c r="M31"/>
      <c r="N31"/>
    </row>
    <row r="32" spans="1:14">
      <c r="A32" s="15">
        <v>43882</v>
      </c>
      <c r="B32" s="22">
        <v>1297</v>
      </c>
      <c r="C32" s="20">
        <v>2483</v>
      </c>
      <c r="D32" s="21">
        <v>0</v>
      </c>
      <c r="E32" s="20">
        <v>106</v>
      </c>
      <c r="F32" s="144">
        <v>3039.7</v>
      </c>
      <c r="G32" s="141">
        <f>表1[[#This Row],[上证点数]]-F31</f>
        <v>9.5</v>
      </c>
      <c r="H32" s="50"/>
      <c r="I32" s="26"/>
      <c r="J32" s="27"/>
      <c r="K32"/>
      <c r="L32"/>
      <c r="M32"/>
      <c r="N32"/>
    </row>
    <row r="33" spans="1:14">
      <c r="A33" s="15">
        <v>43885</v>
      </c>
      <c r="B33" s="22">
        <v>1553</v>
      </c>
      <c r="C33" s="20">
        <v>2228</v>
      </c>
      <c r="D33" s="21">
        <v>3</v>
      </c>
      <c r="E33" s="20">
        <v>169</v>
      </c>
      <c r="F33" s="144">
        <v>3031.2</v>
      </c>
      <c r="G33" s="141">
        <f>表1[[#This Row],[上证点数]]-F32</f>
        <v>-8.5</v>
      </c>
      <c r="H33" s="50"/>
      <c r="I33" s="26" t="s">
        <v>216</v>
      </c>
      <c r="J33" s="27"/>
      <c r="K33"/>
      <c r="L33"/>
      <c r="M33"/>
      <c r="N33"/>
    </row>
    <row r="34" spans="1:14">
      <c r="A34" s="15">
        <v>43886</v>
      </c>
      <c r="B34" s="22">
        <v>2605</v>
      </c>
      <c r="C34" s="20">
        <v>1176</v>
      </c>
      <c r="D34" s="21">
        <v>2</v>
      </c>
      <c r="E34" s="20">
        <v>147</v>
      </c>
      <c r="F34" s="144">
        <v>3013.1</v>
      </c>
      <c r="G34" s="141">
        <f>表1[[#This Row],[上证点数]]-F33</f>
        <v>-18.099999999999909</v>
      </c>
      <c r="H34" s="50"/>
      <c r="I34" s="26"/>
      <c r="J34" s="27"/>
      <c r="K34"/>
      <c r="L34"/>
      <c r="M34"/>
      <c r="N34"/>
    </row>
    <row r="35" spans="1:14">
      <c r="A35" s="15">
        <v>43887</v>
      </c>
      <c r="B35" s="22">
        <v>2344</v>
      </c>
      <c r="C35" s="20">
        <v>1438</v>
      </c>
      <c r="D35" s="21">
        <v>93</v>
      </c>
      <c r="E35" s="20">
        <v>91</v>
      </c>
      <c r="F35" s="144">
        <v>2988</v>
      </c>
      <c r="G35" s="141">
        <f>表1[[#This Row],[上证点数]]-F34</f>
        <v>-25.099999999999909</v>
      </c>
      <c r="H35" s="50" t="s">
        <v>128</v>
      </c>
      <c r="I35" s="26" t="s">
        <v>217</v>
      </c>
      <c r="J35" s="27" t="s">
        <v>218</v>
      </c>
      <c r="K35"/>
      <c r="L35"/>
      <c r="M35"/>
      <c r="N35"/>
    </row>
    <row r="36" spans="1:14">
      <c r="A36" s="15">
        <v>43888</v>
      </c>
      <c r="B36" s="22">
        <v>1763</v>
      </c>
      <c r="C36" s="20">
        <v>2019</v>
      </c>
      <c r="D36" s="21">
        <v>24</v>
      </c>
      <c r="E36" s="20">
        <v>108</v>
      </c>
      <c r="F36" s="144">
        <v>2991.3</v>
      </c>
      <c r="G36" s="141">
        <f>表1[[#This Row],[上证点数]]-F35</f>
        <v>3.3000000000001819</v>
      </c>
      <c r="H36" s="50"/>
      <c r="I36" s="26"/>
      <c r="J36" s="27"/>
      <c r="K36"/>
      <c r="L36"/>
      <c r="M36"/>
      <c r="N36"/>
    </row>
    <row r="37" spans="1:14">
      <c r="A37" s="15">
        <v>43889</v>
      </c>
      <c r="B37" s="29">
        <v>3541</v>
      </c>
      <c r="C37" s="30">
        <v>242</v>
      </c>
      <c r="D37" s="29">
        <v>245</v>
      </c>
      <c r="E37" s="28">
        <v>49</v>
      </c>
      <c r="F37" s="145">
        <v>2880.3</v>
      </c>
      <c r="G37" s="142">
        <f>表1[[#This Row],[上证点数]]-F36</f>
        <v>-111</v>
      </c>
      <c r="H37" s="100" t="s">
        <v>128</v>
      </c>
      <c r="I37" s="26"/>
      <c r="J37" s="27"/>
      <c r="K37"/>
      <c r="L37"/>
      <c r="M37"/>
      <c r="N37"/>
    </row>
    <row r="38" spans="1:14">
      <c r="A38" s="15">
        <v>43892</v>
      </c>
      <c r="B38" s="22">
        <v>129</v>
      </c>
      <c r="C38" s="20">
        <v>3653</v>
      </c>
      <c r="D38" s="21">
        <v>1</v>
      </c>
      <c r="E38" s="20">
        <v>206</v>
      </c>
      <c r="F38" s="144">
        <v>2970.9</v>
      </c>
      <c r="G38" s="141">
        <f>表1[[#This Row],[上证点数]]-F37</f>
        <v>90.599999999999909</v>
      </c>
      <c r="H38" s="50"/>
      <c r="I38" s="26"/>
      <c r="J38" s="27"/>
      <c r="K38"/>
      <c r="L38"/>
      <c r="M38"/>
      <c r="N38"/>
    </row>
    <row r="39" spans="1:14">
      <c r="A39" s="15">
        <v>43893</v>
      </c>
      <c r="B39" s="22">
        <v>977</v>
      </c>
      <c r="C39" s="20">
        <v>2804</v>
      </c>
      <c r="D39" s="21">
        <v>0</v>
      </c>
      <c r="E39" s="20">
        <v>116</v>
      </c>
      <c r="F39" s="144">
        <v>2992.9</v>
      </c>
      <c r="G39" s="141">
        <f>表1[[#This Row],[上证点数]]-F38</f>
        <v>22</v>
      </c>
      <c r="H39" s="50"/>
      <c r="I39" s="26"/>
      <c r="J39" s="27"/>
      <c r="K39"/>
      <c r="L39"/>
      <c r="M39"/>
      <c r="N39"/>
    </row>
    <row r="40" spans="1:14">
      <c r="A40" s="15">
        <v>43894</v>
      </c>
      <c r="B40" s="22">
        <v>1181</v>
      </c>
      <c r="C40" s="20">
        <v>2597</v>
      </c>
      <c r="D40" s="21">
        <v>3</v>
      </c>
      <c r="E40" s="20">
        <v>119</v>
      </c>
      <c r="F40" s="144">
        <v>3011.7</v>
      </c>
      <c r="G40" s="141">
        <f>表1[[#This Row],[上证点数]]-F39</f>
        <v>18.799999999999727</v>
      </c>
      <c r="H40" s="50"/>
      <c r="I40" s="26"/>
      <c r="J40" s="27"/>
      <c r="K40"/>
      <c r="L40"/>
      <c r="M40"/>
      <c r="N40"/>
    </row>
    <row r="41" spans="1:14">
      <c r="A41" s="15">
        <v>43895</v>
      </c>
      <c r="B41" s="22">
        <v>681</v>
      </c>
      <c r="C41" s="20">
        <v>3098</v>
      </c>
      <c r="D41" s="21">
        <v>1</v>
      </c>
      <c r="E41" s="20">
        <v>171</v>
      </c>
      <c r="F41" s="144">
        <v>3071.7</v>
      </c>
      <c r="G41" s="141">
        <f>表1[[#This Row],[上证点数]]-F40</f>
        <v>60</v>
      </c>
      <c r="H41" s="50"/>
      <c r="I41" s="26"/>
      <c r="J41" s="27"/>
      <c r="K41"/>
      <c r="L41"/>
      <c r="M41"/>
      <c r="N41"/>
    </row>
    <row r="42" spans="1:14">
      <c r="A42" s="15">
        <v>43896</v>
      </c>
      <c r="B42" s="22">
        <v>2179</v>
      </c>
      <c r="C42" s="20">
        <v>1489</v>
      </c>
      <c r="D42" s="21">
        <v>3</v>
      </c>
      <c r="E42" s="20">
        <v>116</v>
      </c>
      <c r="F42" s="144">
        <v>3034.5</v>
      </c>
      <c r="G42" s="141">
        <f>表1[[#This Row],[上证点数]]-F41</f>
        <v>-37.199999999999818</v>
      </c>
      <c r="H42" s="50"/>
      <c r="I42" s="26" t="s">
        <v>219</v>
      </c>
      <c r="J42" s="27" t="s">
        <v>208</v>
      </c>
      <c r="K42"/>
      <c r="L42"/>
      <c r="M42"/>
      <c r="N42"/>
    </row>
    <row r="43" spans="1:14" ht="28.5">
      <c r="A43" s="15">
        <v>43899</v>
      </c>
      <c r="B43" s="22">
        <v>3234</v>
      </c>
      <c r="C43" s="20">
        <v>523</v>
      </c>
      <c r="D43" s="21">
        <v>86</v>
      </c>
      <c r="E43" s="20">
        <v>91</v>
      </c>
      <c r="F43" s="144">
        <v>2943.3</v>
      </c>
      <c r="G43" s="141">
        <f>表1[[#This Row],[上证点数]]-F42</f>
        <v>-91.199999999999818</v>
      </c>
      <c r="H43" s="50" t="s">
        <v>316</v>
      </c>
      <c r="I43" s="26" t="s">
        <v>318</v>
      </c>
      <c r="J43" s="27" t="s">
        <v>317</v>
      </c>
      <c r="K43"/>
      <c r="L43"/>
      <c r="M43"/>
      <c r="N43"/>
    </row>
    <row r="44" spans="1:14" ht="57">
      <c r="A44" s="15">
        <v>43900</v>
      </c>
      <c r="B44" s="22">
        <v>601</v>
      </c>
      <c r="C44" s="20">
        <v>3131</v>
      </c>
      <c r="D44" s="21">
        <v>25</v>
      </c>
      <c r="E44" s="20">
        <v>136</v>
      </c>
      <c r="F44" s="144">
        <v>2996.8</v>
      </c>
      <c r="G44" s="141">
        <f>表1[[#This Row],[上证点数]]-F43</f>
        <v>53.5</v>
      </c>
      <c r="H44" s="93" t="s">
        <v>328</v>
      </c>
      <c r="I44" s="26" t="s">
        <v>327</v>
      </c>
      <c r="J44" s="27" t="s">
        <v>326</v>
      </c>
      <c r="K44"/>
      <c r="L44"/>
      <c r="M44"/>
      <c r="N44"/>
    </row>
    <row r="45" spans="1:14">
      <c r="A45" s="15">
        <v>43901</v>
      </c>
      <c r="B45" s="22">
        <v>2646</v>
      </c>
      <c r="C45" s="20">
        <v>1032</v>
      </c>
      <c r="D45" s="21">
        <v>10</v>
      </c>
      <c r="E45" s="20">
        <v>46</v>
      </c>
      <c r="F45" s="144">
        <v>2968.5</v>
      </c>
      <c r="G45" s="141">
        <f>表1[[#This Row],[上证点数]]-F44</f>
        <v>-28.300000000000182</v>
      </c>
      <c r="H45" s="50"/>
      <c r="I45" s="26" t="s">
        <v>334</v>
      </c>
      <c r="J45" s="27" t="s">
        <v>333</v>
      </c>
      <c r="K45"/>
      <c r="L45"/>
      <c r="M45"/>
      <c r="N45"/>
    </row>
    <row r="46" spans="1:14">
      <c r="A46" s="15">
        <v>43902</v>
      </c>
      <c r="B46" s="22">
        <v>3185</v>
      </c>
      <c r="C46" s="20">
        <v>565</v>
      </c>
      <c r="D46" s="21">
        <v>18</v>
      </c>
      <c r="E46" s="20">
        <v>67</v>
      </c>
      <c r="F46" s="144">
        <v>2923.5</v>
      </c>
      <c r="G46" s="141">
        <f>表1[[#This Row],[上证点数]]-F45</f>
        <v>-45</v>
      </c>
      <c r="H46" s="50" t="s">
        <v>477</v>
      </c>
      <c r="I46" s="97" t="s">
        <v>341</v>
      </c>
      <c r="J46" s="27" t="s">
        <v>340</v>
      </c>
      <c r="K46"/>
      <c r="L46"/>
      <c r="M46"/>
      <c r="N46"/>
    </row>
    <row r="47" spans="1:14" ht="57">
      <c r="A47" s="15">
        <v>43903</v>
      </c>
      <c r="B47" s="22">
        <v>2887</v>
      </c>
      <c r="C47" s="20">
        <v>844</v>
      </c>
      <c r="D47" s="21">
        <v>24</v>
      </c>
      <c r="E47" s="20">
        <v>80</v>
      </c>
      <c r="F47" s="144">
        <v>2887.4</v>
      </c>
      <c r="G47" s="141">
        <f>表1[[#This Row],[上证点数]]-F46</f>
        <v>-36.099999999999909</v>
      </c>
      <c r="H47" s="50" t="s">
        <v>360</v>
      </c>
      <c r="I47" s="26" t="s">
        <v>361</v>
      </c>
      <c r="J47" s="27" t="s">
        <v>362</v>
      </c>
      <c r="K47"/>
      <c r="L47"/>
      <c r="M47"/>
      <c r="N47"/>
    </row>
    <row r="48" spans="1:14">
      <c r="A48" s="15">
        <v>43906</v>
      </c>
      <c r="B48" s="22">
        <v>3433</v>
      </c>
      <c r="C48" s="20">
        <v>323</v>
      </c>
      <c r="D48" s="21">
        <v>158</v>
      </c>
      <c r="E48" s="20">
        <v>51</v>
      </c>
      <c r="F48" s="144">
        <v>2789.3</v>
      </c>
      <c r="G48" s="141">
        <f>表1[[#This Row],[上证点数]]-F47</f>
        <v>-98.099999999999909</v>
      </c>
      <c r="H48" s="50"/>
      <c r="I48" s="19" t="s">
        <v>472</v>
      </c>
      <c r="J48" s="27" t="s">
        <v>473</v>
      </c>
      <c r="K48"/>
      <c r="L48"/>
      <c r="M48"/>
      <c r="N48"/>
    </row>
    <row r="49" spans="1:14">
      <c r="A49" s="15">
        <v>43907</v>
      </c>
      <c r="B49" s="22"/>
      <c r="C49" s="20"/>
      <c r="D49" s="21"/>
      <c r="E49" s="20"/>
      <c r="F49" s="144"/>
      <c r="G49" s="141"/>
      <c r="H49" s="50"/>
      <c r="I49" s="26"/>
      <c r="J49" s="27"/>
      <c r="K49"/>
      <c r="L49"/>
      <c r="M49"/>
      <c r="N49"/>
    </row>
    <row r="50" spans="1:14">
      <c r="A50" s="15">
        <v>43908</v>
      </c>
      <c r="B50" s="22"/>
      <c r="C50" s="20"/>
      <c r="D50" s="21"/>
      <c r="E50" s="20"/>
      <c r="F50" s="144"/>
      <c r="G50" s="141">
        <f>表1[[#This Row],[上证点数]]-F49</f>
        <v>0</v>
      </c>
      <c r="H50" s="50"/>
      <c r="I50" s="26"/>
      <c r="J50" s="27"/>
      <c r="K50"/>
      <c r="L50"/>
      <c r="M50"/>
      <c r="N50"/>
    </row>
    <row r="51" spans="1:14">
      <c r="A51" s="15">
        <v>43909</v>
      </c>
      <c r="B51" s="22"/>
      <c r="C51" s="20"/>
      <c r="D51" s="21"/>
      <c r="E51" s="20"/>
      <c r="F51" s="144"/>
      <c r="G51" s="141">
        <f>表1[[#This Row],[上证点数]]-F50</f>
        <v>0</v>
      </c>
      <c r="H51" s="50"/>
      <c r="I51" s="26"/>
      <c r="J51" s="27"/>
      <c r="K51"/>
      <c r="L51"/>
      <c r="M51"/>
      <c r="N51"/>
    </row>
    <row r="52" spans="1:14">
      <c r="A52" s="15">
        <v>43910</v>
      </c>
      <c r="B52" s="22"/>
      <c r="C52" s="20"/>
      <c r="D52" s="21"/>
      <c r="E52" s="20"/>
      <c r="F52" s="144"/>
      <c r="G52" s="141">
        <f>表1[[#This Row],[上证点数]]-F51</f>
        <v>0</v>
      </c>
      <c r="H52" s="50"/>
      <c r="I52" s="26"/>
      <c r="J52" s="27"/>
      <c r="K52"/>
      <c r="L52"/>
      <c r="M52"/>
      <c r="N52"/>
    </row>
    <row r="53" spans="1:14">
      <c r="A53" s="15">
        <v>43913</v>
      </c>
      <c r="B53" s="22"/>
      <c r="C53" s="20"/>
      <c r="D53" s="21"/>
      <c r="E53" s="20"/>
      <c r="F53" s="144"/>
      <c r="G53" s="141">
        <f>表1[[#This Row],[上证点数]]-F52</f>
        <v>0</v>
      </c>
      <c r="H53" s="50"/>
      <c r="I53" s="26"/>
      <c r="J53" s="27"/>
      <c r="K53"/>
      <c r="L53"/>
      <c r="M53"/>
      <c r="N53"/>
    </row>
    <row r="54" spans="1:14">
      <c r="A54" s="15">
        <v>43914</v>
      </c>
      <c r="B54" s="22"/>
      <c r="C54" s="20"/>
      <c r="D54" s="21"/>
      <c r="E54" s="20"/>
      <c r="F54" s="144"/>
      <c r="G54" s="141">
        <f>表1[[#This Row],[上证点数]]-F53</f>
        <v>0</v>
      </c>
      <c r="H54" s="50"/>
      <c r="I54" s="26"/>
      <c r="J54" s="27"/>
      <c r="K54"/>
      <c r="L54"/>
      <c r="M54"/>
      <c r="N54"/>
    </row>
    <row r="55" spans="1:14">
      <c r="A55" s="15">
        <v>43915</v>
      </c>
      <c r="B55" s="22"/>
      <c r="C55" s="20"/>
      <c r="D55" s="21"/>
      <c r="E55" s="20"/>
      <c r="F55" s="144"/>
      <c r="G55" s="141">
        <f>表1[[#This Row],[上证点数]]-F54</f>
        <v>0</v>
      </c>
      <c r="H55" s="50"/>
      <c r="I55" s="26"/>
      <c r="J55" s="27"/>
      <c r="K55"/>
      <c r="L55"/>
      <c r="M55"/>
      <c r="N55"/>
    </row>
    <row r="56" spans="1:14">
      <c r="A56" s="15">
        <v>43916</v>
      </c>
      <c r="B56" s="22"/>
      <c r="C56" s="20"/>
      <c r="D56" s="21"/>
      <c r="E56" s="20"/>
      <c r="F56" s="144"/>
      <c r="G56" s="141">
        <f>表1[[#This Row],[上证点数]]-F55</f>
        <v>0</v>
      </c>
      <c r="H56" s="50"/>
      <c r="I56" s="26"/>
      <c r="J56" s="27"/>
      <c r="K56"/>
      <c r="L56"/>
      <c r="M56"/>
      <c r="N56"/>
    </row>
    <row r="57" spans="1:14">
      <c r="A57" s="15">
        <v>43917</v>
      </c>
      <c r="B57" s="22"/>
      <c r="C57" s="20"/>
      <c r="D57" s="21"/>
      <c r="E57" s="20"/>
      <c r="F57" s="144"/>
      <c r="G57" s="141">
        <f>表1[[#This Row],[上证点数]]-F56</f>
        <v>0</v>
      </c>
      <c r="H57" s="50"/>
      <c r="I57" s="26"/>
      <c r="J57" s="27"/>
      <c r="K57"/>
      <c r="L57"/>
      <c r="M57"/>
      <c r="N57"/>
    </row>
    <row r="58" spans="1:14">
      <c r="A58" s="15">
        <v>43918</v>
      </c>
      <c r="B58" s="22"/>
      <c r="C58" s="20"/>
      <c r="D58" s="21"/>
      <c r="E58" s="20"/>
      <c r="F58" s="144"/>
      <c r="G58" s="141">
        <f>表1[[#This Row],[上证点数]]-F57</f>
        <v>0</v>
      </c>
      <c r="H58" s="50"/>
      <c r="I58" s="26"/>
      <c r="J58" s="27"/>
      <c r="K58"/>
      <c r="L58"/>
      <c r="M58"/>
      <c r="N58"/>
    </row>
    <row r="59" spans="1:14">
      <c r="A59" s="15">
        <v>43919</v>
      </c>
      <c r="B59" s="22"/>
      <c r="C59" s="20"/>
      <c r="D59" s="21"/>
      <c r="E59" s="20"/>
      <c r="F59" s="144"/>
      <c r="G59" s="141">
        <f>表1[[#This Row],[上证点数]]-F58</f>
        <v>0</v>
      </c>
      <c r="H59" s="50"/>
      <c r="I59" s="26"/>
      <c r="J59" s="27"/>
      <c r="K59"/>
      <c r="L59"/>
      <c r="M59"/>
      <c r="N59"/>
    </row>
    <row r="60" spans="1:14">
      <c r="A60" s="15">
        <v>43920</v>
      </c>
      <c r="B60" s="22"/>
      <c r="C60" s="20"/>
      <c r="D60" s="21"/>
      <c r="E60" s="20"/>
      <c r="F60" s="144"/>
      <c r="G60" s="141">
        <f>表1[[#This Row],[上证点数]]-F59</f>
        <v>0</v>
      </c>
      <c r="H60" s="50"/>
      <c r="I60" s="26"/>
      <c r="J60" s="27"/>
      <c r="K60"/>
      <c r="L60"/>
      <c r="M60"/>
      <c r="N60"/>
    </row>
    <row r="61" spans="1:14">
      <c r="A61" s="15">
        <v>43921</v>
      </c>
      <c r="B61" s="22"/>
      <c r="C61" s="20"/>
      <c r="D61" s="21"/>
      <c r="E61" s="20"/>
      <c r="F61" s="144"/>
      <c r="G61" s="141">
        <f>表1[[#This Row],[上证点数]]-F60</f>
        <v>0</v>
      </c>
      <c r="H61" s="50"/>
      <c r="I61" s="26"/>
      <c r="J61" s="27"/>
      <c r="K61"/>
      <c r="L61"/>
      <c r="M61"/>
      <c r="N61"/>
    </row>
    <row r="62" spans="1:14">
      <c r="A62" s="86"/>
      <c r="B62" s="22"/>
      <c r="C62" s="20"/>
      <c r="D62" s="22"/>
      <c r="E62" s="20"/>
      <c r="F62" s="144"/>
      <c r="G62" s="141">
        <f>表1[[#This Row],[上证点数]]-F61</f>
        <v>0</v>
      </c>
      <c r="H62" s="50"/>
      <c r="I62" s="26"/>
      <c r="J62" s="27"/>
      <c r="K62"/>
      <c r="L62"/>
      <c r="M62"/>
      <c r="N62"/>
    </row>
    <row r="63" spans="1:14">
      <c r="A63" s="86"/>
      <c r="B63" s="22"/>
      <c r="C63" s="20"/>
      <c r="D63" s="22"/>
      <c r="E63" s="20"/>
      <c r="F63" s="144"/>
      <c r="G63" s="141">
        <f>表1[[#This Row],[上证点数]]-F62</f>
        <v>0</v>
      </c>
      <c r="H63" s="50"/>
      <c r="I63" s="26"/>
      <c r="J63" s="27"/>
      <c r="K63"/>
      <c r="L63"/>
      <c r="M63"/>
      <c r="N63"/>
    </row>
    <row r="64" spans="1:14">
      <c r="A64" s="86"/>
      <c r="B64" s="22"/>
      <c r="C64" s="20"/>
      <c r="D64" s="22"/>
      <c r="E64" s="20"/>
      <c r="F64" s="144"/>
      <c r="G64" s="141">
        <f>表1[[#This Row],[上证点数]]-F63</f>
        <v>0</v>
      </c>
      <c r="H64" s="50"/>
      <c r="I64" s="26"/>
      <c r="J64" s="27"/>
      <c r="K64"/>
      <c r="L64"/>
      <c r="M64"/>
      <c r="N64"/>
    </row>
    <row r="65" spans="1:14">
      <c r="A65" s="86"/>
      <c r="B65" s="22"/>
      <c r="C65" s="20"/>
      <c r="D65" s="22"/>
      <c r="E65" s="20"/>
      <c r="F65" s="144"/>
      <c r="G65" s="141">
        <f>表1[[#This Row],[上证点数]]-F64</f>
        <v>0</v>
      </c>
      <c r="H65" s="50"/>
      <c r="I65" s="26"/>
      <c r="J65" s="27"/>
      <c r="K65"/>
      <c r="L65"/>
      <c r="M65"/>
      <c r="N65"/>
    </row>
    <row r="66" spans="1:14">
      <c r="A66" s="86"/>
      <c r="B66" s="22"/>
      <c r="C66" s="20"/>
      <c r="D66" s="22"/>
      <c r="E66" s="20"/>
      <c r="F66" s="144"/>
      <c r="G66" s="141">
        <f>表1[[#This Row],[上证点数]]-F65</f>
        <v>0</v>
      </c>
      <c r="H66" s="50"/>
      <c r="I66" s="26"/>
      <c r="J66" s="27"/>
      <c r="K66"/>
      <c r="L66"/>
      <c r="M66"/>
      <c r="N66"/>
    </row>
    <row r="67" spans="1:14">
      <c r="A67" s="86"/>
      <c r="B67" s="22"/>
      <c r="C67" s="20"/>
      <c r="D67" s="22"/>
      <c r="E67" s="20"/>
      <c r="F67" s="144"/>
      <c r="G67" s="141">
        <f>表1[[#This Row],[上证点数]]-F66</f>
        <v>0</v>
      </c>
      <c r="H67" s="50"/>
      <c r="I67" s="26"/>
      <c r="J67" s="27"/>
      <c r="K67"/>
      <c r="L67"/>
      <c r="M67"/>
      <c r="N67"/>
    </row>
    <row r="68" spans="1:14">
      <c r="A68" s="86"/>
      <c r="B68" s="22"/>
      <c r="C68" s="20"/>
      <c r="D68" s="22"/>
      <c r="E68" s="20"/>
      <c r="F68" s="144"/>
      <c r="G68" s="141">
        <f>表1[[#This Row],[上证点数]]-F67</f>
        <v>0</v>
      </c>
      <c r="H68" s="50"/>
      <c r="I68" s="26"/>
      <c r="J68" s="27"/>
      <c r="K68"/>
      <c r="L68"/>
      <c r="M68"/>
      <c r="N68"/>
    </row>
    <row r="69" spans="1:14">
      <c r="A69" s="86"/>
      <c r="B69" s="22"/>
      <c r="C69" s="20"/>
      <c r="D69" s="22"/>
      <c r="E69" s="20"/>
      <c r="F69" s="144"/>
      <c r="G69" s="141">
        <f>表1[[#This Row],[上证点数]]-F68</f>
        <v>0</v>
      </c>
      <c r="H69" s="50"/>
      <c r="I69" s="26"/>
      <c r="J69" s="27"/>
      <c r="K69"/>
      <c r="L69"/>
      <c r="M69"/>
      <c r="N69"/>
    </row>
    <row r="70" spans="1:14">
      <c r="A70" s="86"/>
      <c r="B70" s="22"/>
      <c r="C70" s="20"/>
      <c r="D70" s="22"/>
      <c r="E70" s="20"/>
      <c r="F70" s="144"/>
      <c r="G70" s="141">
        <f>表1[[#This Row],[上证点数]]-F69</f>
        <v>0</v>
      </c>
      <c r="H70" s="50"/>
      <c r="I70" s="26"/>
      <c r="J70" s="27"/>
      <c r="K70"/>
      <c r="L70"/>
      <c r="M70"/>
      <c r="N70"/>
    </row>
    <row r="71" spans="1:14">
      <c r="A71" s="86"/>
      <c r="B71" s="22"/>
      <c r="C71" s="20"/>
      <c r="D71" s="22"/>
      <c r="E71" s="20"/>
      <c r="F71" s="144"/>
      <c r="G71" s="141">
        <f>表1[[#This Row],[上证点数]]-F70</f>
        <v>0</v>
      </c>
      <c r="H71" s="50"/>
      <c r="I71" s="26"/>
      <c r="J71" s="27"/>
      <c r="K71"/>
      <c r="L71"/>
      <c r="M71"/>
      <c r="N71"/>
    </row>
    <row r="72" spans="1:14">
      <c r="A72" s="86"/>
      <c r="B72" s="22"/>
      <c r="C72" s="20"/>
      <c r="D72" s="22"/>
      <c r="E72" s="20"/>
      <c r="F72" s="144"/>
      <c r="G72" s="141">
        <f>表1[[#This Row],[上证点数]]-F71</f>
        <v>0</v>
      </c>
      <c r="H72" s="50"/>
      <c r="I72" s="26"/>
      <c r="J72" s="27"/>
      <c r="K72"/>
      <c r="L72"/>
      <c r="M72"/>
      <c r="N72"/>
    </row>
    <row r="73" spans="1:14">
      <c r="A73" s="86"/>
      <c r="B73" s="22"/>
      <c r="C73" s="20"/>
      <c r="D73" s="22"/>
      <c r="E73" s="20"/>
      <c r="F73" s="144"/>
      <c r="G73" s="141">
        <f>表1[[#This Row],[上证点数]]-F72</f>
        <v>0</v>
      </c>
      <c r="H73" s="50"/>
      <c r="I73" s="26"/>
      <c r="J73" s="27"/>
      <c r="K73"/>
      <c r="L73"/>
      <c r="M73"/>
      <c r="N73"/>
    </row>
    <row r="74" spans="1:14">
      <c r="A74" s="86"/>
      <c r="B74" s="22"/>
      <c r="C74" s="20"/>
      <c r="D74" s="22"/>
      <c r="E74" s="20"/>
      <c r="F74" s="144"/>
      <c r="G74" s="141">
        <f>表1[[#This Row],[上证点数]]-F73</f>
        <v>0</v>
      </c>
      <c r="H74" s="50"/>
      <c r="I74" s="26"/>
      <c r="J74" s="27"/>
      <c r="K74"/>
      <c r="L74"/>
      <c r="M74"/>
      <c r="N74"/>
    </row>
    <row r="75" spans="1:14">
      <c r="A75" s="86"/>
      <c r="B75" s="22"/>
      <c r="C75" s="20"/>
      <c r="D75" s="22"/>
      <c r="E75" s="20"/>
      <c r="F75" s="144"/>
      <c r="G75" s="141">
        <f>表1[[#This Row],[上证点数]]-F74</f>
        <v>0</v>
      </c>
      <c r="H75" s="50"/>
      <c r="I75" s="26"/>
      <c r="J75" s="27"/>
      <c r="K75"/>
      <c r="L75"/>
      <c r="M75"/>
      <c r="N75"/>
    </row>
    <row r="76" spans="1:14">
      <c r="A76" s="86"/>
      <c r="B76" s="22"/>
      <c r="C76" s="20"/>
      <c r="D76" s="22"/>
      <c r="E76" s="20"/>
      <c r="F76" s="144"/>
      <c r="G76" s="141">
        <f>表1[[#This Row],[上证点数]]-F75</f>
        <v>0</v>
      </c>
      <c r="H76" s="50"/>
      <c r="I76" s="26"/>
      <c r="J76" s="27"/>
      <c r="K76"/>
      <c r="L76"/>
      <c r="M76"/>
      <c r="N76"/>
    </row>
    <row r="77" spans="1:14">
      <c r="A77" s="86"/>
      <c r="B77" s="22"/>
      <c r="C77" s="20"/>
      <c r="D77" s="22"/>
      <c r="E77" s="20"/>
      <c r="F77" s="144"/>
      <c r="G77" s="141">
        <f>表1[[#This Row],[上证点数]]-F76</f>
        <v>0</v>
      </c>
      <c r="H77" s="50"/>
      <c r="I77" s="26"/>
      <c r="J77" s="27"/>
      <c r="K77"/>
      <c r="L77"/>
      <c r="M77"/>
      <c r="N77"/>
    </row>
    <row r="78" spans="1:14">
      <c r="A78" s="86"/>
      <c r="B78" s="22"/>
      <c r="C78" s="20"/>
      <c r="D78" s="22"/>
      <c r="E78" s="20"/>
      <c r="F78" s="144"/>
      <c r="G78" s="141">
        <f>表1[[#This Row],[上证点数]]-F77</f>
        <v>0</v>
      </c>
      <c r="H78" s="50"/>
      <c r="I78" s="26"/>
      <c r="J78" s="27"/>
      <c r="K78"/>
      <c r="L78"/>
      <c r="M78"/>
      <c r="N78"/>
    </row>
    <row r="79" spans="1:14">
      <c r="A79" s="86"/>
      <c r="B79" s="22"/>
      <c r="C79" s="20"/>
      <c r="D79" s="22"/>
      <c r="E79" s="20"/>
      <c r="F79" s="144"/>
      <c r="G79" s="141">
        <f>表1[[#This Row],[上证点数]]-F78</f>
        <v>0</v>
      </c>
      <c r="H79" s="50"/>
      <c r="I79" s="26"/>
      <c r="J79" s="27"/>
      <c r="K79"/>
      <c r="L79"/>
      <c r="M79"/>
      <c r="N79"/>
    </row>
    <row r="80" spans="1:14">
      <c r="A80" s="86"/>
      <c r="B80" s="22"/>
      <c r="C80" s="20"/>
      <c r="D80" s="22"/>
      <c r="E80" s="20"/>
      <c r="F80" s="144"/>
      <c r="G80" s="141">
        <f>表1[[#This Row],[上证点数]]-F79</f>
        <v>0</v>
      </c>
      <c r="H80" s="50"/>
      <c r="I80" s="26"/>
      <c r="J80" s="27"/>
      <c r="K80"/>
      <c r="L80"/>
      <c r="M80"/>
      <c r="N80"/>
    </row>
    <row r="81" spans="1:14">
      <c r="A81" s="86"/>
      <c r="B81" s="22"/>
      <c r="C81" s="20"/>
      <c r="D81" s="22"/>
      <c r="E81" s="20"/>
      <c r="F81" s="144"/>
      <c r="G81" s="141">
        <f>表1[[#This Row],[上证点数]]-F80</f>
        <v>0</v>
      </c>
      <c r="H81" s="50"/>
      <c r="I81" s="26"/>
      <c r="J81" s="27"/>
      <c r="K81"/>
      <c r="L81"/>
      <c r="M81"/>
      <c r="N81"/>
    </row>
    <row r="82" spans="1:14">
      <c r="A82" s="86"/>
      <c r="B82" s="22"/>
      <c r="C82" s="20"/>
      <c r="D82" s="22"/>
      <c r="E82" s="20"/>
      <c r="F82" s="144"/>
      <c r="G82" s="141">
        <f>表1[[#This Row],[上证点数]]-F81</f>
        <v>0</v>
      </c>
      <c r="H82" s="50"/>
      <c r="I82" s="26"/>
      <c r="J82" s="27"/>
      <c r="K82"/>
      <c r="L82"/>
      <c r="M82"/>
      <c r="N82"/>
    </row>
    <row r="83" spans="1:14">
      <c r="A83" s="86"/>
      <c r="B83" s="22"/>
      <c r="C83" s="20"/>
      <c r="D83" s="22"/>
      <c r="E83" s="20"/>
      <c r="F83" s="144"/>
      <c r="G83" s="141">
        <f>表1[[#This Row],[上证点数]]-F82</f>
        <v>0</v>
      </c>
      <c r="H83" s="50"/>
      <c r="I83" s="26"/>
      <c r="J83" s="27"/>
      <c r="K83"/>
      <c r="L83"/>
      <c r="M83"/>
      <c r="N83"/>
    </row>
    <row r="84" spans="1:14">
      <c r="A84" s="86"/>
      <c r="B84" s="22"/>
      <c r="C84" s="20"/>
      <c r="D84" s="22"/>
      <c r="E84" s="20"/>
      <c r="F84" s="144"/>
      <c r="G84" s="141">
        <f>表1[[#This Row],[上证点数]]-F83</f>
        <v>0</v>
      </c>
      <c r="H84" s="50"/>
      <c r="I84" s="26"/>
      <c r="J84" s="27"/>
      <c r="K84"/>
      <c r="L84"/>
      <c r="M84"/>
      <c r="N84"/>
    </row>
    <row r="85" spans="1:14">
      <c r="A85" s="15"/>
      <c r="B85" s="29"/>
      <c r="C85" s="30"/>
      <c r="D85" s="29"/>
      <c r="E85" s="28"/>
      <c r="F85" s="145"/>
      <c r="G85" s="142">
        <f>表1[[#This Row],[上证点数]]-F84</f>
        <v>0</v>
      </c>
      <c r="H85" s="100"/>
      <c r="I85" s="26"/>
      <c r="J85" s="27"/>
      <c r="K85"/>
      <c r="L85"/>
      <c r="M85"/>
      <c r="N85"/>
    </row>
    <row r="86" spans="1:14">
      <c r="A86" s="15"/>
      <c r="B86" s="29"/>
      <c r="C86" s="30"/>
      <c r="D86" s="29"/>
      <c r="E86" s="28"/>
      <c r="F86" s="145"/>
      <c r="G86" s="142">
        <f>表1[[#This Row],[上证点数]]-F85</f>
        <v>0</v>
      </c>
      <c r="H86" s="100"/>
      <c r="I86" s="26"/>
      <c r="J86" s="27"/>
      <c r="K86"/>
      <c r="L86"/>
      <c r="M86"/>
      <c r="N86"/>
    </row>
    <row r="87" spans="1:14">
      <c r="A87" s="15"/>
      <c r="B87" s="29"/>
      <c r="C87" s="30"/>
      <c r="D87" s="29"/>
      <c r="E87" s="28"/>
      <c r="F87" s="145"/>
      <c r="G87" s="142">
        <f>表1[[#This Row],[上证点数]]-F86</f>
        <v>0</v>
      </c>
      <c r="H87" s="100"/>
      <c r="I87" s="26"/>
      <c r="J87" s="27"/>
      <c r="K87"/>
      <c r="L87"/>
      <c r="M87"/>
      <c r="N87"/>
    </row>
    <row r="88" spans="1:14">
      <c r="A88" s="15"/>
      <c r="B88" s="29"/>
      <c r="C88" s="30"/>
      <c r="D88" s="29"/>
      <c r="E88" s="28"/>
      <c r="F88" s="145"/>
      <c r="G88" s="142">
        <f>表1[[#This Row],[上证点数]]-F87</f>
        <v>0</v>
      </c>
      <c r="H88" s="100"/>
      <c r="I88" s="26"/>
      <c r="J88" s="27"/>
      <c r="K88"/>
      <c r="L88"/>
      <c r="M88"/>
      <c r="N88"/>
    </row>
    <row r="89" spans="1:14">
      <c r="A89" s="15"/>
      <c r="B89" s="29"/>
      <c r="C89" s="30"/>
      <c r="D89" s="29"/>
      <c r="E89" s="28"/>
      <c r="F89" s="145"/>
      <c r="G89" s="142">
        <f>表1[[#This Row],[上证点数]]-F88</f>
        <v>0</v>
      </c>
      <c r="H89" s="100"/>
      <c r="I89" s="26"/>
      <c r="J89" s="27"/>
      <c r="K89"/>
      <c r="L89"/>
      <c r="M89"/>
      <c r="N89"/>
    </row>
    <row r="90" spans="1:14">
      <c r="A90" s="15"/>
      <c r="B90" s="29"/>
      <c r="C90" s="30"/>
      <c r="D90" s="29"/>
      <c r="E90" s="28"/>
      <c r="F90" s="145"/>
      <c r="G90" s="142">
        <f>表1[[#This Row],[上证点数]]-F89</f>
        <v>0</v>
      </c>
      <c r="H90" s="100"/>
      <c r="I90" s="26"/>
      <c r="J90" s="27"/>
      <c r="K90"/>
      <c r="L90"/>
      <c r="M90"/>
      <c r="N90"/>
    </row>
    <row r="91" spans="1:14">
      <c r="A91" s="15"/>
      <c r="B91" s="29"/>
      <c r="C91" s="30"/>
      <c r="D91" s="29"/>
      <c r="E91" s="28"/>
      <c r="F91" s="145"/>
      <c r="G91" s="142">
        <f>表1[[#This Row],[上证点数]]-F90</f>
        <v>0</v>
      </c>
      <c r="H91" s="100"/>
      <c r="I91" s="26"/>
      <c r="J91" s="27"/>
      <c r="K91"/>
      <c r="L91"/>
      <c r="M91"/>
      <c r="N91"/>
    </row>
    <row r="92" spans="1:14">
      <c r="A92" s="15"/>
      <c r="B92" s="29"/>
      <c r="C92" s="30"/>
      <c r="D92" s="29"/>
      <c r="E92" s="28"/>
      <c r="F92" s="145"/>
      <c r="G92" s="142">
        <f>表1[[#This Row],[上证点数]]-F91</f>
        <v>0</v>
      </c>
      <c r="H92" s="100"/>
      <c r="I92" s="26"/>
      <c r="J92" s="27"/>
      <c r="K92"/>
      <c r="L92"/>
      <c r="M92"/>
      <c r="N92"/>
    </row>
    <row r="93" spans="1:14">
      <c r="A93" s="15"/>
      <c r="B93" s="29"/>
      <c r="C93" s="30"/>
      <c r="D93" s="29"/>
      <c r="E93" s="28"/>
      <c r="F93" s="145"/>
      <c r="G93" s="142">
        <f>表1[[#This Row],[上证点数]]-F92</f>
        <v>0</v>
      </c>
      <c r="H93" s="100"/>
      <c r="I93" s="26"/>
      <c r="J93" s="27"/>
      <c r="K93"/>
      <c r="L93"/>
      <c r="M93"/>
      <c r="N93"/>
    </row>
    <row r="94" spans="1:14">
      <c r="A94" s="15"/>
      <c r="B94" s="29"/>
      <c r="C94" s="30"/>
      <c r="D94" s="29"/>
      <c r="E94" s="28"/>
      <c r="F94" s="145"/>
      <c r="G94" s="142">
        <f>表1[[#This Row],[上证点数]]-F93</f>
        <v>0</v>
      </c>
      <c r="H94" s="100"/>
      <c r="I94" s="26"/>
      <c r="J94" s="27"/>
      <c r="K94"/>
      <c r="L94"/>
      <c r="M94"/>
      <c r="N94"/>
    </row>
    <row r="95" spans="1:14">
      <c r="A95" s="15"/>
      <c r="B95" s="29"/>
      <c r="C95" s="30"/>
      <c r="D95" s="29"/>
      <c r="E95" s="28"/>
      <c r="F95" s="145"/>
      <c r="G95" s="142">
        <f>表1[[#This Row],[上证点数]]-F94</f>
        <v>0</v>
      </c>
      <c r="H95" s="100"/>
      <c r="I95" s="26"/>
      <c r="J95" s="27"/>
      <c r="K95"/>
      <c r="L95"/>
      <c r="M95"/>
      <c r="N95"/>
    </row>
    <row r="96" spans="1:14">
      <c r="A96" s="15"/>
      <c r="B96" s="29"/>
      <c r="C96" s="30"/>
      <c r="D96" s="29"/>
      <c r="E96" s="28"/>
      <c r="F96" s="145"/>
      <c r="G96" s="142">
        <f>表1[[#This Row],[上证点数]]-F95</f>
        <v>0</v>
      </c>
      <c r="H96" s="100"/>
      <c r="I96" s="26"/>
      <c r="J96" s="27"/>
      <c r="K96"/>
      <c r="L96"/>
      <c r="M96"/>
      <c r="N96"/>
    </row>
    <row r="97" spans="1:14">
      <c r="A97" s="15"/>
      <c r="B97" s="29"/>
      <c r="C97" s="30"/>
      <c r="D97" s="29"/>
      <c r="E97" s="28"/>
      <c r="F97" s="145"/>
      <c r="G97" s="142">
        <f>表1[[#This Row],[上证点数]]-F96</f>
        <v>0</v>
      </c>
      <c r="H97" s="100"/>
      <c r="I97" s="26"/>
      <c r="J97" s="27"/>
      <c r="K97"/>
      <c r="L97"/>
      <c r="M97"/>
      <c r="N97"/>
    </row>
    <row r="98" spans="1:14">
      <c r="A98" s="15"/>
      <c r="B98" s="29"/>
      <c r="C98" s="30"/>
      <c r="D98" s="29"/>
      <c r="E98" s="28"/>
      <c r="F98" s="145"/>
      <c r="G98" s="142">
        <f>表1[[#This Row],[上证点数]]-F97</f>
        <v>0</v>
      </c>
      <c r="H98" s="100"/>
      <c r="I98" s="26"/>
      <c r="J98" s="27"/>
      <c r="K98"/>
      <c r="L98"/>
      <c r="M98"/>
      <c r="N98"/>
    </row>
    <row r="99" spans="1:14">
      <c r="A99" s="15"/>
      <c r="B99" s="29"/>
      <c r="C99" s="30"/>
      <c r="D99" s="29"/>
      <c r="E99" s="28"/>
      <c r="F99" s="145"/>
      <c r="G99" s="142">
        <f>表1[[#This Row],[上证点数]]-F98</f>
        <v>0</v>
      </c>
      <c r="H99" s="100"/>
      <c r="I99" s="26"/>
      <c r="J99" s="27"/>
      <c r="K99"/>
      <c r="L99"/>
      <c r="M99"/>
      <c r="N99"/>
    </row>
    <row r="100" spans="1:14">
      <c r="A100" s="15"/>
      <c r="B100" s="29"/>
      <c r="C100" s="30"/>
      <c r="D100" s="29"/>
      <c r="E100" s="28"/>
      <c r="F100" s="145"/>
      <c r="G100" s="142">
        <f>表1[[#This Row],[上证点数]]-F99</f>
        <v>0</v>
      </c>
      <c r="H100" s="100"/>
      <c r="I100" s="26"/>
      <c r="J100" s="27"/>
      <c r="K100"/>
      <c r="L100"/>
      <c r="M100"/>
      <c r="N100"/>
    </row>
    <row r="101" spans="1:14">
      <c r="A101" s="15"/>
      <c r="B101" s="29"/>
      <c r="C101" s="30"/>
      <c r="D101" s="29"/>
      <c r="E101" s="28"/>
      <c r="F101" s="145"/>
      <c r="G101" s="142">
        <f>表1[[#This Row],[上证点数]]-F100</f>
        <v>0</v>
      </c>
      <c r="H101" s="100"/>
      <c r="I101" s="26"/>
      <c r="J101" s="27"/>
      <c r="K101"/>
      <c r="L101"/>
      <c r="M101"/>
      <c r="N101"/>
    </row>
    <row r="102" spans="1:14">
      <c r="A102" s="15"/>
      <c r="B102" s="29"/>
      <c r="C102" s="30"/>
      <c r="D102" s="29"/>
      <c r="E102" s="28"/>
      <c r="F102" s="145"/>
      <c r="G102" s="142">
        <f>表1[[#This Row],[上证点数]]-F101</f>
        <v>0</v>
      </c>
      <c r="H102" s="100"/>
      <c r="I102" s="26"/>
      <c r="J102" s="27"/>
      <c r="K102"/>
      <c r="L102"/>
      <c r="M102"/>
      <c r="N102"/>
    </row>
    <row r="103" spans="1:14">
      <c r="A103" s="15"/>
      <c r="B103" s="29"/>
      <c r="C103" s="30"/>
      <c r="D103" s="29"/>
      <c r="E103" s="28"/>
      <c r="F103" s="145"/>
      <c r="G103" s="142">
        <f>表1[[#This Row],[上证点数]]-F102</f>
        <v>0</v>
      </c>
      <c r="H103" s="100"/>
      <c r="I103" s="26"/>
      <c r="J103" s="27"/>
      <c r="K103"/>
      <c r="L103"/>
      <c r="M103"/>
      <c r="N103"/>
    </row>
    <row r="104" spans="1:14">
      <c r="A104" s="15"/>
      <c r="B104" s="29"/>
      <c r="C104" s="30"/>
      <c r="D104" s="29"/>
      <c r="E104" s="28"/>
      <c r="F104" s="145"/>
      <c r="G104" s="142">
        <f>表1[[#This Row],[上证点数]]-F103</f>
        <v>0</v>
      </c>
      <c r="H104" s="100"/>
      <c r="I104" s="26"/>
      <c r="J104" s="27"/>
      <c r="K104"/>
      <c r="L104"/>
      <c r="M104"/>
      <c r="N104"/>
    </row>
    <row r="105" spans="1:14">
      <c r="A105" s="15"/>
      <c r="B105" s="29"/>
      <c r="C105" s="30"/>
      <c r="D105" s="29"/>
      <c r="E105" s="28"/>
      <c r="F105" s="145"/>
      <c r="G105" s="142">
        <f>表1[[#This Row],[上证点数]]-F104</f>
        <v>0</v>
      </c>
      <c r="H105" s="100"/>
      <c r="I105" s="26"/>
      <c r="J105" s="27"/>
      <c r="K105"/>
      <c r="L105"/>
      <c r="M105"/>
      <c r="N105"/>
    </row>
    <row r="106" spans="1:14">
      <c r="A106" s="15"/>
      <c r="B106" s="29"/>
      <c r="C106" s="30"/>
      <c r="D106" s="29"/>
      <c r="E106" s="28"/>
      <c r="F106" s="145"/>
      <c r="G106" s="142">
        <f>表1[[#This Row],[上证点数]]-F105</f>
        <v>0</v>
      </c>
      <c r="H106" s="100"/>
      <c r="I106" s="26"/>
      <c r="J106" s="27"/>
      <c r="K106"/>
      <c r="L106"/>
      <c r="M106"/>
      <c r="N106"/>
    </row>
    <row r="107" spans="1:14">
      <c r="A107" s="15"/>
      <c r="B107" s="29"/>
      <c r="C107" s="30"/>
      <c r="D107" s="29"/>
      <c r="E107" s="28"/>
      <c r="F107" s="145"/>
      <c r="G107" s="142">
        <f>表1[[#This Row],[上证点数]]-F106</f>
        <v>0</v>
      </c>
      <c r="H107" s="100"/>
      <c r="I107" s="26"/>
      <c r="J107" s="27"/>
      <c r="K107"/>
      <c r="L107"/>
      <c r="M107"/>
      <c r="N107"/>
    </row>
    <row r="108" spans="1:14">
      <c r="A108" s="15"/>
      <c r="B108" s="29"/>
      <c r="C108" s="30"/>
      <c r="D108" s="29"/>
      <c r="E108" s="28"/>
      <c r="F108" s="145"/>
      <c r="G108" s="142">
        <f>表1[[#This Row],[上证点数]]-F107</f>
        <v>0</v>
      </c>
      <c r="H108" s="100"/>
      <c r="I108" s="26"/>
      <c r="J108" s="27"/>
      <c r="K108"/>
      <c r="L108"/>
      <c r="M108"/>
      <c r="N108"/>
    </row>
    <row r="109" spans="1:14">
      <c r="A109" s="15"/>
      <c r="B109" s="29"/>
      <c r="C109" s="30"/>
      <c r="D109" s="29"/>
      <c r="E109" s="28"/>
      <c r="F109" s="145"/>
      <c r="G109" s="142">
        <f>表1[[#This Row],[上证点数]]-F108</f>
        <v>0</v>
      </c>
      <c r="H109" s="100"/>
      <c r="I109" s="26"/>
      <c r="J109" s="27"/>
      <c r="K109"/>
      <c r="L109"/>
      <c r="M109"/>
      <c r="N109"/>
    </row>
    <row r="110" spans="1:14">
      <c r="A110" s="15"/>
      <c r="B110" s="29"/>
      <c r="C110" s="30"/>
      <c r="D110" s="29"/>
      <c r="E110" s="28"/>
      <c r="F110" s="145"/>
      <c r="G110" s="142">
        <f>表1[[#This Row],[上证点数]]-F109</f>
        <v>0</v>
      </c>
      <c r="H110" s="100"/>
      <c r="I110" s="26"/>
      <c r="J110" s="27"/>
      <c r="K110"/>
      <c r="L110"/>
      <c r="M110"/>
      <c r="N110"/>
    </row>
    <row r="111" spans="1:14">
      <c r="A111" s="15"/>
      <c r="B111" s="29"/>
      <c r="C111" s="30"/>
      <c r="D111" s="29"/>
      <c r="E111" s="28"/>
      <c r="F111" s="145"/>
      <c r="G111" s="142">
        <f>表1[[#This Row],[上证点数]]-F110</f>
        <v>0</v>
      </c>
      <c r="H111" s="100"/>
      <c r="I111" s="26"/>
      <c r="J111" s="27"/>
      <c r="K111"/>
      <c r="L111"/>
      <c r="M111"/>
      <c r="N111"/>
    </row>
    <row r="112" spans="1:14">
      <c r="A112" s="15"/>
      <c r="B112" s="29"/>
      <c r="C112" s="30"/>
      <c r="D112" s="29"/>
      <c r="E112" s="28"/>
      <c r="F112" s="145"/>
      <c r="G112" s="142">
        <f>表1[[#This Row],[上证点数]]-F111</f>
        <v>0</v>
      </c>
      <c r="H112" s="100"/>
      <c r="I112" s="26"/>
      <c r="J112" s="27"/>
      <c r="K112"/>
      <c r="L112"/>
      <c r="M112"/>
      <c r="N112"/>
    </row>
    <row r="113" spans="1:14">
      <c r="A113" s="15"/>
      <c r="B113" s="29"/>
      <c r="C113" s="30"/>
      <c r="D113" s="29"/>
      <c r="E113" s="28"/>
      <c r="F113" s="145"/>
      <c r="G113" s="142">
        <f>表1[[#This Row],[上证点数]]-F112</f>
        <v>0</v>
      </c>
      <c r="H113" s="100"/>
      <c r="I113" s="26"/>
      <c r="J113" s="27"/>
      <c r="K113"/>
      <c r="L113"/>
      <c r="M113"/>
      <c r="N113"/>
    </row>
    <row r="114" spans="1:14">
      <c r="A114" s="15"/>
      <c r="B114" s="29"/>
      <c r="C114" s="30"/>
      <c r="D114" s="29"/>
      <c r="E114" s="28"/>
      <c r="F114" s="145"/>
      <c r="G114" s="142">
        <f>表1[[#This Row],[上证点数]]-F113</f>
        <v>0</v>
      </c>
      <c r="H114" s="100"/>
      <c r="I114" s="26"/>
      <c r="J114" s="27"/>
      <c r="K114"/>
      <c r="L114"/>
      <c r="M114"/>
      <c r="N114"/>
    </row>
    <row r="115" spans="1:14">
      <c r="A115" s="15"/>
      <c r="B115" s="29"/>
      <c r="C115" s="30"/>
      <c r="D115" s="29"/>
      <c r="E115" s="28"/>
      <c r="F115" s="145"/>
      <c r="G115" s="142">
        <f>表1[[#This Row],[上证点数]]-F114</f>
        <v>0</v>
      </c>
      <c r="H115" s="100"/>
      <c r="I115" s="26"/>
      <c r="J115" s="27"/>
      <c r="K115"/>
      <c r="L115"/>
      <c r="M115"/>
      <c r="N115"/>
    </row>
    <row r="116" spans="1:14">
      <c r="A116" s="15"/>
      <c r="B116" s="29"/>
      <c r="C116" s="30"/>
      <c r="D116" s="29"/>
      <c r="E116" s="28"/>
      <c r="F116" s="145"/>
      <c r="G116" s="142">
        <f>表1[[#This Row],[上证点数]]-F115</f>
        <v>0</v>
      </c>
      <c r="H116" s="100"/>
      <c r="I116" s="26"/>
      <c r="J116" s="27"/>
      <c r="K116"/>
      <c r="L116"/>
      <c r="M116"/>
      <c r="N116"/>
    </row>
    <row r="117" spans="1:14">
      <c r="A117" s="15"/>
      <c r="B117" s="29"/>
      <c r="C117" s="30"/>
      <c r="D117" s="29"/>
      <c r="E117" s="28"/>
      <c r="F117" s="145"/>
      <c r="G117" s="142">
        <f>表1[[#This Row],[上证点数]]-F116</f>
        <v>0</v>
      </c>
      <c r="H117" s="100"/>
      <c r="I117" s="26"/>
      <c r="J117" s="27"/>
      <c r="K117"/>
      <c r="L117"/>
      <c r="M117"/>
      <c r="N117"/>
    </row>
    <row r="118" spans="1:14">
      <c r="A118" s="15"/>
      <c r="B118" s="29"/>
      <c r="C118" s="30"/>
      <c r="D118" s="29"/>
      <c r="E118" s="28"/>
      <c r="F118" s="145"/>
      <c r="G118" s="142">
        <f>表1[[#This Row],[上证点数]]-F117</f>
        <v>0</v>
      </c>
      <c r="H118" s="100"/>
      <c r="I118" s="26"/>
      <c r="J118" s="27"/>
      <c r="K118"/>
      <c r="L118"/>
      <c r="M118"/>
      <c r="N118"/>
    </row>
    <row r="119" spans="1:14">
      <c r="A119" s="15"/>
      <c r="B119" s="29"/>
      <c r="C119" s="30"/>
      <c r="D119" s="29"/>
      <c r="E119" s="28"/>
      <c r="F119" s="145"/>
      <c r="G119" s="142">
        <f>表1[[#This Row],[上证点数]]-F118</f>
        <v>0</v>
      </c>
      <c r="H119" s="100"/>
      <c r="I119" s="26"/>
      <c r="J119" s="27"/>
      <c r="K119"/>
      <c r="L119"/>
      <c r="M119"/>
      <c r="N119"/>
    </row>
    <row r="120" spans="1:14">
      <c r="A120" s="15"/>
      <c r="B120" s="29"/>
      <c r="C120" s="30"/>
      <c r="D120" s="29"/>
      <c r="E120" s="28"/>
      <c r="F120" s="145"/>
      <c r="G120" s="142">
        <f>表1[[#This Row],[上证点数]]-F119</f>
        <v>0</v>
      </c>
      <c r="H120" s="100"/>
      <c r="I120" s="26"/>
      <c r="J120" s="27"/>
      <c r="K120"/>
      <c r="L120"/>
      <c r="M120"/>
      <c r="N120"/>
    </row>
    <row r="121" spans="1:14">
      <c r="A121" s="15"/>
      <c r="B121" s="29"/>
      <c r="C121" s="30"/>
      <c r="D121" s="29"/>
      <c r="E121" s="28"/>
      <c r="F121" s="145"/>
      <c r="G121" s="142">
        <f>表1[[#This Row],[上证点数]]-F120</f>
        <v>0</v>
      </c>
      <c r="H121" s="100"/>
      <c r="I121" s="26"/>
      <c r="J121" s="27"/>
      <c r="K121"/>
      <c r="L121"/>
      <c r="M121"/>
      <c r="N121"/>
    </row>
    <row r="122" spans="1:14">
      <c r="A122" s="15"/>
      <c r="B122" s="29"/>
      <c r="C122" s="30"/>
      <c r="D122" s="29"/>
      <c r="E122" s="28"/>
      <c r="F122" s="145"/>
      <c r="G122" s="142">
        <f>表1[[#This Row],[上证点数]]-F121</f>
        <v>0</v>
      </c>
      <c r="H122" s="100"/>
      <c r="I122" s="26"/>
      <c r="J122" s="27"/>
      <c r="K122"/>
      <c r="L122"/>
      <c r="M122"/>
      <c r="N122"/>
    </row>
    <row r="123" spans="1:14">
      <c r="A123" s="15"/>
      <c r="B123" s="29"/>
      <c r="C123" s="30"/>
      <c r="D123" s="29"/>
      <c r="E123" s="28"/>
      <c r="F123" s="145"/>
      <c r="G123" s="142">
        <f>表1[[#This Row],[上证点数]]-F122</f>
        <v>0</v>
      </c>
      <c r="H123" s="100"/>
      <c r="I123" s="26"/>
      <c r="J123" s="27"/>
      <c r="K123"/>
      <c r="L123"/>
      <c r="M123"/>
      <c r="N123"/>
    </row>
    <row r="124" spans="1:14">
      <c r="A124" s="15"/>
      <c r="B124" s="29"/>
      <c r="C124" s="30"/>
      <c r="D124" s="29"/>
      <c r="E124" s="28"/>
      <c r="F124" s="145"/>
      <c r="G124" s="142">
        <f>表1[[#This Row],[上证点数]]-F123</f>
        <v>0</v>
      </c>
      <c r="H124" s="100"/>
      <c r="I124" s="26"/>
      <c r="J124" s="27"/>
      <c r="K124"/>
      <c r="L124"/>
      <c r="M124"/>
      <c r="N124"/>
    </row>
    <row r="125" spans="1:14">
      <c r="A125" s="15"/>
      <c r="B125" s="29"/>
      <c r="C125" s="30"/>
      <c r="D125" s="29"/>
      <c r="E125" s="28"/>
      <c r="F125" s="145"/>
      <c r="G125" s="142">
        <f>表1[[#This Row],[上证点数]]-F124</f>
        <v>0</v>
      </c>
      <c r="H125" s="100"/>
      <c r="I125" s="26"/>
      <c r="J125" s="27"/>
      <c r="K125"/>
      <c r="L125"/>
      <c r="M125"/>
      <c r="N125"/>
    </row>
    <row r="126" spans="1:14">
      <c r="A126" s="15"/>
      <c r="B126" s="29"/>
      <c r="C126" s="30"/>
      <c r="D126" s="29"/>
      <c r="E126" s="28"/>
      <c r="F126" s="145"/>
      <c r="G126" s="142">
        <f>表1[[#This Row],[上证点数]]-F125</f>
        <v>0</v>
      </c>
      <c r="H126" s="100"/>
      <c r="I126" s="26"/>
      <c r="J126" s="27"/>
      <c r="K126"/>
      <c r="L126"/>
      <c r="M126"/>
      <c r="N126"/>
    </row>
    <row r="127" spans="1:14">
      <c r="A127" s="15"/>
      <c r="B127" s="29"/>
      <c r="C127" s="30"/>
      <c r="D127" s="29"/>
      <c r="E127" s="28"/>
      <c r="F127" s="145"/>
      <c r="G127" s="142">
        <f>表1[[#This Row],[上证点数]]-F126</f>
        <v>0</v>
      </c>
      <c r="H127" s="100"/>
      <c r="I127" s="26"/>
      <c r="J127" s="27"/>
      <c r="K127"/>
      <c r="L127"/>
      <c r="M127"/>
      <c r="N127"/>
    </row>
    <row r="128" spans="1:14">
      <c r="A128" s="15"/>
      <c r="B128" s="29"/>
      <c r="C128" s="30"/>
      <c r="D128" s="29"/>
      <c r="E128" s="28"/>
      <c r="F128" s="145"/>
      <c r="G128" s="142">
        <f>表1[[#This Row],[上证点数]]-F127</f>
        <v>0</v>
      </c>
      <c r="H128" s="100"/>
      <c r="I128" s="26"/>
      <c r="J128" s="27"/>
      <c r="K128"/>
      <c r="L128"/>
      <c r="M128"/>
      <c r="N128"/>
    </row>
    <row r="129" spans="1:14">
      <c r="A129" s="15"/>
      <c r="B129" s="29"/>
      <c r="C129" s="30"/>
      <c r="D129" s="29"/>
      <c r="E129" s="28"/>
      <c r="F129" s="145"/>
      <c r="G129" s="142">
        <f>表1[[#This Row],[上证点数]]-F128</f>
        <v>0</v>
      </c>
      <c r="H129" s="100"/>
      <c r="I129" s="26"/>
      <c r="J129" s="27"/>
      <c r="K129"/>
      <c r="L129"/>
      <c r="M129"/>
      <c r="N129"/>
    </row>
    <row r="130" spans="1:14">
      <c r="A130" s="15"/>
      <c r="B130" s="29"/>
      <c r="C130" s="30"/>
      <c r="D130" s="29"/>
      <c r="E130" s="28"/>
      <c r="F130" s="145"/>
      <c r="G130" s="142">
        <f>表1[[#This Row],[上证点数]]-F129</f>
        <v>0</v>
      </c>
      <c r="H130" s="100"/>
      <c r="I130" s="26"/>
      <c r="J130" s="27"/>
      <c r="K130"/>
      <c r="L130"/>
      <c r="M130"/>
      <c r="N130"/>
    </row>
    <row r="131" spans="1:14">
      <c r="A131" s="15"/>
      <c r="B131" s="29"/>
      <c r="C131" s="30"/>
      <c r="D131" s="29"/>
      <c r="E131" s="28"/>
      <c r="F131" s="145"/>
      <c r="G131" s="142">
        <f>表1[[#This Row],[上证点数]]-F130</f>
        <v>0</v>
      </c>
      <c r="H131" s="100"/>
      <c r="I131" s="26"/>
      <c r="J131" s="27"/>
      <c r="K131"/>
      <c r="L131"/>
      <c r="M131"/>
      <c r="N131"/>
    </row>
    <row r="132" spans="1:14">
      <c r="A132" s="15"/>
      <c r="B132" s="29"/>
      <c r="C132" s="30"/>
      <c r="D132" s="29"/>
      <c r="E132" s="28"/>
      <c r="F132" s="145"/>
      <c r="G132" s="142">
        <f>表1[[#This Row],[上证点数]]-F131</f>
        <v>0</v>
      </c>
      <c r="H132" s="100"/>
      <c r="I132" s="26"/>
      <c r="J132" s="27"/>
      <c r="K132"/>
      <c r="L132"/>
      <c r="M132"/>
      <c r="N132"/>
    </row>
    <row r="133" spans="1:14">
      <c r="A133" s="15"/>
      <c r="B133" s="29"/>
      <c r="C133" s="30"/>
      <c r="D133" s="29"/>
      <c r="E133" s="28"/>
      <c r="F133" s="145"/>
      <c r="G133" s="142">
        <f>表1[[#This Row],[上证点数]]-F132</f>
        <v>0</v>
      </c>
      <c r="H133" s="100"/>
      <c r="I133" s="26"/>
      <c r="J133" s="27"/>
      <c r="K133"/>
      <c r="L133"/>
      <c r="M133"/>
      <c r="N133"/>
    </row>
    <row r="134" spans="1:14">
      <c r="A134" s="15"/>
      <c r="B134" s="29"/>
      <c r="C134" s="30"/>
      <c r="D134" s="29"/>
      <c r="E134" s="28"/>
      <c r="F134" s="145"/>
      <c r="G134" s="142">
        <f>表1[[#This Row],[上证点数]]-F133</f>
        <v>0</v>
      </c>
      <c r="H134" s="100"/>
      <c r="I134" s="26"/>
      <c r="J134" s="27"/>
      <c r="K134"/>
      <c r="L134"/>
      <c r="M134"/>
      <c r="N134"/>
    </row>
    <row r="135" spans="1:14">
      <c r="A135" s="15"/>
      <c r="B135" s="29"/>
      <c r="C135" s="30"/>
      <c r="D135" s="29"/>
      <c r="E135" s="28"/>
      <c r="F135" s="145"/>
      <c r="G135" s="142">
        <f>表1[[#This Row],[上证点数]]-F134</f>
        <v>0</v>
      </c>
      <c r="H135" s="100"/>
      <c r="I135" s="26"/>
      <c r="J135" s="27"/>
      <c r="K135"/>
      <c r="L135"/>
      <c r="M135"/>
      <c r="N135"/>
    </row>
    <row r="136" spans="1:14">
      <c r="A136" s="15"/>
      <c r="B136" s="29"/>
      <c r="C136" s="30"/>
      <c r="D136" s="29"/>
      <c r="E136" s="28"/>
      <c r="F136" s="145"/>
      <c r="G136" s="142">
        <f>表1[[#This Row],[上证点数]]-F135</f>
        <v>0</v>
      </c>
      <c r="H136" s="100"/>
      <c r="I136" s="26"/>
      <c r="J136" s="27"/>
      <c r="K136"/>
      <c r="L136"/>
      <c r="M136"/>
      <c r="N136"/>
    </row>
    <row r="137" spans="1:14">
      <c r="A137" s="15"/>
      <c r="B137" s="29"/>
      <c r="C137" s="30"/>
      <c r="D137" s="29"/>
      <c r="E137" s="28"/>
      <c r="F137" s="145"/>
      <c r="G137" s="142">
        <f>表1[[#This Row],[上证点数]]-F136</f>
        <v>0</v>
      </c>
      <c r="H137" s="100"/>
      <c r="I137" s="26"/>
      <c r="J137" s="27"/>
      <c r="K137"/>
      <c r="L137"/>
      <c r="M137"/>
      <c r="N137"/>
    </row>
    <row r="138" spans="1:14">
      <c r="A138" s="15"/>
      <c r="B138" s="29"/>
      <c r="C138" s="30"/>
      <c r="D138" s="29"/>
      <c r="E138" s="28"/>
      <c r="F138" s="145"/>
      <c r="G138" s="142">
        <f>表1[[#This Row],[上证点数]]-F137</f>
        <v>0</v>
      </c>
      <c r="H138" s="100"/>
      <c r="I138" s="26"/>
      <c r="J138" s="27"/>
      <c r="K138"/>
      <c r="L138"/>
      <c r="M138"/>
      <c r="N138"/>
    </row>
    <row r="139" spans="1:14">
      <c r="A139" s="15"/>
      <c r="B139" s="29"/>
      <c r="C139" s="30"/>
      <c r="D139" s="29"/>
      <c r="E139" s="28"/>
      <c r="F139" s="145"/>
      <c r="G139" s="142">
        <f>表1[[#This Row],[上证点数]]-F138</f>
        <v>0</v>
      </c>
      <c r="H139" s="100"/>
      <c r="I139" s="26"/>
      <c r="J139" s="27"/>
      <c r="K139"/>
      <c r="L139"/>
      <c r="M139"/>
      <c r="N139"/>
    </row>
    <row r="140" spans="1:14">
      <c r="A140" s="15"/>
      <c r="B140" s="29"/>
      <c r="C140" s="30"/>
      <c r="D140" s="29"/>
      <c r="E140" s="28"/>
      <c r="F140" s="145"/>
      <c r="G140" s="142">
        <f>表1[[#This Row],[上证点数]]-F139</f>
        <v>0</v>
      </c>
      <c r="H140" s="100"/>
      <c r="I140" s="26"/>
      <c r="J140" s="27"/>
      <c r="K140"/>
      <c r="L140"/>
      <c r="M140"/>
      <c r="N140"/>
    </row>
    <row r="141" spans="1:14">
      <c r="A141" s="15"/>
      <c r="B141" s="29"/>
      <c r="C141" s="30"/>
      <c r="D141" s="29"/>
      <c r="E141" s="28"/>
      <c r="F141" s="145"/>
      <c r="G141" s="142">
        <f>表1[[#This Row],[上证点数]]-F140</f>
        <v>0</v>
      </c>
      <c r="H141" s="100"/>
      <c r="I141" s="26"/>
      <c r="J141" s="27"/>
      <c r="K141"/>
      <c r="L141"/>
      <c r="M141"/>
      <c r="N141"/>
    </row>
    <row r="142" spans="1:14">
      <c r="A142" s="15"/>
      <c r="B142" s="29"/>
      <c r="C142" s="30"/>
      <c r="D142" s="29"/>
      <c r="E142" s="28"/>
      <c r="F142" s="145"/>
      <c r="G142" s="142">
        <f>表1[[#This Row],[上证点数]]-F141</f>
        <v>0</v>
      </c>
      <c r="H142" s="100"/>
      <c r="I142" s="26"/>
      <c r="J142" s="27"/>
      <c r="K142"/>
      <c r="L142"/>
      <c r="M142"/>
      <c r="N142"/>
    </row>
    <row r="143" spans="1:14">
      <c r="A143" s="15"/>
      <c r="B143" s="29"/>
      <c r="C143" s="30"/>
      <c r="D143" s="29"/>
      <c r="E143" s="28"/>
      <c r="F143" s="145"/>
      <c r="G143" s="142">
        <f>表1[[#This Row],[上证点数]]-F142</f>
        <v>0</v>
      </c>
      <c r="H143" s="100"/>
      <c r="I143" s="26"/>
      <c r="J143" s="27"/>
      <c r="K143"/>
      <c r="L143"/>
      <c r="M143"/>
      <c r="N143"/>
    </row>
    <row r="144" spans="1:14">
      <c r="A144" s="15"/>
      <c r="B144" s="29"/>
      <c r="C144" s="30"/>
      <c r="D144" s="29"/>
      <c r="E144" s="28"/>
      <c r="F144" s="145"/>
      <c r="G144" s="142">
        <f>表1[[#This Row],[上证点数]]-F143</f>
        <v>0</v>
      </c>
      <c r="H144" s="100"/>
      <c r="I144" s="26"/>
      <c r="J144" s="27"/>
      <c r="K144"/>
      <c r="L144"/>
      <c r="M144"/>
      <c r="N144"/>
    </row>
    <row r="145" spans="1:14">
      <c r="A145" s="15"/>
      <c r="B145" s="29"/>
      <c r="C145" s="30"/>
      <c r="D145" s="29"/>
      <c r="E145" s="28"/>
      <c r="F145" s="145"/>
      <c r="G145" s="142">
        <f>表1[[#This Row],[上证点数]]-F144</f>
        <v>0</v>
      </c>
      <c r="H145" s="100"/>
      <c r="I145" s="26"/>
      <c r="J145" s="27"/>
      <c r="K145"/>
      <c r="L145"/>
      <c r="M145"/>
      <c r="N145"/>
    </row>
    <row r="146" spans="1:14">
      <c r="A146" s="15"/>
      <c r="B146" s="29"/>
      <c r="C146" s="30"/>
      <c r="D146" s="29"/>
      <c r="E146" s="28"/>
      <c r="F146" s="145"/>
      <c r="G146" s="142">
        <f>表1[[#This Row],[上证点数]]-F145</f>
        <v>0</v>
      </c>
      <c r="H146" s="100"/>
      <c r="I146" s="26"/>
      <c r="J146" s="27"/>
      <c r="K146"/>
      <c r="L146"/>
      <c r="M146"/>
      <c r="N146"/>
    </row>
    <row r="147" spans="1:14">
      <c r="A147" s="15"/>
      <c r="B147" s="29"/>
      <c r="C147" s="30"/>
      <c r="D147" s="29"/>
      <c r="E147" s="28"/>
      <c r="F147" s="145"/>
      <c r="G147" s="142">
        <f>表1[[#This Row],[上证点数]]-F146</f>
        <v>0</v>
      </c>
      <c r="H147" s="100"/>
      <c r="I147" s="26"/>
      <c r="J147" s="27"/>
      <c r="K147"/>
      <c r="L147"/>
      <c r="M147"/>
      <c r="N147"/>
    </row>
    <row r="148" spans="1:14">
      <c r="A148" s="15"/>
      <c r="B148" s="29"/>
      <c r="C148" s="30"/>
      <c r="D148" s="29"/>
      <c r="E148" s="28"/>
      <c r="F148" s="145"/>
      <c r="G148" s="142">
        <f>表1[[#This Row],[上证点数]]-F147</f>
        <v>0</v>
      </c>
      <c r="H148" s="100"/>
      <c r="I148" s="26"/>
      <c r="J148" s="27"/>
      <c r="K148"/>
      <c r="L148"/>
      <c r="M148"/>
      <c r="N148"/>
    </row>
    <row r="149" spans="1:14">
      <c r="A149" s="15"/>
      <c r="B149" s="29"/>
      <c r="C149" s="30"/>
      <c r="D149" s="29"/>
      <c r="E149" s="28"/>
      <c r="F149" s="145"/>
      <c r="G149" s="142">
        <f>表1[[#This Row],[上证点数]]-F148</f>
        <v>0</v>
      </c>
      <c r="H149" s="100"/>
      <c r="I149" s="26"/>
      <c r="J149" s="27"/>
      <c r="K149"/>
      <c r="L149"/>
      <c r="M149"/>
      <c r="N149"/>
    </row>
    <row r="150" spans="1:14">
      <c r="A150" s="15"/>
      <c r="B150" s="29"/>
      <c r="C150" s="30"/>
      <c r="D150" s="29"/>
      <c r="E150" s="28"/>
      <c r="F150" s="145"/>
      <c r="G150" s="142">
        <f>表1[[#This Row],[上证点数]]-F149</f>
        <v>0</v>
      </c>
      <c r="H150" s="100"/>
      <c r="I150" s="26"/>
      <c r="J150" s="27"/>
      <c r="K150"/>
      <c r="L150"/>
      <c r="M150"/>
      <c r="N150"/>
    </row>
    <row r="151" spans="1:14">
      <c r="A151" s="15"/>
      <c r="B151" s="29"/>
      <c r="C151" s="30"/>
      <c r="D151" s="29"/>
      <c r="E151" s="28"/>
      <c r="F151" s="145"/>
      <c r="G151" s="142">
        <f>表1[[#This Row],[上证点数]]-F150</f>
        <v>0</v>
      </c>
      <c r="H151" s="100"/>
      <c r="I151" s="26"/>
      <c r="J151" s="27"/>
      <c r="K151"/>
      <c r="L151"/>
      <c r="M151"/>
      <c r="N151"/>
    </row>
    <row r="152" spans="1:14">
      <c r="A152" s="15"/>
      <c r="B152" s="29"/>
      <c r="C152" s="30"/>
      <c r="D152" s="29"/>
      <c r="E152" s="28"/>
      <c r="F152" s="145"/>
      <c r="G152" s="142">
        <f>表1[[#This Row],[上证点数]]-F151</f>
        <v>0</v>
      </c>
      <c r="H152" s="100"/>
      <c r="I152" s="26"/>
      <c r="J152" s="27"/>
      <c r="K152"/>
      <c r="L152"/>
      <c r="M152"/>
      <c r="N152"/>
    </row>
    <row r="153" spans="1:14">
      <c r="A153" s="15"/>
      <c r="B153" s="29"/>
      <c r="C153" s="30"/>
      <c r="D153" s="29"/>
      <c r="E153" s="28"/>
      <c r="F153" s="145"/>
      <c r="G153" s="142">
        <f>表1[[#This Row],[上证点数]]-F152</f>
        <v>0</v>
      </c>
      <c r="H153" s="100"/>
      <c r="I153" s="26"/>
      <c r="J153" s="27"/>
      <c r="K153"/>
      <c r="L153"/>
      <c r="M153"/>
      <c r="N153"/>
    </row>
    <row r="154" spans="1:14">
      <c r="A154" s="15"/>
      <c r="B154" s="29"/>
      <c r="C154" s="30"/>
      <c r="D154" s="29"/>
      <c r="E154" s="28"/>
      <c r="F154" s="145"/>
      <c r="G154" s="142">
        <f>表1[[#This Row],[上证点数]]-F153</f>
        <v>0</v>
      </c>
      <c r="H154" s="100"/>
      <c r="I154" s="26"/>
      <c r="J154" s="27"/>
      <c r="K154"/>
      <c r="L154"/>
      <c r="M154"/>
      <c r="N154"/>
    </row>
    <row r="155" spans="1:14">
      <c r="A155" s="15"/>
      <c r="B155" s="29"/>
      <c r="C155" s="30"/>
      <c r="D155" s="29"/>
      <c r="E155" s="28"/>
      <c r="F155" s="145"/>
      <c r="G155" s="142">
        <f>表1[[#This Row],[上证点数]]-F154</f>
        <v>0</v>
      </c>
      <c r="H155" s="100"/>
      <c r="I155" s="26"/>
      <c r="J155" s="27"/>
      <c r="K155"/>
      <c r="L155"/>
      <c r="M155"/>
      <c r="N155"/>
    </row>
    <row r="156" spans="1:14">
      <c r="A156" s="15"/>
      <c r="B156" s="29"/>
      <c r="C156" s="30"/>
      <c r="D156" s="29"/>
      <c r="E156" s="28"/>
      <c r="F156" s="145"/>
      <c r="G156" s="142">
        <f>表1[[#This Row],[上证点数]]-F155</f>
        <v>0</v>
      </c>
      <c r="H156" s="100"/>
      <c r="I156" s="26"/>
      <c r="J156" s="27"/>
      <c r="K156"/>
      <c r="L156"/>
      <c r="M156"/>
      <c r="N156"/>
    </row>
    <row r="157" spans="1:14">
      <c r="A157" s="15"/>
      <c r="B157" s="29"/>
      <c r="C157" s="30"/>
      <c r="D157" s="29"/>
      <c r="E157" s="28"/>
      <c r="F157" s="145"/>
      <c r="G157" s="142">
        <f>表1[[#This Row],[上证点数]]-F156</f>
        <v>0</v>
      </c>
      <c r="H157" s="100"/>
      <c r="I157" s="26"/>
      <c r="J157" s="27"/>
      <c r="K157"/>
      <c r="L157"/>
      <c r="M157"/>
      <c r="N157"/>
    </row>
    <row r="158" spans="1:14">
      <c r="A158" s="15"/>
      <c r="B158" s="29"/>
      <c r="C158" s="30"/>
      <c r="D158" s="29"/>
      <c r="E158" s="28"/>
      <c r="F158" s="145"/>
      <c r="G158" s="142">
        <f>表1[[#This Row],[上证点数]]-F157</f>
        <v>0</v>
      </c>
      <c r="H158" s="100"/>
      <c r="I158" s="26"/>
      <c r="J158" s="27"/>
      <c r="K158"/>
      <c r="L158"/>
      <c r="M158"/>
      <c r="N158"/>
    </row>
    <row r="159" spans="1:14">
      <c r="A159" s="15"/>
      <c r="B159" s="29"/>
      <c r="C159" s="30"/>
      <c r="D159" s="29"/>
      <c r="E159" s="28"/>
      <c r="F159" s="145"/>
      <c r="G159" s="142">
        <f>表1[[#This Row],[上证点数]]-F158</f>
        <v>0</v>
      </c>
      <c r="H159" s="100"/>
      <c r="I159" s="26"/>
      <c r="J159" s="27"/>
      <c r="K159"/>
      <c r="L159"/>
      <c r="M159"/>
      <c r="N159"/>
    </row>
    <row r="160" spans="1:14">
      <c r="A160" s="15"/>
      <c r="B160" s="29"/>
      <c r="C160" s="30"/>
      <c r="D160" s="29"/>
      <c r="E160" s="28"/>
      <c r="F160" s="145"/>
      <c r="G160" s="142">
        <f>表1[[#This Row],[上证点数]]-F159</f>
        <v>0</v>
      </c>
      <c r="H160" s="100"/>
      <c r="I160" s="26"/>
      <c r="J160" s="27"/>
      <c r="K160"/>
      <c r="L160"/>
      <c r="M160"/>
      <c r="N160"/>
    </row>
    <row r="161" spans="1:14">
      <c r="A161" s="15"/>
      <c r="B161" s="29"/>
      <c r="C161" s="30"/>
      <c r="D161" s="29"/>
      <c r="E161" s="28"/>
      <c r="F161" s="145"/>
      <c r="G161" s="142">
        <f>表1[[#This Row],[上证点数]]-F160</f>
        <v>0</v>
      </c>
      <c r="H161" s="100"/>
      <c r="I161" s="26"/>
      <c r="J161" s="27"/>
      <c r="K161"/>
      <c r="L161"/>
      <c r="M161"/>
      <c r="N161"/>
    </row>
    <row r="162" spans="1:14">
      <c r="A162" s="15"/>
      <c r="B162" s="29"/>
      <c r="C162" s="30"/>
      <c r="D162" s="29"/>
      <c r="E162" s="28"/>
      <c r="F162" s="145"/>
      <c r="G162" s="142">
        <f>表1[[#This Row],[上证点数]]-F161</f>
        <v>0</v>
      </c>
      <c r="H162" s="100"/>
      <c r="I162" s="26"/>
      <c r="J162" s="27"/>
      <c r="K162"/>
      <c r="L162"/>
      <c r="M162"/>
      <c r="N162"/>
    </row>
    <row r="163" spans="1:14">
      <c r="A163" s="15"/>
      <c r="B163" s="29"/>
      <c r="C163" s="30"/>
      <c r="D163" s="29"/>
      <c r="E163" s="28"/>
      <c r="F163" s="145"/>
      <c r="G163" s="142">
        <f>表1[[#This Row],[上证点数]]-F162</f>
        <v>0</v>
      </c>
      <c r="H163" s="100"/>
      <c r="I163" s="26"/>
      <c r="J163" s="27"/>
      <c r="K163"/>
      <c r="L163"/>
      <c r="M163"/>
      <c r="N163"/>
    </row>
    <row r="164" spans="1:14">
      <c r="A164" s="15"/>
      <c r="B164" s="29"/>
      <c r="C164" s="30"/>
      <c r="D164" s="29"/>
      <c r="E164" s="28"/>
      <c r="F164" s="145"/>
      <c r="G164" s="142">
        <f>表1[[#This Row],[上证点数]]-F163</f>
        <v>0</v>
      </c>
      <c r="H164" s="100"/>
      <c r="I164" s="26"/>
      <c r="J164" s="27"/>
      <c r="K164"/>
      <c r="L164"/>
      <c r="M164"/>
      <c r="N164"/>
    </row>
    <row r="165" spans="1:14">
      <c r="A165" s="15"/>
      <c r="B165" s="29"/>
      <c r="C165" s="30"/>
      <c r="D165" s="29"/>
      <c r="E165" s="28"/>
      <c r="F165" s="145"/>
      <c r="G165" s="142">
        <f>表1[[#This Row],[上证点数]]-F164</f>
        <v>0</v>
      </c>
      <c r="H165" s="100"/>
      <c r="I165" s="26"/>
      <c r="J165" s="27"/>
      <c r="K165"/>
      <c r="L165"/>
      <c r="M165"/>
      <c r="N165"/>
    </row>
    <row r="166" spans="1:14">
      <c r="A166" s="15"/>
      <c r="B166" s="29"/>
      <c r="C166" s="30"/>
      <c r="D166" s="29"/>
      <c r="E166" s="28"/>
      <c r="F166" s="145"/>
      <c r="G166" s="142">
        <f>表1[[#This Row],[上证点数]]-F165</f>
        <v>0</v>
      </c>
      <c r="H166" s="100"/>
      <c r="I166" s="26"/>
      <c r="J166" s="27"/>
      <c r="K166"/>
      <c r="L166"/>
      <c r="M166"/>
      <c r="N166"/>
    </row>
    <row r="167" spans="1:14">
      <c r="A167" s="15"/>
      <c r="B167" s="29"/>
      <c r="C167" s="30"/>
      <c r="D167" s="29"/>
      <c r="E167" s="28"/>
      <c r="F167" s="145"/>
      <c r="G167" s="142">
        <f>表1[[#This Row],[上证点数]]-F166</f>
        <v>0</v>
      </c>
      <c r="H167" s="100"/>
      <c r="I167" s="26"/>
      <c r="J167" s="27"/>
      <c r="K167"/>
      <c r="L167"/>
      <c r="M167"/>
      <c r="N167"/>
    </row>
    <row r="168" spans="1:14">
      <c r="A168" s="15"/>
      <c r="B168" s="29"/>
      <c r="C168" s="30"/>
      <c r="D168" s="29"/>
      <c r="E168" s="28"/>
      <c r="F168" s="145"/>
      <c r="G168" s="142">
        <f>表1[[#This Row],[上证点数]]-F167</f>
        <v>0</v>
      </c>
      <c r="H168" s="100"/>
      <c r="I168" s="26"/>
      <c r="J168" s="27"/>
      <c r="K168"/>
      <c r="L168"/>
      <c r="M168"/>
      <c r="N168"/>
    </row>
    <row r="169" spans="1:14">
      <c r="A169" s="15"/>
      <c r="B169" s="29"/>
      <c r="C169" s="30"/>
      <c r="D169" s="29"/>
      <c r="E169" s="28"/>
      <c r="F169" s="145"/>
      <c r="G169" s="142">
        <f>表1[[#This Row],[上证点数]]-F168</f>
        <v>0</v>
      </c>
      <c r="H169" s="100"/>
      <c r="I169" s="26"/>
      <c r="J169" s="27"/>
      <c r="K169"/>
      <c r="L169"/>
      <c r="M169"/>
      <c r="N169"/>
    </row>
    <row r="170" spans="1:14">
      <c r="A170" s="15"/>
      <c r="B170" s="29"/>
      <c r="C170" s="30"/>
      <c r="D170" s="29"/>
      <c r="E170" s="28"/>
      <c r="F170" s="145"/>
      <c r="G170" s="142">
        <f>表1[[#This Row],[上证点数]]-F169</f>
        <v>0</v>
      </c>
      <c r="H170" s="100"/>
      <c r="I170" s="26"/>
      <c r="J170" s="27"/>
      <c r="K170"/>
      <c r="L170"/>
      <c r="M170"/>
      <c r="N170"/>
    </row>
    <row r="171" spans="1:14">
      <c r="A171" s="15"/>
      <c r="B171" s="29"/>
      <c r="C171" s="30"/>
      <c r="D171" s="29"/>
      <c r="E171" s="28"/>
      <c r="F171" s="145"/>
      <c r="G171" s="142">
        <f>表1[[#This Row],[上证点数]]-F170</f>
        <v>0</v>
      </c>
      <c r="H171" s="100"/>
      <c r="I171" s="26"/>
      <c r="J171" s="27"/>
      <c r="K171"/>
      <c r="L171"/>
      <c r="M171"/>
      <c r="N171"/>
    </row>
    <row r="172" spans="1:14">
      <c r="A172" s="15"/>
      <c r="B172" s="29"/>
      <c r="C172" s="30"/>
      <c r="D172" s="29"/>
      <c r="E172" s="28"/>
      <c r="F172" s="145"/>
      <c r="G172" s="142">
        <f>表1[[#This Row],[上证点数]]-F171</f>
        <v>0</v>
      </c>
      <c r="H172" s="100"/>
      <c r="I172" s="26"/>
      <c r="J172" s="27"/>
      <c r="K172"/>
      <c r="L172"/>
      <c r="M172"/>
      <c r="N172"/>
    </row>
    <row r="173" spans="1:14">
      <c r="A173" s="15"/>
      <c r="B173" s="29"/>
      <c r="C173" s="30"/>
      <c r="D173" s="29"/>
      <c r="E173" s="28"/>
      <c r="F173" s="145"/>
      <c r="G173" s="142">
        <f>表1[[#This Row],[上证点数]]-F172</f>
        <v>0</v>
      </c>
      <c r="H173" s="100"/>
      <c r="I173" s="26"/>
      <c r="J173" s="27"/>
      <c r="K173"/>
      <c r="L173"/>
      <c r="M173"/>
      <c r="N173"/>
    </row>
    <row r="174" spans="1:14">
      <c r="A174" s="15"/>
      <c r="B174" s="29"/>
      <c r="C174" s="30"/>
      <c r="D174" s="29"/>
      <c r="E174" s="28"/>
      <c r="F174" s="145"/>
      <c r="G174" s="142">
        <f>表1[[#This Row],[上证点数]]-F173</f>
        <v>0</v>
      </c>
      <c r="H174" s="100"/>
      <c r="I174" s="26"/>
      <c r="J174" s="27"/>
      <c r="K174"/>
      <c r="L174"/>
      <c r="M174"/>
      <c r="N174"/>
    </row>
    <row r="175" spans="1:14">
      <c r="A175" s="15"/>
      <c r="B175" s="29"/>
      <c r="C175" s="30"/>
      <c r="D175" s="29"/>
      <c r="E175" s="28"/>
      <c r="F175" s="145"/>
      <c r="G175" s="142">
        <f>表1[[#This Row],[上证点数]]-F174</f>
        <v>0</v>
      </c>
      <c r="H175" s="100"/>
      <c r="I175" s="26"/>
      <c r="J175" s="27"/>
      <c r="K175"/>
      <c r="L175"/>
      <c r="M175"/>
      <c r="N175"/>
    </row>
    <row r="176" spans="1:14">
      <c r="A176" s="15"/>
      <c r="B176" s="29"/>
      <c r="C176" s="30"/>
      <c r="D176" s="29"/>
      <c r="E176" s="28"/>
      <c r="F176" s="145"/>
      <c r="G176" s="142">
        <f>表1[[#This Row],[上证点数]]-F175</f>
        <v>0</v>
      </c>
      <c r="H176" s="100"/>
      <c r="I176" s="26"/>
      <c r="J176" s="27"/>
      <c r="K176"/>
      <c r="L176"/>
      <c r="M176"/>
      <c r="N176"/>
    </row>
    <row r="177" spans="1:14">
      <c r="A177" s="15"/>
      <c r="B177" s="29"/>
      <c r="C177" s="30"/>
      <c r="D177" s="29"/>
      <c r="E177" s="28"/>
      <c r="F177" s="145"/>
      <c r="G177" s="142">
        <f>表1[[#This Row],[上证点数]]-F176</f>
        <v>0</v>
      </c>
      <c r="H177" s="100"/>
      <c r="I177" s="26"/>
      <c r="J177" s="27"/>
      <c r="K177"/>
      <c r="L177"/>
      <c r="M177"/>
      <c r="N177"/>
    </row>
    <row r="178" spans="1:14">
      <c r="A178" s="15"/>
      <c r="B178" s="29"/>
      <c r="C178" s="30"/>
      <c r="D178" s="29"/>
      <c r="E178" s="28"/>
      <c r="F178" s="145"/>
      <c r="G178" s="142">
        <f>表1[[#This Row],[上证点数]]-F177</f>
        <v>0</v>
      </c>
      <c r="H178" s="100"/>
      <c r="I178" s="26"/>
      <c r="J178" s="27"/>
      <c r="K178"/>
      <c r="L178"/>
      <c r="M178"/>
      <c r="N178"/>
    </row>
    <row r="179" spans="1:14">
      <c r="A179" s="15"/>
      <c r="B179" s="29"/>
      <c r="C179" s="30"/>
      <c r="D179" s="29"/>
      <c r="E179" s="28"/>
      <c r="F179" s="145"/>
      <c r="G179" s="142">
        <f>表1[[#This Row],[上证点数]]-F178</f>
        <v>0</v>
      </c>
      <c r="H179" s="100"/>
      <c r="I179" s="26"/>
      <c r="J179" s="27"/>
      <c r="K179"/>
      <c r="L179"/>
      <c r="M179"/>
      <c r="N179"/>
    </row>
    <row r="180" spans="1:14">
      <c r="A180" s="15"/>
      <c r="B180" s="29"/>
      <c r="C180" s="30"/>
      <c r="D180" s="29"/>
      <c r="E180" s="28"/>
      <c r="F180" s="145"/>
      <c r="G180" s="142">
        <f>表1[[#This Row],[上证点数]]-F179</f>
        <v>0</v>
      </c>
      <c r="H180" s="100"/>
      <c r="I180" s="26"/>
      <c r="J180" s="27"/>
      <c r="K180"/>
      <c r="L180"/>
      <c r="M180"/>
      <c r="N180"/>
    </row>
    <row r="181" spans="1:14">
      <c r="A181" s="15"/>
      <c r="B181" s="29"/>
      <c r="C181" s="30"/>
      <c r="D181" s="29"/>
      <c r="E181" s="28"/>
      <c r="F181" s="145"/>
      <c r="G181" s="142">
        <f>表1[[#This Row],[上证点数]]-F180</f>
        <v>0</v>
      </c>
      <c r="H181" s="100"/>
      <c r="I181" s="26"/>
      <c r="J181" s="27"/>
      <c r="K181"/>
      <c r="L181"/>
      <c r="M181"/>
      <c r="N181"/>
    </row>
    <row r="182" spans="1:14">
      <c r="A182" s="15"/>
      <c r="B182" s="29"/>
      <c r="C182" s="30"/>
      <c r="D182" s="29"/>
      <c r="E182" s="28"/>
      <c r="F182" s="145"/>
      <c r="G182" s="142">
        <f>表1[[#This Row],[上证点数]]-F181</f>
        <v>0</v>
      </c>
      <c r="H182" s="100"/>
      <c r="I182" s="26"/>
      <c r="J182" s="27"/>
      <c r="K182"/>
      <c r="L182"/>
      <c r="M182"/>
      <c r="N182"/>
    </row>
    <row r="183" spans="1:14">
      <c r="A183" s="15"/>
      <c r="B183" s="29"/>
      <c r="C183" s="30"/>
      <c r="D183" s="29"/>
      <c r="E183" s="28"/>
      <c r="F183" s="145"/>
      <c r="G183" s="142">
        <f>表1[[#This Row],[上证点数]]-F182</f>
        <v>0</v>
      </c>
      <c r="H183" s="100"/>
      <c r="I183" s="26"/>
      <c r="J183" s="27"/>
      <c r="K183"/>
      <c r="L183"/>
      <c r="M183"/>
      <c r="N183"/>
    </row>
    <row r="184" spans="1:14">
      <c r="A184" s="15"/>
      <c r="B184" s="29"/>
      <c r="C184" s="30"/>
      <c r="D184" s="29"/>
      <c r="E184" s="28"/>
      <c r="F184" s="145"/>
      <c r="G184" s="142">
        <f>表1[[#This Row],[上证点数]]-F183</f>
        <v>0</v>
      </c>
      <c r="H184" s="100"/>
      <c r="I184" s="26"/>
      <c r="J184" s="27"/>
      <c r="K184"/>
      <c r="L184"/>
      <c r="M184"/>
      <c r="N184"/>
    </row>
    <row r="185" spans="1:14">
      <c r="A185" s="15"/>
      <c r="B185" s="29"/>
      <c r="C185" s="30"/>
      <c r="D185" s="29"/>
      <c r="E185" s="28"/>
      <c r="F185" s="145"/>
      <c r="G185" s="142">
        <f>表1[[#This Row],[上证点数]]-F184</f>
        <v>0</v>
      </c>
      <c r="H185" s="100"/>
      <c r="I185" s="26"/>
      <c r="J185" s="27"/>
      <c r="K185"/>
      <c r="L185"/>
      <c r="M185"/>
      <c r="N185"/>
    </row>
    <row r="186" spans="1:14">
      <c r="A186" s="15"/>
      <c r="B186" s="29"/>
      <c r="C186" s="30"/>
      <c r="D186" s="29"/>
      <c r="E186" s="28"/>
      <c r="F186" s="145"/>
      <c r="G186" s="142">
        <f>表1[[#This Row],[上证点数]]-F185</f>
        <v>0</v>
      </c>
      <c r="H186" s="100"/>
      <c r="I186" s="26"/>
      <c r="J186" s="27"/>
      <c r="K186"/>
      <c r="L186"/>
      <c r="M186"/>
      <c r="N186"/>
    </row>
    <row r="187" spans="1:14">
      <c r="A187" s="15"/>
      <c r="B187" s="29"/>
      <c r="C187" s="30"/>
      <c r="D187" s="29"/>
      <c r="E187" s="28"/>
      <c r="F187" s="145"/>
      <c r="G187" s="142">
        <f>表1[[#This Row],[上证点数]]-F186</f>
        <v>0</v>
      </c>
      <c r="H187" s="100"/>
      <c r="I187" s="26"/>
      <c r="J187" s="27"/>
      <c r="K187"/>
      <c r="L187"/>
      <c r="M187"/>
      <c r="N187"/>
    </row>
    <row r="188" spans="1:14">
      <c r="A188" s="15"/>
      <c r="B188" s="29"/>
      <c r="C188" s="30"/>
      <c r="D188" s="29"/>
      <c r="E188" s="28"/>
      <c r="F188" s="145"/>
      <c r="G188" s="142">
        <f>表1[[#This Row],[上证点数]]-F187</f>
        <v>0</v>
      </c>
      <c r="H188" s="100"/>
      <c r="I188" s="26"/>
      <c r="J188" s="27"/>
      <c r="K188"/>
      <c r="L188"/>
      <c r="M188"/>
      <c r="N188"/>
    </row>
    <row r="189" spans="1:14">
      <c r="A189" s="15"/>
      <c r="B189" s="29"/>
      <c r="C189" s="30"/>
      <c r="D189" s="29"/>
      <c r="E189" s="28"/>
      <c r="F189" s="145"/>
      <c r="G189" s="142">
        <f>表1[[#This Row],[上证点数]]-F188</f>
        <v>0</v>
      </c>
      <c r="H189" s="100"/>
      <c r="I189" s="26"/>
      <c r="J189" s="27"/>
      <c r="K189"/>
      <c r="L189"/>
      <c r="M189"/>
      <c r="N189"/>
    </row>
    <row r="190" spans="1:14">
      <c r="A190" s="15"/>
      <c r="B190" s="29"/>
      <c r="C190" s="30"/>
      <c r="D190" s="29"/>
      <c r="E190" s="28"/>
      <c r="F190" s="145"/>
      <c r="G190" s="142">
        <f>表1[[#This Row],[上证点数]]-F189</f>
        <v>0</v>
      </c>
      <c r="H190" s="100"/>
      <c r="I190" s="26"/>
      <c r="J190" s="27"/>
      <c r="K190"/>
      <c r="L190"/>
      <c r="M190"/>
      <c r="N190"/>
    </row>
    <row r="191" spans="1:14">
      <c r="A191" s="15"/>
      <c r="B191" s="29"/>
      <c r="C191" s="30"/>
      <c r="D191" s="29"/>
      <c r="E191" s="28"/>
      <c r="F191" s="145"/>
      <c r="G191" s="142">
        <f>表1[[#This Row],[上证点数]]-F190</f>
        <v>0</v>
      </c>
      <c r="H191" s="100"/>
      <c r="I191" s="26"/>
      <c r="J191" s="27"/>
      <c r="K191"/>
      <c r="L191"/>
      <c r="M191"/>
      <c r="N191"/>
    </row>
    <row r="192" spans="1:14">
      <c r="A192" s="15"/>
      <c r="B192" s="29"/>
      <c r="C192" s="30"/>
      <c r="D192" s="29"/>
      <c r="E192" s="28"/>
      <c r="F192" s="145"/>
      <c r="G192" s="142">
        <f>表1[[#This Row],[上证点数]]-F191</f>
        <v>0</v>
      </c>
      <c r="H192" s="100"/>
      <c r="I192" s="26"/>
      <c r="J192" s="27"/>
      <c r="K192"/>
      <c r="L192"/>
      <c r="M192"/>
      <c r="N192"/>
    </row>
    <row r="193" spans="1:14">
      <c r="A193" s="15"/>
      <c r="B193" s="29"/>
      <c r="C193" s="30"/>
      <c r="D193" s="29"/>
      <c r="E193" s="28"/>
      <c r="F193" s="145"/>
      <c r="G193" s="142">
        <f>表1[[#This Row],[上证点数]]-F192</f>
        <v>0</v>
      </c>
      <c r="H193" s="100"/>
      <c r="I193" s="26"/>
      <c r="J193" s="27"/>
      <c r="K193"/>
      <c r="L193"/>
      <c r="M193"/>
      <c r="N193"/>
    </row>
    <row r="194" spans="1:14">
      <c r="A194" s="15"/>
      <c r="B194" s="29"/>
      <c r="C194" s="30"/>
      <c r="D194" s="29"/>
      <c r="E194" s="28"/>
      <c r="F194" s="145"/>
      <c r="G194" s="142">
        <f>表1[[#This Row],[上证点数]]-F193</f>
        <v>0</v>
      </c>
      <c r="H194" s="100"/>
      <c r="I194" s="26"/>
      <c r="J194" s="27"/>
      <c r="K194"/>
      <c r="L194"/>
      <c r="M194"/>
      <c r="N194"/>
    </row>
    <row r="195" spans="1:14">
      <c r="A195" s="15"/>
      <c r="B195" s="29"/>
      <c r="C195" s="30"/>
      <c r="D195" s="29"/>
      <c r="E195" s="28"/>
      <c r="F195" s="145"/>
      <c r="G195" s="142">
        <f>表1[[#This Row],[上证点数]]-F194</f>
        <v>0</v>
      </c>
      <c r="H195" s="100"/>
      <c r="I195" s="26"/>
      <c r="J195" s="27"/>
      <c r="K195"/>
      <c r="L195"/>
      <c r="M195"/>
      <c r="N195"/>
    </row>
    <row r="196" spans="1:14">
      <c r="A196" s="15"/>
      <c r="B196" s="29"/>
      <c r="C196" s="30"/>
      <c r="D196" s="29"/>
      <c r="E196" s="28"/>
      <c r="F196" s="145"/>
      <c r="G196" s="142">
        <f>表1[[#This Row],[上证点数]]-F195</f>
        <v>0</v>
      </c>
      <c r="H196" s="100"/>
      <c r="I196" s="26"/>
      <c r="J196" s="27"/>
      <c r="K196"/>
      <c r="L196"/>
      <c r="M196"/>
      <c r="N196"/>
    </row>
    <row r="197" spans="1:14">
      <c r="A197" s="15"/>
      <c r="B197" s="29"/>
      <c r="C197" s="30"/>
      <c r="D197" s="29"/>
      <c r="E197" s="28"/>
      <c r="F197" s="145"/>
      <c r="G197" s="142">
        <f>表1[[#This Row],[上证点数]]-F196</f>
        <v>0</v>
      </c>
      <c r="H197" s="100"/>
      <c r="I197" s="26"/>
      <c r="J197" s="27"/>
      <c r="K197"/>
      <c r="L197"/>
      <c r="M197"/>
      <c r="N197"/>
    </row>
    <row r="198" spans="1:14">
      <c r="A198" s="15"/>
      <c r="B198" s="29"/>
      <c r="C198" s="30"/>
      <c r="D198" s="29"/>
      <c r="E198" s="28"/>
      <c r="F198" s="145"/>
      <c r="G198" s="142">
        <f>表1[[#This Row],[上证点数]]-F197</f>
        <v>0</v>
      </c>
      <c r="H198" s="100"/>
      <c r="I198" s="26"/>
      <c r="J198" s="27"/>
      <c r="K198"/>
      <c r="L198"/>
      <c r="M198"/>
      <c r="N198"/>
    </row>
    <row r="199" spans="1:14">
      <c r="A199" s="15"/>
      <c r="B199" s="29"/>
      <c r="C199" s="30"/>
      <c r="D199" s="29"/>
      <c r="E199" s="28"/>
      <c r="F199" s="145"/>
      <c r="G199" s="142">
        <f>表1[[#This Row],[上证点数]]-F198</f>
        <v>0</v>
      </c>
      <c r="H199" s="100"/>
      <c r="I199" s="26"/>
      <c r="J199" s="27"/>
      <c r="K199"/>
      <c r="L199"/>
      <c r="M199"/>
      <c r="N199"/>
    </row>
    <row r="200" spans="1:14">
      <c r="A200" s="15"/>
      <c r="B200" s="29"/>
      <c r="C200" s="30"/>
      <c r="D200" s="29"/>
      <c r="E200" s="28"/>
      <c r="F200" s="145"/>
      <c r="G200" s="142">
        <f>表1[[#This Row],[上证点数]]-F199</f>
        <v>0</v>
      </c>
      <c r="H200" s="100"/>
      <c r="I200" s="26"/>
      <c r="J200" s="27"/>
      <c r="K200"/>
      <c r="L200"/>
      <c r="M200"/>
      <c r="N200"/>
    </row>
    <row r="201" spans="1:14">
      <c r="A201" s="15"/>
      <c r="B201" s="29"/>
      <c r="C201" s="30"/>
      <c r="D201" s="29"/>
      <c r="E201" s="28"/>
      <c r="F201" s="145"/>
      <c r="G201" s="142">
        <f>表1[[#This Row],[上证点数]]-F200</f>
        <v>0</v>
      </c>
      <c r="H201" s="100"/>
      <c r="I201" s="26"/>
      <c r="J201" s="27"/>
      <c r="K201"/>
      <c r="L201"/>
      <c r="M201"/>
      <c r="N201"/>
    </row>
    <row r="202" spans="1:14">
      <c r="A202" s="15"/>
      <c r="B202" s="29"/>
      <c r="C202" s="30"/>
      <c r="D202" s="29"/>
      <c r="E202" s="28"/>
      <c r="F202" s="145"/>
      <c r="G202" s="142">
        <f>表1[[#This Row],[上证点数]]-F201</f>
        <v>0</v>
      </c>
      <c r="H202" s="100"/>
      <c r="I202" s="26"/>
      <c r="J202" s="27"/>
      <c r="K202"/>
      <c r="L202"/>
      <c r="M202"/>
      <c r="N202"/>
    </row>
    <row r="203" spans="1:14">
      <c r="A203" s="15"/>
      <c r="B203" s="29"/>
      <c r="C203" s="30"/>
      <c r="D203" s="29"/>
      <c r="E203" s="28"/>
      <c r="F203" s="145"/>
      <c r="G203" s="142">
        <f>表1[[#This Row],[上证点数]]-F202</f>
        <v>0</v>
      </c>
      <c r="H203" s="100"/>
      <c r="I203" s="26"/>
      <c r="J203" s="27"/>
      <c r="K203"/>
      <c r="L203"/>
      <c r="M203"/>
      <c r="N203"/>
    </row>
    <row r="204" spans="1:14">
      <c r="A204" s="15"/>
      <c r="B204" s="29"/>
      <c r="C204" s="30"/>
      <c r="D204" s="29"/>
      <c r="E204" s="28"/>
      <c r="F204" s="145"/>
      <c r="G204" s="142">
        <f>表1[[#This Row],[上证点数]]-F203</f>
        <v>0</v>
      </c>
      <c r="H204" s="100"/>
      <c r="I204" s="26"/>
      <c r="J204" s="27"/>
      <c r="K204"/>
      <c r="L204"/>
      <c r="M204"/>
      <c r="N204"/>
    </row>
    <row r="205" spans="1:14">
      <c r="A205" s="15"/>
      <c r="B205" s="29"/>
      <c r="C205" s="30"/>
      <c r="D205" s="29"/>
      <c r="E205" s="28"/>
      <c r="F205" s="145"/>
      <c r="G205" s="142">
        <f>表1[[#This Row],[上证点数]]-F204</f>
        <v>0</v>
      </c>
      <c r="H205" s="100"/>
      <c r="I205" s="26"/>
      <c r="J205" s="27"/>
      <c r="K205"/>
      <c r="L205"/>
      <c r="M205"/>
      <c r="N205"/>
    </row>
    <row r="206" spans="1:14">
      <c r="A206" s="15"/>
      <c r="B206" s="29"/>
      <c r="C206" s="30"/>
      <c r="D206" s="29"/>
      <c r="E206" s="28"/>
      <c r="F206" s="145"/>
      <c r="G206" s="142">
        <f>表1[[#This Row],[上证点数]]-F205</f>
        <v>0</v>
      </c>
      <c r="H206" s="100"/>
      <c r="I206" s="26"/>
      <c r="J206" s="27"/>
      <c r="K206"/>
      <c r="L206"/>
      <c r="M206"/>
      <c r="N206"/>
    </row>
    <row r="207" spans="1:14">
      <c r="A207" s="15"/>
      <c r="B207" s="29"/>
      <c r="C207" s="30"/>
      <c r="D207" s="29"/>
      <c r="E207" s="28"/>
      <c r="F207" s="145"/>
      <c r="G207" s="142">
        <f>表1[[#This Row],[上证点数]]-F206</f>
        <v>0</v>
      </c>
      <c r="H207" s="100"/>
      <c r="I207" s="26"/>
      <c r="J207" s="27"/>
      <c r="K207"/>
      <c r="L207"/>
      <c r="M207"/>
      <c r="N207"/>
    </row>
    <row r="208" spans="1:14">
      <c r="A208" s="15"/>
      <c r="B208" s="29"/>
      <c r="C208" s="30"/>
      <c r="D208" s="29"/>
      <c r="E208" s="28"/>
      <c r="F208" s="145"/>
      <c r="G208" s="142">
        <f>表1[[#This Row],[上证点数]]-F207</f>
        <v>0</v>
      </c>
      <c r="H208" s="100"/>
      <c r="I208" s="26"/>
      <c r="J208" s="27"/>
      <c r="K208"/>
      <c r="L208"/>
      <c r="M208"/>
      <c r="N208"/>
    </row>
    <row r="209" spans="1:14">
      <c r="A209" s="15"/>
      <c r="B209" s="29"/>
      <c r="C209" s="30"/>
      <c r="D209" s="29"/>
      <c r="E209" s="28"/>
      <c r="F209" s="145"/>
      <c r="G209" s="142">
        <f>表1[[#This Row],[上证点数]]-F208</f>
        <v>0</v>
      </c>
      <c r="H209" s="100"/>
      <c r="I209" s="26"/>
      <c r="J209" s="27"/>
      <c r="K209"/>
      <c r="L209"/>
      <c r="M209"/>
      <c r="N209"/>
    </row>
    <row r="210" spans="1:14">
      <c r="A210" s="15"/>
      <c r="B210" s="29"/>
      <c r="C210" s="30"/>
      <c r="D210" s="29"/>
      <c r="E210" s="28"/>
      <c r="F210" s="145"/>
      <c r="G210" s="142">
        <f>表1[[#This Row],[上证点数]]-F209</f>
        <v>0</v>
      </c>
      <c r="H210" s="100"/>
      <c r="I210" s="26"/>
      <c r="J210" s="27"/>
      <c r="K210"/>
      <c r="L210"/>
      <c r="M210"/>
      <c r="N210"/>
    </row>
    <row r="211" spans="1:14">
      <c r="A211" s="15"/>
      <c r="B211" s="29"/>
      <c r="C211" s="30"/>
      <c r="D211" s="29"/>
      <c r="E211" s="28"/>
      <c r="F211" s="145"/>
      <c r="G211" s="142">
        <f>表1[[#This Row],[上证点数]]-F210</f>
        <v>0</v>
      </c>
      <c r="H211" s="100"/>
      <c r="I211" s="26"/>
      <c r="J211" s="27"/>
      <c r="K211"/>
      <c r="L211"/>
      <c r="M211"/>
      <c r="N211"/>
    </row>
    <row r="212" spans="1:14">
      <c r="A212" s="15"/>
      <c r="B212" s="29"/>
      <c r="C212" s="30"/>
      <c r="D212" s="29"/>
      <c r="E212" s="28"/>
      <c r="F212" s="145"/>
      <c r="G212" s="142">
        <f>表1[[#This Row],[上证点数]]-F211</f>
        <v>0</v>
      </c>
      <c r="H212" s="100"/>
      <c r="I212" s="26"/>
      <c r="J212" s="27"/>
      <c r="K212"/>
      <c r="L212"/>
      <c r="M212"/>
      <c r="N212"/>
    </row>
    <row r="213" spans="1:14">
      <c r="A213" s="15"/>
      <c r="B213" s="29"/>
      <c r="C213" s="30"/>
      <c r="D213" s="29"/>
      <c r="E213" s="28"/>
      <c r="F213" s="145"/>
      <c r="G213" s="142">
        <f>表1[[#This Row],[上证点数]]-F212</f>
        <v>0</v>
      </c>
      <c r="H213" s="100"/>
      <c r="I213" s="26"/>
      <c r="J213" s="27"/>
      <c r="K213"/>
      <c r="L213"/>
      <c r="M213"/>
      <c r="N213"/>
    </row>
    <row r="214" spans="1:14">
      <c r="A214" s="15"/>
      <c r="B214" s="29"/>
      <c r="C214" s="30"/>
      <c r="D214" s="29"/>
      <c r="E214" s="28"/>
      <c r="F214" s="145"/>
      <c r="G214" s="142">
        <f>表1[[#This Row],[上证点数]]-F213</f>
        <v>0</v>
      </c>
      <c r="H214" s="100"/>
      <c r="I214" s="26"/>
      <c r="J214" s="27"/>
      <c r="K214"/>
      <c r="L214"/>
      <c r="M214"/>
      <c r="N214"/>
    </row>
    <row r="215" spans="1:14">
      <c r="A215" s="15"/>
      <c r="B215" s="29"/>
      <c r="C215" s="30"/>
      <c r="D215" s="29"/>
      <c r="E215" s="28"/>
      <c r="F215" s="145"/>
      <c r="G215" s="142">
        <f>表1[[#This Row],[上证点数]]-F214</f>
        <v>0</v>
      </c>
      <c r="H215" s="100"/>
      <c r="I215" s="26"/>
      <c r="J215" s="27"/>
      <c r="K215"/>
      <c r="L215"/>
      <c r="M215"/>
      <c r="N215"/>
    </row>
    <row r="216" spans="1:14">
      <c r="A216" s="15"/>
      <c r="B216" s="29"/>
      <c r="C216" s="30"/>
      <c r="D216" s="29"/>
      <c r="E216" s="28"/>
      <c r="F216" s="145"/>
      <c r="G216" s="142">
        <f>表1[[#This Row],[上证点数]]-F215</f>
        <v>0</v>
      </c>
      <c r="H216" s="100"/>
      <c r="I216" s="26"/>
      <c r="J216" s="27"/>
      <c r="K216"/>
      <c r="L216"/>
      <c r="M216"/>
      <c r="N216"/>
    </row>
    <row r="217" spans="1:14">
      <c r="A217" s="15"/>
      <c r="B217" s="29"/>
      <c r="C217" s="30"/>
      <c r="D217" s="29"/>
      <c r="E217" s="28"/>
      <c r="F217" s="145"/>
      <c r="G217" s="142">
        <f>表1[[#This Row],[上证点数]]-F216</f>
        <v>0</v>
      </c>
      <c r="H217" s="100"/>
      <c r="I217" s="26"/>
      <c r="J217" s="27"/>
      <c r="K217"/>
      <c r="L217"/>
      <c r="M217"/>
      <c r="N217"/>
    </row>
    <row r="218" spans="1:14">
      <c r="A218" s="15"/>
      <c r="B218" s="29"/>
      <c r="C218" s="30"/>
      <c r="D218" s="29"/>
      <c r="E218" s="28"/>
      <c r="F218" s="145"/>
      <c r="G218" s="142">
        <f>表1[[#This Row],[上证点数]]-F217</f>
        <v>0</v>
      </c>
      <c r="H218" s="100"/>
      <c r="I218" s="26"/>
      <c r="J218" s="27"/>
      <c r="K218"/>
      <c r="L218"/>
      <c r="M218"/>
      <c r="N218"/>
    </row>
    <row r="219" spans="1:14">
      <c r="A219" s="15"/>
      <c r="B219" s="29"/>
      <c r="C219" s="30"/>
      <c r="D219" s="29"/>
      <c r="E219" s="28"/>
      <c r="F219" s="145"/>
      <c r="G219" s="142">
        <f>表1[[#This Row],[上证点数]]-F218</f>
        <v>0</v>
      </c>
      <c r="H219" s="100"/>
      <c r="I219" s="26"/>
      <c r="J219" s="27"/>
      <c r="K219"/>
      <c r="L219"/>
      <c r="M219"/>
      <c r="N219"/>
    </row>
    <row r="220" spans="1:14">
      <c r="A220" s="15"/>
      <c r="B220" s="29"/>
      <c r="C220" s="30"/>
      <c r="D220" s="29"/>
      <c r="E220" s="28"/>
      <c r="F220" s="145"/>
      <c r="G220" s="142">
        <f>表1[[#This Row],[上证点数]]-F219</f>
        <v>0</v>
      </c>
      <c r="H220" s="100"/>
      <c r="I220" s="26"/>
      <c r="J220" s="27"/>
      <c r="K220"/>
      <c r="L220"/>
      <c r="M220"/>
      <c r="N220"/>
    </row>
    <row r="221" spans="1:14">
      <c r="A221" s="15"/>
      <c r="B221" s="29"/>
      <c r="C221" s="30"/>
      <c r="D221" s="29"/>
      <c r="E221" s="28"/>
      <c r="F221" s="145"/>
      <c r="G221" s="142">
        <f>表1[[#This Row],[上证点数]]-F220</f>
        <v>0</v>
      </c>
      <c r="H221" s="100"/>
      <c r="I221" s="26"/>
      <c r="J221" s="27"/>
      <c r="K221"/>
      <c r="L221"/>
      <c r="M221"/>
      <c r="N221"/>
    </row>
    <row r="222" spans="1:14">
      <c r="A222" s="15"/>
      <c r="B222" s="29"/>
      <c r="C222" s="30"/>
      <c r="D222" s="29"/>
      <c r="E222" s="28"/>
      <c r="F222" s="145"/>
      <c r="G222" s="142">
        <f>表1[[#This Row],[上证点数]]-F221</f>
        <v>0</v>
      </c>
      <c r="H222" s="100"/>
      <c r="I222" s="26"/>
      <c r="J222" s="27"/>
      <c r="K222"/>
      <c r="L222"/>
      <c r="M222"/>
      <c r="N222"/>
    </row>
    <row r="223" spans="1:14">
      <c r="A223" s="15"/>
      <c r="B223" s="29"/>
      <c r="C223" s="30"/>
      <c r="D223" s="29"/>
      <c r="E223" s="28"/>
      <c r="F223" s="145"/>
      <c r="G223" s="142">
        <f>表1[[#This Row],[上证点数]]-F222</f>
        <v>0</v>
      </c>
      <c r="H223" s="100"/>
      <c r="I223" s="26"/>
      <c r="J223" s="27"/>
      <c r="K223"/>
      <c r="L223"/>
      <c r="M223"/>
      <c r="N223"/>
    </row>
    <row r="224" spans="1:14">
      <c r="A224" s="15"/>
      <c r="B224" s="29"/>
      <c r="C224" s="30"/>
      <c r="D224" s="29"/>
      <c r="E224" s="28"/>
      <c r="F224" s="145"/>
      <c r="G224" s="142">
        <f>表1[[#This Row],[上证点数]]-F223</f>
        <v>0</v>
      </c>
      <c r="H224" s="100"/>
      <c r="I224" s="26"/>
      <c r="J224" s="27"/>
      <c r="K224"/>
      <c r="L224"/>
      <c r="M224"/>
      <c r="N224"/>
    </row>
    <row r="225" spans="1:14">
      <c r="A225" s="15"/>
      <c r="B225" s="29"/>
      <c r="C225" s="30"/>
      <c r="D225" s="29"/>
      <c r="E225" s="28"/>
      <c r="F225" s="145"/>
      <c r="G225" s="142">
        <f>表1[[#This Row],[上证点数]]-F224</f>
        <v>0</v>
      </c>
      <c r="H225" s="100"/>
      <c r="I225" s="26"/>
      <c r="J225" s="27"/>
      <c r="K225"/>
      <c r="L225"/>
      <c r="M225"/>
      <c r="N225"/>
    </row>
    <row r="226" spans="1:14">
      <c r="A226" s="15"/>
      <c r="B226" s="29"/>
      <c r="C226" s="30"/>
      <c r="D226" s="29"/>
      <c r="E226" s="28"/>
      <c r="F226" s="145"/>
      <c r="G226" s="142">
        <f>表1[[#This Row],[上证点数]]-F225</f>
        <v>0</v>
      </c>
      <c r="H226" s="100"/>
      <c r="I226" s="26"/>
      <c r="J226" s="27"/>
      <c r="K226"/>
      <c r="L226"/>
      <c r="M226"/>
      <c r="N226"/>
    </row>
    <row r="227" spans="1:14">
      <c r="A227" s="15"/>
      <c r="B227" s="29"/>
      <c r="C227" s="30"/>
      <c r="D227" s="29"/>
      <c r="E227" s="28"/>
      <c r="F227" s="145"/>
      <c r="G227" s="142">
        <f>表1[[#This Row],[上证点数]]-F226</f>
        <v>0</v>
      </c>
      <c r="H227" s="100"/>
      <c r="I227" s="26"/>
      <c r="J227" s="27"/>
      <c r="K227"/>
      <c r="L227"/>
      <c r="M227"/>
      <c r="N227"/>
    </row>
    <row r="228" spans="1:14">
      <c r="A228" s="15"/>
      <c r="B228" s="29"/>
      <c r="C228" s="30"/>
      <c r="D228" s="29"/>
      <c r="E228" s="28"/>
      <c r="F228" s="145"/>
      <c r="G228" s="142">
        <f>表1[[#This Row],[上证点数]]-F227</f>
        <v>0</v>
      </c>
      <c r="H228" s="100"/>
      <c r="I228" s="26"/>
      <c r="J228" s="27"/>
      <c r="K228"/>
      <c r="L228"/>
      <c r="M228"/>
      <c r="N228"/>
    </row>
    <row r="229" spans="1:14">
      <c r="A229" s="15"/>
      <c r="B229" s="29"/>
      <c r="C229" s="30"/>
      <c r="D229" s="29"/>
      <c r="E229" s="28"/>
      <c r="F229" s="145"/>
      <c r="G229" s="142">
        <f>表1[[#This Row],[上证点数]]-F228</f>
        <v>0</v>
      </c>
      <c r="H229" s="100"/>
      <c r="I229" s="26"/>
      <c r="J229" s="27"/>
      <c r="K229"/>
      <c r="L229"/>
      <c r="M229"/>
      <c r="N229"/>
    </row>
    <row r="230" spans="1:14">
      <c r="A230" s="15"/>
      <c r="B230" s="29"/>
      <c r="C230" s="30"/>
      <c r="D230" s="29"/>
      <c r="E230" s="28"/>
      <c r="F230" s="145"/>
      <c r="G230" s="142">
        <f>表1[[#This Row],[上证点数]]-F229</f>
        <v>0</v>
      </c>
      <c r="H230" s="100"/>
      <c r="I230" s="26"/>
      <c r="J230" s="27"/>
      <c r="K230"/>
      <c r="L230"/>
      <c r="M230"/>
      <c r="N230"/>
    </row>
    <row r="231" spans="1:14">
      <c r="A231" s="15"/>
      <c r="B231" s="29"/>
      <c r="C231" s="30"/>
      <c r="D231" s="29"/>
      <c r="E231" s="28"/>
      <c r="F231" s="145"/>
      <c r="G231" s="142">
        <f>表1[[#This Row],[上证点数]]-F230</f>
        <v>0</v>
      </c>
      <c r="H231" s="100"/>
      <c r="I231" s="26"/>
      <c r="J231" s="27"/>
      <c r="K231"/>
      <c r="L231"/>
      <c r="M231"/>
      <c r="N231"/>
    </row>
    <row r="232" spans="1:14">
      <c r="A232" s="15"/>
      <c r="B232" s="29"/>
      <c r="C232" s="30"/>
      <c r="D232" s="29"/>
      <c r="E232" s="28"/>
      <c r="F232" s="145"/>
      <c r="G232" s="142">
        <f>表1[[#This Row],[上证点数]]-F231</f>
        <v>0</v>
      </c>
      <c r="H232" s="100"/>
      <c r="I232" s="26"/>
      <c r="J232" s="27"/>
      <c r="K232"/>
      <c r="L232"/>
      <c r="M232"/>
      <c r="N232"/>
    </row>
    <row r="233" spans="1:14">
      <c r="A233" s="15"/>
      <c r="B233" s="29"/>
      <c r="C233" s="30"/>
      <c r="D233" s="29"/>
      <c r="E233" s="28"/>
      <c r="F233" s="145"/>
      <c r="G233" s="142">
        <f>表1[[#This Row],[上证点数]]-F232</f>
        <v>0</v>
      </c>
      <c r="H233" s="100"/>
      <c r="I233" s="26"/>
      <c r="J233" s="27"/>
      <c r="K233"/>
      <c r="L233"/>
      <c r="M233"/>
      <c r="N233"/>
    </row>
    <row r="234" spans="1:14">
      <c r="A234" s="15"/>
      <c r="B234" s="29"/>
      <c r="C234" s="30"/>
      <c r="D234" s="29"/>
      <c r="E234" s="28"/>
      <c r="F234" s="145"/>
      <c r="G234" s="142">
        <f>表1[[#This Row],[上证点数]]-F233</f>
        <v>0</v>
      </c>
      <c r="H234" s="100"/>
      <c r="I234" s="26"/>
      <c r="J234" s="27"/>
      <c r="K234"/>
      <c r="L234"/>
      <c r="M234"/>
      <c r="N234"/>
    </row>
    <row r="235" spans="1:14">
      <c r="A235" s="15"/>
      <c r="B235" s="29"/>
      <c r="C235" s="30"/>
      <c r="D235" s="29"/>
      <c r="E235" s="28"/>
      <c r="F235" s="145"/>
      <c r="G235" s="142">
        <f>表1[[#This Row],[上证点数]]-F234</f>
        <v>0</v>
      </c>
      <c r="H235" s="100"/>
      <c r="I235" s="26"/>
      <c r="J235" s="27"/>
      <c r="K235"/>
      <c r="L235"/>
      <c r="M235"/>
      <c r="N235"/>
    </row>
    <row r="236" spans="1:14">
      <c r="A236" s="15"/>
      <c r="B236" s="29"/>
      <c r="C236" s="30"/>
      <c r="D236" s="29"/>
      <c r="E236" s="28"/>
      <c r="F236" s="145"/>
      <c r="G236" s="142">
        <f>表1[[#This Row],[上证点数]]-F235</f>
        <v>0</v>
      </c>
      <c r="H236" s="100"/>
      <c r="I236" s="26"/>
      <c r="J236" s="27"/>
      <c r="K236"/>
      <c r="L236"/>
      <c r="M236"/>
      <c r="N236"/>
    </row>
    <row r="237" spans="1:14">
      <c r="A237" s="15"/>
      <c r="B237" s="29"/>
      <c r="C237" s="30"/>
      <c r="D237" s="29"/>
      <c r="E237" s="28"/>
      <c r="F237" s="145"/>
      <c r="G237" s="142">
        <f>表1[[#This Row],[上证点数]]-F236</f>
        <v>0</v>
      </c>
      <c r="H237" s="100"/>
      <c r="I237" s="26"/>
      <c r="J237" s="27"/>
      <c r="K237"/>
      <c r="L237"/>
      <c r="M237"/>
      <c r="N237"/>
    </row>
    <row r="238" spans="1:14">
      <c r="A238" s="15"/>
      <c r="B238" s="29"/>
      <c r="C238" s="30"/>
      <c r="D238" s="29"/>
      <c r="E238" s="28"/>
      <c r="F238" s="145"/>
      <c r="G238" s="142">
        <f>表1[[#This Row],[上证点数]]-F237</f>
        <v>0</v>
      </c>
      <c r="H238" s="100"/>
      <c r="I238" s="26"/>
      <c r="J238" s="27"/>
      <c r="K238"/>
      <c r="L238"/>
      <c r="M238"/>
      <c r="N238"/>
    </row>
    <row r="239" spans="1:14">
      <c r="A239" s="15"/>
      <c r="B239" s="29"/>
      <c r="C239" s="30"/>
      <c r="D239" s="29"/>
      <c r="E239" s="28"/>
      <c r="F239" s="145"/>
      <c r="G239" s="142">
        <f>表1[[#This Row],[上证点数]]-F238</f>
        <v>0</v>
      </c>
      <c r="H239" s="100"/>
      <c r="I239" s="26"/>
      <c r="J239" s="27"/>
      <c r="K239"/>
      <c r="L239"/>
      <c r="M239"/>
      <c r="N239"/>
    </row>
    <row r="240" spans="1:14">
      <c r="A240" s="15"/>
      <c r="B240" s="29"/>
      <c r="C240" s="30"/>
      <c r="D240" s="29"/>
      <c r="E240" s="28"/>
      <c r="F240" s="145"/>
      <c r="G240" s="142">
        <f>表1[[#This Row],[上证点数]]-F239</f>
        <v>0</v>
      </c>
      <c r="H240" s="100"/>
      <c r="I240" s="26"/>
      <c r="J240" s="27"/>
      <c r="K240"/>
      <c r="L240"/>
      <c r="M240"/>
      <c r="N240"/>
    </row>
    <row r="241" spans="1:14">
      <c r="A241" s="15"/>
      <c r="B241" s="29"/>
      <c r="C241" s="30"/>
      <c r="D241" s="29"/>
      <c r="E241" s="28"/>
      <c r="F241" s="145"/>
      <c r="G241" s="142">
        <f>表1[[#This Row],[上证点数]]-F240</f>
        <v>0</v>
      </c>
      <c r="H241" s="100"/>
      <c r="I241" s="26"/>
      <c r="J241" s="27"/>
      <c r="K241"/>
      <c r="L241"/>
      <c r="M241"/>
      <c r="N241"/>
    </row>
    <row r="242" spans="1:14">
      <c r="A242" s="15"/>
      <c r="B242" s="29"/>
      <c r="C242" s="30"/>
      <c r="D242" s="29"/>
      <c r="E242" s="28"/>
      <c r="F242" s="145"/>
      <c r="G242" s="142">
        <f>表1[[#This Row],[上证点数]]-F241</f>
        <v>0</v>
      </c>
      <c r="H242" s="100"/>
      <c r="I242" s="26"/>
      <c r="J242" s="27"/>
      <c r="K242"/>
      <c r="L242"/>
      <c r="M242"/>
      <c r="N242"/>
    </row>
    <row r="243" spans="1:14">
      <c r="A243" s="15"/>
      <c r="B243" s="29"/>
      <c r="C243" s="30"/>
      <c r="D243" s="29"/>
      <c r="E243" s="28"/>
      <c r="F243" s="145"/>
      <c r="G243" s="142">
        <f>表1[[#This Row],[上证点数]]-F242</f>
        <v>0</v>
      </c>
      <c r="H243" s="100"/>
      <c r="I243" s="26"/>
      <c r="J243" s="27"/>
      <c r="K243"/>
      <c r="L243"/>
      <c r="M243"/>
      <c r="N243"/>
    </row>
    <row r="244" spans="1:14">
      <c r="A244" s="15"/>
      <c r="B244" s="29"/>
      <c r="C244" s="30"/>
      <c r="D244" s="29"/>
      <c r="E244" s="28"/>
      <c r="F244" s="145"/>
      <c r="G244" s="142">
        <f>表1[[#This Row],[上证点数]]-F243</f>
        <v>0</v>
      </c>
      <c r="H244" s="100"/>
      <c r="I244" s="26"/>
      <c r="J244" s="27"/>
      <c r="K244"/>
      <c r="L244"/>
      <c r="M244"/>
      <c r="N244"/>
    </row>
    <row r="245" spans="1:14">
      <c r="A245" s="15"/>
      <c r="B245" s="29"/>
      <c r="C245" s="30"/>
      <c r="D245" s="29"/>
      <c r="E245" s="28"/>
      <c r="F245" s="145"/>
      <c r="G245" s="142">
        <f>表1[[#This Row],[上证点数]]-F244</f>
        <v>0</v>
      </c>
      <c r="H245" s="100"/>
      <c r="I245" s="26"/>
      <c r="J245" s="27"/>
      <c r="K245"/>
      <c r="L245"/>
      <c r="M245"/>
      <c r="N245"/>
    </row>
    <row r="246" spans="1:14">
      <c r="A246" s="15"/>
      <c r="B246" s="29"/>
      <c r="C246" s="30"/>
      <c r="D246" s="29"/>
      <c r="E246" s="28"/>
      <c r="F246" s="145"/>
      <c r="G246" s="142">
        <f>表1[[#This Row],[上证点数]]-F245</f>
        <v>0</v>
      </c>
      <c r="H246" s="100"/>
      <c r="I246" s="26"/>
      <c r="J246" s="27"/>
      <c r="K246"/>
      <c r="L246"/>
      <c r="M246"/>
      <c r="N246"/>
    </row>
    <row r="247" spans="1:14">
      <c r="A247" s="15"/>
      <c r="B247" s="29"/>
      <c r="C247" s="30"/>
      <c r="D247" s="29"/>
      <c r="E247" s="28"/>
      <c r="F247" s="145"/>
      <c r="G247" s="142">
        <f>表1[[#This Row],[上证点数]]-F246</f>
        <v>0</v>
      </c>
      <c r="H247" s="100"/>
      <c r="I247" s="26"/>
      <c r="J247" s="27"/>
      <c r="K247"/>
      <c r="L247"/>
      <c r="M247"/>
      <c r="N247"/>
    </row>
    <row r="248" spans="1:14">
      <c r="A248" s="15"/>
      <c r="B248" s="29"/>
      <c r="C248" s="30"/>
      <c r="D248" s="29"/>
      <c r="E248" s="28"/>
      <c r="F248" s="145"/>
      <c r="G248" s="142">
        <f>表1[[#This Row],[上证点数]]-F247</f>
        <v>0</v>
      </c>
      <c r="H248" s="100"/>
      <c r="I248" s="26"/>
      <c r="J248" s="27"/>
      <c r="K248"/>
      <c r="L248"/>
      <c r="M248"/>
      <c r="N248"/>
    </row>
    <row r="249" spans="1:14">
      <c r="A249" s="15"/>
      <c r="B249" s="29"/>
      <c r="C249" s="30"/>
      <c r="D249" s="29"/>
      <c r="E249" s="28"/>
      <c r="F249" s="145"/>
      <c r="G249" s="142">
        <f>表1[[#This Row],[上证点数]]-F248</f>
        <v>0</v>
      </c>
      <c r="H249" s="100"/>
      <c r="I249" s="26"/>
      <c r="J249" s="27"/>
      <c r="K249"/>
      <c r="L249"/>
      <c r="M249"/>
      <c r="N249"/>
    </row>
    <row r="250" spans="1:14">
      <c r="A250" s="15"/>
      <c r="B250" s="29"/>
      <c r="C250" s="30"/>
      <c r="D250" s="29"/>
      <c r="E250" s="28"/>
      <c r="F250" s="145"/>
      <c r="G250" s="142">
        <f>表1[[#This Row],[上证点数]]-F249</f>
        <v>0</v>
      </c>
      <c r="H250" s="100"/>
      <c r="I250" s="26"/>
      <c r="J250" s="27"/>
      <c r="K250"/>
      <c r="L250"/>
      <c r="M250"/>
      <c r="N250"/>
    </row>
    <row r="251" spans="1:14">
      <c r="A251" s="15"/>
      <c r="B251" s="29"/>
      <c r="C251" s="30"/>
      <c r="D251" s="29"/>
      <c r="E251" s="28"/>
      <c r="F251" s="145"/>
      <c r="G251" s="142">
        <f>表1[[#This Row],[上证点数]]-F250</f>
        <v>0</v>
      </c>
      <c r="H251" s="100"/>
      <c r="I251" s="26"/>
      <c r="J251" s="27"/>
      <c r="K251"/>
      <c r="L251"/>
      <c r="M251"/>
      <c r="N251"/>
    </row>
    <row r="252" spans="1:14">
      <c r="A252" s="15"/>
      <c r="B252" s="29"/>
      <c r="C252" s="30"/>
      <c r="D252" s="29"/>
      <c r="E252" s="28"/>
      <c r="F252" s="145"/>
      <c r="G252" s="142">
        <f>表1[[#This Row],[上证点数]]-F251</f>
        <v>0</v>
      </c>
      <c r="H252" s="100"/>
      <c r="I252" s="26"/>
      <c r="J252" s="27"/>
      <c r="K252"/>
      <c r="L252"/>
      <c r="M252"/>
      <c r="N252"/>
    </row>
    <row r="253" spans="1:14">
      <c r="A253" s="15"/>
      <c r="B253" s="29"/>
      <c r="C253" s="30"/>
      <c r="D253" s="29"/>
      <c r="E253" s="28"/>
      <c r="F253" s="145"/>
      <c r="G253" s="142">
        <f>表1[[#This Row],[上证点数]]-F252</f>
        <v>0</v>
      </c>
      <c r="H253" s="100"/>
      <c r="I253" s="26"/>
      <c r="J253" s="27"/>
      <c r="K253"/>
      <c r="L253"/>
      <c r="M253"/>
      <c r="N253"/>
    </row>
    <row r="254" spans="1:14">
      <c r="A254" s="15"/>
      <c r="B254" s="29"/>
      <c r="C254" s="30"/>
      <c r="D254" s="29"/>
      <c r="E254" s="28"/>
      <c r="F254" s="145"/>
      <c r="G254" s="142">
        <f>表1[[#This Row],[上证点数]]-F253</f>
        <v>0</v>
      </c>
      <c r="H254" s="100"/>
      <c r="I254" s="26"/>
      <c r="J254" s="27"/>
      <c r="K254"/>
      <c r="L254"/>
      <c r="M254"/>
      <c r="N254"/>
    </row>
    <row r="255" spans="1:14">
      <c r="A255" s="15"/>
      <c r="B255" s="29"/>
      <c r="C255" s="30"/>
      <c r="D255" s="29"/>
      <c r="E255" s="28"/>
      <c r="F255" s="145"/>
      <c r="G255" s="142">
        <f>表1[[#This Row],[上证点数]]-F254</f>
        <v>0</v>
      </c>
      <c r="H255" s="100"/>
      <c r="I255" s="26"/>
      <c r="J255" s="27"/>
      <c r="K255"/>
      <c r="L255"/>
      <c r="M255"/>
      <c r="N255"/>
    </row>
    <row r="256" spans="1:14">
      <c r="A256" s="15"/>
      <c r="B256" s="29"/>
      <c r="C256" s="30"/>
      <c r="D256" s="29"/>
      <c r="E256" s="28"/>
      <c r="F256" s="145"/>
      <c r="G256" s="142">
        <f>表1[[#This Row],[上证点数]]-F255</f>
        <v>0</v>
      </c>
      <c r="H256" s="100"/>
      <c r="I256" s="26"/>
      <c r="J256" s="27"/>
      <c r="K256"/>
      <c r="L256"/>
      <c r="M256"/>
      <c r="N256"/>
    </row>
    <row r="257" spans="1:14">
      <c r="A257" s="15"/>
      <c r="B257" s="29"/>
      <c r="C257" s="30"/>
      <c r="D257" s="29"/>
      <c r="E257" s="28"/>
      <c r="F257" s="145"/>
      <c r="G257" s="142">
        <f>表1[[#This Row],[上证点数]]-F256</f>
        <v>0</v>
      </c>
      <c r="H257" s="100"/>
      <c r="I257" s="26"/>
      <c r="J257" s="27"/>
      <c r="K257"/>
      <c r="L257"/>
      <c r="M257"/>
      <c r="N257"/>
    </row>
    <row r="258" spans="1:14">
      <c r="A258" s="15"/>
      <c r="B258" s="29"/>
      <c r="C258" s="30"/>
      <c r="D258" s="29"/>
      <c r="E258" s="28"/>
      <c r="F258" s="145"/>
      <c r="G258" s="142">
        <f>表1[[#This Row],[上证点数]]-F257</f>
        <v>0</v>
      </c>
      <c r="H258" s="100"/>
      <c r="I258" s="26"/>
      <c r="J258" s="27"/>
      <c r="K258"/>
      <c r="L258"/>
      <c r="M258"/>
      <c r="N258"/>
    </row>
    <row r="259" spans="1:14">
      <c r="A259" s="15"/>
      <c r="B259" s="29"/>
      <c r="C259" s="30"/>
      <c r="D259" s="29"/>
      <c r="E259" s="28"/>
      <c r="F259" s="145"/>
      <c r="G259" s="142">
        <f>表1[[#This Row],[上证点数]]-F258</f>
        <v>0</v>
      </c>
      <c r="H259" s="100"/>
      <c r="I259" s="26"/>
      <c r="J259" s="27"/>
      <c r="K259"/>
      <c r="L259"/>
      <c r="M259"/>
      <c r="N259"/>
    </row>
    <row r="260" spans="1:14">
      <c r="A260" s="15"/>
      <c r="B260" s="29"/>
      <c r="C260" s="30"/>
      <c r="D260" s="29"/>
      <c r="E260" s="28"/>
      <c r="F260" s="145"/>
      <c r="G260" s="142">
        <f>表1[[#This Row],[上证点数]]-F259</f>
        <v>0</v>
      </c>
      <c r="H260" s="100"/>
      <c r="I260" s="26"/>
      <c r="J260" s="27"/>
      <c r="K260"/>
      <c r="L260"/>
      <c r="M260"/>
      <c r="N260"/>
    </row>
    <row r="261" spans="1:14">
      <c r="A261" s="15"/>
      <c r="B261" s="29"/>
      <c r="C261" s="30"/>
      <c r="D261" s="29"/>
      <c r="E261" s="28"/>
      <c r="F261" s="145"/>
      <c r="G261" s="142">
        <f>表1[[#This Row],[上证点数]]-F260</f>
        <v>0</v>
      </c>
      <c r="H261" s="100"/>
      <c r="I261" s="26"/>
      <c r="J261" s="27"/>
      <c r="K261"/>
      <c r="L261"/>
      <c r="M261"/>
      <c r="N261"/>
    </row>
    <row r="262" spans="1:14">
      <c r="A262" s="15"/>
      <c r="B262" s="29"/>
      <c r="C262" s="30"/>
      <c r="D262" s="29"/>
      <c r="E262" s="28"/>
      <c r="F262" s="145"/>
      <c r="G262" s="142">
        <f>表1[[#This Row],[上证点数]]-F261</f>
        <v>0</v>
      </c>
      <c r="H262" s="100"/>
      <c r="I262" s="26"/>
      <c r="J262" s="27"/>
      <c r="K262"/>
      <c r="L262"/>
      <c r="M262"/>
      <c r="N262"/>
    </row>
    <row r="263" spans="1:14">
      <c r="A263" s="15"/>
      <c r="B263" s="29"/>
      <c r="C263" s="30"/>
      <c r="D263" s="29"/>
      <c r="E263" s="28"/>
      <c r="F263" s="145"/>
      <c r="G263" s="142">
        <f>表1[[#This Row],[上证点数]]-F262</f>
        <v>0</v>
      </c>
      <c r="H263" s="100"/>
      <c r="I263" s="26"/>
      <c r="J263" s="27"/>
      <c r="K263"/>
      <c r="L263"/>
      <c r="M263"/>
      <c r="N263"/>
    </row>
    <row r="264" spans="1:14">
      <c r="A264" s="15"/>
      <c r="B264" s="29"/>
      <c r="C264" s="30"/>
      <c r="D264" s="29"/>
      <c r="E264" s="28"/>
      <c r="F264" s="145"/>
      <c r="G264" s="142">
        <f>表1[[#This Row],[上证点数]]-F263</f>
        <v>0</v>
      </c>
      <c r="H264" s="100"/>
      <c r="I264" s="26"/>
      <c r="J264" s="27"/>
      <c r="K264"/>
      <c r="L264"/>
      <c r="M264"/>
      <c r="N264"/>
    </row>
    <row r="265" spans="1:14">
      <c r="A265" s="15"/>
      <c r="B265" s="29"/>
      <c r="C265" s="30"/>
      <c r="D265" s="29"/>
      <c r="E265" s="28"/>
      <c r="F265" s="145"/>
      <c r="G265" s="142">
        <f>表1[[#This Row],[上证点数]]-F264</f>
        <v>0</v>
      </c>
      <c r="H265" s="100"/>
      <c r="I265" s="26"/>
      <c r="J265" s="27"/>
      <c r="K265"/>
      <c r="L265"/>
      <c r="M265"/>
      <c r="N265"/>
    </row>
    <row r="266" spans="1:14">
      <c r="A266" s="15"/>
      <c r="B266" s="29"/>
      <c r="C266" s="30"/>
      <c r="D266" s="29"/>
      <c r="E266" s="28"/>
      <c r="F266" s="145"/>
      <c r="G266" s="142">
        <f>表1[[#This Row],[上证点数]]-F265</f>
        <v>0</v>
      </c>
      <c r="H266" s="100"/>
      <c r="I266" s="26"/>
      <c r="J266" s="27"/>
      <c r="K266"/>
      <c r="L266"/>
      <c r="M266"/>
      <c r="N266"/>
    </row>
    <row r="267" spans="1:14">
      <c r="A267" s="15"/>
      <c r="B267" s="29"/>
      <c r="C267" s="30"/>
      <c r="D267" s="29"/>
      <c r="E267" s="28"/>
      <c r="F267" s="145"/>
      <c r="G267" s="142">
        <f>表1[[#This Row],[上证点数]]-F266</f>
        <v>0</v>
      </c>
      <c r="H267" s="100"/>
      <c r="I267" s="26"/>
      <c r="J267" s="27"/>
      <c r="K267"/>
      <c r="L267"/>
      <c r="M267"/>
      <c r="N267"/>
    </row>
    <row r="268" spans="1:14">
      <c r="A268" s="15"/>
      <c r="B268" s="29"/>
      <c r="C268" s="30"/>
      <c r="D268" s="29"/>
      <c r="E268" s="28"/>
      <c r="F268" s="145"/>
      <c r="G268" s="142">
        <f>表1[[#This Row],[上证点数]]-F267</f>
        <v>0</v>
      </c>
      <c r="H268" s="100"/>
      <c r="I268" s="26"/>
      <c r="J268" s="27"/>
      <c r="K268"/>
      <c r="L268"/>
      <c r="M268"/>
      <c r="N268"/>
    </row>
    <row r="269" spans="1:14">
      <c r="A269" s="15"/>
      <c r="B269" s="29"/>
      <c r="C269" s="30"/>
      <c r="D269" s="29"/>
      <c r="E269" s="28"/>
      <c r="F269" s="145"/>
      <c r="G269" s="142">
        <f>表1[[#This Row],[上证点数]]-F268</f>
        <v>0</v>
      </c>
      <c r="H269" s="100"/>
      <c r="I269" s="26"/>
      <c r="J269" s="27"/>
      <c r="K269"/>
      <c r="L269"/>
      <c r="M269"/>
      <c r="N269"/>
    </row>
    <row r="270" spans="1:14">
      <c r="A270" s="15"/>
      <c r="B270" s="29"/>
      <c r="C270" s="30"/>
      <c r="D270" s="29"/>
      <c r="E270" s="28"/>
      <c r="F270" s="145"/>
      <c r="G270" s="142">
        <f>表1[[#This Row],[上证点数]]-F269</f>
        <v>0</v>
      </c>
      <c r="H270" s="100"/>
      <c r="I270" s="26"/>
      <c r="J270" s="27"/>
      <c r="K270"/>
      <c r="L270"/>
      <c r="M270"/>
      <c r="N270"/>
    </row>
    <row r="271" spans="1:14">
      <c r="A271" s="15"/>
      <c r="B271" s="29"/>
      <c r="C271" s="30"/>
      <c r="D271" s="29"/>
      <c r="E271" s="28"/>
      <c r="F271" s="145"/>
      <c r="G271" s="142">
        <f>表1[[#This Row],[上证点数]]-F270</f>
        <v>0</v>
      </c>
      <c r="H271" s="100"/>
      <c r="I271" s="26"/>
      <c r="J271" s="27"/>
      <c r="K271"/>
      <c r="L271"/>
      <c r="M271"/>
      <c r="N271"/>
    </row>
    <row r="272" spans="1:14">
      <c r="A272" s="15"/>
      <c r="B272" s="29"/>
      <c r="C272" s="30"/>
      <c r="D272" s="29"/>
      <c r="E272" s="28"/>
      <c r="F272" s="145"/>
      <c r="G272" s="142">
        <f>表1[[#This Row],[上证点数]]-F271</f>
        <v>0</v>
      </c>
      <c r="H272" s="100"/>
      <c r="I272" s="26"/>
      <c r="J272" s="27"/>
      <c r="K272"/>
      <c r="L272"/>
      <c r="M272"/>
      <c r="N272"/>
    </row>
    <row r="273" spans="1:14">
      <c r="A273" s="15"/>
      <c r="B273" s="29"/>
      <c r="C273" s="30"/>
      <c r="D273" s="29"/>
      <c r="E273" s="28"/>
      <c r="F273" s="145"/>
      <c r="G273" s="142">
        <f>表1[[#This Row],[上证点数]]-F272</f>
        <v>0</v>
      </c>
      <c r="H273" s="100"/>
      <c r="I273" s="26"/>
      <c r="J273" s="27"/>
      <c r="K273"/>
      <c r="L273"/>
      <c r="M273"/>
      <c r="N273"/>
    </row>
    <row r="274" spans="1:14">
      <c r="A274" s="15"/>
      <c r="B274" s="29"/>
      <c r="C274" s="30"/>
      <c r="D274" s="29"/>
      <c r="E274" s="28"/>
      <c r="F274" s="145"/>
      <c r="G274" s="142">
        <f>表1[[#This Row],[上证点数]]-F273</f>
        <v>0</v>
      </c>
      <c r="H274" s="100"/>
      <c r="I274" s="26"/>
      <c r="J274" s="27"/>
      <c r="K274"/>
      <c r="L274"/>
      <c r="M274"/>
      <c r="N274"/>
    </row>
    <row r="275" spans="1:14">
      <c r="A275" s="15"/>
      <c r="B275" s="29"/>
      <c r="C275" s="30"/>
      <c r="D275" s="29"/>
      <c r="E275" s="28"/>
      <c r="F275" s="145"/>
      <c r="G275" s="142">
        <f>表1[[#This Row],[上证点数]]-F274</f>
        <v>0</v>
      </c>
      <c r="H275" s="100"/>
      <c r="I275" s="26"/>
      <c r="J275" s="27"/>
      <c r="K275"/>
      <c r="L275"/>
      <c r="M275"/>
      <c r="N275"/>
    </row>
    <row r="276" spans="1:14">
      <c r="A276" s="15"/>
      <c r="B276" s="29"/>
      <c r="C276" s="30"/>
      <c r="D276" s="29"/>
      <c r="E276" s="28"/>
      <c r="F276" s="145"/>
      <c r="G276" s="142">
        <f>表1[[#This Row],[上证点数]]-F275</f>
        <v>0</v>
      </c>
      <c r="H276" s="100"/>
      <c r="I276" s="26"/>
      <c r="J276" s="27"/>
      <c r="K276"/>
      <c r="L276"/>
      <c r="M276"/>
      <c r="N276"/>
    </row>
    <row r="277" spans="1:14">
      <c r="A277" s="15"/>
      <c r="B277" s="29"/>
      <c r="C277" s="30"/>
      <c r="D277" s="29"/>
      <c r="E277" s="28"/>
      <c r="F277" s="145"/>
      <c r="G277" s="142">
        <f>表1[[#This Row],[上证点数]]-F276</f>
        <v>0</v>
      </c>
      <c r="H277" s="100"/>
      <c r="I277" s="26"/>
      <c r="J277" s="27"/>
      <c r="K277"/>
      <c r="L277"/>
      <c r="M277"/>
      <c r="N277"/>
    </row>
    <row r="278" spans="1:14">
      <c r="A278" s="15"/>
      <c r="B278" s="29"/>
      <c r="C278" s="30"/>
      <c r="D278" s="29"/>
      <c r="E278" s="28"/>
      <c r="F278" s="145"/>
      <c r="G278" s="142">
        <f>表1[[#This Row],[上证点数]]-F277</f>
        <v>0</v>
      </c>
      <c r="H278" s="100"/>
      <c r="I278" s="26"/>
      <c r="J278" s="27"/>
      <c r="K278"/>
      <c r="L278"/>
      <c r="M278"/>
      <c r="N278"/>
    </row>
    <row r="279" spans="1:14">
      <c r="A279" s="15"/>
      <c r="B279" s="29"/>
      <c r="C279" s="30"/>
      <c r="D279" s="29"/>
      <c r="E279" s="28"/>
      <c r="F279" s="145"/>
      <c r="G279" s="142">
        <f>表1[[#This Row],[上证点数]]-F278</f>
        <v>0</v>
      </c>
      <c r="H279" s="100"/>
      <c r="I279" s="26"/>
      <c r="J279" s="27"/>
      <c r="K279"/>
      <c r="L279"/>
      <c r="M279"/>
      <c r="N279"/>
    </row>
    <row r="280" spans="1:14">
      <c r="A280" s="15"/>
      <c r="B280" s="29"/>
      <c r="C280" s="30"/>
      <c r="D280" s="29"/>
      <c r="E280" s="28"/>
      <c r="F280" s="145"/>
      <c r="G280" s="142">
        <f>表1[[#This Row],[上证点数]]-F279</f>
        <v>0</v>
      </c>
      <c r="H280" s="100"/>
      <c r="I280" s="26"/>
      <c r="J280" s="27"/>
      <c r="K280"/>
      <c r="L280"/>
      <c r="M280"/>
      <c r="N280"/>
    </row>
    <row r="281" spans="1:14">
      <c r="A281" s="15"/>
      <c r="B281" s="29"/>
      <c r="C281" s="30"/>
      <c r="D281" s="29"/>
      <c r="E281" s="28"/>
      <c r="F281" s="145"/>
      <c r="G281" s="142">
        <f>表1[[#This Row],[上证点数]]-F280</f>
        <v>0</v>
      </c>
      <c r="H281" s="100"/>
      <c r="I281" s="26"/>
      <c r="J281" s="27"/>
      <c r="K281"/>
      <c r="L281"/>
      <c r="M281"/>
      <c r="N281"/>
    </row>
    <row r="282" spans="1:14">
      <c r="A282" s="15"/>
      <c r="B282" s="29"/>
      <c r="C282" s="30"/>
      <c r="D282" s="29"/>
      <c r="E282" s="28"/>
      <c r="F282" s="145"/>
      <c r="G282" s="142">
        <f>表1[[#This Row],[上证点数]]-F281</f>
        <v>0</v>
      </c>
      <c r="H282" s="100"/>
      <c r="I282" s="26"/>
      <c r="J282" s="27"/>
      <c r="K282"/>
      <c r="L282"/>
      <c r="M282"/>
      <c r="N282"/>
    </row>
    <row r="283" spans="1:14">
      <c r="A283" s="15"/>
      <c r="B283" s="29"/>
      <c r="C283" s="30"/>
      <c r="D283" s="29"/>
      <c r="E283" s="28"/>
      <c r="F283" s="145"/>
      <c r="G283" s="142">
        <f>表1[[#This Row],[上证点数]]-F282</f>
        <v>0</v>
      </c>
      <c r="H283" s="100"/>
      <c r="I283" s="26"/>
      <c r="J283" s="27"/>
      <c r="K283"/>
      <c r="L283"/>
      <c r="M283"/>
      <c r="N283"/>
    </row>
    <row r="284" spans="1:14">
      <c r="A284" s="15"/>
      <c r="B284" s="29"/>
      <c r="C284" s="30"/>
      <c r="D284" s="29"/>
      <c r="E284" s="28"/>
      <c r="F284" s="145"/>
      <c r="G284" s="142">
        <f>表1[[#This Row],[上证点数]]-F283</f>
        <v>0</v>
      </c>
      <c r="H284" s="100"/>
      <c r="I284" s="26"/>
      <c r="J284" s="27"/>
      <c r="K284"/>
      <c r="L284"/>
      <c r="M284"/>
      <c r="N284"/>
    </row>
    <row r="285" spans="1:14">
      <c r="A285" s="15"/>
      <c r="B285" s="29"/>
      <c r="C285" s="30"/>
      <c r="D285" s="29"/>
      <c r="E285" s="28"/>
      <c r="F285" s="145"/>
      <c r="G285" s="142">
        <f>表1[[#This Row],[上证点数]]-F284</f>
        <v>0</v>
      </c>
      <c r="H285" s="100"/>
      <c r="I285" s="26"/>
      <c r="J285" s="27"/>
      <c r="K285"/>
      <c r="L285"/>
      <c r="M285"/>
      <c r="N285"/>
    </row>
    <row r="286" spans="1:14">
      <c r="A286" s="15"/>
      <c r="B286" s="29"/>
      <c r="C286" s="30"/>
      <c r="D286" s="29"/>
      <c r="E286" s="28"/>
      <c r="F286" s="145"/>
      <c r="G286" s="142">
        <f>表1[[#This Row],[上证点数]]-F285</f>
        <v>0</v>
      </c>
      <c r="H286" s="100"/>
      <c r="I286" s="26"/>
      <c r="J286" s="27"/>
      <c r="K286"/>
      <c r="L286"/>
      <c r="M286"/>
      <c r="N286"/>
    </row>
    <row r="287" spans="1:14">
      <c r="A287" s="15"/>
      <c r="B287" s="29"/>
      <c r="C287" s="30"/>
      <c r="D287" s="29"/>
      <c r="E287" s="28"/>
      <c r="F287" s="145"/>
      <c r="G287" s="142">
        <f>表1[[#This Row],[上证点数]]-F286</f>
        <v>0</v>
      </c>
      <c r="H287" s="100"/>
      <c r="I287" s="26"/>
      <c r="J287" s="27"/>
      <c r="K287"/>
      <c r="L287"/>
      <c r="M287"/>
      <c r="N287"/>
    </row>
    <row r="288" spans="1:14">
      <c r="A288" s="15"/>
      <c r="B288" s="29"/>
      <c r="C288" s="30"/>
      <c r="D288" s="29"/>
      <c r="E288" s="28"/>
      <c r="F288" s="145"/>
      <c r="G288" s="142">
        <f>表1[[#This Row],[上证点数]]-F287</f>
        <v>0</v>
      </c>
      <c r="H288" s="100"/>
      <c r="I288" s="26"/>
      <c r="J288" s="27"/>
      <c r="K288"/>
      <c r="L288"/>
      <c r="M288"/>
      <c r="N288"/>
    </row>
    <row r="289" spans="1:14">
      <c r="A289" s="15"/>
      <c r="B289" s="29"/>
      <c r="C289" s="30"/>
      <c r="D289" s="29"/>
      <c r="E289" s="28"/>
      <c r="F289" s="145"/>
      <c r="G289" s="142">
        <f>表1[[#This Row],[上证点数]]-F288</f>
        <v>0</v>
      </c>
      <c r="H289" s="100"/>
      <c r="I289" s="26"/>
      <c r="J289" s="27"/>
      <c r="K289"/>
      <c r="L289"/>
      <c r="M289"/>
      <c r="N289"/>
    </row>
    <row r="290" spans="1:14">
      <c r="A290" s="15"/>
      <c r="B290" s="29"/>
      <c r="C290" s="30"/>
      <c r="D290" s="29"/>
      <c r="E290" s="28"/>
      <c r="F290" s="145"/>
      <c r="G290" s="142">
        <f>表1[[#This Row],[上证点数]]-F289</f>
        <v>0</v>
      </c>
      <c r="H290" s="100"/>
      <c r="I290" s="26"/>
      <c r="J290" s="27"/>
      <c r="K290"/>
      <c r="L290"/>
      <c r="M290"/>
      <c r="N290"/>
    </row>
    <row r="291" spans="1:14">
      <c r="A291" s="15"/>
      <c r="B291" s="29"/>
      <c r="C291" s="30"/>
      <c r="D291" s="29"/>
      <c r="E291" s="28"/>
      <c r="F291" s="145"/>
      <c r="G291" s="142">
        <f>表1[[#This Row],[上证点数]]-F290</f>
        <v>0</v>
      </c>
      <c r="H291" s="100"/>
      <c r="I291" s="26"/>
      <c r="J291" s="27"/>
      <c r="K291"/>
      <c r="L291"/>
      <c r="M291"/>
      <c r="N291"/>
    </row>
    <row r="292" spans="1:14">
      <c r="A292" s="15"/>
      <c r="B292" s="29"/>
      <c r="C292" s="30"/>
      <c r="D292" s="29"/>
      <c r="E292" s="28"/>
      <c r="F292" s="145"/>
      <c r="G292" s="142">
        <f>表1[[#This Row],[上证点数]]-F291</f>
        <v>0</v>
      </c>
      <c r="H292" s="100"/>
      <c r="I292" s="26"/>
      <c r="J292" s="27"/>
      <c r="K292"/>
      <c r="L292"/>
      <c r="M292"/>
      <c r="N292"/>
    </row>
    <row r="293" spans="1:14">
      <c r="A293" s="15"/>
      <c r="B293" s="29"/>
      <c r="C293" s="30"/>
      <c r="D293" s="29"/>
      <c r="E293" s="28"/>
      <c r="F293" s="145"/>
      <c r="G293" s="142">
        <f>表1[[#This Row],[上证点数]]-F292</f>
        <v>0</v>
      </c>
      <c r="H293" s="100"/>
      <c r="I293" s="26"/>
      <c r="J293" s="27"/>
      <c r="K293"/>
      <c r="L293"/>
      <c r="M293"/>
      <c r="N293"/>
    </row>
    <row r="294" spans="1:14">
      <c r="A294" s="15"/>
      <c r="B294" s="29"/>
      <c r="C294" s="30"/>
      <c r="D294" s="29"/>
      <c r="E294" s="28"/>
      <c r="F294" s="145"/>
      <c r="G294" s="142">
        <f>表1[[#This Row],[上证点数]]-F293</f>
        <v>0</v>
      </c>
      <c r="H294" s="100"/>
      <c r="I294" s="26"/>
      <c r="J294" s="27"/>
      <c r="K294"/>
      <c r="L294"/>
      <c r="M294"/>
      <c r="N294"/>
    </row>
    <row r="295" spans="1:14">
      <c r="A295" s="15"/>
      <c r="B295" s="29"/>
      <c r="C295" s="30"/>
      <c r="D295" s="29"/>
      <c r="E295" s="28"/>
      <c r="F295" s="145"/>
      <c r="G295" s="142">
        <f>表1[[#This Row],[上证点数]]-F294</f>
        <v>0</v>
      </c>
      <c r="H295" s="100"/>
      <c r="I295" s="26"/>
      <c r="J295" s="27"/>
      <c r="K295"/>
      <c r="L295"/>
      <c r="M295"/>
      <c r="N295"/>
    </row>
    <row r="296" spans="1:14">
      <c r="A296" s="15"/>
      <c r="B296" s="29"/>
      <c r="C296" s="30"/>
      <c r="D296" s="29"/>
      <c r="E296" s="28"/>
      <c r="F296" s="145"/>
      <c r="G296" s="142">
        <f>表1[[#This Row],[上证点数]]-F295</f>
        <v>0</v>
      </c>
      <c r="H296" s="100"/>
      <c r="I296" s="26"/>
      <c r="J296" s="27"/>
      <c r="K296"/>
      <c r="L296"/>
      <c r="M296"/>
      <c r="N296"/>
    </row>
    <row r="297" spans="1:14">
      <c r="A297" s="15"/>
      <c r="B297" s="29"/>
      <c r="C297" s="30"/>
      <c r="D297" s="29"/>
      <c r="E297" s="28"/>
      <c r="F297" s="145"/>
      <c r="G297" s="142">
        <f>表1[[#This Row],[上证点数]]-F296</f>
        <v>0</v>
      </c>
      <c r="H297" s="100"/>
      <c r="I297" s="26"/>
      <c r="J297" s="27"/>
      <c r="K297"/>
      <c r="L297"/>
      <c r="M297"/>
      <c r="N297"/>
    </row>
    <row r="298" spans="1:14">
      <c r="A298" s="15"/>
      <c r="B298" s="29"/>
      <c r="C298" s="30"/>
      <c r="D298" s="29"/>
      <c r="E298" s="28"/>
      <c r="F298" s="145"/>
      <c r="G298" s="142">
        <f>表1[[#This Row],[上证点数]]-F297</f>
        <v>0</v>
      </c>
      <c r="H298" s="100"/>
      <c r="I298" s="26"/>
      <c r="J298" s="27"/>
      <c r="K298"/>
      <c r="L298"/>
      <c r="M298"/>
      <c r="N298"/>
    </row>
    <row r="299" spans="1:14">
      <c r="A299" s="15"/>
      <c r="B299" s="29"/>
      <c r="C299" s="30"/>
      <c r="D299" s="29"/>
      <c r="E299" s="28"/>
      <c r="F299" s="145"/>
      <c r="G299" s="142">
        <f>表1[[#This Row],[上证点数]]-F298</f>
        <v>0</v>
      </c>
      <c r="H299" s="100"/>
      <c r="I299" s="26"/>
      <c r="J299" s="27"/>
      <c r="K299"/>
      <c r="L299"/>
      <c r="M299"/>
      <c r="N299"/>
    </row>
    <row r="300" spans="1:14">
      <c r="A300" s="15"/>
      <c r="B300" s="29"/>
      <c r="C300" s="30"/>
      <c r="D300" s="29"/>
      <c r="E300" s="28"/>
      <c r="F300" s="145"/>
      <c r="G300" s="142">
        <f>表1[[#This Row],[上证点数]]-F299</f>
        <v>0</v>
      </c>
      <c r="H300" s="100"/>
      <c r="I300" s="26"/>
      <c r="J300" s="27"/>
      <c r="K300"/>
      <c r="L300"/>
      <c r="M300"/>
      <c r="N300"/>
    </row>
    <row r="301" spans="1:14">
      <c r="A301" s="15"/>
      <c r="B301" s="29"/>
      <c r="C301" s="30"/>
      <c r="D301" s="29"/>
      <c r="E301" s="28"/>
      <c r="F301" s="145"/>
      <c r="G301" s="142">
        <f>表1[[#This Row],[上证点数]]-F300</f>
        <v>0</v>
      </c>
      <c r="H301" s="100"/>
      <c r="I301" s="26"/>
      <c r="J301" s="27"/>
      <c r="K301"/>
      <c r="L301"/>
      <c r="M301"/>
      <c r="N301"/>
    </row>
    <row r="302" spans="1:14">
      <c r="A302" s="15"/>
      <c r="B302" s="29"/>
      <c r="C302" s="30"/>
      <c r="D302" s="29"/>
      <c r="E302" s="28"/>
      <c r="F302" s="145"/>
      <c r="G302" s="142">
        <f>表1[[#This Row],[上证点数]]-F301</f>
        <v>0</v>
      </c>
      <c r="H302" s="100"/>
      <c r="I302" s="26"/>
      <c r="J302" s="27"/>
      <c r="K302"/>
      <c r="L302"/>
      <c r="M302"/>
      <c r="N302"/>
    </row>
    <row r="303" spans="1:14">
      <c r="A303" s="15"/>
      <c r="B303" s="29"/>
      <c r="C303" s="30"/>
      <c r="D303" s="29"/>
      <c r="E303" s="28"/>
      <c r="F303" s="145"/>
      <c r="G303" s="142">
        <f>表1[[#This Row],[上证点数]]-F302</f>
        <v>0</v>
      </c>
      <c r="H303" s="100"/>
      <c r="I303" s="26"/>
      <c r="J303" s="27"/>
      <c r="K303"/>
      <c r="L303"/>
      <c r="M303"/>
      <c r="N303"/>
    </row>
    <row r="304" spans="1:14">
      <c r="A304" s="15"/>
      <c r="B304" s="29"/>
      <c r="C304" s="30"/>
      <c r="D304" s="29"/>
      <c r="E304" s="28"/>
      <c r="F304" s="145"/>
      <c r="G304" s="142">
        <f>表1[[#This Row],[上证点数]]-F303</f>
        <v>0</v>
      </c>
      <c r="H304" s="100"/>
      <c r="I304" s="26"/>
      <c r="J304" s="27"/>
      <c r="K304"/>
      <c r="L304"/>
      <c r="M304"/>
      <c r="N304"/>
    </row>
    <row r="305" spans="1:14">
      <c r="A305" s="15"/>
      <c r="B305" s="29"/>
      <c r="C305" s="30"/>
      <c r="D305" s="29"/>
      <c r="E305" s="28"/>
      <c r="F305" s="145"/>
      <c r="G305" s="142">
        <f>表1[[#This Row],[上证点数]]-F304</f>
        <v>0</v>
      </c>
      <c r="H305" s="100"/>
      <c r="I305" s="26"/>
      <c r="J305" s="27"/>
      <c r="K305"/>
      <c r="L305"/>
      <c r="M305"/>
      <c r="N305"/>
    </row>
    <row r="306" spans="1:14">
      <c r="A306" s="15"/>
      <c r="B306" s="29"/>
      <c r="C306" s="30"/>
      <c r="D306" s="29"/>
      <c r="E306" s="28"/>
      <c r="F306" s="145"/>
      <c r="G306" s="142">
        <f>表1[[#This Row],[上证点数]]-F305</f>
        <v>0</v>
      </c>
      <c r="H306" s="100"/>
      <c r="I306" s="26"/>
      <c r="J306" s="27"/>
      <c r="K306"/>
      <c r="L306"/>
      <c r="M306"/>
      <c r="N306"/>
    </row>
    <row r="307" spans="1:14">
      <c r="A307" s="15"/>
      <c r="B307" s="29"/>
      <c r="C307" s="30"/>
      <c r="D307" s="29"/>
      <c r="E307" s="28"/>
      <c r="F307" s="145"/>
      <c r="G307" s="142">
        <f>表1[[#This Row],[上证点数]]-F306</f>
        <v>0</v>
      </c>
      <c r="H307" s="100"/>
      <c r="I307" s="26"/>
      <c r="J307" s="27"/>
      <c r="K307"/>
      <c r="L307"/>
      <c r="M307"/>
      <c r="N307"/>
    </row>
    <row r="308" spans="1:14">
      <c r="A308" s="15"/>
      <c r="B308" s="29"/>
      <c r="C308" s="30"/>
      <c r="D308" s="29"/>
      <c r="E308" s="28"/>
      <c r="F308" s="145"/>
      <c r="G308" s="142">
        <f>表1[[#This Row],[上证点数]]-F307</f>
        <v>0</v>
      </c>
      <c r="H308" s="100"/>
      <c r="I308" s="26"/>
      <c r="J308" s="27"/>
      <c r="K308"/>
      <c r="L308"/>
      <c r="M308"/>
      <c r="N308"/>
    </row>
    <row r="309" spans="1:14">
      <c r="A309" s="15"/>
      <c r="B309" s="29"/>
      <c r="C309" s="30"/>
      <c r="D309" s="29"/>
      <c r="E309" s="28"/>
      <c r="F309" s="145"/>
      <c r="G309" s="142">
        <f>表1[[#This Row],[上证点数]]-F308</f>
        <v>0</v>
      </c>
      <c r="H309" s="100"/>
      <c r="I309" s="26"/>
      <c r="J309" s="27"/>
      <c r="K309"/>
      <c r="L309"/>
      <c r="M309"/>
      <c r="N309"/>
    </row>
    <row r="310" spans="1:14">
      <c r="A310" s="15"/>
      <c r="B310" s="29"/>
      <c r="C310" s="30"/>
      <c r="D310" s="29"/>
      <c r="E310" s="28"/>
      <c r="F310" s="145"/>
      <c r="G310" s="142">
        <f>表1[[#This Row],[上证点数]]-F309</f>
        <v>0</v>
      </c>
      <c r="H310" s="100"/>
      <c r="I310" s="26"/>
      <c r="J310" s="27"/>
      <c r="K310"/>
      <c r="L310"/>
      <c r="M310"/>
      <c r="N310"/>
    </row>
    <row r="311" spans="1:14">
      <c r="A311" s="15"/>
      <c r="B311" s="29"/>
      <c r="C311" s="30"/>
      <c r="D311" s="29"/>
      <c r="E311" s="28"/>
      <c r="F311" s="145"/>
      <c r="G311" s="142">
        <f>表1[[#This Row],[上证点数]]-F310</f>
        <v>0</v>
      </c>
      <c r="H311" s="100"/>
      <c r="I311" s="26"/>
      <c r="J311" s="27"/>
      <c r="K311"/>
      <c r="L311"/>
      <c r="M311"/>
      <c r="N311"/>
    </row>
    <row r="312" spans="1:14">
      <c r="A312" s="15"/>
      <c r="B312" s="29"/>
      <c r="C312" s="30"/>
      <c r="D312" s="29"/>
      <c r="E312" s="28"/>
      <c r="F312" s="145"/>
      <c r="G312" s="142">
        <f>表1[[#This Row],[上证点数]]-F311</f>
        <v>0</v>
      </c>
      <c r="H312" s="100"/>
      <c r="I312" s="26"/>
      <c r="J312" s="27"/>
      <c r="K312"/>
      <c r="L312"/>
      <c r="M312"/>
      <c r="N312"/>
    </row>
    <row r="313" spans="1:14">
      <c r="A313" s="15"/>
      <c r="B313" s="29"/>
      <c r="C313" s="30"/>
      <c r="D313" s="29"/>
      <c r="E313" s="28"/>
      <c r="F313" s="145"/>
      <c r="G313" s="142">
        <f>表1[[#This Row],[上证点数]]-F312</f>
        <v>0</v>
      </c>
      <c r="H313" s="100"/>
      <c r="I313" s="26"/>
      <c r="J313" s="27"/>
      <c r="K313"/>
      <c r="L313"/>
      <c r="M313"/>
      <c r="N313"/>
    </row>
    <row r="314" spans="1:14">
      <c r="A314" s="15"/>
      <c r="B314" s="29"/>
      <c r="C314" s="30"/>
      <c r="D314" s="29"/>
      <c r="E314" s="28"/>
      <c r="F314" s="145"/>
      <c r="G314" s="142">
        <f>表1[[#This Row],[上证点数]]-F313</f>
        <v>0</v>
      </c>
      <c r="H314" s="100"/>
      <c r="I314" s="26"/>
      <c r="J314" s="27"/>
      <c r="K314"/>
      <c r="L314"/>
      <c r="M314"/>
      <c r="N314"/>
    </row>
    <row r="315" spans="1:14">
      <c r="A315" s="15"/>
      <c r="B315" s="29"/>
      <c r="C315" s="30"/>
      <c r="D315" s="29"/>
      <c r="E315" s="28"/>
      <c r="F315" s="145"/>
      <c r="G315" s="142">
        <f>表1[[#This Row],[上证点数]]-F314</f>
        <v>0</v>
      </c>
      <c r="H315" s="100"/>
      <c r="I315" s="26"/>
      <c r="J315" s="27"/>
      <c r="K315"/>
      <c r="L315"/>
      <c r="M315"/>
      <c r="N315"/>
    </row>
    <row r="316" spans="1:14">
      <c r="A316" s="15"/>
      <c r="B316" s="29"/>
      <c r="C316" s="30"/>
      <c r="D316" s="29"/>
      <c r="E316" s="28"/>
      <c r="F316" s="145"/>
      <c r="G316" s="142">
        <f>表1[[#This Row],[上证点数]]-F315</f>
        <v>0</v>
      </c>
      <c r="H316" s="100"/>
      <c r="I316" s="26"/>
      <c r="J316" s="27"/>
      <c r="K316"/>
      <c r="L316"/>
      <c r="M316"/>
      <c r="N316"/>
    </row>
    <row r="317" spans="1:14">
      <c r="A317" s="15"/>
      <c r="B317" s="29"/>
      <c r="C317" s="30"/>
      <c r="D317" s="29"/>
      <c r="E317" s="28"/>
      <c r="F317" s="145"/>
      <c r="G317" s="142">
        <f>表1[[#This Row],[上证点数]]-F316</f>
        <v>0</v>
      </c>
      <c r="H317" s="100"/>
      <c r="I317" s="26"/>
      <c r="J317" s="27"/>
      <c r="K317"/>
      <c r="L317"/>
      <c r="M317"/>
      <c r="N317"/>
    </row>
    <row r="318" spans="1:14">
      <c r="A318" s="15"/>
      <c r="B318" s="29"/>
      <c r="C318" s="30"/>
      <c r="D318" s="29"/>
      <c r="E318" s="28"/>
      <c r="F318" s="145"/>
      <c r="G318" s="142">
        <f>表1[[#This Row],[上证点数]]-F317</f>
        <v>0</v>
      </c>
      <c r="H318" s="100"/>
      <c r="I318" s="26"/>
      <c r="J318" s="27"/>
      <c r="K318"/>
      <c r="L318"/>
      <c r="M318"/>
      <c r="N318"/>
    </row>
    <row r="319" spans="1:14">
      <c r="A319" s="15"/>
      <c r="B319" s="29"/>
      <c r="C319" s="30"/>
      <c r="D319" s="29"/>
      <c r="E319" s="28"/>
      <c r="F319" s="145"/>
      <c r="G319" s="142">
        <f>表1[[#This Row],[上证点数]]-F318</f>
        <v>0</v>
      </c>
      <c r="H319" s="100"/>
      <c r="I319" s="26"/>
      <c r="J319" s="27"/>
      <c r="K319"/>
      <c r="L319"/>
      <c r="M319"/>
      <c r="N319"/>
    </row>
    <row r="320" spans="1:14">
      <c r="A320" s="15"/>
      <c r="B320" s="29"/>
      <c r="C320" s="30"/>
      <c r="D320" s="29"/>
      <c r="E320" s="28"/>
      <c r="F320" s="145"/>
      <c r="G320" s="142">
        <f>表1[[#This Row],[上证点数]]-F319</f>
        <v>0</v>
      </c>
      <c r="H320" s="100"/>
      <c r="I320" s="26"/>
      <c r="J320" s="27"/>
      <c r="K320"/>
      <c r="L320"/>
      <c r="M320"/>
      <c r="N320"/>
    </row>
    <row r="321" spans="1:14">
      <c r="A321" s="15"/>
      <c r="B321" s="29"/>
      <c r="C321" s="30"/>
      <c r="D321" s="29"/>
      <c r="E321" s="28"/>
      <c r="F321" s="145"/>
      <c r="G321" s="142">
        <f>表1[[#This Row],[上证点数]]-F320</f>
        <v>0</v>
      </c>
      <c r="H321" s="100"/>
      <c r="I321" s="26"/>
      <c r="J321" s="27"/>
      <c r="K321"/>
      <c r="L321"/>
      <c r="M321"/>
      <c r="N321"/>
    </row>
    <row r="322" spans="1:14">
      <c r="A322" s="15"/>
      <c r="B322" s="29"/>
      <c r="C322" s="30"/>
      <c r="D322" s="29"/>
      <c r="E322" s="28"/>
      <c r="F322" s="145"/>
      <c r="G322" s="142">
        <f>表1[[#This Row],[上证点数]]-F321</f>
        <v>0</v>
      </c>
      <c r="H322" s="100"/>
      <c r="I322" s="26"/>
      <c r="J322" s="27"/>
      <c r="K322"/>
      <c r="L322"/>
      <c r="M322"/>
      <c r="N322"/>
    </row>
    <row r="323" spans="1:14">
      <c r="A323" s="15"/>
      <c r="B323" s="29"/>
      <c r="C323" s="30"/>
      <c r="D323" s="29"/>
      <c r="E323" s="28"/>
      <c r="F323" s="145"/>
      <c r="G323" s="142">
        <f>表1[[#This Row],[上证点数]]-F322</f>
        <v>0</v>
      </c>
      <c r="H323" s="100"/>
      <c r="I323" s="26"/>
      <c r="J323" s="27"/>
      <c r="K323"/>
      <c r="L323"/>
      <c r="M323"/>
      <c r="N323"/>
    </row>
    <row r="324" spans="1:14">
      <c r="A324" s="15"/>
      <c r="B324" s="29"/>
      <c r="C324" s="30"/>
      <c r="D324" s="29"/>
      <c r="E324" s="28"/>
      <c r="F324" s="145"/>
      <c r="G324" s="142">
        <f>表1[[#This Row],[上证点数]]-F323</f>
        <v>0</v>
      </c>
      <c r="H324" s="100"/>
      <c r="I324" s="26"/>
      <c r="J324" s="27"/>
      <c r="K324"/>
      <c r="L324"/>
      <c r="M324"/>
      <c r="N324"/>
    </row>
    <row r="325" spans="1:14">
      <c r="A325" s="15"/>
      <c r="B325" s="29"/>
      <c r="C325" s="30"/>
      <c r="D325" s="29"/>
      <c r="E325" s="28"/>
      <c r="F325" s="145"/>
      <c r="G325" s="142">
        <f>表1[[#This Row],[上证点数]]-F324</f>
        <v>0</v>
      </c>
      <c r="H325" s="100"/>
      <c r="I325" s="26"/>
      <c r="J325" s="27"/>
      <c r="K325"/>
      <c r="L325"/>
      <c r="M325"/>
      <c r="N325"/>
    </row>
    <row r="326" spans="1:14">
      <c r="A326" s="15"/>
      <c r="B326" s="29"/>
      <c r="C326" s="30"/>
      <c r="D326" s="29"/>
      <c r="E326" s="28"/>
      <c r="F326" s="145"/>
      <c r="G326" s="142">
        <f>表1[[#This Row],[上证点数]]-F325</f>
        <v>0</v>
      </c>
      <c r="H326" s="100"/>
      <c r="I326" s="26"/>
      <c r="J326" s="27"/>
      <c r="K326"/>
      <c r="L326"/>
      <c r="M326"/>
      <c r="N326"/>
    </row>
    <row r="327" spans="1:14">
      <c r="A327" s="15"/>
      <c r="B327" s="29"/>
      <c r="C327" s="30"/>
      <c r="D327" s="29"/>
      <c r="E327" s="28"/>
      <c r="F327" s="145"/>
      <c r="G327" s="142">
        <f>表1[[#This Row],[上证点数]]-F326</f>
        <v>0</v>
      </c>
      <c r="H327" s="100"/>
      <c r="I327" s="26"/>
      <c r="J327" s="27"/>
      <c r="K327"/>
      <c r="L327"/>
      <c r="M327"/>
      <c r="N327"/>
    </row>
    <row r="328" spans="1:14">
      <c r="A328" s="15"/>
      <c r="B328" s="29"/>
      <c r="C328" s="30"/>
      <c r="D328" s="29"/>
      <c r="E328" s="28"/>
      <c r="F328" s="145"/>
      <c r="G328" s="142">
        <f>表1[[#This Row],[上证点数]]-F327</f>
        <v>0</v>
      </c>
      <c r="H328" s="100"/>
      <c r="I328" s="26"/>
      <c r="J328" s="27"/>
      <c r="K328"/>
      <c r="L328"/>
      <c r="M328"/>
      <c r="N328"/>
    </row>
    <row r="329" spans="1:14">
      <c r="A329" s="15"/>
      <c r="B329" s="29"/>
      <c r="C329" s="30"/>
      <c r="D329" s="29"/>
      <c r="E329" s="28"/>
      <c r="F329" s="145"/>
      <c r="G329" s="142">
        <f>表1[[#This Row],[上证点数]]-F328</f>
        <v>0</v>
      </c>
      <c r="H329" s="100"/>
      <c r="I329" s="26"/>
      <c r="J329" s="27"/>
      <c r="K329"/>
      <c r="L329"/>
      <c r="M329"/>
      <c r="N329"/>
    </row>
    <row r="330" spans="1:14">
      <c r="A330" s="15"/>
      <c r="B330" s="29"/>
      <c r="C330" s="30"/>
      <c r="D330" s="29"/>
      <c r="E330" s="28"/>
      <c r="F330" s="145"/>
      <c r="G330" s="142">
        <f>表1[[#This Row],[上证点数]]-F329</f>
        <v>0</v>
      </c>
      <c r="H330" s="100"/>
      <c r="I330" s="26"/>
      <c r="J330" s="27"/>
      <c r="K330"/>
      <c r="L330"/>
      <c r="M330"/>
      <c r="N330"/>
    </row>
    <row r="331" spans="1:14">
      <c r="A331" s="15"/>
      <c r="B331" s="29"/>
      <c r="C331" s="30"/>
      <c r="D331" s="29"/>
      <c r="E331" s="28"/>
      <c r="F331" s="145"/>
      <c r="G331" s="142">
        <f>表1[[#This Row],[上证点数]]-F330</f>
        <v>0</v>
      </c>
      <c r="H331" s="100"/>
      <c r="I331" s="26"/>
      <c r="J331" s="27"/>
      <c r="K331"/>
      <c r="L331"/>
      <c r="M331"/>
      <c r="N331"/>
    </row>
    <row r="332" spans="1:14">
      <c r="A332" s="15"/>
      <c r="B332" s="29"/>
      <c r="C332" s="30"/>
      <c r="D332" s="29"/>
      <c r="E332" s="28"/>
      <c r="F332" s="145"/>
      <c r="G332" s="142">
        <f>表1[[#This Row],[上证点数]]-F331</f>
        <v>0</v>
      </c>
      <c r="H332" s="100"/>
      <c r="I332" s="26"/>
      <c r="J332" s="27"/>
      <c r="K332"/>
      <c r="L332"/>
      <c r="M332"/>
      <c r="N332"/>
    </row>
    <row r="333" spans="1:14">
      <c r="A333" s="15"/>
      <c r="B333" s="29"/>
      <c r="C333" s="30"/>
      <c r="D333" s="29"/>
      <c r="E333" s="28"/>
      <c r="F333" s="145"/>
      <c r="G333" s="142">
        <f>表1[[#This Row],[上证点数]]-F332</f>
        <v>0</v>
      </c>
      <c r="H333" s="100"/>
      <c r="I333" s="26"/>
      <c r="J333" s="27"/>
      <c r="K333"/>
      <c r="L333"/>
      <c r="M333"/>
      <c r="N333"/>
    </row>
    <row r="334" spans="1:14">
      <c r="A334" s="15"/>
      <c r="B334" s="29"/>
      <c r="C334" s="30"/>
      <c r="D334" s="29"/>
      <c r="E334" s="28"/>
      <c r="F334" s="145"/>
      <c r="G334" s="142">
        <f>表1[[#This Row],[上证点数]]-F333</f>
        <v>0</v>
      </c>
      <c r="H334" s="100"/>
      <c r="I334" s="26"/>
      <c r="J334" s="27"/>
      <c r="K334"/>
      <c r="L334"/>
      <c r="M334"/>
      <c r="N334"/>
    </row>
    <row r="335" spans="1:14">
      <c r="A335" s="15"/>
      <c r="B335" s="29"/>
      <c r="C335" s="30"/>
      <c r="D335" s="29"/>
      <c r="E335" s="28"/>
      <c r="F335" s="145"/>
      <c r="G335" s="142">
        <f>表1[[#This Row],[上证点数]]-F334</f>
        <v>0</v>
      </c>
      <c r="H335" s="100"/>
      <c r="I335" s="26"/>
      <c r="J335" s="27"/>
      <c r="K335"/>
      <c r="L335"/>
      <c r="M335"/>
      <c r="N335"/>
    </row>
    <row r="336" spans="1:14">
      <c r="A336" s="15"/>
      <c r="B336" s="29"/>
      <c r="C336" s="30"/>
      <c r="D336" s="29"/>
      <c r="E336" s="28"/>
      <c r="F336" s="145"/>
      <c r="G336" s="142">
        <f>表1[[#This Row],[上证点数]]-F335</f>
        <v>0</v>
      </c>
      <c r="H336" s="100"/>
      <c r="I336" s="26"/>
      <c r="J336" s="27"/>
      <c r="K336"/>
      <c r="L336"/>
      <c r="M336"/>
      <c r="N336"/>
    </row>
    <row r="337" spans="1:14">
      <c r="A337" s="15"/>
      <c r="B337" s="29"/>
      <c r="C337" s="30"/>
      <c r="D337" s="29"/>
      <c r="E337" s="28"/>
      <c r="F337" s="145"/>
      <c r="G337" s="142">
        <f>表1[[#This Row],[上证点数]]-F336</f>
        <v>0</v>
      </c>
      <c r="H337" s="100"/>
      <c r="I337" s="26"/>
      <c r="J337" s="27"/>
      <c r="K337"/>
      <c r="L337"/>
      <c r="M337"/>
      <c r="N337"/>
    </row>
    <row r="338" spans="1:14">
      <c r="A338" s="15"/>
      <c r="B338" s="29"/>
      <c r="C338" s="30"/>
      <c r="D338" s="29"/>
      <c r="E338" s="28"/>
      <c r="F338" s="145"/>
      <c r="G338" s="142">
        <f>表1[[#This Row],[上证点数]]-F337</f>
        <v>0</v>
      </c>
      <c r="H338" s="100"/>
      <c r="I338" s="26"/>
      <c r="J338" s="27"/>
      <c r="K338"/>
      <c r="L338"/>
      <c r="M338"/>
      <c r="N338"/>
    </row>
    <row r="339" spans="1:14">
      <c r="A339" s="15"/>
      <c r="B339" s="29"/>
      <c r="C339" s="30"/>
      <c r="D339" s="29"/>
      <c r="E339" s="28"/>
      <c r="F339" s="145"/>
      <c r="G339" s="142">
        <f>表1[[#This Row],[上证点数]]-F338</f>
        <v>0</v>
      </c>
      <c r="H339" s="100"/>
      <c r="I339" s="26"/>
      <c r="J339" s="27"/>
      <c r="K339"/>
      <c r="L339"/>
      <c r="M339"/>
      <c r="N339"/>
    </row>
    <row r="340" spans="1:14">
      <c r="A340" s="15"/>
      <c r="B340" s="29"/>
      <c r="C340" s="30"/>
      <c r="D340" s="29"/>
      <c r="E340" s="28"/>
      <c r="F340" s="145"/>
      <c r="G340" s="142">
        <f>表1[[#This Row],[上证点数]]-F339</f>
        <v>0</v>
      </c>
      <c r="H340" s="100"/>
      <c r="I340" s="26"/>
      <c r="J340" s="27"/>
      <c r="K340"/>
      <c r="L340"/>
      <c r="M340"/>
      <c r="N340"/>
    </row>
    <row r="341" spans="1:14">
      <c r="A341" s="15"/>
      <c r="B341" s="29"/>
      <c r="C341" s="30"/>
      <c r="D341" s="29"/>
      <c r="E341" s="28"/>
      <c r="F341" s="145"/>
      <c r="G341" s="142">
        <f>表1[[#This Row],[上证点数]]-F340</f>
        <v>0</v>
      </c>
      <c r="H341" s="100"/>
      <c r="I341" s="26"/>
      <c r="J341" s="27"/>
      <c r="K341"/>
      <c r="L341"/>
      <c r="M341"/>
      <c r="N341"/>
    </row>
    <row r="342" spans="1:14">
      <c r="A342" s="15"/>
      <c r="B342" s="29"/>
      <c r="C342" s="30"/>
      <c r="D342" s="29"/>
      <c r="E342" s="28"/>
      <c r="F342" s="145"/>
      <c r="G342" s="142">
        <f>表1[[#This Row],[上证点数]]-F341</f>
        <v>0</v>
      </c>
      <c r="H342" s="100"/>
      <c r="I342" s="26"/>
      <c r="J342" s="27"/>
      <c r="K342"/>
      <c r="L342"/>
      <c r="M342"/>
      <c r="N342"/>
    </row>
    <row r="343" spans="1:14">
      <c r="A343" s="15"/>
      <c r="B343" s="29"/>
      <c r="C343" s="30"/>
      <c r="D343" s="29"/>
      <c r="E343" s="28"/>
      <c r="F343" s="145"/>
      <c r="G343" s="142">
        <f>表1[[#This Row],[上证点数]]-F342</f>
        <v>0</v>
      </c>
      <c r="H343" s="100"/>
      <c r="I343" s="26"/>
      <c r="J343" s="27"/>
      <c r="K343"/>
      <c r="L343"/>
      <c r="M343"/>
      <c r="N343"/>
    </row>
    <row r="344" spans="1:14">
      <c r="A344" s="15"/>
      <c r="B344" s="29"/>
      <c r="C344" s="30"/>
      <c r="D344" s="29"/>
      <c r="E344" s="28"/>
      <c r="F344" s="145"/>
      <c r="G344" s="142">
        <f>表1[[#This Row],[上证点数]]-F343</f>
        <v>0</v>
      </c>
      <c r="H344" s="100"/>
      <c r="I344" s="26"/>
      <c r="J344" s="27"/>
      <c r="K344"/>
      <c r="L344"/>
      <c r="M344"/>
      <c r="N344"/>
    </row>
    <row r="345" spans="1:14">
      <c r="A345" s="15"/>
      <c r="B345" s="29"/>
      <c r="C345" s="30"/>
      <c r="D345" s="29"/>
      <c r="E345" s="28"/>
      <c r="F345" s="145"/>
      <c r="G345" s="142">
        <f>表1[[#This Row],[上证点数]]-F344</f>
        <v>0</v>
      </c>
      <c r="H345" s="100"/>
      <c r="I345" s="26"/>
      <c r="J345" s="27"/>
      <c r="K345"/>
      <c r="L345"/>
      <c r="M345"/>
      <c r="N345"/>
    </row>
    <row r="346" spans="1:14">
      <c r="A346" s="15"/>
      <c r="B346" s="29"/>
      <c r="C346" s="30"/>
      <c r="D346" s="29"/>
      <c r="E346" s="28"/>
      <c r="F346" s="145"/>
      <c r="G346" s="142">
        <f>表1[[#This Row],[上证点数]]-F345</f>
        <v>0</v>
      </c>
      <c r="H346" s="100"/>
      <c r="I346" s="26"/>
      <c r="J346" s="27"/>
      <c r="K346"/>
      <c r="L346"/>
      <c r="M346"/>
      <c r="N346"/>
    </row>
    <row r="347" spans="1:14">
      <c r="A347" s="15"/>
      <c r="B347" s="29"/>
      <c r="C347" s="30"/>
      <c r="D347" s="29"/>
      <c r="E347" s="28"/>
      <c r="F347" s="145"/>
      <c r="G347" s="142">
        <f>表1[[#This Row],[上证点数]]-F346</f>
        <v>0</v>
      </c>
      <c r="H347" s="100"/>
      <c r="I347" s="26"/>
      <c r="J347" s="27"/>
      <c r="K347"/>
      <c r="L347"/>
      <c r="M347"/>
      <c r="N347"/>
    </row>
    <row r="348" spans="1:14">
      <c r="A348" s="15"/>
      <c r="B348" s="29"/>
      <c r="C348" s="30"/>
      <c r="D348" s="29"/>
      <c r="E348" s="28"/>
      <c r="F348" s="145"/>
      <c r="G348" s="142">
        <f>表1[[#This Row],[上证点数]]-F347</f>
        <v>0</v>
      </c>
      <c r="H348" s="100"/>
      <c r="I348" s="26"/>
      <c r="J348" s="27"/>
      <c r="K348"/>
      <c r="L348"/>
      <c r="M348"/>
      <c r="N348"/>
    </row>
    <row r="349" spans="1:14">
      <c r="A349" s="15"/>
      <c r="B349" s="29"/>
      <c r="C349" s="30"/>
      <c r="D349" s="29"/>
      <c r="E349" s="28"/>
      <c r="F349" s="145"/>
      <c r="G349" s="142">
        <f>表1[[#This Row],[上证点数]]-F348</f>
        <v>0</v>
      </c>
      <c r="H349" s="100"/>
      <c r="I349" s="26"/>
      <c r="J349" s="27"/>
      <c r="K349"/>
      <c r="L349"/>
      <c r="M349"/>
      <c r="N349"/>
    </row>
    <row r="350" spans="1:14">
      <c r="A350" s="15"/>
      <c r="B350" s="29"/>
      <c r="C350" s="30"/>
      <c r="D350" s="29"/>
      <c r="E350" s="28"/>
      <c r="F350" s="145"/>
      <c r="G350" s="142">
        <f>表1[[#This Row],[上证点数]]-F349</f>
        <v>0</v>
      </c>
      <c r="H350" s="100"/>
      <c r="I350" s="26"/>
      <c r="J350" s="27"/>
      <c r="K350"/>
      <c r="L350"/>
      <c r="M350"/>
      <c r="N350"/>
    </row>
    <row r="351" spans="1:14">
      <c r="A351" s="15"/>
      <c r="B351" s="29"/>
      <c r="C351" s="30"/>
      <c r="D351" s="29"/>
      <c r="E351" s="28"/>
      <c r="F351" s="145"/>
      <c r="G351" s="142">
        <f>表1[[#This Row],[上证点数]]-F350</f>
        <v>0</v>
      </c>
      <c r="H351" s="100"/>
      <c r="I351" s="26"/>
      <c r="J351" s="27"/>
      <c r="K351"/>
      <c r="L351"/>
      <c r="M351"/>
      <c r="N351"/>
    </row>
    <row r="352" spans="1:14">
      <c r="A352" s="15"/>
      <c r="B352" s="29"/>
      <c r="C352" s="30"/>
      <c r="D352" s="29"/>
      <c r="E352" s="28"/>
      <c r="F352" s="145"/>
      <c r="G352" s="142">
        <f>表1[[#This Row],[上证点数]]-F351</f>
        <v>0</v>
      </c>
      <c r="H352" s="100"/>
      <c r="I352" s="26"/>
      <c r="J352" s="27"/>
      <c r="K352"/>
      <c r="L352"/>
      <c r="M352"/>
      <c r="N352"/>
    </row>
    <row r="353" spans="1:14">
      <c r="A353" s="15"/>
      <c r="B353" s="29"/>
      <c r="C353" s="30"/>
      <c r="D353" s="29"/>
      <c r="E353" s="28"/>
      <c r="F353" s="145"/>
      <c r="G353" s="142">
        <f>表1[[#This Row],[上证点数]]-F352</f>
        <v>0</v>
      </c>
      <c r="H353" s="100"/>
      <c r="I353" s="26"/>
      <c r="J353" s="27"/>
      <c r="K353"/>
      <c r="L353"/>
      <c r="M353"/>
      <c r="N353"/>
    </row>
    <row r="354" spans="1:14">
      <c r="A354" s="15"/>
      <c r="B354" s="29"/>
      <c r="C354" s="30"/>
      <c r="D354" s="29"/>
      <c r="E354" s="28"/>
      <c r="F354" s="145"/>
      <c r="G354" s="142">
        <f>表1[[#This Row],[上证点数]]-F353</f>
        <v>0</v>
      </c>
      <c r="H354" s="100"/>
      <c r="I354" s="26"/>
      <c r="J354" s="27"/>
      <c r="K354"/>
      <c r="L354"/>
      <c r="M354"/>
      <c r="N354"/>
    </row>
    <row r="355" spans="1:14">
      <c r="A355" s="15"/>
      <c r="B355" s="29"/>
      <c r="C355" s="30"/>
      <c r="D355" s="29"/>
      <c r="E355" s="28"/>
      <c r="F355" s="145"/>
      <c r="G355" s="142">
        <f>表1[[#This Row],[上证点数]]-F354</f>
        <v>0</v>
      </c>
      <c r="H355" s="100"/>
      <c r="I355" s="26"/>
      <c r="J355" s="27"/>
      <c r="K355"/>
      <c r="L355"/>
      <c r="M355"/>
      <c r="N355"/>
    </row>
    <row r="356" spans="1:14">
      <c r="A356" s="15"/>
      <c r="B356" s="29"/>
      <c r="C356" s="30"/>
      <c r="D356" s="29"/>
      <c r="E356" s="28"/>
      <c r="F356" s="145"/>
      <c r="G356" s="142">
        <f>表1[[#This Row],[上证点数]]-F355</f>
        <v>0</v>
      </c>
      <c r="H356" s="100"/>
      <c r="I356" s="26"/>
      <c r="J356" s="27"/>
      <c r="K356"/>
      <c r="L356"/>
      <c r="M356"/>
      <c r="N356"/>
    </row>
    <row r="357" spans="1:14">
      <c r="A357" s="15"/>
      <c r="B357" s="29"/>
      <c r="C357" s="30"/>
      <c r="D357" s="29"/>
      <c r="E357" s="28"/>
      <c r="F357" s="145"/>
      <c r="G357" s="142">
        <f>表1[[#This Row],[上证点数]]-F356</f>
        <v>0</v>
      </c>
      <c r="H357" s="100"/>
      <c r="I357" s="26"/>
      <c r="J357" s="27"/>
      <c r="K357"/>
      <c r="L357"/>
      <c r="M357"/>
      <c r="N357"/>
    </row>
    <row r="358" spans="1:14">
      <c r="A358" s="15"/>
      <c r="B358" s="29"/>
      <c r="C358" s="30"/>
      <c r="D358" s="29"/>
      <c r="E358" s="28"/>
      <c r="F358" s="145"/>
      <c r="G358" s="142">
        <f>表1[[#This Row],[上证点数]]-F357</f>
        <v>0</v>
      </c>
      <c r="H358" s="100"/>
      <c r="I358" s="26"/>
      <c r="J358" s="27"/>
      <c r="K358"/>
      <c r="L358"/>
      <c r="M358"/>
      <c r="N358"/>
    </row>
    <row r="359" spans="1:14">
      <c r="A359" s="15"/>
      <c r="B359" s="29"/>
      <c r="C359" s="30"/>
      <c r="D359" s="29"/>
      <c r="E359" s="28"/>
      <c r="F359" s="145"/>
      <c r="G359" s="142">
        <f>表1[[#This Row],[上证点数]]-F358</f>
        <v>0</v>
      </c>
      <c r="H359" s="100"/>
      <c r="I359" s="26"/>
      <c r="J359" s="27"/>
      <c r="K359"/>
      <c r="L359"/>
      <c r="M359"/>
      <c r="N359"/>
    </row>
    <row r="360" spans="1:14">
      <c r="A360" s="15"/>
      <c r="B360" s="29"/>
      <c r="C360" s="30"/>
      <c r="D360" s="29"/>
      <c r="E360" s="28"/>
      <c r="F360" s="145"/>
      <c r="G360" s="142">
        <f>表1[[#This Row],[上证点数]]-F359</f>
        <v>0</v>
      </c>
      <c r="H360" s="100"/>
      <c r="I360" s="26"/>
      <c r="J360" s="27"/>
      <c r="K360"/>
      <c r="L360"/>
      <c r="M360"/>
      <c r="N360"/>
    </row>
    <row r="361" spans="1:14">
      <c r="A361" s="15"/>
      <c r="B361" s="29"/>
      <c r="C361" s="30"/>
      <c r="D361" s="29"/>
      <c r="E361" s="28"/>
      <c r="F361" s="145"/>
      <c r="G361" s="142">
        <f>表1[[#This Row],[上证点数]]-F360</f>
        <v>0</v>
      </c>
      <c r="H361" s="100"/>
      <c r="I361" s="26"/>
      <c r="J361" s="27"/>
      <c r="K361"/>
      <c r="L361"/>
      <c r="M361"/>
      <c r="N361"/>
    </row>
    <row r="362" spans="1:14">
      <c r="A362" s="15"/>
      <c r="B362" s="29"/>
      <c r="C362" s="30"/>
      <c r="D362" s="29"/>
      <c r="E362" s="28"/>
      <c r="F362" s="145"/>
      <c r="G362" s="142">
        <f>表1[[#This Row],[上证点数]]-F361</f>
        <v>0</v>
      </c>
      <c r="H362" s="100"/>
      <c r="I362" s="26"/>
      <c r="J362" s="27"/>
      <c r="K362"/>
      <c r="L362"/>
      <c r="M362"/>
      <c r="N362"/>
    </row>
    <row r="363" spans="1:14">
      <c r="A363" s="15"/>
      <c r="B363" s="29"/>
      <c r="C363" s="30"/>
      <c r="D363" s="29"/>
      <c r="E363" s="28"/>
      <c r="F363" s="145"/>
      <c r="G363" s="142">
        <f>表1[[#This Row],[上证点数]]-F362</f>
        <v>0</v>
      </c>
      <c r="H363" s="100"/>
      <c r="I363" s="26"/>
      <c r="J363" s="27"/>
      <c r="K363"/>
      <c r="L363"/>
      <c r="M363"/>
      <c r="N363"/>
    </row>
    <row r="364" spans="1:14">
      <c r="A364" s="15"/>
      <c r="B364" s="29"/>
      <c r="C364" s="30"/>
      <c r="D364" s="29"/>
      <c r="E364" s="28"/>
      <c r="F364" s="145"/>
      <c r="G364" s="142">
        <f>表1[[#This Row],[上证点数]]-F363</f>
        <v>0</v>
      </c>
      <c r="H364" s="100"/>
      <c r="I364" s="26"/>
      <c r="J364" s="27"/>
      <c r="K364"/>
      <c r="L364"/>
      <c r="M364"/>
      <c r="N364"/>
    </row>
    <row r="365" spans="1:14">
      <c r="A365" s="15"/>
      <c r="B365" s="29"/>
      <c r="C365" s="30"/>
      <c r="D365" s="29"/>
      <c r="E365" s="28"/>
      <c r="F365" s="145"/>
      <c r="G365" s="142">
        <f>表1[[#This Row],[上证点数]]-F364</f>
        <v>0</v>
      </c>
      <c r="H365" s="100"/>
      <c r="I365" s="26"/>
      <c r="J365" s="27"/>
      <c r="K365"/>
      <c r="L365"/>
      <c r="M365"/>
      <c r="N365"/>
    </row>
    <row r="366" spans="1:14">
      <c r="A366" s="15"/>
      <c r="B366" s="29"/>
      <c r="C366" s="30"/>
      <c r="D366" s="29"/>
      <c r="E366" s="28"/>
      <c r="F366" s="145"/>
      <c r="G366" s="142">
        <f>表1[[#This Row],[上证点数]]-F365</f>
        <v>0</v>
      </c>
      <c r="H366" s="100"/>
      <c r="I366" s="26"/>
      <c r="J366" s="27"/>
      <c r="K366"/>
      <c r="L366"/>
      <c r="M366"/>
      <c r="N366"/>
    </row>
    <row r="367" spans="1:14">
      <c r="A367" s="15"/>
      <c r="B367" s="29"/>
      <c r="C367" s="30"/>
      <c r="D367" s="29"/>
      <c r="E367" s="28"/>
      <c r="F367" s="145"/>
      <c r="G367" s="142">
        <f>表1[[#This Row],[上证点数]]-F366</f>
        <v>0</v>
      </c>
      <c r="H367" s="100"/>
      <c r="I367" s="26"/>
      <c r="J367" s="27"/>
      <c r="K367"/>
      <c r="L367"/>
      <c r="M367"/>
      <c r="N367"/>
    </row>
    <row r="368" spans="1:14">
      <c r="A368" s="15"/>
      <c r="B368" s="29"/>
      <c r="C368" s="30"/>
      <c r="D368" s="29"/>
      <c r="E368" s="28"/>
      <c r="F368" s="145"/>
      <c r="G368" s="142">
        <f>表1[[#This Row],[上证点数]]-F367</f>
        <v>0</v>
      </c>
      <c r="H368" s="100"/>
      <c r="I368" s="26"/>
      <c r="J368" s="27"/>
      <c r="K368"/>
      <c r="L368"/>
      <c r="M368"/>
      <c r="N368"/>
    </row>
    <row r="369" spans="1:14">
      <c r="A369" s="15"/>
      <c r="B369" s="29"/>
      <c r="C369" s="30"/>
      <c r="D369" s="29"/>
      <c r="E369" s="28"/>
      <c r="F369" s="145"/>
      <c r="G369" s="142">
        <f>表1[[#This Row],[上证点数]]-F368</f>
        <v>0</v>
      </c>
      <c r="H369" s="100"/>
      <c r="I369" s="26"/>
      <c r="J369" s="27"/>
      <c r="K369"/>
      <c r="L369"/>
      <c r="M369"/>
      <c r="N369"/>
    </row>
    <row r="370" spans="1:14">
      <c r="A370" s="15"/>
      <c r="B370" s="29"/>
      <c r="C370" s="30"/>
      <c r="D370" s="29"/>
      <c r="E370" s="28"/>
      <c r="F370" s="145"/>
      <c r="G370" s="142">
        <f>表1[[#This Row],[上证点数]]-F369</f>
        <v>0</v>
      </c>
      <c r="H370" s="100"/>
      <c r="I370" s="26"/>
      <c r="J370" s="27"/>
      <c r="K370"/>
      <c r="L370"/>
      <c r="M370"/>
      <c r="N370"/>
    </row>
    <row r="371" spans="1:14">
      <c r="A371" s="15"/>
      <c r="B371" s="29"/>
      <c r="C371" s="30"/>
      <c r="D371" s="29"/>
      <c r="E371" s="28"/>
      <c r="F371" s="145"/>
      <c r="G371" s="142">
        <f>表1[[#This Row],[上证点数]]-F370</f>
        <v>0</v>
      </c>
      <c r="H371" s="100"/>
      <c r="I371" s="26"/>
      <c r="J371" s="27"/>
      <c r="K371"/>
      <c r="L371"/>
      <c r="M371"/>
      <c r="N371"/>
    </row>
    <row r="372" spans="1:14">
      <c r="A372" s="15"/>
      <c r="B372" s="29"/>
      <c r="C372" s="30"/>
      <c r="D372" s="29"/>
      <c r="E372" s="28"/>
      <c r="F372" s="145"/>
      <c r="G372" s="142">
        <f>表1[[#This Row],[上证点数]]-F371</f>
        <v>0</v>
      </c>
      <c r="H372" s="100"/>
      <c r="I372" s="26"/>
      <c r="J372" s="27"/>
      <c r="K372"/>
      <c r="L372"/>
      <c r="M372"/>
      <c r="N372"/>
    </row>
    <row r="373" spans="1:14">
      <c r="A373" s="15"/>
      <c r="B373" s="29"/>
      <c r="C373" s="30"/>
      <c r="D373" s="29"/>
      <c r="E373" s="28"/>
      <c r="F373" s="145"/>
      <c r="G373" s="142">
        <f>表1[[#This Row],[上证点数]]-F372</f>
        <v>0</v>
      </c>
      <c r="H373" s="100"/>
      <c r="I373" s="26"/>
      <c r="J373" s="27"/>
      <c r="K373"/>
      <c r="L373"/>
      <c r="M373"/>
      <c r="N373"/>
    </row>
    <row r="374" spans="1:14">
      <c r="A374" s="15"/>
      <c r="B374" s="29"/>
      <c r="C374" s="30"/>
      <c r="D374" s="29"/>
      <c r="E374" s="28"/>
      <c r="F374" s="145"/>
      <c r="G374" s="142">
        <f>表1[[#This Row],[上证点数]]-F373</f>
        <v>0</v>
      </c>
      <c r="H374" s="100"/>
      <c r="I374" s="26"/>
      <c r="J374" s="27"/>
      <c r="K374"/>
      <c r="L374"/>
      <c r="M374"/>
      <c r="N374"/>
    </row>
    <row r="375" spans="1:14">
      <c r="A375" s="15"/>
      <c r="B375" s="29"/>
      <c r="C375" s="30"/>
      <c r="D375" s="29"/>
      <c r="E375" s="28"/>
      <c r="F375" s="145"/>
      <c r="G375" s="142">
        <f>表1[[#This Row],[上证点数]]-F374</f>
        <v>0</v>
      </c>
      <c r="H375" s="100"/>
      <c r="I375" s="26"/>
      <c r="J375" s="27"/>
      <c r="K375"/>
      <c r="L375"/>
      <c r="M375"/>
      <c r="N375"/>
    </row>
    <row r="376" spans="1:14">
      <c r="A376" s="15"/>
      <c r="B376" s="29"/>
      <c r="C376" s="30"/>
      <c r="D376" s="29"/>
      <c r="E376" s="28"/>
      <c r="F376" s="145"/>
      <c r="G376" s="142">
        <f>表1[[#This Row],[上证点数]]-F375</f>
        <v>0</v>
      </c>
      <c r="H376" s="100"/>
      <c r="I376" s="26"/>
      <c r="J376" s="27"/>
      <c r="K376"/>
      <c r="L376"/>
      <c r="M376"/>
      <c r="N376"/>
    </row>
    <row r="377" spans="1:14">
      <c r="A377" s="15"/>
      <c r="B377" s="29"/>
      <c r="C377" s="30"/>
      <c r="D377" s="29"/>
      <c r="E377" s="28"/>
      <c r="F377" s="145"/>
      <c r="G377" s="142">
        <f>表1[[#This Row],[上证点数]]-F376</f>
        <v>0</v>
      </c>
      <c r="H377" s="100"/>
      <c r="I377" s="26"/>
      <c r="J377" s="27"/>
      <c r="K377"/>
      <c r="L377"/>
      <c r="M377"/>
      <c r="N377"/>
    </row>
    <row r="378" spans="1:14">
      <c r="A378" s="15"/>
      <c r="B378" s="29"/>
      <c r="C378" s="30"/>
      <c r="D378" s="29"/>
      <c r="E378" s="28"/>
      <c r="F378" s="145"/>
      <c r="G378" s="142">
        <f>表1[[#This Row],[上证点数]]-F377</f>
        <v>0</v>
      </c>
      <c r="H378" s="100"/>
      <c r="I378" s="26"/>
      <c r="J378" s="27"/>
      <c r="K378"/>
      <c r="L378"/>
      <c r="M378"/>
      <c r="N378"/>
    </row>
    <row r="379" spans="1:14">
      <c r="A379" s="15"/>
      <c r="B379" s="29"/>
      <c r="C379" s="30"/>
      <c r="D379" s="29"/>
      <c r="E379" s="28"/>
      <c r="F379" s="145"/>
      <c r="G379" s="142">
        <f>表1[[#This Row],[上证点数]]-F378</f>
        <v>0</v>
      </c>
      <c r="H379" s="100"/>
      <c r="I379" s="26"/>
      <c r="J379" s="27"/>
      <c r="K379"/>
      <c r="L379"/>
      <c r="M379"/>
      <c r="N379"/>
    </row>
    <row r="380" spans="1:14">
      <c r="A380" s="15"/>
      <c r="B380" s="29"/>
      <c r="C380" s="30"/>
      <c r="D380" s="29"/>
      <c r="E380" s="28"/>
      <c r="F380" s="145"/>
      <c r="G380" s="142">
        <f>表1[[#This Row],[上证点数]]-F379</f>
        <v>0</v>
      </c>
      <c r="H380" s="100"/>
      <c r="I380" s="26"/>
      <c r="J380" s="27"/>
      <c r="K380"/>
      <c r="L380"/>
      <c r="M380"/>
      <c r="N380"/>
    </row>
    <row r="381" spans="1:14">
      <c r="A381" s="15"/>
      <c r="B381" s="29"/>
      <c r="C381" s="30"/>
      <c r="D381" s="29"/>
      <c r="E381" s="28"/>
      <c r="F381" s="145"/>
      <c r="G381" s="142">
        <f>表1[[#This Row],[上证点数]]-F380</f>
        <v>0</v>
      </c>
      <c r="H381" s="100"/>
      <c r="I381" s="26"/>
      <c r="J381" s="27"/>
      <c r="K381"/>
      <c r="L381"/>
      <c r="M381"/>
      <c r="N381"/>
    </row>
    <row r="382" spans="1:14">
      <c r="A382" s="15"/>
      <c r="B382" s="29"/>
      <c r="C382" s="30"/>
      <c r="D382" s="29"/>
      <c r="E382" s="28"/>
      <c r="F382" s="145"/>
      <c r="G382" s="142">
        <f>表1[[#This Row],[上证点数]]-F381</f>
        <v>0</v>
      </c>
      <c r="H382" s="100"/>
      <c r="I382" s="26"/>
      <c r="J382" s="27"/>
      <c r="K382"/>
      <c r="L382"/>
      <c r="M382"/>
      <c r="N382"/>
    </row>
    <row r="383" spans="1:14">
      <c r="A383" s="15"/>
      <c r="B383" s="29"/>
      <c r="C383" s="30"/>
      <c r="D383" s="29"/>
      <c r="E383" s="28"/>
      <c r="F383" s="145"/>
      <c r="G383" s="142">
        <f>表1[[#This Row],[上证点数]]-F382</f>
        <v>0</v>
      </c>
      <c r="H383" s="100"/>
      <c r="I383" s="26"/>
      <c r="J383" s="27"/>
      <c r="K383"/>
      <c r="L383"/>
      <c r="M383"/>
      <c r="N383"/>
    </row>
    <row r="384" spans="1:14">
      <c r="A384" s="15"/>
      <c r="B384" s="29"/>
      <c r="C384" s="30"/>
      <c r="D384" s="29"/>
      <c r="E384" s="28"/>
      <c r="F384" s="145"/>
      <c r="G384" s="142">
        <f>表1[[#This Row],[上证点数]]-F383</f>
        <v>0</v>
      </c>
      <c r="H384" s="100"/>
      <c r="I384" s="26"/>
      <c r="J384" s="27"/>
      <c r="K384"/>
      <c r="L384"/>
      <c r="M384"/>
      <c r="N384"/>
    </row>
    <row r="385" spans="1:14">
      <c r="A385" s="15"/>
      <c r="B385" s="29"/>
      <c r="C385" s="30"/>
      <c r="D385" s="29"/>
      <c r="E385" s="28"/>
      <c r="F385" s="145"/>
      <c r="G385" s="142">
        <f>表1[[#This Row],[上证点数]]-F384</f>
        <v>0</v>
      </c>
      <c r="H385" s="100"/>
      <c r="I385" s="26"/>
      <c r="J385" s="27"/>
      <c r="K385"/>
      <c r="L385"/>
      <c r="M385"/>
      <c r="N385"/>
    </row>
    <row r="386" spans="1:14">
      <c r="A386" s="15"/>
      <c r="B386" s="29"/>
      <c r="C386" s="30"/>
      <c r="D386" s="29"/>
      <c r="E386" s="28"/>
      <c r="F386" s="145"/>
      <c r="G386" s="142">
        <f>表1[[#This Row],[上证点数]]-F385</f>
        <v>0</v>
      </c>
      <c r="H386" s="100"/>
      <c r="I386" s="26"/>
      <c r="J386" s="27"/>
      <c r="K386"/>
      <c r="L386"/>
      <c r="M386"/>
      <c r="N386"/>
    </row>
    <row r="387" spans="1:14">
      <c r="A387" s="15"/>
      <c r="B387" s="29"/>
      <c r="C387" s="30"/>
      <c r="D387" s="29"/>
      <c r="E387" s="28"/>
      <c r="F387" s="145"/>
      <c r="G387" s="142">
        <f>表1[[#This Row],[上证点数]]-F386</f>
        <v>0</v>
      </c>
      <c r="H387" s="100"/>
      <c r="I387" s="26"/>
      <c r="J387" s="27"/>
      <c r="K387"/>
      <c r="L387"/>
      <c r="M387"/>
      <c r="N387"/>
    </row>
    <row r="388" spans="1:14">
      <c r="A388" s="15"/>
      <c r="B388" s="29"/>
      <c r="C388" s="30"/>
      <c r="D388" s="29"/>
      <c r="E388" s="28"/>
      <c r="F388" s="145"/>
      <c r="G388" s="142">
        <f>表1[[#This Row],[上证点数]]-F387</f>
        <v>0</v>
      </c>
      <c r="H388" s="100"/>
      <c r="I388" s="26"/>
      <c r="J388" s="27"/>
      <c r="K388"/>
      <c r="L388"/>
      <c r="M388"/>
      <c r="N388"/>
    </row>
    <row r="389" spans="1:14">
      <c r="A389" s="15"/>
      <c r="B389" s="29"/>
      <c r="C389" s="30"/>
      <c r="D389" s="29"/>
      <c r="E389" s="28"/>
      <c r="F389" s="145"/>
      <c r="G389" s="142">
        <f>表1[[#This Row],[上证点数]]-F388</f>
        <v>0</v>
      </c>
      <c r="H389" s="100"/>
      <c r="I389" s="26"/>
      <c r="J389" s="27"/>
      <c r="K389"/>
      <c r="L389"/>
      <c r="M389"/>
      <c r="N389"/>
    </row>
    <row r="390" spans="1:14">
      <c r="A390" s="15"/>
      <c r="B390" s="29"/>
      <c r="C390" s="30"/>
      <c r="D390" s="29"/>
      <c r="E390" s="28"/>
      <c r="F390" s="145"/>
      <c r="G390" s="142">
        <f>表1[[#This Row],[上证点数]]-F389</f>
        <v>0</v>
      </c>
      <c r="H390" s="100"/>
      <c r="I390" s="26"/>
      <c r="J390" s="27"/>
      <c r="K390"/>
      <c r="L390"/>
      <c r="M390"/>
      <c r="N390"/>
    </row>
    <row r="391" spans="1:14">
      <c r="A391" s="15"/>
      <c r="B391" s="29"/>
      <c r="C391" s="30"/>
      <c r="D391" s="29"/>
      <c r="E391" s="28"/>
      <c r="F391" s="145"/>
      <c r="G391" s="142">
        <f>表1[[#This Row],[上证点数]]-F390</f>
        <v>0</v>
      </c>
      <c r="H391" s="100"/>
      <c r="I391" s="26"/>
      <c r="J391" s="27"/>
      <c r="K391"/>
      <c r="L391"/>
      <c r="M391"/>
      <c r="N391"/>
    </row>
    <row r="392" spans="1:14">
      <c r="A392" s="15"/>
      <c r="B392" s="29"/>
      <c r="C392" s="30"/>
      <c r="D392" s="29"/>
      <c r="E392" s="28"/>
      <c r="F392" s="145"/>
      <c r="G392" s="142">
        <f>表1[[#This Row],[上证点数]]-F391</f>
        <v>0</v>
      </c>
      <c r="H392" s="100"/>
      <c r="I392" s="26"/>
      <c r="J392" s="27"/>
      <c r="K392"/>
      <c r="L392"/>
      <c r="M392"/>
      <c r="N392"/>
    </row>
    <row r="393" spans="1:14">
      <c r="A393" s="15"/>
      <c r="B393" s="29"/>
      <c r="C393" s="30"/>
      <c r="D393" s="29"/>
      <c r="E393" s="28"/>
      <c r="F393" s="145"/>
      <c r="G393" s="142">
        <f>表1[[#This Row],[上证点数]]-F392</f>
        <v>0</v>
      </c>
      <c r="H393" s="100"/>
      <c r="I393" s="26"/>
      <c r="J393" s="27"/>
      <c r="K393"/>
      <c r="L393"/>
      <c r="M393"/>
      <c r="N393"/>
    </row>
    <row r="394" spans="1:14">
      <c r="A394" s="15"/>
      <c r="B394" s="29"/>
      <c r="C394" s="30"/>
      <c r="D394" s="29"/>
      <c r="E394" s="28"/>
      <c r="F394" s="145"/>
      <c r="G394" s="142">
        <f>表1[[#This Row],[上证点数]]-F393</f>
        <v>0</v>
      </c>
      <c r="H394" s="100"/>
      <c r="I394" s="26"/>
      <c r="J394" s="27"/>
      <c r="K394"/>
      <c r="L394"/>
      <c r="M394"/>
      <c r="N394"/>
    </row>
  </sheetData>
  <phoneticPr fontId="1" type="noConversion"/>
  <conditionalFormatting sqref="G1:G1048576">
    <cfRule type="cellIs" dxfId="2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AF50"/>
  <sheetViews>
    <sheetView workbookViewId="0">
      <selection activeCell="M24" sqref="M24"/>
    </sheetView>
  </sheetViews>
  <sheetFormatPr defaultColWidth="11" defaultRowHeight="14.25"/>
  <cols>
    <col min="1" max="1" width="2.375" customWidth="1"/>
    <col min="3" max="3" width="10.25" bestFit="1" customWidth="1"/>
    <col min="4" max="4" width="6.5" customWidth="1"/>
    <col min="5" max="5" width="8.5" hidden="1" customWidth="1"/>
    <col min="6" max="6" width="5.875" customWidth="1"/>
    <col min="7" max="7" width="10.25" bestFit="1" customWidth="1"/>
    <col min="8" max="8" width="8.5" style="92" bestFit="1" customWidth="1"/>
    <col min="9" max="9" width="6" bestFit="1" customWidth="1"/>
    <col min="10" max="10" width="10.5" bestFit="1" customWidth="1"/>
    <col min="11" max="13" width="8.125" customWidth="1"/>
    <col min="14" max="14" width="9.375" customWidth="1"/>
    <col min="15" max="15" width="18.375" bestFit="1" customWidth="1"/>
    <col min="16" max="16" width="18.375" customWidth="1"/>
    <col min="17" max="17" width="8" customWidth="1"/>
    <col min="18" max="18" width="3.75" customWidth="1"/>
    <col min="19" max="19" width="9.5" bestFit="1" customWidth="1"/>
    <col min="20" max="20" width="2.25" style="17" customWidth="1"/>
    <col min="21" max="23" width="5.75" style="17" customWidth="1"/>
    <col min="24" max="31" width="7.125" style="17" customWidth="1"/>
    <col min="32" max="32" width="5.5" style="17" customWidth="1"/>
    <col min="33" max="33" width="5.5" bestFit="1" customWidth="1"/>
    <col min="34" max="34" width="7.5" bestFit="1" customWidth="1"/>
    <col min="35" max="36" width="5.5" bestFit="1" customWidth="1"/>
    <col min="37" max="38" width="7.375" customWidth="1"/>
    <col min="39" max="39" width="9.5" bestFit="1" customWidth="1"/>
    <col min="40" max="41" width="5" customWidth="1"/>
    <col min="42" max="42" width="5.5" bestFit="1" customWidth="1"/>
  </cols>
  <sheetData>
    <row r="1" spans="2:32" ht="28.5">
      <c r="B1" s="19" t="s">
        <v>289</v>
      </c>
      <c r="C1" s="50" t="s">
        <v>290</v>
      </c>
      <c r="D1" s="50" t="s">
        <v>291</v>
      </c>
      <c r="E1" s="50" t="s">
        <v>292</v>
      </c>
      <c r="F1" s="50" t="s">
        <v>298</v>
      </c>
      <c r="G1" s="50" t="s">
        <v>288</v>
      </c>
      <c r="H1" s="90" t="s">
        <v>293</v>
      </c>
      <c r="I1" s="50" t="s">
        <v>294</v>
      </c>
      <c r="J1" s="50" t="s">
        <v>295</v>
      </c>
      <c r="K1" s="51" t="s">
        <v>296</v>
      </c>
      <c r="L1" s="51"/>
      <c r="M1" s="51" t="s">
        <v>330</v>
      </c>
      <c r="N1" s="51" t="s">
        <v>312</v>
      </c>
      <c r="O1" s="50" t="s">
        <v>297</v>
      </c>
      <c r="P1" s="52" t="s">
        <v>299</v>
      </c>
      <c r="R1" s="58"/>
      <c r="S1" s="80" t="s">
        <v>309</v>
      </c>
      <c r="T1" s="55"/>
      <c r="U1" s="56"/>
      <c r="V1" s="56"/>
      <c r="W1" s="56"/>
      <c r="X1" s="56"/>
      <c r="Y1" s="56"/>
      <c r="Z1" s="57"/>
      <c r="AA1"/>
      <c r="AB1"/>
      <c r="AC1"/>
      <c r="AD1"/>
      <c r="AE1"/>
      <c r="AF1"/>
    </row>
    <row r="2" spans="2:32">
      <c r="B2" s="1"/>
      <c r="C2" s="49" t="s">
        <v>133</v>
      </c>
      <c r="D2" s="4">
        <v>15.007</v>
      </c>
      <c r="E2" s="4">
        <v>6.04</v>
      </c>
      <c r="F2" s="4">
        <v>800</v>
      </c>
      <c r="G2" s="4">
        <f>D2*F2</f>
        <v>12005.6</v>
      </c>
      <c r="H2" s="91">
        <f>D2*1.6</f>
        <v>24.011200000000002</v>
      </c>
      <c r="I2" s="4" t="s">
        <v>115</v>
      </c>
      <c r="J2" s="75">
        <v>44237</v>
      </c>
      <c r="K2" s="4"/>
      <c r="L2" s="4">
        <f>F2*H2-G2</f>
        <v>7203.3600000000024</v>
      </c>
      <c r="M2" s="4"/>
      <c r="N2" s="4"/>
      <c r="O2" s="4" t="s">
        <v>173</v>
      </c>
      <c r="P2" s="4"/>
      <c r="R2" s="58"/>
      <c r="S2" s="48" t="s">
        <v>308</v>
      </c>
      <c r="T2" s="59"/>
      <c r="U2" s="59"/>
      <c r="V2" s="59"/>
      <c r="W2" s="59"/>
      <c r="X2" s="59"/>
      <c r="Y2" s="59"/>
      <c r="Z2" s="60"/>
      <c r="AD2"/>
      <c r="AE2"/>
      <c r="AF2"/>
    </row>
    <row r="3" spans="2:32">
      <c r="B3" s="1"/>
      <c r="C3" s="36" t="s">
        <v>88</v>
      </c>
      <c r="D3" s="4">
        <v>27.908000000000001</v>
      </c>
      <c r="E3" s="4">
        <v>12.33</v>
      </c>
      <c r="F3" s="4">
        <v>800</v>
      </c>
      <c r="G3" s="4">
        <f t="shared" ref="G3:G16" si="0">D3*F3</f>
        <v>22326.400000000001</v>
      </c>
      <c r="H3" s="91">
        <f>D3*1.8</f>
        <v>50.234400000000001</v>
      </c>
      <c r="I3" s="4">
        <v>30</v>
      </c>
      <c r="J3" s="75">
        <v>43934</v>
      </c>
      <c r="K3" s="4"/>
      <c r="L3" s="4">
        <f t="shared" ref="L3:L19" si="1">F3*H3-G3</f>
        <v>17861.120000000003</v>
      </c>
      <c r="M3" s="4"/>
      <c r="N3" s="4"/>
      <c r="O3" s="4" t="s">
        <v>174</v>
      </c>
      <c r="P3" s="4"/>
      <c r="R3" s="58"/>
      <c r="S3" s="82"/>
      <c r="T3" s="59"/>
      <c r="U3" s="78" t="s">
        <v>314</v>
      </c>
      <c r="V3" s="79"/>
      <c r="W3" s="79"/>
      <c r="X3" s="59"/>
      <c r="Y3" s="59"/>
      <c r="Z3" s="60"/>
      <c r="AD3"/>
      <c r="AE3"/>
      <c r="AF3"/>
    </row>
    <row r="4" spans="2:32">
      <c r="B4" s="1"/>
      <c r="C4" s="45" t="s">
        <v>137</v>
      </c>
      <c r="D4" s="4">
        <v>18.832000000000001</v>
      </c>
      <c r="E4" s="4">
        <v>2.27</v>
      </c>
      <c r="F4" s="4">
        <v>300</v>
      </c>
      <c r="G4" s="4">
        <f t="shared" si="0"/>
        <v>5649.6</v>
      </c>
      <c r="H4" s="91">
        <f>D4*1.3</f>
        <v>24.4816</v>
      </c>
      <c r="I4" s="4">
        <f>D4*0.7</f>
        <v>13.182399999999999</v>
      </c>
      <c r="J4" s="75">
        <v>43934</v>
      </c>
      <c r="K4" s="4"/>
      <c r="L4" s="4">
        <f t="shared" si="1"/>
        <v>1694.88</v>
      </c>
      <c r="M4" s="4"/>
      <c r="N4" s="4"/>
      <c r="O4" s="4" t="s">
        <v>174</v>
      </c>
      <c r="P4" s="4"/>
      <c r="R4" s="58"/>
      <c r="S4" s="69"/>
      <c r="T4" s="48"/>
      <c r="U4" s="69" t="s">
        <v>284</v>
      </c>
      <c r="V4" s="69"/>
      <c r="W4" s="69"/>
      <c r="X4" s="59"/>
      <c r="Y4" s="59"/>
      <c r="Z4" s="60"/>
      <c r="AD4"/>
      <c r="AE4"/>
      <c r="AF4"/>
    </row>
    <row r="5" spans="2:32">
      <c r="B5" s="1"/>
      <c r="C5" s="33" t="s">
        <v>144</v>
      </c>
      <c r="D5" s="4">
        <v>12.116</v>
      </c>
      <c r="E5" s="4">
        <v>9.86</v>
      </c>
      <c r="F5" s="4">
        <v>2000</v>
      </c>
      <c r="G5" s="4">
        <f t="shared" si="0"/>
        <v>24232</v>
      </c>
      <c r="H5" s="91">
        <f>D5*1.5</f>
        <v>18.173999999999999</v>
      </c>
      <c r="I5" s="4">
        <v>11</v>
      </c>
      <c r="J5" s="75">
        <v>44329</v>
      </c>
      <c r="K5" s="4"/>
      <c r="L5" s="4">
        <f t="shared" si="1"/>
        <v>12116</v>
      </c>
      <c r="M5" s="4"/>
      <c r="N5" s="4"/>
      <c r="O5" s="4" t="s">
        <v>174</v>
      </c>
      <c r="P5" s="4"/>
      <c r="R5" s="58"/>
      <c r="S5" s="70"/>
      <c r="T5" s="48"/>
      <c r="U5" s="70" t="s">
        <v>285</v>
      </c>
      <c r="V5" s="70"/>
      <c r="W5" s="70"/>
      <c r="X5" s="59"/>
      <c r="Y5" s="59"/>
      <c r="Z5" s="60"/>
      <c r="AD5"/>
      <c r="AE5"/>
      <c r="AF5"/>
    </row>
    <row r="6" spans="2:32">
      <c r="B6" s="1"/>
      <c r="C6" s="34" t="s">
        <v>134</v>
      </c>
      <c r="D6" s="4">
        <v>5.87</v>
      </c>
      <c r="E6" s="4">
        <v>3.04</v>
      </c>
      <c r="F6" s="4">
        <v>1500</v>
      </c>
      <c r="G6" s="4">
        <f t="shared" si="0"/>
        <v>8805</v>
      </c>
      <c r="H6" s="91">
        <f>D6*1.15</f>
        <v>6.7504999999999997</v>
      </c>
      <c r="I6" s="4"/>
      <c r="J6" s="4"/>
      <c r="K6" s="4"/>
      <c r="L6" s="4">
        <f t="shared" si="1"/>
        <v>1320.75</v>
      </c>
      <c r="M6" s="4"/>
      <c r="N6" s="4"/>
      <c r="O6" s="4" t="s">
        <v>176</v>
      </c>
      <c r="P6" s="4"/>
      <c r="R6" s="58"/>
      <c r="S6" s="71"/>
      <c r="T6" s="48"/>
      <c r="U6" s="71" t="s">
        <v>286</v>
      </c>
      <c r="V6" s="71"/>
      <c r="W6" s="71"/>
      <c r="X6" s="59"/>
      <c r="Y6" s="59"/>
      <c r="Z6" s="60"/>
    </row>
    <row r="7" spans="2:32">
      <c r="B7" s="1"/>
      <c r="C7" s="36" t="s">
        <v>135</v>
      </c>
      <c r="D7" s="4">
        <v>14.919</v>
      </c>
      <c r="E7" s="4">
        <v>7.96</v>
      </c>
      <c r="F7" s="4">
        <v>1200</v>
      </c>
      <c r="G7" s="4">
        <f t="shared" si="0"/>
        <v>17902.8</v>
      </c>
      <c r="H7" s="91">
        <f>D7*1.5</f>
        <v>22.378500000000003</v>
      </c>
      <c r="I7" s="4">
        <v>12</v>
      </c>
      <c r="J7" s="75">
        <v>43934</v>
      </c>
      <c r="K7" s="4"/>
      <c r="L7" s="4">
        <f t="shared" si="1"/>
        <v>8951.4000000000051</v>
      </c>
      <c r="M7" s="4"/>
      <c r="N7" s="4"/>
      <c r="O7" s="4" t="s">
        <v>170</v>
      </c>
      <c r="P7" s="4"/>
      <c r="R7" s="58"/>
      <c r="S7" s="72"/>
      <c r="T7" s="48"/>
      <c r="U7" s="72" t="s">
        <v>287</v>
      </c>
      <c r="V7" s="72"/>
      <c r="W7" s="72"/>
      <c r="X7" s="59"/>
      <c r="Y7" s="59"/>
      <c r="Z7" s="60"/>
    </row>
    <row r="8" spans="2:32">
      <c r="B8" s="1"/>
      <c r="C8" s="49" t="s">
        <v>136</v>
      </c>
      <c r="D8" s="4">
        <v>9.0950000000000006</v>
      </c>
      <c r="E8" s="4">
        <v>17.77</v>
      </c>
      <c r="F8" s="4">
        <v>3900</v>
      </c>
      <c r="G8" s="4">
        <f t="shared" si="0"/>
        <v>35470.5</v>
      </c>
      <c r="H8" s="91">
        <f>D8*2</f>
        <v>18.190000000000001</v>
      </c>
      <c r="I8" s="4" t="s">
        <v>115</v>
      </c>
      <c r="J8" s="75">
        <v>44299</v>
      </c>
      <c r="K8" s="4"/>
      <c r="L8" s="4">
        <f t="shared" si="1"/>
        <v>35470.5</v>
      </c>
      <c r="M8" s="4"/>
      <c r="N8" s="4"/>
      <c r="O8" s="4" t="s">
        <v>181</v>
      </c>
      <c r="P8" s="4"/>
      <c r="R8" s="58"/>
      <c r="S8" s="83"/>
      <c r="T8" s="59"/>
      <c r="U8" s="68" t="s">
        <v>311</v>
      </c>
      <c r="V8" s="67"/>
      <c r="W8" s="67"/>
      <c r="X8" s="59"/>
      <c r="Y8" s="59"/>
      <c r="Z8" s="60"/>
    </row>
    <row r="9" spans="2:32">
      <c r="B9" s="1"/>
      <c r="C9" s="46" t="s">
        <v>138</v>
      </c>
      <c r="D9" s="4">
        <v>47.716000000000001</v>
      </c>
      <c r="E9" s="4">
        <v>3.91</v>
      </c>
      <c r="F9" s="4">
        <v>200</v>
      </c>
      <c r="G9" s="4">
        <f t="shared" si="0"/>
        <v>9543.2000000000007</v>
      </c>
      <c r="H9" s="91">
        <v>54.6</v>
      </c>
      <c r="I9" s="4">
        <v>45</v>
      </c>
      <c r="J9" s="75">
        <v>43982</v>
      </c>
      <c r="K9" s="4"/>
      <c r="L9" s="4">
        <f t="shared" si="1"/>
        <v>1376.7999999999993</v>
      </c>
      <c r="M9" s="4"/>
      <c r="N9" s="4"/>
      <c r="O9" s="4" t="s">
        <v>179</v>
      </c>
      <c r="P9" s="4"/>
      <c r="R9" s="58"/>
      <c r="S9" s="48" t="s">
        <v>310</v>
      </c>
      <c r="T9" s="59"/>
      <c r="U9" s="59"/>
      <c r="V9" s="59"/>
      <c r="W9" s="59"/>
      <c r="X9" s="59"/>
      <c r="Y9" s="59"/>
      <c r="Z9" s="60"/>
    </row>
    <row r="10" spans="2:32">
      <c r="B10" s="1"/>
      <c r="C10" s="33" t="s">
        <v>139</v>
      </c>
      <c r="D10" s="4">
        <v>4.6619999999999999</v>
      </c>
      <c r="E10" s="4">
        <v>4.4800000000000004</v>
      </c>
      <c r="F10" s="4">
        <v>2100</v>
      </c>
      <c r="G10" s="4">
        <f t="shared" si="0"/>
        <v>9790.2000000000007</v>
      </c>
      <c r="H10" s="91">
        <v>6.4</v>
      </c>
      <c r="I10" s="4" t="s">
        <v>115</v>
      </c>
      <c r="J10" s="75">
        <v>44227</v>
      </c>
      <c r="K10" s="4"/>
      <c r="L10" s="4">
        <f t="shared" si="1"/>
        <v>3649.7999999999993</v>
      </c>
      <c r="M10" s="4"/>
      <c r="N10" s="4"/>
      <c r="O10" s="4" t="s">
        <v>177</v>
      </c>
      <c r="P10" s="4"/>
      <c r="R10" s="58"/>
      <c r="S10" s="73" t="s">
        <v>303</v>
      </c>
      <c r="T10" s="59"/>
      <c r="U10" s="64" t="s">
        <v>302</v>
      </c>
      <c r="V10" s="59"/>
      <c r="W10" s="59"/>
      <c r="X10" s="59"/>
      <c r="Y10" s="59"/>
      <c r="Z10" s="60"/>
    </row>
    <row r="11" spans="2:32">
      <c r="B11" s="1"/>
      <c r="C11" s="36" t="s">
        <v>143</v>
      </c>
      <c r="D11" s="4">
        <v>12.778</v>
      </c>
      <c r="E11" s="4">
        <v>3.23</v>
      </c>
      <c r="F11" s="4">
        <v>600</v>
      </c>
      <c r="G11" s="4">
        <f t="shared" si="0"/>
        <v>7666.8</v>
      </c>
      <c r="H11" s="91">
        <f>D11*1.3</f>
        <v>16.6114</v>
      </c>
      <c r="I11" s="4">
        <v>10.8</v>
      </c>
      <c r="J11" s="75">
        <v>43921</v>
      </c>
      <c r="K11" s="4"/>
      <c r="L11" s="4">
        <f t="shared" si="1"/>
        <v>2300.04</v>
      </c>
      <c r="M11" s="4"/>
      <c r="N11" s="4"/>
      <c r="O11" s="4" t="s">
        <v>177</v>
      </c>
      <c r="P11" s="4"/>
      <c r="R11" s="58"/>
      <c r="S11" s="84" t="s">
        <v>304</v>
      </c>
      <c r="T11" s="65"/>
      <c r="U11" s="66" t="s">
        <v>306</v>
      </c>
      <c r="V11" s="59"/>
      <c r="W11" s="59"/>
      <c r="X11" s="59"/>
      <c r="Y11" s="59"/>
      <c r="Z11" s="60"/>
    </row>
    <row r="12" spans="2:32">
      <c r="B12" s="1"/>
      <c r="C12" s="49" t="s">
        <v>140</v>
      </c>
      <c r="D12" s="4">
        <v>2.0739999999999998</v>
      </c>
      <c r="E12" s="4">
        <v>6.59</v>
      </c>
      <c r="F12" s="4">
        <v>7400</v>
      </c>
      <c r="G12" s="4">
        <f t="shared" si="0"/>
        <v>15347.599999999999</v>
      </c>
      <c r="H12" s="91">
        <f>D12*2</f>
        <v>4.1479999999999997</v>
      </c>
      <c r="I12" s="4">
        <v>1.6</v>
      </c>
      <c r="J12" s="75">
        <v>44275</v>
      </c>
      <c r="K12" s="4"/>
      <c r="L12" s="4">
        <f t="shared" si="1"/>
        <v>15347.599999999999</v>
      </c>
      <c r="M12" s="4"/>
      <c r="N12" s="4"/>
      <c r="O12" s="4" t="s">
        <v>183</v>
      </c>
      <c r="P12" s="4"/>
      <c r="R12" s="58"/>
      <c r="S12" s="85" t="s">
        <v>305</v>
      </c>
      <c r="T12" s="59"/>
      <c r="U12" s="47" t="s">
        <v>307</v>
      </c>
      <c r="V12" s="59"/>
      <c r="W12" s="59"/>
      <c r="X12" s="59"/>
      <c r="Y12" s="59"/>
      <c r="Z12" s="60"/>
    </row>
    <row r="13" spans="2:32">
      <c r="B13" s="1"/>
      <c r="C13" s="49" t="s">
        <v>141</v>
      </c>
      <c r="D13" s="4">
        <v>2.573</v>
      </c>
      <c r="E13" s="4">
        <v>5.95</v>
      </c>
      <c r="F13" s="4">
        <v>4800</v>
      </c>
      <c r="G13" s="4">
        <f>D13*F13</f>
        <v>12350.4</v>
      </c>
      <c r="H13" s="91">
        <f>D13*2</f>
        <v>5.1459999999999999</v>
      </c>
      <c r="I13" s="4">
        <v>2.2000000000000002</v>
      </c>
      <c r="J13" s="75">
        <v>44275</v>
      </c>
      <c r="K13" s="4"/>
      <c r="L13" s="4">
        <f t="shared" si="1"/>
        <v>12350.4</v>
      </c>
      <c r="M13" s="4"/>
      <c r="N13" s="4"/>
      <c r="O13" s="4" t="s">
        <v>184</v>
      </c>
      <c r="P13" s="4"/>
      <c r="R13" s="58"/>
      <c r="S13" s="48"/>
      <c r="T13" s="59"/>
      <c r="U13" s="59"/>
      <c r="V13" s="59"/>
      <c r="W13" s="59"/>
      <c r="X13" s="59"/>
      <c r="Y13" s="59"/>
      <c r="Z13" s="60"/>
    </row>
    <row r="14" spans="2:32">
      <c r="B14" s="1"/>
      <c r="C14" s="35" t="s">
        <v>142</v>
      </c>
      <c r="D14" s="4">
        <v>9.8070000000000004</v>
      </c>
      <c r="E14" s="4">
        <v>3.14</v>
      </c>
      <c r="F14" s="4">
        <v>700</v>
      </c>
      <c r="G14" s="4">
        <f t="shared" si="0"/>
        <v>6864.9000000000005</v>
      </c>
      <c r="H14" s="91">
        <f>D14*1.3</f>
        <v>12.7491</v>
      </c>
      <c r="I14" s="4">
        <f>D14*0.9</f>
        <v>8.8262999999999998</v>
      </c>
      <c r="J14" s="75">
        <v>43936</v>
      </c>
      <c r="K14" s="4"/>
      <c r="L14" s="4">
        <f t="shared" si="1"/>
        <v>2059.4700000000003</v>
      </c>
      <c r="M14" s="4"/>
      <c r="N14" s="4"/>
      <c r="O14" s="4" t="s">
        <v>186</v>
      </c>
      <c r="P14" s="4"/>
      <c r="R14" s="54"/>
      <c r="S14" s="56"/>
      <c r="T14" s="76"/>
      <c r="U14" s="76"/>
      <c r="V14" s="76"/>
      <c r="W14" s="76"/>
      <c r="X14" s="76"/>
      <c r="Y14" s="76"/>
      <c r="Z14" s="77"/>
    </row>
    <row r="15" spans="2:32">
      <c r="B15" s="1"/>
      <c r="C15" s="34" t="s">
        <v>71</v>
      </c>
      <c r="D15" s="4">
        <v>13.131</v>
      </c>
      <c r="E15" s="4">
        <v>7.22</v>
      </c>
      <c r="F15" s="4">
        <v>1400</v>
      </c>
      <c r="G15" s="4">
        <f t="shared" si="0"/>
        <v>18383.400000000001</v>
      </c>
      <c r="H15" s="91">
        <v>26</v>
      </c>
      <c r="I15" s="4"/>
      <c r="J15" s="75">
        <v>44301</v>
      </c>
      <c r="K15" s="4"/>
      <c r="L15" s="4">
        <f t="shared" si="1"/>
        <v>18016.599999999999</v>
      </c>
      <c r="M15" s="4"/>
      <c r="N15" s="4"/>
      <c r="O15" s="4" t="s">
        <v>188</v>
      </c>
      <c r="P15" s="4"/>
      <c r="R15" s="58"/>
      <c r="S15" s="81" t="s">
        <v>313</v>
      </c>
      <c r="T15" s="59"/>
      <c r="U15" s="59"/>
      <c r="V15" s="59">
        <f>SUM(N2:N50)</f>
        <v>0</v>
      </c>
      <c r="W15" s="59"/>
      <c r="X15" s="59"/>
      <c r="Y15" s="59"/>
      <c r="Z15" s="60"/>
    </row>
    <row r="16" spans="2:32">
      <c r="B16" s="1"/>
      <c r="C16" s="33" t="s">
        <v>189</v>
      </c>
      <c r="D16" s="4">
        <v>9.0050000000000008</v>
      </c>
      <c r="E16" s="4">
        <v>4.76</v>
      </c>
      <c r="F16" s="4">
        <v>1100</v>
      </c>
      <c r="G16" s="4">
        <f t="shared" si="0"/>
        <v>9905.5</v>
      </c>
      <c r="H16" s="91">
        <f>D16*2</f>
        <v>18.010000000000002</v>
      </c>
      <c r="I16" s="4">
        <v>8</v>
      </c>
      <c r="J16" s="75">
        <v>44301</v>
      </c>
      <c r="K16" s="4"/>
      <c r="L16" s="4">
        <f t="shared" si="1"/>
        <v>9905.5</v>
      </c>
      <c r="M16" s="4"/>
      <c r="N16" s="4"/>
      <c r="O16" s="4" t="s">
        <v>321</v>
      </c>
      <c r="P16" s="4"/>
      <c r="R16" s="58"/>
      <c r="S16" s="48"/>
      <c r="T16" s="59"/>
      <c r="U16" s="59"/>
      <c r="V16" s="59"/>
      <c r="W16" s="59"/>
      <c r="X16" s="59"/>
      <c r="Y16" s="59"/>
      <c r="Z16" s="60"/>
    </row>
    <row r="17" spans="2:32">
      <c r="B17" s="86">
        <v>43899</v>
      </c>
      <c r="C17" s="33" t="s">
        <v>315</v>
      </c>
      <c r="D17" s="4">
        <v>2.9649999999999999</v>
      </c>
      <c r="E17" s="4"/>
      <c r="F17" s="4">
        <v>1100</v>
      </c>
      <c r="G17" s="4">
        <f t="shared" ref="G17:G23" si="2">D17*F17</f>
        <v>3261.5</v>
      </c>
      <c r="H17" s="91">
        <f>D17*1.35</f>
        <v>4.0027499999999998</v>
      </c>
      <c r="I17" s="4">
        <v>2</v>
      </c>
      <c r="J17" s="75">
        <v>44301</v>
      </c>
      <c r="K17" s="4"/>
      <c r="L17" s="4">
        <f t="shared" si="1"/>
        <v>1141.5249999999996</v>
      </c>
      <c r="M17" s="4"/>
      <c r="N17" s="4"/>
      <c r="O17" s="4" t="s">
        <v>183</v>
      </c>
      <c r="P17" s="4"/>
      <c r="R17" s="58"/>
      <c r="S17" s="48"/>
      <c r="T17" s="59"/>
      <c r="U17" s="59"/>
      <c r="V17" s="59"/>
      <c r="W17" s="59"/>
      <c r="X17" s="59"/>
      <c r="Y17" s="59"/>
      <c r="Z17" s="60"/>
    </row>
    <row r="18" spans="2:32">
      <c r="B18" s="86">
        <v>43901</v>
      </c>
      <c r="C18" s="94" t="s">
        <v>323</v>
      </c>
      <c r="D18" s="1">
        <v>6.12</v>
      </c>
      <c r="E18" s="1"/>
      <c r="F18" s="1">
        <v>2000</v>
      </c>
      <c r="G18" s="1">
        <f>D18*F18</f>
        <v>12240</v>
      </c>
      <c r="H18" s="91">
        <f>D18*2.5</f>
        <v>15.3</v>
      </c>
      <c r="I18" s="1"/>
      <c r="J18" s="86">
        <v>44301</v>
      </c>
      <c r="K18" s="1"/>
      <c r="L18" s="4">
        <f t="shared" si="1"/>
        <v>18360</v>
      </c>
      <c r="M18" s="4"/>
      <c r="N18" s="1"/>
      <c r="O18" s="1" t="s">
        <v>150</v>
      </c>
      <c r="P18" s="1"/>
      <c r="R18" s="58"/>
      <c r="S18" s="48"/>
      <c r="T18" s="59"/>
      <c r="U18" s="59"/>
      <c r="V18" s="59"/>
      <c r="W18" s="59"/>
      <c r="X18" s="59"/>
      <c r="Y18" s="59"/>
      <c r="Z18" s="60"/>
    </row>
    <row r="19" spans="2:32">
      <c r="B19" s="86">
        <v>43901</v>
      </c>
      <c r="C19" s="94" t="s">
        <v>329</v>
      </c>
      <c r="D19" s="1">
        <v>2.0030000000000001</v>
      </c>
      <c r="E19" s="1"/>
      <c r="F19" s="1">
        <v>2000</v>
      </c>
      <c r="G19" s="1">
        <f t="shared" si="2"/>
        <v>4006</v>
      </c>
      <c r="H19" s="91">
        <f>D19*2</f>
        <v>4.0060000000000002</v>
      </c>
      <c r="I19" s="1"/>
      <c r="J19" s="86">
        <v>44301</v>
      </c>
      <c r="K19" s="1"/>
      <c r="L19" s="4">
        <f t="shared" si="1"/>
        <v>4006</v>
      </c>
      <c r="M19" s="4"/>
      <c r="N19" s="1"/>
      <c r="O19" s="1" t="s">
        <v>188</v>
      </c>
      <c r="P19" s="1"/>
      <c r="R19" s="58"/>
      <c r="S19" s="48"/>
      <c r="T19" s="59"/>
      <c r="U19" s="59"/>
      <c r="V19" s="59"/>
      <c r="W19" s="59"/>
      <c r="X19" s="59"/>
      <c r="Y19" s="59"/>
      <c r="Z19" s="60"/>
    </row>
    <row r="20" spans="2:32">
      <c r="B20" s="86">
        <v>43901</v>
      </c>
      <c r="C20" s="95" t="s">
        <v>332</v>
      </c>
      <c r="D20" s="1">
        <v>1.3320000000000001</v>
      </c>
      <c r="E20" s="1"/>
      <c r="F20" s="1">
        <v>3300</v>
      </c>
      <c r="G20" s="1">
        <f t="shared" si="2"/>
        <v>4395.6000000000004</v>
      </c>
      <c r="H20" s="91">
        <f>D20*2</f>
        <v>2.6640000000000001</v>
      </c>
      <c r="I20" s="1"/>
      <c r="J20" s="86">
        <v>44301</v>
      </c>
      <c r="K20" s="1"/>
      <c r="L20" s="4">
        <f>F20*H20-G20</f>
        <v>4395.6000000000004</v>
      </c>
      <c r="M20" s="1"/>
      <c r="N20" s="1"/>
      <c r="O20" s="1"/>
      <c r="P20" s="1"/>
      <c r="R20" s="61"/>
      <c r="S20" s="74"/>
      <c r="T20" s="62"/>
      <c r="U20" s="62"/>
      <c r="V20" s="62"/>
      <c r="W20" s="62"/>
      <c r="X20" s="62"/>
      <c r="Y20" s="62"/>
      <c r="Z20" s="63"/>
    </row>
    <row r="21" spans="2:32">
      <c r="B21" s="86">
        <v>43901</v>
      </c>
      <c r="C21" s="45" t="s">
        <v>92</v>
      </c>
      <c r="D21" s="45">
        <v>15.58</v>
      </c>
      <c r="E21" s="45">
        <v>7.96</v>
      </c>
      <c r="F21" s="45">
        <v>700</v>
      </c>
      <c r="G21" s="45">
        <f t="shared" si="2"/>
        <v>10906</v>
      </c>
      <c r="H21" s="96">
        <f>D21*1.1</f>
        <v>17.138000000000002</v>
      </c>
      <c r="I21" s="45">
        <v>12</v>
      </c>
      <c r="J21" s="75">
        <v>43934</v>
      </c>
      <c r="K21" s="4"/>
      <c r="L21" s="4">
        <f>F21*H21-G21</f>
        <v>1090.6000000000004</v>
      </c>
      <c r="M21" s="4"/>
      <c r="N21" s="4"/>
      <c r="O21" s="4" t="s">
        <v>170</v>
      </c>
      <c r="P21" s="4"/>
      <c r="R21" s="48"/>
      <c r="S21" s="48"/>
      <c r="T21" s="59"/>
      <c r="U21" s="59"/>
      <c r="V21" s="59"/>
      <c r="W21" s="59"/>
      <c r="X21" s="59"/>
      <c r="Y21" s="59"/>
      <c r="Z21" s="59"/>
    </row>
    <row r="22" spans="2:32">
      <c r="B22" s="86">
        <v>43902</v>
      </c>
      <c r="C22" s="53" t="s">
        <v>301</v>
      </c>
      <c r="D22" s="1">
        <v>91.052000000000007</v>
      </c>
      <c r="E22" s="1"/>
      <c r="F22" s="1">
        <v>100</v>
      </c>
      <c r="G22" s="1">
        <f t="shared" si="2"/>
        <v>9105.2000000000007</v>
      </c>
      <c r="H22" s="91">
        <f>D22*1.5</f>
        <v>136.578</v>
      </c>
      <c r="I22" s="1"/>
      <c r="J22" s="75">
        <v>43934</v>
      </c>
      <c r="K22" s="1"/>
      <c r="L22" s="1"/>
      <c r="M22" s="1"/>
      <c r="N22" s="1"/>
      <c r="O22" s="1"/>
      <c r="P22" s="1"/>
    </row>
    <row r="23" spans="2:32">
      <c r="B23" s="86">
        <v>43902</v>
      </c>
      <c r="C23" s="53" t="s">
        <v>339</v>
      </c>
      <c r="D23" s="1">
        <v>14.667999999999999</v>
      </c>
      <c r="E23" s="1"/>
      <c r="F23" s="1">
        <v>600</v>
      </c>
      <c r="G23" s="1">
        <f t="shared" si="2"/>
        <v>8800.7999999999993</v>
      </c>
      <c r="H23" s="91">
        <f>D23*1.3</f>
        <v>19.0684</v>
      </c>
      <c r="I23" s="1"/>
      <c r="J23" s="75">
        <v>43934</v>
      </c>
      <c r="K23" s="1"/>
      <c r="L23" s="1">
        <f>(H23-D23)*F23</f>
        <v>2640.2400000000007</v>
      </c>
      <c r="M23" s="1"/>
      <c r="N23" s="1"/>
      <c r="O23" s="1"/>
      <c r="P23" s="1" t="s">
        <v>359</v>
      </c>
    </row>
    <row r="24" spans="2:32">
      <c r="B24" s="1"/>
      <c r="C24" s="88" t="s">
        <v>349</v>
      </c>
      <c r="D24" s="1"/>
      <c r="E24" s="1"/>
      <c r="F24" s="1"/>
      <c r="G24" s="1"/>
      <c r="H24" s="91"/>
      <c r="I24" s="1"/>
      <c r="J24" s="1"/>
      <c r="K24" s="1"/>
      <c r="L24" s="1"/>
      <c r="M24" s="1"/>
      <c r="N24" s="1"/>
      <c r="O24" s="1"/>
      <c r="P24" s="1"/>
    </row>
    <row r="25" spans="2:32">
      <c r="B25" s="1"/>
      <c r="C25" s="88" t="s">
        <v>357</v>
      </c>
      <c r="D25" s="1"/>
      <c r="E25" s="1"/>
      <c r="F25" s="1"/>
      <c r="G25" s="1"/>
      <c r="H25" s="91"/>
      <c r="I25" s="1"/>
      <c r="J25" s="89"/>
      <c r="K25" s="1"/>
      <c r="L25" s="1"/>
      <c r="M25" s="1"/>
      <c r="N25" s="1"/>
      <c r="O25" s="1"/>
      <c r="P25" s="1"/>
    </row>
    <row r="26" spans="2:32">
      <c r="B26" s="1"/>
      <c r="C26" s="88" t="s">
        <v>269</v>
      </c>
      <c r="D26" s="1"/>
      <c r="E26" s="1"/>
      <c r="F26" s="1"/>
      <c r="G26" s="1"/>
      <c r="H26" s="91"/>
      <c r="I26" s="1"/>
      <c r="J26" s="1"/>
      <c r="K26" s="1"/>
      <c r="L26" s="1"/>
      <c r="M26" s="1"/>
      <c r="N26" s="1"/>
      <c r="O26" s="1"/>
      <c r="P26" s="1"/>
    </row>
    <row r="27" spans="2:32">
      <c r="B27" s="1"/>
      <c r="C27" s="88" t="s">
        <v>338</v>
      </c>
      <c r="D27" s="1"/>
      <c r="E27" s="1"/>
      <c r="F27" s="1"/>
      <c r="G27" s="1"/>
      <c r="H27" s="91"/>
      <c r="I27" s="1"/>
      <c r="J27" s="1"/>
      <c r="K27" s="1"/>
      <c r="L27" s="1"/>
      <c r="M27" s="1"/>
      <c r="N27" s="1"/>
      <c r="O27" s="1"/>
      <c r="P27" s="1"/>
    </row>
    <row r="28" spans="2:32">
      <c r="B28" s="1"/>
      <c r="C28" s="53" t="s">
        <v>324</v>
      </c>
      <c r="D28" s="1"/>
      <c r="E28" s="1"/>
      <c r="F28" s="1"/>
      <c r="G28" s="1"/>
      <c r="H28" s="91"/>
      <c r="I28" s="1"/>
      <c r="J28" s="1"/>
      <c r="K28" s="1"/>
      <c r="L28" s="1"/>
      <c r="M28" s="1"/>
      <c r="N28" s="1"/>
      <c r="O28" s="1"/>
      <c r="P28" s="1"/>
    </row>
    <row r="29" spans="2:32">
      <c r="B29" s="1"/>
      <c r="C29" s="1" t="s">
        <v>238</v>
      </c>
      <c r="D29" s="1"/>
      <c r="E29" s="1"/>
      <c r="F29" s="1"/>
      <c r="G29" s="1"/>
      <c r="H29" s="91"/>
      <c r="I29" s="1"/>
      <c r="J29" s="1"/>
      <c r="K29" s="1"/>
      <c r="L29" s="1"/>
      <c r="M29" s="1"/>
      <c r="N29" s="1"/>
      <c r="O29" s="1"/>
      <c r="P29" s="1"/>
    </row>
    <row r="30" spans="2:32">
      <c r="C30" s="1" t="s">
        <v>325</v>
      </c>
      <c r="D30" s="1"/>
      <c r="E30" s="1"/>
      <c r="F30" s="1"/>
      <c r="G30" s="1"/>
      <c r="H30" s="91"/>
      <c r="I30" s="1"/>
      <c r="J30" s="1"/>
      <c r="K30" s="1"/>
      <c r="L30" s="1"/>
      <c r="M30" s="1"/>
      <c r="N30" s="1"/>
      <c r="O30" s="1"/>
      <c r="P30" s="1"/>
    </row>
    <row r="31" spans="2:32" s="121" customFormat="1">
      <c r="B31" s="117"/>
      <c r="C31" s="53" t="s">
        <v>424</v>
      </c>
      <c r="D31" s="118"/>
      <c r="E31" s="118"/>
      <c r="F31" s="118"/>
      <c r="G31" s="118"/>
      <c r="H31" s="119"/>
      <c r="I31" s="118"/>
      <c r="J31" s="120"/>
      <c r="K31" s="118"/>
      <c r="L31" s="118"/>
      <c r="M31" s="118"/>
      <c r="N31" s="118"/>
      <c r="O31" s="118"/>
      <c r="P31" s="118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</row>
    <row r="32" spans="2:32">
      <c r="C32" s="1"/>
      <c r="D32" s="1"/>
      <c r="E32" s="1"/>
      <c r="F32" s="1"/>
      <c r="G32" s="1"/>
      <c r="H32" s="91"/>
      <c r="I32" s="1"/>
      <c r="J32" s="1"/>
      <c r="K32" s="1"/>
      <c r="L32" s="1"/>
      <c r="M32" s="1"/>
      <c r="N32" s="1"/>
      <c r="O32" s="1"/>
      <c r="P32" s="1"/>
    </row>
    <row r="33" spans="3:16">
      <c r="C33" s="1"/>
      <c r="D33" s="1"/>
      <c r="E33" s="1"/>
      <c r="F33" s="1"/>
      <c r="G33" s="1"/>
      <c r="H33" s="91"/>
      <c r="I33" s="1"/>
      <c r="J33" s="1"/>
      <c r="K33" s="1"/>
      <c r="L33" s="1"/>
      <c r="M33" s="1"/>
      <c r="N33" s="1"/>
      <c r="O33" s="1"/>
      <c r="P33" s="1"/>
    </row>
    <row r="34" spans="3:16">
      <c r="C34" s="1"/>
      <c r="D34" s="1"/>
      <c r="E34" s="1"/>
      <c r="F34" s="1"/>
      <c r="G34" s="1"/>
      <c r="H34" s="91"/>
      <c r="I34" s="1"/>
      <c r="J34" s="1"/>
      <c r="K34" s="1"/>
      <c r="L34" s="1"/>
      <c r="M34" s="1"/>
      <c r="N34" s="1"/>
      <c r="O34" s="1"/>
      <c r="P34" s="1"/>
    </row>
    <row r="35" spans="3:16">
      <c r="C35" s="1"/>
      <c r="D35" s="1"/>
      <c r="E35" s="1"/>
      <c r="F35" s="1"/>
      <c r="G35" s="1"/>
      <c r="H35" s="91"/>
      <c r="I35" s="1"/>
      <c r="J35" s="1"/>
      <c r="K35" s="1"/>
      <c r="L35" s="1"/>
      <c r="M35" s="1"/>
      <c r="N35" s="1"/>
      <c r="O35" s="1"/>
      <c r="P35" s="1"/>
    </row>
    <row r="36" spans="3:16">
      <c r="C36" s="1"/>
      <c r="D36" s="1"/>
      <c r="E36" s="1"/>
      <c r="F36" s="1"/>
      <c r="G36" s="1"/>
      <c r="H36" s="91"/>
      <c r="I36" s="1"/>
      <c r="J36" s="1"/>
      <c r="K36" s="1"/>
      <c r="L36" s="1"/>
      <c r="M36" s="1"/>
      <c r="N36" s="1"/>
      <c r="O36" s="1"/>
      <c r="P36" s="1"/>
    </row>
    <row r="37" spans="3:16">
      <c r="C37" s="1"/>
      <c r="D37" s="1"/>
      <c r="E37" s="1"/>
      <c r="F37" s="1"/>
      <c r="G37" s="1"/>
      <c r="H37" s="91"/>
      <c r="I37" s="1"/>
      <c r="J37" s="1"/>
      <c r="K37" s="1"/>
      <c r="L37" s="1"/>
      <c r="M37" s="1"/>
      <c r="N37" s="1"/>
      <c r="O37" s="1"/>
      <c r="P37" s="1"/>
    </row>
    <row r="38" spans="3:16">
      <c r="C38" s="1"/>
      <c r="D38" s="1"/>
      <c r="E38" s="1"/>
      <c r="F38" s="1"/>
      <c r="G38" s="1"/>
      <c r="H38" s="91"/>
      <c r="I38" s="1"/>
      <c r="J38" s="1"/>
      <c r="K38" s="1"/>
      <c r="L38" s="1"/>
      <c r="M38" s="1"/>
      <c r="N38" s="1"/>
      <c r="O38" s="1"/>
      <c r="P38" s="1"/>
    </row>
    <row r="39" spans="3:16">
      <c r="C39" s="1"/>
      <c r="D39" s="1"/>
      <c r="E39" s="1"/>
      <c r="F39" s="1"/>
      <c r="G39" s="1"/>
      <c r="H39" s="91"/>
      <c r="I39" s="1"/>
      <c r="J39" s="1"/>
      <c r="K39" s="1"/>
      <c r="L39" s="1"/>
      <c r="M39" s="1"/>
      <c r="N39" s="1"/>
      <c r="O39" s="1"/>
      <c r="P39" s="1"/>
    </row>
    <row r="40" spans="3:16">
      <c r="C40" s="1"/>
      <c r="D40" s="1"/>
      <c r="E40" s="1"/>
      <c r="F40" s="1"/>
      <c r="G40" s="1"/>
      <c r="H40" s="91"/>
      <c r="I40" s="1"/>
      <c r="J40" s="1"/>
      <c r="K40" s="1"/>
      <c r="L40" s="1"/>
      <c r="M40" s="1"/>
      <c r="N40" s="1"/>
      <c r="O40" s="1"/>
      <c r="P40" s="1"/>
    </row>
    <row r="41" spans="3:16">
      <c r="C41" s="1"/>
      <c r="D41" s="1"/>
      <c r="E41" s="1"/>
      <c r="F41" s="1"/>
      <c r="G41" s="1"/>
      <c r="H41" s="91"/>
      <c r="I41" s="1"/>
      <c r="J41" s="1"/>
      <c r="K41" s="1"/>
      <c r="L41" s="1"/>
      <c r="M41" s="1"/>
      <c r="N41" s="1"/>
      <c r="O41" s="1"/>
      <c r="P41" s="1"/>
    </row>
    <row r="42" spans="3:16">
      <c r="C42" s="1"/>
      <c r="D42" s="1"/>
      <c r="E42" s="1"/>
      <c r="F42" s="1"/>
      <c r="G42" s="1"/>
      <c r="H42" s="91"/>
      <c r="I42" s="1"/>
      <c r="J42" s="1"/>
      <c r="K42" s="1"/>
      <c r="L42" s="1"/>
      <c r="M42" s="1"/>
      <c r="N42" s="1"/>
      <c r="O42" s="1"/>
      <c r="P42" s="1"/>
    </row>
    <row r="43" spans="3:16">
      <c r="C43" s="1"/>
      <c r="D43" s="1"/>
      <c r="E43" s="1"/>
      <c r="F43" s="1"/>
      <c r="G43" s="1"/>
      <c r="H43" s="91"/>
      <c r="I43" s="1"/>
      <c r="J43" s="1"/>
      <c r="K43" s="1"/>
      <c r="L43" s="1"/>
      <c r="M43" s="1"/>
      <c r="N43" s="1"/>
      <c r="O43" s="1"/>
      <c r="P43" s="1"/>
    </row>
    <row r="44" spans="3:16">
      <c r="C44" s="1"/>
      <c r="D44" s="1"/>
      <c r="E44" s="1"/>
      <c r="F44" s="1"/>
      <c r="G44" s="1"/>
      <c r="H44" s="91"/>
      <c r="I44" s="1"/>
      <c r="J44" s="1"/>
      <c r="K44" s="1"/>
      <c r="L44" s="1"/>
      <c r="M44" s="1"/>
      <c r="N44" s="1"/>
      <c r="O44" s="1"/>
      <c r="P44" s="1"/>
    </row>
    <row r="45" spans="3:16">
      <c r="C45" s="1"/>
      <c r="D45" s="1"/>
      <c r="E45" s="1"/>
      <c r="F45" s="1"/>
      <c r="G45" s="1"/>
      <c r="H45" s="91"/>
      <c r="I45" s="1"/>
      <c r="J45" s="1"/>
      <c r="K45" s="1"/>
      <c r="L45" s="1"/>
      <c r="M45" s="1"/>
      <c r="N45" s="1"/>
      <c r="O45" s="1"/>
      <c r="P45" s="1"/>
    </row>
    <row r="46" spans="3:16">
      <c r="C46" s="1"/>
      <c r="D46" s="1"/>
      <c r="E46" s="1"/>
      <c r="F46" s="1"/>
      <c r="G46" s="1"/>
      <c r="H46" s="91"/>
      <c r="I46" s="1"/>
      <c r="J46" s="1"/>
      <c r="K46" s="1"/>
      <c r="L46" s="1"/>
      <c r="M46" s="1"/>
      <c r="N46" s="1"/>
      <c r="O46" s="1"/>
      <c r="P46" s="1"/>
    </row>
    <row r="47" spans="3:16">
      <c r="C47" s="1"/>
      <c r="D47" s="1"/>
      <c r="E47" s="1"/>
      <c r="F47" s="1"/>
      <c r="G47" s="1"/>
      <c r="H47" s="91"/>
      <c r="I47" s="1"/>
      <c r="J47" s="1"/>
      <c r="K47" s="1"/>
      <c r="L47" s="1"/>
      <c r="M47" s="1"/>
      <c r="N47" s="1"/>
      <c r="O47" s="1"/>
      <c r="P47" s="1"/>
    </row>
    <row r="48" spans="3:16">
      <c r="C48" s="1"/>
      <c r="D48" s="1"/>
      <c r="E48" s="1"/>
      <c r="F48" s="1"/>
      <c r="G48" s="1"/>
      <c r="H48" s="91"/>
      <c r="I48" s="1"/>
      <c r="J48" s="1"/>
      <c r="K48" s="1"/>
      <c r="L48" s="1"/>
      <c r="M48" s="1"/>
      <c r="N48" s="1"/>
      <c r="O48" s="1"/>
      <c r="P48" s="1"/>
    </row>
    <row r="49" spans="3:16">
      <c r="C49" s="1"/>
      <c r="D49" s="1"/>
      <c r="E49" s="1"/>
      <c r="F49" s="1"/>
      <c r="G49" s="1"/>
      <c r="H49" s="91"/>
      <c r="I49" s="1"/>
      <c r="J49" s="1"/>
      <c r="K49" s="1"/>
      <c r="L49" s="1"/>
      <c r="M49" s="1"/>
      <c r="N49" s="1"/>
      <c r="O49" s="1"/>
      <c r="P49" s="1"/>
    </row>
    <row r="50" spans="3:16">
      <c r="C50" s="1"/>
      <c r="D50" s="1"/>
      <c r="E50" s="1"/>
      <c r="F50" s="1"/>
      <c r="G50" s="1"/>
      <c r="H50" s="91"/>
      <c r="I50" s="1"/>
      <c r="J50" s="1"/>
      <c r="K50" s="1"/>
      <c r="L50" s="1"/>
      <c r="M50" s="1"/>
      <c r="N50" s="1"/>
      <c r="O50" s="1"/>
      <c r="P50" s="1"/>
    </row>
  </sheetData>
  <phoneticPr fontId="1" type="noConversion"/>
  <conditionalFormatting sqref="N1:N1048576">
    <cfRule type="cellIs" dxfId="4" priority="1" operator="lessThan">
      <formula>0</formula>
    </cfRule>
  </conditionalFormatting>
  <dataValidations count="1">
    <dataValidation type="list" allowBlank="1" showInputMessage="1" showErrorMessage="1" sqref="O2:O50">
      <formula1>板块!A1:A207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4"/>
  <sheetViews>
    <sheetView topLeftCell="A7" workbookViewId="0">
      <selection activeCell="B35" sqref="B35"/>
    </sheetView>
  </sheetViews>
  <sheetFormatPr defaultRowHeight="14.25"/>
  <cols>
    <col min="2" max="2" width="5.5" customWidth="1"/>
    <col min="3" max="3" width="5.125" customWidth="1"/>
  </cols>
  <sheetData>
    <row r="1" spans="2:4">
      <c r="B1" t="s">
        <v>131</v>
      </c>
    </row>
    <row r="2" spans="2:4">
      <c r="B2" t="s">
        <v>132</v>
      </c>
    </row>
    <row r="3" spans="2:4">
      <c r="B3" t="s">
        <v>205</v>
      </c>
    </row>
    <row r="4" spans="2:4">
      <c r="B4" t="s">
        <v>190</v>
      </c>
    </row>
    <row r="5" spans="2:4">
      <c r="B5" s="19" t="s">
        <v>203</v>
      </c>
      <c r="C5" s="19"/>
    </row>
    <row r="6" spans="2:4">
      <c r="C6" t="s">
        <v>191</v>
      </c>
    </row>
    <row r="7" spans="2:4">
      <c r="D7" t="s">
        <v>192</v>
      </c>
    </row>
    <row r="8" spans="2:4">
      <c r="D8" t="s">
        <v>193</v>
      </c>
    </row>
    <row r="9" spans="2:4">
      <c r="D9" t="s">
        <v>194</v>
      </c>
    </row>
    <row r="11" spans="2:4">
      <c r="C11" t="s">
        <v>196</v>
      </c>
    </row>
    <row r="12" spans="2:4">
      <c r="D12" t="s">
        <v>197</v>
      </c>
    </row>
    <row r="13" spans="2:4">
      <c r="D13" t="s">
        <v>201</v>
      </c>
    </row>
    <row r="14" spans="2:4">
      <c r="D14" t="s">
        <v>198</v>
      </c>
    </row>
    <row r="15" spans="2:4">
      <c r="D15" t="s">
        <v>199</v>
      </c>
    </row>
    <row r="16" spans="2:4">
      <c r="D16" t="s">
        <v>204</v>
      </c>
    </row>
    <row r="18" spans="2:4">
      <c r="C18" t="s">
        <v>195</v>
      </c>
    </row>
    <row r="19" spans="2:4">
      <c r="D19" t="s">
        <v>200</v>
      </c>
    </row>
    <row r="20" spans="2:4">
      <c r="D20" t="s">
        <v>202</v>
      </c>
    </row>
    <row r="21" spans="2:4">
      <c r="D21" t="s">
        <v>207</v>
      </c>
    </row>
    <row r="22" spans="2:4">
      <c r="D22" t="s">
        <v>206</v>
      </c>
    </row>
    <row r="24" spans="2:4">
      <c r="B24" t="s">
        <v>242</v>
      </c>
    </row>
    <row r="27" spans="2:4">
      <c r="B27" t="s">
        <v>243</v>
      </c>
    </row>
    <row r="28" spans="2:4">
      <c r="B28" t="s">
        <v>246</v>
      </c>
    </row>
    <row r="29" spans="2:4">
      <c r="C29" t="s">
        <v>247</v>
      </c>
    </row>
    <row r="30" spans="2:4">
      <c r="C30" t="s">
        <v>244</v>
      </c>
    </row>
    <row r="31" spans="2:4">
      <c r="C31" t="s">
        <v>245</v>
      </c>
    </row>
    <row r="32" spans="2:4">
      <c r="C32" t="s">
        <v>250</v>
      </c>
    </row>
    <row r="34" spans="2:2">
      <c r="B34" t="s">
        <v>335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E10" sqref="E10"/>
    </sheetView>
  </sheetViews>
  <sheetFormatPr defaultRowHeight="14.25"/>
  <cols>
    <col min="1" max="1" width="19.5" style="1" customWidth="1"/>
  </cols>
  <sheetData>
    <row r="1" spans="1:1">
      <c r="A1" s="3" t="s">
        <v>151</v>
      </c>
    </row>
    <row r="2" spans="1:1">
      <c r="A2" s="3" t="s">
        <v>168</v>
      </c>
    </row>
    <row r="3" spans="1:1">
      <c r="A3" s="3" t="s">
        <v>153</v>
      </c>
    </row>
    <row r="4" spans="1:1">
      <c r="A4" s="3" t="s">
        <v>149</v>
      </c>
    </row>
    <row r="5" spans="1:1">
      <c r="A5" s="3" t="s">
        <v>145</v>
      </c>
    </row>
    <row r="6" spans="1:1">
      <c r="A6" s="3" t="s">
        <v>354</v>
      </c>
    </row>
    <row r="7" spans="1:1">
      <c r="A7" s="3" t="s">
        <v>353</v>
      </c>
    </row>
    <row r="8" spans="1:1">
      <c r="A8" s="3" t="s">
        <v>280</v>
      </c>
    </row>
    <row r="9" spans="1:1">
      <c r="A9" s="3" t="s">
        <v>155</v>
      </c>
    </row>
    <row r="10" spans="1:1">
      <c r="A10" s="3" t="s">
        <v>156</v>
      </c>
    </row>
    <row r="11" spans="1:1">
      <c r="A11" s="3" t="s">
        <v>163</v>
      </c>
    </row>
    <row r="12" spans="1:1">
      <c r="A12" s="3" t="s">
        <v>348</v>
      </c>
    </row>
    <row r="13" spans="1:1">
      <c r="A13" s="3" t="s">
        <v>157</v>
      </c>
    </row>
    <row r="14" spans="1:1">
      <c r="A14" s="3" t="s">
        <v>182</v>
      </c>
    </row>
    <row r="15" spans="1:1">
      <c r="A15" s="3" t="s">
        <v>180</v>
      </c>
    </row>
    <row r="16" spans="1:1">
      <c r="A16" s="3" t="s">
        <v>261</v>
      </c>
    </row>
    <row r="17" spans="1:1">
      <c r="A17" s="18" t="s">
        <v>159</v>
      </c>
    </row>
    <row r="18" spans="1:1">
      <c r="A18" s="18" t="s">
        <v>278</v>
      </c>
    </row>
    <row r="19" spans="1:1">
      <c r="A19" s="3" t="s">
        <v>172</v>
      </c>
    </row>
    <row r="20" spans="1:1">
      <c r="A20" s="3" t="s">
        <v>176</v>
      </c>
    </row>
    <row r="21" spans="1:1">
      <c r="A21" s="3" t="s">
        <v>253</v>
      </c>
    </row>
    <row r="22" spans="1:1">
      <c r="A22" s="3" t="s">
        <v>255</v>
      </c>
    </row>
    <row r="23" spans="1:1">
      <c r="A23" s="3" t="s">
        <v>276</v>
      </c>
    </row>
    <row r="24" spans="1:1">
      <c r="A24" s="1" t="s">
        <v>228</v>
      </c>
    </row>
    <row r="25" spans="1:1">
      <c r="A25" s="3" t="s">
        <v>229</v>
      </c>
    </row>
    <row r="26" spans="1:1">
      <c r="A26" s="18" t="s">
        <v>178</v>
      </c>
    </row>
    <row r="27" spans="1:1">
      <c r="A27" s="3" t="s">
        <v>175</v>
      </c>
    </row>
    <row r="28" spans="1:1">
      <c r="A28" s="3" t="s">
        <v>161</v>
      </c>
    </row>
    <row r="29" spans="1:1">
      <c r="A29" s="3" t="s">
        <v>164</v>
      </c>
    </row>
    <row r="30" spans="1:1">
      <c r="A30" s="3" t="s">
        <v>166</v>
      </c>
    </row>
    <row r="31" spans="1:1">
      <c r="A31" s="18" t="s">
        <v>147</v>
      </c>
    </row>
    <row r="32" spans="1:1">
      <c r="A32" s="3" t="s">
        <v>169</v>
      </c>
    </row>
    <row r="33" spans="1:1">
      <c r="A33" s="1" t="s">
        <v>224</v>
      </c>
    </row>
    <row r="34" spans="1:1">
      <c r="A34" s="18" t="s">
        <v>187</v>
      </c>
    </row>
    <row r="35" spans="1:1">
      <c r="A35" s="18" t="s">
        <v>185</v>
      </c>
    </row>
    <row r="36" spans="1:1">
      <c r="A36" s="1" t="s">
        <v>226</v>
      </c>
    </row>
    <row r="37" spans="1:1">
      <c r="A37" s="1" t="s">
        <v>231</v>
      </c>
    </row>
    <row r="38" spans="1:1">
      <c r="A38" s="1" t="s">
        <v>351</v>
      </c>
    </row>
    <row r="39" spans="1:1">
      <c r="A39" s="1" t="s">
        <v>234</v>
      </c>
    </row>
    <row r="40" spans="1:1">
      <c r="A40" s="1" t="s">
        <v>273</v>
      </c>
    </row>
    <row r="41" spans="1:1">
      <c r="A41" s="1" t="s">
        <v>282</v>
      </c>
    </row>
    <row r="42" spans="1:1">
      <c r="A42" s="1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1" sqref="B1:J3"/>
    </sheetView>
  </sheetViews>
  <sheetFormatPr defaultRowHeight="14.25"/>
  <sheetData>
    <row r="1" spans="2:2">
      <c r="B1" t="s">
        <v>248</v>
      </c>
    </row>
    <row r="2" spans="2:2">
      <c r="B2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0"/>
  <sheetViews>
    <sheetView topLeftCell="A25" workbookViewId="0">
      <selection activeCell="B53" sqref="B53:C53"/>
    </sheetView>
  </sheetViews>
  <sheetFormatPr defaultRowHeight="14.25"/>
  <cols>
    <col min="1" max="2" width="13.875" bestFit="1" customWidth="1"/>
    <col min="5" max="5" width="12.75" bestFit="1" customWidth="1"/>
    <col min="6" max="6" width="15.375" customWidth="1"/>
    <col min="8" max="8" width="9.5" customWidth="1"/>
    <col min="9" max="9" width="8.625" style="106" customWidth="1"/>
    <col min="10" max="10" width="22.75" style="106" bestFit="1" customWidth="1"/>
    <col min="11" max="12" width="11.625" bestFit="1" customWidth="1"/>
    <col min="13" max="13" width="13.875" bestFit="1" customWidth="1"/>
    <col min="14" max="14" width="11.625" bestFit="1" customWidth="1"/>
    <col min="15" max="15" width="11.625" customWidth="1"/>
    <col min="16" max="16" width="16.125" bestFit="1" customWidth="1"/>
    <col min="17" max="18" width="13.875" customWidth="1"/>
    <col min="19" max="19" width="13.875" bestFit="1" customWidth="1"/>
    <col min="20" max="20" width="9.5" bestFit="1" customWidth="1"/>
    <col min="22" max="22" width="10.5" bestFit="1" customWidth="1"/>
  </cols>
  <sheetData>
    <row r="1" spans="1:22">
      <c r="A1" s="139" t="s">
        <v>364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</row>
    <row r="2" spans="1:22">
      <c r="A2" s="102" t="s">
        <v>371</v>
      </c>
      <c r="B2" s="102"/>
      <c r="C2" s="102"/>
      <c r="D2" s="102"/>
      <c r="E2" s="102"/>
      <c r="F2" s="102"/>
      <c r="G2" s="102"/>
      <c r="H2" s="102" t="s">
        <v>372</v>
      </c>
      <c r="I2" s="105"/>
      <c r="J2" s="105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</row>
    <row r="3" spans="1:22">
      <c r="A3" s="1" t="s">
        <v>365</v>
      </c>
      <c r="B3" s="1" t="s">
        <v>366</v>
      </c>
      <c r="C3" s="1" t="s">
        <v>367</v>
      </c>
      <c r="D3" s="1" t="s">
        <v>368</v>
      </c>
      <c r="E3" s="1" t="s">
        <v>370</v>
      </c>
      <c r="F3" s="104"/>
      <c r="H3" s="1" t="s">
        <v>290</v>
      </c>
      <c r="I3" s="7" t="s">
        <v>376</v>
      </c>
      <c r="J3" s="7" t="s">
        <v>425</v>
      </c>
      <c r="K3" s="1" t="s">
        <v>374</v>
      </c>
      <c r="L3" s="1" t="s">
        <v>381</v>
      </c>
      <c r="M3" s="1" t="s">
        <v>405</v>
      </c>
      <c r="N3" s="1" t="s">
        <v>380</v>
      </c>
      <c r="O3" s="1" t="s">
        <v>382</v>
      </c>
      <c r="P3" s="1" t="s">
        <v>406</v>
      </c>
      <c r="Q3" s="1" t="s">
        <v>383</v>
      </c>
      <c r="R3" s="1" t="s">
        <v>391</v>
      </c>
      <c r="S3" s="1" t="s">
        <v>396</v>
      </c>
      <c r="T3" s="1" t="s">
        <v>369</v>
      </c>
      <c r="U3" s="4" t="s">
        <v>373</v>
      </c>
      <c r="V3" s="103"/>
    </row>
    <row r="4" spans="1:22">
      <c r="A4" s="86">
        <v>42278</v>
      </c>
      <c r="B4" s="86">
        <v>42368</v>
      </c>
      <c r="C4" s="1">
        <v>970</v>
      </c>
      <c r="D4" s="1">
        <v>1510</v>
      </c>
      <c r="E4" s="1">
        <f>100*(D4-C4)/C4</f>
        <v>55.670103092783506</v>
      </c>
      <c r="F4" s="104"/>
      <c r="H4" s="134" t="s">
        <v>375</v>
      </c>
      <c r="I4" s="135" t="s">
        <v>377</v>
      </c>
      <c r="J4" s="135" t="s">
        <v>465</v>
      </c>
      <c r="K4" s="136">
        <v>43551</v>
      </c>
      <c r="L4" s="136">
        <v>43865</v>
      </c>
      <c r="M4" s="136">
        <v>43865</v>
      </c>
      <c r="N4" s="134">
        <v>7.17</v>
      </c>
      <c r="O4" s="134">
        <v>1.63</v>
      </c>
      <c r="P4" s="134">
        <v>1.63</v>
      </c>
      <c r="Q4" s="134">
        <f>(N4-P4)/O4</f>
        <v>3.3987730061349697</v>
      </c>
      <c r="R4" s="134"/>
      <c r="S4" s="134">
        <v>2.06</v>
      </c>
      <c r="T4" s="134">
        <f t="shared" ref="T4:T25" si="0">(S4-P4)/P4</f>
        <v>0.26380368098159523</v>
      </c>
      <c r="U4" s="1"/>
    </row>
    <row r="5" spans="1:22">
      <c r="A5" s="86">
        <v>42378</v>
      </c>
      <c r="B5" s="86">
        <v>42490</v>
      </c>
      <c r="C5" s="1">
        <v>1000</v>
      </c>
      <c r="D5" s="1">
        <v>1400</v>
      </c>
      <c r="E5" s="1">
        <f>100*(D5-C5)/C5</f>
        <v>40</v>
      </c>
      <c r="F5" s="104"/>
      <c r="H5" s="1" t="s">
        <v>378</v>
      </c>
      <c r="I5" s="7" t="s">
        <v>379</v>
      </c>
      <c r="J5" s="7"/>
      <c r="K5" s="86">
        <v>43580</v>
      </c>
      <c r="L5" s="86">
        <v>43787</v>
      </c>
      <c r="M5" s="86">
        <v>43787</v>
      </c>
      <c r="N5" s="1">
        <v>10.199999999999999</v>
      </c>
      <c r="O5" s="1">
        <v>4.4000000000000004</v>
      </c>
      <c r="P5" s="1">
        <v>4.4000000000000004</v>
      </c>
      <c r="Q5" s="1">
        <f>(N5-P5)/O5</f>
        <v>1.3181818181818179</v>
      </c>
      <c r="R5" s="86">
        <v>43905</v>
      </c>
      <c r="S5" s="1">
        <v>6.01</v>
      </c>
      <c r="T5" s="1">
        <f t="shared" si="0"/>
        <v>0.36590909090909074</v>
      </c>
      <c r="U5" s="1"/>
    </row>
    <row r="6" spans="1:22">
      <c r="A6" s="86">
        <v>42597</v>
      </c>
      <c r="B6" s="86">
        <v>42811</v>
      </c>
      <c r="C6" s="1">
        <v>1200</v>
      </c>
      <c r="D6" s="1">
        <v>1810</v>
      </c>
      <c r="E6" s="1">
        <f>100*(D6-C6)/C6</f>
        <v>50.833333333333336</v>
      </c>
      <c r="F6" s="104"/>
      <c r="H6" s="45" t="s">
        <v>384</v>
      </c>
      <c r="I6" s="116" t="s">
        <v>103</v>
      </c>
      <c r="J6" s="116" t="s">
        <v>435</v>
      </c>
      <c r="K6" s="98">
        <v>43581</v>
      </c>
      <c r="L6" s="98">
        <v>43770</v>
      </c>
      <c r="M6" s="98">
        <v>43770</v>
      </c>
      <c r="N6" s="45">
        <v>3.58</v>
      </c>
      <c r="O6" s="45">
        <v>1.4</v>
      </c>
      <c r="P6" s="45">
        <v>1.4</v>
      </c>
      <c r="Q6" s="45">
        <f t="shared" ref="Q6:Q35" si="1">(N6-P6)/O6</f>
        <v>1.5571428571428574</v>
      </c>
      <c r="R6" s="45"/>
      <c r="S6" s="45">
        <v>3.53</v>
      </c>
      <c r="T6" s="45">
        <f t="shared" si="0"/>
        <v>1.5214285714285714</v>
      </c>
      <c r="U6" s="1"/>
    </row>
    <row r="7" spans="1:22">
      <c r="A7" s="86">
        <v>43393</v>
      </c>
      <c r="B7" s="86">
        <v>43207</v>
      </c>
      <c r="C7" s="1">
        <v>495</v>
      </c>
      <c r="D7" s="1">
        <v>900</v>
      </c>
      <c r="E7" s="1">
        <f>100*(D7-C7)/C7</f>
        <v>81.818181818181813</v>
      </c>
      <c r="F7" s="104"/>
      <c r="H7" s="1" t="s">
        <v>385</v>
      </c>
      <c r="I7" s="7" t="s">
        <v>386</v>
      </c>
      <c r="J7" s="7"/>
      <c r="K7" s="86">
        <v>43581</v>
      </c>
      <c r="L7" s="86">
        <v>43864</v>
      </c>
      <c r="M7" s="86">
        <v>43864</v>
      </c>
      <c r="N7" s="1">
        <v>12</v>
      </c>
      <c r="O7" s="1">
        <v>6.6</v>
      </c>
      <c r="P7" s="1">
        <v>6.6</v>
      </c>
      <c r="Q7" s="1">
        <f t="shared" si="1"/>
        <v>0.81818181818181823</v>
      </c>
      <c r="R7" s="1"/>
      <c r="S7" s="1">
        <v>7.49</v>
      </c>
      <c r="T7" s="1">
        <f t="shared" si="0"/>
        <v>0.13484848484848494</v>
      </c>
      <c r="U7" s="1"/>
    </row>
    <row r="8" spans="1:22">
      <c r="A8" s="86">
        <v>43781</v>
      </c>
      <c r="B8" s="86">
        <v>43840</v>
      </c>
      <c r="C8" s="1">
        <v>491</v>
      </c>
      <c r="D8" s="1">
        <v>610</v>
      </c>
      <c r="E8" s="1">
        <f>100*(D8-C8)/C8</f>
        <v>24.236252545824847</v>
      </c>
      <c r="F8" s="104"/>
      <c r="H8" s="6" t="s">
        <v>387</v>
      </c>
      <c r="I8" s="123" t="s">
        <v>388</v>
      </c>
      <c r="J8" s="123" t="s">
        <v>434</v>
      </c>
      <c r="K8" s="124">
        <v>43581</v>
      </c>
      <c r="L8" s="124">
        <v>43789</v>
      </c>
      <c r="M8" s="124">
        <v>43789</v>
      </c>
      <c r="N8" s="6">
        <v>6.5</v>
      </c>
      <c r="O8" s="6">
        <v>1.54</v>
      </c>
      <c r="P8" s="6">
        <v>1.54</v>
      </c>
      <c r="Q8" s="6">
        <f t="shared" si="1"/>
        <v>3.2207792207792205</v>
      </c>
      <c r="R8" s="6"/>
      <c r="S8" s="6">
        <v>3.33</v>
      </c>
      <c r="T8" s="6">
        <f t="shared" si="0"/>
        <v>1.1623376623376622</v>
      </c>
      <c r="U8" s="1"/>
    </row>
    <row r="9" spans="1:22">
      <c r="A9" s="1"/>
      <c r="B9" s="1"/>
      <c r="C9" s="1"/>
      <c r="D9" s="1"/>
      <c r="E9" s="1"/>
      <c r="F9" s="104"/>
      <c r="H9" s="1" t="s">
        <v>389</v>
      </c>
      <c r="I9" s="7" t="s">
        <v>390</v>
      </c>
      <c r="J9" s="7"/>
      <c r="K9" s="86">
        <v>43382</v>
      </c>
      <c r="L9" s="86">
        <v>43494</v>
      </c>
      <c r="M9" s="86">
        <v>43494</v>
      </c>
      <c r="N9" s="1">
        <v>4.5</v>
      </c>
      <c r="O9" s="1">
        <v>1.9</v>
      </c>
      <c r="P9" s="1">
        <v>1.9</v>
      </c>
      <c r="Q9" s="1">
        <f t="shared" si="1"/>
        <v>1.368421052631579</v>
      </c>
      <c r="R9" s="38">
        <v>43571</v>
      </c>
      <c r="S9" s="1">
        <v>3.1</v>
      </c>
      <c r="T9" s="1">
        <f t="shared" si="0"/>
        <v>0.63157894736842113</v>
      </c>
      <c r="U9" s="1"/>
    </row>
    <row r="10" spans="1:22">
      <c r="A10" s="1"/>
      <c r="B10" s="1"/>
      <c r="C10" s="1"/>
      <c r="D10" s="1"/>
      <c r="E10" s="1"/>
      <c r="F10" s="104"/>
      <c r="H10" s="1" t="s">
        <v>389</v>
      </c>
      <c r="I10" s="7" t="s">
        <v>390</v>
      </c>
      <c r="J10" s="7"/>
      <c r="K10" s="86">
        <v>43572</v>
      </c>
      <c r="L10" s="86">
        <v>43868</v>
      </c>
      <c r="M10" s="86">
        <v>43868</v>
      </c>
      <c r="N10" s="1">
        <v>3.1</v>
      </c>
      <c r="O10" s="1">
        <v>1.7</v>
      </c>
      <c r="P10" s="1">
        <v>1.7</v>
      </c>
      <c r="Q10" s="1">
        <f t="shared" si="1"/>
        <v>0.82352941176470595</v>
      </c>
      <c r="R10" s="1"/>
      <c r="S10" s="1">
        <v>2.72</v>
      </c>
      <c r="T10" s="1">
        <f t="shared" si="0"/>
        <v>0.6000000000000002</v>
      </c>
      <c r="U10" s="1"/>
    </row>
    <row r="11" spans="1:22">
      <c r="A11" s="1"/>
      <c r="B11" s="1"/>
      <c r="C11" s="1"/>
      <c r="D11" s="1"/>
      <c r="E11" s="1"/>
      <c r="F11" s="104"/>
      <c r="H11" s="49" t="s">
        <v>392</v>
      </c>
      <c r="I11" s="125" t="s">
        <v>393</v>
      </c>
      <c r="J11" s="125" t="s">
        <v>468</v>
      </c>
      <c r="K11" s="126">
        <v>43852</v>
      </c>
      <c r="L11" s="126">
        <v>43892</v>
      </c>
      <c r="M11" s="126">
        <v>43892</v>
      </c>
      <c r="N11" s="49">
        <v>9.8000000000000007</v>
      </c>
      <c r="O11" s="49">
        <v>4.58</v>
      </c>
      <c r="P11" s="49">
        <v>4.58</v>
      </c>
      <c r="Q11" s="49">
        <f t="shared" si="1"/>
        <v>1.1397379912663756</v>
      </c>
      <c r="R11" s="49"/>
      <c r="S11" s="49">
        <v>5.88</v>
      </c>
      <c r="T11" s="49">
        <f t="shared" si="0"/>
        <v>0.28384279475982527</v>
      </c>
      <c r="U11" s="1"/>
    </row>
    <row r="12" spans="1:22">
      <c r="A12" s="1"/>
      <c r="B12" s="1"/>
      <c r="C12" s="1"/>
      <c r="D12" s="1"/>
      <c r="E12" s="1"/>
      <c r="F12" s="104"/>
      <c r="H12" s="1" t="s">
        <v>394</v>
      </c>
      <c r="I12" s="7" t="s">
        <v>395</v>
      </c>
      <c r="J12" s="7"/>
      <c r="K12" s="86">
        <v>43216</v>
      </c>
      <c r="L12" s="86">
        <v>43403</v>
      </c>
      <c r="M12" s="86">
        <v>43403</v>
      </c>
      <c r="N12" s="1">
        <v>8.3800000000000008</v>
      </c>
      <c r="O12" s="1">
        <v>3.85</v>
      </c>
      <c r="P12" s="1">
        <v>3.85</v>
      </c>
      <c r="Q12" s="1">
        <f t="shared" si="1"/>
        <v>1.1766233766233769</v>
      </c>
      <c r="R12" s="38">
        <v>43565</v>
      </c>
      <c r="S12" s="1">
        <v>13.25</v>
      </c>
      <c r="T12" s="1">
        <f t="shared" si="0"/>
        <v>2.4415584415584415</v>
      </c>
      <c r="U12" s="1"/>
    </row>
    <row r="13" spans="1:22">
      <c r="A13" s="1"/>
      <c r="B13" s="1"/>
      <c r="C13" s="1"/>
      <c r="D13" s="1"/>
      <c r="E13" s="1"/>
      <c r="F13" s="104"/>
      <c r="H13" s="1" t="s">
        <v>394</v>
      </c>
      <c r="I13" s="7" t="s">
        <v>395</v>
      </c>
      <c r="J13" s="7"/>
      <c r="K13" s="86">
        <v>43565</v>
      </c>
      <c r="L13" s="86">
        <v>43892</v>
      </c>
      <c r="M13" s="86">
        <v>43892</v>
      </c>
      <c r="N13" s="1">
        <v>13.25</v>
      </c>
      <c r="O13" s="1">
        <v>4.13</v>
      </c>
      <c r="P13" s="1">
        <v>4.13</v>
      </c>
      <c r="Q13" s="1">
        <f t="shared" si="1"/>
        <v>2.2082324455205815</v>
      </c>
      <c r="R13" s="1"/>
      <c r="S13" s="1">
        <v>5.28</v>
      </c>
      <c r="T13" s="1">
        <f t="shared" si="0"/>
        <v>0.27845036319612598</v>
      </c>
      <c r="U13" s="1"/>
    </row>
    <row r="14" spans="1:22">
      <c r="A14" s="1"/>
      <c r="B14" s="1"/>
      <c r="C14" s="1"/>
      <c r="D14" s="1"/>
      <c r="E14" s="1"/>
      <c r="F14" s="104"/>
      <c r="H14" s="107" t="s">
        <v>436</v>
      </c>
      <c r="I14" s="108" t="s">
        <v>437</v>
      </c>
      <c r="J14" s="108"/>
      <c r="K14" s="109">
        <v>43685</v>
      </c>
      <c r="L14" s="110"/>
      <c r="M14" s="110"/>
      <c r="N14" s="110">
        <v>3</v>
      </c>
      <c r="O14" s="110">
        <v>1.59</v>
      </c>
      <c r="P14" s="110">
        <v>1.58</v>
      </c>
      <c r="Q14" s="110">
        <f t="shared" si="1"/>
        <v>0.89308176100628922</v>
      </c>
      <c r="R14" s="110"/>
      <c r="S14" s="110">
        <v>1.59</v>
      </c>
      <c r="T14" s="110">
        <f t="shared" si="0"/>
        <v>6.329113924050638E-3</v>
      </c>
      <c r="U14" s="1"/>
    </row>
    <row r="15" spans="1:22">
      <c r="A15" s="1"/>
      <c r="B15" s="1"/>
      <c r="C15" s="1"/>
      <c r="D15" s="1"/>
      <c r="E15" s="1"/>
      <c r="F15" s="104"/>
      <c r="H15" s="110" t="s">
        <v>438</v>
      </c>
      <c r="I15" s="108" t="s">
        <v>439</v>
      </c>
      <c r="J15" s="108"/>
      <c r="K15" s="109">
        <v>43825</v>
      </c>
      <c r="L15" s="110"/>
      <c r="M15" s="110"/>
      <c r="N15" s="110">
        <v>3.5</v>
      </c>
      <c r="O15" s="110">
        <v>1.75</v>
      </c>
      <c r="P15" s="110">
        <v>1.74</v>
      </c>
      <c r="Q15" s="110">
        <f t="shared" si="1"/>
        <v>1.0057142857142858</v>
      </c>
      <c r="R15" s="110"/>
      <c r="S15" s="110">
        <v>1.75</v>
      </c>
      <c r="T15" s="110">
        <f t="shared" si="0"/>
        <v>5.7471264367816143E-3</v>
      </c>
      <c r="U15" s="1"/>
    </row>
    <row r="16" spans="1:22">
      <c r="A16" s="1"/>
      <c r="B16" s="1"/>
      <c r="C16" s="1"/>
      <c r="D16" s="1"/>
      <c r="E16" s="1"/>
      <c r="F16" s="104"/>
      <c r="H16" s="1" t="s">
        <v>397</v>
      </c>
      <c r="I16" s="7" t="s">
        <v>398</v>
      </c>
      <c r="J16" s="7"/>
      <c r="K16" s="86">
        <v>43216</v>
      </c>
      <c r="L16" s="86">
        <v>43390</v>
      </c>
      <c r="M16" s="86">
        <v>43390</v>
      </c>
      <c r="N16" s="1">
        <v>10.199999999999999</v>
      </c>
      <c r="O16" s="1">
        <v>2.34</v>
      </c>
      <c r="P16" s="1">
        <v>2.34</v>
      </c>
      <c r="Q16" s="1">
        <f t="shared" si="1"/>
        <v>3.358974358974359</v>
      </c>
      <c r="R16" s="38">
        <v>43572</v>
      </c>
      <c r="S16" s="1">
        <v>6.21</v>
      </c>
      <c r="T16" s="1">
        <f t="shared" si="0"/>
        <v>1.653846153846154</v>
      </c>
      <c r="U16" s="1"/>
    </row>
    <row r="17" spans="1:21">
      <c r="A17" s="1"/>
      <c r="B17" s="1"/>
      <c r="C17" s="1"/>
      <c r="D17" s="1"/>
      <c r="E17" s="1"/>
      <c r="F17" s="104"/>
      <c r="H17" s="1" t="s">
        <v>397</v>
      </c>
      <c r="I17" s="7" t="s">
        <v>398</v>
      </c>
      <c r="J17" s="7"/>
      <c r="K17" s="86">
        <v>43572</v>
      </c>
      <c r="L17" s="86">
        <v>43784</v>
      </c>
      <c r="M17" s="86">
        <v>43784</v>
      </c>
      <c r="N17" s="1">
        <v>6.21</v>
      </c>
      <c r="O17" s="1">
        <v>2.4</v>
      </c>
      <c r="P17" s="1">
        <v>2.4</v>
      </c>
      <c r="Q17" s="1">
        <f t="shared" si="1"/>
        <v>1.5875000000000001</v>
      </c>
      <c r="R17" s="1"/>
      <c r="S17" s="1">
        <v>3.14</v>
      </c>
      <c r="T17" s="1">
        <f t="shared" si="0"/>
        <v>0.30833333333333346</v>
      </c>
      <c r="U17" s="1"/>
    </row>
    <row r="18" spans="1:21">
      <c r="A18" s="1"/>
      <c r="B18" s="1"/>
      <c r="C18" s="1"/>
      <c r="D18" s="1"/>
      <c r="E18" s="1"/>
      <c r="F18" s="104"/>
      <c r="H18" s="6" t="s">
        <v>399</v>
      </c>
      <c r="I18" s="123" t="s">
        <v>400</v>
      </c>
      <c r="J18" s="123" t="s">
        <v>433</v>
      </c>
      <c r="K18" s="124">
        <v>43581</v>
      </c>
      <c r="L18" s="124">
        <v>43782</v>
      </c>
      <c r="M18" s="124">
        <v>43782</v>
      </c>
      <c r="N18" s="6">
        <v>12.56</v>
      </c>
      <c r="O18" s="6">
        <v>1.46</v>
      </c>
      <c r="P18" s="6">
        <v>1.46</v>
      </c>
      <c r="Q18" s="6">
        <f t="shared" si="1"/>
        <v>7.6027397260273988</v>
      </c>
      <c r="R18" s="6"/>
      <c r="S18" s="6">
        <v>2.2799999999999998</v>
      </c>
      <c r="T18" s="6">
        <f t="shared" si="0"/>
        <v>0.56164383561643827</v>
      </c>
      <c r="U18" s="1"/>
    </row>
    <row r="19" spans="1:21">
      <c r="A19" s="1"/>
      <c r="B19" s="1"/>
      <c r="C19" s="1"/>
      <c r="D19" s="1"/>
      <c r="E19" s="1"/>
      <c r="F19" s="104"/>
      <c r="H19" s="1" t="s">
        <v>401</v>
      </c>
      <c r="I19" s="7" t="s">
        <v>402</v>
      </c>
      <c r="J19" s="7"/>
      <c r="K19" s="1"/>
      <c r="L19" s="86">
        <v>43392</v>
      </c>
      <c r="M19" s="86">
        <v>43392</v>
      </c>
      <c r="N19" s="1"/>
      <c r="O19" s="1">
        <v>1.85</v>
      </c>
      <c r="P19" s="1">
        <v>1.85</v>
      </c>
      <c r="Q19" s="1">
        <f t="shared" si="1"/>
        <v>-1</v>
      </c>
      <c r="R19" s="38">
        <v>43572</v>
      </c>
      <c r="S19" s="1">
        <v>4.5999999999999996</v>
      </c>
      <c r="T19" s="1">
        <f t="shared" si="0"/>
        <v>1.4864864864864862</v>
      </c>
      <c r="U19" s="1"/>
    </row>
    <row r="20" spans="1:21">
      <c r="A20" s="1"/>
      <c r="B20" s="1"/>
      <c r="C20" s="1"/>
      <c r="D20" s="1"/>
      <c r="E20" s="1"/>
      <c r="F20" s="104"/>
      <c r="H20" s="1" t="s">
        <v>401</v>
      </c>
      <c r="I20" s="7" t="s">
        <v>402</v>
      </c>
      <c r="J20" s="7"/>
      <c r="K20" s="86">
        <v>43572</v>
      </c>
      <c r="L20" s="86">
        <v>43892</v>
      </c>
      <c r="M20" s="86">
        <v>43892</v>
      </c>
      <c r="N20" s="1">
        <v>4.5999999999999996</v>
      </c>
      <c r="O20" s="1">
        <v>1.83</v>
      </c>
      <c r="P20" s="1">
        <v>1.83</v>
      </c>
      <c r="Q20" s="1">
        <f t="shared" si="1"/>
        <v>1.513661202185792</v>
      </c>
      <c r="R20" s="1"/>
      <c r="S20" s="1">
        <v>2.2000000000000002</v>
      </c>
      <c r="T20" s="1">
        <f t="shared" si="0"/>
        <v>0.20218579234972683</v>
      </c>
      <c r="U20" s="1"/>
    </row>
    <row r="21" spans="1:21">
      <c r="H21" s="6" t="s">
        <v>461</v>
      </c>
      <c r="I21" s="123" t="s">
        <v>404</v>
      </c>
      <c r="J21" s="123" t="s">
        <v>464</v>
      </c>
      <c r="K21" s="124">
        <v>43581</v>
      </c>
      <c r="L21" s="124">
        <v>43627</v>
      </c>
      <c r="M21" s="124">
        <v>43783</v>
      </c>
      <c r="N21" s="6">
        <v>8</v>
      </c>
      <c r="O21" s="6">
        <v>2.35</v>
      </c>
      <c r="P21" s="6">
        <v>2.7</v>
      </c>
      <c r="Q21" s="6">
        <f t="shared" si="1"/>
        <v>2.2553191489361701</v>
      </c>
      <c r="R21" s="6"/>
      <c r="S21" s="6">
        <v>6.5</v>
      </c>
      <c r="T21" s="6">
        <f t="shared" si="0"/>
        <v>1.4074074074074072</v>
      </c>
      <c r="U21" s="1"/>
    </row>
    <row r="22" spans="1:21">
      <c r="A22" s="132" t="s">
        <v>440</v>
      </c>
      <c r="B22" s="132"/>
      <c r="C22" s="132"/>
      <c r="D22" s="132"/>
      <c r="E22" s="132"/>
      <c r="F22" s="132"/>
      <c r="H22" s="1" t="s">
        <v>407</v>
      </c>
      <c r="I22" s="7" t="s">
        <v>408</v>
      </c>
      <c r="J22" s="7"/>
      <c r="K22" s="86">
        <v>43581</v>
      </c>
      <c r="L22" s="38">
        <v>43725</v>
      </c>
      <c r="M22" s="38">
        <v>43795</v>
      </c>
      <c r="N22" s="1">
        <v>5.2</v>
      </c>
      <c r="O22" s="1">
        <v>0.89</v>
      </c>
      <c r="P22" s="1">
        <v>1.06</v>
      </c>
      <c r="Q22" s="1">
        <f t="shared" si="1"/>
        <v>4.6516853932584272</v>
      </c>
      <c r="R22" s="1"/>
      <c r="S22" s="1">
        <v>1.46</v>
      </c>
      <c r="T22" s="1">
        <f t="shared" si="0"/>
        <v>0.37735849056603765</v>
      </c>
      <c r="U22" s="1"/>
    </row>
    <row r="23" spans="1:21">
      <c r="A23" s="130" t="s">
        <v>442</v>
      </c>
      <c r="B23" s="130"/>
      <c r="C23" s="130"/>
      <c r="D23" s="130"/>
      <c r="E23" s="130"/>
      <c r="F23" s="130"/>
      <c r="H23" s="1" t="s">
        <v>300</v>
      </c>
      <c r="I23" s="7" t="s">
        <v>409</v>
      </c>
      <c r="J23" s="7"/>
      <c r="K23" s="86">
        <v>43399</v>
      </c>
      <c r="L23" s="86">
        <v>43497</v>
      </c>
      <c r="M23" s="86"/>
      <c r="N23" s="1">
        <v>3.31</v>
      </c>
      <c r="O23" s="1">
        <v>1.53</v>
      </c>
      <c r="P23" s="1">
        <v>1.53</v>
      </c>
      <c r="Q23" s="1">
        <f t="shared" si="1"/>
        <v>1.1633986928104576</v>
      </c>
      <c r="R23" s="38">
        <v>43572</v>
      </c>
      <c r="S23" s="1">
        <v>2.91</v>
      </c>
      <c r="T23" s="1">
        <f t="shared" si="0"/>
        <v>0.90196078431372551</v>
      </c>
      <c r="U23" s="1"/>
    </row>
    <row r="24" spans="1:21">
      <c r="A24" s="130" t="s">
        <v>443</v>
      </c>
      <c r="B24" s="130"/>
      <c r="C24" s="130"/>
      <c r="D24" s="130"/>
      <c r="E24" s="130"/>
      <c r="F24" s="130"/>
      <c r="H24" s="1" t="s">
        <v>300</v>
      </c>
      <c r="I24" s="7" t="s">
        <v>409</v>
      </c>
      <c r="J24" s="7"/>
      <c r="K24" s="38">
        <v>43572</v>
      </c>
      <c r="L24" s="86">
        <v>43770</v>
      </c>
      <c r="M24" s="1"/>
      <c r="N24" s="1">
        <v>2.91</v>
      </c>
      <c r="O24" s="1">
        <v>1.07</v>
      </c>
      <c r="P24" s="1">
        <v>1.07</v>
      </c>
      <c r="Q24" s="1">
        <f t="shared" si="1"/>
        <v>1.719626168224299</v>
      </c>
      <c r="R24" s="1"/>
      <c r="S24" s="1">
        <v>1.48</v>
      </c>
      <c r="T24" s="1">
        <f t="shared" si="0"/>
        <v>0.38317757009345782</v>
      </c>
      <c r="U24" s="1"/>
    </row>
    <row r="25" spans="1:21">
      <c r="A25" s="130" t="s">
        <v>444</v>
      </c>
      <c r="B25" s="130"/>
      <c r="C25" s="130"/>
      <c r="D25" s="130"/>
      <c r="E25" s="130"/>
      <c r="F25" s="130"/>
      <c r="H25" s="1" t="s">
        <v>410</v>
      </c>
      <c r="I25" s="7" t="s">
        <v>411</v>
      </c>
      <c r="J25" s="7"/>
      <c r="K25" s="86"/>
      <c r="L25" s="86"/>
      <c r="M25" s="86">
        <v>43385</v>
      </c>
      <c r="N25" s="1"/>
      <c r="O25" s="1"/>
      <c r="P25" s="1">
        <v>2.73</v>
      </c>
      <c r="Q25" s="1"/>
      <c r="R25" s="86">
        <v>43558</v>
      </c>
      <c r="S25" s="1">
        <v>8.48</v>
      </c>
      <c r="T25" s="1">
        <f t="shared" si="0"/>
        <v>2.1062271062271063</v>
      </c>
      <c r="U25" s="1"/>
    </row>
    <row r="26" spans="1:21">
      <c r="A26" s="130" t="s">
        <v>445</v>
      </c>
      <c r="B26" s="130"/>
      <c r="C26" s="130"/>
      <c r="D26" s="130"/>
      <c r="E26" s="130"/>
      <c r="F26" s="130"/>
      <c r="H26" s="1" t="s">
        <v>410</v>
      </c>
      <c r="I26" s="7" t="s">
        <v>411</v>
      </c>
      <c r="J26" s="7"/>
      <c r="K26" s="86">
        <v>43558</v>
      </c>
      <c r="L26" s="86">
        <v>43759</v>
      </c>
      <c r="M26" s="86">
        <v>43759</v>
      </c>
      <c r="N26" s="1">
        <v>8.48</v>
      </c>
      <c r="O26" s="1">
        <v>7.11</v>
      </c>
      <c r="P26" s="1">
        <v>7.11</v>
      </c>
      <c r="Q26" s="1">
        <f t="shared" si="1"/>
        <v>0.19268635724331928</v>
      </c>
      <c r="R26" s="86">
        <v>43881</v>
      </c>
      <c r="S26" s="1">
        <v>15.28</v>
      </c>
      <c r="T26" s="1">
        <f t="shared" ref="T26:T34" si="2">(S26-P26)/P26</f>
        <v>1.1490857946554145</v>
      </c>
      <c r="U26" s="1"/>
    </row>
    <row r="27" spans="1:21">
      <c r="A27" s="130"/>
      <c r="B27" s="130" t="s">
        <v>441</v>
      </c>
      <c r="C27" s="130"/>
      <c r="D27" s="130"/>
      <c r="E27" s="130"/>
      <c r="F27" s="130"/>
      <c r="H27" s="1" t="s">
        <v>412</v>
      </c>
      <c r="I27" s="7" t="s">
        <v>413</v>
      </c>
      <c r="J27" s="7"/>
      <c r="K27" s="86">
        <v>43544</v>
      </c>
      <c r="L27" s="86">
        <v>43786</v>
      </c>
      <c r="M27" s="1"/>
      <c r="N27" s="1">
        <v>3.6</v>
      </c>
      <c r="O27" s="1">
        <v>1.76</v>
      </c>
      <c r="P27" s="1">
        <v>1.76</v>
      </c>
      <c r="Q27" s="1">
        <f t="shared" si="1"/>
        <v>1.0454545454545454</v>
      </c>
      <c r="R27" s="1"/>
      <c r="S27" s="1">
        <v>2.58</v>
      </c>
      <c r="T27" s="1">
        <f t="shared" si="2"/>
        <v>0.46590909090909094</v>
      </c>
      <c r="U27" s="1"/>
    </row>
    <row r="28" spans="1:21">
      <c r="A28" s="130"/>
      <c r="B28" s="130"/>
      <c r="C28" s="130"/>
      <c r="D28" s="130"/>
      <c r="E28" s="130"/>
      <c r="F28" s="130"/>
      <c r="H28" s="1" t="s">
        <v>414</v>
      </c>
      <c r="I28" s="7" t="s">
        <v>415</v>
      </c>
      <c r="J28" s="7"/>
      <c r="K28" s="86">
        <v>43216</v>
      </c>
      <c r="L28" s="86">
        <v>43392</v>
      </c>
      <c r="M28" s="1"/>
      <c r="N28" s="1">
        <v>3.5</v>
      </c>
      <c r="O28" s="1">
        <v>2.2000000000000002</v>
      </c>
      <c r="P28" s="1">
        <v>2.2000000000000002</v>
      </c>
      <c r="Q28" s="1">
        <f t="shared" si="1"/>
        <v>0.59090909090909083</v>
      </c>
      <c r="R28" s="38">
        <v>43543</v>
      </c>
      <c r="S28" s="1">
        <v>4.5999999999999996</v>
      </c>
      <c r="T28" s="1">
        <f t="shared" si="2"/>
        <v>1.0909090909090906</v>
      </c>
      <c r="U28" s="1"/>
    </row>
    <row r="29" spans="1:21">
      <c r="A29" s="131" t="s">
        <v>446</v>
      </c>
      <c r="B29" s="131"/>
      <c r="C29" s="131"/>
      <c r="D29" s="131"/>
      <c r="E29" s="131"/>
      <c r="F29" s="131"/>
      <c r="H29" s="111" t="s">
        <v>416</v>
      </c>
      <c r="I29" s="112" t="s">
        <v>417</v>
      </c>
      <c r="J29" s="112"/>
      <c r="K29" s="113">
        <v>43544</v>
      </c>
      <c r="L29" s="113">
        <v>43627</v>
      </c>
      <c r="M29" s="114"/>
      <c r="N29" s="114"/>
      <c r="O29" s="114"/>
      <c r="P29" s="114"/>
      <c r="Q29" s="114" t="e">
        <f t="shared" si="1"/>
        <v>#DIV/0!</v>
      </c>
      <c r="R29" s="114"/>
      <c r="S29" s="114"/>
      <c r="T29" s="114" t="e">
        <f t="shared" si="2"/>
        <v>#DIV/0!</v>
      </c>
      <c r="U29" s="115"/>
    </row>
    <row r="30" spans="1:21">
      <c r="A30" s="130" t="s">
        <v>447</v>
      </c>
      <c r="B30" s="130"/>
      <c r="C30" s="130"/>
      <c r="D30" s="130"/>
      <c r="E30" s="130"/>
      <c r="F30" s="130"/>
      <c r="H30" s="6" t="s">
        <v>418</v>
      </c>
      <c r="I30" s="123" t="s">
        <v>419</v>
      </c>
      <c r="J30" s="123" t="s">
        <v>433</v>
      </c>
      <c r="K30" s="124">
        <v>43097</v>
      </c>
      <c r="L30" s="124">
        <v>43768</v>
      </c>
      <c r="M30" s="124">
        <v>43770</v>
      </c>
      <c r="N30" s="6"/>
      <c r="O30" s="6"/>
      <c r="P30" s="6">
        <v>2.21</v>
      </c>
      <c r="Q30" s="6" t="e">
        <f t="shared" si="1"/>
        <v>#DIV/0!</v>
      </c>
      <c r="R30" s="6"/>
      <c r="S30" s="6">
        <v>6.23</v>
      </c>
      <c r="T30" s="6">
        <f t="shared" si="2"/>
        <v>1.819004524886878</v>
      </c>
      <c r="U30" s="1"/>
    </row>
    <row r="31" spans="1:21">
      <c r="A31" s="130" t="s">
        <v>448</v>
      </c>
      <c r="B31" s="130"/>
      <c r="C31" s="130"/>
      <c r="D31" s="130"/>
      <c r="E31" s="130"/>
      <c r="F31" s="130"/>
      <c r="H31" s="1" t="s">
        <v>420</v>
      </c>
      <c r="I31" s="7" t="s">
        <v>421</v>
      </c>
      <c r="J31" s="7"/>
      <c r="K31" s="86">
        <v>43390</v>
      </c>
      <c r="L31" s="86">
        <v>43735</v>
      </c>
      <c r="M31" s="1"/>
      <c r="N31" s="1"/>
      <c r="O31" s="1"/>
      <c r="P31" s="1">
        <v>3.13</v>
      </c>
      <c r="Q31" s="1" t="e">
        <f t="shared" si="1"/>
        <v>#DIV/0!</v>
      </c>
      <c r="R31" s="1"/>
      <c r="S31" s="1">
        <v>15.4</v>
      </c>
      <c r="T31" s="1">
        <f t="shared" si="2"/>
        <v>3.9201277955271565</v>
      </c>
      <c r="U31" s="1"/>
    </row>
    <row r="32" spans="1:21">
      <c r="A32" s="130" t="s">
        <v>449</v>
      </c>
      <c r="B32" s="130"/>
      <c r="C32" s="130"/>
      <c r="D32" s="130"/>
      <c r="E32" s="130"/>
      <c r="F32" s="130"/>
      <c r="H32" s="45" t="s">
        <v>422</v>
      </c>
      <c r="I32" s="116" t="s">
        <v>423</v>
      </c>
      <c r="J32" s="116" t="s">
        <v>429</v>
      </c>
      <c r="K32" s="98">
        <v>43581</v>
      </c>
      <c r="L32" s="98">
        <v>43768</v>
      </c>
      <c r="M32" s="45"/>
      <c r="N32" s="45">
        <v>5.96</v>
      </c>
      <c r="O32" s="45">
        <v>1.43</v>
      </c>
      <c r="P32" s="45">
        <v>1.43</v>
      </c>
      <c r="Q32" s="45">
        <f t="shared" si="1"/>
        <v>3.1678321678321679</v>
      </c>
      <c r="R32" s="45"/>
      <c r="S32" s="45">
        <v>2.61</v>
      </c>
      <c r="T32" s="45">
        <f t="shared" si="2"/>
        <v>0.82517482517482521</v>
      </c>
      <c r="U32" s="1"/>
    </row>
    <row r="33" spans="1:21">
      <c r="A33" s="130" t="s">
        <v>450</v>
      </c>
      <c r="B33" s="130"/>
      <c r="C33" s="130"/>
      <c r="D33" s="130"/>
      <c r="E33" s="130"/>
      <c r="F33" s="130"/>
      <c r="H33" s="45" t="s">
        <v>427</v>
      </c>
      <c r="I33" s="116" t="s">
        <v>426</v>
      </c>
      <c r="J33" s="116" t="s">
        <v>428</v>
      </c>
      <c r="K33" s="98">
        <v>43581</v>
      </c>
      <c r="L33" s="98">
        <v>43788</v>
      </c>
      <c r="M33" s="45"/>
      <c r="N33" s="45">
        <v>1.98</v>
      </c>
      <c r="O33" s="45">
        <v>1.63</v>
      </c>
      <c r="P33" s="45">
        <v>1.72</v>
      </c>
      <c r="Q33" s="45">
        <f t="shared" si="1"/>
        <v>0.15950920245398775</v>
      </c>
      <c r="R33" s="45"/>
      <c r="S33" s="45">
        <v>2.2400000000000002</v>
      </c>
      <c r="T33" s="45">
        <f t="shared" si="2"/>
        <v>0.30232558139534899</v>
      </c>
      <c r="U33" s="1"/>
    </row>
    <row r="34" spans="1:21">
      <c r="A34" s="130" t="s">
        <v>451</v>
      </c>
      <c r="B34" s="130"/>
      <c r="C34" s="130"/>
      <c r="D34" s="130"/>
      <c r="E34" s="130"/>
      <c r="F34" s="130"/>
      <c r="H34" s="127" t="s">
        <v>430</v>
      </c>
      <c r="I34" s="128" t="s">
        <v>431</v>
      </c>
      <c r="J34" s="128" t="s">
        <v>432</v>
      </c>
      <c r="K34" s="129">
        <v>43552</v>
      </c>
      <c r="L34" s="129">
        <v>43865</v>
      </c>
      <c r="M34" s="127"/>
      <c r="N34" s="127">
        <v>7.1</v>
      </c>
      <c r="O34" s="127">
        <v>1.82</v>
      </c>
      <c r="P34" s="127">
        <v>1.82</v>
      </c>
      <c r="Q34" s="127">
        <f t="shared" si="1"/>
        <v>2.9010989010989006</v>
      </c>
      <c r="R34" s="127"/>
      <c r="S34" s="127">
        <v>1.92</v>
      </c>
      <c r="T34" s="127">
        <f t="shared" si="2"/>
        <v>5.4945054945054868E-2</v>
      </c>
      <c r="U34" s="1"/>
    </row>
    <row r="35" spans="1:21">
      <c r="A35" s="130" t="s">
        <v>452</v>
      </c>
      <c r="B35" s="130"/>
      <c r="C35" s="130"/>
      <c r="D35" s="130"/>
      <c r="E35" s="130"/>
      <c r="F35" s="130"/>
      <c r="H35" s="1"/>
      <c r="I35" s="7"/>
      <c r="J35" s="7"/>
      <c r="K35" s="1"/>
      <c r="L35" s="1"/>
      <c r="M35" s="1"/>
      <c r="N35" s="1"/>
      <c r="O35" s="1"/>
      <c r="P35" s="1"/>
      <c r="Q35" s="1" t="e">
        <f t="shared" si="1"/>
        <v>#DIV/0!</v>
      </c>
      <c r="R35" s="1"/>
      <c r="S35" s="1"/>
      <c r="T35" s="1"/>
      <c r="U35" s="1"/>
    </row>
    <row r="36" spans="1:21">
      <c r="A36" s="130" t="s">
        <v>455</v>
      </c>
      <c r="B36" s="130"/>
      <c r="C36" s="130"/>
      <c r="D36" s="130"/>
      <c r="E36" s="130"/>
      <c r="F36" s="130"/>
      <c r="H36" s="1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30"/>
      <c r="B37" s="130"/>
      <c r="C37" s="130"/>
      <c r="D37" s="130"/>
      <c r="E37" s="130"/>
      <c r="F37" s="130"/>
      <c r="H37" s="1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30"/>
      <c r="B38" s="130"/>
      <c r="C38" s="130"/>
      <c r="D38" s="130"/>
      <c r="E38" s="130"/>
      <c r="F38" s="130"/>
      <c r="H38" s="1"/>
      <c r="I38" s="7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30"/>
      <c r="B39" s="130"/>
      <c r="C39" s="130"/>
      <c r="D39" s="130"/>
      <c r="E39" s="130"/>
      <c r="F39" s="130"/>
      <c r="H39" s="1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30"/>
      <c r="B40" s="130"/>
      <c r="C40" s="130"/>
      <c r="D40" s="130"/>
      <c r="E40" s="130"/>
      <c r="F40" s="130"/>
      <c r="H40" s="1"/>
      <c r="I40" s="7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30" t="s">
        <v>453</v>
      </c>
      <c r="B41" s="130"/>
      <c r="C41" s="130"/>
      <c r="D41" s="130"/>
      <c r="E41" s="130"/>
      <c r="F41" s="130"/>
      <c r="H41" s="1"/>
      <c r="I41" s="7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30" t="s">
        <v>466</v>
      </c>
      <c r="B42" s="130"/>
      <c r="C42" s="130"/>
      <c r="D42" s="130"/>
      <c r="E42" s="130"/>
      <c r="F42" s="130"/>
      <c r="H42" s="1"/>
      <c r="I42" s="7"/>
      <c r="J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30" t="s">
        <v>454</v>
      </c>
      <c r="B43" s="130"/>
      <c r="C43" s="130"/>
      <c r="D43" s="130"/>
      <c r="E43" s="130"/>
      <c r="F43" s="130"/>
      <c r="H43" s="1"/>
      <c r="I43" s="7"/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33" t="s">
        <v>469</v>
      </c>
      <c r="B44" s="133" t="s">
        <v>290</v>
      </c>
      <c r="C44" s="133" t="s">
        <v>470</v>
      </c>
      <c r="D44" s="130"/>
      <c r="E44" s="130"/>
      <c r="F44" s="130"/>
      <c r="H44" s="1"/>
      <c r="I44" s="7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40" t="s">
        <v>456</v>
      </c>
      <c r="B45" s="49" t="s">
        <v>387</v>
      </c>
      <c r="C45" s="49" t="s">
        <v>471</v>
      </c>
      <c r="D45" s="130"/>
      <c r="E45" s="130"/>
      <c r="F45" s="130"/>
      <c r="H45" s="1"/>
      <c r="I45" s="7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40"/>
      <c r="B46" s="133" t="s">
        <v>399</v>
      </c>
      <c r="C46" s="133"/>
      <c r="D46" s="130"/>
      <c r="E46" s="130"/>
      <c r="F46" s="130"/>
      <c r="H46" s="1"/>
      <c r="I46" s="7"/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40"/>
      <c r="B47" s="133" t="s">
        <v>418</v>
      </c>
      <c r="C47" s="133"/>
      <c r="D47" s="130"/>
      <c r="E47" s="130"/>
      <c r="F47" s="130"/>
      <c r="H47" s="1"/>
      <c r="I47" s="7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33" t="s">
        <v>457</v>
      </c>
      <c r="B48" s="133" t="s">
        <v>427</v>
      </c>
      <c r="C48" s="133"/>
      <c r="D48" s="130"/>
      <c r="E48" s="130"/>
      <c r="F48" s="130"/>
    </row>
    <row r="49" spans="1:6">
      <c r="A49" s="133" t="s">
        <v>458</v>
      </c>
      <c r="B49" s="133"/>
      <c r="C49" s="133"/>
      <c r="D49" s="130"/>
      <c r="E49" s="130"/>
      <c r="F49" s="130"/>
    </row>
    <row r="50" spans="1:6">
      <c r="A50" s="133" t="s">
        <v>462</v>
      </c>
      <c r="B50" s="133" t="s">
        <v>463</v>
      </c>
      <c r="C50" s="133"/>
      <c r="D50" s="130"/>
      <c r="E50" s="130"/>
      <c r="F50" s="130"/>
    </row>
    <row r="51" spans="1:6">
      <c r="A51" s="133" t="s">
        <v>459</v>
      </c>
      <c r="B51" s="133" t="s">
        <v>403</v>
      </c>
      <c r="C51" s="133"/>
      <c r="D51" s="130"/>
      <c r="E51" s="130"/>
      <c r="F51" s="130"/>
    </row>
    <row r="52" spans="1:6">
      <c r="A52" s="133" t="s">
        <v>460</v>
      </c>
      <c r="B52" s="133" t="s">
        <v>430</v>
      </c>
      <c r="C52" s="133"/>
      <c r="D52" s="130"/>
      <c r="E52" s="130"/>
      <c r="F52" s="130"/>
    </row>
    <row r="53" spans="1:6">
      <c r="A53" s="133" t="s">
        <v>467</v>
      </c>
      <c r="B53" s="49" t="s">
        <v>392</v>
      </c>
      <c r="C53" s="49" t="s">
        <v>471</v>
      </c>
      <c r="D53" s="130"/>
      <c r="E53" s="130"/>
      <c r="F53" s="130"/>
    </row>
    <row r="54" spans="1:6">
      <c r="A54" s="133"/>
      <c r="B54" s="133"/>
      <c r="C54" s="133"/>
      <c r="D54" s="130"/>
      <c r="E54" s="130"/>
      <c r="F54" s="130"/>
    </row>
    <row r="55" spans="1:6">
      <c r="A55" s="130"/>
      <c r="B55" s="130"/>
      <c r="C55" s="130"/>
      <c r="D55" s="130"/>
      <c r="E55" s="130"/>
      <c r="F55" s="130"/>
    </row>
    <row r="56" spans="1:6">
      <c r="A56" s="130"/>
      <c r="B56" s="130"/>
      <c r="C56" s="130"/>
      <c r="D56" s="130"/>
      <c r="E56" s="130"/>
      <c r="F56" s="130"/>
    </row>
    <row r="57" spans="1:6">
      <c r="A57" s="130"/>
      <c r="B57" s="130"/>
      <c r="C57" s="130"/>
      <c r="D57" s="130"/>
      <c r="E57" s="130"/>
      <c r="F57" s="130"/>
    </row>
    <row r="58" spans="1:6">
      <c r="A58" s="130"/>
      <c r="B58" s="130"/>
      <c r="C58" s="130"/>
      <c r="D58" s="130"/>
      <c r="E58" s="130"/>
      <c r="F58" s="130"/>
    </row>
    <row r="59" spans="1:6">
      <c r="A59" s="130"/>
      <c r="B59" s="130"/>
      <c r="C59" s="130"/>
      <c r="D59" s="130"/>
      <c r="E59" s="130"/>
      <c r="F59" s="130"/>
    </row>
    <row r="60" spans="1:6">
      <c r="A60" s="130"/>
      <c r="B60" s="130"/>
      <c r="C60" s="130"/>
      <c r="D60" s="130"/>
      <c r="E60" s="130"/>
      <c r="F60" s="130"/>
    </row>
  </sheetData>
  <mergeCells count="2">
    <mergeCell ref="A1:V1"/>
    <mergeCell ref="A45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总览表</vt:lpstr>
      <vt:lpstr>大盘行情记录表</vt:lpstr>
      <vt:lpstr>股票买卖顺序</vt:lpstr>
      <vt:lpstr>历史经验</vt:lpstr>
      <vt:lpstr>板块</vt:lpstr>
      <vt:lpstr>股票买卖常识</vt:lpstr>
      <vt:lpstr>ST股票记录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changping.zhou@foxmail.com</dc:creator>
  <cp:lastModifiedBy>changpzh</cp:lastModifiedBy>
  <dcterms:created xsi:type="dcterms:W3CDTF">2020-02-16T07:47:18Z</dcterms:created>
  <dcterms:modified xsi:type="dcterms:W3CDTF">2020-03-16T08:23:47Z</dcterms:modified>
</cp:coreProperties>
</file>