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Teaching\MicroMasters, local\MM 415x\R13\"/>
    </mc:Choice>
  </mc:AlternateContent>
  <bookViews>
    <workbookView xWindow="0" yWindow="0" windowWidth="20328" windowHeight="76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27" i="1"/>
  <c r="B8" i="1"/>
  <c r="E152" i="1" l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F151" i="1"/>
  <c r="G151" i="1" s="1"/>
  <c r="H151" i="1" s="1"/>
  <c r="F32" i="1"/>
  <c r="G32" i="1" s="1"/>
  <c r="H32" i="1" s="1"/>
  <c r="F31" i="1"/>
  <c r="G31" i="1" s="1"/>
  <c r="H31" i="1" s="1"/>
  <c r="F43" i="1"/>
  <c r="G43" i="1" s="1"/>
  <c r="H43" i="1" s="1"/>
  <c r="F42" i="1"/>
  <c r="G42" i="1" s="1"/>
  <c r="H42" i="1" s="1"/>
  <c r="F30" i="1"/>
  <c r="G30" i="1" s="1"/>
  <c r="H30" i="1" s="1"/>
  <c r="F103" i="1"/>
  <c r="G103" i="1" s="1"/>
  <c r="H103" i="1" s="1"/>
  <c r="F115" i="1"/>
  <c r="G115" i="1" s="1"/>
  <c r="H115" i="1" s="1"/>
  <c r="F114" i="1"/>
  <c r="G114" i="1" s="1"/>
  <c r="H114" i="1" s="1"/>
  <c r="F102" i="1"/>
  <c r="G102" i="1" s="1"/>
  <c r="H102" i="1" s="1"/>
  <c r="F91" i="1"/>
  <c r="G91" i="1" s="1"/>
  <c r="H91" i="1" s="1"/>
  <c r="F137" i="1"/>
  <c r="G137" i="1" s="1"/>
  <c r="H137" i="1" s="1"/>
  <c r="F67" i="1"/>
  <c r="G67" i="1" s="1"/>
  <c r="H67" i="1" s="1"/>
  <c r="F79" i="1"/>
  <c r="G79" i="1" s="1"/>
  <c r="H79" i="1" s="1"/>
  <c r="F150" i="1"/>
  <c r="G150" i="1" s="1"/>
  <c r="H150" i="1" s="1"/>
  <c r="F149" i="1"/>
  <c r="G149" i="1" s="1"/>
  <c r="H149" i="1" s="1"/>
  <c r="F90" i="1"/>
  <c r="G90" i="1" s="1"/>
  <c r="H90" i="1" s="1"/>
  <c r="F139" i="1"/>
  <c r="G139" i="1" s="1"/>
  <c r="H139" i="1" s="1"/>
  <c r="F138" i="1"/>
  <c r="G138" i="1" s="1"/>
  <c r="H138" i="1" s="1"/>
  <c r="F78" i="1"/>
  <c r="G78" i="1" s="1"/>
  <c r="H78" i="1" s="1"/>
  <c r="F127" i="1"/>
  <c r="G127" i="1" s="1"/>
  <c r="H127" i="1" s="1"/>
  <c r="F66" i="1"/>
  <c r="G66" i="1" s="1"/>
  <c r="H66" i="1" s="1"/>
  <c r="F126" i="1"/>
  <c r="G126" i="1" s="1"/>
  <c r="H126" i="1" s="1"/>
  <c r="F55" i="1"/>
  <c r="G55" i="1" s="1"/>
  <c r="H55" i="1" s="1"/>
  <c r="F125" i="1"/>
  <c r="G125" i="1" s="1"/>
  <c r="H125" i="1" s="1"/>
  <c r="F54" i="1"/>
  <c r="G54" i="1" s="1"/>
  <c r="H54" i="1" s="1"/>
  <c r="F101" i="1"/>
  <c r="G101" i="1" s="1"/>
  <c r="H101" i="1" s="1"/>
  <c r="F77" i="1"/>
  <c r="G77" i="1" s="1"/>
  <c r="H77" i="1" s="1"/>
  <c r="F53" i="1"/>
  <c r="G53" i="1" s="1"/>
  <c r="H53" i="1" s="1"/>
  <c r="F29" i="1"/>
  <c r="G29" i="1" s="1"/>
  <c r="H29" i="1" s="1"/>
  <c r="F136" i="1"/>
  <c r="G136" i="1" s="1"/>
  <c r="H136" i="1" s="1"/>
  <c r="F100" i="1"/>
  <c r="G100" i="1" s="1"/>
  <c r="H100" i="1" s="1"/>
  <c r="F64" i="1"/>
  <c r="G64" i="1" s="1"/>
  <c r="H64" i="1" s="1"/>
  <c r="F40" i="1"/>
  <c r="G40" i="1" s="1"/>
  <c r="H40" i="1" s="1"/>
  <c r="F3" i="1"/>
  <c r="F159" i="1"/>
  <c r="G159" i="1" s="1"/>
  <c r="H159" i="1" s="1"/>
  <c r="F147" i="1"/>
  <c r="G147" i="1" s="1"/>
  <c r="H147" i="1" s="1"/>
  <c r="F135" i="1"/>
  <c r="G135" i="1" s="1"/>
  <c r="H135" i="1" s="1"/>
  <c r="F123" i="1"/>
  <c r="G123" i="1" s="1"/>
  <c r="H123" i="1" s="1"/>
  <c r="F111" i="1"/>
  <c r="G111" i="1" s="1"/>
  <c r="H111" i="1" s="1"/>
  <c r="F99" i="1"/>
  <c r="G99" i="1" s="1"/>
  <c r="H99" i="1" s="1"/>
  <c r="F87" i="1"/>
  <c r="G87" i="1" s="1"/>
  <c r="H87" i="1" s="1"/>
  <c r="F75" i="1"/>
  <c r="G75" i="1" s="1"/>
  <c r="H75" i="1" s="1"/>
  <c r="F63" i="1"/>
  <c r="G63" i="1" s="1"/>
  <c r="H63" i="1" s="1"/>
  <c r="F51" i="1"/>
  <c r="G51" i="1" s="1"/>
  <c r="H51" i="1" s="1"/>
  <c r="F39" i="1"/>
  <c r="G39" i="1" s="1"/>
  <c r="H39" i="1" s="1"/>
  <c r="F158" i="1"/>
  <c r="G158" i="1" s="1"/>
  <c r="H158" i="1" s="1"/>
  <c r="F146" i="1"/>
  <c r="G146" i="1" s="1"/>
  <c r="H146" i="1" s="1"/>
  <c r="F134" i="1"/>
  <c r="G134" i="1" s="1"/>
  <c r="H134" i="1" s="1"/>
  <c r="F122" i="1"/>
  <c r="G122" i="1" s="1"/>
  <c r="H122" i="1" s="1"/>
  <c r="F110" i="1"/>
  <c r="G110" i="1" s="1"/>
  <c r="H110" i="1" s="1"/>
  <c r="F98" i="1"/>
  <c r="G98" i="1" s="1"/>
  <c r="H98" i="1" s="1"/>
  <c r="F86" i="1"/>
  <c r="G86" i="1" s="1"/>
  <c r="H86" i="1" s="1"/>
  <c r="F74" i="1"/>
  <c r="G74" i="1" s="1"/>
  <c r="H74" i="1" s="1"/>
  <c r="F62" i="1"/>
  <c r="G62" i="1" s="1"/>
  <c r="H62" i="1" s="1"/>
  <c r="F50" i="1"/>
  <c r="G50" i="1" s="1"/>
  <c r="H50" i="1" s="1"/>
  <c r="F38" i="1"/>
  <c r="G38" i="1" s="1"/>
  <c r="H38" i="1" s="1"/>
  <c r="F113" i="1"/>
  <c r="G113" i="1" s="1"/>
  <c r="H113" i="1" s="1"/>
  <c r="F89" i="1"/>
  <c r="G89" i="1" s="1"/>
  <c r="H89" i="1" s="1"/>
  <c r="F65" i="1"/>
  <c r="G65" i="1" s="1"/>
  <c r="H65" i="1" s="1"/>
  <c r="F41" i="1"/>
  <c r="G41" i="1" s="1"/>
  <c r="H41" i="1" s="1"/>
  <c r="F112" i="1"/>
  <c r="G112" i="1" s="1"/>
  <c r="H112" i="1" s="1"/>
  <c r="F76" i="1"/>
  <c r="G76" i="1" s="1"/>
  <c r="H76" i="1" s="1"/>
  <c r="F28" i="1"/>
  <c r="G28" i="1" s="1"/>
  <c r="H28" i="1" s="1"/>
  <c r="F133" i="1"/>
  <c r="G133" i="1" s="1"/>
  <c r="H133" i="1" s="1"/>
  <c r="F109" i="1"/>
  <c r="G109" i="1" s="1"/>
  <c r="H109" i="1" s="1"/>
  <c r="F97" i="1"/>
  <c r="G97" i="1" s="1"/>
  <c r="H97" i="1" s="1"/>
  <c r="F85" i="1"/>
  <c r="G85" i="1" s="1"/>
  <c r="H85" i="1" s="1"/>
  <c r="F73" i="1"/>
  <c r="G73" i="1" s="1"/>
  <c r="H73" i="1" s="1"/>
  <c r="F61" i="1"/>
  <c r="G61" i="1" s="1"/>
  <c r="H61" i="1" s="1"/>
  <c r="F49" i="1"/>
  <c r="G49" i="1" s="1"/>
  <c r="H49" i="1" s="1"/>
  <c r="F37" i="1"/>
  <c r="G37" i="1" s="1"/>
  <c r="H37" i="1" s="1"/>
  <c r="F132" i="1"/>
  <c r="G132" i="1" s="1"/>
  <c r="H132" i="1" s="1"/>
  <c r="F108" i="1"/>
  <c r="G108" i="1" s="1"/>
  <c r="H108" i="1" s="1"/>
  <c r="F84" i="1"/>
  <c r="G84" i="1" s="1"/>
  <c r="H84" i="1" s="1"/>
  <c r="F60" i="1"/>
  <c r="G60" i="1" s="1"/>
  <c r="H60" i="1" s="1"/>
  <c r="F36" i="1"/>
  <c r="G36" i="1" s="1"/>
  <c r="H36" i="1" s="1"/>
  <c r="F143" i="1"/>
  <c r="G143" i="1" s="1"/>
  <c r="H143" i="1" s="1"/>
  <c r="F119" i="1"/>
  <c r="G119" i="1" s="1"/>
  <c r="H119" i="1" s="1"/>
  <c r="F95" i="1"/>
  <c r="G95" i="1" s="1"/>
  <c r="H95" i="1" s="1"/>
  <c r="F59" i="1"/>
  <c r="G59" i="1" s="1"/>
  <c r="H59" i="1" s="1"/>
  <c r="F130" i="1"/>
  <c r="G130" i="1" s="1"/>
  <c r="H130" i="1" s="1"/>
  <c r="F106" i="1"/>
  <c r="G106" i="1" s="1"/>
  <c r="H106" i="1" s="1"/>
  <c r="F82" i="1"/>
  <c r="G82" i="1" s="1"/>
  <c r="H82" i="1" s="1"/>
  <c r="F58" i="1"/>
  <c r="G58" i="1" s="1"/>
  <c r="H58" i="1" s="1"/>
  <c r="F46" i="1"/>
  <c r="G46" i="1" s="1"/>
  <c r="H46" i="1" s="1"/>
  <c r="F141" i="1"/>
  <c r="G141" i="1" s="1"/>
  <c r="H141" i="1" s="1"/>
  <c r="F129" i="1"/>
  <c r="G129" i="1" s="1"/>
  <c r="H129" i="1" s="1"/>
  <c r="F117" i="1"/>
  <c r="G117" i="1" s="1"/>
  <c r="H117" i="1" s="1"/>
  <c r="F105" i="1"/>
  <c r="G105" i="1" s="1"/>
  <c r="H105" i="1" s="1"/>
  <c r="F93" i="1"/>
  <c r="G93" i="1" s="1"/>
  <c r="H93" i="1" s="1"/>
  <c r="F81" i="1"/>
  <c r="G81" i="1" s="1"/>
  <c r="H81" i="1" s="1"/>
  <c r="F69" i="1"/>
  <c r="G69" i="1" s="1"/>
  <c r="H69" i="1" s="1"/>
  <c r="F57" i="1"/>
  <c r="G57" i="1" s="1"/>
  <c r="H57" i="1" s="1"/>
  <c r="F45" i="1"/>
  <c r="G45" i="1" s="1"/>
  <c r="H45" i="1" s="1"/>
  <c r="F33" i="1"/>
  <c r="G33" i="1" s="1"/>
  <c r="H33" i="1" s="1"/>
  <c r="F148" i="1"/>
  <c r="G148" i="1" s="1"/>
  <c r="H148" i="1" s="1"/>
  <c r="F124" i="1"/>
  <c r="G124" i="1" s="1"/>
  <c r="H124" i="1" s="1"/>
  <c r="F88" i="1"/>
  <c r="G88" i="1" s="1"/>
  <c r="H88" i="1" s="1"/>
  <c r="F52" i="1"/>
  <c r="G52" i="1" s="1"/>
  <c r="H52" i="1" s="1"/>
  <c r="F145" i="1"/>
  <c r="G145" i="1" s="1"/>
  <c r="H145" i="1" s="1"/>
  <c r="F121" i="1"/>
  <c r="G121" i="1" s="1"/>
  <c r="H121" i="1" s="1"/>
  <c r="F187" i="1"/>
  <c r="G187" i="1" s="1"/>
  <c r="H187" i="1" s="1"/>
  <c r="F144" i="1"/>
  <c r="G144" i="1" s="1"/>
  <c r="H144" i="1" s="1"/>
  <c r="F120" i="1"/>
  <c r="G120" i="1" s="1"/>
  <c r="H120" i="1" s="1"/>
  <c r="F96" i="1"/>
  <c r="G96" i="1" s="1"/>
  <c r="H96" i="1" s="1"/>
  <c r="F72" i="1"/>
  <c r="G72" i="1" s="1"/>
  <c r="H72" i="1" s="1"/>
  <c r="F48" i="1"/>
  <c r="G48" i="1" s="1"/>
  <c r="H48" i="1" s="1"/>
  <c r="F131" i="1"/>
  <c r="G131" i="1" s="1"/>
  <c r="H131" i="1" s="1"/>
  <c r="F107" i="1"/>
  <c r="G107" i="1" s="1"/>
  <c r="H107" i="1" s="1"/>
  <c r="F83" i="1"/>
  <c r="G83" i="1" s="1"/>
  <c r="H83" i="1" s="1"/>
  <c r="F71" i="1"/>
  <c r="G71" i="1" s="1"/>
  <c r="H71" i="1" s="1"/>
  <c r="F47" i="1"/>
  <c r="G47" i="1" s="1"/>
  <c r="H47" i="1" s="1"/>
  <c r="F35" i="1"/>
  <c r="G35" i="1" s="1"/>
  <c r="H35" i="1" s="1"/>
  <c r="F142" i="1"/>
  <c r="G142" i="1" s="1"/>
  <c r="H142" i="1" s="1"/>
  <c r="F118" i="1"/>
  <c r="G118" i="1" s="1"/>
  <c r="H118" i="1" s="1"/>
  <c r="F94" i="1"/>
  <c r="G94" i="1" s="1"/>
  <c r="H94" i="1" s="1"/>
  <c r="F70" i="1"/>
  <c r="G70" i="1" s="1"/>
  <c r="H70" i="1" s="1"/>
  <c r="F34" i="1"/>
  <c r="G34" i="1" s="1"/>
  <c r="H34" i="1" s="1"/>
  <c r="F27" i="1"/>
  <c r="G27" i="1" s="1"/>
  <c r="H27" i="1" s="1"/>
  <c r="F140" i="1"/>
  <c r="G140" i="1" s="1"/>
  <c r="H140" i="1" s="1"/>
  <c r="F128" i="1"/>
  <c r="G128" i="1" s="1"/>
  <c r="H128" i="1" s="1"/>
  <c r="F116" i="1"/>
  <c r="G116" i="1" s="1"/>
  <c r="H116" i="1" s="1"/>
  <c r="F104" i="1"/>
  <c r="G104" i="1" s="1"/>
  <c r="H104" i="1" s="1"/>
  <c r="F92" i="1"/>
  <c r="G92" i="1" s="1"/>
  <c r="H92" i="1" s="1"/>
  <c r="F80" i="1"/>
  <c r="G80" i="1" s="1"/>
  <c r="H80" i="1" s="1"/>
  <c r="F68" i="1"/>
  <c r="G68" i="1" s="1"/>
  <c r="H68" i="1" s="1"/>
  <c r="F56" i="1"/>
  <c r="G56" i="1" s="1"/>
  <c r="H56" i="1" s="1"/>
  <c r="F44" i="1"/>
  <c r="G44" i="1" s="1"/>
  <c r="H44" i="1" s="1"/>
  <c r="F171" i="1"/>
  <c r="G171" i="1" s="1"/>
  <c r="H171" i="1" s="1"/>
  <c r="F173" i="1"/>
  <c r="G173" i="1" s="1"/>
  <c r="H173" i="1" s="1"/>
  <c r="F172" i="1"/>
  <c r="G172" i="1" s="1"/>
  <c r="H172" i="1" s="1"/>
  <c r="F170" i="1"/>
  <c r="G170" i="1" s="1"/>
  <c r="H170" i="1" s="1"/>
  <c r="F179" i="1"/>
  <c r="G179" i="1" s="1"/>
  <c r="H179" i="1" s="1"/>
  <c r="F166" i="1"/>
  <c r="G166" i="1" s="1"/>
  <c r="H166" i="1" s="1"/>
  <c r="F175" i="1"/>
  <c r="G175" i="1" s="1"/>
  <c r="H175" i="1" s="1"/>
  <c r="F163" i="1"/>
  <c r="G163" i="1" s="1"/>
  <c r="H163" i="1" s="1"/>
  <c r="F5" i="1" l="1"/>
  <c r="B21" i="1" s="1"/>
  <c r="B23" i="1" s="1"/>
  <c r="F180" i="1"/>
  <c r="G180" i="1" s="1"/>
  <c r="H180" i="1" s="1"/>
  <c r="F183" i="1"/>
  <c r="G183" i="1" s="1"/>
  <c r="H183" i="1" s="1"/>
  <c r="F152" i="1"/>
  <c r="G152" i="1" s="1"/>
  <c r="H152" i="1" s="1"/>
  <c r="F153" i="1"/>
  <c r="G153" i="1" s="1"/>
  <c r="H153" i="1" s="1"/>
  <c r="F168" i="1"/>
  <c r="G168" i="1" s="1"/>
  <c r="H168" i="1" s="1"/>
  <c r="F182" i="1"/>
  <c r="G182" i="1" s="1"/>
  <c r="H182" i="1" s="1"/>
  <c r="F164" i="1"/>
  <c r="G164" i="1" s="1"/>
  <c r="H164" i="1" s="1"/>
  <c r="F157" i="1"/>
  <c r="G157" i="1" s="1"/>
  <c r="H157" i="1" s="1"/>
  <c r="F176" i="1"/>
  <c r="G176" i="1" s="1"/>
  <c r="H176" i="1" s="1"/>
  <c r="F165" i="1"/>
  <c r="G165" i="1" s="1"/>
  <c r="H165" i="1" s="1"/>
  <c r="F156" i="1"/>
  <c r="G156" i="1" s="1"/>
  <c r="H156" i="1" s="1"/>
  <c r="F169" i="1"/>
  <c r="G169" i="1" s="1"/>
  <c r="H169" i="1" s="1"/>
  <c r="F155" i="1"/>
  <c r="G155" i="1" s="1"/>
  <c r="H155" i="1" s="1"/>
  <c r="F162" i="1"/>
  <c r="G162" i="1" s="1"/>
  <c r="H162" i="1" s="1"/>
  <c r="F177" i="1"/>
  <c r="G177" i="1" s="1"/>
  <c r="H177" i="1" s="1"/>
  <c r="F174" i="1"/>
  <c r="G174" i="1" s="1"/>
  <c r="H174" i="1" s="1"/>
  <c r="F160" i="1"/>
  <c r="G160" i="1" s="1"/>
  <c r="H160" i="1" s="1"/>
  <c r="F184" i="1"/>
  <c r="G184" i="1" s="1"/>
  <c r="H184" i="1" s="1"/>
  <c r="F161" i="1"/>
  <c r="G161" i="1" s="1"/>
  <c r="H161" i="1" s="1"/>
  <c r="F185" i="1"/>
  <c r="G185" i="1" s="1"/>
  <c r="H185" i="1" s="1"/>
  <c r="F178" i="1"/>
  <c r="G178" i="1" s="1"/>
  <c r="H178" i="1" s="1"/>
  <c r="F186" i="1"/>
  <c r="G186" i="1" s="1"/>
  <c r="H186" i="1" s="1"/>
  <c r="F167" i="1"/>
  <c r="G167" i="1" s="1"/>
  <c r="H167" i="1" s="1"/>
  <c r="F154" i="1"/>
  <c r="G154" i="1" s="1"/>
  <c r="H154" i="1" s="1"/>
  <c r="F181" i="1"/>
  <c r="G181" i="1" s="1"/>
  <c r="H181" i="1" s="1"/>
  <c r="F7" i="1"/>
  <c r="F9" i="1" l="1"/>
  <c r="F12" i="1" s="1"/>
  <c r="F13" i="1" s="1"/>
</calcChain>
</file>

<file path=xl/sharedStrings.xml><?xml version="1.0" encoding="utf-8"?>
<sst xmlns="http://schemas.openxmlformats.org/spreadsheetml/2006/main" count="21" uniqueCount="21">
  <si>
    <t>Current stock price</t>
  </si>
  <si>
    <t>Annualized volatility</t>
  </si>
  <si>
    <t>Risk-free rate</t>
  </si>
  <si>
    <t>Strike price</t>
  </si>
  <si>
    <t>Call price</t>
  </si>
  <si>
    <t>Maturity (months)</t>
  </si>
  <si>
    <t>Stock Price</t>
  </si>
  <si>
    <t>Option Price</t>
  </si>
  <si>
    <t>Put Price</t>
  </si>
  <si>
    <t xml:space="preserve">Replicating portfolio </t>
  </si>
  <si>
    <t>Invested at the risk-free rate:</t>
  </si>
  <si>
    <t>Shares:</t>
  </si>
  <si>
    <t>Value of the replicating ptf:</t>
  </si>
  <si>
    <t>Original price</t>
  </si>
  <si>
    <t>New price</t>
  </si>
  <si>
    <t>Price change</t>
  </si>
  <si>
    <t>Change in the value of replicating ptf:</t>
  </si>
  <si>
    <t>Price decrease</t>
  </si>
  <si>
    <r>
      <t xml:space="preserve">∆ </t>
    </r>
    <r>
      <rPr>
        <sz val="11"/>
        <color theme="1"/>
        <rFont val="Calibri"/>
        <family val="2"/>
        <scheme val="minor"/>
      </rPr>
      <t>Option</t>
    </r>
  </si>
  <si>
    <r>
      <t xml:space="preserve">∆ </t>
    </r>
    <r>
      <rPr>
        <sz val="11"/>
        <color theme="1"/>
        <rFont val="Calibri"/>
        <family val="2"/>
        <scheme val="minor"/>
      </rPr>
      <t>Replicating ptf</t>
    </r>
  </si>
  <si>
    <t>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</si>
</sst>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MS Reference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2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2" fillId="0" borderId="0" xfId="0" applyFont="1"/>
    <xf numFmtId="2" fontId="0" fillId="2" borderId="0" xfId="0" applyNumberFormat="1" applyFill="1"/>
    <xf numFmtId="2" fontId="0" fillId="0" borderId="0" xfId="0" applyNumberFormat="1" applyFill="1"/>
    <xf numFmtId="0" fontId="3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Put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Sheet1!$E$27:$E$187</c:f>
              <c:numCache>
                <c:formatCode>0.0</c:formatCode>
                <c:ptCount val="16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  <c:pt idx="110">
                  <c:v>75</c:v>
                </c:pt>
                <c:pt idx="111">
                  <c:v>75.5</c:v>
                </c:pt>
                <c:pt idx="112">
                  <c:v>76</c:v>
                </c:pt>
                <c:pt idx="113">
                  <c:v>76.5</c:v>
                </c:pt>
                <c:pt idx="114">
                  <c:v>77</c:v>
                </c:pt>
                <c:pt idx="115">
                  <c:v>77.5</c:v>
                </c:pt>
                <c:pt idx="116">
                  <c:v>78</c:v>
                </c:pt>
                <c:pt idx="117">
                  <c:v>78.5</c:v>
                </c:pt>
                <c:pt idx="118">
                  <c:v>79</c:v>
                </c:pt>
                <c:pt idx="119">
                  <c:v>79.5</c:v>
                </c:pt>
                <c:pt idx="120">
                  <c:v>80</c:v>
                </c:pt>
                <c:pt idx="121">
                  <c:v>80.5</c:v>
                </c:pt>
                <c:pt idx="122">
                  <c:v>81</c:v>
                </c:pt>
                <c:pt idx="123">
                  <c:v>81.5</c:v>
                </c:pt>
                <c:pt idx="124">
                  <c:v>82</c:v>
                </c:pt>
                <c:pt idx="125">
                  <c:v>82.5</c:v>
                </c:pt>
                <c:pt idx="126">
                  <c:v>83</c:v>
                </c:pt>
                <c:pt idx="127">
                  <c:v>83.5</c:v>
                </c:pt>
                <c:pt idx="128">
                  <c:v>84</c:v>
                </c:pt>
                <c:pt idx="129">
                  <c:v>84.5</c:v>
                </c:pt>
                <c:pt idx="130">
                  <c:v>85</c:v>
                </c:pt>
                <c:pt idx="131">
                  <c:v>85.5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</c:v>
                </c:pt>
                <c:pt idx="157">
                  <c:v>98.5</c:v>
                </c:pt>
                <c:pt idx="158">
                  <c:v>99</c:v>
                </c:pt>
                <c:pt idx="159">
                  <c:v>99.5</c:v>
                </c:pt>
                <c:pt idx="160">
                  <c:v>100</c:v>
                </c:pt>
              </c:numCache>
            </c:numRef>
          </c:cat>
          <c:val>
            <c:numRef>
              <c:f>Sheet1!$H$27:$H$187</c:f>
              <c:numCache>
                <c:formatCode>0.0000</c:formatCode>
                <c:ptCount val="161"/>
                <c:pt idx="0">
                  <c:v>34.657365969928598</c:v>
                </c:pt>
                <c:pt idx="1">
                  <c:v>34.157391365002255</c:v>
                </c:pt>
                <c:pt idx="2">
                  <c:v>33.657429279324923</c:v>
                </c:pt>
                <c:pt idx="3">
                  <c:v>33.157484853122895</c:v>
                </c:pt>
                <c:pt idx="4">
                  <c:v>32.657564913186242</c:v>
                </c:pt>
                <c:pt idx="5">
                  <c:v>32.157678380631658</c:v>
                </c:pt>
                <c:pt idx="6">
                  <c:v>31.65783673653798</c:v>
                </c:pt>
                <c:pt idx="7">
                  <c:v>31.158054544522834</c:v>
                </c:pt>
                <c:pt idx="8">
                  <c:v>30.658350027332652</c:v>
                </c:pt>
                <c:pt idx="9">
                  <c:v>30.15874569242159</c:v>
                </c:pt>
                <c:pt idx="10">
                  <c:v>29.659268999385937</c:v>
                </c:pt>
                <c:pt idx="11">
                  <c:v>29.159953060089414</c:v>
                </c:pt>
                <c:pt idx="12">
                  <c:v>28.660837360450152</c:v>
                </c:pt>
                <c:pt idx="13">
                  <c:v>28.161968491243783</c:v>
                </c:pt>
                <c:pt idx="14">
                  <c:v>27.663400873979164</c:v>
                </c:pt>
                <c:pt idx="15">
                  <c:v>27.165197466980523</c:v>
                </c:pt>
                <c:pt idx="16">
                  <c:v>26.66743043630143</c:v>
                </c:pt>
                <c:pt idx="17">
                  <c:v>26.17018177602386</c:v>
                </c:pt>
                <c:pt idx="18">
                  <c:v>25.673543862862957</c:v>
                </c:pt>
                <c:pt idx="19">
                  <c:v>25.177619930792197</c:v>
                </c:pt>
                <c:pt idx="20">
                  <c:v>24.682524452593732</c:v>
                </c:pt>
                <c:pt idx="21">
                  <c:v>24.188383416783154</c:v>
                </c:pt>
                <c:pt idx="22">
                  <c:v>23.695334490202157</c:v>
                </c:pt>
                <c:pt idx="23">
                  <c:v>23.203527058655077</c:v>
                </c:pt>
                <c:pt idx="24">
                  <c:v>22.713122140219198</c:v>
                </c:pt>
                <c:pt idx="25">
                  <c:v>22.224292168215698</c:v>
                </c:pt>
                <c:pt idx="26">
                  <c:v>21.737220643218997</c:v>
                </c:pt>
                <c:pt idx="27">
                  <c:v>21.252101655843212</c:v>
                </c:pt>
                <c:pt idx="28">
                  <c:v>20.769139284314292</c:v>
                </c:pt>
                <c:pt idx="29">
                  <c:v>20.28854687296289</c:v>
                </c:pt>
                <c:pt idx="30">
                  <c:v>19.810546199709634</c:v>
                </c:pt>
                <c:pt idx="31">
                  <c:v>19.335366542325772</c:v>
                </c:pt>
                <c:pt idx="32">
                  <c:v>18.863243654708974</c:v>
                </c:pt>
                <c:pt idx="33">
                  <c:v>18.394418665598934</c:v>
                </c:pt>
                <c:pt idx="34">
                  <c:v>17.929136913059203</c:v>
                </c:pt>
                <c:pt idx="35">
                  <c:v>17.467646728669301</c:v>
                </c:pt>
                <c:pt idx="36">
                  <c:v>17.010198185709214</c:v>
                </c:pt>
                <c:pt idx="37">
                  <c:v>16.557041825689204</c:v>
                </c:pt>
                <c:pt idx="38">
                  <c:v>16.108427377398492</c:v>
                </c:pt>
                <c:pt idx="39">
                  <c:v>15.664602482238188</c:v>
                </c:pt>
                <c:pt idx="40">
                  <c:v>15.225811438991954</c:v>
                </c:pt>
                <c:pt idx="41">
                  <c:v>14.792293980399585</c:v>
                </c:pt>
                <c:pt idx="42">
                  <c:v>14.364284092961903</c:v>
                </c:pt>
                <c:pt idx="43">
                  <c:v>13.94200889035006</c:v>
                </c:pt>
                <c:pt idx="44">
                  <c:v>13.525687549646236</c:v>
                </c:pt>
                <c:pt idx="45">
                  <c:v>13.115530318434466</c:v>
                </c:pt>
                <c:pt idx="46">
                  <c:v>12.711737599515729</c:v>
                </c:pt>
                <c:pt idx="47">
                  <c:v>12.314499118764786</c:v>
                </c:pt>
                <c:pt idx="48">
                  <c:v>11.923993180400501</c:v>
                </c:pt>
                <c:pt idx="49">
                  <c:v>11.540386012724809</c:v>
                </c:pt>
                <c:pt idx="50">
                  <c:v>11.163831206216493</c:v>
                </c:pt>
                <c:pt idx="51">
                  <c:v>10.794469244758304</c:v>
                </c:pt>
                <c:pt idx="52">
                  <c:v>10.43242712974083</c:v>
                </c:pt>
                <c:pt idx="53">
                  <c:v>10.077818095834743</c:v>
                </c:pt>
                <c:pt idx="54">
                  <c:v>9.7307414163591091</c:v>
                </c:pt>
                <c:pt idx="55">
                  <c:v>9.3912822954040962</c:v>
                </c:pt>
                <c:pt idx="56">
                  <c:v>9.0595118431922188</c:v>
                </c:pt>
                <c:pt idx="57">
                  <c:v>8.7354871305846942</c:v>
                </c:pt>
                <c:pt idx="58">
                  <c:v>8.4192513181572224</c:v>
                </c:pt>
                <c:pt idx="59">
                  <c:v>8.1108338548801768</c:v>
                </c:pt>
                <c:pt idx="60">
                  <c:v>7.8102507411371533</c:v>
                </c:pt>
                <c:pt idx="61">
                  <c:v>7.517504850600119</c:v>
                </c:pt>
                <c:pt idx="62">
                  <c:v>7.2325863053414139</c:v>
                </c:pt>
                <c:pt idx="63">
                  <c:v>6.9554728984984635</c:v>
                </c:pt>
                <c:pt idx="64">
                  <c:v>6.6861305588083724</c:v>
                </c:pt>
                <c:pt idx="65">
                  <c:v>6.4245138513909268</c:v>
                </c:pt>
                <c:pt idx="66">
                  <c:v>6.1705665092721631</c:v>
                </c:pt>
                <c:pt idx="67">
                  <c:v>5.9242219903009996</c:v>
                </c:pt>
                <c:pt idx="68">
                  <c:v>5.6854040543104674</c:v>
                </c:pt>
                <c:pt idx="69">
                  <c:v>5.4540273556078418</c:v>
                </c:pt>
                <c:pt idx="70">
                  <c:v>5.2299980461368563</c:v>
                </c:pt>
                <c:pt idx="71">
                  <c:v>5.013214384935992</c:v>
                </c:pt>
                <c:pt idx="72">
                  <c:v>4.8035673498129441</c:v>
                </c:pt>
                <c:pt idx="73">
                  <c:v>4.6009412474620817</c:v>
                </c:pt>
                <c:pt idx="74">
                  <c:v>4.4052143185656121</c:v>
                </c:pt>
                <c:pt idx="75">
                  <c:v>4.2162593347341897</c:v>
                </c:pt>
                <c:pt idx="76">
                  <c:v>4.0339441844574111</c:v>
                </c:pt>
                <c:pt idx="77">
                  <c:v>3.8581324455440082</c:v>
                </c:pt>
                <c:pt idx="78">
                  <c:v>3.6886839418343698</c:v>
                </c:pt>
                <c:pt idx="79">
                  <c:v>3.5254552822605021</c:v>
                </c:pt>
                <c:pt idx="80">
                  <c:v>3.3683003806104637</c:v>
                </c:pt>
                <c:pt idx="81">
                  <c:v>3.2170709546220948</c:v>
                </c:pt>
                <c:pt idx="82">
                  <c:v>3.0716170032851267</c:v>
                </c:pt>
                <c:pt idx="83">
                  <c:v>2.9317872614696228</c:v>
                </c:pt>
                <c:pt idx="84">
                  <c:v>2.797429631221064</c:v>
                </c:pt>
                <c:pt idx="85">
                  <c:v>2.6683915892693335</c:v>
                </c:pt>
                <c:pt idx="86">
                  <c:v>2.5445205704891549</c:v>
                </c:pt>
                <c:pt idx="87">
                  <c:v>2.4256643272224494</c:v>
                </c:pt>
                <c:pt idx="88">
                  <c:v>2.3116712645313413</c:v>
                </c:pt>
                <c:pt idx="89">
                  <c:v>2.2023907515917927</c:v>
                </c:pt>
                <c:pt idx="90">
                  <c:v>2.0976734095638818</c:v>
                </c:pt>
                <c:pt idx="91">
                  <c:v>1.997371376386269</c:v>
                </c:pt>
                <c:pt idx="92">
                  <c:v>1.9013385490396502</c:v>
                </c:pt>
                <c:pt idx="93">
                  <c:v>1.8094308039074178</c:v>
                </c:pt>
                <c:pt idx="94">
                  <c:v>1.7215061959330455</c:v>
                </c:pt>
                <c:pt idx="95">
                  <c:v>1.6374251373323148</c:v>
                </c:pt>
                <c:pt idx="96">
                  <c:v>1.5570505566674626</c:v>
                </c:pt>
                <c:pt idx="97">
                  <c:v>1.4802480391267352</c:v>
                </c:pt>
                <c:pt idx="98">
                  <c:v>1.4068859488825467</c:v>
                </c:pt>
                <c:pt idx="99">
                  <c:v>1.3368355344197482</c:v>
                </c:pt>
                <c:pt idx="100">
                  <c:v>1.2699710177385413</c:v>
                </c:pt>
                <c:pt idx="101">
                  <c:v>1.2061696683405643</c:v>
                </c:pt>
                <c:pt idx="102">
                  <c:v>1.1453118629050607</c:v>
                </c:pt>
                <c:pt idx="103">
                  <c:v>1.087281131555585</c:v>
                </c:pt>
                <c:pt idx="104">
                  <c:v>1.0319641916045725</c:v>
                </c:pt>
                <c:pt idx="105">
                  <c:v>0.97925096964726777</c:v>
                </c:pt>
                <c:pt idx="106">
                  <c:v>0.92903461285628453</c:v>
                </c:pt>
                <c:pt idx="107">
                  <c:v>0.88121149030421009</c:v>
                </c:pt>
                <c:pt idx="108">
                  <c:v>0.83568118511627176</c:v>
                </c:pt>
                <c:pt idx="109">
                  <c:v>0.79234647822646309</c:v>
                </c:pt>
                <c:pt idx="110">
                  <c:v>0.75111332448091161</c:v>
                </c:pt>
                <c:pt idx="111">
                  <c:v>0.71189082180089258</c:v>
                </c:pt>
                <c:pt idx="112">
                  <c:v>0.67459117408523639</c:v>
                </c:pt>
                <c:pt idx="113">
                  <c:v>0.63912964850021581</c:v>
                </c:pt>
                <c:pt idx="114">
                  <c:v>0.60542452777029609</c:v>
                </c:pt>
                <c:pt idx="115">
                  <c:v>0.57339705805060248</c:v>
                </c:pt>
                <c:pt idx="116">
                  <c:v>0.54297139292918928</c:v>
                </c:pt>
                <c:pt idx="117">
                  <c:v>0.51407453407306036</c:v>
                </c:pt>
                <c:pt idx="118">
                  <c:v>0.48663626900105328</c:v>
                </c:pt>
                <c:pt idx="119">
                  <c:v>0.46058910643382944</c:v>
                </c:pt>
                <c:pt idx="120">
                  <c:v>0.43586820964127071</c:v>
                </c:pt>
                <c:pt idx="121">
                  <c:v>0.41241132817665971</c:v>
                </c:pt>
                <c:pt idx="122">
                  <c:v>0.39015872835921073</c:v>
                </c:pt>
                <c:pt idx="123">
                  <c:v>0.36905312283744252</c:v>
                </c:pt>
                <c:pt idx="124">
                  <c:v>0.34903959953979324</c:v>
                </c:pt>
                <c:pt idx="125">
                  <c:v>0.330065550293142</c:v>
                </c:pt>
                <c:pt idx="126">
                  <c:v>0.31208059936498955</c:v>
                </c:pt>
                <c:pt idx="127">
                  <c:v>0.29503653216249859</c:v>
                </c:pt>
                <c:pt idx="128">
                  <c:v>0.27888722429858603</c:v>
                </c:pt>
                <c:pt idx="129">
                  <c:v>0.26358857121545043</c:v>
                </c:pt>
                <c:pt idx="130">
                  <c:v>0.24909841853505554</c:v>
                </c:pt>
                <c:pt idx="131">
                  <c:v>0.23537649328875432</c:v>
                </c:pt>
                <c:pt idx="132">
                  <c:v>0.22238433615976305</c:v>
                </c:pt>
                <c:pt idx="133">
                  <c:v>0.21008523485674857</c:v>
                </c:pt>
                <c:pt idx="134">
                  <c:v>0.19844415872130128</c:v>
                </c:pt>
                <c:pt idx="135">
                  <c:v>0.18742769465765718</c:v>
                </c:pt>
                <c:pt idx="136">
                  <c:v>0.17700398446061172</c:v>
                </c:pt>
                <c:pt idx="137">
                  <c:v>0.16714266360489205</c:v>
                </c:pt>
                <c:pt idx="138">
                  <c:v>0.15781480154794281</c:v>
                </c:pt>
                <c:pt idx="139">
                  <c:v>0.14899284358874354</c:v>
                </c:pt>
                <c:pt idx="140">
                  <c:v>0.14065055431422024</c:v>
                </c:pt>
                <c:pt idx="141">
                  <c:v>0.13276296265784993</c:v>
                </c:pt>
                <c:pt idx="142">
                  <c:v>0.1253063085858912</c:v>
                </c:pt>
                <c:pt idx="143">
                  <c:v>0.11825799142044957</c:v>
                </c:pt>
                <c:pt idx="144">
                  <c:v>0.11159651980099738</c:v>
                </c:pt>
                <c:pt idx="145">
                  <c:v>0.10530146328167689</c:v>
                </c:pt>
                <c:pt idx="146">
                  <c:v>9.9353405554822416E-2</c:v>
                </c:pt>
                <c:pt idx="147">
                  <c:v>9.373389928755671E-2</c:v>
                </c:pt>
                <c:pt idx="148">
                  <c:v>8.8425422553825683E-2</c:v>
                </c:pt>
                <c:pt idx="149">
                  <c:v>8.3411336840526928E-2</c:v>
                </c:pt>
                <c:pt idx="150">
                  <c:v>7.8675846603090349E-2</c:v>
                </c:pt>
                <c:pt idx="151">
                  <c:v>7.4203960343211861E-2</c:v>
                </c:pt>
                <c:pt idx="152">
                  <c:v>6.998145317909632E-2</c:v>
                </c:pt>
                <c:pt idx="153">
                  <c:v>6.5994830876292099E-2</c:v>
                </c:pt>
                <c:pt idx="154">
                  <c:v>6.223129530553706E-2</c:v>
                </c:pt>
                <c:pt idx="155">
                  <c:v>5.8678711292657226E-2</c:v>
                </c:pt>
                <c:pt idx="156">
                  <c:v>5.5325574824621526E-2</c:v>
                </c:pt>
                <c:pt idx="157">
                  <c:v>5.2160982574406489E-2</c:v>
                </c:pt>
                <c:pt idx="158">
                  <c:v>4.9174602707040549E-2</c:v>
                </c:pt>
                <c:pt idx="159">
                  <c:v>4.6356646928998657E-2</c:v>
                </c:pt>
                <c:pt idx="160">
                  <c:v>4.369784374203789E-2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F63-A3BE-212AEB53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83440"/>
        <c:axId val="583883768"/>
      </c:lineChart>
      <c:catAx>
        <c:axId val="5838834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3768"/>
        <c:crosses val="autoZero"/>
        <c:auto val="1"/>
        <c:lblAlgn val="ctr"/>
        <c:lblOffset val="100"/>
        <c:noMultiLvlLbl val="0"/>
      </c:catAx>
      <c:valAx>
        <c:axId val="5838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</xdr:colOff>
      <xdr:row>7</xdr:row>
      <xdr:rowOff>20955</xdr:rowOff>
    </xdr:from>
    <xdr:ext cx="1188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1910" y="1118235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1910" y="1118235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𝑻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636270</xdr:colOff>
      <xdr:row>5</xdr:row>
      <xdr:rowOff>158115</xdr:rowOff>
    </xdr:from>
    <xdr:ext cx="768865" cy="194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230880" y="889635"/>
              <a:ext cx="76886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230880" y="889635"/>
              <a:ext cx="768865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𝑁(𝑥−𝜎√𝑇)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</xdr:colOff>
      <xdr:row>4</xdr:row>
      <xdr:rowOff>1905</xdr:rowOff>
    </xdr:from>
    <xdr:ext cx="3350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261360" y="550545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261360" y="550545"/>
              <a:ext cx="33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26670</xdr:colOff>
      <xdr:row>2</xdr:row>
      <xdr:rowOff>9525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261360" y="19240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261360" y="19240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8</xdr:col>
      <xdr:colOff>35559</xdr:colOff>
      <xdr:row>5</xdr:row>
      <xdr:rowOff>27306</xdr:rowOff>
    </xdr:from>
    <xdr:to>
      <xdr:col>11</xdr:col>
      <xdr:colOff>538478</xdr:colOff>
      <xdr:row>6</xdr:row>
      <xdr:rowOff>38926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7299" y="941706"/>
          <a:ext cx="2606039" cy="1945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</xdr:row>
      <xdr:rowOff>170816</xdr:rowOff>
    </xdr:from>
    <xdr:to>
      <xdr:col>9</xdr:col>
      <xdr:colOff>336890</xdr:colOff>
      <xdr:row>4</xdr:row>
      <xdr:rowOff>148666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7940" y="536576"/>
          <a:ext cx="1084920" cy="343610"/>
        </a:xfrm>
        <a:prstGeom prst="rect">
          <a:avLst/>
        </a:prstGeom>
      </xdr:spPr>
    </xdr:pic>
    <xdr:clientData/>
  </xdr:twoCellAnchor>
  <xdr:oneCellAnchor>
    <xdr:from>
      <xdr:col>5</xdr:col>
      <xdr:colOff>271780</xdr:colOff>
      <xdr:row>25</xdr:row>
      <xdr:rowOff>12065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9" name="TextBox 648"/>
            <xdr:cNvSpPr txBox="1"/>
          </xdr:nvSpPr>
          <xdr:spPr>
            <a:xfrm>
              <a:off x="4137660" y="202374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49" name="TextBox 648"/>
            <xdr:cNvSpPr txBox="1"/>
          </xdr:nvSpPr>
          <xdr:spPr>
            <a:xfrm>
              <a:off x="4137660" y="202374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132080</xdr:colOff>
      <xdr:row>170</xdr:row>
      <xdr:rowOff>92710</xdr:rowOff>
    </xdr:from>
    <xdr:to>
      <xdr:col>9</xdr:col>
      <xdr:colOff>160020</xdr:colOff>
      <xdr:row>185</xdr:row>
      <xdr:rowOff>92710</xdr:rowOff>
    </xdr:to>
    <xdr:graphicFrame macro="">
      <xdr:nvGraphicFramePr>
        <xdr:cNvPr id="653" name="Chart 6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449580</xdr:colOff>
      <xdr:row>16</xdr:row>
      <xdr:rowOff>10160</xdr:rowOff>
    </xdr:from>
    <xdr:to>
      <xdr:col>0</xdr:col>
      <xdr:colOff>1309238</xdr:colOff>
      <xdr:row>17</xdr:row>
      <xdr:rowOff>58011</xdr:rowOff>
    </xdr:to>
    <xdr:pic>
      <xdr:nvPicPr>
        <xdr:cNvPr id="654" name="Picture 6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" y="2387600"/>
          <a:ext cx="859658" cy="230731"/>
        </a:xfrm>
        <a:prstGeom prst="rect">
          <a:avLst/>
        </a:prstGeom>
      </xdr:spPr>
    </xdr:pic>
    <xdr:clientData/>
  </xdr:twoCellAnchor>
  <xdr:twoCellAnchor editAs="oneCell">
    <xdr:from>
      <xdr:col>0</xdr:col>
      <xdr:colOff>299720</xdr:colOff>
      <xdr:row>17</xdr:row>
      <xdr:rowOff>180340</xdr:rowOff>
    </xdr:from>
    <xdr:to>
      <xdr:col>0</xdr:col>
      <xdr:colOff>1590040</xdr:colOff>
      <xdr:row>19</xdr:row>
      <xdr:rowOff>41581</xdr:rowOff>
    </xdr:to>
    <xdr:pic>
      <xdr:nvPicPr>
        <xdr:cNvPr id="655" name="Picture 6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720" y="2740660"/>
          <a:ext cx="1290320" cy="227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6"/>
  <sheetViews>
    <sheetView tabSelected="1" zoomScale="120" zoomScaleNormal="120" zoomScaleSheetLayoutView="90" workbookViewId="0">
      <selection activeCell="K17" sqref="K17"/>
    </sheetView>
  </sheetViews>
  <sheetFormatPr defaultRowHeight="14.4" x14ac:dyDescent="0.55000000000000004"/>
  <cols>
    <col min="1" max="1" width="30.26171875" customWidth="1"/>
    <col min="2" max="2" width="7.15625" customWidth="1"/>
    <col min="3" max="3" width="3" customWidth="1"/>
    <col min="4" max="4" width="3.47265625" customWidth="1"/>
    <col min="5" max="5" width="11.62890625" customWidth="1"/>
    <col min="7" max="7" width="10.3671875" customWidth="1"/>
    <col min="8" max="8" width="14.41796875" customWidth="1"/>
    <col min="9" max="9" width="11.41796875" customWidth="1"/>
  </cols>
  <sheetData>
    <row r="3" spans="1:10" x14ac:dyDescent="0.55000000000000004">
      <c r="A3" t="s">
        <v>0</v>
      </c>
      <c r="B3" s="8">
        <v>53</v>
      </c>
      <c r="E3" s="3"/>
      <c r="F3">
        <f>LN(B3/(B6*EXP(-B5*B8)))/(B4*SQRT(B8))+B4*SQRT(B8)/2</f>
        <v>-6.7183904396639349E-4</v>
      </c>
    </row>
    <row r="4" spans="1:10" x14ac:dyDescent="0.55000000000000004">
      <c r="A4" t="s">
        <v>1</v>
      </c>
      <c r="B4" s="9">
        <v>0.35</v>
      </c>
      <c r="E4" s="3"/>
    </row>
    <row r="5" spans="1:10" x14ac:dyDescent="0.55000000000000004">
      <c r="A5" t="s">
        <v>2</v>
      </c>
      <c r="B5" s="10">
        <v>1.2500000000000001E-2</v>
      </c>
      <c r="F5">
        <f>_xlfn.NORM.S.DIST(F3,1)</f>
        <v>0.4997319750199003</v>
      </c>
    </row>
    <row r="6" spans="1:10" x14ac:dyDescent="0.55000000000000004">
      <c r="A6" t="s">
        <v>3</v>
      </c>
      <c r="B6" s="8">
        <v>55</v>
      </c>
    </row>
    <row r="7" spans="1:10" x14ac:dyDescent="0.55000000000000004">
      <c r="A7" t="s">
        <v>5</v>
      </c>
      <c r="B7" s="11">
        <v>6</v>
      </c>
      <c r="F7">
        <f>_xlfn.NORM.S.DIST(F3-B4*SQRT(B8),1)</f>
        <v>0.40200561156995746</v>
      </c>
    </row>
    <row r="8" spans="1:10" x14ac:dyDescent="0.55000000000000004">
      <c r="B8" s="11">
        <f>B7/12</f>
        <v>0.5</v>
      </c>
    </row>
    <row r="9" spans="1:10" hidden="1" x14ac:dyDescent="0.55000000000000004">
      <c r="E9" t="s">
        <v>4</v>
      </c>
      <c r="F9" s="13">
        <f>B3*F5-B6*EXP(-B5*B8)*F7</f>
        <v>4.5132445249854563</v>
      </c>
    </row>
    <row r="10" spans="1:10" x14ac:dyDescent="0.55000000000000004">
      <c r="F10" s="13"/>
    </row>
    <row r="11" spans="1:10" x14ac:dyDescent="0.55000000000000004">
      <c r="E11" t="s">
        <v>13</v>
      </c>
      <c r="F11" s="13">
        <v>7.8102507411371533</v>
      </c>
    </row>
    <row r="12" spans="1:10" x14ac:dyDescent="0.55000000000000004">
      <c r="E12" t="s">
        <v>14</v>
      </c>
      <c r="F12" s="13">
        <f>F9+EXP(-B5*B8)*B6-B3</f>
        <v>6.1705665092721631</v>
      </c>
    </row>
    <row r="13" spans="1:10" x14ac:dyDescent="0.55000000000000004">
      <c r="E13" t="s">
        <v>15</v>
      </c>
      <c r="F13" s="13">
        <f>F12-F11</f>
        <v>-1.6396842318649902</v>
      </c>
      <c r="G13" s="17"/>
    </row>
    <row r="14" spans="1:10" x14ac:dyDescent="0.55000000000000004">
      <c r="F14" s="13"/>
    </row>
    <row r="15" spans="1:10" ht="14.7" x14ac:dyDescent="0.55000000000000004">
      <c r="A15" s="3" t="s">
        <v>9</v>
      </c>
      <c r="F15" s="13"/>
      <c r="G15" s="3"/>
      <c r="I15" s="18" t="s">
        <v>18</v>
      </c>
      <c r="J15" s="18" t="s">
        <v>19</v>
      </c>
    </row>
    <row r="16" spans="1:10" x14ac:dyDescent="0.55000000000000004">
      <c r="F16" s="13"/>
      <c r="H16" t="s">
        <v>17</v>
      </c>
      <c r="I16" s="16">
        <v>1.92</v>
      </c>
      <c r="J16" s="16">
        <v>1.78</v>
      </c>
    </row>
    <row r="17" spans="1:12" x14ac:dyDescent="0.55000000000000004">
      <c r="A17" s="14" t="s">
        <v>11</v>
      </c>
      <c r="B17" s="5">
        <v>-0.59332781023016024</v>
      </c>
      <c r="F17" s="13"/>
      <c r="G17" s="14"/>
      <c r="H17" t="s">
        <v>20</v>
      </c>
      <c r="I17" s="12">
        <f>F13</f>
        <v>-1.6396842318649902</v>
      </c>
      <c r="J17" s="12">
        <f>B23</f>
        <v>-1.7799834306904785</v>
      </c>
      <c r="L17" s="2"/>
    </row>
    <row r="18" spans="1:12" x14ac:dyDescent="0.55000000000000004">
      <c r="A18" s="14" t="s">
        <v>10</v>
      </c>
      <c r="B18" s="2">
        <v>37.476641252645166</v>
      </c>
      <c r="F18" s="13"/>
      <c r="G18" s="14"/>
      <c r="I18" s="2"/>
    </row>
    <row r="19" spans="1:12" x14ac:dyDescent="0.55000000000000004">
      <c r="F19" s="13"/>
      <c r="I19" s="2"/>
    </row>
    <row r="20" spans="1:12" x14ac:dyDescent="0.55000000000000004">
      <c r="F20" s="13"/>
      <c r="I20" s="2"/>
    </row>
    <row r="21" spans="1:12" x14ac:dyDescent="0.55000000000000004">
      <c r="A21" s="15" t="s">
        <v>12</v>
      </c>
      <c r="B21" s="2">
        <f>B17*B3+B18</f>
        <v>6.0302673104466749</v>
      </c>
      <c r="F21" s="13"/>
      <c r="G21" s="15"/>
      <c r="I21" s="2"/>
    </row>
    <row r="22" spans="1:12" x14ac:dyDescent="0.55000000000000004">
      <c r="A22" s="15"/>
      <c r="B22" s="2"/>
      <c r="F22" s="13"/>
      <c r="G22" s="15"/>
      <c r="I22" s="2"/>
    </row>
    <row r="23" spans="1:12" x14ac:dyDescent="0.55000000000000004">
      <c r="A23" s="7" t="s">
        <v>16</v>
      </c>
      <c r="B23" s="13">
        <f>B21-F11</f>
        <v>-1.7799834306904785</v>
      </c>
      <c r="F23" s="13"/>
      <c r="G23" s="15"/>
      <c r="I23" s="2"/>
    </row>
    <row r="26" spans="1:12" x14ac:dyDescent="0.55000000000000004">
      <c r="E26" t="s">
        <v>6</v>
      </c>
      <c r="G26" t="s">
        <v>7</v>
      </c>
      <c r="H26" t="s">
        <v>8</v>
      </c>
    </row>
    <row r="27" spans="1:12" x14ac:dyDescent="0.55000000000000004">
      <c r="B27" s="6"/>
      <c r="E27" s="1">
        <f>20</f>
        <v>20</v>
      </c>
      <c r="F27">
        <f>LN(E27/($B$6*EXP(-$B$5*$B$8)))/($B$4*SQRT($B$8))+$B$4*SQRT($B$8)/2</f>
        <v>-3.93848743969196</v>
      </c>
      <c r="G27" s="4">
        <f>E27*_xlfn.NORM.S.DIST(F27,1)-$B$6*EXP(-$B$5*$B$8)*_xlfn.NORM.S.DIST(F27-$B$4*SQRT($B$8),1)</f>
        <v>4.398564188716524E-5</v>
      </c>
      <c r="H27" s="5">
        <f>G27+EXP(-$B$5*$B$8)*$B$6-E27</f>
        <v>34.657365969928598</v>
      </c>
    </row>
    <row r="28" spans="1:12" x14ac:dyDescent="0.55000000000000004">
      <c r="E28" s="1">
        <v>20.5</v>
      </c>
      <c r="F28">
        <f t="shared" ref="F28:F91" si="0">LN(E28/($B$6*EXP(-$B$5*$B$8)))/($B$4*SQRT($B$8))+$B$4*SQRT($B$8)/2</f>
        <v>-3.8387142179327363</v>
      </c>
      <c r="G28" s="4">
        <f t="shared" ref="G28:G91" si="1">E28*_xlfn.NORM.S.DIST(F28,1)-$B$6*EXP(-$B$5*$B$8)*_xlfn.NORM.S.DIST(F28-$B$4*SQRT($B$8),1)</f>
        <v>6.9380715542805742E-5</v>
      </c>
      <c r="H28" s="5">
        <f t="shared" ref="H28:H91" si="2">G28+EXP(-$B$5*$B$8)*$B$6-E28</f>
        <v>34.157391365002255</v>
      </c>
    </row>
    <row r="29" spans="1:12" x14ac:dyDescent="0.55000000000000004">
      <c r="E29" s="1">
        <v>21</v>
      </c>
      <c r="F29">
        <f t="shared" si="0"/>
        <v>-3.7413454057524715</v>
      </c>
      <c r="G29" s="4">
        <f t="shared" si="1"/>
        <v>1.0729503821506337E-4</v>
      </c>
      <c r="H29" s="5">
        <f t="shared" si="2"/>
        <v>33.657429279324923</v>
      </c>
    </row>
    <row r="30" spans="1:12" x14ac:dyDescent="0.55000000000000004">
      <c r="E30" s="1">
        <f>E29+0.5</f>
        <v>21.5</v>
      </c>
      <c r="F30">
        <f t="shared" si="0"/>
        <v>-3.6462678384185252</v>
      </c>
      <c r="G30" s="4">
        <f t="shared" si="1"/>
        <v>1.628688361876825E-4</v>
      </c>
      <c r="H30" s="5">
        <f t="shared" si="2"/>
        <v>33.157484853122895</v>
      </c>
    </row>
    <row r="31" spans="1:12" x14ac:dyDescent="0.55000000000000004">
      <c r="E31" s="1">
        <f t="shared" ref="E31:E94" si="3">E30+0.5</f>
        <v>22</v>
      </c>
      <c r="F31">
        <f t="shared" si="0"/>
        <v>-3.5533761570876892</v>
      </c>
      <c r="G31" s="4">
        <f t="shared" si="1"/>
        <v>2.4292889953112917E-4</v>
      </c>
      <c r="H31" s="5">
        <f t="shared" si="2"/>
        <v>32.657564913186242</v>
      </c>
    </row>
    <row r="32" spans="1:12" x14ac:dyDescent="0.55000000000000004">
      <c r="E32" s="1">
        <f t="shared" si="3"/>
        <v>22.5</v>
      </c>
      <c r="F32">
        <f t="shared" si="0"/>
        <v>-3.4625721069984414</v>
      </c>
      <c r="G32" s="4">
        <f t="shared" si="1"/>
        <v>3.5639634494915445E-4</v>
      </c>
      <c r="H32" s="5">
        <f t="shared" si="2"/>
        <v>32.157678380631658</v>
      </c>
    </row>
    <row r="33" spans="5:8" x14ac:dyDescent="0.55000000000000004">
      <c r="E33" s="1">
        <f t="shared" si="3"/>
        <v>23</v>
      </c>
      <c r="F33">
        <f t="shared" si="0"/>
        <v>-3.3737639128046553</v>
      </c>
      <c r="G33" s="4">
        <f t="shared" si="1"/>
        <v>5.1475225126931465E-4</v>
      </c>
      <c r="H33" s="5">
        <f t="shared" si="2"/>
        <v>31.65783673653798</v>
      </c>
    </row>
    <row r="34" spans="5:8" x14ac:dyDescent="0.55000000000000004">
      <c r="E34" s="1">
        <f t="shared" si="3"/>
        <v>23.5</v>
      </c>
      <c r="F34">
        <f t="shared" si="0"/>
        <v>-3.2868657210941818</v>
      </c>
      <c r="G34" s="4">
        <f t="shared" si="1"/>
        <v>7.3256023612367979E-4</v>
      </c>
      <c r="H34" s="5">
        <f t="shared" si="2"/>
        <v>31.158054544522834</v>
      </c>
    </row>
    <row r="35" spans="5:8" x14ac:dyDescent="0.55000000000000004">
      <c r="E35" s="1">
        <f t="shared" si="3"/>
        <v>24</v>
      </c>
      <c r="F35">
        <f t="shared" si="0"/>
        <v>-3.2017971016034248</v>
      </c>
      <c r="G35" s="4">
        <f t="shared" si="1"/>
        <v>1.0280430459414635E-3</v>
      </c>
      <c r="H35" s="5">
        <f t="shared" si="2"/>
        <v>30.658350027332652</v>
      </c>
    </row>
    <row r="36" spans="5:8" x14ac:dyDescent="0.55000000000000004">
      <c r="E36" s="1">
        <f t="shared" si="3"/>
        <v>24.5</v>
      </c>
      <c r="F36">
        <f t="shared" si="0"/>
        <v>-3.1184825998646395</v>
      </c>
      <c r="G36" s="4">
        <f t="shared" si="1"/>
        <v>1.4237081348805122E-3</v>
      </c>
      <c r="H36" s="5">
        <f t="shared" si="2"/>
        <v>30.15874569242159</v>
      </c>
    </row>
    <row r="37" spans="5:8" x14ac:dyDescent="0.55000000000000004">
      <c r="E37" s="1">
        <f t="shared" si="3"/>
        <v>25</v>
      </c>
      <c r="F37">
        <f t="shared" si="0"/>
        <v>-3.0368513350500961</v>
      </c>
      <c r="G37" s="4">
        <f t="shared" si="1"/>
        <v>1.947015099229777E-3</v>
      </c>
      <c r="H37" s="5">
        <f t="shared" si="2"/>
        <v>29.659268999385937</v>
      </c>
    </row>
    <row r="38" spans="5:8" x14ac:dyDescent="0.55000000000000004">
      <c r="E38" s="1">
        <f t="shared" si="3"/>
        <v>25.5</v>
      </c>
      <c r="F38">
        <f t="shared" si="0"/>
        <v>-2.9568366376418762</v>
      </c>
      <c r="G38" s="4">
        <f t="shared" si="1"/>
        <v>2.6310758027028244E-3</v>
      </c>
      <c r="H38" s="5">
        <f t="shared" si="2"/>
        <v>29.159953060089414</v>
      </c>
    </row>
    <row r="39" spans="5:8" x14ac:dyDescent="0.55000000000000004">
      <c r="E39" s="1">
        <f t="shared" si="3"/>
        <v>26</v>
      </c>
      <c r="F39">
        <f t="shared" si="0"/>
        <v>-2.8783757222863389</v>
      </c>
      <c r="G39" s="4">
        <f t="shared" si="1"/>
        <v>3.5153761634405464E-3</v>
      </c>
      <c r="H39" s="5">
        <f t="shared" si="2"/>
        <v>28.660837360450152</v>
      </c>
    </row>
    <row r="40" spans="5:8" x14ac:dyDescent="0.55000000000000004">
      <c r="E40" s="1">
        <f t="shared" si="3"/>
        <v>26.5</v>
      </c>
      <c r="F40">
        <f t="shared" si="0"/>
        <v>-2.8014093918112439</v>
      </c>
      <c r="G40" s="4">
        <f t="shared" si="1"/>
        <v>4.6465069570748307E-3</v>
      </c>
      <c r="H40" s="5">
        <f t="shared" si="2"/>
        <v>28.161968491243783</v>
      </c>
    </row>
    <row r="41" spans="5:8" x14ac:dyDescent="0.55000000000000004">
      <c r="E41" s="1">
        <f t="shared" si="3"/>
        <v>27</v>
      </c>
      <c r="F41">
        <f t="shared" si="0"/>
        <v>-2.7258817689099066</v>
      </c>
      <c r="G41" s="4">
        <f t="shared" si="1"/>
        <v>6.0788896924564989E-3</v>
      </c>
      <c r="H41" s="5">
        <f t="shared" si="2"/>
        <v>27.663400873979164</v>
      </c>
    </row>
    <row r="42" spans="5:8" x14ac:dyDescent="0.55000000000000004">
      <c r="E42" s="1">
        <f t="shared" si="3"/>
        <v>27.5</v>
      </c>
      <c r="F42">
        <f t="shared" si="0"/>
        <v>-2.6517400524458261</v>
      </c>
      <c r="G42" s="4">
        <f t="shared" si="1"/>
        <v>7.8754826938101652E-3</v>
      </c>
      <c r="H42" s="5">
        <f t="shared" si="2"/>
        <v>27.165197466980523</v>
      </c>
    </row>
    <row r="43" spans="5:8" x14ac:dyDescent="0.55000000000000004">
      <c r="E43" s="1">
        <f t="shared" si="3"/>
        <v>28</v>
      </c>
      <c r="F43">
        <f t="shared" si="0"/>
        <v>-2.5789342957155923</v>
      </c>
      <c r="G43" s="4">
        <f t="shared" si="1"/>
        <v>1.010845201472127E-2</v>
      </c>
      <c r="H43" s="5">
        <f t="shared" si="2"/>
        <v>26.66743043630143</v>
      </c>
    </row>
    <row r="44" spans="5:8" x14ac:dyDescent="0.55000000000000004">
      <c r="E44" s="1">
        <f t="shared" si="3"/>
        <v>28.5</v>
      </c>
      <c r="F44">
        <f t="shared" si="0"/>
        <v>-2.5074172043377603</v>
      </c>
      <c r="G44" s="4">
        <f t="shared" si="1"/>
        <v>1.2859791737148712E-2</v>
      </c>
      <c r="H44" s="5">
        <f t="shared" si="2"/>
        <v>26.17018177602386</v>
      </c>
    </row>
    <row r="45" spans="5:8" x14ac:dyDescent="0.55000000000000004">
      <c r="E45" s="1">
        <f t="shared" si="3"/>
        <v>29</v>
      </c>
      <c r="F45">
        <f t="shared" si="0"/>
        <v>-2.4371439517193925</v>
      </c>
      <c r="G45" s="4">
        <f t="shared" si="1"/>
        <v>1.6221878576246879E-2</v>
      </c>
      <c r="H45" s="5">
        <f t="shared" si="2"/>
        <v>25.673543862862957</v>
      </c>
    </row>
    <row r="46" spans="5:8" x14ac:dyDescent="0.55000000000000004">
      <c r="E46" s="1">
        <f t="shared" si="3"/>
        <v>29.5</v>
      </c>
      <c r="F46">
        <f t="shared" si="0"/>
        <v>-2.3680720102970918</v>
      </c>
      <c r="G46" s="4">
        <f t="shared" si="1"/>
        <v>2.029794650548869E-2</v>
      </c>
      <c r="H46" s="5">
        <f t="shared" si="2"/>
        <v>25.177619930792197</v>
      </c>
    </row>
    <row r="47" spans="5:8" x14ac:dyDescent="0.55000000000000004">
      <c r="E47" s="1">
        <f t="shared" si="3"/>
        <v>30</v>
      </c>
      <c r="F47">
        <f t="shared" si="0"/>
        <v>-2.3001609969615608</v>
      </c>
      <c r="G47" s="4">
        <f t="shared" si="1"/>
        <v>2.5202468307021331E-2</v>
      </c>
      <c r="H47" s="5">
        <f t="shared" si="2"/>
        <v>24.682524452593732</v>
      </c>
    </row>
    <row r="48" spans="5:8" x14ac:dyDescent="0.55000000000000004">
      <c r="E48" s="1">
        <f t="shared" si="3"/>
        <v>30.5</v>
      </c>
      <c r="F48">
        <f t="shared" si="0"/>
        <v>-2.2333725312588126</v>
      </c>
      <c r="G48" s="4">
        <f t="shared" si="1"/>
        <v>3.1061432496440666E-2</v>
      </c>
      <c r="H48" s="5">
        <f t="shared" si="2"/>
        <v>24.188383416783154</v>
      </c>
    </row>
    <row r="49" spans="5:8" x14ac:dyDescent="0.55000000000000004">
      <c r="E49" s="1">
        <f t="shared" si="3"/>
        <v>31</v>
      </c>
      <c r="F49">
        <f t="shared" si="0"/>
        <v>-2.1676701051213203</v>
      </c>
      <c r="G49" s="4">
        <f t="shared" si="1"/>
        <v>3.801250591544858E-2</v>
      </c>
      <c r="H49" s="5">
        <f t="shared" si="2"/>
        <v>23.695334490202157</v>
      </c>
    </row>
    <row r="50" spans="5:8" x14ac:dyDescent="0.55000000000000004">
      <c r="E50" s="1">
        <f t="shared" si="3"/>
        <v>31.5</v>
      </c>
      <c r="F50">
        <f t="shared" si="0"/>
        <v>-2.1030189630220741</v>
      </c>
      <c r="G50" s="4">
        <f t="shared" si="1"/>
        <v>4.6205074368365739E-2</v>
      </c>
      <c r="H50" s="5">
        <f t="shared" si="2"/>
        <v>23.203527058655077</v>
      </c>
    </row>
    <row r="51" spans="5:8" x14ac:dyDescent="0.55000000000000004">
      <c r="E51" s="1">
        <f t="shared" si="3"/>
        <v>32</v>
      </c>
      <c r="F51">
        <f t="shared" si="0"/>
        <v>-2.0393859915665447</v>
      </c>
      <c r="G51" s="4">
        <f t="shared" si="1"/>
        <v>5.5800155932485551E-2</v>
      </c>
      <c r="H51" s="5">
        <f t="shared" si="2"/>
        <v>22.713122140219198</v>
      </c>
    </row>
    <row r="52" spans="5:8" x14ac:dyDescent="0.55000000000000004">
      <c r="E52" s="1">
        <f t="shared" si="3"/>
        <v>32.5</v>
      </c>
      <c r="F52">
        <f t="shared" si="0"/>
        <v>-1.9767396176444756</v>
      </c>
      <c r="G52" s="4">
        <f t="shared" si="1"/>
        <v>6.6970183928985239E-2</v>
      </c>
      <c r="H52" s="5">
        <f t="shared" si="2"/>
        <v>22.224292168215698</v>
      </c>
    </row>
    <row r="53" spans="5:8" x14ac:dyDescent="0.55000000000000004">
      <c r="E53" s="1">
        <f t="shared" si="3"/>
        <v>33</v>
      </c>
      <c r="F53">
        <f t="shared" si="0"/>
        <v>-1.915049714357292</v>
      </c>
      <c r="G53" s="4">
        <f t="shared" si="1"/>
        <v>7.9898658932286981E-2</v>
      </c>
      <c r="H53" s="5">
        <f t="shared" si="2"/>
        <v>21.737220643218997</v>
      </c>
    </row>
    <row r="54" spans="5:8" x14ac:dyDescent="0.55000000000000004">
      <c r="E54" s="1">
        <f t="shared" si="3"/>
        <v>33.5</v>
      </c>
      <c r="F54">
        <f t="shared" si="0"/>
        <v>-1.8542875140194728</v>
      </c>
      <c r="G54" s="4">
        <f t="shared" si="1"/>
        <v>9.477967155649869E-2</v>
      </c>
      <c r="H54" s="5">
        <f t="shared" si="2"/>
        <v>21.252101655843212</v>
      </c>
    </row>
    <row r="55" spans="5:8" x14ac:dyDescent="0.55000000000000004">
      <c r="E55" s="1">
        <f t="shared" si="3"/>
        <v>34</v>
      </c>
      <c r="F55">
        <f t="shared" si="0"/>
        <v>-1.7944255276049965</v>
      </c>
      <c r="G55" s="4">
        <f t="shared" si="1"/>
        <v>0.11181730002758306</v>
      </c>
      <c r="H55" s="5">
        <f t="shared" si="2"/>
        <v>20.769139284314292</v>
      </c>
    </row>
    <row r="56" spans="5:8" x14ac:dyDescent="0.55000000000000004">
      <c r="E56" s="1">
        <f t="shared" si="3"/>
        <v>34.5</v>
      </c>
      <c r="F56">
        <f t="shared" si="0"/>
        <v>-1.7354374700742579</v>
      </c>
      <c r="G56" s="4">
        <f t="shared" si="1"/>
        <v>0.13122488867617954</v>
      </c>
      <c r="H56" s="5">
        <f t="shared" si="2"/>
        <v>20.28854687296289</v>
      </c>
    </row>
    <row r="57" spans="5:8" x14ac:dyDescent="0.55000000000000004">
      <c r="E57" s="1">
        <f t="shared" si="3"/>
        <v>35</v>
      </c>
      <c r="F57">
        <f t="shared" si="0"/>
        <v>-1.6772981910737295</v>
      </c>
      <c r="G57" s="4">
        <f t="shared" si="1"/>
        <v>0.15322421542292308</v>
      </c>
      <c r="H57" s="5">
        <f t="shared" si="2"/>
        <v>19.810546199709634</v>
      </c>
    </row>
    <row r="58" spans="5:8" x14ac:dyDescent="0.55000000000000004">
      <c r="E58" s="1">
        <f t="shared" si="3"/>
        <v>35.5</v>
      </c>
      <c r="F58">
        <f t="shared" si="0"/>
        <v>-1.6199836105510526</v>
      </c>
      <c r="G58" s="4">
        <f t="shared" si="1"/>
        <v>0.17804455803905905</v>
      </c>
      <c r="H58" s="5">
        <f t="shared" si="2"/>
        <v>19.335366542325772</v>
      </c>
    </row>
    <row r="59" spans="5:8" x14ac:dyDescent="0.55000000000000004">
      <c r="E59" s="1">
        <f t="shared" si="3"/>
        <v>36</v>
      </c>
      <c r="F59">
        <f t="shared" si="0"/>
        <v>-1.5634706588730272</v>
      </c>
      <c r="G59" s="4">
        <f t="shared" si="1"/>
        <v>0.20592167042226461</v>
      </c>
      <c r="H59" s="5">
        <f t="shared" si="2"/>
        <v>18.863243654708974</v>
      </c>
    </row>
    <row r="60" spans="5:8" x14ac:dyDescent="0.55000000000000004">
      <c r="E60" s="1">
        <f t="shared" si="3"/>
        <v>36.5</v>
      </c>
      <c r="F60">
        <f t="shared" si="0"/>
        <v>-1.5077372210737978</v>
      </c>
      <c r="G60" s="4">
        <f t="shared" si="1"/>
        <v>0.23709668131222195</v>
      </c>
      <c r="H60" s="5">
        <f t="shared" si="2"/>
        <v>18.394418665598934</v>
      </c>
    </row>
    <row r="61" spans="5:8" x14ac:dyDescent="0.55000000000000004">
      <c r="E61" s="1">
        <f t="shared" si="3"/>
        <v>37</v>
      </c>
      <c r="F61">
        <f t="shared" si="0"/>
        <v>-1.4527620848960503</v>
      </c>
      <c r="G61" s="4">
        <f t="shared" si="1"/>
        <v>0.27181492877249225</v>
      </c>
      <c r="H61" s="5">
        <f t="shared" si="2"/>
        <v>17.929136913059203</v>
      </c>
    </row>
    <row r="62" spans="5:8" x14ac:dyDescent="0.55000000000000004">
      <c r="E62" s="1">
        <f t="shared" si="3"/>
        <v>37.5</v>
      </c>
      <c r="F62">
        <f t="shared" si="0"/>
        <v>-1.3985248923196987</v>
      </c>
      <c r="G62" s="4">
        <f t="shared" si="1"/>
        <v>0.31032474438259205</v>
      </c>
      <c r="H62" s="5">
        <f t="shared" si="2"/>
        <v>17.467646728669301</v>
      </c>
    </row>
    <row r="63" spans="5:8" x14ac:dyDescent="0.55000000000000004">
      <c r="E63" s="1">
        <f t="shared" si="3"/>
        <v>38</v>
      </c>
      <c r="F63">
        <f t="shared" si="0"/>
        <v>-1.3450060943008815</v>
      </c>
      <c r="G63" s="4">
        <f t="shared" si="1"/>
        <v>0.35287620142250109</v>
      </c>
      <c r="H63" s="5">
        <f t="shared" si="2"/>
        <v>17.010198185709214</v>
      </c>
    </row>
    <row r="64" spans="5:8" x14ac:dyDescent="0.55000000000000004">
      <c r="E64" s="1">
        <f t="shared" si="3"/>
        <v>38.5</v>
      </c>
      <c r="F64">
        <f t="shared" si="0"/>
        <v>-1.2921869084694597</v>
      </c>
      <c r="G64" s="4">
        <f t="shared" si="1"/>
        <v>0.39971984140249139</v>
      </c>
      <c r="H64" s="5">
        <f t="shared" si="2"/>
        <v>16.557041825689204</v>
      </c>
    </row>
    <row r="65" spans="5:8" x14ac:dyDescent="0.55000000000000004">
      <c r="E65" s="1">
        <f t="shared" si="3"/>
        <v>39</v>
      </c>
      <c r="F65">
        <f t="shared" si="0"/>
        <v>-1.2400492795559406</v>
      </c>
      <c r="G65" s="4">
        <f t="shared" si="1"/>
        <v>0.45110539311178099</v>
      </c>
      <c r="H65" s="5">
        <f t="shared" si="2"/>
        <v>16.108427377398492</v>
      </c>
    </row>
    <row r="66" spans="5:8" x14ac:dyDescent="0.55000000000000004">
      <c r="E66" s="1">
        <f t="shared" si="3"/>
        <v>39.5</v>
      </c>
      <c r="F66">
        <f t="shared" si="0"/>
        <v>-1.1885758423391934</v>
      </c>
      <c r="G66" s="4">
        <f t="shared" si="1"/>
        <v>0.50728049795147712</v>
      </c>
      <c r="H66" s="5">
        <f t="shared" si="2"/>
        <v>15.664602482238188</v>
      </c>
    </row>
    <row r="67" spans="5:8" x14ac:dyDescent="0.55000000000000004">
      <c r="E67" s="1">
        <f t="shared" si="3"/>
        <v>40</v>
      </c>
      <c r="F67">
        <f t="shared" si="0"/>
        <v>-1.1377498869246823</v>
      </c>
      <c r="G67" s="4">
        <f t="shared" si="1"/>
        <v>0.5684894547052437</v>
      </c>
      <c r="H67" s="5">
        <f t="shared" si="2"/>
        <v>15.225811438991954</v>
      </c>
    </row>
    <row r="68" spans="5:8" x14ac:dyDescent="0.55000000000000004">
      <c r="E68" s="1">
        <f t="shared" si="3"/>
        <v>40.5</v>
      </c>
      <c r="F68">
        <f t="shared" si="0"/>
        <v>-1.0875553261795088</v>
      </c>
      <c r="G68" s="4">
        <f t="shared" si="1"/>
        <v>0.63497199611287325</v>
      </c>
      <c r="H68" s="5">
        <f t="shared" si="2"/>
        <v>14.792293980399585</v>
      </c>
    </row>
    <row r="69" spans="5:8" x14ac:dyDescent="0.55000000000000004">
      <c r="E69" s="1">
        <f t="shared" si="3"/>
        <v>41</v>
      </c>
      <c r="F69">
        <f t="shared" si="0"/>
        <v>-1.0379766651654592</v>
      </c>
      <c r="G69" s="4">
        <f t="shared" si="1"/>
        <v>0.70696210867519049</v>
      </c>
      <c r="H69" s="5">
        <f t="shared" si="2"/>
        <v>14.364284092961903</v>
      </c>
    </row>
    <row r="70" spans="5:8" x14ac:dyDescent="0.55000000000000004">
      <c r="E70" s="1">
        <f t="shared" si="3"/>
        <v>41.5</v>
      </c>
      <c r="F70">
        <f t="shared" si="0"/>
        <v>-0.9889989724247279</v>
      </c>
      <c r="G70" s="4">
        <f t="shared" si="1"/>
        <v>0.78468690606334679</v>
      </c>
      <c r="H70" s="5">
        <f t="shared" si="2"/>
        <v>13.94200889035006</v>
      </c>
    </row>
    <row r="71" spans="5:8" x14ac:dyDescent="0.55000000000000004">
      <c r="E71" s="1">
        <f t="shared" si="3"/>
        <v>42</v>
      </c>
      <c r="F71">
        <f t="shared" si="0"/>
        <v>-0.94060785298519445</v>
      </c>
      <c r="G71" s="4">
        <f t="shared" si="1"/>
        <v>0.86836556535952347</v>
      </c>
      <c r="H71" s="5">
        <f t="shared" si="2"/>
        <v>13.525687549646236</v>
      </c>
    </row>
    <row r="72" spans="5:8" x14ac:dyDescent="0.55000000000000004">
      <c r="E72" s="1">
        <f t="shared" si="3"/>
        <v>42.5</v>
      </c>
      <c r="F72">
        <f t="shared" si="0"/>
        <v>-0.89278942296313346</v>
      </c>
      <c r="G72" s="4">
        <f t="shared" si="1"/>
        <v>0.95820833414775564</v>
      </c>
      <c r="H72" s="5">
        <f t="shared" si="2"/>
        <v>13.115530318434466</v>
      </c>
    </row>
    <row r="73" spans="5:8" x14ac:dyDescent="0.55000000000000004">
      <c r="E73" s="1">
        <f t="shared" si="3"/>
        <v>43</v>
      </c>
      <c r="F73">
        <f t="shared" si="0"/>
        <v>-0.84553028565124755</v>
      </c>
      <c r="G73" s="4">
        <f t="shared" si="1"/>
        <v>1.0544156152290158</v>
      </c>
      <c r="H73" s="5">
        <f t="shared" si="2"/>
        <v>12.711737599515729</v>
      </c>
    </row>
    <row r="74" spans="5:8" x14ac:dyDescent="0.55000000000000004">
      <c r="E74" s="1">
        <f t="shared" si="3"/>
        <v>43.5</v>
      </c>
      <c r="F74">
        <f t="shared" si="0"/>
        <v>-0.7988175089889954</v>
      </c>
      <c r="G74" s="4">
        <f t="shared" si="1"/>
        <v>1.1571771344780739</v>
      </c>
      <c r="H74" s="5">
        <f t="shared" si="2"/>
        <v>12.314499118764786</v>
      </c>
    </row>
    <row r="75" spans="5:8" x14ac:dyDescent="0.55000000000000004">
      <c r="E75" s="1">
        <f t="shared" si="3"/>
        <v>44</v>
      </c>
      <c r="F75">
        <f t="shared" si="0"/>
        <v>-0.75263860432041196</v>
      </c>
      <c r="G75" s="4">
        <f t="shared" si="1"/>
        <v>1.2666711961137942</v>
      </c>
      <c r="H75" s="5">
        <f t="shared" si="2"/>
        <v>11.923993180400501</v>
      </c>
    </row>
    <row r="76" spans="5:8" x14ac:dyDescent="0.55000000000000004">
      <c r="E76" s="1">
        <f t="shared" si="3"/>
        <v>44.5</v>
      </c>
      <c r="F76">
        <f t="shared" si="0"/>
        <v>-0.70698150635213575</v>
      </c>
      <c r="G76" s="4">
        <f t="shared" si="1"/>
        <v>1.3830640284380955</v>
      </c>
      <c r="H76" s="5">
        <f t="shared" si="2"/>
        <v>11.540386012724809</v>
      </c>
    </row>
    <row r="77" spans="5:8" x14ac:dyDescent="0.55000000000000004">
      <c r="E77" s="1">
        <f t="shared" si="3"/>
        <v>45</v>
      </c>
      <c r="F77">
        <f t="shared" si="0"/>
        <v>-0.66183455423116422</v>
      </c>
      <c r="G77" s="4">
        <f t="shared" si="1"/>
        <v>1.5065092219297842</v>
      </c>
      <c r="H77" s="5">
        <f t="shared" si="2"/>
        <v>11.163831206216493</v>
      </c>
    </row>
    <row r="78" spans="5:8" x14ac:dyDescent="0.55000000000000004">
      <c r="E78" s="1">
        <f t="shared" si="3"/>
        <v>45.5</v>
      </c>
      <c r="F78">
        <f t="shared" si="0"/>
        <v>-0.61718647366810808</v>
      </c>
      <c r="G78" s="4">
        <f t="shared" si="1"/>
        <v>1.6371472604715915</v>
      </c>
      <c r="H78" s="5">
        <f t="shared" si="2"/>
        <v>10.794469244758304</v>
      </c>
    </row>
    <row r="79" spans="5:8" x14ac:dyDescent="0.55000000000000004">
      <c r="E79" s="1">
        <f t="shared" si="3"/>
        <v>46</v>
      </c>
      <c r="F79">
        <f t="shared" si="0"/>
        <v>-0.57302636003737795</v>
      </c>
      <c r="G79" s="4">
        <f t="shared" si="1"/>
        <v>1.7751051454541198</v>
      </c>
      <c r="H79" s="5">
        <f t="shared" si="2"/>
        <v>10.43242712974083</v>
      </c>
    </row>
    <row r="80" spans="5:8" x14ac:dyDescent="0.55000000000000004">
      <c r="E80" s="1">
        <f t="shared" si="3"/>
        <v>46.5</v>
      </c>
      <c r="F80">
        <f t="shared" si="0"/>
        <v>-0.52934366239092256</v>
      </c>
      <c r="G80" s="4">
        <f t="shared" si="1"/>
        <v>1.9204961115480366</v>
      </c>
      <c r="H80" s="5">
        <f t="shared" si="2"/>
        <v>10.077818095834743</v>
      </c>
    </row>
    <row r="81" spans="5:8" x14ac:dyDescent="0.55000000000000004">
      <c r="E81" s="1">
        <f t="shared" si="3"/>
        <v>47</v>
      </c>
      <c r="F81">
        <f t="shared" si="0"/>
        <v>-0.48612816832690464</v>
      </c>
      <c r="G81" s="4">
        <f t="shared" si="1"/>
        <v>2.0734194320723951</v>
      </c>
      <c r="H81" s="5">
        <f t="shared" si="2"/>
        <v>9.7307414163591091</v>
      </c>
    </row>
    <row r="82" spans="5:8" x14ac:dyDescent="0.55000000000000004">
      <c r="E82" s="1">
        <f t="shared" si="3"/>
        <v>47.5</v>
      </c>
      <c r="F82">
        <f t="shared" si="0"/>
        <v>-0.44336998965901786</v>
      </c>
      <c r="G82" s="4">
        <f t="shared" si="1"/>
        <v>2.2339603111173822</v>
      </c>
      <c r="H82" s="5">
        <f t="shared" si="2"/>
        <v>9.3912822954040962</v>
      </c>
    </row>
    <row r="83" spans="5:8" x14ac:dyDescent="0.55000000000000004">
      <c r="E83" s="1">
        <f t="shared" si="3"/>
        <v>48</v>
      </c>
      <c r="F83">
        <f t="shared" si="0"/>
        <v>-0.40105954883614736</v>
      </c>
      <c r="G83" s="4">
        <f t="shared" si="1"/>
        <v>2.4021898589055102</v>
      </c>
      <c r="H83" s="5">
        <f t="shared" si="2"/>
        <v>9.0595118431922188</v>
      </c>
    </row>
    <row r="84" spans="5:8" x14ac:dyDescent="0.55000000000000004">
      <c r="E84" s="1">
        <f t="shared" si="3"/>
        <v>48.5</v>
      </c>
      <c r="F84">
        <f t="shared" si="0"/>
        <v>-0.35918756606570734</v>
      </c>
      <c r="G84" s="4">
        <f t="shared" si="1"/>
        <v>2.578165146297982</v>
      </c>
      <c r="H84" s="5">
        <f t="shared" si="2"/>
        <v>8.7354871305846942</v>
      </c>
    </row>
    <row r="85" spans="5:8" x14ac:dyDescent="0.55000000000000004">
      <c r="E85" s="1">
        <f t="shared" si="3"/>
        <v>49</v>
      </c>
      <c r="F85">
        <f t="shared" si="0"/>
        <v>-0.31774504709736195</v>
      </c>
      <c r="G85" s="4">
        <f t="shared" si="1"/>
        <v>2.7619293338705155</v>
      </c>
      <c r="H85" s="5">
        <f t="shared" si="2"/>
        <v>8.4192513181572224</v>
      </c>
    </row>
    <row r="86" spans="5:8" x14ac:dyDescent="0.55000000000000004">
      <c r="E86" s="1">
        <f t="shared" si="3"/>
        <v>49.5</v>
      </c>
      <c r="F86">
        <f t="shared" si="0"/>
        <v>-0.27672327162689392</v>
      </c>
      <c r="G86" s="4">
        <f t="shared" si="1"/>
        <v>2.9535118705934664</v>
      </c>
      <c r="H86" s="5">
        <f t="shared" si="2"/>
        <v>8.1108338548801768</v>
      </c>
    </row>
    <row r="87" spans="5:8" x14ac:dyDescent="0.55000000000000004">
      <c r="E87" s="1">
        <f t="shared" si="3"/>
        <v>50</v>
      </c>
      <c r="F87">
        <f t="shared" si="0"/>
        <v>-0.23611378228281896</v>
      </c>
      <c r="G87" s="4">
        <f t="shared" si="1"/>
        <v>3.1529287568504429</v>
      </c>
      <c r="H87" s="5">
        <f t="shared" si="2"/>
        <v>7.8102507411371533</v>
      </c>
    </row>
    <row r="88" spans="5:8" x14ac:dyDescent="0.55000000000000004">
      <c r="E88" s="1">
        <f t="shared" si="3"/>
        <v>50.5</v>
      </c>
      <c r="F88">
        <f t="shared" si="0"/>
        <v>-0.19590837416096216</v>
      </c>
      <c r="G88" s="4">
        <f t="shared" si="1"/>
        <v>3.360182866313405</v>
      </c>
      <c r="H88" s="5">
        <f t="shared" si="2"/>
        <v>7.517504850600119</v>
      </c>
    </row>
    <row r="89" spans="5:8" x14ac:dyDescent="0.55000000000000004">
      <c r="E89" s="1">
        <f t="shared" si="3"/>
        <v>51</v>
      </c>
      <c r="F89">
        <f t="shared" si="0"/>
        <v>-0.15609908487459875</v>
      </c>
      <c r="G89" s="4">
        <f t="shared" si="1"/>
        <v>3.5752643210546999</v>
      </c>
      <c r="H89" s="5">
        <f t="shared" si="2"/>
        <v>7.2325863053414139</v>
      </c>
    </row>
    <row r="90" spans="5:8" x14ac:dyDescent="0.55000000000000004">
      <c r="E90" s="1">
        <f t="shared" si="3"/>
        <v>51.5</v>
      </c>
      <c r="F90">
        <f t="shared" si="0"/>
        <v>-0.11667818508997221</v>
      </c>
      <c r="G90" s="4">
        <f t="shared" si="1"/>
        <v>3.7981509142117531</v>
      </c>
      <c r="H90" s="5">
        <f t="shared" si="2"/>
        <v>6.9554728984984635</v>
      </c>
    </row>
    <row r="91" spans="5:8" x14ac:dyDescent="0.55000000000000004">
      <c r="E91" s="1">
        <f t="shared" si="3"/>
        <v>52</v>
      </c>
      <c r="F91">
        <f t="shared" si="0"/>
        <v>-7.763816951906119E-2</v>
      </c>
      <c r="G91" s="4">
        <f t="shared" si="1"/>
        <v>4.0288085745216655</v>
      </c>
      <c r="H91" s="5">
        <f t="shared" si="2"/>
        <v>6.6861305588083724</v>
      </c>
    </row>
    <row r="92" spans="5:8" x14ac:dyDescent="0.55000000000000004">
      <c r="E92" s="1">
        <f t="shared" si="3"/>
        <v>52.5</v>
      </c>
      <c r="F92">
        <f t="shared" ref="F92:F155" si="4">LN(E92/($B$6*EXP(-$B$5*$B$8)))/($B$4*SQRT($B$8))+$B$4*SQRT($B$8)/2</f>
        <v>-3.8971748343331364E-2</v>
      </c>
      <c r="G92" s="4">
        <f t="shared" ref="G92:G155" si="5">E92*_xlfn.NORM.S.DIST(F92,1)-$B$6*EXP(-$B$5*$B$8)*_xlfn.NORM.S.DIST(F92-$B$4*SQRT($B$8),1)</f>
        <v>4.2671918671042199</v>
      </c>
      <c r="H92" s="5">
        <f t="shared" ref="H92:H155" si="6">G92+EXP(-$B$5*$B$8)*$B$6-E92</f>
        <v>6.4245138513909268</v>
      </c>
    </row>
    <row r="93" spans="5:8" x14ac:dyDescent="0.55000000000000004">
      <c r="E93" s="1">
        <f t="shared" si="3"/>
        <v>53</v>
      </c>
      <c r="F93">
        <f t="shared" si="4"/>
        <v>-6.7183904396639349E-4</v>
      </c>
      <c r="G93" s="4">
        <f t="shared" si="5"/>
        <v>4.5132445249854563</v>
      </c>
      <c r="H93" s="5">
        <f t="shared" si="6"/>
        <v>6.1705665092721631</v>
      </c>
    </row>
    <row r="94" spans="5:8" x14ac:dyDescent="0.55000000000000004">
      <c r="E94" s="1">
        <f t="shared" si="3"/>
        <v>53.5</v>
      </c>
      <c r="F94">
        <f t="shared" si="4"/>
        <v>3.726844138433133E-2</v>
      </c>
      <c r="G94" s="4">
        <f t="shared" si="5"/>
        <v>4.7669000060142892</v>
      </c>
      <c r="H94" s="5">
        <f t="shared" si="6"/>
        <v>5.9242219903009996</v>
      </c>
    </row>
    <row r="95" spans="5:8" x14ac:dyDescent="0.55000000000000004">
      <c r="E95" s="1">
        <f t="shared" ref="E95:E158" si="7">E94+0.5</f>
        <v>54</v>
      </c>
      <c r="F95">
        <f t="shared" si="4"/>
        <v>7.4855783857370906E-2</v>
      </c>
      <c r="G95" s="4">
        <f t="shared" si="5"/>
        <v>5.028082070023757</v>
      </c>
      <c r="H95" s="5">
        <f t="shared" si="6"/>
        <v>5.6854040543104674</v>
      </c>
    </row>
    <row r="96" spans="5:8" x14ac:dyDescent="0.55000000000000004">
      <c r="E96" s="1">
        <f t="shared" si="7"/>
        <v>54.5</v>
      </c>
      <c r="F96">
        <f t="shared" si="4"/>
        <v>0.11209669428336722</v>
      </c>
      <c r="G96" s="4">
        <f t="shared" si="5"/>
        <v>5.2967053713211314</v>
      </c>
      <c r="H96" s="5">
        <f t="shared" si="6"/>
        <v>5.4540273556078418</v>
      </c>
    </row>
    <row r="97" spans="5:8" x14ac:dyDescent="0.55000000000000004">
      <c r="E97" s="1">
        <f t="shared" si="7"/>
        <v>55</v>
      </c>
      <c r="F97">
        <f t="shared" si="4"/>
        <v>0.14899750032145101</v>
      </c>
      <c r="G97" s="4">
        <f t="shared" si="5"/>
        <v>5.5726760618501423</v>
      </c>
      <c r="H97" s="5">
        <f t="shared" si="6"/>
        <v>5.2299980461368563</v>
      </c>
    </row>
    <row r="98" spans="5:8" x14ac:dyDescent="0.55000000000000004">
      <c r="E98" s="1">
        <f t="shared" si="7"/>
        <v>55.5</v>
      </c>
      <c r="F98">
        <f t="shared" si="4"/>
        <v>0.18556435783434755</v>
      </c>
      <c r="G98" s="4">
        <f t="shared" si="5"/>
        <v>5.8558924006492816</v>
      </c>
      <c r="H98" s="5">
        <f t="shared" si="6"/>
        <v>5.013214384935992</v>
      </c>
    </row>
    <row r="99" spans="5:8" x14ac:dyDescent="0.55000000000000004">
      <c r="E99" s="1">
        <f t="shared" si="7"/>
        <v>56</v>
      </c>
      <c r="F99">
        <f t="shared" si="4"/>
        <v>0.2218032570516848</v>
      </c>
      <c r="G99" s="4">
        <f t="shared" si="5"/>
        <v>6.1462453655262337</v>
      </c>
      <c r="H99" s="5">
        <f t="shared" si="6"/>
        <v>4.8035673498129441</v>
      </c>
    </row>
    <row r="100" spans="5:8" x14ac:dyDescent="0.55000000000000004">
      <c r="E100" s="1">
        <f t="shared" si="7"/>
        <v>56.5</v>
      </c>
      <c r="F100">
        <f t="shared" si="4"/>
        <v>0.25772002845937259</v>
      </c>
      <c r="G100" s="4">
        <f t="shared" si="5"/>
        <v>6.4436192631753713</v>
      </c>
      <c r="H100" s="5">
        <f t="shared" si="6"/>
        <v>4.6009412474620817</v>
      </c>
    </row>
    <row r="101" spans="5:8" x14ac:dyDescent="0.55000000000000004">
      <c r="E101" s="1">
        <f t="shared" si="7"/>
        <v>57</v>
      </c>
      <c r="F101">
        <f t="shared" si="4"/>
        <v>0.29332034842951693</v>
      </c>
      <c r="G101" s="4">
        <f t="shared" si="5"/>
        <v>6.7478923342789017</v>
      </c>
      <c r="H101" s="5">
        <f t="shared" si="6"/>
        <v>4.4052143185656121</v>
      </c>
    </row>
    <row r="102" spans="5:8" x14ac:dyDescent="0.55000000000000004">
      <c r="E102" s="1">
        <f t="shared" si="7"/>
        <v>57.5</v>
      </c>
      <c r="F102">
        <f t="shared" si="4"/>
        <v>0.32860974460448489</v>
      </c>
      <c r="G102" s="4">
        <f t="shared" si="5"/>
        <v>7.0589373504474793</v>
      </c>
      <c r="H102" s="5">
        <f t="shared" si="6"/>
        <v>4.2162593347341897</v>
      </c>
    </row>
    <row r="103" spans="5:8" x14ac:dyDescent="0.55000000000000004">
      <c r="E103" s="1">
        <f t="shared" si="7"/>
        <v>58</v>
      </c>
      <c r="F103">
        <f t="shared" si="4"/>
        <v>0.36359360104788474</v>
      </c>
      <c r="G103" s="4">
        <f t="shared" si="5"/>
        <v>7.3766222001707007</v>
      </c>
      <c r="H103" s="5">
        <f t="shared" si="6"/>
        <v>4.0339441844574111</v>
      </c>
    </row>
    <row r="104" spans="5:8" x14ac:dyDescent="0.55000000000000004">
      <c r="E104" s="1">
        <f t="shared" si="7"/>
        <v>58.5</v>
      </c>
      <c r="F104">
        <f t="shared" si="4"/>
        <v>0.39827716317445738</v>
      </c>
      <c r="G104" s="4">
        <f t="shared" si="5"/>
        <v>7.7008104612572978</v>
      </c>
      <c r="H104" s="5">
        <f t="shared" si="6"/>
        <v>3.8581324455440082</v>
      </c>
    </row>
    <row r="105" spans="5:8" x14ac:dyDescent="0.55000000000000004">
      <c r="E105" s="1">
        <f t="shared" si="7"/>
        <v>59</v>
      </c>
      <c r="F105">
        <f t="shared" si="4"/>
        <v>0.43266554247018529</v>
      </c>
      <c r="G105" s="4">
        <f t="shared" si="5"/>
        <v>8.0313619575476558</v>
      </c>
      <c r="H105" s="5">
        <f t="shared" si="6"/>
        <v>3.6886839418343698</v>
      </c>
    </row>
    <row r="106" spans="5:8" x14ac:dyDescent="0.55000000000000004">
      <c r="E106" s="1">
        <f t="shared" si="7"/>
        <v>59.5</v>
      </c>
      <c r="F106">
        <f t="shared" si="4"/>
        <v>0.46676372101323371</v>
      </c>
      <c r="G106" s="4">
        <f t="shared" si="5"/>
        <v>8.3681332979737917</v>
      </c>
      <c r="H106" s="5">
        <f t="shared" si="6"/>
        <v>3.5254552822605021</v>
      </c>
    </row>
    <row r="107" spans="5:8" x14ac:dyDescent="0.55000000000000004">
      <c r="E107" s="1">
        <f t="shared" si="7"/>
        <v>60</v>
      </c>
      <c r="F107">
        <f t="shared" si="4"/>
        <v>0.50057655580571614</v>
      </c>
      <c r="G107" s="4">
        <f t="shared" si="5"/>
        <v>8.7109783963237533</v>
      </c>
      <c r="H107" s="5">
        <f t="shared" si="6"/>
        <v>3.3683003806104637</v>
      </c>
    </row>
    <row r="108" spans="5:8" x14ac:dyDescent="0.55000000000000004">
      <c r="E108" s="1">
        <f t="shared" si="7"/>
        <v>60.5</v>
      </c>
      <c r="F108">
        <f t="shared" si="4"/>
        <v>0.53410878292572084</v>
      </c>
      <c r="G108" s="4">
        <f t="shared" si="5"/>
        <v>9.0597489703353844</v>
      </c>
      <c r="H108" s="5">
        <f t="shared" si="6"/>
        <v>3.2170709546220948</v>
      </c>
    </row>
    <row r="109" spans="5:8" x14ac:dyDescent="0.55000000000000004">
      <c r="E109" s="1">
        <f t="shared" si="7"/>
        <v>61</v>
      </c>
      <c r="F109">
        <f t="shared" si="4"/>
        <v>0.56736502150846468</v>
      </c>
      <c r="G109" s="4">
        <f t="shared" si="5"/>
        <v>9.4142950189984163</v>
      </c>
      <c r="H109" s="5">
        <f t="shared" si="6"/>
        <v>3.0716170032851267</v>
      </c>
    </row>
    <row r="110" spans="5:8" x14ac:dyDescent="0.55000000000000004">
      <c r="E110" s="1">
        <f t="shared" si="7"/>
        <v>61.5</v>
      </c>
      <c r="F110">
        <f t="shared" si="4"/>
        <v>0.60034977756493835</v>
      </c>
      <c r="G110" s="4">
        <f t="shared" si="5"/>
        <v>9.7744652771829195</v>
      </c>
      <c r="H110" s="5">
        <f t="shared" si="6"/>
        <v>2.9317872614696228</v>
      </c>
    </row>
    <row r="111" spans="5:8" x14ac:dyDescent="0.55000000000000004">
      <c r="E111" s="1">
        <f t="shared" si="7"/>
        <v>62</v>
      </c>
      <c r="F111">
        <f t="shared" si="4"/>
        <v>0.63306744764595724</v>
      </c>
      <c r="G111" s="4">
        <f t="shared" si="5"/>
        <v>10.140107646934354</v>
      </c>
      <c r="H111" s="5">
        <f t="shared" si="6"/>
        <v>2.797429631221064</v>
      </c>
    </row>
    <row r="112" spans="5:8" x14ac:dyDescent="0.55000000000000004">
      <c r="E112" s="1">
        <f t="shared" si="7"/>
        <v>62.5</v>
      </c>
      <c r="F112">
        <f t="shared" si="4"/>
        <v>0.66552232235904452</v>
      </c>
      <c r="G112" s="4">
        <f t="shared" si="5"/>
        <v>10.51106960498263</v>
      </c>
      <c r="H112" s="5">
        <f t="shared" si="6"/>
        <v>2.6683915892693335</v>
      </c>
    </row>
    <row r="113" spans="5:8" x14ac:dyDescent="0.55000000000000004">
      <c r="E113" s="1">
        <f t="shared" si="7"/>
        <v>63</v>
      </c>
      <c r="F113">
        <f t="shared" si="4"/>
        <v>0.69771858974520284</v>
      </c>
      <c r="G113" s="4">
        <f t="shared" si="5"/>
        <v>10.887198586202445</v>
      </c>
      <c r="H113" s="5">
        <f t="shared" si="6"/>
        <v>2.5445205704891549</v>
      </c>
    </row>
    <row r="114" spans="5:8" x14ac:dyDescent="0.55000000000000004">
      <c r="E114" s="1">
        <f t="shared" si="7"/>
        <v>63.5</v>
      </c>
      <c r="F114">
        <f t="shared" si="4"/>
        <v>0.7296603385222129</v>
      </c>
      <c r="G114" s="4">
        <f t="shared" si="5"/>
        <v>11.268342342935732</v>
      </c>
      <c r="H114" s="5">
        <f t="shared" si="6"/>
        <v>2.4256643272224494</v>
      </c>
    </row>
    <row r="115" spans="5:8" x14ac:dyDescent="0.55000000000000004">
      <c r="E115" s="1">
        <f t="shared" si="7"/>
        <v>64</v>
      </c>
      <c r="F115">
        <f t="shared" si="4"/>
        <v>0.76135156120073266</v>
      </c>
      <c r="G115" s="4">
        <f t="shared" si="5"/>
        <v>11.654349280244631</v>
      </c>
      <c r="H115" s="5">
        <f t="shared" si="6"/>
        <v>2.3116712645313413</v>
      </c>
    </row>
    <row r="116" spans="5:8" x14ac:dyDescent="0.55000000000000004">
      <c r="E116" s="1">
        <f t="shared" si="7"/>
        <v>64.5</v>
      </c>
      <c r="F116">
        <f t="shared" si="4"/>
        <v>0.79279615707915008</v>
      </c>
      <c r="G116" s="4">
        <f t="shared" si="5"/>
        <v>12.045068767305082</v>
      </c>
      <c r="H116" s="5">
        <f t="shared" si="6"/>
        <v>2.2023907515917927</v>
      </c>
    </row>
    <row r="117" spans="5:8" x14ac:dyDescent="0.55000000000000004">
      <c r="E117" s="1">
        <f t="shared" si="7"/>
        <v>65</v>
      </c>
      <c r="F117">
        <f t="shared" si="4"/>
        <v>0.82399793512280206</v>
      </c>
      <c r="G117" s="4">
        <f t="shared" si="5"/>
        <v>12.440351425277171</v>
      </c>
      <c r="H117" s="5">
        <f t="shared" si="6"/>
        <v>2.0976734095638818</v>
      </c>
    </row>
    <row r="118" spans="5:8" x14ac:dyDescent="0.55000000000000004">
      <c r="E118" s="1">
        <f t="shared" si="7"/>
        <v>65.5</v>
      </c>
      <c r="F118">
        <f t="shared" si="4"/>
        <v>0.85496061673286816</v>
      </c>
      <c r="G118" s="4">
        <f t="shared" si="5"/>
        <v>12.840049392099559</v>
      </c>
      <c r="H118" s="5">
        <f t="shared" si="6"/>
        <v>1.997371376386269</v>
      </c>
    </row>
    <row r="119" spans="5:8" x14ac:dyDescent="0.55000000000000004">
      <c r="E119" s="1">
        <f t="shared" si="7"/>
        <v>66</v>
      </c>
      <c r="F119">
        <f t="shared" si="4"/>
        <v>0.88568783840998544</v>
      </c>
      <c r="G119" s="4">
        <f t="shared" si="5"/>
        <v>13.24401656475294</v>
      </c>
      <c r="H119" s="5">
        <f t="shared" si="6"/>
        <v>1.9013385490396502</v>
      </c>
    </row>
    <row r="120" spans="5:8" x14ac:dyDescent="0.55000000000000004">
      <c r="E120" s="1">
        <f t="shared" si="7"/>
        <v>66.5</v>
      </c>
      <c r="F120">
        <f t="shared" si="4"/>
        <v>0.91618315431734909</v>
      </c>
      <c r="G120" s="4">
        <f t="shared" si="5"/>
        <v>13.652108819620715</v>
      </c>
      <c r="H120" s="5">
        <f t="shared" si="6"/>
        <v>1.8094308039074178</v>
      </c>
    </row>
    <row r="121" spans="5:8" x14ac:dyDescent="0.55000000000000004">
      <c r="E121" s="1">
        <f t="shared" si="7"/>
        <v>67</v>
      </c>
      <c r="F121">
        <f t="shared" si="4"/>
        <v>0.94645003874780487</v>
      </c>
      <c r="G121" s="4">
        <f t="shared" si="5"/>
        <v>14.064184211646328</v>
      </c>
      <c r="H121" s="5">
        <f t="shared" si="6"/>
        <v>1.7215061959330455</v>
      </c>
    </row>
    <row r="122" spans="5:8" x14ac:dyDescent="0.55000000000000004">
      <c r="E122" s="1">
        <f t="shared" si="7"/>
        <v>67.5</v>
      </c>
      <c r="F122">
        <f t="shared" si="4"/>
        <v>0.97649188849923363</v>
      </c>
      <c r="G122" s="4">
        <f t="shared" si="5"/>
        <v>14.480103153045611</v>
      </c>
      <c r="H122" s="5">
        <f t="shared" si="6"/>
        <v>1.6374251373323148</v>
      </c>
    </row>
    <row r="123" spans="5:8" x14ac:dyDescent="0.55000000000000004">
      <c r="E123" s="1">
        <f t="shared" si="7"/>
        <v>68</v>
      </c>
      <c r="F123">
        <f t="shared" si="4"/>
        <v>1.006312025162281</v>
      </c>
      <c r="G123" s="4">
        <f t="shared" si="5"/>
        <v>14.899728572380752</v>
      </c>
      <c r="H123" s="5">
        <f t="shared" si="6"/>
        <v>1.5570505566674626</v>
      </c>
    </row>
    <row r="124" spans="5:8" x14ac:dyDescent="0.55000000000000004">
      <c r="E124" s="1">
        <f t="shared" si="7"/>
        <v>68.5</v>
      </c>
      <c r="F124">
        <f t="shared" si="4"/>
        <v>1.0359136973242771</v>
      </c>
      <c r="G124" s="4">
        <f t="shared" si="5"/>
        <v>15.322926054840032</v>
      </c>
      <c r="H124" s="5">
        <f t="shared" si="6"/>
        <v>1.4802480391267352</v>
      </c>
    </row>
    <row r="125" spans="5:8" x14ac:dyDescent="0.55000000000000004">
      <c r="E125" s="1">
        <f t="shared" si="7"/>
        <v>69</v>
      </c>
      <c r="F125">
        <f t="shared" si="4"/>
        <v>1.0653000826930197</v>
      </c>
      <c r="G125" s="4">
        <f t="shared" si="5"/>
        <v>15.749563964595836</v>
      </c>
      <c r="H125" s="5">
        <f t="shared" si="6"/>
        <v>1.4068859488825467</v>
      </c>
    </row>
    <row r="126" spans="5:8" x14ac:dyDescent="0.55000000000000004">
      <c r="E126" s="1">
        <f t="shared" si="7"/>
        <v>69.5</v>
      </c>
      <c r="F126">
        <f t="shared" si="4"/>
        <v>1.0944742901438835</v>
      </c>
      <c r="G126" s="4">
        <f t="shared" si="5"/>
        <v>16.179513550133038</v>
      </c>
      <c r="H126" s="5">
        <f t="shared" si="6"/>
        <v>1.3368355344197482</v>
      </c>
    </row>
    <row r="127" spans="5:8" x14ac:dyDescent="0.55000000000000004">
      <c r="E127" s="1">
        <f t="shared" si="7"/>
        <v>70</v>
      </c>
      <c r="F127">
        <f t="shared" si="4"/>
        <v>1.1234393616935481</v>
      </c>
      <c r="G127" s="4">
        <f t="shared" si="5"/>
        <v>16.612649033451831</v>
      </c>
      <c r="H127" s="5">
        <f t="shared" si="6"/>
        <v>1.2699710177385413</v>
      </c>
    </row>
    <row r="128" spans="5:8" x14ac:dyDescent="0.55000000000000004">
      <c r="E128" s="1">
        <f t="shared" si="7"/>
        <v>70.5</v>
      </c>
      <c r="F128">
        <f t="shared" si="4"/>
        <v>1.1521982744034933</v>
      </c>
      <c r="G128" s="4">
        <f t="shared" si="5"/>
        <v>17.048847684053854</v>
      </c>
      <c r="H128" s="5">
        <f t="shared" si="6"/>
        <v>1.2061696683405643</v>
      </c>
    </row>
    <row r="129" spans="5:8" x14ac:dyDescent="0.55000000000000004">
      <c r="E129" s="1">
        <f t="shared" si="7"/>
        <v>71</v>
      </c>
      <c r="F129">
        <f t="shared" si="4"/>
        <v>1.1807539422162248</v>
      </c>
      <c r="G129" s="4">
        <f t="shared" si="5"/>
        <v>17.487989878618357</v>
      </c>
      <c r="H129" s="5">
        <f t="shared" si="6"/>
        <v>1.1453118629050607</v>
      </c>
    </row>
    <row r="130" spans="5:8" x14ac:dyDescent="0.55000000000000004">
      <c r="E130" s="1">
        <f t="shared" si="7"/>
        <v>71.5</v>
      </c>
      <c r="F130">
        <f t="shared" si="4"/>
        <v>1.2091092177270717</v>
      </c>
      <c r="G130" s="4">
        <f t="shared" si="5"/>
        <v>17.929959147268882</v>
      </c>
      <c r="H130" s="5">
        <f t="shared" si="6"/>
        <v>1.087281131555585</v>
      </c>
    </row>
    <row r="131" spans="5:8" x14ac:dyDescent="0.55000000000000004">
      <c r="E131" s="1">
        <f t="shared" si="7"/>
        <v>72</v>
      </c>
      <c r="F131">
        <f t="shared" si="4"/>
        <v>1.2372668938942504</v>
      </c>
      <c r="G131" s="4">
        <f t="shared" si="5"/>
        <v>18.374642207317855</v>
      </c>
      <c r="H131" s="5">
        <f t="shared" si="6"/>
        <v>1.0319641916045725</v>
      </c>
    </row>
    <row r="132" spans="5:8" x14ac:dyDescent="0.55000000000000004">
      <c r="E132" s="1">
        <f t="shared" si="7"/>
        <v>72.5</v>
      </c>
      <c r="F132">
        <f t="shared" si="4"/>
        <v>1.2652297056897481</v>
      </c>
      <c r="G132" s="4">
        <f t="shared" si="5"/>
        <v>18.82192898536055</v>
      </c>
      <c r="H132" s="5">
        <f t="shared" si="6"/>
        <v>0.97925096964726777</v>
      </c>
    </row>
    <row r="133" spans="5:8" x14ac:dyDescent="0.55000000000000004">
      <c r="E133" s="1">
        <f t="shared" si="7"/>
        <v>73</v>
      </c>
      <c r="F133">
        <f t="shared" si="4"/>
        <v>1.2930003316934795</v>
      </c>
      <c r="G133" s="4">
        <f t="shared" si="5"/>
        <v>19.271712628569574</v>
      </c>
      <c r="H133" s="5">
        <f t="shared" si="6"/>
        <v>0.92903461285628453</v>
      </c>
    </row>
    <row r="134" spans="5:8" x14ac:dyDescent="0.55000000000000004">
      <c r="E134" s="1">
        <f t="shared" si="7"/>
        <v>73.5</v>
      </c>
      <c r="F134">
        <f t="shared" si="4"/>
        <v>1.3205813956330357</v>
      </c>
      <c r="G134" s="4">
        <f t="shared" si="5"/>
        <v>19.7238895060175</v>
      </c>
      <c r="H134" s="5">
        <f t="shared" si="6"/>
        <v>0.88121149030421009</v>
      </c>
    </row>
    <row r="135" spans="5:8" x14ac:dyDescent="0.55000000000000004">
      <c r="E135" s="1">
        <f t="shared" si="7"/>
        <v>74</v>
      </c>
      <c r="F135">
        <f t="shared" si="4"/>
        <v>1.3479754678712272</v>
      </c>
      <c r="G135" s="4">
        <f t="shared" si="5"/>
        <v>20.178359200829561</v>
      </c>
      <c r="H135" s="5">
        <f t="shared" si="6"/>
        <v>0.83568118511627176</v>
      </c>
    </row>
    <row r="136" spans="5:8" x14ac:dyDescent="0.55000000000000004">
      <c r="E136" s="1">
        <f t="shared" si="7"/>
        <v>74.5</v>
      </c>
      <c r="F136">
        <f t="shared" si="4"/>
        <v>1.3751850668435517</v>
      </c>
      <c r="G136" s="4">
        <f t="shared" si="5"/>
        <v>20.635024493939753</v>
      </c>
      <c r="H136" s="5">
        <f t="shared" si="6"/>
        <v>0.79234647822646309</v>
      </c>
    </row>
    <row r="137" spans="5:8" x14ac:dyDescent="0.55000000000000004">
      <c r="E137" s="1">
        <f t="shared" si="7"/>
        <v>75</v>
      </c>
      <c r="F137">
        <f t="shared" si="4"/>
        <v>1.4022126604475791</v>
      </c>
      <c r="G137" s="4">
        <f t="shared" si="5"/>
        <v>21.093791340194208</v>
      </c>
      <c r="H137" s="5">
        <f t="shared" si="6"/>
        <v>0.75111332448091161</v>
      </c>
    </row>
    <row r="138" spans="5:8" x14ac:dyDescent="0.55000000000000004">
      <c r="E138" s="1">
        <f t="shared" si="7"/>
        <v>75.5</v>
      </c>
      <c r="F138">
        <f t="shared" si="4"/>
        <v>1.429060667386175</v>
      </c>
      <c r="G138" s="4">
        <f t="shared" si="5"/>
        <v>21.554568837514175</v>
      </c>
      <c r="H138" s="5">
        <f t="shared" si="6"/>
        <v>0.71189082180089258</v>
      </c>
    </row>
    <row r="139" spans="5:8" x14ac:dyDescent="0.55000000000000004">
      <c r="E139" s="1">
        <f t="shared" si="7"/>
        <v>76</v>
      </c>
      <c r="F139">
        <f t="shared" si="4"/>
        <v>1.4557314584663963</v>
      </c>
      <c r="G139" s="4">
        <f t="shared" si="5"/>
        <v>22.017269189798519</v>
      </c>
      <c r="H139" s="5">
        <f t="shared" si="6"/>
        <v>0.67459117408523639</v>
      </c>
    </row>
    <row r="140" spans="5:8" x14ac:dyDescent="0.55000000000000004">
      <c r="E140" s="1">
        <f t="shared" si="7"/>
        <v>76.5</v>
      </c>
      <c r="F140">
        <f t="shared" si="4"/>
        <v>1.482227357855799</v>
      </c>
      <c r="G140" s="4">
        <f t="shared" si="5"/>
        <v>22.481807664213513</v>
      </c>
      <c r="H140" s="5">
        <f t="shared" si="6"/>
        <v>0.63912964850021581</v>
      </c>
    </row>
    <row r="141" spans="5:8" x14ac:dyDescent="0.55000000000000004">
      <c r="E141" s="1">
        <f t="shared" si="7"/>
        <v>77</v>
      </c>
      <c r="F141">
        <f t="shared" si="4"/>
        <v>1.5085506442978178</v>
      </c>
      <c r="G141" s="4">
        <f t="shared" si="5"/>
        <v>22.948102543483586</v>
      </c>
      <c r="H141" s="5">
        <f t="shared" si="6"/>
        <v>0.60542452777029609</v>
      </c>
    </row>
    <row r="142" spans="5:8" x14ac:dyDescent="0.55000000000000004">
      <c r="E142" s="1">
        <f t="shared" si="7"/>
        <v>77.5</v>
      </c>
      <c r="F142">
        <f t="shared" si="4"/>
        <v>1.5347035522878203</v>
      </c>
      <c r="G142" s="4">
        <f t="shared" si="5"/>
        <v>23.416075073763892</v>
      </c>
      <c r="H142" s="5">
        <f t="shared" si="6"/>
        <v>0.57339705805060248</v>
      </c>
    </row>
    <row r="143" spans="5:8" x14ac:dyDescent="0.55000000000000004">
      <c r="E143" s="1">
        <f t="shared" si="7"/>
        <v>78</v>
      </c>
      <c r="F143">
        <f t="shared" si="4"/>
        <v>1.5606882732113367</v>
      </c>
      <c r="G143" s="4">
        <f t="shared" si="5"/>
        <v>23.885649408642479</v>
      </c>
      <c r="H143" s="5">
        <f t="shared" si="6"/>
        <v>0.54297139292918928</v>
      </c>
    </row>
    <row r="144" spans="5:8" x14ac:dyDescent="0.55000000000000004">
      <c r="E144" s="1">
        <f t="shared" si="7"/>
        <v>78.5</v>
      </c>
      <c r="F144">
        <f t="shared" si="4"/>
        <v>1.5865069564459302</v>
      </c>
      <c r="G144" s="4">
        <f t="shared" si="5"/>
        <v>24.35675254978635</v>
      </c>
      <c r="H144" s="5">
        <f t="shared" si="6"/>
        <v>0.51407453407306036</v>
      </c>
    </row>
    <row r="145" spans="5:8" x14ac:dyDescent="0.55000000000000004">
      <c r="E145" s="1">
        <f t="shared" si="7"/>
        <v>79</v>
      </c>
      <c r="F145">
        <f t="shared" si="4"/>
        <v>1.6121617104280843</v>
      </c>
      <c r="G145" s="4">
        <f t="shared" si="5"/>
        <v>24.829314284714336</v>
      </c>
      <c r="H145" s="5">
        <f t="shared" si="6"/>
        <v>0.48663626900105328</v>
      </c>
    </row>
    <row r="146" spans="5:8" x14ac:dyDescent="0.55000000000000004">
      <c r="E146" s="1">
        <f t="shared" si="7"/>
        <v>79.5</v>
      </c>
      <c r="F146">
        <f t="shared" si="4"/>
        <v>1.6376546036864315</v>
      </c>
      <c r="G146" s="4">
        <f t="shared" si="5"/>
        <v>25.303267122147119</v>
      </c>
      <c r="H146" s="5">
        <f t="shared" si="6"/>
        <v>0.46058910643382944</v>
      </c>
    </row>
    <row r="147" spans="5:8" x14ac:dyDescent="0.55000000000000004">
      <c r="E147" s="1">
        <f t="shared" si="7"/>
        <v>80</v>
      </c>
      <c r="F147">
        <f t="shared" si="4"/>
        <v>1.6629876658425953</v>
      </c>
      <c r="G147" s="4">
        <f t="shared" si="5"/>
        <v>25.77854622535456</v>
      </c>
      <c r="H147" s="5">
        <f t="shared" si="6"/>
        <v>0.43586820964127071</v>
      </c>
    </row>
    <row r="148" spans="5:8" x14ac:dyDescent="0.55000000000000004">
      <c r="E148" s="1">
        <f t="shared" si="7"/>
        <v>80.5</v>
      </c>
      <c r="F148">
        <f t="shared" si="4"/>
        <v>1.6881628885808522</v>
      </c>
      <c r="G148" s="4">
        <f t="shared" si="5"/>
        <v>26.255089343889949</v>
      </c>
      <c r="H148" s="5">
        <f t="shared" si="6"/>
        <v>0.41241132817665971</v>
      </c>
    </row>
    <row r="149" spans="5:8" x14ac:dyDescent="0.55000000000000004">
      <c r="E149" s="1">
        <f t="shared" si="7"/>
        <v>81</v>
      </c>
      <c r="F149">
        <f t="shared" si="4"/>
        <v>1.7131822265877685</v>
      </c>
      <c r="G149" s="4">
        <f t="shared" si="5"/>
        <v>26.732836744072507</v>
      </c>
      <c r="H149" s="5">
        <f t="shared" si="6"/>
        <v>0.39015872835921073</v>
      </c>
    </row>
    <row r="150" spans="5:8" x14ac:dyDescent="0.55000000000000004">
      <c r="E150" s="1">
        <f t="shared" si="7"/>
        <v>81.5</v>
      </c>
      <c r="F150">
        <f t="shared" si="4"/>
        <v>1.7380475984629302</v>
      </c>
      <c r="G150" s="4">
        <f t="shared" si="5"/>
        <v>27.211731138550732</v>
      </c>
      <c r="H150" s="5">
        <f t="shared" si="6"/>
        <v>0.36905312283744252</v>
      </c>
    </row>
    <row r="151" spans="5:8" x14ac:dyDescent="0.55000000000000004">
      <c r="E151" s="1">
        <f t="shared" si="7"/>
        <v>82</v>
      </c>
      <c r="F151">
        <f t="shared" si="4"/>
        <v>1.7627608876018186</v>
      </c>
      <c r="G151" s="4">
        <f t="shared" si="5"/>
        <v>27.69171761525309</v>
      </c>
      <c r="H151" s="5">
        <f t="shared" si="6"/>
        <v>0.34903959953979324</v>
      </c>
    </row>
    <row r="152" spans="5:8" x14ac:dyDescent="0.55000000000000004">
      <c r="E152" s="1">
        <f t="shared" si="7"/>
        <v>82.5</v>
      </c>
      <c r="F152">
        <f t="shared" si="4"/>
        <v>1.7873239430518491</v>
      </c>
      <c r="G152" s="4">
        <f t="shared" si="5"/>
        <v>28.172743566006424</v>
      </c>
      <c r="H152" s="5">
        <f t="shared" si="6"/>
        <v>0.330065550293142</v>
      </c>
    </row>
    <row r="153" spans="5:8" x14ac:dyDescent="0.55000000000000004">
      <c r="E153" s="1">
        <f t="shared" si="7"/>
        <v>83</v>
      </c>
      <c r="F153">
        <f t="shared" si="4"/>
        <v>1.8117385803425496</v>
      </c>
      <c r="G153" s="4">
        <f t="shared" si="5"/>
        <v>28.654758615078279</v>
      </c>
      <c r="H153" s="5">
        <f t="shared" si="6"/>
        <v>0.31208059936498955</v>
      </c>
    </row>
    <row r="154" spans="5:8" x14ac:dyDescent="0.55000000000000004">
      <c r="E154" s="1">
        <f t="shared" si="7"/>
        <v>83.5</v>
      </c>
      <c r="F154">
        <f t="shared" si="4"/>
        <v>1.8360065822908092</v>
      </c>
      <c r="G154" s="4">
        <f t="shared" si="5"/>
        <v>29.137714547875788</v>
      </c>
      <c r="H154" s="5">
        <f t="shared" si="6"/>
        <v>0.29503653216249859</v>
      </c>
    </row>
    <row r="155" spans="5:8" x14ac:dyDescent="0.55000000000000004">
      <c r="E155" s="1">
        <f t="shared" si="7"/>
        <v>84</v>
      </c>
      <c r="F155">
        <f t="shared" si="4"/>
        <v>1.8601296997820833</v>
      </c>
      <c r="G155" s="4">
        <f t="shared" si="5"/>
        <v>29.621565240011876</v>
      </c>
      <c r="H155" s="5">
        <f t="shared" si="6"/>
        <v>0.27888722429858603</v>
      </c>
    </row>
    <row r="156" spans="5:8" x14ac:dyDescent="0.55000000000000004">
      <c r="E156" s="1">
        <f t="shared" si="7"/>
        <v>84.5</v>
      </c>
      <c r="F156">
        <f t="shared" ref="F156:F187" si="8">LN(E156/($B$6*EXP(-$B$5*$B$8)))/($B$4*SQRT($B$8))+$B$4*SQRT($B$8)/2</f>
        <v>1.8841096525284231</v>
      </c>
      <c r="G156" s="4">
        <f t="shared" ref="G156:G187" si="9">E156*_xlfn.NORM.S.DIST(F156,1)-$B$6*EXP(-$B$5*$B$8)*_xlfn.NORM.S.DIST(F156-$B$4*SQRT($B$8),1)</f>
        <v>30.106266586928733</v>
      </c>
      <c r="H156" s="5">
        <f t="shared" ref="H156:H187" si="10">G156+EXP(-$B$5*$B$8)*$B$6-E156</f>
        <v>0.26358857121545043</v>
      </c>
    </row>
    <row r="157" spans="5:8" x14ac:dyDescent="0.55000000000000004">
      <c r="E157" s="1">
        <f t="shared" si="7"/>
        <v>85</v>
      </c>
      <c r="F157">
        <f t="shared" si="8"/>
        <v>1.9079481298041441</v>
      </c>
      <c r="G157" s="4">
        <f t="shared" si="9"/>
        <v>30.591776434248345</v>
      </c>
      <c r="H157" s="5">
        <f t="shared" si="10"/>
        <v>0.24909841853505554</v>
      </c>
    </row>
    <row r="158" spans="5:8" x14ac:dyDescent="0.55000000000000004">
      <c r="E158" s="1">
        <f t="shared" si="7"/>
        <v>85.5</v>
      </c>
      <c r="F158">
        <f t="shared" si="8"/>
        <v>1.9316467911599142</v>
      </c>
      <c r="G158" s="4">
        <f t="shared" si="9"/>
        <v>31.078054509002044</v>
      </c>
      <c r="H158" s="5">
        <f t="shared" si="10"/>
        <v>0.23537649328875432</v>
      </c>
    </row>
    <row r="159" spans="5:8" x14ac:dyDescent="0.55000000000000004">
      <c r="E159" s="1">
        <f t="shared" ref="E159:E187" si="11">E158+0.5</f>
        <v>86</v>
      </c>
      <c r="F159">
        <f t="shared" si="8"/>
        <v>1.9552072671160301</v>
      </c>
      <c r="G159" s="4">
        <f t="shared" si="9"/>
        <v>31.56506235187306</v>
      </c>
      <c r="H159" s="5">
        <f t="shared" si="10"/>
        <v>0.22238433615976305</v>
      </c>
    </row>
    <row r="160" spans="5:8" x14ac:dyDescent="0.55000000000000004">
      <c r="E160" s="1">
        <f t="shared" si="11"/>
        <v>86.5</v>
      </c>
      <c r="F160">
        <f t="shared" si="8"/>
        <v>1.9786311598355919</v>
      </c>
      <c r="G160" s="4">
        <f t="shared" si="9"/>
        <v>32.052763250570038</v>
      </c>
      <c r="H160" s="5">
        <f t="shared" si="10"/>
        <v>0.21008523485674857</v>
      </c>
    </row>
    <row r="161" spans="5:8" x14ac:dyDescent="0.55000000000000004">
      <c r="E161" s="1">
        <f t="shared" si="11"/>
        <v>87</v>
      </c>
      <c r="F161">
        <f t="shared" si="8"/>
        <v>2.0019200437782825</v>
      </c>
      <c r="G161" s="4">
        <f t="shared" si="9"/>
        <v>32.541122174434591</v>
      </c>
      <c r="H161" s="5">
        <f t="shared" si="10"/>
        <v>0.19844415872130128</v>
      </c>
    </row>
    <row r="162" spans="5:8" x14ac:dyDescent="0.55000000000000004">
      <c r="E162" s="1">
        <f t="shared" si="11"/>
        <v>87.5</v>
      </c>
      <c r="F162">
        <f t="shared" si="8"/>
        <v>2.0250754663354114</v>
      </c>
      <c r="G162" s="4">
        <f t="shared" si="9"/>
        <v>33.030105710370947</v>
      </c>
      <c r="H162" s="5">
        <f t="shared" si="10"/>
        <v>0.18742769465765718</v>
      </c>
    </row>
    <row r="163" spans="5:8" x14ac:dyDescent="0.55000000000000004">
      <c r="E163" s="1">
        <f t="shared" si="11"/>
        <v>88</v>
      </c>
      <c r="F163">
        <f t="shared" si="8"/>
        <v>2.0480989484468659</v>
      </c>
      <c r="G163" s="4">
        <f t="shared" si="9"/>
        <v>33.519682000173908</v>
      </c>
      <c r="H163" s="5">
        <f t="shared" si="10"/>
        <v>0.17700398446061172</v>
      </c>
    </row>
    <row r="164" spans="5:8" x14ac:dyDescent="0.55000000000000004">
      <c r="E164" s="1">
        <f t="shared" si="11"/>
        <v>88.5</v>
      </c>
      <c r="F164">
        <f t="shared" si="8"/>
        <v>2.0709919852005831</v>
      </c>
      <c r="G164" s="4">
        <f t="shared" si="9"/>
        <v>34.009820679318175</v>
      </c>
      <c r="H164" s="5">
        <f t="shared" si="10"/>
        <v>0.16714266360489205</v>
      </c>
    </row>
    <row r="165" spans="5:8" x14ac:dyDescent="0.55000000000000004">
      <c r="E165" s="1">
        <f t="shared" si="11"/>
        <v>89</v>
      </c>
      <c r="F165">
        <f t="shared" si="8"/>
        <v>2.0937560464151419</v>
      </c>
      <c r="G165" s="4">
        <f t="shared" si="9"/>
        <v>34.500492817261232</v>
      </c>
      <c r="H165" s="5">
        <f t="shared" si="10"/>
        <v>0.15781480154794281</v>
      </c>
    </row>
    <row r="166" spans="5:8" x14ac:dyDescent="0.55000000000000004">
      <c r="E166" s="1">
        <f t="shared" si="11"/>
        <v>89.5</v>
      </c>
      <c r="F166">
        <f t="shared" si="8"/>
        <v>2.1163925772060246</v>
      </c>
      <c r="G166" s="4">
        <f t="shared" si="9"/>
        <v>34.991670859302033</v>
      </c>
      <c r="H166" s="5">
        <f t="shared" si="10"/>
        <v>0.14899284358874354</v>
      </c>
    </row>
    <row r="167" spans="5:8" x14ac:dyDescent="0.55000000000000004">
      <c r="E167" s="1">
        <f t="shared" si="11"/>
        <v>90</v>
      </c>
      <c r="F167">
        <f t="shared" si="8"/>
        <v>2.1389029985361137</v>
      </c>
      <c r="G167" s="4">
        <f t="shared" si="9"/>
        <v>35.483328570027517</v>
      </c>
      <c r="H167" s="5">
        <f t="shared" si="10"/>
        <v>0.14065055431422024</v>
      </c>
    </row>
    <row r="168" spans="5:8" x14ac:dyDescent="0.55000000000000004">
      <c r="E168" s="1">
        <f t="shared" si="11"/>
        <v>90.5</v>
      </c>
      <c r="F168">
        <f t="shared" si="8"/>
        <v>2.1612887077509382</v>
      </c>
      <c r="G168" s="4">
        <f t="shared" si="9"/>
        <v>35.97544097837114</v>
      </c>
      <c r="H168" s="5">
        <f t="shared" si="10"/>
        <v>0.13276296265784993</v>
      </c>
    </row>
    <row r="169" spans="5:8" x14ac:dyDescent="0.55000000000000004">
      <c r="E169" s="1">
        <f t="shared" si="11"/>
        <v>91</v>
      </c>
      <c r="F169">
        <f t="shared" si="8"/>
        <v>2.1835510790991699</v>
      </c>
      <c r="G169" s="4">
        <f t="shared" si="9"/>
        <v>36.467984324299188</v>
      </c>
      <c r="H169" s="5">
        <f t="shared" si="10"/>
        <v>0.1253063085858912</v>
      </c>
    </row>
    <row r="170" spans="5:8" x14ac:dyDescent="0.55000000000000004">
      <c r="E170" s="1">
        <f t="shared" si="11"/>
        <v>91.5</v>
      </c>
      <c r="F170">
        <f t="shared" si="8"/>
        <v>2.2056914642388623</v>
      </c>
      <c r="G170" s="4">
        <f t="shared" si="9"/>
        <v>36.960936007133746</v>
      </c>
      <c r="H170" s="5">
        <f t="shared" si="10"/>
        <v>0.11825799142044957</v>
      </c>
    </row>
    <row r="171" spans="5:8" x14ac:dyDescent="0.55000000000000004">
      <c r="E171" s="1">
        <f t="shared" si="11"/>
        <v>92</v>
      </c>
      <c r="F171">
        <f t="shared" si="8"/>
        <v>2.2277111927298998</v>
      </c>
      <c r="G171" s="4">
        <f t="shared" si="9"/>
        <v>37.454274535514287</v>
      </c>
      <c r="H171" s="5">
        <f t="shared" si="10"/>
        <v>0.11159651980099738</v>
      </c>
    </row>
    <row r="172" spans="5:8" x14ac:dyDescent="0.55000000000000004">
      <c r="E172" s="1">
        <f t="shared" si="11"/>
        <v>92.5</v>
      </c>
      <c r="F172">
        <f t="shared" si="8"/>
        <v>2.249611572513091</v>
      </c>
      <c r="G172" s="4">
        <f t="shared" si="9"/>
        <v>37.947979478994974</v>
      </c>
      <c r="H172" s="5">
        <f t="shared" si="10"/>
        <v>0.10530146328167689</v>
      </c>
    </row>
    <row r="173" spans="5:8" x14ac:dyDescent="0.55000000000000004">
      <c r="E173" s="1">
        <f t="shared" si="11"/>
        <v>93</v>
      </c>
      <c r="F173">
        <f t="shared" si="8"/>
        <v>2.2713938903763551</v>
      </c>
      <c r="G173" s="4">
        <f t="shared" si="9"/>
        <v>38.442031421268112</v>
      </c>
      <c r="H173" s="5">
        <f t="shared" si="10"/>
        <v>9.9353405554822416E-2</v>
      </c>
    </row>
    <row r="174" spans="5:8" x14ac:dyDescent="0.55000000000000004">
      <c r="E174" s="1">
        <f t="shared" si="11"/>
        <v>93.5</v>
      </c>
      <c r="F174">
        <f t="shared" si="8"/>
        <v>2.2930594124084145</v>
      </c>
      <c r="G174" s="4">
        <f t="shared" si="9"/>
        <v>38.936411915000846</v>
      </c>
      <c r="H174" s="5">
        <f t="shared" si="10"/>
        <v>9.373389928755671E-2</v>
      </c>
    </row>
    <row r="175" spans="5:8" x14ac:dyDescent="0.55000000000000004">
      <c r="E175" s="1">
        <f t="shared" si="11"/>
        <v>94</v>
      </c>
      <c r="F175">
        <f t="shared" si="8"/>
        <v>2.3146093844403732</v>
      </c>
      <c r="G175" s="4">
        <f t="shared" si="9"/>
        <v>39.431103438267108</v>
      </c>
      <c r="H175" s="5">
        <f t="shared" si="10"/>
        <v>8.8425422553825683E-2</v>
      </c>
    </row>
    <row r="176" spans="5:8" x14ac:dyDescent="0.55000000000000004">
      <c r="E176" s="1">
        <f t="shared" si="11"/>
        <v>94.5</v>
      </c>
      <c r="F176">
        <f t="shared" si="8"/>
        <v>2.3360450324756008</v>
      </c>
      <c r="G176" s="4">
        <f t="shared" si="9"/>
        <v>39.926089352553817</v>
      </c>
      <c r="H176" s="5">
        <f t="shared" si="10"/>
        <v>8.3411336840526928E-2</v>
      </c>
    </row>
    <row r="177" spans="5:8" x14ac:dyDescent="0.55000000000000004">
      <c r="E177" s="1">
        <f t="shared" si="11"/>
        <v>95</v>
      </c>
      <c r="F177">
        <f t="shared" si="8"/>
        <v>2.3573675631082596</v>
      </c>
      <c r="G177" s="4">
        <f t="shared" si="9"/>
        <v>40.42135386231638</v>
      </c>
      <c r="H177" s="5">
        <f t="shared" si="10"/>
        <v>7.8675846603090349E-2</v>
      </c>
    </row>
    <row r="178" spans="5:8" x14ac:dyDescent="0.55000000000000004">
      <c r="E178" s="1">
        <f t="shared" si="11"/>
        <v>95.5</v>
      </c>
      <c r="F178">
        <f t="shared" si="8"/>
        <v>2.3785781639308525</v>
      </c>
      <c r="G178" s="4">
        <f t="shared" si="9"/>
        <v>40.916881976056501</v>
      </c>
      <c r="H178" s="5">
        <f t="shared" si="10"/>
        <v>7.4203960343211861E-2</v>
      </c>
    </row>
    <row r="179" spans="5:8" x14ac:dyDescent="0.55000000000000004">
      <c r="E179" s="1">
        <f t="shared" si="11"/>
        <v>96</v>
      </c>
      <c r="F179">
        <f t="shared" si="8"/>
        <v>2.3996780039311307</v>
      </c>
      <c r="G179" s="4">
        <f t="shared" si="9"/>
        <v>41.412659468892386</v>
      </c>
      <c r="H179" s="5">
        <f t="shared" si="10"/>
        <v>6.998145317909632E-2</v>
      </c>
    </row>
    <row r="180" spans="5:8" x14ac:dyDescent="0.55000000000000004">
      <c r="E180" s="1">
        <f t="shared" si="11"/>
        <v>96.5</v>
      </c>
      <c r="F180">
        <f t="shared" si="8"/>
        <v>2.420668233878688</v>
      </c>
      <c r="G180" s="4">
        <f t="shared" si="9"/>
        <v>41.908672846589589</v>
      </c>
      <c r="H180" s="5">
        <f t="shared" si="10"/>
        <v>6.5994830876292099E-2</v>
      </c>
    </row>
    <row r="181" spans="5:8" x14ac:dyDescent="0.55000000000000004">
      <c r="E181" s="1">
        <f t="shared" si="11"/>
        <v>97</v>
      </c>
      <c r="F181">
        <f t="shared" si="8"/>
        <v>2.4415499867015704</v>
      </c>
      <c r="G181" s="4">
        <f t="shared" si="9"/>
        <v>42.40490931101882</v>
      </c>
      <c r="H181" s="5">
        <f t="shared" si="10"/>
        <v>6.223129530553706E-2</v>
      </c>
    </row>
    <row r="182" spans="5:8" x14ac:dyDescent="0.55000000000000004">
      <c r="E182" s="1">
        <f t="shared" si="11"/>
        <v>97.5</v>
      </c>
      <c r="F182">
        <f t="shared" si="8"/>
        <v>2.4623243778532</v>
      </c>
      <c r="G182" s="4">
        <f t="shared" si="9"/>
        <v>42.90135672700594</v>
      </c>
      <c r="H182" s="5">
        <f t="shared" si="10"/>
        <v>5.8678711292657226E-2</v>
      </c>
    </row>
    <row r="183" spans="5:8" x14ac:dyDescent="0.55000000000000004">
      <c r="E183" s="1">
        <f t="shared" si="11"/>
        <v>98</v>
      </c>
      <c r="F183">
        <f t="shared" si="8"/>
        <v>2.4829925056699156</v>
      </c>
      <c r="G183" s="4">
        <f t="shared" si="9"/>
        <v>43.398003590537911</v>
      </c>
      <c r="H183" s="5">
        <f t="shared" si="10"/>
        <v>5.5325574824621526E-2</v>
      </c>
    </row>
    <row r="184" spans="5:8" x14ac:dyDescent="0.55000000000000004">
      <c r="E184" s="1">
        <f t="shared" si="11"/>
        <v>98.5</v>
      </c>
      <c r="F184">
        <f t="shared" si="8"/>
        <v>2.5035554517194161</v>
      </c>
      <c r="G184" s="4">
        <f t="shared" si="9"/>
        <v>43.894838998287689</v>
      </c>
      <c r="H184" s="5">
        <f t="shared" si="10"/>
        <v>5.2160982574406489E-2</v>
      </c>
    </row>
    <row r="185" spans="5:8" x14ac:dyDescent="0.55000000000000004">
      <c r="E185" s="1">
        <f t="shared" si="11"/>
        <v>99</v>
      </c>
      <c r="F185">
        <f t="shared" si="8"/>
        <v>2.5240142811403841</v>
      </c>
      <c r="G185" s="4">
        <f t="shared" si="9"/>
        <v>44.391852618420337</v>
      </c>
      <c r="H185" s="5">
        <f t="shared" si="10"/>
        <v>4.9174602707040549E-2</v>
      </c>
    </row>
    <row r="186" spans="5:8" x14ac:dyDescent="0.55000000000000004">
      <c r="E186" s="1">
        <f t="shared" si="11"/>
        <v>99.5</v>
      </c>
      <c r="F186">
        <f t="shared" si="8"/>
        <v>2.5443700429735485</v>
      </c>
      <c r="G186" s="4">
        <f t="shared" si="9"/>
        <v>44.889034662642288</v>
      </c>
      <c r="H186" s="5">
        <f t="shared" si="10"/>
        <v>4.6356646928998657E-2</v>
      </c>
    </row>
    <row r="187" spans="5:8" x14ac:dyDescent="0.55000000000000004">
      <c r="E187" s="1">
        <f t="shared" si="11"/>
        <v>100</v>
      </c>
      <c r="F187">
        <f t="shared" si="8"/>
        <v>2.5646237704844586</v>
      </c>
      <c r="G187" s="4">
        <f t="shared" si="9"/>
        <v>45.386375859455327</v>
      </c>
      <c r="H187" s="5">
        <f t="shared" si="10"/>
        <v>4.369784374203789E-2</v>
      </c>
    </row>
    <row r="188" spans="5:8" x14ac:dyDescent="0.55000000000000004">
      <c r="E188" s="1"/>
    </row>
    <row r="189" spans="5:8" x14ac:dyDescent="0.55000000000000004">
      <c r="E189" s="1"/>
    </row>
    <row r="190" spans="5:8" x14ac:dyDescent="0.55000000000000004">
      <c r="E190" s="1"/>
    </row>
    <row r="191" spans="5:8" x14ac:dyDescent="0.55000000000000004">
      <c r="E191" s="1"/>
    </row>
    <row r="192" spans="5:8" x14ac:dyDescent="0.55000000000000004">
      <c r="E192" s="1"/>
    </row>
    <row r="193" spans="5:5" x14ac:dyDescent="0.55000000000000004">
      <c r="E193" s="1"/>
    </row>
    <row r="194" spans="5:5" x14ac:dyDescent="0.55000000000000004">
      <c r="E194" s="1"/>
    </row>
    <row r="195" spans="5:5" x14ac:dyDescent="0.55000000000000004">
      <c r="E195" s="1"/>
    </row>
    <row r="196" spans="5:5" x14ac:dyDescent="0.55000000000000004">
      <c r="E196" s="1"/>
    </row>
    <row r="197" spans="5:5" x14ac:dyDescent="0.55000000000000004">
      <c r="E197" s="1"/>
    </row>
    <row r="198" spans="5:5" x14ac:dyDescent="0.55000000000000004">
      <c r="E198" s="1"/>
    </row>
    <row r="199" spans="5:5" x14ac:dyDescent="0.55000000000000004">
      <c r="E199" s="1"/>
    </row>
    <row r="200" spans="5:5" x14ac:dyDescent="0.55000000000000004">
      <c r="E200" s="1"/>
    </row>
    <row r="201" spans="5:5" x14ac:dyDescent="0.55000000000000004">
      <c r="E201" s="1"/>
    </row>
    <row r="202" spans="5:5" x14ac:dyDescent="0.55000000000000004">
      <c r="E202" s="1"/>
    </row>
    <row r="203" spans="5:5" x14ac:dyDescent="0.55000000000000004">
      <c r="E203" s="1"/>
    </row>
    <row r="204" spans="5:5" x14ac:dyDescent="0.55000000000000004">
      <c r="E204" s="1"/>
    </row>
    <row r="205" spans="5:5" x14ac:dyDescent="0.55000000000000004">
      <c r="E205" s="1"/>
    </row>
    <row r="206" spans="5:5" x14ac:dyDescent="0.55000000000000004">
      <c r="E20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Matveyev</dc:creator>
  <cp:lastModifiedBy>Egor Matveyev</cp:lastModifiedBy>
  <dcterms:created xsi:type="dcterms:W3CDTF">2021-01-22T22:35:14Z</dcterms:created>
  <dcterms:modified xsi:type="dcterms:W3CDTF">2021-01-23T22:35:01Z</dcterms:modified>
</cp:coreProperties>
</file>