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changwoojung/Downloads/"/>
    </mc:Choice>
  </mc:AlternateContent>
  <xr:revisionPtr revIDLastSave="0" documentId="13_ncr:1_{B1D5B80F-700B-2045-AF40-C0077C305F79}" xr6:coauthVersionLast="47" xr6:coauthVersionMax="47" xr10:uidLastSave="{00000000-0000-0000-0000-000000000000}"/>
  <bookViews>
    <workbookView xWindow="72960" yWindow="500" windowWidth="33600" windowHeight="20500" xr2:uid="{00000000-000D-0000-FFFF-FFFF00000000}"/>
  </bookViews>
  <sheets>
    <sheet name="복식 결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M31" i="1"/>
  <c r="M32" i="1"/>
  <c r="M33" i="1"/>
  <c r="M34" i="1"/>
  <c r="M30" i="1"/>
  <c r="L31" i="1"/>
  <c r="L32" i="1"/>
  <c r="N32" i="1" s="1"/>
  <c r="L33" i="1"/>
  <c r="L34" i="1"/>
  <c r="L30" i="1"/>
  <c r="E19" i="1"/>
  <c r="E18" i="1"/>
  <c r="E17" i="1"/>
  <c r="E16" i="1"/>
  <c r="E15" i="1"/>
  <c r="J12" i="1"/>
  <c r="I12" i="1"/>
  <c r="K12" i="1" s="1"/>
  <c r="J11" i="1"/>
  <c r="I11" i="1"/>
  <c r="K11" i="1" s="1"/>
  <c r="J10" i="1"/>
  <c r="I10" i="1"/>
  <c r="J9" i="1"/>
  <c r="I9" i="1"/>
  <c r="K9" i="1" s="1"/>
  <c r="J8" i="1"/>
  <c r="I8" i="1"/>
  <c r="J7" i="1"/>
  <c r="L7" i="1" s="1"/>
  <c r="I7" i="1"/>
  <c r="J6" i="1"/>
  <c r="I6" i="1"/>
  <c r="K6" i="1" s="1"/>
  <c r="J5" i="1"/>
  <c r="I5" i="1"/>
  <c r="K5" i="1" s="1"/>
  <c r="J4" i="1"/>
  <c r="I4" i="1"/>
  <c r="K4" i="1" s="1"/>
  <c r="J3" i="1"/>
  <c r="I3" i="1"/>
  <c r="K3" i="1" s="1"/>
  <c r="O32" i="1" l="1"/>
  <c r="N33" i="1"/>
  <c r="L5" i="1"/>
  <c r="L12" i="1"/>
  <c r="L8" i="1"/>
  <c r="B16" i="1"/>
  <c r="L4" i="1"/>
  <c r="L9" i="1"/>
  <c r="L6" i="1"/>
  <c r="K10" i="1"/>
  <c r="L11" i="1"/>
  <c r="K7" i="1"/>
  <c r="K8" i="1"/>
  <c r="L3" i="1"/>
  <c r="O31" i="1"/>
  <c r="N34" i="1"/>
  <c r="B17" i="1"/>
  <c r="B15" i="1"/>
  <c r="O33" i="1"/>
  <c r="N31" i="1"/>
  <c r="N30" i="1"/>
  <c r="O34" i="1"/>
  <c r="O30" i="1"/>
  <c r="L10" i="1"/>
  <c r="B18" i="1"/>
  <c r="B19" i="1"/>
  <c r="F19" i="1" l="1"/>
  <c r="F18" i="1"/>
  <c r="F15" i="1"/>
  <c r="F16" i="1"/>
  <c r="F17" i="1"/>
  <c r="B26" i="1" l="1"/>
  <c r="B25" i="1"/>
  <c r="B24" i="1"/>
  <c r="B23" i="1"/>
  <c r="B22" i="1"/>
  <c r="D30" i="1" l="1"/>
  <c r="F34" i="1"/>
  <c r="F30" i="1"/>
  <c r="I30" i="1" s="1"/>
  <c r="D32" i="1"/>
  <c r="F32" i="1"/>
  <c r="I32" i="1" s="1"/>
  <c r="D31" i="1"/>
  <c r="I31" i="1" s="1"/>
  <c r="F31" i="1"/>
  <c r="D33" i="1"/>
  <c r="D34" i="1"/>
  <c r="I34" i="1" s="1"/>
  <c r="F33" i="1"/>
  <c r="I33" i="1" s="1"/>
  <c r="C15" i="1" s="1"/>
  <c r="D15" i="1" s="1"/>
  <c r="C16" i="1" l="1"/>
  <c r="D16" i="1" s="1"/>
  <c r="C17" i="1"/>
  <c r="D17" i="1" s="1"/>
  <c r="C19" i="1"/>
  <c r="D19" i="1" s="1"/>
  <c r="C18" i="1"/>
  <c r="D18" i="1" s="1"/>
  <c r="G18" i="1" a="1"/>
  <c r="G18" i="1" s="1"/>
  <c r="H18" i="1" s="1"/>
  <c r="G19" i="1" a="1"/>
  <c r="G19" i="1" s="1"/>
  <c r="H19" i="1" s="1"/>
  <c r="G15" i="1" a="1"/>
  <c r="G15" i="1" s="1"/>
  <c r="H15" i="1" s="1"/>
  <c r="I15" i="1" s="1"/>
  <c r="G17" i="1" a="1"/>
  <c r="G17" i="1" s="1"/>
  <c r="H17" i="1" s="1"/>
  <c r="G16" i="1" a="1"/>
  <c r="G16" i="1" s="1"/>
  <c r="H16" i="1" s="1"/>
  <c r="I19" i="1" l="1"/>
  <c r="I18" i="1"/>
  <c r="I17" i="1"/>
  <c r="I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<sst xmlns="http://schemas.openxmlformats.org/spreadsheetml/2006/main" count="141" uniqueCount="65">
  <si>
    <t>복식</t>
  </si>
  <si>
    <t>시간</t>
  </si>
  <si>
    <t>코트</t>
  </si>
  <si>
    <t>경기 종류</t>
  </si>
  <si>
    <t>매치업 (A조)</t>
  </si>
  <si>
    <t>매치업 (B조)</t>
  </si>
  <si>
    <t>경기 결과 (스코어)</t>
  </si>
  <si>
    <t>승리 팀</t>
  </si>
  <si>
    <t>A조 득점</t>
  </si>
  <si>
    <t>B조 득점</t>
  </si>
  <si>
    <t>A조 득실</t>
  </si>
  <si>
    <t>B조 득실</t>
  </si>
  <si>
    <t>07:15–07:45</t>
  </si>
  <si>
    <t>코트 A</t>
  </si>
  <si>
    <t>2조</t>
  </si>
  <si>
    <t>5조</t>
  </si>
  <si>
    <t>6:0</t>
  </si>
  <si>
    <t>코트 B</t>
  </si>
  <si>
    <t>3조</t>
  </si>
  <si>
    <t>4조</t>
  </si>
  <si>
    <t>1:6</t>
  </si>
  <si>
    <t>07:50–08:20</t>
  </si>
  <si>
    <t>1조</t>
  </si>
  <si>
    <t>3:6</t>
  </si>
  <si>
    <t>08:25–08:55</t>
  </si>
  <si>
    <t>09:00–09:30</t>
  </si>
  <si>
    <t>09:35–10:05</t>
  </si>
  <si>
    <t>조 번호</t>
  </si>
  <si>
    <t>복식 승점</t>
  </si>
  <si>
    <t>단식 승점</t>
  </si>
  <si>
    <t>총 승점</t>
  </si>
  <si>
    <t>복식 순위</t>
  </si>
  <si>
    <t xml:space="preserve">복식 최종 순위 </t>
  </si>
  <si>
    <t>조 이름</t>
  </si>
  <si>
    <t>복식 1등조</t>
  </si>
  <si>
    <t>복식 2등조</t>
  </si>
  <si>
    <t>복식 3등조</t>
  </si>
  <si>
    <t>복식 4등조</t>
  </si>
  <si>
    <t>복식 5등조</t>
  </si>
  <si>
    <t>단식</t>
  </si>
  <si>
    <t>단식 매치업 (A조)</t>
  </si>
  <si>
    <t>선수 이름 (A조)</t>
  </si>
  <si>
    <t>단식 매치업 (B조)</t>
  </si>
  <si>
    <t>선수 이름 (B조)</t>
  </si>
  <si>
    <t>매치업 (조)</t>
  </si>
  <si>
    <t>10:20–10:45</t>
  </si>
  <si>
    <t>복식 1등조 vs 복식 2등조</t>
  </si>
  <si>
    <t>복식 3등조 vs 복식 4등조</t>
  </si>
  <si>
    <t>10:50–11:15</t>
  </si>
  <si>
    <t>복식 2등조 vs 복식 3등조</t>
  </si>
  <si>
    <t>복식 4등조 vs 복식 5등조</t>
  </si>
  <si>
    <t>11:20–11:45</t>
  </si>
  <si>
    <t>복식 5등조 vs 복식 1등조</t>
  </si>
  <si>
    <t>[적용된 원칙]</t>
  </si>
  <si>
    <t>모든 선수는 정확히 1회 단식 출전 보장(각 조의 2번 출전 기회를 두 선수가 나눔).</t>
  </si>
  <si>
    <t>단식 경기에 팀 개념 유지: **매 경기는 “조 vs 조”**로 치러지며, 선수 선택은 조 내부 전략으로 남음. 경기 시작전 비공개로 출전 선수 제출</t>
  </si>
  <si>
    <t>단식/복식 모두 6게임 1세트</t>
  </si>
  <si>
    <t>① 승점 → ② 게임 득실차 (득점 - 실점) → ③ 직접 대결 결과</t>
  </si>
  <si>
    <t>경기 유형</t>
  </si>
  <si>
    <t>복식 게임 득실차</t>
  </si>
  <si>
    <t>단식 게임 득실차</t>
  </si>
  <si>
    <t>최종 순위</t>
  </si>
  <si>
    <t>6:2</t>
  </si>
  <si>
    <t>4:6</t>
  </si>
  <si>
    <t>최종 게임 득실차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</si>
</sst>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rgb="FFD9EAD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D9EAD3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" fontId="0" fillId="0" borderId="1" xfId="0" applyNumberFormat="1" applyBorder="1" applyAlignment="1">
      <alignment horizontal="center" vertical="center"/>
    </xf>
    <xf numFmtId="1" fontId="3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  <xf numFmtId="1" fontId="4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  <xf numFmtId="0" fontId="1" fillId="3" borderId="0" xfId="0" applyFont="1" applyFill="1" applyAlignment="1">
      <alignment horizontal="center" vertical="center"/>
    </xf>
    <xf numFmtId="1" fontId="0" fillId="4" borderId="0" xfId="0" applyNumberFormat="1" applyFill="1"/>
    <xf numFmtId="0" fontId="1" fillId="5" borderId="0" xfId="0" applyFont="1" applyFill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J26" sqref="J26"/>
    </sheetView>
  </sheetViews>
  <sheetFormatPr baseColWidth="10" defaultColWidth="8.83203125" defaultRowHeight="15" x14ac:dyDescent="0.2"/>
  <cols>
    <col min="1" max="1" width="13" customWidth="1"/>
    <col min="2" max="3" width="10" customWidth="1"/>
    <col min="4" max="4" width="14.6640625" customWidth="1"/>
    <col min="5" max="5" width="15.5" customWidth="1"/>
    <col min="6" max="6" width="18" customWidth="1"/>
    <col min="7" max="7" width="16" customWidth="1"/>
    <col min="8" max="8" width="14.33203125" customWidth="1"/>
    <col min="9" max="9" width="18.1640625" customWidth="1"/>
    <col min="10" max="10" width="19.5" customWidth="1"/>
    <col min="11" max="11" width="18.6640625" customWidth="1"/>
  </cols>
  <sheetData>
    <row r="1" spans="1:15" x14ac:dyDescent="0.2">
      <c r="A1" t="s">
        <v>0</v>
      </c>
    </row>
    <row r="2" spans="1:15" x14ac:dyDescent="0.2">
      <c r="A2" s="1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16" t="s">
        <v>6</v>
      </c>
      <c r="G2" s="1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5" ht="16" customHeight="1" x14ac:dyDescent="0.25">
      <c r="A3" s="2" t="s">
        <v>12</v>
      </c>
      <c r="B3" s="2" t="s">
        <v>13</v>
      </c>
      <c r="C3" s="2" t="s">
        <v>0</v>
      </c>
      <c r="D3" s="2" t="s">
        <v>14</v>
      </c>
      <c r="E3" s="2" t="s">
        <v>15</v>
      </c>
      <c r="F3" s="17" t="s">
        <v>16</v>
      </c>
      <c r="G3" s="2" t="str">
        <f t="shared" ref="G3:G12" si="0">IF(VALUE(LEFT(F3,FIND(":",F3)-1))&gt;VALUE(RIGHT(F3,LEN(F3)-FIND(":",F3))), D3, E3)</f>
        <v>2조</v>
      </c>
      <c r="I3">
        <f t="shared" ref="I3:I12" si="1">VALUE(LEFT(F3, FIND(":", F3)-1))</f>
        <v>6</v>
      </c>
      <c r="J3">
        <f t="shared" ref="J3:J12" si="2">VALUE(MID(F3, FIND(":", F3)+1, LEN(F3)))</f>
        <v>0</v>
      </c>
      <c r="K3">
        <f t="shared" ref="K3:K12" si="3">I3-J3</f>
        <v>6</v>
      </c>
      <c r="L3">
        <f t="shared" ref="L3:L12" si="4">J3-I3</f>
        <v>-6</v>
      </c>
      <c r="O3" s="4"/>
    </row>
    <row r="4" spans="1:15" ht="16" customHeight="1" x14ac:dyDescent="0.25">
      <c r="A4" s="2" t="s">
        <v>12</v>
      </c>
      <c r="B4" s="2" t="s">
        <v>17</v>
      </c>
      <c r="C4" s="2" t="s">
        <v>0</v>
      </c>
      <c r="D4" s="2" t="s">
        <v>18</v>
      </c>
      <c r="E4" s="2" t="s">
        <v>19</v>
      </c>
      <c r="F4" s="17" t="s">
        <v>20</v>
      </c>
      <c r="G4" s="2" t="str">
        <f t="shared" si="0"/>
        <v>4조</v>
      </c>
      <c r="I4">
        <f t="shared" si="1"/>
        <v>1</v>
      </c>
      <c r="J4">
        <f t="shared" si="2"/>
        <v>6</v>
      </c>
      <c r="K4">
        <f t="shared" si="3"/>
        <v>-5</v>
      </c>
      <c r="L4">
        <f t="shared" si="4"/>
        <v>5</v>
      </c>
      <c r="O4" s="4"/>
    </row>
    <row r="5" spans="1:15" ht="16" customHeight="1" x14ac:dyDescent="0.25">
      <c r="A5" s="2" t="s">
        <v>21</v>
      </c>
      <c r="B5" s="2" t="s">
        <v>13</v>
      </c>
      <c r="C5" s="2" t="s">
        <v>0</v>
      </c>
      <c r="D5" s="2" t="s">
        <v>22</v>
      </c>
      <c r="E5" s="2" t="s">
        <v>15</v>
      </c>
      <c r="F5" s="17" t="s">
        <v>23</v>
      </c>
      <c r="G5" s="2" t="str">
        <f t="shared" si="0"/>
        <v>5조</v>
      </c>
      <c r="I5">
        <f t="shared" si="1"/>
        <v>3</v>
      </c>
      <c r="J5">
        <f t="shared" si="2"/>
        <v>6</v>
      </c>
      <c r="K5">
        <f t="shared" si="3"/>
        <v>-3</v>
      </c>
      <c r="L5">
        <f t="shared" si="4"/>
        <v>3</v>
      </c>
      <c r="O5" s="4"/>
    </row>
    <row r="6" spans="1:15" ht="16" customHeight="1" x14ac:dyDescent="0.25">
      <c r="A6" s="2" t="s">
        <v>21</v>
      </c>
      <c r="B6" s="2" t="s">
        <v>17</v>
      </c>
      <c r="C6" s="2" t="s">
        <v>0</v>
      </c>
      <c r="D6" s="2" t="s">
        <v>14</v>
      </c>
      <c r="E6" s="2" t="s">
        <v>18</v>
      </c>
      <c r="F6" s="17" t="s">
        <v>23</v>
      </c>
      <c r="G6" s="2" t="str">
        <f t="shared" si="0"/>
        <v>3조</v>
      </c>
      <c r="I6">
        <f t="shared" si="1"/>
        <v>3</v>
      </c>
      <c r="J6">
        <f t="shared" si="2"/>
        <v>6</v>
      </c>
      <c r="K6">
        <f t="shared" si="3"/>
        <v>-3</v>
      </c>
      <c r="L6">
        <f t="shared" si="4"/>
        <v>3</v>
      </c>
      <c r="O6" s="4"/>
    </row>
    <row r="7" spans="1:15" ht="16" customHeight="1" x14ac:dyDescent="0.25">
      <c r="A7" s="2" t="s">
        <v>24</v>
      </c>
      <c r="B7" s="2" t="s">
        <v>13</v>
      </c>
      <c r="C7" s="2" t="s">
        <v>0</v>
      </c>
      <c r="D7" s="2" t="s">
        <v>22</v>
      </c>
      <c r="E7" s="2" t="s">
        <v>19</v>
      </c>
      <c r="F7" s="17" t="s">
        <v>23</v>
      </c>
      <c r="G7" s="2" t="str">
        <f t="shared" si="0"/>
        <v>4조</v>
      </c>
      <c r="I7">
        <f t="shared" si="1"/>
        <v>3</v>
      </c>
      <c r="J7">
        <f t="shared" si="2"/>
        <v>6</v>
      </c>
      <c r="K7">
        <f t="shared" si="3"/>
        <v>-3</v>
      </c>
      <c r="L7">
        <f t="shared" si="4"/>
        <v>3</v>
      </c>
      <c r="O7" s="4"/>
    </row>
    <row r="8" spans="1:15" ht="16" customHeight="1" x14ac:dyDescent="0.25">
      <c r="A8" s="2" t="s">
        <v>24</v>
      </c>
      <c r="B8" s="2" t="s">
        <v>17</v>
      </c>
      <c r="C8" s="2" t="s">
        <v>0</v>
      </c>
      <c r="D8" s="2" t="s">
        <v>15</v>
      </c>
      <c r="E8" s="2" t="s">
        <v>18</v>
      </c>
      <c r="F8" s="17" t="s">
        <v>23</v>
      </c>
      <c r="G8" s="2" t="str">
        <f t="shared" si="0"/>
        <v>3조</v>
      </c>
      <c r="I8">
        <f t="shared" si="1"/>
        <v>3</v>
      </c>
      <c r="J8">
        <f t="shared" si="2"/>
        <v>6</v>
      </c>
      <c r="K8">
        <f t="shared" si="3"/>
        <v>-3</v>
      </c>
      <c r="L8">
        <f t="shared" si="4"/>
        <v>3</v>
      </c>
      <c r="O8" s="4"/>
    </row>
    <row r="9" spans="1:15" ht="16" customHeight="1" x14ac:dyDescent="0.25">
      <c r="A9" s="2" t="s">
        <v>25</v>
      </c>
      <c r="B9" s="2" t="s">
        <v>13</v>
      </c>
      <c r="C9" s="2" t="s">
        <v>0</v>
      </c>
      <c r="D9" s="2" t="s">
        <v>22</v>
      </c>
      <c r="E9" s="2" t="s">
        <v>18</v>
      </c>
      <c r="F9" s="17" t="s">
        <v>23</v>
      </c>
      <c r="G9" s="2" t="str">
        <f t="shared" si="0"/>
        <v>3조</v>
      </c>
      <c r="I9">
        <f t="shared" si="1"/>
        <v>3</v>
      </c>
      <c r="J9">
        <f t="shared" si="2"/>
        <v>6</v>
      </c>
      <c r="K9">
        <f t="shared" si="3"/>
        <v>-3</v>
      </c>
      <c r="L9">
        <f t="shared" si="4"/>
        <v>3</v>
      </c>
      <c r="O9" s="4"/>
    </row>
    <row r="10" spans="1:15" ht="16" customHeight="1" x14ac:dyDescent="0.25">
      <c r="A10" s="2" t="s">
        <v>25</v>
      </c>
      <c r="B10" s="2" t="s">
        <v>17</v>
      </c>
      <c r="C10" s="2" t="s">
        <v>0</v>
      </c>
      <c r="D10" s="2" t="s">
        <v>19</v>
      </c>
      <c r="E10" s="2" t="s">
        <v>14</v>
      </c>
      <c r="F10" s="17" t="s">
        <v>23</v>
      </c>
      <c r="G10" s="2" t="str">
        <f t="shared" si="0"/>
        <v>2조</v>
      </c>
      <c r="I10">
        <f t="shared" si="1"/>
        <v>3</v>
      </c>
      <c r="J10">
        <f t="shared" si="2"/>
        <v>6</v>
      </c>
      <c r="K10">
        <f t="shared" si="3"/>
        <v>-3</v>
      </c>
      <c r="L10">
        <f t="shared" si="4"/>
        <v>3</v>
      </c>
      <c r="O10" s="4"/>
    </row>
    <row r="11" spans="1:15" ht="16" customHeight="1" x14ac:dyDescent="0.25">
      <c r="A11" s="2" t="s">
        <v>26</v>
      </c>
      <c r="B11" s="2" t="s">
        <v>13</v>
      </c>
      <c r="C11" s="2" t="s">
        <v>0</v>
      </c>
      <c r="D11" s="2" t="s">
        <v>22</v>
      </c>
      <c r="E11" s="2" t="s">
        <v>14</v>
      </c>
      <c r="F11" s="17" t="s">
        <v>20</v>
      </c>
      <c r="G11" s="2" t="str">
        <f t="shared" si="0"/>
        <v>2조</v>
      </c>
      <c r="I11">
        <f t="shared" si="1"/>
        <v>1</v>
      </c>
      <c r="J11">
        <f t="shared" si="2"/>
        <v>6</v>
      </c>
      <c r="K11">
        <f t="shared" si="3"/>
        <v>-5</v>
      </c>
      <c r="L11">
        <f t="shared" si="4"/>
        <v>5</v>
      </c>
      <c r="O11" s="4"/>
    </row>
    <row r="12" spans="1:15" ht="16" customHeight="1" x14ac:dyDescent="0.25">
      <c r="A12" s="2" t="s">
        <v>26</v>
      </c>
      <c r="B12" s="2" t="s">
        <v>17</v>
      </c>
      <c r="C12" s="2" t="s">
        <v>0</v>
      </c>
      <c r="D12" s="2" t="s">
        <v>19</v>
      </c>
      <c r="E12" s="2" t="s">
        <v>15</v>
      </c>
      <c r="F12" s="17" t="s">
        <v>20</v>
      </c>
      <c r="G12" s="2" t="str">
        <f t="shared" si="0"/>
        <v>5조</v>
      </c>
      <c r="I12">
        <f t="shared" si="1"/>
        <v>1</v>
      </c>
      <c r="J12">
        <f t="shared" si="2"/>
        <v>6</v>
      </c>
      <c r="K12">
        <f t="shared" si="3"/>
        <v>-5</v>
      </c>
      <c r="L12">
        <f t="shared" si="4"/>
        <v>5</v>
      </c>
      <c r="O12" s="4"/>
    </row>
    <row r="14" spans="1:15" x14ac:dyDescent="0.2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59</v>
      </c>
      <c r="F14" s="3" t="s">
        <v>31</v>
      </c>
      <c r="G14" s="1" t="s">
        <v>60</v>
      </c>
      <c r="H14" s="1" t="s">
        <v>64</v>
      </c>
      <c r="I14" s="14" t="s">
        <v>61</v>
      </c>
    </row>
    <row r="15" spans="1:15" ht="16" customHeight="1" x14ac:dyDescent="0.25">
      <c r="A15" s="2" t="s">
        <v>22</v>
      </c>
      <c r="B15" s="5">
        <f>COUNTIF($G$3:$G$12, A15)*2</f>
        <v>0</v>
      </c>
      <c r="C15" s="5">
        <f>COUNTIF($I$30:$I$34, A15)</f>
        <v>2</v>
      </c>
      <c r="D15" s="5">
        <f>B15+C15</f>
        <v>2</v>
      </c>
      <c r="E15" s="6">
        <f>SUMPRODUCT((($D$3:$D$12=A15)*(VALUE(LEFT($F$3:$F$12,FIND(":",$F$3:$F$12)-1))))+(($E$3:$E$12=A15)*(VALUE(RIGHT($F$3:$F$12,LEN($F$3:$F$12)-FIND(":",$F$3:$F$12))))))-SUMPRODUCT((($D$3:$D$12=A15)*(VALUE(RIGHT($F$3:$F$12,LEN($F$3:$F$12)-FIND(":",$F$3:$F$12)))))+(($E$3:$E$12=A15)*(VALUE(LEFT($F$3:$F$12,FIND(":",$F$3:$F$12)-1)))))</f>
        <v>-14</v>
      </c>
      <c r="F15" s="7">
        <f>RANK(B15,$B$15:$B$19,0)+COUNTIFS($B$15:$B$19,B15,$E$15:$E$19,"&gt;"&amp;E15)</f>
        <v>5</v>
      </c>
      <c r="G15" s="6" cm="1">
        <f t="array" ref="G15">SUMPRODUCT((($D$30:$D$34=A15)*(VALUE(LEFT($H$30:$H$34,FIND(":",$H$30:$H$34)-1))))+(($F$30:$F$34=A15)*(VALUE(RIGHT($H$30:$H$34,LEN($H$30:$H$34)-FIND(":",$H$30:$H$34))))))-SUMPRODUCT((($D$30:$D$34=A15)*(VALUE(RIGHT($H$30:$H$34,LEN($H$30:$H$34)-FIND(":",$H$30:$H$34)))))+(($F$30:$F$34=A15)*(VALUE(LEFT($H$30:$H$34,FIND(":",$H$30:$H$34)-1)))))</f>
        <v>8</v>
      </c>
      <c r="H15" s="7">
        <f>E15+G15</f>
        <v>-6</v>
      </c>
      <c r="I15" s="15">
        <f>RANK(D15,$D$15:$D$19,0)+COUNTIFS($D$15:$D$19,D15,$H$15:$H$19,"&gt;"&amp;H15)</f>
        <v>5</v>
      </c>
    </row>
    <row r="16" spans="1:15" ht="16" customHeight="1" x14ac:dyDescent="0.25">
      <c r="A16" s="2" t="s">
        <v>14</v>
      </c>
      <c r="B16" s="5">
        <f>COUNTIF($G$3:$G$12, A16)*2</f>
        <v>6</v>
      </c>
      <c r="C16" s="5">
        <f>COUNTIF($I$30:$I$34, A16)</f>
        <v>0</v>
      </c>
      <c r="D16" s="5">
        <f>B16+C16</f>
        <v>6</v>
      </c>
      <c r="E16" s="6">
        <f>SUMPRODUCT((($D$3:$D$12=A16)*(VALUE(LEFT($F$3:$F$12,FIND(":",$F$3:$F$12)-1))))+(($E$3:$E$12=A16)*(VALUE(RIGHT($F$3:$F$12,LEN($F$3:$F$12)-FIND(":",$F$3:$F$12))))))-SUMPRODUCT((($D$3:$D$12=A16)*(VALUE(RIGHT($F$3:$F$12,LEN($F$3:$F$12)-FIND(":",$F$3:$F$12)))))+(($E$3:$E$12=A16)*(VALUE(LEFT($F$3:$F$12,FIND(":",$F$3:$F$12)-1)))))</f>
        <v>11</v>
      </c>
      <c r="F16" s="7">
        <f>RANK(B16,$B$15:$B$19,0)+COUNTIFS($B$15:$B$19,B16,$E$15:$E$19,"&gt;"&amp;E16)</f>
        <v>1</v>
      </c>
      <c r="G16" s="6" cm="1">
        <f t="array" ref="G16">SUMPRODUCT((($D$30:$D$34=A16)*(VALUE(LEFT($H$30:$H$34,FIND(":",$H$30:$H$34)-1))))+(($F$30:$F$34=A16)*(VALUE(RIGHT($H$30:$H$34,LEN($H$30:$H$34)-FIND(":",$H$30:$H$34))))))-SUMPRODUCT((($D$30:$D$34=A16)*(VALUE(RIGHT($H$30:$H$34,LEN($H$30:$H$34)-FIND(":",$H$30:$H$34)))))+(($F$30:$F$34=A16)*(VALUE(LEFT($H$30:$H$34,FIND(":",$H$30:$H$34)-1)))))</f>
        <v>-9</v>
      </c>
      <c r="H16" s="7">
        <f t="shared" ref="H16:H19" si="5">E16+G16</f>
        <v>2</v>
      </c>
      <c r="I16" s="15">
        <f t="shared" ref="I16:I19" si="6">RANK(D16,$D$15:$D$19,0)+COUNTIFS($D$15:$D$19,D16,$H$15:$H$19,"&gt;"&amp;H16)</f>
        <v>3</v>
      </c>
    </row>
    <row r="17" spans="1:15" ht="16" customHeight="1" x14ac:dyDescent="0.25">
      <c r="A17" s="2" t="s">
        <v>18</v>
      </c>
      <c r="B17" s="5">
        <f>COUNTIF($G$3:$G$12, A17)*2</f>
        <v>6</v>
      </c>
      <c r="C17" s="5">
        <f>COUNTIF($I$30:$I$34, A17)</f>
        <v>1</v>
      </c>
      <c r="D17" s="5">
        <f>B17+C17</f>
        <v>7</v>
      </c>
      <c r="E17" s="6">
        <f>SUMPRODUCT((($D$3:$D$12=A17)*(VALUE(LEFT($F$3:$F$12,FIND(":",$F$3:$F$12)-1))))+(($E$3:$E$12=A17)*(VALUE(RIGHT($F$3:$F$12,LEN($F$3:$F$12)-FIND(":",$F$3:$F$12))))))-SUMPRODUCT((($D$3:$D$12=A17)*(VALUE(RIGHT($F$3:$F$12,LEN($F$3:$F$12)-FIND(":",$F$3:$F$12)))))+(($E$3:$E$12=A17)*(VALUE(LEFT($F$3:$F$12,FIND(":",$F$3:$F$12)-1)))))</f>
        <v>4</v>
      </c>
      <c r="F17" s="7">
        <f>RANK(B17,$B$15:$B$19,0)+COUNTIFS($B$15:$B$19,B17,$E$15:$E$19,"&gt;"&amp;E17)</f>
        <v>2</v>
      </c>
      <c r="G17" s="6" cm="1">
        <f t="array" ref="G17">SUMPRODUCT((($D$30:$D$34=A17)*(VALUE(LEFT($H$30:$H$34,FIND(":",$H$30:$H$34)-1))))+(($F$30:$F$34=A17)*(VALUE(RIGHT($H$30:$H$34,LEN($H$30:$H$34)-FIND(":",$H$30:$H$34))))))-SUMPRODUCT((($D$30:$D$34=A17)*(VALUE(RIGHT($H$30:$H$34,LEN($H$30:$H$34)-FIND(":",$H$30:$H$34)))))+(($F$30:$F$34=A17)*(VALUE(LEFT($H$30:$H$34,FIND(":",$H$30:$H$34)-1)))))</f>
        <v>-2</v>
      </c>
      <c r="H17" s="7">
        <f t="shared" si="5"/>
        <v>2</v>
      </c>
      <c r="I17" s="15">
        <f t="shared" si="6"/>
        <v>1</v>
      </c>
    </row>
    <row r="18" spans="1:15" ht="16" customHeight="1" x14ac:dyDescent="0.25">
      <c r="A18" s="2" t="s">
        <v>19</v>
      </c>
      <c r="B18" s="5">
        <f>COUNTIF($G$3:$G$12, A18)*2</f>
        <v>4</v>
      </c>
      <c r="C18" s="5">
        <f>COUNTIF($I$30:$I$34, A18)</f>
        <v>2</v>
      </c>
      <c r="D18" s="5">
        <f>B18+C18</f>
        <v>6</v>
      </c>
      <c r="E18" s="6">
        <f>SUMPRODUCT((($D$3:$D$12=A18)*(VALUE(LEFT($F$3:$F$12,FIND(":",$F$3:$F$12)-1))))+(($E$3:$E$12=A18)*(VALUE(RIGHT($F$3:$F$12,LEN($F$3:$F$12)-FIND(":",$F$3:$F$12))))))-SUMPRODUCT((($D$3:$D$12=A18)*(VALUE(RIGHT($F$3:$F$12,LEN($F$3:$F$12)-FIND(":",$F$3:$F$12)))))+(($E$3:$E$12=A18)*(VALUE(LEFT($F$3:$F$12,FIND(":",$F$3:$F$12)-1)))))</f>
        <v>0</v>
      </c>
      <c r="F18" s="7">
        <f>RANK(B18,$B$15:$B$19,0)+COUNTIFS($B$15:$B$19,B18,$E$15:$E$19,"&gt;"&amp;E18)</f>
        <v>3</v>
      </c>
      <c r="G18" s="6" cm="1">
        <f t="array" ref="G18">SUMPRODUCT((($D$30:$D$34=A18)*(VALUE(LEFT($H$30:$H$34,FIND(":",$H$30:$H$34)-1))))+(($F$30:$F$34=A18)*(VALUE(RIGHT($H$30:$H$34,LEN($H$30:$H$34)-FIND(":",$H$30:$H$34))))))-SUMPRODUCT((($D$30:$D$34=A18)*(VALUE(RIGHT($H$30:$H$34,LEN($H$30:$H$34)-FIND(":",$H$30:$H$34)))))+(($F$30:$F$34=A18)*(VALUE(LEFT($H$30:$H$34,FIND(":",$H$30:$H$34)-1)))))</f>
        <v>9</v>
      </c>
      <c r="H18" s="7">
        <f t="shared" si="5"/>
        <v>9</v>
      </c>
      <c r="I18" s="15">
        <f t="shared" si="6"/>
        <v>2</v>
      </c>
    </row>
    <row r="19" spans="1:15" ht="16" customHeight="1" x14ac:dyDescent="0.25">
      <c r="A19" s="2" t="s">
        <v>15</v>
      </c>
      <c r="B19" s="5">
        <f>COUNTIF($G$3:$G$12, A19)*2</f>
        <v>4</v>
      </c>
      <c r="C19" s="5">
        <f>COUNTIF($I$30:$I$34, A19)</f>
        <v>0</v>
      </c>
      <c r="D19" s="5">
        <f>B19+C19</f>
        <v>4</v>
      </c>
      <c r="E19" s="6">
        <f>SUMPRODUCT((($D$3:$D$12=A19)*(VALUE(LEFT($F$3:$F$12,FIND(":",$F$3:$F$12)-1))))+(($E$3:$E$12=A19)*(VALUE(RIGHT($F$3:$F$12,LEN($F$3:$F$12)-FIND(":",$F$3:$F$12))))))-SUMPRODUCT((($D$3:$D$12=A19)*(VALUE(RIGHT($F$3:$F$12,LEN($F$3:$F$12)-FIND(":",$F$3:$F$12)))))+(($E$3:$E$12=A19)*(VALUE(LEFT($F$3:$F$12,FIND(":",$F$3:$F$12)-1)))))</f>
        <v>-1</v>
      </c>
      <c r="F19" s="7">
        <f>RANK(B19,$B$15:$B$19,0)+COUNTIFS($B$15:$B$19,B19,$E$15:$E$19,"&gt;"&amp;E19)</f>
        <v>4</v>
      </c>
      <c r="G19" s="6" cm="1">
        <f t="array" ref="G19">SUMPRODUCT((($D$30:$D$34=A19)*(VALUE(LEFT($H$30:$H$34,FIND(":",$H$30:$H$34)-1))))+(($F$30:$F$34=A19)*(VALUE(RIGHT($H$30:$H$34,LEN($H$30:$H$34)-FIND(":",$H$30:$H$34))))))-SUMPRODUCT((($D$30:$D$34=A19)*(VALUE(RIGHT($H$30:$H$34,LEN($H$30:$H$34)-FIND(":",$H$30:$H$34)))))+(($F$30:$F$34=A19)*(VALUE(LEFT($H$30:$H$34,FIND(":",$H$30:$H$34)-1)))))</f>
        <v>-6</v>
      </c>
      <c r="H19" s="7">
        <f t="shared" si="5"/>
        <v>-7</v>
      </c>
      <c r="I19" s="15">
        <f t="shared" si="6"/>
        <v>4</v>
      </c>
    </row>
    <row r="20" spans="1:15" ht="16" customHeight="1" x14ac:dyDescent="0.25">
      <c r="A20" s="8"/>
      <c r="B20" s="9"/>
      <c r="C20" s="9"/>
      <c r="D20" s="9"/>
      <c r="E20" s="6"/>
      <c r="F20" s="7"/>
    </row>
    <row r="21" spans="1:15" ht="16" customHeight="1" x14ac:dyDescent="0.25">
      <c r="A21" s="3" t="s">
        <v>32</v>
      </c>
      <c r="B21" s="3" t="s">
        <v>33</v>
      </c>
      <c r="C21" s="9"/>
      <c r="D21" s="9"/>
      <c r="E21" s="6"/>
      <c r="F21" s="7"/>
    </row>
    <row r="22" spans="1:15" ht="16" customHeight="1" x14ac:dyDescent="0.25">
      <c r="A22" s="8" t="s">
        <v>34</v>
      </c>
      <c r="B22" s="9" t="str">
        <f>INDEX($A$15:$A$19,MATCH(ROW(A1),$F$15:$F$19,0))</f>
        <v>2조</v>
      </c>
      <c r="C22" s="11"/>
      <c r="D22" s="9"/>
      <c r="E22" s="6"/>
      <c r="F22" s="7"/>
    </row>
    <row r="23" spans="1:15" ht="16" customHeight="1" x14ac:dyDescent="0.25">
      <c r="A23" s="8" t="s">
        <v>35</v>
      </c>
      <c r="B23" s="9" t="str">
        <f>INDEX($A$15:$A$19,MATCH(ROW(A2),$F$15:$F$19,0))</f>
        <v>3조</v>
      </c>
      <c r="C23" s="10"/>
      <c r="D23" s="9"/>
      <c r="E23" s="6"/>
      <c r="F23" s="7"/>
    </row>
    <row r="24" spans="1:15" ht="16" customHeight="1" x14ac:dyDescent="0.25">
      <c r="A24" s="8" t="s">
        <v>36</v>
      </c>
      <c r="B24" s="9" t="str">
        <f>INDEX($A$15:$A$19,MATCH(ROW(A3),$F$15:$F$19,0))</f>
        <v>4조</v>
      </c>
      <c r="C24" s="10"/>
      <c r="D24" s="9"/>
      <c r="E24" s="6"/>
      <c r="F24" s="7"/>
    </row>
    <row r="25" spans="1:15" ht="16" customHeight="1" x14ac:dyDescent="0.25">
      <c r="A25" s="8" t="s">
        <v>37</v>
      </c>
      <c r="B25" s="9" t="str">
        <f>INDEX($A$15:$A$19,MATCH(ROW(A4),$F$15:$F$19,0))</f>
        <v>5조</v>
      </c>
      <c r="C25" s="10"/>
      <c r="D25" s="9"/>
      <c r="E25" s="6"/>
      <c r="F25" s="7"/>
    </row>
    <row r="26" spans="1:15" ht="16" customHeight="1" x14ac:dyDescent="0.25">
      <c r="A26" s="8" t="s">
        <v>38</v>
      </c>
      <c r="B26" s="9" t="str">
        <f>INDEX($A$15:$A$19,MATCH(ROW(A5),$F$15:$F$19,0))</f>
        <v>1조</v>
      </c>
      <c r="C26" s="10"/>
      <c r="D26" s="9"/>
      <c r="E26" s="6"/>
      <c r="F26" s="7"/>
    </row>
    <row r="27" spans="1:15" ht="16" customHeight="1" x14ac:dyDescent="0.25">
      <c r="A27" s="8"/>
      <c r="B27" s="9"/>
      <c r="C27" s="9"/>
      <c r="D27" s="9"/>
      <c r="E27" s="6"/>
      <c r="F27" s="7"/>
    </row>
    <row r="28" spans="1:15" x14ac:dyDescent="0.2">
      <c r="A28" s="8" t="s">
        <v>39</v>
      </c>
    </row>
    <row r="29" spans="1:15" x14ac:dyDescent="0.2">
      <c r="A29" s="1" t="s">
        <v>1</v>
      </c>
      <c r="B29" s="1" t="s">
        <v>2</v>
      </c>
      <c r="C29" s="1" t="s">
        <v>3</v>
      </c>
      <c r="D29" s="3" t="s">
        <v>40</v>
      </c>
      <c r="E29" s="20" t="s">
        <v>41</v>
      </c>
      <c r="F29" s="3" t="s">
        <v>42</v>
      </c>
      <c r="G29" s="20" t="s">
        <v>43</v>
      </c>
      <c r="H29" s="18" t="s">
        <v>6</v>
      </c>
      <c r="I29" s="1" t="s">
        <v>7</v>
      </c>
      <c r="J29" s="1" t="s">
        <v>44</v>
      </c>
      <c r="L29" s="3" t="s">
        <v>8</v>
      </c>
      <c r="M29" s="3" t="s">
        <v>9</v>
      </c>
      <c r="N29" s="3" t="s">
        <v>10</v>
      </c>
      <c r="O29" s="3" t="s">
        <v>11</v>
      </c>
    </row>
    <row r="30" spans="1:15" x14ac:dyDescent="0.2">
      <c r="A30" s="2" t="s">
        <v>45</v>
      </c>
      <c r="B30" s="2" t="s">
        <v>13</v>
      </c>
      <c r="C30" s="2" t="s">
        <v>39</v>
      </c>
      <c r="D30" s="2" t="str">
        <f>B22</f>
        <v>2조</v>
      </c>
      <c r="E30" s="21"/>
      <c r="F30" s="2" t="str">
        <f>B23</f>
        <v>3조</v>
      </c>
      <c r="G30" s="21"/>
      <c r="H30" s="19" t="s">
        <v>23</v>
      </c>
      <c r="I30" s="2" t="str">
        <f>IF(VALUE(LEFT(H30,FIND(":",H30)-1))&gt;VALUE(RIGHT(H30,LEN(H30)-FIND(":",H30))), D30, F30)</f>
        <v>3조</v>
      </c>
      <c r="J30" s="2" t="s">
        <v>46</v>
      </c>
      <c r="L30">
        <f>VALUE(LEFT(H30, FIND(":", H30)-1))</f>
        <v>3</v>
      </c>
      <c r="M30">
        <f>VALUE(MID(H30, FIND(":", H30)+1, LEN(H30)))</f>
        <v>6</v>
      </c>
      <c r="N30">
        <f t="shared" ref="N30:N34" si="7">L30-M30</f>
        <v>-3</v>
      </c>
      <c r="O30">
        <f t="shared" ref="O30:O34" si="8">M30-L30</f>
        <v>3</v>
      </c>
    </row>
    <row r="31" spans="1:15" x14ac:dyDescent="0.2">
      <c r="A31" s="2" t="s">
        <v>45</v>
      </c>
      <c r="B31" s="2" t="s">
        <v>17</v>
      </c>
      <c r="C31" s="2" t="s">
        <v>39</v>
      </c>
      <c r="D31" s="5" t="str">
        <f>B24</f>
        <v>4조</v>
      </c>
      <c r="E31" s="21"/>
      <c r="F31" s="5" t="str">
        <f>B25</f>
        <v>5조</v>
      </c>
      <c r="G31" s="21"/>
      <c r="H31" s="19" t="s">
        <v>62</v>
      </c>
      <c r="I31" s="2" t="str">
        <f>IF(VALUE(LEFT(H31,FIND(":",H31)-1))&gt;VALUE(RIGHT(H31,LEN(H31)-FIND(":",H31))), D31, F31)</f>
        <v>4조</v>
      </c>
      <c r="J31" s="2" t="s">
        <v>47</v>
      </c>
      <c r="L31">
        <f t="shared" ref="L31:L34" si="9">VALUE(LEFT(H31, FIND(":", H31)-1))</f>
        <v>6</v>
      </c>
      <c r="M31">
        <f t="shared" ref="M31:M34" si="10">VALUE(MID(H31, FIND(":", H31)+1, LEN(H31)))</f>
        <v>2</v>
      </c>
      <c r="N31">
        <f t="shared" si="7"/>
        <v>4</v>
      </c>
      <c r="O31">
        <f t="shared" si="8"/>
        <v>-4</v>
      </c>
    </row>
    <row r="32" spans="1:15" x14ac:dyDescent="0.2">
      <c r="A32" s="2" t="s">
        <v>48</v>
      </c>
      <c r="B32" s="2" t="s">
        <v>13</v>
      </c>
      <c r="C32" s="2" t="s">
        <v>39</v>
      </c>
      <c r="D32" s="5" t="str">
        <f>B23</f>
        <v>3조</v>
      </c>
      <c r="E32" s="21"/>
      <c r="F32" s="5" t="str">
        <f>B24</f>
        <v>4조</v>
      </c>
      <c r="G32" s="21"/>
      <c r="H32" s="19" t="s">
        <v>20</v>
      </c>
      <c r="I32" s="2" t="str">
        <f>IF(VALUE(LEFT(H32,FIND(":",H32)-1))&gt;VALUE(RIGHT(H32,LEN(H32)-FIND(":",H32))), D32, F32)</f>
        <v>4조</v>
      </c>
      <c r="J32" s="2" t="s">
        <v>49</v>
      </c>
      <c r="L32">
        <f t="shared" si="9"/>
        <v>1</v>
      </c>
      <c r="M32">
        <f t="shared" si="10"/>
        <v>6</v>
      </c>
      <c r="N32">
        <f t="shared" si="7"/>
        <v>-5</v>
      </c>
      <c r="O32">
        <f t="shared" si="8"/>
        <v>5</v>
      </c>
    </row>
    <row r="33" spans="1:15" x14ac:dyDescent="0.2">
      <c r="A33" s="2" t="s">
        <v>48</v>
      </c>
      <c r="B33" s="2" t="s">
        <v>17</v>
      </c>
      <c r="C33" s="2" t="s">
        <v>39</v>
      </c>
      <c r="D33" s="5" t="str">
        <f>B25</f>
        <v>5조</v>
      </c>
      <c r="E33" s="21"/>
      <c r="F33" s="5" t="str">
        <f>B26</f>
        <v>1조</v>
      </c>
      <c r="G33" s="21"/>
      <c r="H33" s="19" t="s">
        <v>63</v>
      </c>
      <c r="I33" s="2" t="str">
        <f>IF(VALUE(LEFT(H33,FIND(":",H33)-1))&gt;VALUE(RIGHT(H33,LEN(H33)-FIND(":",H33))), D33, F33)</f>
        <v>1조</v>
      </c>
      <c r="J33" s="2" t="s">
        <v>50</v>
      </c>
      <c r="L33">
        <f t="shared" si="9"/>
        <v>4</v>
      </c>
      <c r="M33">
        <f t="shared" si="10"/>
        <v>6</v>
      </c>
      <c r="N33">
        <f t="shared" si="7"/>
        <v>-2</v>
      </c>
      <c r="O33">
        <f t="shared" si="8"/>
        <v>2</v>
      </c>
    </row>
    <row r="34" spans="1:15" x14ac:dyDescent="0.2">
      <c r="A34" s="2" t="s">
        <v>51</v>
      </c>
      <c r="B34" s="2" t="s">
        <v>13</v>
      </c>
      <c r="C34" s="2" t="s">
        <v>39</v>
      </c>
      <c r="D34" s="5" t="str">
        <f>B26</f>
        <v>1조</v>
      </c>
      <c r="E34" s="21"/>
      <c r="F34" s="5" t="str">
        <f>B22</f>
        <v>2조</v>
      </c>
      <c r="G34" s="21"/>
      <c r="H34" s="19" t="s">
        <v>16</v>
      </c>
      <c r="I34" s="2" t="str">
        <f>IF(VALUE(LEFT(H34,FIND(":",H34)-1))&gt;VALUE(RIGHT(H34,LEN(H34)-FIND(":",H34))), D34, F34)</f>
        <v>1조</v>
      </c>
      <c r="J34" s="2" t="s">
        <v>52</v>
      </c>
      <c r="L34">
        <f t="shared" si="9"/>
        <v>6</v>
      </c>
      <c r="M34">
        <f t="shared" si="10"/>
        <v>0</v>
      </c>
      <c r="N34">
        <f t="shared" si="7"/>
        <v>6</v>
      </c>
      <c r="O34">
        <f t="shared" si="8"/>
        <v>-6</v>
      </c>
    </row>
    <row r="41" spans="1:15" x14ac:dyDescent="0.2">
      <c r="A41" t="s">
        <v>53</v>
      </c>
    </row>
    <row r="43" spans="1:15" x14ac:dyDescent="0.2">
      <c r="A43" t="s">
        <v>54</v>
      </c>
      <c r="G43" s="3"/>
    </row>
    <row r="44" spans="1:15" x14ac:dyDescent="0.2">
      <c r="A44" t="s">
        <v>55</v>
      </c>
    </row>
    <row r="45" spans="1:15" x14ac:dyDescent="0.2">
      <c r="A45" t="s">
        <v>56</v>
      </c>
    </row>
    <row r="46" spans="1:15" ht="80" customHeight="1" x14ac:dyDescent="0.2">
      <c r="A46" s="12" t="s">
        <v>57</v>
      </c>
    </row>
    <row r="48" spans="1:15" x14ac:dyDescent="0.2">
      <c r="A48" s="13" t="s">
        <v>58</v>
      </c>
    </row>
    <row r="49" spans="1:1" x14ac:dyDescent="0.2">
      <c r="A49" t="s">
        <v>0</v>
      </c>
    </row>
    <row r="50" spans="1:1" x14ac:dyDescent="0.2">
      <c r="A50" t="s">
        <v>39</v>
      </c>
    </row>
  </sheetData>
  <dataValidations count="1">
    <dataValidation type="list" allowBlank="1" showInputMessage="1" showErrorMessage="1" sqref="G3:G12" xr:uid="{00000000-0002-0000-0000-000000000000}">
      <formula1>$D$3:$E$3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복식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CHANGWOO JUNG</cp:lastModifiedBy>
  <dcterms:created xsi:type="dcterms:W3CDTF">2025-10-27T00:58:54Z</dcterms:created>
  <dcterms:modified xsi:type="dcterms:W3CDTF">2025-10-29T19:32:21Z</dcterms:modified>
</cp:coreProperties>
</file>