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defaultThemeVersion="124226"/>
  <mc:AlternateContent xmlns:mc="http://schemas.openxmlformats.org/markup-compatibility/2006">
    <mc:Choice Requires="x15">
      <x15ac:absPath xmlns:x15ac="http://schemas.microsoft.com/office/spreadsheetml/2010/11/ac" url="C:\Users\DUONG VIET CUONG\Google Drive\1. WOKRS\1. THUY DIEN A LƯƠI\2- NHA MAY A LUOI\000000.NĂM 2018\04. PHAN MEM THU THAP DU LIEU DU TOAN\"/>
    </mc:Choice>
  </mc:AlternateContent>
  <bookViews>
    <workbookView xWindow="0" yWindow="0" windowWidth="10800" windowHeight="6950" tabRatio="824"/>
  </bookViews>
  <sheets>
    <sheet name="DT" sheetId="8" r:id="rId1"/>
    <sheet name="DKTC" sheetId="7" r:id="rId2"/>
    <sheet name="Trang_tính4" sheetId="9" r:id="rId3"/>
    <sheet name="VTTB dac chung 50" sheetId="5" r:id="rId4"/>
    <sheet name="Trang_tính1" sheetId="6" r:id="rId5"/>
  </sheets>
  <definedNames>
    <definedName name="_xlnm.Print_Titles" localSheetId="0">DT!$4:$5</definedName>
    <definedName name="_xlnm.Print_Titles" localSheetId="3">'VTTB dac chung 50'!$3:$3</definedName>
    <definedName name="_xlnm.Print_Area" localSheetId="0">DT!$A$1:$G$60</definedName>
    <definedName name="_xlnm.Print_Area" localSheetId="4">Trang_tính1!$A$1:$L$59</definedName>
  </definedNames>
  <calcPr calcId="171027"/>
</workbook>
</file>

<file path=xl/calcChain.xml><?xml version="1.0" encoding="utf-8"?>
<calcChain xmlns="http://schemas.openxmlformats.org/spreadsheetml/2006/main">
  <c r="N59" i="8" l="1"/>
  <c r="N60" i="8" s="1"/>
  <c r="M59" i="8"/>
  <c r="M60" i="8" s="1"/>
  <c r="L59" i="8"/>
  <c r="L60" i="8" s="1"/>
  <c r="K59" i="8"/>
  <c r="K60" i="8" s="1"/>
  <c r="G44" i="8"/>
  <c r="G39" i="8"/>
  <c r="G38" i="8"/>
  <c r="G37" i="8"/>
  <c r="G36" i="8"/>
  <c r="N35" i="8"/>
  <c r="M35" i="8"/>
  <c r="L35" i="8"/>
  <c r="F35" i="8"/>
  <c r="G35" i="8" s="1"/>
  <c r="L16" i="8"/>
  <c r="G6" i="8"/>
  <c r="K9" i="7"/>
  <c r="J9" i="7"/>
  <c r="I9" i="7"/>
  <c r="H34" i="6"/>
  <c r="G34" i="6"/>
  <c r="J34" i="6" s="1"/>
  <c r="F34" i="6"/>
  <c r="Q34" i="6"/>
  <c r="P34" i="6"/>
  <c r="O34" i="6"/>
  <c r="Q58" i="6"/>
  <c r="Q59" i="6" s="1"/>
  <c r="P59" i="6"/>
  <c r="P58" i="6"/>
  <c r="O58" i="6"/>
  <c r="O59" i="6" s="1"/>
  <c r="N58" i="6"/>
  <c r="N59" i="6" s="1"/>
  <c r="I6" i="7"/>
  <c r="K43" i="6"/>
  <c r="K38" i="6"/>
  <c r="K37" i="6"/>
  <c r="K36" i="6"/>
  <c r="K35" i="6"/>
  <c r="K34" i="6"/>
  <c r="K5" i="6"/>
  <c r="J43" i="6"/>
  <c r="J38" i="6"/>
  <c r="J37" i="6"/>
  <c r="J36" i="6"/>
  <c r="J35" i="6"/>
  <c r="I34" i="6"/>
  <c r="I35" i="6"/>
  <c r="I36" i="6"/>
  <c r="I37" i="6"/>
  <c r="G58" i="8" l="1"/>
  <c r="G59" i="8" s="1"/>
  <c r="G60" i="8" s="1"/>
  <c r="I5" i="6" l="1"/>
  <c r="I43" i="6"/>
  <c r="I38" i="6"/>
  <c r="J5" i="6"/>
  <c r="O15" i="6"/>
  <c r="J57" i="6" l="1"/>
  <c r="I57" i="6"/>
  <c r="K57" i="6"/>
  <c r="K58" i="6" l="1"/>
  <c r="K59" i="6" s="1"/>
  <c r="E6" i="7"/>
  <c r="J58" i="6"/>
  <c r="J59" i="6" s="1"/>
  <c r="D6" i="7"/>
  <c r="I58" i="6"/>
  <c r="I59" i="6" s="1"/>
  <c r="C6" i="7"/>
  <c r="E7" i="7" l="1"/>
  <c r="E8" i="7" s="1"/>
  <c r="E5" i="7"/>
  <c r="D7" i="7"/>
  <c r="D8" i="7" s="1"/>
  <c r="D5" i="7"/>
  <c r="C7" i="7"/>
  <c r="C8" i="7" s="1"/>
  <c r="C5" i="7"/>
</calcChain>
</file>

<file path=xl/sharedStrings.xml><?xml version="1.0" encoding="utf-8"?>
<sst xmlns="http://schemas.openxmlformats.org/spreadsheetml/2006/main" count="280" uniqueCount="130">
  <si>
    <t>Đặc tính kỹ thuật</t>
  </si>
  <si>
    <t>Đơn vị </t>
  </si>
  <si>
    <t>Mục đính sử dụng</t>
  </si>
  <si>
    <t>Ghi chú</t>
  </si>
  <si>
    <t>cái</t>
  </si>
  <si>
    <t>Cái</t>
  </si>
  <si>
    <t>Bộ</t>
  </si>
  <si>
    <t xml:space="preserve"> INVERTER (Loại 10 KVA, điện áp ra 220VAC)</t>
  </si>
  <si>
    <t>Thay UPS phòng điều khiển trung tâm</t>
  </si>
  <si>
    <t xml:space="preserve">- Loại: G 220 E 230
- Input voltage:  [V] 220
- Input voltage range:  [%] - 15 to + 20 
- Permitted overlaid AC:  [%] &lt; 5 eff.
- AC current feedback on - DC input:  [%] &lt; 10 eff.
- Switch on current:  &lt; I-Nom.
- Output voltage:  [V] 1/N 230  PE
- Adjustment range of output voltage: [%] ± 5
- Voltage tolerance: 
 + static  ± 1%
 + dynamic  ± 4% for 100% load change 
-Non-linear load: Crestfaktor ≤ 3 
Motor load:  100% permitted (note inrush curre
-Overload behaviour:  50% for 60 sec. 
25% for 10 min. 
10% for 20 min. 
-Short-circuit behaviour:  Short circuit proof 
-Short circuit current:  3 x I-nom for 3 sec. 
- Output frequency:  [Hz] 50 (60) ± 0,1% quartz or mains synch
Overload behaviour:  150% for 10 min. 
500% for 100 msec. 
Transfer time: 
- at inverter failure  [msec]  &lt; 1 (uninterruptible) 
- at overload or manual activation  [msec]  &lt; 1 (uninterruptible)  
Synchronisation range:  [Hz] 50 (60) ± 3%
Wave form:  Sine wave 
Distortion factor (acc. EN 62040):  ≤ 0,5 with linear load 
[%] ≤ 5 with non linear load 
Nhà sản xuất:Benning, Đức
</t>
  </si>
  <si>
    <t>Máy tính trạm HP Z840</t>
  </si>
  <si>
    <t xml:space="preserve">Dự phòng cho các máy tính Almain, History, COM </t>
  </si>
  <si>
    <t xml:space="preserve">Màn hình máy tính </t>
  </si>
  <si>
    <t>HP Z24n 24-inch Narrow Bezel, IPS Display (ENERGY STAR)</t>
  </si>
  <si>
    <t>Dự phòng cho các màn hình hiện hữu</t>
  </si>
  <si>
    <t>DC isolating transducer</t>
  </si>
  <si>
    <t>FPD-2, Power: AC 220V, Input: 0-75mV DC, Output1: 4-20mA DC, Output2: 4-20mADC, Class: 0.2% RO</t>
  </si>
  <si>
    <t>FPD-1, Power: AC 220V, Input: 0-350V DC, Output: 4-20mA DC, Class: 0.2% RO</t>
  </si>
  <si>
    <t>Hệ thống kích từ</t>
  </si>
  <si>
    <t>Màn hình LCD tủ rung đảo</t>
  </si>
  <si>
    <t>Hệ thống rung đảo</t>
  </si>
  <si>
    <t>Hiệu: BenQ
Loại: senseye photo
Size: 19''
Tỷ lê: 12,5:14,5
Connector input: VGA Sub-D</t>
  </si>
  <si>
    <t>Số lượng</t>
  </si>
  <si>
    <t>Stt</t>
  </si>
  <si>
    <t>Tên VTTB</t>
  </si>
  <si>
    <t xml:space="preserve">Module Diode </t>
  </si>
  <si>
    <t>Lắp cho các hệ thống có nguồn dự phòng</t>
  </si>
  <si>
    <t xml:space="preserve">
Loại:CP DM 10
Input voltage: 40 VDC max.
Input current:10 A per input max.
Output voltage:Vin - 0.5 typ
Output current:20 A max.
Temperature Operating:-10°C…+55°C (+14°F…+131°F)
-20°C…+85°C (-4°F…+185°F)
Efficiency under max. load:approx. 95.5% at 24 VDC
Mounting rail TS35 to DIN 50022
Horizontal
Clearance: side 2 4 cm; above/below 2
approx. 0.15 kg (0.33 lbs.)
Dimensions (L x W x H):125.0 x 55.5 mm x 110.0 (4.92 x 2.19 x 4.33 in)
Nhà sản xuất:Weidmuller(Đức)
</t>
  </si>
  <si>
    <t>Gói thầu số 50/2017/TB-AL: Cung cấp VTTB dự phòng phòng điều khiển trung tâm, kích từ, rung đảo</t>
  </si>
  <si>
    <t>Đơn giá</t>
  </si>
  <si>
    <t>Thành tiền</t>
  </si>
  <si>
    <t>Tổng cộng trước thuế</t>
  </si>
  <si>
    <t>Thuế VAT</t>
  </si>
  <si>
    <t>Tổng cộng sau thuế</t>
  </si>
  <si>
    <t>TT</t>
  </si>
  <si>
    <t>Đơn vị</t>
  </si>
  <si>
    <t>TMQ</t>
  </si>
  <si>
    <t>Song Quynh</t>
  </si>
  <si>
    <t>- Loại: G 220 E 230</t>
  </si>
  <si>
    <t>- Input voltage:  [V] 220</t>
  </si>
  <si>
    <t>- Input voltage range:  [%] - 15 to + 20</t>
  </si>
  <si>
    <t>- Permitted overlaid AC:  [%] &lt; 5 eff.</t>
  </si>
  <si>
    <t>- AC current feedback on - DC input:  [%] &lt; 10 eff.</t>
  </si>
  <si>
    <t>- Switch on current:  &lt; I-Nom.</t>
  </si>
  <si>
    <t>- Output voltage:  [V] 1/N 230  PE</t>
  </si>
  <si>
    <t>- Adjustment range of output voltage: [%] ± 5</t>
  </si>
  <si>
    <t>- Voltage tolerance:</t>
  </si>
  <si>
    <t xml:space="preserve"> + static  ± 1%</t>
  </si>
  <si>
    <t xml:space="preserve"> + dynamic  ± 4% for 100% load change</t>
  </si>
  <si>
    <t>-Non-linear load: Crestfaktor ≤ 3</t>
  </si>
  <si>
    <t>Motor load:  100% permitted (note inrush curre</t>
  </si>
  <si>
    <t>-Overload behaviour:  50% for 60 sec.</t>
  </si>
  <si>
    <t>25% for 10 min.</t>
  </si>
  <si>
    <t>10% for 20 min.</t>
  </si>
  <si>
    <t>-Short-circuit behaviour:  Short circuit proof</t>
  </si>
  <si>
    <t>-Short circuit current:  3 x I-nom for 3 sec.</t>
  </si>
  <si>
    <t>- Output frequency:  [Hz] 50 (60) ± 0,1% quartz or mains synch</t>
  </si>
  <si>
    <t>Overload behaviour:  150% for 10 min.</t>
  </si>
  <si>
    <t>500% for 100 msec.</t>
  </si>
  <si>
    <t>Transfer time:</t>
  </si>
  <si>
    <t>- at inverter failure  [msec]  &lt; 1 (uninterruptible)</t>
  </si>
  <si>
    <t xml:space="preserve">- at overload or manual activation  [msec]  &lt; 1 (uninterruptible)  </t>
  </si>
  <si>
    <t>Synchronisation range:  [Hz] 50 (60) ± 3%</t>
  </si>
  <si>
    <t>Wave form:  Sine wave</t>
  </si>
  <si>
    <t>Distortion factor (acc. EN 62040):  ≤ 0,5 with linear load</t>
  </si>
  <si>
    <t>[%] ≤ 5 with non linear load</t>
  </si>
  <si>
    <t>Nhà sản xuất:Benning, Đức</t>
  </si>
  <si>
    <t>Hiệu: BenQ</t>
  </si>
  <si>
    <t>Loại: senseye photo</t>
  </si>
  <si>
    <t>Size: 19''</t>
  </si>
  <si>
    <t>Tỷ lê: 12,5:14,5</t>
  </si>
  <si>
    <t>Connector input: VGA Sub-D</t>
  </si>
  <si>
    <t>Loại:CP DM 10</t>
  </si>
  <si>
    <t>Input voltage: 40 VDC max.</t>
  </si>
  <si>
    <t>Input current:10 A per input max.</t>
  </si>
  <si>
    <t>Output voltage:Vin - 0.5 typ</t>
  </si>
  <si>
    <t>Output current:20 A max.</t>
  </si>
  <si>
    <t>Temperature Operating:-10°C…+55°C (+14°F…+131°F)</t>
  </si>
  <si>
    <t>-20°C…+85°C (-4°F…+185°F)</t>
  </si>
  <si>
    <t>Efficiency under max. load:approx. 95.5% at 24 VDC</t>
  </si>
  <si>
    <t>Mounting rail TS35 to DIN 50022</t>
  </si>
  <si>
    <t>Horizontal</t>
  </si>
  <si>
    <t>Clearance: side 2 4 cm; above/below 2</t>
  </si>
  <si>
    <t>approx. 0.15 kg (0.33 lbs.)</t>
  </si>
  <si>
    <t>Dimensions (L x W x H):125.0 x 55.5 mm x 110.0 (4.92 x 2.19 x 4.33 in)</t>
  </si>
  <si>
    <t>Nhà sản xuất:Weidmuller(Đức)</t>
  </si>
  <si>
    <t>Uy Nam</t>
  </si>
  <si>
    <t>Thành Tiền</t>
  </si>
  <si>
    <t>THÀNH TIỀN TRƯỚC THUẾ</t>
  </si>
  <si>
    <t>THÀNH TIỀN SAU THUẾ</t>
  </si>
  <si>
    <t>VAT (10%)</t>
  </si>
  <si>
    <t xml:space="preserve">BẢNG SO SÁNH GIÁ TRỊ CHÀO HÀNG CỦA CÁC ĐƠN VỊ </t>
  </si>
  <si>
    <t>Nội Dung</t>
  </si>
  <si>
    <t>Dự toán gói thầu 50/2017/TB-AL: Cung cấp VTTB dự phòng điều khiển trung tâm, kích từ, rung đảo</t>
  </si>
  <si>
    <t>Song Quỳnh</t>
  </si>
  <si>
    <t>Giá dự toán báo giá</t>
  </si>
  <si>
    <t>HP Z840 Workstation
HP Single Unit Packaging
HP Z840 1125W (1450W/200V) 90 Percent Efficient Chassis
Win 10 Pro 64
Operating System Load to SATA/SAS
Intel® Xeon® E5-2650v4 2.2 2400 12C 1st CPU
16GB DDR4-2400 (1x16GB) 1 CPU Registered RAM
NVIDIA Quadro M2000 4GB 4xDP 1st No cable included Graphics
512 GB SATA 1st SSD
1 TB 7200 RPM SATA 2nd HDD
HP Remote Graphics Software (RGS) for Z
HP USB Keyboard &amp; HP USB Optical Mouse
9.5mm Slim SuperMulti DVDRW SATA 1st Optical Disc Drive
HP 3/3/3 Warranty SING
HP Z840 Country Kit SING
HP Dual Processor Air Cooling Kit</t>
  </si>
  <si>
    <t>Lấy báo giá của đại lý PP Máy chủ</t>
  </si>
  <si>
    <t>Phụ lục: Đính kèm QĐPD số ………./QĐ-EVNCHp ngày….. Tháng 08 năm 2017</t>
  </si>
  <si>
    <r>
      <t xml:space="preserve">ĐIỀU KIỆN THAM CHIẾU GÓI THẦU SỐ 50/2017/TB-AL: 
</t>
    </r>
    <r>
      <rPr>
        <b/>
        <sz val="14"/>
        <rFont val="Times New Roman"/>
        <family val="1"/>
      </rPr>
      <t>Cung cấp VTTB dự phòng phòng điều khiển trung tâm, kích từ, rung đảo</t>
    </r>
  </si>
  <si>
    <t>Áp dụng phương pháp đánh giá theo tiêu chí "Đạt", "Không đạt".</t>
  </si>
  <si>
    <t>Tất cả các hồ sơ dự thầu hợp lệ và đáp ứng cơ bản sẽ được kiểm tra sự đáp ứng về mặt kỹ thuật đối với tất cả các hạng mục bằng phương pháp đánh giá Đạt /Không đạt. Vật tư thiết bị được xem như đạt yêu cầu kỹ thuật nếu nhà thầu chào đúng mã hiệu, quy cách và thông số kỹ thuật yêu cầu, nhà thầu có thể chào các hãng khác nhau nhưng phải đáp ứng yêu cầu kỹ thuật.</t>
  </si>
  <si>
    <t>STT</t>
  </si>
  <si>
    <t>THUYẾT MINH TÓM TẮT CÁC THÀNH PHẦN THIẾT BỊ</t>
  </si>
  <si>
    <t>ĐÁNH GIÁ</t>
  </si>
  <si>
    <t>Hạng mục</t>
  </si>
  <si>
    <t>ĐẠT</t>
  </si>
  <si>
    <t>KHÔNG ĐẠT</t>
  </si>
  <si>
    <t>(1)</t>
  </si>
  <si>
    <t>(2)</t>
  </si>
  <si>
    <t>(3)</t>
  </si>
  <si>
    <t>(4)</t>
  </si>
  <si>
    <t>I</t>
  </si>
  <si>
    <t>Cung cấp VTTB dự phòng phòng điều khiển trung tâm</t>
  </si>
  <si>
    <t xml:space="preserve">- Loại: G 220 E 230
- Input voltage:  [V] 220
- Input voltage range:  [%] - 15 to + 20 
- Permitted overlaid AC:  [%] &lt; 5 eff.
- AC current feedback on - DC input:  [%] &lt; 10 eff.
- Switch on current:  &lt; I-Nom.
- Output voltage:  [V] 1/N 230  PE
- Adjustment range of output voltage: [%] ± 5
- Voltage tolerance: 
 + static  ± 1%
 + dynamic  ± 4% for 100% load change 
-Non-linear load: Crestfaktor ≤ 3 
Motor load:  100% permitted (note inrush curre
-Overload behaviour:  50% for 60 sec. 
25% for 10 min. 10% for 20 min. 
-Short-circuit behaviour:  Short circuit proof  -Short circuit current:  3 x I-nom for 3 sec. 
- Output frequency:  [Hz] 50 (60) ± 0,1% quartz or mains synch.Overload behaviour :  150% for 10 min. 500% for 100 msec. 
Transfer time: - at inverter failure[msec] &lt;1 (uninterruptible) - at overload or manual activation  [msec]  &lt; 1 (uninterruptible). Synchronisation range:  [Hz] 50 (60) ± 3%
Wave form:  Sine wave 
Distortion factor (acc. EN 62040):  ≤ 0,5 with linear load 
[%] ≤ 5 with non linear load 
Nhà sản xuất:Benning, Đức
</t>
  </si>
  <si>
    <t xml:space="preserve">
Thay UPS phòng điều khiển trung tâm</t>
  </si>
  <si>
    <t xml:space="preserve">Đáp ứng cột (2) </t>
  </si>
  <si>
    <t># (3)</t>
  </si>
  <si>
    <t xml:space="preserve">
Dự phòng cho các máy tính Almain, History, COM </t>
  </si>
  <si>
    <t xml:space="preserve">
Dự phòng cho các màn hình hiện hữu</t>
  </si>
  <si>
    <t>II. Cung cấp VTTB dự phòng hệ thống kích từ</t>
  </si>
  <si>
    <t>III. Cung cấp VTTB dự phòng  hệ thống rung đảo</t>
  </si>
  <si>
    <t>Loại:CP DM 10
Input voltage: 40 VDC max.
Input current:10 A per input max.
Output voltage:Vin - 0.5 typ
Output current:20 A max.
Temperature Operating:-10°C…+55°C (+14°F…+131°F)
-20°C…+85°C (-4°F…+185°F)
Efficiency under max. load:approx. 95.5% at 24 VDC
Mounting rail TS35 to DIN 50022
Horizontal
Clearance: side 2 4 cm; above/below 2
approx. 0.15 kg (0.33 lbs.)
Dimensions (L x W x H):125.0 x 55.5 mm x 110.0 (4.92 x 2.19 x 4.33 in)
Nhà sản xuất:Weidmuller(Đức)</t>
  </si>
  <si>
    <t xml:space="preserve">
Lắp cho các hệ thống có nguồn dự phòng</t>
  </si>
  <si>
    <t>A Lưới, ngày 14 tháng 08 năm 2017</t>
  </si>
  <si>
    <t>NHÀ MÁY THỦY ĐIỆN A LƯỚI</t>
  </si>
  <si>
    <t>GIÁM ĐỐC</t>
  </si>
  <si>
    <t>LÊ QUÝ ANH TUẤN</t>
  </si>
  <si>
    <t>HÌnh ảnh</t>
  </si>
  <si>
    <t>DỰ TOÁN GÓI THẦU 50/2017/TB-AL: CUNG VẤP VTTB DỰ PHÒNG ĐIỀU KHIỂN TRUNG TÂM, KÍCH TỪ, RUNG ĐẢO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</si>
</sst>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0_);_(* \(#,##0\);_(* &quot;-&quot;??_);_(@_)"/>
  </numFmts>
  <fonts count="25" x14ac:knownFonts="1">
    <font>
      <sz val="11"/>
      <color theme="1"/>
      <name val="Arial"/>
      <family val="2"/>
      <charset val="163"/>
      <scheme val="minor"/>
    </font>
    <font>
      <sz val="11"/>
      <color theme="1"/>
      <name val="Arial"/>
      <family val="2"/>
      <charset val="163"/>
      <scheme val="minor"/>
    </font>
    <font>
      <sz val="13"/>
      <name val="Times New Roman"/>
      <family val="1"/>
    </font>
    <font>
      <sz val="10"/>
      <name val="Arial"/>
      <family val="2"/>
      <charset val="163"/>
    </font>
    <font>
      <u/>
      <sz val="7"/>
      <color theme="10"/>
      <name val="Arial"/>
      <family val="2"/>
      <charset val="163"/>
    </font>
    <font>
      <sz val="13"/>
      <color theme="1"/>
      <name val="Times New Roman"/>
      <family val="1"/>
    </font>
    <font>
      <b/>
      <sz val="13"/>
      <color theme="1"/>
      <name val="Times New Roman"/>
      <family val="1"/>
    </font>
    <font>
      <b/>
      <sz val="13"/>
      <name val="Times New Roman"/>
      <family val="1"/>
    </font>
    <font>
      <b/>
      <sz val="12"/>
      <color theme="1"/>
      <name val="Times New Roman"/>
      <family val="1"/>
    </font>
    <font>
      <b/>
      <sz val="14"/>
      <color theme="1"/>
      <name val="Times New Roman"/>
      <family val="1"/>
      <charset val="163"/>
      <scheme val="major"/>
    </font>
    <font>
      <sz val="14"/>
      <color theme="1"/>
      <name val="Times New Roman"/>
      <family val="1"/>
      <charset val="163"/>
      <scheme val="major"/>
    </font>
    <font>
      <sz val="14"/>
      <color rgb="FF000000"/>
      <name val="Times New Roman"/>
      <family val="1"/>
      <charset val="163"/>
      <scheme val="major"/>
    </font>
    <font>
      <b/>
      <sz val="14"/>
      <color theme="1"/>
      <name val="Times New Roman"/>
      <family val="1"/>
      <scheme val="major"/>
    </font>
    <font>
      <sz val="14"/>
      <color theme="1"/>
      <name val="Times New Roman"/>
      <family val="1"/>
      <scheme val="major"/>
    </font>
    <font>
      <i/>
      <sz val="14"/>
      <color theme="1"/>
      <name val="Times New Roman"/>
      <family val="1"/>
      <scheme val="major"/>
    </font>
    <font>
      <sz val="14"/>
      <color rgb="FF000000"/>
      <name val="Times New Roman"/>
      <family val="1"/>
    </font>
    <font>
      <b/>
      <sz val="14"/>
      <color rgb="FF000000"/>
      <name val="Times New Roman"/>
      <family val="1"/>
    </font>
    <font>
      <sz val="12"/>
      <name val="Times New Roman"/>
      <family val="1"/>
      <scheme val="major"/>
    </font>
    <font>
      <b/>
      <sz val="14"/>
      <name val="Times New Roman"/>
      <family val="1"/>
    </font>
    <font>
      <b/>
      <sz val="16"/>
      <name val="Times New Roman"/>
      <family val="1"/>
    </font>
    <font>
      <b/>
      <sz val="12"/>
      <name val="Times New Roman"/>
      <family val="1"/>
    </font>
    <font>
      <sz val="12"/>
      <name val="Times New Roman"/>
      <family val="1"/>
    </font>
    <font>
      <b/>
      <sz val="11"/>
      <name val="Times New Roman"/>
      <family val="1"/>
    </font>
    <font>
      <i/>
      <sz val="14"/>
      <name val="Times New Roman"/>
      <family val="1"/>
      <scheme val="major"/>
    </font>
    <font>
      <b/>
      <sz val="12"/>
      <name val="Times New Roman"/>
      <family val="1"/>
      <scheme val="major"/>
    </font>
  </fonts>
  <fills count="3">
    <fill>
      <patternFill patternType="none"/>
    </fill>
    <fill>
      <patternFill patternType="gray125"/>
    </fill>
    <fill>
      <patternFill patternType="solid">
        <fgColor theme="0"/>
        <bgColor indexed="64"/>
      </patternFill>
    </fill>
  </fills>
  <borders count="43">
    <border>
      <left/>
      <right/>
      <top/>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style="thin">
        <color indexed="64"/>
      </left>
      <right/>
      <top style="dotted">
        <color indexed="64"/>
      </top>
      <bottom style="dotted">
        <color indexed="64"/>
      </bottom>
      <diagonal/>
    </border>
    <border>
      <left style="thin">
        <color indexed="64"/>
      </left>
      <right/>
      <top style="dotted">
        <color indexed="64"/>
      </top>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style="double">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double">
        <color indexed="64"/>
      </right>
      <top style="hair">
        <color indexed="64"/>
      </top>
      <bottom style="double">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style="double">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double">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style="double">
        <color indexed="64"/>
      </left>
      <right style="thin">
        <color indexed="64"/>
      </right>
      <top style="hair">
        <color indexed="64"/>
      </top>
      <bottom/>
      <diagonal/>
    </border>
    <border>
      <left style="double">
        <color indexed="64"/>
      </left>
      <right style="thin">
        <color indexed="64"/>
      </right>
      <top/>
      <bottom/>
      <diagonal/>
    </border>
    <border>
      <left style="double">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
      <left style="thin">
        <color indexed="64"/>
      </left>
      <right/>
      <top style="hair">
        <color indexed="64"/>
      </top>
      <bottom/>
      <diagonal/>
    </border>
    <border>
      <left style="thin">
        <color indexed="64"/>
      </left>
      <right style="double">
        <color indexed="64"/>
      </right>
      <top style="hair">
        <color indexed="64"/>
      </top>
      <bottom/>
      <diagonal/>
    </border>
    <border>
      <left style="medium">
        <color indexed="64"/>
      </left>
      <right style="medium">
        <color indexed="64"/>
      </right>
      <top/>
      <bottom/>
      <diagonal/>
    </border>
    <border>
      <left/>
      <right style="medium">
        <color indexed="64"/>
      </right>
      <top/>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1" fillId="0" borderId="0"/>
    <xf numFmtId="0" fontId="3" fillId="0" borderId="0"/>
    <xf numFmtId="0" fontId="4" fillId="0" borderId="0" applyNumberFormat="0" applyFill="0" applyBorder="0" applyAlignment="0" applyProtection="0">
      <alignment vertical="top"/>
      <protection locked="0"/>
    </xf>
    <xf numFmtId="164" fontId="1" fillId="0" borderId="0" applyFont="0" applyFill="0" applyBorder="0" applyAlignment="0" applyProtection="0"/>
  </cellStyleXfs>
  <cellXfs count="165">
    <xf numFmtId="0" fontId="0" fillId="0" borderId="0" xfId="0"/>
    <xf numFmtId="0" fontId="5" fillId="0" borderId="0" xfId="0" applyFont="1"/>
    <xf numFmtId="0" fontId="4" fillId="0" borderId="0" xfId="3" applyAlignment="1" applyProtection="1"/>
    <xf numFmtId="165" fontId="5" fillId="0" borderId="0" xfId="4" applyNumberFormat="1" applyFont="1"/>
    <xf numFmtId="0" fontId="7" fillId="0" borderId="2" xfId="0" applyFont="1" applyFill="1" applyBorder="1" applyAlignment="1">
      <alignment horizontal="center" vertical="center" wrapText="1"/>
    </xf>
    <xf numFmtId="0" fontId="5" fillId="0" borderId="3" xfId="0" applyFont="1" applyBorder="1" applyAlignment="1">
      <alignment horizontal="center" vertical="center"/>
    </xf>
    <xf numFmtId="0" fontId="5" fillId="2" borderId="4"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2" xfId="0" applyFont="1" applyBorder="1"/>
    <xf numFmtId="0" fontId="7" fillId="0" borderId="6" xfId="0" applyFont="1" applyFill="1" applyBorder="1" applyAlignment="1">
      <alignment horizontal="center" vertical="center" wrapText="1"/>
    </xf>
    <xf numFmtId="0" fontId="7" fillId="0" borderId="7" xfId="0" applyFont="1" applyFill="1" applyBorder="1" applyAlignment="1">
      <alignment horizontal="center" vertical="center" wrapText="1"/>
    </xf>
    <xf numFmtId="165" fontId="7" fillId="0" borderId="7" xfId="4" applyNumberFormat="1" applyFont="1" applyFill="1" applyBorder="1" applyAlignment="1">
      <alignment horizontal="center" vertical="center" wrapText="1"/>
    </xf>
    <xf numFmtId="0" fontId="7" fillId="0" borderId="8"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 xfId="0" quotePrefix="1" applyFont="1" applyFill="1" applyBorder="1" applyAlignment="1">
      <alignment horizontal="left" vertical="center" wrapText="1"/>
    </xf>
    <xf numFmtId="0" fontId="2" fillId="0" borderId="1" xfId="0" applyFont="1" applyFill="1" applyBorder="1" applyAlignment="1">
      <alignment horizontal="center" vertical="center" wrapText="1"/>
    </xf>
    <xf numFmtId="165" fontId="2" fillId="0" borderId="1" xfId="4" applyNumberFormat="1" applyFont="1" applyFill="1" applyBorder="1" applyAlignment="1">
      <alignment horizontal="center" vertical="center" wrapText="1"/>
    </xf>
    <xf numFmtId="0" fontId="5" fillId="0" borderId="10" xfId="0" applyFont="1" applyBorder="1" applyAlignment="1">
      <alignment horizontal="center" vertical="center"/>
    </xf>
    <xf numFmtId="0" fontId="2" fillId="2" borderId="9" xfId="1" applyFont="1" applyFill="1" applyBorder="1" applyAlignment="1">
      <alignment horizontal="left" vertical="center" wrapText="1"/>
    </xf>
    <xf numFmtId="0" fontId="2" fillId="2" borderId="1" xfId="1" applyFont="1" applyFill="1" applyBorder="1" applyAlignment="1">
      <alignment horizontal="left" vertical="center" wrapText="1"/>
    </xf>
    <xf numFmtId="0" fontId="2" fillId="2" borderId="1" xfId="0" applyFont="1" applyFill="1" applyBorder="1" applyAlignment="1">
      <alignment horizontal="center" vertical="center"/>
    </xf>
    <xf numFmtId="165" fontId="2" fillId="2" borderId="1" xfId="4"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0" xfId="0" applyFont="1" applyFill="1" applyBorder="1" applyAlignment="1">
      <alignment horizontal="center" vertical="center"/>
    </xf>
    <xf numFmtId="0" fontId="2" fillId="0" borderId="9" xfId="1" applyFont="1" applyFill="1" applyBorder="1" applyAlignment="1">
      <alignment horizontal="left" vertical="center" wrapText="1"/>
    </xf>
    <xf numFmtId="0" fontId="2" fillId="0" borderId="1" xfId="1" applyFont="1" applyFill="1" applyBorder="1" applyAlignment="1">
      <alignment horizontal="left" vertical="center" wrapText="1"/>
    </xf>
    <xf numFmtId="0" fontId="2" fillId="0" borderId="1" xfId="0" applyFont="1" applyFill="1" applyBorder="1" applyAlignment="1">
      <alignment horizontal="center" vertical="center"/>
    </xf>
    <xf numFmtId="165" fontId="2" fillId="0" borderId="1" xfId="4" applyNumberFormat="1" applyFont="1" applyFill="1" applyBorder="1" applyAlignment="1">
      <alignment horizontal="center" vertical="center"/>
    </xf>
    <xf numFmtId="0" fontId="2" fillId="0" borderId="10" xfId="0" applyFont="1" applyFill="1" applyBorder="1" applyAlignment="1">
      <alignment horizontal="center" vertical="center"/>
    </xf>
    <xf numFmtId="0" fontId="5" fillId="0" borderId="1" xfId="0" applyFont="1" applyBorder="1" applyAlignment="1">
      <alignment horizontal="left" vertical="center" wrapText="1"/>
    </xf>
    <xf numFmtId="0" fontId="8" fillId="0" borderId="9" xfId="0" applyFont="1" applyBorder="1" applyAlignment="1"/>
    <xf numFmtId="0" fontId="5" fillId="0" borderId="1" xfId="0" applyFont="1" applyBorder="1"/>
    <xf numFmtId="165" fontId="5" fillId="0" borderId="1" xfId="4" applyNumberFormat="1" applyFont="1" applyBorder="1"/>
    <xf numFmtId="165" fontId="8" fillId="0" borderId="1" xfId="0" applyNumberFormat="1" applyFont="1" applyBorder="1" applyAlignment="1">
      <alignment wrapText="1"/>
    </xf>
    <xf numFmtId="0" fontId="5" fillId="0" borderId="10" xfId="0" applyFont="1" applyBorder="1"/>
    <xf numFmtId="0" fontId="8" fillId="0" borderId="11" xfId="0" applyFont="1" applyBorder="1" applyAlignment="1"/>
    <xf numFmtId="0" fontId="5" fillId="0" borderId="12" xfId="0" applyFont="1" applyBorder="1"/>
    <xf numFmtId="165" fontId="5" fillId="0" borderId="12" xfId="4" applyNumberFormat="1" applyFont="1" applyBorder="1"/>
    <xf numFmtId="165" fontId="8" fillId="0" borderId="12" xfId="0" applyNumberFormat="1" applyFont="1" applyBorder="1" applyAlignment="1">
      <alignment wrapText="1"/>
    </xf>
    <xf numFmtId="0" fontId="5" fillId="0" borderId="13" xfId="0" applyFont="1" applyBorder="1"/>
    <xf numFmtId="0" fontId="10" fillId="0" borderId="0" xfId="0" applyFont="1"/>
    <xf numFmtId="0" fontId="10" fillId="0" borderId="1" xfId="0" applyFont="1" applyBorder="1" applyAlignment="1">
      <alignment vertical="center" wrapText="1"/>
    </xf>
    <xf numFmtId="0" fontId="11" fillId="0" borderId="1" xfId="0" applyFont="1" applyBorder="1" applyAlignment="1">
      <alignment vertical="center" wrapText="1"/>
    </xf>
    <xf numFmtId="0" fontId="10" fillId="0" borderId="1" xfId="0" applyFont="1" applyBorder="1" applyAlignment="1">
      <alignment horizontal="center" vertical="center" wrapText="1"/>
    </xf>
    <xf numFmtId="165" fontId="10" fillId="0" borderId="1" xfId="4" applyNumberFormat="1" applyFont="1" applyBorder="1" applyAlignment="1">
      <alignment horizontal="center" vertical="center" wrapText="1"/>
    </xf>
    <xf numFmtId="0" fontId="10" fillId="0" borderId="10" xfId="0" applyFont="1" applyBorder="1" applyAlignment="1">
      <alignment horizontal="justify" vertical="center" wrapText="1"/>
    </xf>
    <xf numFmtId="3" fontId="10" fillId="0" borderId="1" xfId="0" applyNumberFormat="1" applyFont="1" applyBorder="1" applyAlignment="1">
      <alignment horizontal="center" vertical="center" wrapText="1"/>
    </xf>
    <xf numFmtId="165" fontId="10" fillId="0" borderId="1" xfId="4" applyNumberFormat="1" applyFont="1" applyBorder="1" applyAlignment="1">
      <alignment horizontal="center" vertical="center" wrapText="1"/>
    </xf>
    <xf numFmtId="0" fontId="12" fillId="0" borderId="0" xfId="0" applyFont="1"/>
    <xf numFmtId="0" fontId="12" fillId="0" borderId="12" xfId="0" applyFont="1" applyBorder="1"/>
    <xf numFmtId="0" fontId="12" fillId="0" borderId="13" xfId="0" applyFont="1" applyBorder="1"/>
    <xf numFmtId="3" fontId="12" fillId="0" borderId="12" xfId="0" applyNumberFormat="1" applyFont="1" applyBorder="1"/>
    <xf numFmtId="0" fontId="13" fillId="0" borderId="1" xfId="0" applyFont="1" applyBorder="1"/>
    <xf numFmtId="3" fontId="13" fillId="0" borderId="1" xfId="0" applyNumberFormat="1" applyFont="1" applyBorder="1"/>
    <xf numFmtId="0" fontId="13" fillId="0" borderId="10" xfId="0" applyFont="1" applyBorder="1"/>
    <xf numFmtId="0" fontId="13" fillId="0" borderId="0" xfId="0" applyFont="1"/>
    <xf numFmtId="0" fontId="14" fillId="0" borderId="1" xfId="0" applyFont="1" applyBorder="1"/>
    <xf numFmtId="165" fontId="14" fillId="0" borderId="1" xfId="4" applyNumberFormat="1" applyFont="1" applyBorder="1"/>
    <xf numFmtId="0" fontId="14" fillId="0" borderId="10" xfId="0" applyFont="1" applyBorder="1"/>
    <xf numFmtId="0" fontId="14" fillId="0" borderId="0" xfId="0" applyFont="1"/>
    <xf numFmtId="0" fontId="10" fillId="0" borderId="19" xfId="0" applyFont="1" applyBorder="1" applyAlignment="1">
      <alignment vertical="center" wrapText="1"/>
    </xf>
    <xf numFmtId="0" fontId="9" fillId="0" borderId="23" xfId="0" applyFont="1" applyBorder="1" applyAlignment="1">
      <alignment horizontal="center" vertical="center" wrapText="1"/>
    </xf>
    <xf numFmtId="0" fontId="10" fillId="0" borderId="0" xfId="0" applyFont="1" applyAlignment="1">
      <alignment horizontal="center"/>
    </xf>
    <xf numFmtId="0" fontId="11" fillId="0" borderId="9" xfId="0" applyFont="1" applyBorder="1" applyAlignment="1">
      <alignment horizontal="center" vertical="center" wrapText="1"/>
    </xf>
    <xf numFmtId="0" fontId="13" fillId="0" borderId="9" xfId="0" applyFont="1" applyBorder="1" applyAlignment="1">
      <alignment horizontal="center"/>
    </xf>
    <xf numFmtId="0" fontId="14" fillId="0" borderId="9" xfId="0" applyFont="1" applyBorder="1" applyAlignment="1">
      <alignment horizontal="center"/>
    </xf>
    <xf numFmtId="0" fontId="12" fillId="0" borderId="11" xfId="0" applyFont="1" applyBorder="1" applyAlignment="1">
      <alignment horizontal="center"/>
    </xf>
    <xf numFmtId="0" fontId="9" fillId="0" borderId="31" xfId="0" applyFont="1" applyBorder="1" applyAlignment="1">
      <alignment horizontal="center" vertical="center" wrapText="1"/>
    </xf>
    <xf numFmtId="0" fontId="9" fillId="0" borderId="36" xfId="0" applyFont="1" applyBorder="1" applyAlignment="1">
      <alignment horizontal="center" vertical="center" wrapText="1"/>
    </xf>
    <xf numFmtId="0" fontId="14" fillId="0" borderId="14" xfId="0" applyFont="1" applyBorder="1" applyAlignment="1"/>
    <xf numFmtId="0" fontId="12" fillId="0" borderId="16" xfId="0" applyFont="1" applyBorder="1" applyAlignment="1"/>
    <xf numFmtId="0" fontId="13" fillId="0" borderId="35" xfId="0" applyFont="1" applyBorder="1" applyAlignment="1">
      <alignment horizontal="left" vertical="center" wrapText="1"/>
    </xf>
    <xf numFmtId="3" fontId="13" fillId="0" borderId="28" xfId="0" applyNumberFormat="1" applyFont="1" applyBorder="1" applyAlignment="1">
      <alignment horizontal="center" vertical="center" wrapText="1"/>
    </xf>
    <xf numFmtId="0" fontId="12" fillId="0" borderId="9" xfId="0" applyFont="1" applyBorder="1" applyAlignment="1">
      <alignment horizontal="center"/>
    </xf>
    <xf numFmtId="0" fontId="12" fillId="0" borderId="14" xfId="0" applyFont="1" applyBorder="1" applyAlignment="1"/>
    <xf numFmtId="3" fontId="12" fillId="0" borderId="1" xfId="0" applyNumberFormat="1" applyFont="1" applyBorder="1"/>
    <xf numFmtId="0" fontId="12" fillId="0" borderId="10" xfId="0" applyFont="1" applyBorder="1"/>
    <xf numFmtId="165" fontId="10" fillId="0" borderId="0" xfId="4" applyNumberFormat="1" applyFont="1"/>
    <xf numFmtId="164" fontId="12" fillId="0" borderId="0" xfId="4" applyFont="1"/>
    <xf numFmtId="3" fontId="15" fillId="0" borderId="37" xfId="0" applyNumberFormat="1" applyFont="1" applyBorder="1" applyAlignment="1">
      <alignment horizontal="center" vertical="center" wrapText="1"/>
    </xf>
    <xf numFmtId="3" fontId="15" fillId="0" borderId="38" xfId="0" applyNumberFormat="1" applyFont="1" applyBorder="1" applyAlignment="1">
      <alignment horizontal="center" vertical="center" wrapText="1"/>
    </xf>
    <xf numFmtId="0" fontId="16" fillId="0" borderId="0" xfId="0" applyFont="1" applyAlignment="1">
      <alignment horizontal="center" vertical="center"/>
    </xf>
    <xf numFmtId="3" fontId="10" fillId="0" borderId="0" xfId="0" applyNumberFormat="1" applyFont="1"/>
    <xf numFmtId="165" fontId="10" fillId="0" borderId="0" xfId="0" applyNumberFormat="1" applyFont="1"/>
    <xf numFmtId="0" fontId="14" fillId="0" borderId="0" xfId="0" applyFont="1" applyAlignment="1">
      <alignment horizontal="left"/>
    </xf>
    <xf numFmtId="0" fontId="17" fillId="2" borderId="0" xfId="0" applyFont="1" applyFill="1" applyAlignment="1">
      <alignment horizontal="center" vertical="center"/>
    </xf>
    <xf numFmtId="0" fontId="17" fillId="2" borderId="0" xfId="0" applyFont="1" applyFill="1"/>
    <xf numFmtId="0" fontId="17" fillId="2" borderId="0" xfId="0" applyFont="1" applyFill="1" applyAlignment="1">
      <alignment wrapText="1"/>
    </xf>
    <xf numFmtId="0" fontId="19" fillId="2" borderId="0" xfId="0" applyFont="1" applyFill="1" applyAlignment="1">
      <alignment horizontal="center" vertical="center"/>
    </xf>
    <xf numFmtId="0" fontId="21" fillId="2" borderId="0" xfId="0" applyFont="1" applyFill="1"/>
    <xf numFmtId="0" fontId="20" fillId="2" borderId="40" xfId="0" applyFont="1" applyFill="1" applyBorder="1" applyAlignment="1">
      <alignment horizontal="center" vertical="center" wrapText="1"/>
    </xf>
    <xf numFmtId="0" fontId="22" fillId="0" borderId="40" xfId="0" applyFont="1" applyFill="1" applyBorder="1" applyAlignment="1">
      <alignment horizontal="center" vertical="center"/>
    </xf>
    <xf numFmtId="164" fontId="22" fillId="0" borderId="40" xfId="4" applyNumberFormat="1" applyFont="1" applyFill="1" applyBorder="1" applyAlignment="1">
      <alignment horizontal="center" vertical="center" wrapText="1"/>
    </xf>
    <xf numFmtId="0" fontId="20" fillId="2" borderId="0" xfId="0" applyFont="1" applyFill="1"/>
    <xf numFmtId="0" fontId="21" fillId="2" borderId="40" xfId="0" quotePrefix="1" applyFont="1" applyFill="1" applyBorder="1" applyAlignment="1">
      <alignment horizontal="center" vertical="center" wrapText="1"/>
    </xf>
    <xf numFmtId="0" fontId="5" fillId="0" borderId="40" xfId="0" applyFont="1" applyFill="1" applyBorder="1" applyAlignment="1">
      <alignment horizontal="center" vertical="center"/>
    </xf>
    <xf numFmtId="0" fontId="2" fillId="0" borderId="40" xfId="0" applyFont="1" applyFill="1" applyBorder="1" applyAlignment="1">
      <alignment horizontal="left" vertical="center" wrapText="1"/>
    </xf>
    <xf numFmtId="0" fontId="2" fillId="0" borderId="40" xfId="0" quotePrefix="1" applyFont="1" applyFill="1" applyBorder="1" applyAlignment="1">
      <alignment horizontal="left" vertical="center" wrapText="1"/>
    </xf>
    <xf numFmtId="0" fontId="2" fillId="0" borderId="40" xfId="0" applyFont="1" applyFill="1" applyBorder="1" applyAlignment="1">
      <alignment horizontal="center" vertical="center" wrapText="1"/>
    </xf>
    <xf numFmtId="0" fontId="21" fillId="0" borderId="40" xfId="0" applyFont="1" applyFill="1" applyBorder="1" applyAlignment="1">
      <alignment horizontal="center" vertical="center" wrapText="1"/>
    </xf>
    <xf numFmtId="0" fontId="2" fillId="2" borderId="40" xfId="1" applyFont="1" applyFill="1" applyBorder="1" applyAlignment="1">
      <alignment horizontal="left" vertical="center" wrapText="1"/>
    </xf>
    <xf numFmtId="0" fontId="2" fillId="2" borderId="40" xfId="0" applyFont="1" applyFill="1" applyBorder="1" applyAlignment="1">
      <alignment horizontal="center" vertical="center"/>
    </xf>
    <xf numFmtId="0" fontId="2" fillId="2" borderId="40" xfId="0" applyFont="1" applyFill="1" applyBorder="1" applyAlignment="1">
      <alignment horizontal="center" vertical="center" wrapText="1"/>
    </xf>
    <xf numFmtId="0" fontId="2" fillId="0" borderId="40" xfId="1" applyFont="1" applyFill="1" applyBorder="1" applyAlignment="1">
      <alignment horizontal="left" vertical="center" wrapText="1"/>
    </xf>
    <xf numFmtId="0" fontId="2" fillId="0" borderId="40" xfId="0" applyFont="1" applyFill="1" applyBorder="1" applyAlignment="1">
      <alignment horizontal="center" vertical="center"/>
    </xf>
    <xf numFmtId="0" fontId="5" fillId="0" borderId="40" xfId="0" applyFont="1" applyBorder="1" applyAlignment="1">
      <alignment horizontal="left" vertical="center" wrapText="1"/>
    </xf>
    <xf numFmtId="0" fontId="5" fillId="0" borderId="40" xfId="0" applyFont="1" applyBorder="1" applyAlignment="1">
      <alignment horizontal="left" vertical="top" wrapText="1"/>
    </xf>
    <xf numFmtId="0" fontId="17" fillId="2" borderId="0" xfId="0" applyFont="1" applyFill="1" applyAlignment="1">
      <alignment vertical="center"/>
    </xf>
    <xf numFmtId="0" fontId="14" fillId="0" borderId="14" xfId="0" applyFont="1" applyBorder="1" applyAlignment="1"/>
    <xf numFmtId="0" fontId="14" fillId="0" borderId="15" xfId="0" applyFont="1" applyBorder="1" applyAlignment="1"/>
    <xf numFmtId="0" fontId="12" fillId="0" borderId="16" xfId="0" applyFont="1" applyBorder="1" applyAlignment="1"/>
    <xf numFmtId="0" fontId="12" fillId="0" borderId="17" xfId="0" applyFont="1" applyBorder="1" applyAlignment="1"/>
    <xf numFmtId="0" fontId="9" fillId="0" borderId="39" xfId="0" applyFont="1" applyBorder="1" applyAlignment="1">
      <alignment horizontal="center" vertical="center" wrapText="1"/>
    </xf>
    <xf numFmtId="0" fontId="9" fillId="0" borderId="23" xfId="0" applyFont="1" applyBorder="1" applyAlignment="1">
      <alignment horizontal="center" vertical="center" wrapText="1"/>
    </xf>
    <xf numFmtId="165" fontId="10" fillId="0" borderId="1" xfId="4" applyNumberFormat="1" applyFont="1" applyBorder="1" applyAlignment="1">
      <alignment horizontal="center" vertical="center" wrapText="1"/>
    </xf>
    <xf numFmtId="0" fontId="10" fillId="0" borderId="10" xfId="0" applyFont="1" applyBorder="1" applyAlignment="1">
      <alignment horizontal="justify" vertical="center" wrapText="1"/>
    </xf>
    <xf numFmtId="0" fontId="13" fillId="0" borderId="14" xfId="0" applyFont="1" applyBorder="1" applyAlignment="1"/>
    <xf numFmtId="0" fontId="13" fillId="0" borderId="15" xfId="0" applyFont="1" applyBorder="1" applyAlignment="1"/>
    <xf numFmtId="0" fontId="11" fillId="0" borderId="30"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18" xfId="0" applyFont="1" applyBorder="1" applyAlignment="1">
      <alignment horizontal="center" vertical="center" wrapText="1"/>
    </xf>
    <xf numFmtId="0" fontId="10" fillId="0" borderId="29"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1" xfId="0" applyFont="1" applyBorder="1" applyAlignment="1">
      <alignment horizontal="center" vertical="center" wrapText="1"/>
    </xf>
    <xf numFmtId="3" fontId="10" fillId="0" borderId="1" xfId="0" applyNumberFormat="1" applyFont="1" applyBorder="1" applyAlignment="1">
      <alignment horizontal="center" vertical="center" wrapText="1"/>
    </xf>
    <xf numFmtId="3" fontId="10" fillId="0" borderId="19" xfId="0" applyNumberFormat="1" applyFont="1" applyBorder="1" applyAlignment="1">
      <alignment horizontal="center" vertical="center" wrapText="1"/>
    </xf>
    <xf numFmtId="0" fontId="10" fillId="0" borderId="20" xfId="0" applyFont="1" applyBorder="1" applyAlignment="1">
      <alignment horizontal="justify" vertical="center" wrapText="1"/>
    </xf>
    <xf numFmtId="0" fontId="10" fillId="0" borderId="1" xfId="0" applyFont="1" applyBorder="1" applyAlignment="1">
      <alignment vertical="center" wrapText="1"/>
    </xf>
    <xf numFmtId="0" fontId="9" fillId="0" borderId="32" xfId="0" applyFont="1" applyBorder="1" applyAlignment="1">
      <alignment horizontal="center" vertical="center" wrapText="1"/>
    </xf>
    <xf numFmtId="0" fontId="9" fillId="0" borderId="31" xfId="0" applyFont="1" applyBorder="1" applyAlignment="1">
      <alignment horizontal="center" vertical="center" wrapText="1"/>
    </xf>
    <xf numFmtId="0" fontId="9" fillId="0" borderId="18" xfId="0" applyFont="1" applyBorder="1" applyAlignment="1">
      <alignment horizontal="center" vertical="center" wrapText="1"/>
    </xf>
    <xf numFmtId="0" fontId="10" fillId="0" borderId="27" xfId="0" applyFont="1" applyBorder="1" applyAlignment="1">
      <alignment horizontal="center" vertical="center" wrapText="1"/>
    </xf>
    <xf numFmtId="0" fontId="12" fillId="0" borderId="0" xfId="0" applyFont="1" applyAlignment="1">
      <alignment horizontal="center"/>
    </xf>
    <xf numFmtId="0" fontId="9" fillId="0" borderId="33" xfId="0" applyFont="1" applyBorder="1" applyAlignment="1">
      <alignment horizontal="center" vertical="center" wrapText="1"/>
    </xf>
    <xf numFmtId="0" fontId="9" fillId="0" borderId="34" xfId="0" applyFont="1" applyBorder="1" applyAlignment="1">
      <alignment horizontal="center" vertical="center" wrapText="1"/>
    </xf>
    <xf numFmtId="0" fontId="9" fillId="0" borderId="7"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8"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26" xfId="0" applyFont="1" applyBorder="1" applyAlignment="1">
      <alignment horizontal="center" vertical="center" wrapText="1"/>
    </xf>
    <xf numFmtId="0" fontId="24" fillId="2" borderId="0" xfId="0" applyFont="1" applyFill="1" applyAlignment="1">
      <alignment horizontal="center" wrapText="1"/>
    </xf>
    <xf numFmtId="0" fontId="21" fillId="2" borderId="2" xfId="0" quotePrefix="1" applyFont="1" applyFill="1" applyBorder="1" applyAlignment="1">
      <alignment horizontal="center" vertical="center" wrapText="1"/>
    </xf>
    <xf numFmtId="0" fontId="21" fillId="2" borderId="41" xfId="0" quotePrefix="1" applyFont="1" applyFill="1" applyBorder="1" applyAlignment="1">
      <alignment horizontal="center" vertical="center" wrapText="1"/>
    </xf>
    <xf numFmtId="0" fontId="21" fillId="2" borderId="42" xfId="0" quotePrefix="1" applyFont="1" applyFill="1" applyBorder="1" applyAlignment="1">
      <alignment horizontal="center" vertical="center" wrapText="1"/>
    </xf>
    <xf numFmtId="0" fontId="20" fillId="2" borderId="40" xfId="0" applyFont="1" applyFill="1" applyBorder="1" applyAlignment="1">
      <alignment horizontal="left" vertical="center" wrapText="1"/>
    </xf>
    <xf numFmtId="0" fontId="7" fillId="0" borderId="2" xfId="0" applyFont="1" applyFill="1" applyBorder="1" applyAlignment="1">
      <alignment horizontal="left" vertical="center"/>
    </xf>
    <xf numFmtId="0" fontId="7" fillId="0" borderId="41" xfId="0" applyFont="1" applyFill="1" applyBorder="1" applyAlignment="1">
      <alignment horizontal="left" vertical="center"/>
    </xf>
    <xf numFmtId="0" fontId="7" fillId="0" borderId="42" xfId="0" applyFont="1" applyFill="1" applyBorder="1" applyAlignment="1">
      <alignment horizontal="left" vertical="center"/>
    </xf>
    <xf numFmtId="0" fontId="23" fillId="2" borderId="0" xfId="0" applyFont="1" applyFill="1" applyAlignment="1">
      <alignment horizontal="center" vertical="center" wrapText="1"/>
    </xf>
    <xf numFmtId="0" fontId="7" fillId="0" borderId="0" xfId="0" applyFont="1" applyFill="1" applyAlignment="1">
      <alignment horizontal="center" vertical="center" wrapText="1"/>
    </xf>
    <xf numFmtId="0" fontId="0" fillId="0" borderId="0" xfId="0" applyAlignment="1">
      <alignment horizontal="center" vertical="center"/>
    </xf>
    <xf numFmtId="0" fontId="2" fillId="0" borderId="0" xfId="0" applyFont="1" applyFill="1" applyAlignment="1">
      <alignment horizontal="left" vertical="center" wrapText="1"/>
    </xf>
    <xf numFmtId="0" fontId="20" fillId="2" borderId="40" xfId="0" applyFont="1" applyFill="1" applyBorder="1" applyAlignment="1">
      <alignment horizontal="center" vertical="center" wrapText="1"/>
    </xf>
    <xf numFmtId="0" fontId="20" fillId="2" borderId="40" xfId="0" applyFont="1" applyFill="1" applyBorder="1" applyAlignment="1">
      <alignment horizontal="center" vertical="center"/>
    </xf>
    <xf numFmtId="0" fontId="6" fillId="0" borderId="0" xfId="0" applyFont="1" applyAlignment="1">
      <alignment horizontal="center"/>
    </xf>
    <xf numFmtId="165" fontId="10" fillId="0" borderId="14" xfId="4" applyNumberFormat="1" applyFont="1" applyBorder="1" applyAlignment="1">
      <alignment horizontal="center" vertical="center" wrapText="1"/>
    </xf>
    <xf numFmtId="3" fontId="13" fillId="0" borderId="14" xfId="0" applyNumberFormat="1" applyFont="1" applyBorder="1"/>
    <xf numFmtId="165" fontId="14" fillId="0" borderId="14" xfId="4" applyNumberFormat="1" applyFont="1" applyBorder="1"/>
    <xf numFmtId="3" fontId="12" fillId="0" borderId="16" xfId="0" applyNumberFormat="1" applyFont="1" applyBorder="1"/>
    <xf numFmtId="3" fontId="10" fillId="0" borderId="27" xfId="0" applyNumberFormat="1" applyFont="1" applyBorder="1" applyAlignment="1">
      <alignment horizontal="center" vertical="center" wrapText="1"/>
    </xf>
    <xf numFmtId="3" fontId="10" fillId="0" borderId="28" xfId="0" applyNumberFormat="1" applyFont="1" applyBorder="1" applyAlignment="1">
      <alignment horizontal="center" vertical="center" wrapText="1"/>
    </xf>
  </cellXfs>
  <cellStyles count="5">
    <cellStyle name="Bình thường" xfId="0" builtinId="0"/>
    <cellStyle name="Dấu phẩy" xfId="4" builtinId="3"/>
    <cellStyle name="Normal 2" xfId="1"/>
    <cellStyle name="Normal 3" xfId="2"/>
    <cellStyle name="Siêu kết nối"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jpeg"/><Relationship Id="rId2" Type="http://schemas.openxmlformats.org/officeDocument/2006/relationships/image" Target="../media/image7.jpeg"/><Relationship Id="rId1" Type="http://schemas.openxmlformats.org/officeDocument/2006/relationships/image" Target="../media/image6.png"/><Relationship Id="rId6" Type="http://schemas.openxmlformats.org/officeDocument/2006/relationships/image" Target="../media/image11.jpeg"/><Relationship Id="rId5" Type="http://schemas.openxmlformats.org/officeDocument/2006/relationships/image" Target="../media/image10.jpeg"/><Relationship Id="rId4"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xdr:from>
      <xdr:col>2</xdr:col>
      <xdr:colOff>400050</xdr:colOff>
      <xdr:row>307</xdr:row>
      <xdr:rowOff>361950</xdr:rowOff>
    </xdr:from>
    <xdr:to>
      <xdr:col>2</xdr:col>
      <xdr:colOff>1514475</xdr:colOff>
      <xdr:row>307</xdr:row>
      <xdr:rowOff>800100</xdr:rowOff>
    </xdr:to>
    <xdr:pic>
      <xdr:nvPicPr>
        <xdr:cNvPr id="2" name="Picture 9" descr="1839MR">
          <a:extLst>
            <a:ext uri="{FF2B5EF4-FFF2-40B4-BE49-F238E27FC236}">
              <a16:creationId xmlns:a16="http://schemas.microsoft.com/office/drawing/2014/main" id="{5102CED3-7F12-45E5-A2FA-9BE7D7C5F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7407" t="2438" r="8331" b="6503"/>
        <a:stretch>
          <a:fillRect/>
        </a:stretch>
      </xdr:blipFill>
      <xdr:spPr bwMode="auto">
        <a:xfrm>
          <a:off x="2095500" y="79819500"/>
          <a:ext cx="1114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504825</xdr:colOff>
      <xdr:row>312</xdr:row>
      <xdr:rowOff>180975</xdr:rowOff>
    </xdr:from>
    <xdr:to>
      <xdr:col>2</xdr:col>
      <xdr:colOff>1352550</xdr:colOff>
      <xdr:row>312</xdr:row>
      <xdr:rowOff>609600</xdr:rowOff>
    </xdr:to>
    <xdr:pic>
      <xdr:nvPicPr>
        <xdr:cNvPr id="3" name="Picture 10" descr="10mm Vòng miệng đầu vòng tự động Crossman 92-310">
          <a:extLst>
            <a:ext uri="{FF2B5EF4-FFF2-40B4-BE49-F238E27FC236}">
              <a16:creationId xmlns:a16="http://schemas.microsoft.com/office/drawing/2014/main" id="{B1C75734-6B42-4F31-B48F-D4C9F0F240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00275" y="80800575"/>
          <a:ext cx="847725"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2933700</xdr:colOff>
      <xdr:row>358</xdr:row>
      <xdr:rowOff>361950</xdr:rowOff>
    </xdr:from>
    <xdr:to>
      <xdr:col>1</xdr:col>
      <xdr:colOff>3838575</xdr:colOff>
      <xdr:row>360</xdr:row>
      <xdr:rowOff>85725</xdr:rowOff>
    </xdr:to>
    <xdr:pic>
      <xdr:nvPicPr>
        <xdr:cNvPr id="4" name="Picture 20" descr="du-che-nang-gia-re">
          <a:extLst>
            <a:ext uri="{FF2B5EF4-FFF2-40B4-BE49-F238E27FC236}">
              <a16:creationId xmlns:a16="http://schemas.microsoft.com/office/drawing/2014/main" id="{301FCC83-5701-40C5-AF0B-C498BE75B5E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55714" t="26736" r="427" b="18523"/>
        <a:stretch>
          <a:fillRect/>
        </a:stretch>
      </xdr:blipFill>
      <xdr:spPr bwMode="auto">
        <a:xfrm>
          <a:off x="1695450" y="90020775"/>
          <a:ext cx="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666750</xdr:colOff>
      <xdr:row>379</xdr:row>
      <xdr:rowOff>600075</xdr:rowOff>
    </xdr:from>
    <xdr:to>
      <xdr:col>1</xdr:col>
      <xdr:colOff>1285875</xdr:colOff>
      <xdr:row>379</xdr:row>
      <xdr:rowOff>800100</xdr:rowOff>
    </xdr:to>
    <xdr:pic>
      <xdr:nvPicPr>
        <xdr:cNvPr id="5" name="Picture 24" descr="Bơm mỡ Crossman 70-604">
          <a:extLst>
            <a:ext uri="{FF2B5EF4-FFF2-40B4-BE49-F238E27FC236}">
              <a16:creationId xmlns:a16="http://schemas.microsoft.com/office/drawing/2014/main" id="{EE343117-9DF6-4C4D-B7D3-477EB740267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16556" t="22501" r="17880" b="30833"/>
        <a:stretch>
          <a:fillRect/>
        </a:stretch>
      </xdr:blipFill>
      <xdr:spPr bwMode="auto">
        <a:xfrm>
          <a:off x="1076325" y="94221300"/>
          <a:ext cx="619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400050</xdr:colOff>
      <xdr:row>17</xdr:row>
      <xdr:rowOff>0</xdr:rowOff>
    </xdr:from>
    <xdr:to>
      <xdr:col>6</xdr:col>
      <xdr:colOff>0</xdr:colOff>
      <xdr:row>17</xdr:row>
      <xdr:rowOff>0</xdr:rowOff>
    </xdr:to>
    <xdr:pic>
      <xdr:nvPicPr>
        <xdr:cNvPr id="6" name="Picture 212" descr="http://4.bp.blogspot.com/-CXibre5Pv50/UynEPOCfkvI/AAAAAAAABFE/STBnrGysvA8/s1600/CSD2+.jpg">
          <a:extLst>
            <a:ext uri="{FF2B5EF4-FFF2-40B4-BE49-F238E27FC236}">
              <a16:creationId xmlns:a16="http://schemas.microsoft.com/office/drawing/2014/main" id="{7902D0FA-A887-4968-B6D3-12F96E12532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448425" y="214122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8</xdr:row>
      <xdr:rowOff>0</xdr:rowOff>
    </xdr:from>
    <xdr:to>
      <xdr:col>2</xdr:col>
      <xdr:colOff>352425</xdr:colOff>
      <xdr:row>9</xdr:row>
      <xdr:rowOff>0</xdr:rowOff>
    </xdr:to>
    <xdr:sp macro="" textlink="">
      <xdr:nvSpPr>
        <xdr:cNvPr id="7" name="AutoShape 131" descr="Image result for đầu cos pin rong">
          <a:extLst>
            <a:ext uri="{FF2B5EF4-FFF2-40B4-BE49-F238E27FC236}">
              <a16:creationId xmlns:a16="http://schemas.microsoft.com/office/drawing/2014/main" id="{54F1B401-9456-4608-B03A-EA2BF5308407}"/>
            </a:ext>
          </a:extLst>
        </xdr:cNvPr>
        <xdr:cNvSpPr>
          <a:spLocks noChangeAspect="1" noChangeArrowheads="1"/>
        </xdr:cNvSpPr>
      </xdr:nvSpPr>
      <xdr:spPr bwMode="auto">
        <a:xfrm>
          <a:off x="1695450" y="3629025"/>
          <a:ext cx="3524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28575</xdr:colOff>
      <xdr:row>8</xdr:row>
      <xdr:rowOff>1543050</xdr:rowOff>
    </xdr:from>
    <xdr:to>
      <xdr:col>6</xdr:col>
      <xdr:colOff>581025</xdr:colOff>
      <xdr:row>15</xdr:row>
      <xdr:rowOff>0</xdr:rowOff>
    </xdr:to>
    <xdr:pic>
      <xdr:nvPicPr>
        <xdr:cNvPr id="8" name="Picture 17">
          <a:extLst>
            <a:ext uri="{FF2B5EF4-FFF2-40B4-BE49-F238E27FC236}">
              <a16:creationId xmlns:a16="http://schemas.microsoft.com/office/drawing/2014/main" id="{D944E763-C288-426A-BC97-C927FE4FEA7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76950" y="5172075"/>
          <a:ext cx="1238250"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28575</xdr:colOff>
      <xdr:row>9</xdr:row>
      <xdr:rowOff>47625</xdr:rowOff>
    </xdr:from>
    <xdr:to>
      <xdr:col>6</xdr:col>
      <xdr:colOff>628650</xdr:colOff>
      <xdr:row>14</xdr:row>
      <xdr:rowOff>114300</xdr:rowOff>
    </xdr:to>
    <xdr:pic>
      <xdr:nvPicPr>
        <xdr:cNvPr id="9" name="Picture 18">
          <a:extLst>
            <a:ext uri="{FF2B5EF4-FFF2-40B4-BE49-F238E27FC236}">
              <a16:creationId xmlns:a16="http://schemas.microsoft.com/office/drawing/2014/main" id="{1E2B560E-693C-400B-BFEC-82595B261F9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076950" y="8810625"/>
          <a:ext cx="128587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19050</xdr:colOff>
      <xdr:row>10</xdr:row>
      <xdr:rowOff>133350</xdr:rowOff>
    </xdr:from>
    <xdr:to>
      <xdr:col>6</xdr:col>
      <xdr:colOff>628650</xdr:colOff>
      <xdr:row>14</xdr:row>
      <xdr:rowOff>123825</xdr:rowOff>
    </xdr:to>
    <xdr:pic>
      <xdr:nvPicPr>
        <xdr:cNvPr id="10" name="Picture 19">
          <a:extLst>
            <a:ext uri="{FF2B5EF4-FFF2-40B4-BE49-F238E27FC236}">
              <a16:creationId xmlns:a16="http://schemas.microsoft.com/office/drawing/2014/main" id="{9B991754-CEB1-452E-BE08-A1AB6A8A450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67425" y="13439775"/>
          <a:ext cx="1295400"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228600</xdr:colOff>
      <xdr:row>12</xdr:row>
      <xdr:rowOff>66675</xdr:rowOff>
    </xdr:from>
    <xdr:to>
      <xdr:col>6</xdr:col>
      <xdr:colOff>390525</xdr:colOff>
      <xdr:row>15</xdr:row>
      <xdr:rowOff>28575</xdr:rowOff>
    </xdr:to>
    <xdr:pic>
      <xdr:nvPicPr>
        <xdr:cNvPr id="11" name="Picture 20">
          <a:extLst>
            <a:ext uri="{FF2B5EF4-FFF2-40B4-BE49-F238E27FC236}">
              <a16:creationId xmlns:a16="http://schemas.microsoft.com/office/drawing/2014/main" id="{ED092DA3-AAE8-4FF0-81F1-A5ACF5D1A14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276975" y="15373350"/>
          <a:ext cx="8477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247650</xdr:colOff>
      <xdr:row>13</xdr:row>
      <xdr:rowOff>19050</xdr:rowOff>
    </xdr:from>
    <xdr:to>
      <xdr:col>6</xdr:col>
      <xdr:colOff>371475</xdr:colOff>
      <xdr:row>15</xdr:row>
      <xdr:rowOff>9525</xdr:rowOff>
    </xdr:to>
    <xdr:pic>
      <xdr:nvPicPr>
        <xdr:cNvPr id="12" name="Picture 21">
          <a:extLst>
            <a:ext uri="{FF2B5EF4-FFF2-40B4-BE49-F238E27FC236}">
              <a16:creationId xmlns:a16="http://schemas.microsoft.com/office/drawing/2014/main" id="{6D0A26DE-D30A-447F-8D34-7A5C85D1365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296025" y="15954375"/>
          <a:ext cx="8096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95250</xdr:colOff>
      <xdr:row>15</xdr:row>
      <xdr:rowOff>133350</xdr:rowOff>
    </xdr:from>
    <xdr:to>
      <xdr:col>6</xdr:col>
      <xdr:colOff>542925</xdr:colOff>
      <xdr:row>19</xdr:row>
      <xdr:rowOff>161925</xdr:rowOff>
    </xdr:to>
    <xdr:pic>
      <xdr:nvPicPr>
        <xdr:cNvPr id="13" name="Picture 1">
          <a:extLst>
            <a:ext uri="{FF2B5EF4-FFF2-40B4-BE49-F238E27FC236}">
              <a16:creationId xmlns:a16="http://schemas.microsoft.com/office/drawing/2014/main" id="{59C6D434-B291-4753-A69E-0A94A2CD57B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143625" y="16773525"/>
          <a:ext cx="1133475"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247650</xdr:colOff>
      <xdr:row>16</xdr:row>
      <xdr:rowOff>228600</xdr:rowOff>
    </xdr:from>
    <xdr:to>
      <xdr:col>6</xdr:col>
      <xdr:colOff>523875</xdr:colOff>
      <xdr:row>25</xdr:row>
      <xdr:rowOff>161925</xdr:rowOff>
    </xdr:to>
    <xdr:pic>
      <xdr:nvPicPr>
        <xdr:cNvPr id="14" name="Picture 2">
          <a:extLst>
            <a:ext uri="{FF2B5EF4-FFF2-40B4-BE49-F238E27FC236}">
              <a16:creationId xmlns:a16="http://schemas.microsoft.com/office/drawing/2014/main" id="{B32BE611-2A2A-476F-847B-AE804EC0919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296025" y="17954625"/>
          <a:ext cx="962025" cy="1609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2</xdr:col>
      <xdr:colOff>304800</xdr:colOff>
      <xdr:row>3</xdr:row>
      <xdr:rowOff>180975</xdr:rowOff>
    </xdr:to>
    <xdr:sp macro="" textlink="">
      <xdr:nvSpPr>
        <xdr:cNvPr id="17" name="AutoShape 131" descr="Image result for đầu cos pin rong">
          <a:extLst>
            <a:ext uri="{FF2B5EF4-FFF2-40B4-BE49-F238E27FC236}">
              <a16:creationId xmlns:a16="http://schemas.microsoft.com/office/drawing/2014/main" id="{00000000-0008-0000-0100-000011000000}"/>
            </a:ext>
          </a:extLst>
        </xdr:cNvPr>
        <xdr:cNvSpPr>
          <a:spLocks noChangeAspect="1" noChangeArrowheads="1"/>
        </xdr:cNvSpPr>
      </xdr:nvSpPr>
      <xdr:spPr bwMode="auto">
        <a:xfrm>
          <a:off x="3324225" y="116014500"/>
          <a:ext cx="304800" cy="180975"/>
        </a:xfrm>
        <a:prstGeom prst="rect">
          <a:avLst/>
        </a:prstGeom>
        <a:noFill/>
        <a:ln w="9525">
          <a:noFill/>
          <a:miter lim="800000"/>
          <a:headEnd/>
          <a:tailEnd/>
        </a:ln>
      </xdr:spPr>
    </xdr:sp>
    <xdr:clientData/>
  </xdr:twoCellAnchor>
  <xdr:twoCellAnchor editAs="oneCell">
    <xdr:from>
      <xdr:col>7</xdr:col>
      <xdr:colOff>846117</xdr:colOff>
      <xdr:row>3</xdr:row>
      <xdr:rowOff>435429</xdr:rowOff>
    </xdr:from>
    <xdr:to>
      <xdr:col>10</xdr:col>
      <xdr:colOff>550439</xdr:colOff>
      <xdr:row>3</xdr:row>
      <xdr:rowOff>3734897</xdr:rowOff>
    </xdr:to>
    <xdr:pic>
      <xdr:nvPicPr>
        <xdr:cNvPr id="18" name="Picture 17">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04867" y="1483179"/>
          <a:ext cx="3759251" cy="3299468"/>
        </a:xfrm>
        <a:prstGeom prst="rect">
          <a:avLst/>
        </a:prstGeom>
      </xdr:spPr>
    </xdr:pic>
    <xdr:clientData/>
  </xdr:twoCellAnchor>
  <xdr:twoCellAnchor editAs="oneCell">
    <xdr:from>
      <xdr:col>8</xdr:col>
      <xdr:colOff>58682</xdr:colOff>
      <xdr:row>4</xdr:row>
      <xdr:rowOff>80366</xdr:rowOff>
    </xdr:from>
    <xdr:to>
      <xdr:col>8</xdr:col>
      <xdr:colOff>1339453</xdr:colOff>
      <xdr:row>4</xdr:row>
      <xdr:rowOff>1170213</xdr:rowOff>
    </xdr:to>
    <xdr:pic>
      <xdr:nvPicPr>
        <xdr:cNvPr id="19" name="Picture 18">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46075" y="6230795"/>
          <a:ext cx="1280771" cy="1089847"/>
        </a:xfrm>
        <a:prstGeom prst="rect">
          <a:avLst/>
        </a:prstGeom>
      </xdr:spPr>
    </xdr:pic>
    <xdr:clientData/>
  </xdr:twoCellAnchor>
  <xdr:twoCellAnchor editAs="oneCell">
    <xdr:from>
      <xdr:col>8</xdr:col>
      <xdr:colOff>50178</xdr:colOff>
      <xdr:row>5</xdr:row>
      <xdr:rowOff>204108</xdr:rowOff>
    </xdr:from>
    <xdr:to>
      <xdr:col>8</xdr:col>
      <xdr:colOff>1398984</xdr:colOff>
      <xdr:row>5</xdr:row>
      <xdr:rowOff>979715</xdr:rowOff>
    </xdr:to>
    <xdr:pic>
      <xdr:nvPicPr>
        <xdr:cNvPr id="20" name="Picture 19">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037571" y="8014608"/>
          <a:ext cx="1348806" cy="775607"/>
        </a:xfrm>
        <a:prstGeom prst="rect">
          <a:avLst/>
        </a:prstGeom>
      </xdr:spPr>
    </xdr:pic>
    <xdr:clientData/>
  </xdr:twoCellAnchor>
  <xdr:twoCellAnchor editAs="oneCell">
    <xdr:from>
      <xdr:col>8</xdr:col>
      <xdr:colOff>486123</xdr:colOff>
      <xdr:row>6</xdr:row>
      <xdr:rowOff>87248</xdr:rowOff>
    </xdr:from>
    <xdr:to>
      <xdr:col>8</xdr:col>
      <xdr:colOff>949299</xdr:colOff>
      <xdr:row>7</xdr:row>
      <xdr:rowOff>12809</xdr:rowOff>
    </xdr:to>
    <xdr:pic>
      <xdr:nvPicPr>
        <xdr:cNvPr id="21" name="Picture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06123" y="9721105"/>
          <a:ext cx="463176" cy="347383"/>
        </a:xfrm>
        <a:prstGeom prst="rect">
          <a:avLst/>
        </a:prstGeom>
      </xdr:spPr>
    </xdr:pic>
    <xdr:clientData/>
  </xdr:twoCellAnchor>
  <xdr:twoCellAnchor editAs="oneCell">
    <xdr:from>
      <xdr:col>8</xdr:col>
      <xdr:colOff>397810</xdr:colOff>
      <xdr:row>7</xdr:row>
      <xdr:rowOff>138114</xdr:rowOff>
    </xdr:from>
    <xdr:to>
      <xdr:col>8</xdr:col>
      <xdr:colOff>872941</xdr:colOff>
      <xdr:row>7</xdr:row>
      <xdr:rowOff>494461</xdr:rowOff>
    </xdr:to>
    <xdr:pic>
      <xdr:nvPicPr>
        <xdr:cNvPr id="22" name="Picture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385203" y="10139364"/>
          <a:ext cx="475131" cy="356348"/>
        </a:xfrm>
        <a:prstGeom prst="rect">
          <a:avLst/>
        </a:prstGeom>
      </xdr:spPr>
    </xdr:pic>
    <xdr:clientData/>
  </xdr:twoCellAnchor>
  <xdr:twoCellAnchor editAs="oneCell">
    <xdr:from>
      <xdr:col>8</xdr:col>
      <xdr:colOff>367391</xdr:colOff>
      <xdr:row>8</xdr:row>
      <xdr:rowOff>119060</xdr:rowOff>
    </xdr:from>
    <xdr:to>
      <xdr:col>8</xdr:col>
      <xdr:colOff>988787</xdr:colOff>
      <xdr:row>8</xdr:row>
      <xdr:rowOff>585107</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117284" y="10446881"/>
          <a:ext cx="621396" cy="466047"/>
        </a:xfrm>
        <a:prstGeom prst="rect">
          <a:avLst/>
        </a:prstGeom>
      </xdr:spPr>
    </xdr:pic>
    <xdr:clientData/>
  </xdr:twoCellAnchor>
  <xdr:twoCellAnchor editAs="oneCell">
    <xdr:from>
      <xdr:col>8</xdr:col>
      <xdr:colOff>462644</xdr:colOff>
      <xdr:row>9</xdr:row>
      <xdr:rowOff>1156608</xdr:rowOff>
    </xdr:from>
    <xdr:to>
      <xdr:col>8</xdr:col>
      <xdr:colOff>1148444</xdr:colOff>
      <xdr:row>9</xdr:row>
      <xdr:rowOff>2471058</xdr:rowOff>
    </xdr:to>
    <xdr:pic>
      <xdr:nvPicPr>
        <xdr:cNvPr id="11" name="Picture 2">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082644" y="12736287"/>
          <a:ext cx="685800"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abSelected="1" view="pageBreakPreview" zoomScale="73" zoomScaleNormal="100" workbookViewId="0">
      <selection activeCell="C16" sqref="C16"/>
    </sheetView>
  </sheetViews>
  <sheetFormatPr defaultColWidth="8.58203125" defaultRowHeight="18" x14ac:dyDescent="0.4"/>
  <cols>
    <col min="1" max="1" width="4.33203125" style="63" bestFit="1" customWidth="1"/>
    <col min="2" max="2" width="20.33203125" style="41" customWidth="1"/>
    <col min="3" max="3" width="52.33203125" style="41" customWidth="1"/>
    <col min="4" max="4" width="7.83203125" style="41" bestFit="1" customWidth="1"/>
    <col min="5" max="5" width="6.83203125" style="41" customWidth="1"/>
    <col min="6" max="6" width="15.33203125" style="41" bestFit="1" customWidth="1"/>
    <col min="7" max="7" width="19.25" style="41" bestFit="1" customWidth="1"/>
    <col min="8" max="8" width="19.25" style="41" customWidth="1"/>
    <col min="9" max="9" width="11.58203125" style="41" customWidth="1"/>
    <col min="10" max="10" width="8.58203125" style="41"/>
    <col min="11" max="14" width="14.83203125" style="41" bestFit="1" customWidth="1"/>
    <col min="15" max="16384" width="8.58203125" style="41"/>
  </cols>
  <sheetData>
    <row r="1" spans="1:12" s="60" customFormat="1" x14ac:dyDescent="0.4">
      <c r="A1" s="85" t="s">
        <v>98</v>
      </c>
    </row>
    <row r="2" spans="1:12" ht="25.5" customHeight="1" x14ac:dyDescent="0.4">
      <c r="A2" s="134" t="s">
        <v>129</v>
      </c>
      <c r="B2" s="134"/>
      <c r="C2" s="134"/>
      <c r="D2" s="134"/>
      <c r="E2" s="134"/>
      <c r="F2" s="134"/>
      <c r="G2" s="134"/>
      <c r="H2" s="134"/>
      <c r="I2" s="134"/>
    </row>
    <row r="3" spans="1:12" ht="18.5" thickBot="1" x14ac:dyDescent="0.45"/>
    <row r="4" spans="1:12" ht="18.5" thickTop="1" x14ac:dyDescent="0.4">
      <c r="A4" s="135" t="s">
        <v>34</v>
      </c>
      <c r="B4" s="137" t="s">
        <v>24</v>
      </c>
      <c r="C4" s="137" t="s">
        <v>0</v>
      </c>
      <c r="D4" s="137" t="s">
        <v>35</v>
      </c>
      <c r="E4" s="137" t="s">
        <v>22</v>
      </c>
      <c r="F4" s="113" t="s">
        <v>29</v>
      </c>
      <c r="G4" s="113" t="s">
        <v>87</v>
      </c>
      <c r="H4" s="113" t="s">
        <v>128</v>
      </c>
      <c r="I4" s="139" t="s">
        <v>3</v>
      </c>
    </row>
    <row r="5" spans="1:12" x14ac:dyDescent="0.4">
      <c r="A5" s="136"/>
      <c r="B5" s="138"/>
      <c r="C5" s="138"/>
      <c r="D5" s="138"/>
      <c r="E5" s="138"/>
      <c r="F5" s="114"/>
      <c r="G5" s="114"/>
      <c r="H5" s="114"/>
      <c r="I5" s="140"/>
    </row>
    <row r="6" spans="1:12" ht="18.75" customHeight="1" x14ac:dyDescent="0.4">
      <c r="A6" s="130">
        <v>1</v>
      </c>
      <c r="B6" s="133" t="s">
        <v>7</v>
      </c>
      <c r="C6" s="61" t="s">
        <v>38</v>
      </c>
      <c r="D6" s="124" t="s">
        <v>6</v>
      </c>
      <c r="E6" s="124">
        <v>2</v>
      </c>
      <c r="F6" s="127">
        <v>513839734</v>
      </c>
      <c r="G6" s="127">
        <f>+$E$6*F6</f>
        <v>1027679468</v>
      </c>
      <c r="H6" s="163"/>
      <c r="I6" s="128"/>
    </row>
    <row r="7" spans="1:12" x14ac:dyDescent="0.4">
      <c r="A7" s="131"/>
      <c r="B7" s="123"/>
      <c r="C7" s="42" t="s">
        <v>39</v>
      </c>
      <c r="D7" s="125"/>
      <c r="E7" s="125"/>
      <c r="F7" s="125"/>
      <c r="G7" s="125"/>
      <c r="H7" s="164"/>
      <c r="I7" s="116"/>
    </row>
    <row r="8" spans="1:12" x14ac:dyDescent="0.4">
      <c r="A8" s="131"/>
      <c r="B8" s="123"/>
      <c r="C8" s="42" t="s">
        <v>40</v>
      </c>
      <c r="D8" s="125"/>
      <c r="E8" s="125"/>
      <c r="F8" s="125"/>
      <c r="G8" s="125"/>
      <c r="H8" s="164"/>
      <c r="I8" s="116"/>
    </row>
    <row r="9" spans="1:12" x14ac:dyDescent="0.4">
      <c r="A9" s="131"/>
      <c r="B9" s="123"/>
      <c r="C9" s="42" t="s">
        <v>41</v>
      </c>
      <c r="D9" s="125"/>
      <c r="E9" s="125"/>
      <c r="F9" s="125"/>
      <c r="G9" s="125"/>
      <c r="H9" s="164"/>
      <c r="I9" s="116"/>
    </row>
    <row r="10" spans="1:12" x14ac:dyDescent="0.4">
      <c r="A10" s="131"/>
      <c r="B10" s="123"/>
      <c r="C10" s="42" t="s">
        <v>42</v>
      </c>
      <c r="D10" s="125"/>
      <c r="E10" s="125"/>
      <c r="F10" s="125"/>
      <c r="G10" s="125"/>
      <c r="H10" s="164"/>
      <c r="I10" s="116"/>
    </row>
    <row r="11" spans="1:12" x14ac:dyDescent="0.4">
      <c r="A11" s="131"/>
      <c r="B11" s="123"/>
      <c r="C11" s="42" t="s">
        <v>43</v>
      </c>
      <c r="D11" s="125"/>
      <c r="E11" s="125"/>
      <c r="F11" s="125"/>
      <c r="G11" s="125"/>
      <c r="H11" s="164"/>
      <c r="I11" s="116"/>
    </row>
    <row r="12" spans="1:12" x14ac:dyDescent="0.4">
      <c r="A12" s="131"/>
      <c r="B12" s="123"/>
      <c r="C12" s="42" t="s">
        <v>44</v>
      </c>
      <c r="D12" s="125"/>
      <c r="E12" s="125"/>
      <c r="F12" s="125"/>
      <c r="G12" s="125"/>
      <c r="H12" s="164"/>
      <c r="I12" s="116"/>
    </row>
    <row r="13" spans="1:12" x14ac:dyDescent="0.4">
      <c r="A13" s="131"/>
      <c r="B13" s="123"/>
      <c r="C13" s="42" t="s">
        <v>45</v>
      </c>
      <c r="D13" s="125"/>
      <c r="E13" s="125"/>
      <c r="F13" s="125"/>
      <c r="G13" s="125"/>
      <c r="H13" s="164"/>
      <c r="I13" s="116"/>
    </row>
    <row r="14" spans="1:12" x14ac:dyDescent="0.4">
      <c r="A14" s="131"/>
      <c r="B14" s="123"/>
      <c r="C14" s="42" t="s">
        <v>46</v>
      </c>
      <c r="D14" s="125"/>
      <c r="E14" s="125"/>
      <c r="F14" s="125"/>
      <c r="G14" s="125"/>
      <c r="H14" s="164"/>
      <c r="I14" s="116"/>
    </row>
    <row r="15" spans="1:12" x14ac:dyDescent="0.4">
      <c r="A15" s="131"/>
      <c r="B15" s="123"/>
      <c r="C15" s="42" t="s">
        <v>47</v>
      </c>
      <c r="D15" s="125"/>
      <c r="E15" s="125"/>
      <c r="F15" s="125"/>
      <c r="G15" s="125"/>
      <c r="H15" s="164"/>
      <c r="I15" s="116"/>
    </row>
    <row r="16" spans="1:12" x14ac:dyDescent="0.4">
      <c r="A16" s="131"/>
      <c r="B16" s="123"/>
      <c r="C16" s="42" t="s">
        <v>48</v>
      </c>
      <c r="D16" s="125"/>
      <c r="E16" s="125"/>
      <c r="F16" s="125"/>
      <c r="G16" s="125"/>
      <c r="H16" s="164"/>
      <c r="I16" s="116"/>
      <c r="L16" s="41">
        <f>179170000</f>
        <v>179170000</v>
      </c>
    </row>
    <row r="17" spans="1:9" x14ac:dyDescent="0.4">
      <c r="A17" s="131"/>
      <c r="B17" s="123"/>
      <c r="C17" s="42" t="s">
        <v>49</v>
      </c>
      <c r="D17" s="125"/>
      <c r="E17" s="125"/>
      <c r="F17" s="125"/>
      <c r="G17" s="125"/>
      <c r="H17" s="164"/>
      <c r="I17" s="116"/>
    </row>
    <row r="18" spans="1:9" x14ac:dyDescent="0.4">
      <c r="A18" s="131"/>
      <c r="B18" s="123"/>
      <c r="C18" s="42" t="s">
        <v>50</v>
      </c>
      <c r="D18" s="125"/>
      <c r="E18" s="125"/>
      <c r="F18" s="125"/>
      <c r="G18" s="125"/>
      <c r="H18" s="164"/>
      <c r="I18" s="116"/>
    </row>
    <row r="19" spans="1:9" x14ac:dyDescent="0.4">
      <c r="A19" s="131"/>
      <c r="B19" s="123"/>
      <c r="C19" s="42" t="s">
        <v>51</v>
      </c>
      <c r="D19" s="125"/>
      <c r="E19" s="125"/>
      <c r="F19" s="125"/>
      <c r="G19" s="125"/>
      <c r="H19" s="164"/>
      <c r="I19" s="116"/>
    </row>
    <row r="20" spans="1:9" x14ac:dyDescent="0.4">
      <c r="A20" s="131"/>
      <c r="B20" s="123"/>
      <c r="C20" s="42" t="s">
        <v>52</v>
      </c>
      <c r="D20" s="125"/>
      <c r="E20" s="125"/>
      <c r="F20" s="125"/>
      <c r="G20" s="125"/>
      <c r="H20" s="164"/>
      <c r="I20" s="116"/>
    </row>
    <row r="21" spans="1:9" x14ac:dyDescent="0.4">
      <c r="A21" s="131"/>
      <c r="B21" s="123"/>
      <c r="C21" s="42" t="s">
        <v>53</v>
      </c>
      <c r="D21" s="125"/>
      <c r="E21" s="125"/>
      <c r="F21" s="125"/>
      <c r="G21" s="125"/>
      <c r="H21" s="164"/>
      <c r="I21" s="116"/>
    </row>
    <row r="22" spans="1:9" x14ac:dyDescent="0.4">
      <c r="A22" s="131"/>
      <c r="B22" s="123"/>
      <c r="C22" s="42" t="s">
        <v>54</v>
      </c>
      <c r="D22" s="125"/>
      <c r="E22" s="125"/>
      <c r="F22" s="125"/>
      <c r="G22" s="125"/>
      <c r="H22" s="164"/>
      <c r="I22" s="116"/>
    </row>
    <row r="23" spans="1:9" x14ac:dyDescent="0.4">
      <c r="A23" s="131"/>
      <c r="B23" s="123"/>
      <c r="C23" s="42" t="s">
        <v>55</v>
      </c>
      <c r="D23" s="125"/>
      <c r="E23" s="125"/>
      <c r="F23" s="125"/>
      <c r="G23" s="125"/>
      <c r="H23" s="164"/>
      <c r="I23" s="116"/>
    </row>
    <row r="24" spans="1:9" ht="36" x14ac:dyDescent="0.4">
      <c r="A24" s="131"/>
      <c r="B24" s="123"/>
      <c r="C24" s="42" t="s">
        <v>56</v>
      </c>
      <c r="D24" s="125"/>
      <c r="E24" s="125"/>
      <c r="F24" s="125"/>
      <c r="G24" s="125"/>
      <c r="H24" s="164"/>
      <c r="I24" s="116"/>
    </row>
    <row r="25" spans="1:9" x14ac:dyDescent="0.4">
      <c r="A25" s="131"/>
      <c r="B25" s="123"/>
      <c r="C25" s="42" t="s">
        <v>57</v>
      </c>
      <c r="D25" s="125"/>
      <c r="E25" s="125"/>
      <c r="F25" s="125"/>
      <c r="G25" s="125"/>
      <c r="H25" s="164"/>
      <c r="I25" s="116"/>
    </row>
    <row r="26" spans="1:9" x14ac:dyDescent="0.4">
      <c r="A26" s="131"/>
      <c r="B26" s="123"/>
      <c r="C26" s="42" t="s">
        <v>58</v>
      </c>
      <c r="D26" s="125"/>
      <c r="E26" s="125"/>
      <c r="F26" s="125"/>
      <c r="G26" s="125"/>
      <c r="H26" s="164"/>
      <c r="I26" s="116"/>
    </row>
    <row r="27" spans="1:9" x14ac:dyDescent="0.4">
      <c r="A27" s="131"/>
      <c r="B27" s="123"/>
      <c r="C27" s="42" t="s">
        <v>59</v>
      </c>
      <c r="D27" s="125"/>
      <c r="E27" s="125"/>
      <c r="F27" s="125"/>
      <c r="G27" s="125"/>
      <c r="H27" s="164"/>
      <c r="I27" s="116"/>
    </row>
    <row r="28" spans="1:9" x14ac:dyDescent="0.4">
      <c r="A28" s="131"/>
      <c r="B28" s="123"/>
      <c r="C28" s="42" t="s">
        <v>60</v>
      </c>
      <c r="D28" s="125"/>
      <c r="E28" s="125"/>
      <c r="F28" s="125"/>
      <c r="G28" s="125"/>
      <c r="H28" s="164"/>
      <c r="I28" s="116"/>
    </row>
    <row r="29" spans="1:9" ht="36" x14ac:dyDescent="0.4">
      <c r="A29" s="131"/>
      <c r="B29" s="123"/>
      <c r="C29" s="42" t="s">
        <v>61</v>
      </c>
      <c r="D29" s="125"/>
      <c r="E29" s="125"/>
      <c r="F29" s="125"/>
      <c r="G29" s="125"/>
      <c r="H29" s="164"/>
      <c r="I29" s="116"/>
    </row>
    <row r="30" spans="1:9" x14ac:dyDescent="0.4">
      <c r="A30" s="131"/>
      <c r="B30" s="123"/>
      <c r="C30" s="42" t="s">
        <v>62</v>
      </c>
      <c r="D30" s="125"/>
      <c r="E30" s="125"/>
      <c r="F30" s="125"/>
      <c r="G30" s="125"/>
      <c r="H30" s="164"/>
      <c r="I30" s="116"/>
    </row>
    <row r="31" spans="1:9" x14ac:dyDescent="0.4">
      <c r="A31" s="131"/>
      <c r="B31" s="123"/>
      <c r="C31" s="42" t="s">
        <v>63</v>
      </c>
      <c r="D31" s="125"/>
      <c r="E31" s="125"/>
      <c r="F31" s="125"/>
      <c r="G31" s="125"/>
      <c r="H31" s="164"/>
      <c r="I31" s="116"/>
    </row>
    <row r="32" spans="1:9" ht="36" x14ac:dyDescent="0.4">
      <c r="A32" s="131"/>
      <c r="B32" s="123"/>
      <c r="C32" s="42" t="s">
        <v>64</v>
      </c>
      <c r="D32" s="125"/>
      <c r="E32" s="125"/>
      <c r="F32" s="125"/>
      <c r="G32" s="125"/>
      <c r="H32" s="164"/>
      <c r="I32" s="116"/>
    </row>
    <row r="33" spans="1:14" x14ac:dyDescent="0.4">
      <c r="A33" s="131"/>
      <c r="B33" s="123"/>
      <c r="C33" s="42" t="s">
        <v>65</v>
      </c>
      <c r="D33" s="125"/>
      <c r="E33" s="125"/>
      <c r="F33" s="125"/>
      <c r="G33" s="125"/>
      <c r="H33" s="164"/>
      <c r="I33" s="116"/>
    </row>
    <row r="34" spans="1:14" x14ac:dyDescent="0.4">
      <c r="A34" s="132"/>
      <c r="B34" s="124"/>
      <c r="C34" s="42" t="s">
        <v>66</v>
      </c>
      <c r="D34" s="125"/>
      <c r="E34" s="125"/>
      <c r="F34" s="125"/>
      <c r="G34" s="125"/>
      <c r="H34" s="127"/>
      <c r="I34" s="116"/>
    </row>
    <row r="35" spans="1:14" ht="360" x14ac:dyDescent="0.4">
      <c r="A35" s="64">
        <v>2</v>
      </c>
      <c r="B35" s="42" t="s">
        <v>10</v>
      </c>
      <c r="C35" s="42" t="s">
        <v>96</v>
      </c>
      <c r="D35" s="44" t="s">
        <v>5</v>
      </c>
      <c r="E35" s="44">
        <v>2</v>
      </c>
      <c r="F35" s="48">
        <f>+N58</f>
        <v>179170000</v>
      </c>
      <c r="G35" s="48">
        <f>+$E$35*F35</f>
        <v>358340000</v>
      </c>
      <c r="H35" s="159"/>
      <c r="I35" s="46"/>
      <c r="L35" s="48">
        <f>229176120</f>
        <v>229176120</v>
      </c>
      <c r="M35" s="48">
        <f>238000000</f>
        <v>238000000</v>
      </c>
      <c r="N35" s="48">
        <f>284100000</f>
        <v>284100000</v>
      </c>
    </row>
    <row r="36" spans="1:14" ht="36" x14ac:dyDescent="0.4">
      <c r="A36" s="64">
        <v>3</v>
      </c>
      <c r="B36" s="42" t="s">
        <v>12</v>
      </c>
      <c r="C36" s="42" t="s">
        <v>13</v>
      </c>
      <c r="D36" s="44" t="s">
        <v>4</v>
      </c>
      <c r="E36" s="44">
        <v>2</v>
      </c>
      <c r="F36" s="48">
        <v>14846525</v>
      </c>
      <c r="G36" s="48">
        <f>+$E$36*F36</f>
        <v>29693050</v>
      </c>
      <c r="H36" s="159"/>
      <c r="I36" s="46"/>
    </row>
    <row r="37" spans="1:14" ht="54" x14ac:dyDescent="0.4">
      <c r="A37" s="64">
        <v>4</v>
      </c>
      <c r="B37" s="42" t="s">
        <v>15</v>
      </c>
      <c r="C37" s="42" t="s">
        <v>16</v>
      </c>
      <c r="D37" s="44" t="s">
        <v>4</v>
      </c>
      <c r="E37" s="44">
        <v>1</v>
      </c>
      <c r="F37" s="47">
        <v>8232050</v>
      </c>
      <c r="G37" s="48">
        <f>+$E$37*F37</f>
        <v>8232050</v>
      </c>
      <c r="H37" s="159"/>
      <c r="I37" s="46"/>
    </row>
    <row r="38" spans="1:14" ht="36" x14ac:dyDescent="0.4">
      <c r="A38" s="64">
        <v>5</v>
      </c>
      <c r="B38" s="42" t="s">
        <v>15</v>
      </c>
      <c r="C38" s="42" t="s">
        <v>17</v>
      </c>
      <c r="D38" s="44" t="s">
        <v>4</v>
      </c>
      <c r="E38" s="44">
        <v>1</v>
      </c>
      <c r="F38" s="47">
        <v>7596833</v>
      </c>
      <c r="G38" s="48">
        <f>+$E$38*F38</f>
        <v>7596833</v>
      </c>
      <c r="H38" s="159"/>
      <c r="I38" s="46"/>
    </row>
    <row r="39" spans="1:14" x14ac:dyDescent="0.4">
      <c r="A39" s="119">
        <v>6</v>
      </c>
      <c r="B39" s="129" t="s">
        <v>19</v>
      </c>
      <c r="C39" s="43" t="s">
        <v>67</v>
      </c>
      <c r="D39" s="125" t="s">
        <v>4</v>
      </c>
      <c r="E39" s="125">
        <v>1</v>
      </c>
      <c r="F39" s="126">
        <v>11890517</v>
      </c>
      <c r="G39" s="115">
        <f>+$E$39*F39</f>
        <v>11890517</v>
      </c>
      <c r="H39" s="159"/>
      <c r="I39" s="116"/>
    </row>
    <row r="40" spans="1:14" x14ac:dyDescent="0.4">
      <c r="A40" s="120"/>
      <c r="B40" s="129"/>
      <c r="C40" s="43" t="s">
        <v>68</v>
      </c>
      <c r="D40" s="125"/>
      <c r="E40" s="125"/>
      <c r="F40" s="126"/>
      <c r="G40" s="115"/>
      <c r="H40" s="159"/>
      <c r="I40" s="116"/>
    </row>
    <row r="41" spans="1:14" x14ac:dyDescent="0.4">
      <c r="A41" s="120"/>
      <c r="B41" s="129"/>
      <c r="C41" s="43" t="s">
        <v>69</v>
      </c>
      <c r="D41" s="125"/>
      <c r="E41" s="125"/>
      <c r="F41" s="126"/>
      <c r="G41" s="115"/>
      <c r="H41" s="159"/>
      <c r="I41" s="116"/>
    </row>
    <row r="42" spans="1:14" x14ac:dyDescent="0.4">
      <c r="A42" s="120"/>
      <c r="B42" s="129"/>
      <c r="C42" s="43" t="s">
        <v>70</v>
      </c>
      <c r="D42" s="125"/>
      <c r="E42" s="125"/>
      <c r="F42" s="126"/>
      <c r="G42" s="115"/>
      <c r="H42" s="159"/>
      <c r="I42" s="116"/>
    </row>
    <row r="43" spans="1:14" x14ac:dyDescent="0.4">
      <c r="A43" s="121"/>
      <c r="B43" s="129"/>
      <c r="C43" s="43" t="s">
        <v>71</v>
      </c>
      <c r="D43" s="125"/>
      <c r="E43" s="125"/>
      <c r="F43" s="126"/>
      <c r="G43" s="115"/>
      <c r="H43" s="159"/>
      <c r="I43" s="116"/>
    </row>
    <row r="44" spans="1:14" x14ac:dyDescent="0.4">
      <c r="A44" s="119">
        <v>7</v>
      </c>
      <c r="B44" s="122" t="s">
        <v>25</v>
      </c>
      <c r="C44" s="43" t="s">
        <v>72</v>
      </c>
      <c r="D44" s="125"/>
      <c r="E44" s="125">
        <v>5</v>
      </c>
      <c r="F44" s="126">
        <v>19659512</v>
      </c>
      <c r="G44" s="115">
        <f>+F44*$E$44</f>
        <v>98297560</v>
      </c>
      <c r="H44" s="159"/>
      <c r="I44" s="116"/>
    </row>
    <row r="45" spans="1:14" x14ac:dyDescent="0.4">
      <c r="A45" s="120"/>
      <c r="B45" s="123"/>
      <c r="C45" s="43" t="s">
        <v>73</v>
      </c>
      <c r="D45" s="125"/>
      <c r="E45" s="125"/>
      <c r="F45" s="126"/>
      <c r="G45" s="115"/>
      <c r="H45" s="159"/>
      <c r="I45" s="116"/>
    </row>
    <row r="46" spans="1:14" x14ac:dyDescent="0.4">
      <c r="A46" s="120"/>
      <c r="B46" s="123"/>
      <c r="C46" s="43" t="s">
        <v>74</v>
      </c>
      <c r="D46" s="125"/>
      <c r="E46" s="125"/>
      <c r="F46" s="126"/>
      <c r="G46" s="115"/>
      <c r="H46" s="159"/>
      <c r="I46" s="116"/>
    </row>
    <row r="47" spans="1:14" x14ac:dyDescent="0.4">
      <c r="A47" s="120"/>
      <c r="B47" s="123"/>
      <c r="C47" s="43" t="s">
        <v>75</v>
      </c>
      <c r="D47" s="125"/>
      <c r="E47" s="125"/>
      <c r="F47" s="126"/>
      <c r="G47" s="115"/>
      <c r="H47" s="159"/>
      <c r="I47" s="116"/>
    </row>
    <row r="48" spans="1:14" x14ac:dyDescent="0.4">
      <c r="A48" s="120"/>
      <c r="B48" s="123"/>
      <c r="C48" s="43" t="s">
        <v>76</v>
      </c>
      <c r="D48" s="125"/>
      <c r="E48" s="125"/>
      <c r="F48" s="126"/>
      <c r="G48" s="115"/>
      <c r="H48" s="159"/>
      <c r="I48" s="116"/>
    </row>
    <row r="49" spans="1:14" ht="36" x14ac:dyDescent="0.4">
      <c r="A49" s="120"/>
      <c r="B49" s="123"/>
      <c r="C49" s="43" t="s">
        <v>77</v>
      </c>
      <c r="D49" s="125"/>
      <c r="E49" s="125"/>
      <c r="F49" s="126"/>
      <c r="G49" s="115"/>
      <c r="H49" s="159"/>
      <c r="I49" s="116"/>
    </row>
    <row r="50" spans="1:14" x14ac:dyDescent="0.4">
      <c r="A50" s="120"/>
      <c r="B50" s="123"/>
      <c r="C50" s="43" t="s">
        <v>78</v>
      </c>
      <c r="D50" s="125"/>
      <c r="E50" s="125"/>
      <c r="F50" s="126"/>
      <c r="G50" s="115"/>
      <c r="H50" s="159"/>
      <c r="I50" s="116"/>
    </row>
    <row r="51" spans="1:14" ht="18.75" customHeight="1" x14ac:dyDescent="0.4">
      <c r="A51" s="120"/>
      <c r="B51" s="123"/>
      <c r="C51" s="43" t="s">
        <v>79</v>
      </c>
      <c r="D51" s="125"/>
      <c r="E51" s="125"/>
      <c r="F51" s="126"/>
      <c r="G51" s="115"/>
      <c r="H51" s="159"/>
      <c r="I51" s="116"/>
    </row>
    <row r="52" spans="1:14" x14ac:dyDescent="0.4">
      <c r="A52" s="120"/>
      <c r="B52" s="123"/>
      <c r="C52" s="43" t="s">
        <v>80</v>
      </c>
      <c r="D52" s="125"/>
      <c r="E52" s="125"/>
      <c r="F52" s="126"/>
      <c r="G52" s="115"/>
      <c r="H52" s="159"/>
      <c r="I52" s="116"/>
    </row>
    <row r="53" spans="1:14" x14ac:dyDescent="0.4">
      <c r="A53" s="120"/>
      <c r="B53" s="123"/>
      <c r="C53" s="43" t="s">
        <v>81</v>
      </c>
      <c r="D53" s="125"/>
      <c r="E53" s="125"/>
      <c r="F53" s="126"/>
      <c r="G53" s="115"/>
      <c r="H53" s="159"/>
      <c r="I53" s="116"/>
    </row>
    <row r="54" spans="1:14" x14ac:dyDescent="0.4">
      <c r="A54" s="120"/>
      <c r="B54" s="123"/>
      <c r="C54" s="43" t="s">
        <v>82</v>
      </c>
      <c r="D54" s="125"/>
      <c r="E54" s="125"/>
      <c r="F54" s="126"/>
      <c r="G54" s="115"/>
      <c r="H54" s="159"/>
      <c r="I54" s="116"/>
    </row>
    <row r="55" spans="1:14" x14ac:dyDescent="0.4">
      <c r="A55" s="120"/>
      <c r="B55" s="123"/>
      <c r="C55" s="43" t="s">
        <v>83</v>
      </c>
      <c r="D55" s="125"/>
      <c r="E55" s="125"/>
      <c r="F55" s="126"/>
      <c r="G55" s="115"/>
      <c r="H55" s="159"/>
      <c r="I55" s="116"/>
    </row>
    <row r="56" spans="1:14" ht="36" x14ac:dyDescent="0.4">
      <c r="A56" s="120"/>
      <c r="B56" s="123"/>
      <c r="C56" s="43" t="s">
        <v>84</v>
      </c>
      <c r="D56" s="125"/>
      <c r="E56" s="125"/>
      <c r="F56" s="126"/>
      <c r="G56" s="115"/>
      <c r="H56" s="159"/>
      <c r="I56" s="116"/>
    </row>
    <row r="57" spans="1:14" x14ac:dyDescent="0.4">
      <c r="A57" s="121"/>
      <c r="B57" s="124"/>
      <c r="C57" s="43" t="s">
        <v>85</v>
      </c>
      <c r="D57" s="125"/>
      <c r="E57" s="125"/>
      <c r="F57" s="126"/>
      <c r="G57" s="115"/>
      <c r="H57" s="159"/>
      <c r="I57" s="116"/>
    </row>
    <row r="58" spans="1:14" s="56" customFormat="1" x14ac:dyDescent="0.4">
      <c r="A58" s="65"/>
      <c r="B58" s="117" t="s">
        <v>88</v>
      </c>
      <c r="C58" s="118"/>
      <c r="D58" s="53"/>
      <c r="E58" s="53"/>
      <c r="F58" s="54"/>
      <c r="G58" s="54">
        <f>SUM(G6:G57)</f>
        <v>1541729478</v>
      </c>
      <c r="H58" s="160"/>
      <c r="I58" s="55"/>
      <c r="K58" s="80">
        <v>229176120</v>
      </c>
      <c r="L58" s="81">
        <v>238000000</v>
      </c>
      <c r="M58" s="81">
        <v>284100000</v>
      </c>
      <c r="N58" s="82">
        <v>179170000</v>
      </c>
    </row>
    <row r="59" spans="1:14" s="60" customFormat="1" x14ac:dyDescent="0.4">
      <c r="A59" s="66"/>
      <c r="B59" s="109" t="s">
        <v>90</v>
      </c>
      <c r="C59" s="110"/>
      <c r="D59" s="57"/>
      <c r="E59" s="57"/>
      <c r="F59" s="57"/>
      <c r="G59" s="58">
        <f>+G58*0.1</f>
        <v>154172947.80000001</v>
      </c>
      <c r="H59" s="161"/>
      <c r="I59" s="59"/>
      <c r="K59" s="58">
        <f>+K58*0.1</f>
        <v>22917612</v>
      </c>
      <c r="L59" s="58">
        <f>+L58*0.1</f>
        <v>23800000</v>
      </c>
      <c r="M59" s="58">
        <f>+M58*0.1</f>
        <v>28410000</v>
      </c>
      <c r="N59" s="58">
        <f>+N58*0.1</f>
        <v>17917000</v>
      </c>
    </row>
    <row r="60" spans="1:14" s="49" customFormat="1" thickBot="1" x14ac:dyDescent="0.4">
      <c r="A60" s="67"/>
      <c r="B60" s="111" t="s">
        <v>89</v>
      </c>
      <c r="C60" s="112"/>
      <c r="D60" s="50"/>
      <c r="E60" s="50"/>
      <c r="F60" s="50"/>
      <c r="G60" s="52">
        <f>+G59+G58</f>
        <v>1695902425.8</v>
      </c>
      <c r="H60" s="162"/>
      <c r="I60" s="51"/>
      <c r="K60" s="52">
        <f>+K59+K58</f>
        <v>252093732</v>
      </c>
      <c r="L60" s="52">
        <f t="shared" ref="L60:N60" si="0">+L59+L58</f>
        <v>261800000</v>
      </c>
      <c r="M60" s="52">
        <f t="shared" si="0"/>
        <v>312510000</v>
      </c>
      <c r="N60" s="52">
        <f t="shared" si="0"/>
        <v>197087000</v>
      </c>
    </row>
    <row r="61" spans="1:14" ht="18.5" thickTop="1" x14ac:dyDescent="0.4"/>
  </sheetData>
  <mergeCells count="35">
    <mergeCell ref="A2:I2"/>
    <mergeCell ref="A4:A5"/>
    <mergeCell ref="B4:B5"/>
    <mergeCell ref="C4:C5"/>
    <mergeCell ref="D4:D5"/>
    <mergeCell ref="E4:E5"/>
    <mergeCell ref="I4:I5"/>
    <mergeCell ref="H4:H5"/>
    <mergeCell ref="I39:I43"/>
    <mergeCell ref="G6:G34"/>
    <mergeCell ref="I6:I34"/>
    <mergeCell ref="A39:A43"/>
    <mergeCell ref="B39:B43"/>
    <mergeCell ref="D39:D43"/>
    <mergeCell ref="E39:E43"/>
    <mergeCell ref="F39:F43"/>
    <mergeCell ref="A6:A34"/>
    <mergeCell ref="B6:B34"/>
    <mergeCell ref="D6:D34"/>
    <mergeCell ref="E6:E34"/>
    <mergeCell ref="F6:F34"/>
    <mergeCell ref="H6:H34"/>
    <mergeCell ref="I44:I57"/>
    <mergeCell ref="B58:C58"/>
    <mergeCell ref="A44:A57"/>
    <mergeCell ref="B44:B57"/>
    <mergeCell ref="D44:D57"/>
    <mergeCell ref="E44:E57"/>
    <mergeCell ref="F44:F57"/>
    <mergeCell ref="B59:C59"/>
    <mergeCell ref="B60:C60"/>
    <mergeCell ref="F4:F5"/>
    <mergeCell ref="G4:G5"/>
    <mergeCell ref="G44:G57"/>
    <mergeCell ref="G39:G43"/>
  </mergeCells>
  <pageMargins left="0.51181102362204722" right="0.15748031496062992" top="0.27559055118110237" bottom="0.27559055118110237" header="0.15748031496062992" footer="0.15748031496062992"/>
  <pageSetup paperSize="9" scale="6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18" sqref="B18"/>
    </sheetView>
  </sheetViews>
  <sheetFormatPr defaultColWidth="8.58203125" defaultRowHeight="18" x14ac:dyDescent="0.4"/>
  <cols>
    <col min="1" max="1" width="4.33203125" style="63" bestFit="1" customWidth="1"/>
    <col min="2" max="2" width="32.25" style="41" customWidth="1"/>
    <col min="3" max="3" width="19.25" style="41" bestFit="1" customWidth="1"/>
    <col min="4" max="5" width="15.58203125" style="41" bestFit="1" customWidth="1"/>
    <col min="6" max="6" width="11" style="41" customWidth="1"/>
    <col min="7" max="8" width="8.58203125" style="41"/>
    <col min="9" max="9" width="18.5" style="41" bestFit="1" customWidth="1"/>
    <col min="10" max="10" width="14.08203125" style="41" bestFit="1" customWidth="1"/>
    <col min="11" max="11" width="14.33203125" style="41" bestFit="1" customWidth="1"/>
    <col min="12" max="16384" width="8.58203125" style="41"/>
  </cols>
  <sheetData>
    <row r="1" spans="1:11" x14ac:dyDescent="0.4">
      <c r="A1" s="134" t="s">
        <v>91</v>
      </c>
      <c r="B1" s="134"/>
      <c r="C1" s="134"/>
      <c r="D1" s="134"/>
      <c r="E1" s="134"/>
      <c r="F1" s="134"/>
    </row>
    <row r="2" spans="1:11" ht="18.5" thickBot="1" x14ac:dyDescent="0.45"/>
    <row r="3" spans="1:11" ht="19.5" customHeight="1" thickTop="1" x14ac:dyDescent="0.4">
      <c r="A3" s="135" t="s">
        <v>34</v>
      </c>
      <c r="B3" s="137" t="s">
        <v>92</v>
      </c>
      <c r="C3" s="141" t="s">
        <v>95</v>
      </c>
      <c r="D3" s="142"/>
      <c r="E3" s="143"/>
      <c r="F3" s="139" t="s">
        <v>3</v>
      </c>
    </row>
    <row r="4" spans="1:11" x14ac:dyDescent="0.4">
      <c r="A4" s="136"/>
      <c r="B4" s="138"/>
      <c r="C4" s="62" t="s">
        <v>36</v>
      </c>
      <c r="D4" s="62" t="s">
        <v>86</v>
      </c>
      <c r="E4" s="62" t="s">
        <v>94</v>
      </c>
      <c r="F4" s="140"/>
    </row>
    <row r="5" spans="1:11" ht="72" x14ac:dyDescent="0.4">
      <c r="A5" s="68"/>
      <c r="B5" s="72" t="s">
        <v>93</v>
      </c>
      <c r="C5" s="73">
        <f>+C6</f>
        <v>1541729478</v>
      </c>
      <c r="D5" s="73">
        <f>+D6</f>
        <v>1554540000</v>
      </c>
      <c r="E5" s="73">
        <f>+E6</f>
        <v>2535055000</v>
      </c>
      <c r="F5" s="69"/>
      <c r="I5" s="78">
        <v>139297200</v>
      </c>
    </row>
    <row r="6" spans="1:11" s="49" customFormat="1" ht="17.5" x14ac:dyDescent="0.35">
      <c r="A6" s="74"/>
      <c r="B6" s="75" t="s">
        <v>88</v>
      </c>
      <c r="C6" s="76">
        <f>Trang_tính1!I57</f>
        <v>1541729478</v>
      </c>
      <c r="D6" s="76">
        <f>Trang_tính1!J57</f>
        <v>1554540000</v>
      </c>
      <c r="E6" s="76">
        <f>Trang_tính1!K57</f>
        <v>2535055000</v>
      </c>
      <c r="F6" s="77"/>
      <c r="I6" s="79">
        <f>+I5*1.25</f>
        <v>174121500</v>
      </c>
    </row>
    <row r="7" spans="1:11" s="60" customFormat="1" x14ac:dyDescent="0.4">
      <c r="A7" s="66"/>
      <c r="B7" s="70" t="s">
        <v>90</v>
      </c>
      <c r="C7" s="58">
        <f>C6*0.1</f>
        <v>154172947.80000001</v>
      </c>
      <c r="D7" s="58">
        <f t="shared" ref="D7:E7" si="0">D6*0.1</f>
        <v>155454000</v>
      </c>
      <c r="E7" s="58">
        <f t="shared" si="0"/>
        <v>253505500</v>
      </c>
      <c r="F7" s="59"/>
    </row>
    <row r="8" spans="1:11" s="49" customFormat="1" thickBot="1" x14ac:dyDescent="0.4">
      <c r="A8" s="67"/>
      <c r="B8" s="71" t="s">
        <v>89</v>
      </c>
      <c r="C8" s="52">
        <f>+C7+C6</f>
        <v>1695902425.8</v>
      </c>
      <c r="D8" s="52">
        <f t="shared" ref="D8:E8" si="1">+D7+D6</f>
        <v>1709994000</v>
      </c>
      <c r="E8" s="52">
        <f t="shared" si="1"/>
        <v>2788560500</v>
      </c>
      <c r="F8" s="51"/>
    </row>
    <row r="9" spans="1:11" ht="18.5" thickTop="1" x14ac:dyDescent="0.4">
      <c r="I9" s="83">
        <f>+C6</f>
        <v>1541729478</v>
      </c>
      <c r="J9" s="84">
        <f>+C7</f>
        <v>154172947.80000001</v>
      </c>
      <c r="K9" s="83">
        <f>+C8</f>
        <v>1695902425.8</v>
      </c>
    </row>
  </sheetData>
  <mergeCells count="5">
    <mergeCell ref="A1:F1"/>
    <mergeCell ref="A3:A4"/>
    <mergeCell ref="B3:B4"/>
    <mergeCell ref="C3:E3"/>
    <mergeCell ref="F3:F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6"/>
  <sheetViews>
    <sheetView workbookViewId="0">
      <selection activeCell="C9" sqref="C9"/>
    </sheetView>
  </sheetViews>
  <sheetFormatPr defaultRowHeight="15.5" x14ac:dyDescent="0.35"/>
  <cols>
    <col min="1" max="1" width="5.33203125" style="86" customWidth="1"/>
    <col min="2" max="2" width="16.83203125" style="87" customWidth="1"/>
    <col min="3" max="3" width="41.58203125" style="87" customWidth="1"/>
    <col min="4" max="4" width="7.08203125" style="87" customWidth="1"/>
    <col min="5" max="5" width="8.33203125" style="87" customWidth="1"/>
    <col min="6" max="6" width="17.75" style="88" customWidth="1"/>
    <col min="7" max="7" width="17.33203125" style="87" customWidth="1"/>
    <col min="8" max="8" width="17" style="87" customWidth="1"/>
    <col min="9" max="256" width="9" style="87"/>
    <col min="257" max="257" width="5.33203125" style="87" customWidth="1"/>
    <col min="258" max="258" width="16.83203125" style="87" customWidth="1"/>
    <col min="259" max="259" width="41.58203125" style="87" customWidth="1"/>
    <col min="260" max="260" width="7.08203125" style="87" customWidth="1"/>
    <col min="261" max="261" width="8.33203125" style="87" customWidth="1"/>
    <col min="262" max="262" width="17.75" style="87" customWidth="1"/>
    <col min="263" max="263" width="17.33203125" style="87" customWidth="1"/>
    <col min="264" max="264" width="17" style="87" customWidth="1"/>
    <col min="265" max="512" width="9" style="87"/>
    <col min="513" max="513" width="5.33203125" style="87" customWidth="1"/>
    <col min="514" max="514" width="16.83203125" style="87" customWidth="1"/>
    <col min="515" max="515" width="41.58203125" style="87" customWidth="1"/>
    <col min="516" max="516" width="7.08203125" style="87" customWidth="1"/>
    <col min="517" max="517" width="8.33203125" style="87" customWidth="1"/>
    <col min="518" max="518" width="17.75" style="87" customWidth="1"/>
    <col min="519" max="519" width="17.33203125" style="87" customWidth="1"/>
    <col min="520" max="520" width="17" style="87" customWidth="1"/>
    <col min="521" max="768" width="9" style="87"/>
    <col min="769" max="769" width="5.33203125" style="87" customWidth="1"/>
    <col min="770" max="770" width="16.83203125" style="87" customWidth="1"/>
    <col min="771" max="771" width="41.58203125" style="87" customWidth="1"/>
    <col min="772" max="772" width="7.08203125" style="87" customWidth="1"/>
    <col min="773" max="773" width="8.33203125" style="87" customWidth="1"/>
    <col min="774" max="774" width="17.75" style="87" customWidth="1"/>
    <col min="775" max="775" width="17.33203125" style="87" customWidth="1"/>
    <col min="776" max="776" width="17" style="87" customWidth="1"/>
    <col min="777" max="1024" width="9" style="87"/>
    <col min="1025" max="1025" width="5.33203125" style="87" customWidth="1"/>
    <col min="1026" max="1026" width="16.83203125" style="87" customWidth="1"/>
    <col min="1027" max="1027" width="41.58203125" style="87" customWidth="1"/>
    <col min="1028" max="1028" width="7.08203125" style="87" customWidth="1"/>
    <col min="1029" max="1029" width="8.33203125" style="87" customWidth="1"/>
    <col min="1030" max="1030" width="17.75" style="87" customWidth="1"/>
    <col min="1031" max="1031" width="17.33203125" style="87" customWidth="1"/>
    <col min="1032" max="1032" width="17" style="87" customWidth="1"/>
    <col min="1033" max="1280" width="9" style="87"/>
    <col min="1281" max="1281" width="5.33203125" style="87" customWidth="1"/>
    <col min="1282" max="1282" width="16.83203125" style="87" customWidth="1"/>
    <col min="1283" max="1283" width="41.58203125" style="87" customWidth="1"/>
    <col min="1284" max="1284" width="7.08203125" style="87" customWidth="1"/>
    <col min="1285" max="1285" width="8.33203125" style="87" customWidth="1"/>
    <col min="1286" max="1286" width="17.75" style="87" customWidth="1"/>
    <col min="1287" max="1287" width="17.33203125" style="87" customWidth="1"/>
    <col min="1288" max="1288" width="17" style="87" customWidth="1"/>
    <col min="1289" max="1536" width="9" style="87"/>
    <col min="1537" max="1537" width="5.33203125" style="87" customWidth="1"/>
    <col min="1538" max="1538" width="16.83203125" style="87" customWidth="1"/>
    <col min="1539" max="1539" width="41.58203125" style="87" customWidth="1"/>
    <col min="1540" max="1540" width="7.08203125" style="87" customWidth="1"/>
    <col min="1541" max="1541" width="8.33203125" style="87" customWidth="1"/>
    <col min="1542" max="1542" width="17.75" style="87" customWidth="1"/>
    <col min="1543" max="1543" width="17.33203125" style="87" customWidth="1"/>
    <col min="1544" max="1544" width="17" style="87" customWidth="1"/>
    <col min="1545" max="1792" width="9" style="87"/>
    <col min="1793" max="1793" width="5.33203125" style="87" customWidth="1"/>
    <col min="1794" max="1794" width="16.83203125" style="87" customWidth="1"/>
    <col min="1795" max="1795" width="41.58203125" style="87" customWidth="1"/>
    <col min="1796" max="1796" width="7.08203125" style="87" customWidth="1"/>
    <col min="1797" max="1797" width="8.33203125" style="87" customWidth="1"/>
    <col min="1798" max="1798" width="17.75" style="87" customWidth="1"/>
    <col min="1799" max="1799" width="17.33203125" style="87" customWidth="1"/>
    <col min="1800" max="1800" width="17" style="87" customWidth="1"/>
    <col min="1801" max="2048" width="9" style="87"/>
    <col min="2049" max="2049" width="5.33203125" style="87" customWidth="1"/>
    <col min="2050" max="2050" width="16.83203125" style="87" customWidth="1"/>
    <col min="2051" max="2051" width="41.58203125" style="87" customWidth="1"/>
    <col min="2052" max="2052" width="7.08203125" style="87" customWidth="1"/>
    <col min="2053" max="2053" width="8.33203125" style="87" customWidth="1"/>
    <col min="2054" max="2054" width="17.75" style="87" customWidth="1"/>
    <col min="2055" max="2055" width="17.33203125" style="87" customWidth="1"/>
    <col min="2056" max="2056" width="17" style="87" customWidth="1"/>
    <col min="2057" max="2304" width="9" style="87"/>
    <col min="2305" max="2305" width="5.33203125" style="87" customWidth="1"/>
    <col min="2306" max="2306" width="16.83203125" style="87" customWidth="1"/>
    <col min="2307" max="2307" width="41.58203125" style="87" customWidth="1"/>
    <col min="2308" max="2308" width="7.08203125" style="87" customWidth="1"/>
    <col min="2309" max="2309" width="8.33203125" style="87" customWidth="1"/>
    <col min="2310" max="2310" width="17.75" style="87" customWidth="1"/>
    <col min="2311" max="2311" width="17.33203125" style="87" customWidth="1"/>
    <col min="2312" max="2312" width="17" style="87" customWidth="1"/>
    <col min="2313" max="2560" width="9" style="87"/>
    <col min="2561" max="2561" width="5.33203125" style="87" customWidth="1"/>
    <col min="2562" max="2562" width="16.83203125" style="87" customWidth="1"/>
    <col min="2563" max="2563" width="41.58203125" style="87" customWidth="1"/>
    <col min="2564" max="2564" width="7.08203125" style="87" customWidth="1"/>
    <col min="2565" max="2565" width="8.33203125" style="87" customWidth="1"/>
    <col min="2566" max="2566" width="17.75" style="87" customWidth="1"/>
    <col min="2567" max="2567" width="17.33203125" style="87" customWidth="1"/>
    <col min="2568" max="2568" width="17" style="87" customWidth="1"/>
    <col min="2569" max="2816" width="9" style="87"/>
    <col min="2817" max="2817" width="5.33203125" style="87" customWidth="1"/>
    <col min="2818" max="2818" width="16.83203125" style="87" customWidth="1"/>
    <col min="2819" max="2819" width="41.58203125" style="87" customWidth="1"/>
    <col min="2820" max="2820" width="7.08203125" style="87" customWidth="1"/>
    <col min="2821" max="2821" width="8.33203125" style="87" customWidth="1"/>
    <col min="2822" max="2822" width="17.75" style="87" customWidth="1"/>
    <col min="2823" max="2823" width="17.33203125" style="87" customWidth="1"/>
    <col min="2824" max="2824" width="17" style="87" customWidth="1"/>
    <col min="2825" max="3072" width="9" style="87"/>
    <col min="3073" max="3073" width="5.33203125" style="87" customWidth="1"/>
    <col min="3074" max="3074" width="16.83203125" style="87" customWidth="1"/>
    <col min="3075" max="3075" width="41.58203125" style="87" customWidth="1"/>
    <col min="3076" max="3076" width="7.08203125" style="87" customWidth="1"/>
    <col min="3077" max="3077" width="8.33203125" style="87" customWidth="1"/>
    <col min="3078" max="3078" width="17.75" style="87" customWidth="1"/>
    <col min="3079" max="3079" width="17.33203125" style="87" customWidth="1"/>
    <col min="3080" max="3080" width="17" style="87" customWidth="1"/>
    <col min="3081" max="3328" width="9" style="87"/>
    <col min="3329" max="3329" width="5.33203125" style="87" customWidth="1"/>
    <col min="3330" max="3330" width="16.83203125" style="87" customWidth="1"/>
    <col min="3331" max="3331" width="41.58203125" style="87" customWidth="1"/>
    <col min="3332" max="3332" width="7.08203125" style="87" customWidth="1"/>
    <col min="3333" max="3333" width="8.33203125" style="87" customWidth="1"/>
    <col min="3334" max="3334" width="17.75" style="87" customWidth="1"/>
    <col min="3335" max="3335" width="17.33203125" style="87" customWidth="1"/>
    <col min="3336" max="3336" width="17" style="87" customWidth="1"/>
    <col min="3337" max="3584" width="9" style="87"/>
    <col min="3585" max="3585" width="5.33203125" style="87" customWidth="1"/>
    <col min="3586" max="3586" width="16.83203125" style="87" customWidth="1"/>
    <col min="3587" max="3587" width="41.58203125" style="87" customWidth="1"/>
    <col min="3588" max="3588" width="7.08203125" style="87" customWidth="1"/>
    <col min="3589" max="3589" width="8.33203125" style="87" customWidth="1"/>
    <col min="3590" max="3590" width="17.75" style="87" customWidth="1"/>
    <col min="3591" max="3591" width="17.33203125" style="87" customWidth="1"/>
    <col min="3592" max="3592" width="17" style="87" customWidth="1"/>
    <col min="3593" max="3840" width="9" style="87"/>
    <col min="3841" max="3841" width="5.33203125" style="87" customWidth="1"/>
    <col min="3842" max="3842" width="16.83203125" style="87" customWidth="1"/>
    <col min="3843" max="3843" width="41.58203125" style="87" customWidth="1"/>
    <col min="3844" max="3844" width="7.08203125" style="87" customWidth="1"/>
    <col min="3845" max="3845" width="8.33203125" style="87" customWidth="1"/>
    <col min="3846" max="3846" width="17.75" style="87" customWidth="1"/>
    <col min="3847" max="3847" width="17.33203125" style="87" customWidth="1"/>
    <col min="3848" max="3848" width="17" style="87" customWidth="1"/>
    <col min="3849" max="4096" width="9" style="87"/>
    <col min="4097" max="4097" width="5.33203125" style="87" customWidth="1"/>
    <col min="4098" max="4098" width="16.83203125" style="87" customWidth="1"/>
    <col min="4099" max="4099" width="41.58203125" style="87" customWidth="1"/>
    <col min="4100" max="4100" width="7.08203125" style="87" customWidth="1"/>
    <col min="4101" max="4101" width="8.33203125" style="87" customWidth="1"/>
    <col min="4102" max="4102" width="17.75" style="87" customWidth="1"/>
    <col min="4103" max="4103" width="17.33203125" style="87" customWidth="1"/>
    <col min="4104" max="4104" width="17" style="87" customWidth="1"/>
    <col min="4105" max="4352" width="9" style="87"/>
    <col min="4353" max="4353" width="5.33203125" style="87" customWidth="1"/>
    <col min="4354" max="4354" width="16.83203125" style="87" customWidth="1"/>
    <col min="4355" max="4355" width="41.58203125" style="87" customWidth="1"/>
    <col min="4356" max="4356" width="7.08203125" style="87" customWidth="1"/>
    <col min="4357" max="4357" width="8.33203125" style="87" customWidth="1"/>
    <col min="4358" max="4358" width="17.75" style="87" customWidth="1"/>
    <col min="4359" max="4359" width="17.33203125" style="87" customWidth="1"/>
    <col min="4360" max="4360" width="17" style="87" customWidth="1"/>
    <col min="4361" max="4608" width="9" style="87"/>
    <col min="4609" max="4609" width="5.33203125" style="87" customWidth="1"/>
    <col min="4610" max="4610" width="16.83203125" style="87" customWidth="1"/>
    <col min="4611" max="4611" width="41.58203125" style="87" customWidth="1"/>
    <col min="4612" max="4612" width="7.08203125" style="87" customWidth="1"/>
    <col min="4613" max="4613" width="8.33203125" style="87" customWidth="1"/>
    <col min="4614" max="4614" width="17.75" style="87" customWidth="1"/>
    <col min="4615" max="4615" width="17.33203125" style="87" customWidth="1"/>
    <col min="4616" max="4616" width="17" style="87" customWidth="1"/>
    <col min="4617" max="4864" width="9" style="87"/>
    <col min="4865" max="4865" width="5.33203125" style="87" customWidth="1"/>
    <col min="4866" max="4866" width="16.83203125" style="87" customWidth="1"/>
    <col min="4867" max="4867" width="41.58203125" style="87" customWidth="1"/>
    <col min="4868" max="4868" width="7.08203125" style="87" customWidth="1"/>
    <col min="4869" max="4869" width="8.33203125" style="87" customWidth="1"/>
    <col min="4870" max="4870" width="17.75" style="87" customWidth="1"/>
    <col min="4871" max="4871" width="17.33203125" style="87" customWidth="1"/>
    <col min="4872" max="4872" width="17" style="87" customWidth="1"/>
    <col min="4873" max="5120" width="9" style="87"/>
    <col min="5121" max="5121" width="5.33203125" style="87" customWidth="1"/>
    <col min="5122" max="5122" width="16.83203125" style="87" customWidth="1"/>
    <col min="5123" max="5123" width="41.58203125" style="87" customWidth="1"/>
    <col min="5124" max="5124" width="7.08203125" style="87" customWidth="1"/>
    <col min="5125" max="5125" width="8.33203125" style="87" customWidth="1"/>
    <col min="5126" max="5126" width="17.75" style="87" customWidth="1"/>
    <col min="5127" max="5127" width="17.33203125" style="87" customWidth="1"/>
    <col min="5128" max="5128" width="17" style="87" customWidth="1"/>
    <col min="5129" max="5376" width="9" style="87"/>
    <col min="5377" max="5377" width="5.33203125" style="87" customWidth="1"/>
    <col min="5378" max="5378" width="16.83203125" style="87" customWidth="1"/>
    <col min="5379" max="5379" width="41.58203125" style="87" customWidth="1"/>
    <col min="5380" max="5380" width="7.08203125" style="87" customWidth="1"/>
    <col min="5381" max="5381" width="8.33203125" style="87" customWidth="1"/>
    <col min="5382" max="5382" width="17.75" style="87" customWidth="1"/>
    <col min="5383" max="5383" width="17.33203125" style="87" customWidth="1"/>
    <col min="5384" max="5384" width="17" style="87" customWidth="1"/>
    <col min="5385" max="5632" width="9" style="87"/>
    <col min="5633" max="5633" width="5.33203125" style="87" customWidth="1"/>
    <col min="5634" max="5634" width="16.83203125" style="87" customWidth="1"/>
    <col min="5635" max="5635" width="41.58203125" style="87" customWidth="1"/>
    <col min="5636" max="5636" width="7.08203125" style="87" customWidth="1"/>
    <col min="5637" max="5637" width="8.33203125" style="87" customWidth="1"/>
    <col min="5638" max="5638" width="17.75" style="87" customWidth="1"/>
    <col min="5639" max="5639" width="17.33203125" style="87" customWidth="1"/>
    <col min="5640" max="5640" width="17" style="87" customWidth="1"/>
    <col min="5641" max="5888" width="9" style="87"/>
    <col min="5889" max="5889" width="5.33203125" style="87" customWidth="1"/>
    <col min="5890" max="5890" width="16.83203125" style="87" customWidth="1"/>
    <col min="5891" max="5891" width="41.58203125" style="87" customWidth="1"/>
    <col min="5892" max="5892" width="7.08203125" style="87" customWidth="1"/>
    <col min="5893" max="5893" width="8.33203125" style="87" customWidth="1"/>
    <col min="5894" max="5894" width="17.75" style="87" customWidth="1"/>
    <col min="5895" max="5895" width="17.33203125" style="87" customWidth="1"/>
    <col min="5896" max="5896" width="17" style="87" customWidth="1"/>
    <col min="5897" max="6144" width="9" style="87"/>
    <col min="6145" max="6145" width="5.33203125" style="87" customWidth="1"/>
    <col min="6146" max="6146" width="16.83203125" style="87" customWidth="1"/>
    <col min="6147" max="6147" width="41.58203125" style="87" customWidth="1"/>
    <col min="6148" max="6148" width="7.08203125" style="87" customWidth="1"/>
    <col min="6149" max="6149" width="8.33203125" style="87" customWidth="1"/>
    <col min="6150" max="6150" width="17.75" style="87" customWidth="1"/>
    <col min="6151" max="6151" width="17.33203125" style="87" customWidth="1"/>
    <col min="6152" max="6152" width="17" style="87" customWidth="1"/>
    <col min="6153" max="6400" width="9" style="87"/>
    <col min="6401" max="6401" width="5.33203125" style="87" customWidth="1"/>
    <col min="6402" max="6402" width="16.83203125" style="87" customWidth="1"/>
    <col min="6403" max="6403" width="41.58203125" style="87" customWidth="1"/>
    <col min="6404" max="6404" width="7.08203125" style="87" customWidth="1"/>
    <col min="6405" max="6405" width="8.33203125" style="87" customWidth="1"/>
    <col min="6406" max="6406" width="17.75" style="87" customWidth="1"/>
    <col min="6407" max="6407" width="17.33203125" style="87" customWidth="1"/>
    <col min="6408" max="6408" width="17" style="87" customWidth="1"/>
    <col min="6409" max="6656" width="9" style="87"/>
    <col min="6657" max="6657" width="5.33203125" style="87" customWidth="1"/>
    <col min="6658" max="6658" width="16.83203125" style="87" customWidth="1"/>
    <col min="6659" max="6659" width="41.58203125" style="87" customWidth="1"/>
    <col min="6660" max="6660" width="7.08203125" style="87" customWidth="1"/>
    <col min="6661" max="6661" width="8.33203125" style="87" customWidth="1"/>
    <col min="6662" max="6662" width="17.75" style="87" customWidth="1"/>
    <col min="6663" max="6663" width="17.33203125" style="87" customWidth="1"/>
    <col min="6664" max="6664" width="17" style="87" customWidth="1"/>
    <col min="6665" max="6912" width="9" style="87"/>
    <col min="6913" max="6913" width="5.33203125" style="87" customWidth="1"/>
    <col min="6914" max="6914" width="16.83203125" style="87" customWidth="1"/>
    <col min="6915" max="6915" width="41.58203125" style="87" customWidth="1"/>
    <col min="6916" max="6916" width="7.08203125" style="87" customWidth="1"/>
    <col min="6917" max="6917" width="8.33203125" style="87" customWidth="1"/>
    <col min="6918" max="6918" width="17.75" style="87" customWidth="1"/>
    <col min="6919" max="6919" width="17.33203125" style="87" customWidth="1"/>
    <col min="6920" max="6920" width="17" style="87" customWidth="1"/>
    <col min="6921" max="7168" width="9" style="87"/>
    <col min="7169" max="7169" width="5.33203125" style="87" customWidth="1"/>
    <col min="7170" max="7170" width="16.83203125" style="87" customWidth="1"/>
    <col min="7171" max="7171" width="41.58203125" style="87" customWidth="1"/>
    <col min="7172" max="7172" width="7.08203125" style="87" customWidth="1"/>
    <col min="7173" max="7173" width="8.33203125" style="87" customWidth="1"/>
    <col min="7174" max="7174" width="17.75" style="87" customWidth="1"/>
    <col min="7175" max="7175" width="17.33203125" style="87" customWidth="1"/>
    <col min="7176" max="7176" width="17" style="87" customWidth="1"/>
    <col min="7177" max="7424" width="9" style="87"/>
    <col min="7425" max="7425" width="5.33203125" style="87" customWidth="1"/>
    <col min="7426" max="7426" width="16.83203125" style="87" customWidth="1"/>
    <col min="7427" max="7427" width="41.58203125" style="87" customWidth="1"/>
    <col min="7428" max="7428" width="7.08203125" style="87" customWidth="1"/>
    <col min="7429" max="7429" width="8.33203125" style="87" customWidth="1"/>
    <col min="7430" max="7430" width="17.75" style="87" customWidth="1"/>
    <col min="7431" max="7431" width="17.33203125" style="87" customWidth="1"/>
    <col min="7432" max="7432" width="17" style="87" customWidth="1"/>
    <col min="7433" max="7680" width="9" style="87"/>
    <col min="7681" max="7681" width="5.33203125" style="87" customWidth="1"/>
    <col min="7682" max="7682" width="16.83203125" style="87" customWidth="1"/>
    <col min="7683" max="7683" width="41.58203125" style="87" customWidth="1"/>
    <col min="7684" max="7684" width="7.08203125" style="87" customWidth="1"/>
    <col min="7685" max="7685" width="8.33203125" style="87" customWidth="1"/>
    <col min="7686" max="7686" width="17.75" style="87" customWidth="1"/>
    <col min="7687" max="7687" width="17.33203125" style="87" customWidth="1"/>
    <col min="7688" max="7688" width="17" style="87" customWidth="1"/>
    <col min="7689" max="7936" width="9" style="87"/>
    <col min="7937" max="7937" width="5.33203125" style="87" customWidth="1"/>
    <col min="7938" max="7938" width="16.83203125" style="87" customWidth="1"/>
    <col min="7939" max="7939" width="41.58203125" style="87" customWidth="1"/>
    <col min="7940" max="7940" width="7.08203125" style="87" customWidth="1"/>
    <col min="7941" max="7941" width="8.33203125" style="87" customWidth="1"/>
    <col min="7942" max="7942" width="17.75" style="87" customWidth="1"/>
    <col min="7943" max="7943" width="17.33203125" style="87" customWidth="1"/>
    <col min="7944" max="7944" width="17" style="87" customWidth="1"/>
    <col min="7945" max="8192" width="9" style="87"/>
    <col min="8193" max="8193" width="5.33203125" style="87" customWidth="1"/>
    <col min="8194" max="8194" width="16.83203125" style="87" customWidth="1"/>
    <col min="8195" max="8195" width="41.58203125" style="87" customWidth="1"/>
    <col min="8196" max="8196" width="7.08203125" style="87" customWidth="1"/>
    <col min="8197" max="8197" width="8.33203125" style="87" customWidth="1"/>
    <col min="8198" max="8198" width="17.75" style="87" customWidth="1"/>
    <col min="8199" max="8199" width="17.33203125" style="87" customWidth="1"/>
    <col min="8200" max="8200" width="17" style="87" customWidth="1"/>
    <col min="8201" max="8448" width="9" style="87"/>
    <col min="8449" max="8449" width="5.33203125" style="87" customWidth="1"/>
    <col min="8450" max="8450" width="16.83203125" style="87" customWidth="1"/>
    <col min="8451" max="8451" width="41.58203125" style="87" customWidth="1"/>
    <col min="8452" max="8452" width="7.08203125" style="87" customWidth="1"/>
    <col min="8453" max="8453" width="8.33203125" style="87" customWidth="1"/>
    <col min="8454" max="8454" width="17.75" style="87" customWidth="1"/>
    <col min="8455" max="8455" width="17.33203125" style="87" customWidth="1"/>
    <col min="8456" max="8456" width="17" style="87" customWidth="1"/>
    <col min="8457" max="8704" width="9" style="87"/>
    <col min="8705" max="8705" width="5.33203125" style="87" customWidth="1"/>
    <col min="8706" max="8706" width="16.83203125" style="87" customWidth="1"/>
    <col min="8707" max="8707" width="41.58203125" style="87" customWidth="1"/>
    <col min="8708" max="8708" width="7.08203125" style="87" customWidth="1"/>
    <col min="8709" max="8709" width="8.33203125" style="87" customWidth="1"/>
    <col min="8710" max="8710" width="17.75" style="87" customWidth="1"/>
    <col min="8711" max="8711" width="17.33203125" style="87" customWidth="1"/>
    <col min="8712" max="8712" width="17" style="87" customWidth="1"/>
    <col min="8713" max="8960" width="9" style="87"/>
    <col min="8961" max="8961" width="5.33203125" style="87" customWidth="1"/>
    <col min="8962" max="8962" width="16.83203125" style="87" customWidth="1"/>
    <col min="8963" max="8963" width="41.58203125" style="87" customWidth="1"/>
    <col min="8964" max="8964" width="7.08203125" style="87" customWidth="1"/>
    <col min="8965" max="8965" width="8.33203125" style="87" customWidth="1"/>
    <col min="8966" max="8966" width="17.75" style="87" customWidth="1"/>
    <col min="8967" max="8967" width="17.33203125" style="87" customWidth="1"/>
    <col min="8968" max="8968" width="17" style="87" customWidth="1"/>
    <col min="8969" max="9216" width="9" style="87"/>
    <col min="9217" max="9217" width="5.33203125" style="87" customWidth="1"/>
    <col min="9218" max="9218" width="16.83203125" style="87" customWidth="1"/>
    <col min="9219" max="9219" width="41.58203125" style="87" customWidth="1"/>
    <col min="9220" max="9220" width="7.08203125" style="87" customWidth="1"/>
    <col min="9221" max="9221" width="8.33203125" style="87" customWidth="1"/>
    <col min="9222" max="9222" width="17.75" style="87" customWidth="1"/>
    <col min="9223" max="9223" width="17.33203125" style="87" customWidth="1"/>
    <col min="9224" max="9224" width="17" style="87" customWidth="1"/>
    <col min="9225" max="9472" width="9" style="87"/>
    <col min="9473" max="9473" width="5.33203125" style="87" customWidth="1"/>
    <col min="9474" max="9474" width="16.83203125" style="87" customWidth="1"/>
    <col min="9475" max="9475" width="41.58203125" style="87" customWidth="1"/>
    <col min="9476" max="9476" width="7.08203125" style="87" customWidth="1"/>
    <col min="9477" max="9477" width="8.33203125" style="87" customWidth="1"/>
    <col min="9478" max="9478" width="17.75" style="87" customWidth="1"/>
    <col min="9479" max="9479" width="17.33203125" style="87" customWidth="1"/>
    <col min="9480" max="9480" width="17" style="87" customWidth="1"/>
    <col min="9481" max="9728" width="9" style="87"/>
    <col min="9729" max="9729" width="5.33203125" style="87" customWidth="1"/>
    <col min="9730" max="9730" width="16.83203125" style="87" customWidth="1"/>
    <col min="9731" max="9731" width="41.58203125" style="87" customWidth="1"/>
    <col min="9732" max="9732" width="7.08203125" style="87" customWidth="1"/>
    <col min="9733" max="9733" width="8.33203125" style="87" customWidth="1"/>
    <col min="9734" max="9734" width="17.75" style="87" customWidth="1"/>
    <col min="9735" max="9735" width="17.33203125" style="87" customWidth="1"/>
    <col min="9736" max="9736" width="17" style="87" customWidth="1"/>
    <col min="9737" max="9984" width="9" style="87"/>
    <col min="9985" max="9985" width="5.33203125" style="87" customWidth="1"/>
    <col min="9986" max="9986" width="16.83203125" style="87" customWidth="1"/>
    <col min="9987" max="9987" width="41.58203125" style="87" customWidth="1"/>
    <col min="9988" max="9988" width="7.08203125" style="87" customWidth="1"/>
    <col min="9989" max="9989" width="8.33203125" style="87" customWidth="1"/>
    <col min="9990" max="9990" width="17.75" style="87" customWidth="1"/>
    <col min="9991" max="9991" width="17.33203125" style="87" customWidth="1"/>
    <col min="9992" max="9992" width="17" style="87" customWidth="1"/>
    <col min="9993" max="10240" width="9" style="87"/>
    <col min="10241" max="10241" width="5.33203125" style="87" customWidth="1"/>
    <col min="10242" max="10242" width="16.83203125" style="87" customWidth="1"/>
    <col min="10243" max="10243" width="41.58203125" style="87" customWidth="1"/>
    <col min="10244" max="10244" width="7.08203125" style="87" customWidth="1"/>
    <col min="10245" max="10245" width="8.33203125" style="87" customWidth="1"/>
    <col min="10246" max="10246" width="17.75" style="87" customWidth="1"/>
    <col min="10247" max="10247" width="17.33203125" style="87" customWidth="1"/>
    <col min="10248" max="10248" width="17" style="87" customWidth="1"/>
    <col min="10249" max="10496" width="9" style="87"/>
    <col min="10497" max="10497" width="5.33203125" style="87" customWidth="1"/>
    <col min="10498" max="10498" width="16.83203125" style="87" customWidth="1"/>
    <col min="10499" max="10499" width="41.58203125" style="87" customWidth="1"/>
    <col min="10500" max="10500" width="7.08203125" style="87" customWidth="1"/>
    <col min="10501" max="10501" width="8.33203125" style="87" customWidth="1"/>
    <col min="10502" max="10502" width="17.75" style="87" customWidth="1"/>
    <col min="10503" max="10503" width="17.33203125" style="87" customWidth="1"/>
    <col min="10504" max="10504" width="17" style="87" customWidth="1"/>
    <col min="10505" max="10752" width="9" style="87"/>
    <col min="10753" max="10753" width="5.33203125" style="87" customWidth="1"/>
    <col min="10754" max="10754" width="16.83203125" style="87" customWidth="1"/>
    <col min="10755" max="10755" width="41.58203125" style="87" customWidth="1"/>
    <col min="10756" max="10756" width="7.08203125" style="87" customWidth="1"/>
    <col min="10757" max="10757" width="8.33203125" style="87" customWidth="1"/>
    <col min="10758" max="10758" width="17.75" style="87" customWidth="1"/>
    <col min="10759" max="10759" width="17.33203125" style="87" customWidth="1"/>
    <col min="10760" max="10760" width="17" style="87" customWidth="1"/>
    <col min="10761" max="11008" width="9" style="87"/>
    <col min="11009" max="11009" width="5.33203125" style="87" customWidth="1"/>
    <col min="11010" max="11010" width="16.83203125" style="87" customWidth="1"/>
    <col min="11011" max="11011" width="41.58203125" style="87" customWidth="1"/>
    <col min="11012" max="11012" width="7.08203125" style="87" customWidth="1"/>
    <col min="11013" max="11013" width="8.33203125" style="87" customWidth="1"/>
    <col min="11014" max="11014" width="17.75" style="87" customWidth="1"/>
    <col min="11015" max="11015" width="17.33203125" style="87" customWidth="1"/>
    <col min="11016" max="11016" width="17" style="87" customWidth="1"/>
    <col min="11017" max="11264" width="9" style="87"/>
    <col min="11265" max="11265" width="5.33203125" style="87" customWidth="1"/>
    <col min="11266" max="11266" width="16.83203125" style="87" customWidth="1"/>
    <col min="11267" max="11267" width="41.58203125" style="87" customWidth="1"/>
    <col min="11268" max="11268" width="7.08203125" style="87" customWidth="1"/>
    <col min="11269" max="11269" width="8.33203125" style="87" customWidth="1"/>
    <col min="11270" max="11270" width="17.75" style="87" customWidth="1"/>
    <col min="11271" max="11271" width="17.33203125" style="87" customWidth="1"/>
    <col min="11272" max="11272" width="17" style="87" customWidth="1"/>
    <col min="11273" max="11520" width="9" style="87"/>
    <col min="11521" max="11521" width="5.33203125" style="87" customWidth="1"/>
    <col min="11522" max="11522" width="16.83203125" style="87" customWidth="1"/>
    <col min="11523" max="11523" width="41.58203125" style="87" customWidth="1"/>
    <col min="11524" max="11524" width="7.08203125" style="87" customWidth="1"/>
    <col min="11525" max="11525" width="8.33203125" style="87" customWidth="1"/>
    <col min="11526" max="11526" width="17.75" style="87" customWidth="1"/>
    <col min="11527" max="11527" width="17.33203125" style="87" customWidth="1"/>
    <col min="11528" max="11528" width="17" style="87" customWidth="1"/>
    <col min="11529" max="11776" width="9" style="87"/>
    <col min="11777" max="11777" width="5.33203125" style="87" customWidth="1"/>
    <col min="11778" max="11778" width="16.83203125" style="87" customWidth="1"/>
    <col min="11779" max="11779" width="41.58203125" style="87" customWidth="1"/>
    <col min="11780" max="11780" width="7.08203125" style="87" customWidth="1"/>
    <col min="11781" max="11781" width="8.33203125" style="87" customWidth="1"/>
    <col min="11782" max="11782" width="17.75" style="87" customWidth="1"/>
    <col min="11783" max="11783" width="17.33203125" style="87" customWidth="1"/>
    <col min="11784" max="11784" width="17" style="87" customWidth="1"/>
    <col min="11785" max="12032" width="9" style="87"/>
    <col min="12033" max="12033" width="5.33203125" style="87" customWidth="1"/>
    <col min="12034" max="12034" width="16.83203125" style="87" customWidth="1"/>
    <col min="12035" max="12035" width="41.58203125" style="87" customWidth="1"/>
    <col min="12036" max="12036" width="7.08203125" style="87" customWidth="1"/>
    <col min="12037" max="12037" width="8.33203125" style="87" customWidth="1"/>
    <col min="12038" max="12038" width="17.75" style="87" customWidth="1"/>
    <col min="12039" max="12039" width="17.33203125" style="87" customWidth="1"/>
    <col min="12040" max="12040" width="17" style="87" customWidth="1"/>
    <col min="12041" max="12288" width="9" style="87"/>
    <col min="12289" max="12289" width="5.33203125" style="87" customWidth="1"/>
    <col min="12290" max="12290" width="16.83203125" style="87" customWidth="1"/>
    <col min="12291" max="12291" width="41.58203125" style="87" customWidth="1"/>
    <col min="12292" max="12292" width="7.08203125" style="87" customWidth="1"/>
    <col min="12293" max="12293" width="8.33203125" style="87" customWidth="1"/>
    <col min="12294" max="12294" width="17.75" style="87" customWidth="1"/>
    <col min="12295" max="12295" width="17.33203125" style="87" customWidth="1"/>
    <col min="12296" max="12296" width="17" style="87" customWidth="1"/>
    <col min="12297" max="12544" width="9" style="87"/>
    <col min="12545" max="12545" width="5.33203125" style="87" customWidth="1"/>
    <col min="12546" max="12546" width="16.83203125" style="87" customWidth="1"/>
    <col min="12547" max="12547" width="41.58203125" style="87" customWidth="1"/>
    <col min="12548" max="12548" width="7.08203125" style="87" customWidth="1"/>
    <col min="12549" max="12549" width="8.33203125" style="87" customWidth="1"/>
    <col min="12550" max="12550" width="17.75" style="87" customWidth="1"/>
    <col min="12551" max="12551" width="17.33203125" style="87" customWidth="1"/>
    <col min="12552" max="12552" width="17" style="87" customWidth="1"/>
    <col min="12553" max="12800" width="9" style="87"/>
    <col min="12801" max="12801" width="5.33203125" style="87" customWidth="1"/>
    <col min="12802" max="12802" width="16.83203125" style="87" customWidth="1"/>
    <col min="12803" max="12803" width="41.58203125" style="87" customWidth="1"/>
    <col min="12804" max="12804" width="7.08203125" style="87" customWidth="1"/>
    <col min="12805" max="12805" width="8.33203125" style="87" customWidth="1"/>
    <col min="12806" max="12806" width="17.75" style="87" customWidth="1"/>
    <col min="12807" max="12807" width="17.33203125" style="87" customWidth="1"/>
    <col min="12808" max="12808" width="17" style="87" customWidth="1"/>
    <col min="12809" max="13056" width="9" style="87"/>
    <col min="13057" max="13057" width="5.33203125" style="87" customWidth="1"/>
    <col min="13058" max="13058" width="16.83203125" style="87" customWidth="1"/>
    <col min="13059" max="13059" width="41.58203125" style="87" customWidth="1"/>
    <col min="13060" max="13060" width="7.08203125" style="87" customWidth="1"/>
    <col min="13061" max="13061" width="8.33203125" style="87" customWidth="1"/>
    <col min="13062" max="13062" width="17.75" style="87" customWidth="1"/>
    <col min="13063" max="13063" width="17.33203125" style="87" customWidth="1"/>
    <col min="13064" max="13064" width="17" style="87" customWidth="1"/>
    <col min="13065" max="13312" width="9" style="87"/>
    <col min="13313" max="13313" width="5.33203125" style="87" customWidth="1"/>
    <col min="13314" max="13314" width="16.83203125" style="87" customWidth="1"/>
    <col min="13315" max="13315" width="41.58203125" style="87" customWidth="1"/>
    <col min="13316" max="13316" width="7.08203125" style="87" customWidth="1"/>
    <col min="13317" max="13317" width="8.33203125" style="87" customWidth="1"/>
    <col min="13318" max="13318" width="17.75" style="87" customWidth="1"/>
    <col min="13319" max="13319" width="17.33203125" style="87" customWidth="1"/>
    <col min="13320" max="13320" width="17" style="87" customWidth="1"/>
    <col min="13321" max="13568" width="9" style="87"/>
    <col min="13569" max="13569" width="5.33203125" style="87" customWidth="1"/>
    <col min="13570" max="13570" width="16.83203125" style="87" customWidth="1"/>
    <col min="13571" max="13571" width="41.58203125" style="87" customWidth="1"/>
    <col min="13572" max="13572" width="7.08203125" style="87" customWidth="1"/>
    <col min="13573" max="13573" width="8.33203125" style="87" customWidth="1"/>
    <col min="13574" max="13574" width="17.75" style="87" customWidth="1"/>
    <col min="13575" max="13575" width="17.33203125" style="87" customWidth="1"/>
    <col min="13576" max="13576" width="17" style="87" customWidth="1"/>
    <col min="13577" max="13824" width="9" style="87"/>
    <col min="13825" max="13825" width="5.33203125" style="87" customWidth="1"/>
    <col min="13826" max="13826" width="16.83203125" style="87" customWidth="1"/>
    <col min="13827" max="13827" width="41.58203125" style="87" customWidth="1"/>
    <col min="13828" max="13828" width="7.08203125" style="87" customWidth="1"/>
    <col min="13829" max="13829" width="8.33203125" style="87" customWidth="1"/>
    <col min="13830" max="13830" width="17.75" style="87" customWidth="1"/>
    <col min="13831" max="13831" width="17.33203125" style="87" customWidth="1"/>
    <col min="13832" max="13832" width="17" style="87" customWidth="1"/>
    <col min="13833" max="14080" width="9" style="87"/>
    <col min="14081" max="14081" width="5.33203125" style="87" customWidth="1"/>
    <col min="14082" max="14082" width="16.83203125" style="87" customWidth="1"/>
    <col min="14083" max="14083" width="41.58203125" style="87" customWidth="1"/>
    <col min="14084" max="14084" width="7.08203125" style="87" customWidth="1"/>
    <col min="14085" max="14085" width="8.33203125" style="87" customWidth="1"/>
    <col min="14086" max="14086" width="17.75" style="87" customWidth="1"/>
    <col min="14087" max="14087" width="17.33203125" style="87" customWidth="1"/>
    <col min="14088" max="14088" width="17" style="87" customWidth="1"/>
    <col min="14089" max="14336" width="9" style="87"/>
    <col min="14337" max="14337" width="5.33203125" style="87" customWidth="1"/>
    <col min="14338" max="14338" width="16.83203125" style="87" customWidth="1"/>
    <col min="14339" max="14339" width="41.58203125" style="87" customWidth="1"/>
    <col min="14340" max="14340" width="7.08203125" style="87" customWidth="1"/>
    <col min="14341" max="14341" width="8.33203125" style="87" customWidth="1"/>
    <col min="14342" max="14342" width="17.75" style="87" customWidth="1"/>
    <col min="14343" max="14343" width="17.33203125" style="87" customWidth="1"/>
    <col min="14344" max="14344" width="17" style="87" customWidth="1"/>
    <col min="14345" max="14592" width="9" style="87"/>
    <col min="14593" max="14593" width="5.33203125" style="87" customWidth="1"/>
    <col min="14594" max="14594" width="16.83203125" style="87" customWidth="1"/>
    <col min="14595" max="14595" width="41.58203125" style="87" customWidth="1"/>
    <col min="14596" max="14596" width="7.08203125" style="87" customWidth="1"/>
    <col min="14597" max="14597" width="8.33203125" style="87" customWidth="1"/>
    <col min="14598" max="14598" width="17.75" style="87" customWidth="1"/>
    <col min="14599" max="14599" width="17.33203125" style="87" customWidth="1"/>
    <col min="14600" max="14600" width="17" style="87" customWidth="1"/>
    <col min="14601" max="14848" width="9" style="87"/>
    <col min="14849" max="14849" width="5.33203125" style="87" customWidth="1"/>
    <col min="14850" max="14850" width="16.83203125" style="87" customWidth="1"/>
    <col min="14851" max="14851" width="41.58203125" style="87" customWidth="1"/>
    <col min="14852" max="14852" width="7.08203125" style="87" customWidth="1"/>
    <col min="14853" max="14853" width="8.33203125" style="87" customWidth="1"/>
    <col min="14854" max="14854" width="17.75" style="87" customWidth="1"/>
    <col min="14855" max="14855" width="17.33203125" style="87" customWidth="1"/>
    <col min="14856" max="14856" width="17" style="87" customWidth="1"/>
    <col min="14857" max="15104" width="9" style="87"/>
    <col min="15105" max="15105" width="5.33203125" style="87" customWidth="1"/>
    <col min="15106" max="15106" width="16.83203125" style="87" customWidth="1"/>
    <col min="15107" max="15107" width="41.58203125" style="87" customWidth="1"/>
    <col min="15108" max="15108" width="7.08203125" style="87" customWidth="1"/>
    <col min="15109" max="15109" width="8.33203125" style="87" customWidth="1"/>
    <col min="15110" max="15110" width="17.75" style="87" customWidth="1"/>
    <col min="15111" max="15111" width="17.33203125" style="87" customWidth="1"/>
    <col min="15112" max="15112" width="17" style="87" customWidth="1"/>
    <col min="15113" max="15360" width="9" style="87"/>
    <col min="15361" max="15361" width="5.33203125" style="87" customWidth="1"/>
    <col min="15362" max="15362" width="16.83203125" style="87" customWidth="1"/>
    <col min="15363" max="15363" width="41.58203125" style="87" customWidth="1"/>
    <col min="15364" max="15364" width="7.08203125" style="87" customWidth="1"/>
    <col min="15365" max="15365" width="8.33203125" style="87" customWidth="1"/>
    <col min="15366" max="15366" width="17.75" style="87" customWidth="1"/>
    <col min="15367" max="15367" width="17.33203125" style="87" customWidth="1"/>
    <col min="15368" max="15368" width="17" style="87" customWidth="1"/>
    <col min="15369" max="15616" width="9" style="87"/>
    <col min="15617" max="15617" width="5.33203125" style="87" customWidth="1"/>
    <col min="15618" max="15618" width="16.83203125" style="87" customWidth="1"/>
    <col min="15619" max="15619" width="41.58203125" style="87" customWidth="1"/>
    <col min="15620" max="15620" width="7.08203125" style="87" customWidth="1"/>
    <col min="15621" max="15621" width="8.33203125" style="87" customWidth="1"/>
    <col min="15622" max="15622" width="17.75" style="87" customWidth="1"/>
    <col min="15623" max="15623" width="17.33203125" style="87" customWidth="1"/>
    <col min="15624" max="15624" width="17" style="87" customWidth="1"/>
    <col min="15625" max="15872" width="9" style="87"/>
    <col min="15873" max="15873" width="5.33203125" style="87" customWidth="1"/>
    <col min="15874" max="15874" width="16.83203125" style="87" customWidth="1"/>
    <col min="15875" max="15875" width="41.58203125" style="87" customWidth="1"/>
    <col min="15876" max="15876" width="7.08203125" style="87" customWidth="1"/>
    <col min="15877" max="15877" width="8.33203125" style="87" customWidth="1"/>
    <col min="15878" max="15878" width="17.75" style="87" customWidth="1"/>
    <col min="15879" max="15879" width="17.33203125" style="87" customWidth="1"/>
    <col min="15880" max="15880" width="17" style="87" customWidth="1"/>
    <col min="15881" max="16128" width="9" style="87"/>
    <col min="16129" max="16129" width="5.33203125" style="87" customWidth="1"/>
    <col min="16130" max="16130" width="16.83203125" style="87" customWidth="1"/>
    <col min="16131" max="16131" width="41.58203125" style="87" customWidth="1"/>
    <col min="16132" max="16132" width="7.08203125" style="87" customWidth="1"/>
    <col min="16133" max="16133" width="8.33203125" style="87" customWidth="1"/>
    <col min="16134" max="16134" width="17.75" style="87" customWidth="1"/>
    <col min="16135" max="16135" width="17.33203125" style="87" customWidth="1"/>
    <col min="16136" max="16136" width="17" style="87" customWidth="1"/>
    <col min="16137" max="16384" width="9" style="87"/>
  </cols>
  <sheetData>
    <row r="2" spans="1:8" ht="16.5" x14ac:dyDescent="0.35">
      <c r="A2" s="153" t="s">
        <v>99</v>
      </c>
      <c r="B2" s="153"/>
      <c r="C2" s="153"/>
      <c r="D2" s="153"/>
      <c r="E2" s="153"/>
      <c r="F2" s="154"/>
      <c r="G2" s="154"/>
      <c r="H2" s="154"/>
    </row>
    <row r="3" spans="1:8" ht="20" x14ac:dyDescent="0.35">
      <c r="A3" s="155" t="s">
        <v>100</v>
      </c>
      <c r="B3" s="155"/>
      <c r="C3" s="155"/>
      <c r="D3" s="155"/>
      <c r="E3" s="155"/>
      <c r="F3" s="89"/>
    </row>
    <row r="4" spans="1:8" ht="16.5" x14ac:dyDescent="0.35">
      <c r="A4" s="155" t="s">
        <v>101</v>
      </c>
      <c r="B4" s="155"/>
      <c r="C4" s="155"/>
      <c r="D4" s="155"/>
      <c r="E4" s="155"/>
      <c r="F4" s="155"/>
      <c r="G4" s="155"/>
      <c r="H4" s="155"/>
    </row>
    <row r="5" spans="1:8" s="90" customFormat="1" x14ac:dyDescent="0.35">
      <c r="A5" s="156" t="s">
        <v>102</v>
      </c>
      <c r="B5" s="157" t="s">
        <v>103</v>
      </c>
      <c r="C5" s="157"/>
      <c r="D5" s="157"/>
      <c r="E5" s="157"/>
      <c r="F5" s="157"/>
      <c r="G5" s="157" t="s">
        <v>104</v>
      </c>
      <c r="H5" s="157"/>
    </row>
    <row r="6" spans="1:8" s="94" customFormat="1" ht="15" x14ac:dyDescent="0.3">
      <c r="A6" s="156"/>
      <c r="B6" s="91" t="s">
        <v>105</v>
      </c>
      <c r="C6" s="91" t="s">
        <v>0</v>
      </c>
      <c r="D6" s="91" t="s">
        <v>1</v>
      </c>
      <c r="E6" s="91" t="s">
        <v>22</v>
      </c>
      <c r="F6" s="91" t="s">
        <v>3</v>
      </c>
      <c r="G6" s="92" t="s">
        <v>106</v>
      </c>
      <c r="H6" s="93" t="s">
        <v>107</v>
      </c>
    </row>
    <row r="7" spans="1:8" s="94" customFormat="1" x14ac:dyDescent="0.3">
      <c r="A7" s="95" t="s">
        <v>108</v>
      </c>
      <c r="B7" s="145" t="s">
        <v>109</v>
      </c>
      <c r="C7" s="146"/>
      <c r="D7" s="146"/>
      <c r="E7" s="146"/>
      <c r="F7" s="147"/>
      <c r="G7" s="95" t="s">
        <v>110</v>
      </c>
      <c r="H7" s="95" t="s">
        <v>111</v>
      </c>
    </row>
    <row r="8" spans="1:8" s="94" customFormat="1" ht="15" x14ac:dyDescent="0.3">
      <c r="A8" s="91" t="s">
        <v>112</v>
      </c>
      <c r="B8" s="148" t="s">
        <v>113</v>
      </c>
      <c r="C8" s="148"/>
      <c r="D8" s="148"/>
      <c r="E8" s="148"/>
      <c r="F8" s="148"/>
      <c r="G8" s="148"/>
      <c r="H8" s="148"/>
    </row>
    <row r="9" spans="1:8" s="94" customFormat="1" ht="409.5" x14ac:dyDescent="0.3">
      <c r="A9" s="96">
        <v>1</v>
      </c>
      <c r="B9" s="97" t="s">
        <v>7</v>
      </c>
      <c r="C9" s="98" t="s">
        <v>114</v>
      </c>
      <c r="D9" s="99" t="s">
        <v>6</v>
      </c>
      <c r="E9" s="99">
        <v>2</v>
      </c>
      <c r="F9" s="97" t="s">
        <v>115</v>
      </c>
      <c r="G9" s="100" t="s">
        <v>116</v>
      </c>
      <c r="H9" s="100" t="s">
        <v>117</v>
      </c>
    </row>
    <row r="10" spans="1:8" s="94" customFormat="1" ht="363" x14ac:dyDescent="0.3">
      <c r="A10" s="96">
        <v>2</v>
      </c>
      <c r="B10" s="101" t="s">
        <v>10</v>
      </c>
      <c r="C10" s="101" t="s">
        <v>96</v>
      </c>
      <c r="D10" s="102" t="s">
        <v>5</v>
      </c>
      <c r="E10" s="102">
        <v>2</v>
      </c>
      <c r="F10" s="103" t="s">
        <v>118</v>
      </c>
      <c r="G10" s="100" t="s">
        <v>116</v>
      </c>
      <c r="H10" s="100" t="s">
        <v>117</v>
      </c>
    </row>
    <row r="11" spans="1:8" s="94" customFormat="1" ht="99" x14ac:dyDescent="0.3">
      <c r="A11" s="96">
        <v>3</v>
      </c>
      <c r="B11" s="104" t="s">
        <v>12</v>
      </c>
      <c r="C11" s="104" t="s">
        <v>13</v>
      </c>
      <c r="D11" s="105" t="s">
        <v>4</v>
      </c>
      <c r="E11" s="105">
        <v>2</v>
      </c>
      <c r="F11" s="99" t="s">
        <v>119</v>
      </c>
      <c r="G11" s="100" t="s">
        <v>116</v>
      </c>
      <c r="H11" s="100" t="s">
        <v>117</v>
      </c>
    </row>
    <row r="12" spans="1:8" s="94" customFormat="1" ht="16.5" x14ac:dyDescent="0.3">
      <c r="A12" s="149" t="s">
        <v>120</v>
      </c>
      <c r="B12" s="150"/>
      <c r="C12" s="150"/>
      <c r="D12" s="150"/>
      <c r="E12" s="150"/>
      <c r="F12" s="150"/>
      <c r="G12" s="150"/>
      <c r="H12" s="151"/>
    </row>
    <row r="13" spans="1:8" s="94" customFormat="1" ht="49.5" x14ac:dyDescent="0.3">
      <c r="A13" s="96">
        <v>4</v>
      </c>
      <c r="B13" s="104" t="s">
        <v>15</v>
      </c>
      <c r="C13" s="104" t="s">
        <v>16</v>
      </c>
      <c r="D13" s="105" t="s">
        <v>4</v>
      </c>
      <c r="E13" s="105">
        <v>1</v>
      </c>
      <c r="F13" s="99"/>
      <c r="G13" s="100" t="s">
        <v>116</v>
      </c>
      <c r="H13" s="100" t="s">
        <v>117</v>
      </c>
    </row>
    <row r="14" spans="1:8" s="94" customFormat="1" ht="33" x14ac:dyDescent="0.3">
      <c r="A14" s="96">
        <v>5</v>
      </c>
      <c r="B14" s="104" t="s">
        <v>15</v>
      </c>
      <c r="C14" s="104" t="s">
        <v>17</v>
      </c>
      <c r="D14" s="105" t="s">
        <v>4</v>
      </c>
      <c r="E14" s="105">
        <v>1</v>
      </c>
      <c r="F14" s="99"/>
      <c r="G14" s="100" t="s">
        <v>116</v>
      </c>
      <c r="H14" s="100" t="s">
        <v>117</v>
      </c>
    </row>
    <row r="15" spans="1:8" s="94" customFormat="1" ht="16.5" x14ac:dyDescent="0.3">
      <c r="A15" s="149" t="s">
        <v>121</v>
      </c>
      <c r="B15" s="150"/>
      <c r="C15" s="150"/>
      <c r="D15" s="150"/>
      <c r="E15" s="150"/>
      <c r="F15" s="150"/>
      <c r="G15" s="150"/>
      <c r="H15" s="151"/>
    </row>
    <row r="16" spans="1:8" s="94" customFormat="1" ht="82.5" x14ac:dyDescent="0.3">
      <c r="A16" s="96">
        <v>7</v>
      </c>
      <c r="B16" s="104" t="s">
        <v>19</v>
      </c>
      <c r="C16" s="106" t="s">
        <v>21</v>
      </c>
      <c r="D16" s="105" t="s">
        <v>4</v>
      </c>
      <c r="E16" s="105">
        <v>1</v>
      </c>
      <c r="F16" s="99"/>
      <c r="G16" s="100" t="s">
        <v>116</v>
      </c>
      <c r="H16" s="100" t="s">
        <v>117</v>
      </c>
    </row>
    <row r="17" spans="1:8" s="94" customFormat="1" ht="280.5" x14ac:dyDescent="0.3">
      <c r="A17" s="96">
        <v>8</v>
      </c>
      <c r="B17" s="104" t="s">
        <v>25</v>
      </c>
      <c r="C17" s="107" t="s">
        <v>122</v>
      </c>
      <c r="D17" s="105" t="s">
        <v>4</v>
      </c>
      <c r="E17" s="105">
        <v>5</v>
      </c>
      <c r="F17" s="99" t="s">
        <v>123</v>
      </c>
      <c r="G17" s="100" t="s">
        <v>116</v>
      </c>
      <c r="H17" s="100" t="s">
        <v>117</v>
      </c>
    </row>
    <row r="19" spans="1:8" s="108" customFormat="1" ht="18" x14ac:dyDescent="0.3">
      <c r="A19" s="86"/>
      <c r="F19" s="152" t="s">
        <v>124</v>
      </c>
      <c r="G19" s="152"/>
      <c r="H19" s="152"/>
    </row>
    <row r="20" spans="1:8" ht="16" x14ac:dyDescent="0.35">
      <c r="F20" s="144" t="s">
        <v>125</v>
      </c>
      <c r="G20" s="144"/>
      <c r="H20" s="144"/>
    </row>
    <row r="21" spans="1:8" x14ac:dyDescent="0.35">
      <c r="F21" s="144" t="s">
        <v>126</v>
      </c>
      <c r="G21" s="144"/>
      <c r="H21" s="144"/>
    </row>
    <row r="26" spans="1:8" ht="16" x14ac:dyDescent="0.35">
      <c r="F26" s="144" t="s">
        <v>127</v>
      </c>
      <c r="G26" s="144"/>
      <c r="H26" s="144"/>
    </row>
  </sheetData>
  <mergeCells count="14">
    <mergeCell ref="A2:H2"/>
    <mergeCell ref="A3:E3"/>
    <mergeCell ref="A4:H4"/>
    <mergeCell ref="A5:A6"/>
    <mergeCell ref="B5:F5"/>
    <mergeCell ref="G5:H5"/>
    <mergeCell ref="F21:H21"/>
    <mergeCell ref="F26:H26"/>
    <mergeCell ref="B7:F7"/>
    <mergeCell ref="B8:H8"/>
    <mergeCell ref="A12:H12"/>
    <mergeCell ref="A15:H15"/>
    <mergeCell ref="F19:H19"/>
    <mergeCell ref="F20:H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26"/>
  <sheetViews>
    <sheetView topLeftCell="A7" zoomScale="55" zoomScaleNormal="55" workbookViewId="0">
      <selection activeCell="C5" sqref="C5"/>
    </sheetView>
  </sheetViews>
  <sheetFormatPr defaultColWidth="9.08203125" defaultRowHeight="16.5" x14ac:dyDescent="0.35"/>
  <cols>
    <col min="1" max="1" width="8" style="1" customWidth="1"/>
    <col min="2" max="2" width="17.08203125" style="1" customWidth="1"/>
    <col min="3" max="3" width="89.83203125" style="1" customWidth="1"/>
    <col min="4" max="5" width="9.08203125" style="1"/>
    <col min="6" max="6" width="16.75" style="3" customWidth="1"/>
    <col min="7" max="7" width="18.75" style="3" customWidth="1"/>
    <col min="8" max="8" width="22.33203125" style="1" customWidth="1"/>
    <col min="9" max="9" width="21.75" style="1" customWidth="1"/>
    <col min="10" max="16384" width="9.08203125" style="1"/>
  </cols>
  <sheetData>
    <row r="1" spans="1:11" x14ac:dyDescent="0.35">
      <c r="A1" s="158" t="s">
        <v>28</v>
      </c>
      <c r="B1" s="158"/>
      <c r="C1" s="158"/>
      <c r="D1" s="158"/>
      <c r="E1" s="158"/>
      <c r="F1" s="158"/>
      <c r="G1" s="158"/>
      <c r="H1" s="158"/>
      <c r="I1" s="158"/>
    </row>
    <row r="2" spans="1:11" ht="17" thickBot="1" x14ac:dyDescent="0.4"/>
    <row r="3" spans="1:11" ht="48.75" customHeight="1" thickTop="1" x14ac:dyDescent="0.35">
      <c r="A3" s="4" t="s">
        <v>23</v>
      </c>
      <c r="B3" s="10" t="s">
        <v>24</v>
      </c>
      <c r="C3" s="11" t="s">
        <v>0</v>
      </c>
      <c r="D3" s="11" t="s">
        <v>1</v>
      </c>
      <c r="E3" s="11" t="s">
        <v>22</v>
      </c>
      <c r="F3" s="12" t="s">
        <v>29</v>
      </c>
      <c r="G3" s="12" t="s">
        <v>30</v>
      </c>
      <c r="H3" s="11" t="s">
        <v>2</v>
      </c>
      <c r="I3" s="13" t="s">
        <v>3</v>
      </c>
    </row>
    <row r="4" spans="1:11" ht="409.5" x14ac:dyDescent="0.35">
      <c r="A4" s="5">
        <v>1</v>
      </c>
      <c r="B4" s="14" t="s">
        <v>7</v>
      </c>
      <c r="C4" s="15" t="s">
        <v>9</v>
      </c>
      <c r="D4" s="16" t="s">
        <v>6</v>
      </c>
      <c r="E4" s="16">
        <v>2</v>
      </c>
      <c r="F4" s="17"/>
      <c r="G4" s="17"/>
      <c r="H4" s="16" t="s">
        <v>8</v>
      </c>
      <c r="I4" s="18"/>
    </row>
    <row r="5" spans="1:11" ht="264" x14ac:dyDescent="0.35">
      <c r="A5" s="6">
        <v>2</v>
      </c>
      <c r="B5" s="19" t="s">
        <v>10</v>
      </c>
      <c r="C5" s="20" t="s">
        <v>96</v>
      </c>
      <c r="D5" s="21" t="s">
        <v>5</v>
      </c>
      <c r="E5" s="21">
        <v>2</v>
      </c>
      <c r="F5" s="22"/>
      <c r="G5" s="17"/>
      <c r="H5" s="23" t="s">
        <v>11</v>
      </c>
      <c r="I5" s="24"/>
      <c r="K5" s="2"/>
    </row>
    <row r="6" spans="1:11" ht="108.75" customHeight="1" x14ac:dyDescent="0.35">
      <c r="A6" s="7">
        <v>3</v>
      </c>
      <c r="B6" s="25" t="s">
        <v>12</v>
      </c>
      <c r="C6" s="26" t="s">
        <v>13</v>
      </c>
      <c r="D6" s="27" t="s">
        <v>4</v>
      </c>
      <c r="E6" s="27">
        <v>2</v>
      </c>
      <c r="F6" s="28"/>
      <c r="G6" s="17"/>
      <c r="H6" s="16" t="s">
        <v>14</v>
      </c>
      <c r="I6" s="29"/>
      <c r="K6" s="2"/>
    </row>
    <row r="7" spans="1:11" ht="33" x14ac:dyDescent="0.35">
      <c r="A7" s="7">
        <v>4</v>
      </c>
      <c r="B7" s="25" t="s">
        <v>15</v>
      </c>
      <c r="C7" s="26" t="s">
        <v>16</v>
      </c>
      <c r="D7" s="27" t="s">
        <v>4</v>
      </c>
      <c r="E7" s="27">
        <v>1</v>
      </c>
      <c r="F7" s="28"/>
      <c r="G7" s="17"/>
      <c r="H7" s="16" t="s">
        <v>18</v>
      </c>
      <c r="I7" s="18"/>
      <c r="K7" s="2"/>
    </row>
    <row r="8" spans="1:11" ht="48.75" customHeight="1" x14ac:dyDescent="0.35">
      <c r="A8" s="7">
        <v>5</v>
      </c>
      <c r="B8" s="25" t="s">
        <v>15</v>
      </c>
      <c r="C8" s="26" t="s">
        <v>17</v>
      </c>
      <c r="D8" s="27" t="s">
        <v>4</v>
      </c>
      <c r="E8" s="27">
        <v>1</v>
      </c>
      <c r="F8" s="28"/>
      <c r="G8" s="17"/>
      <c r="H8" s="16" t="s">
        <v>18</v>
      </c>
      <c r="I8" s="18"/>
    </row>
    <row r="9" spans="1:11" ht="82.5" x14ac:dyDescent="0.35">
      <c r="A9" s="7">
        <v>6</v>
      </c>
      <c r="B9" s="25" t="s">
        <v>19</v>
      </c>
      <c r="C9" s="30" t="s">
        <v>21</v>
      </c>
      <c r="D9" s="27" t="s">
        <v>4</v>
      </c>
      <c r="E9" s="27">
        <v>1</v>
      </c>
      <c r="F9" s="28"/>
      <c r="G9" s="17"/>
      <c r="H9" s="16" t="s">
        <v>20</v>
      </c>
      <c r="I9" s="18"/>
    </row>
    <row r="10" spans="1:11" ht="295.5" customHeight="1" x14ac:dyDescent="0.35">
      <c r="A10" s="8">
        <v>7</v>
      </c>
      <c r="B10" s="25" t="s">
        <v>25</v>
      </c>
      <c r="C10" s="30" t="s">
        <v>27</v>
      </c>
      <c r="D10" s="27" t="s">
        <v>4</v>
      </c>
      <c r="E10" s="27">
        <v>5</v>
      </c>
      <c r="F10" s="28"/>
      <c r="G10" s="17"/>
      <c r="H10" s="16" t="s">
        <v>26</v>
      </c>
      <c r="I10" s="18"/>
      <c r="K10" s="2"/>
    </row>
    <row r="11" spans="1:11" x14ac:dyDescent="0.35">
      <c r="A11" s="9"/>
      <c r="B11" s="31" t="s">
        <v>31</v>
      </c>
      <c r="C11" s="32"/>
      <c r="D11" s="32"/>
      <c r="E11" s="32"/>
      <c r="F11" s="33"/>
      <c r="G11" s="34"/>
      <c r="H11" s="32"/>
      <c r="I11" s="35"/>
    </row>
    <row r="12" spans="1:11" x14ac:dyDescent="0.35">
      <c r="A12" s="9"/>
      <c r="B12" s="31" t="s">
        <v>32</v>
      </c>
      <c r="C12" s="32"/>
      <c r="D12" s="32"/>
      <c r="E12" s="32"/>
      <c r="F12" s="33"/>
      <c r="G12" s="34"/>
      <c r="H12" s="32"/>
      <c r="I12" s="35"/>
    </row>
    <row r="13" spans="1:11" ht="17" thickBot="1" x14ac:dyDescent="0.4">
      <c r="A13" s="9"/>
      <c r="B13" s="36" t="s">
        <v>33</v>
      </c>
      <c r="C13" s="37"/>
      <c r="D13" s="37"/>
      <c r="E13" s="37"/>
      <c r="F13" s="38"/>
      <c r="G13" s="39"/>
      <c r="H13" s="37"/>
      <c r="I13" s="40"/>
    </row>
    <row r="14" spans="1:11" ht="17" thickTop="1" x14ac:dyDescent="0.35"/>
    <row r="26" ht="83.25" customHeight="1" x14ac:dyDescent="0.35"/>
  </sheetData>
  <mergeCells count="1">
    <mergeCell ref="A1:I1"/>
  </mergeCells>
  <printOptions horizontalCentered="1"/>
  <pageMargins left="0.19685039370078741" right="0.19685039370078741" top="0.51181102362204722" bottom="0.51181102362204722" header="0.31496062992125984" footer="0.31496062992125984"/>
  <pageSetup scale="9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view="pageBreakPreview" topLeftCell="B1" zoomScale="60" zoomScaleNormal="70" workbookViewId="0">
      <selection activeCell="B43" sqref="B43:B56"/>
    </sheetView>
  </sheetViews>
  <sheetFormatPr defaultColWidth="8.58203125" defaultRowHeight="18" x14ac:dyDescent="0.4"/>
  <cols>
    <col min="1" max="1" width="4.33203125" style="63" bestFit="1" customWidth="1"/>
    <col min="2" max="2" width="20.33203125" style="41" customWidth="1"/>
    <col min="3" max="3" width="52.33203125" style="41" customWidth="1"/>
    <col min="4" max="4" width="7.83203125" style="41" bestFit="1" customWidth="1"/>
    <col min="5" max="5" width="6.83203125" style="41" customWidth="1"/>
    <col min="6" max="7" width="15.33203125" style="41" bestFit="1" customWidth="1"/>
    <col min="8" max="8" width="16" style="41" bestFit="1" customWidth="1"/>
    <col min="9" max="9" width="19.25" style="41" bestFit="1" customWidth="1"/>
    <col min="10" max="11" width="15.58203125" style="41" bestFit="1" customWidth="1"/>
    <col min="12" max="12" width="17.58203125" style="41" customWidth="1"/>
    <col min="13" max="13" width="8.58203125" style="41"/>
    <col min="14" max="17" width="14.83203125" style="41" bestFit="1" customWidth="1"/>
    <col min="18" max="16384" width="8.58203125" style="41"/>
  </cols>
  <sheetData>
    <row r="1" spans="1:15" x14ac:dyDescent="0.4">
      <c r="A1" s="134" t="s">
        <v>91</v>
      </c>
      <c r="B1" s="134"/>
      <c r="C1" s="134"/>
      <c r="D1" s="134"/>
      <c r="E1" s="134"/>
      <c r="F1" s="134"/>
      <c r="G1" s="134"/>
      <c r="H1" s="134"/>
      <c r="I1" s="134"/>
      <c r="J1" s="134"/>
      <c r="K1" s="134"/>
      <c r="L1" s="134"/>
    </row>
    <row r="2" spans="1:15" ht="18.5" thickBot="1" x14ac:dyDescent="0.45"/>
    <row r="3" spans="1:15" ht="18.5" thickTop="1" x14ac:dyDescent="0.4">
      <c r="A3" s="135" t="s">
        <v>34</v>
      </c>
      <c r="B3" s="137" t="s">
        <v>24</v>
      </c>
      <c r="C3" s="137" t="s">
        <v>0</v>
      </c>
      <c r="D3" s="137" t="s">
        <v>35</v>
      </c>
      <c r="E3" s="137" t="s">
        <v>22</v>
      </c>
      <c r="F3" s="141" t="s">
        <v>29</v>
      </c>
      <c r="G3" s="142"/>
      <c r="H3" s="142"/>
      <c r="I3" s="141" t="s">
        <v>87</v>
      </c>
      <c r="J3" s="142"/>
      <c r="K3" s="143"/>
      <c r="L3" s="139" t="s">
        <v>3</v>
      </c>
    </row>
    <row r="4" spans="1:15" x14ac:dyDescent="0.4">
      <c r="A4" s="136"/>
      <c r="B4" s="138"/>
      <c r="C4" s="138"/>
      <c r="D4" s="138"/>
      <c r="E4" s="138"/>
      <c r="F4" s="62" t="s">
        <v>36</v>
      </c>
      <c r="G4" s="62" t="s">
        <v>86</v>
      </c>
      <c r="H4" s="62" t="s">
        <v>37</v>
      </c>
      <c r="I4" s="62" t="s">
        <v>36</v>
      </c>
      <c r="J4" s="62" t="s">
        <v>86</v>
      </c>
      <c r="K4" s="62" t="s">
        <v>37</v>
      </c>
      <c r="L4" s="140"/>
    </row>
    <row r="5" spans="1:15" ht="18.75" customHeight="1" x14ac:dyDescent="0.4">
      <c r="A5" s="130">
        <v>1</v>
      </c>
      <c r="B5" s="133" t="s">
        <v>7</v>
      </c>
      <c r="C5" s="61" t="s">
        <v>38</v>
      </c>
      <c r="D5" s="124" t="s">
        <v>6</v>
      </c>
      <c r="E5" s="124">
        <v>2</v>
      </c>
      <c r="F5" s="127">
        <v>513839734</v>
      </c>
      <c r="G5" s="127">
        <v>525000000</v>
      </c>
      <c r="H5" s="127">
        <v>1024400000</v>
      </c>
      <c r="I5" s="127">
        <f>+$E$5*F5</f>
        <v>1027679468</v>
      </c>
      <c r="J5" s="127">
        <f t="shared" ref="J5" si="0">+$E$5*G5</f>
        <v>1050000000</v>
      </c>
      <c r="K5" s="127">
        <f>+$E$5*H5</f>
        <v>2048800000</v>
      </c>
      <c r="L5" s="128"/>
    </row>
    <row r="6" spans="1:15" x14ac:dyDescent="0.4">
      <c r="A6" s="131"/>
      <c r="B6" s="123"/>
      <c r="C6" s="42" t="s">
        <v>39</v>
      </c>
      <c r="D6" s="125"/>
      <c r="E6" s="125"/>
      <c r="F6" s="125"/>
      <c r="G6" s="125"/>
      <c r="H6" s="125"/>
      <c r="I6" s="125"/>
      <c r="J6" s="125"/>
      <c r="K6" s="125"/>
      <c r="L6" s="116"/>
    </row>
    <row r="7" spans="1:15" x14ac:dyDescent="0.4">
      <c r="A7" s="131"/>
      <c r="B7" s="123"/>
      <c r="C7" s="42" t="s">
        <v>40</v>
      </c>
      <c r="D7" s="125"/>
      <c r="E7" s="125"/>
      <c r="F7" s="125"/>
      <c r="G7" s="125"/>
      <c r="H7" s="125"/>
      <c r="I7" s="125"/>
      <c r="J7" s="125"/>
      <c r="K7" s="125"/>
      <c r="L7" s="116"/>
    </row>
    <row r="8" spans="1:15" x14ac:dyDescent="0.4">
      <c r="A8" s="131"/>
      <c r="B8" s="123"/>
      <c r="C8" s="42" t="s">
        <v>41</v>
      </c>
      <c r="D8" s="125"/>
      <c r="E8" s="125"/>
      <c r="F8" s="125"/>
      <c r="G8" s="125"/>
      <c r="H8" s="125"/>
      <c r="I8" s="125"/>
      <c r="J8" s="125"/>
      <c r="K8" s="125"/>
      <c r="L8" s="116"/>
    </row>
    <row r="9" spans="1:15" x14ac:dyDescent="0.4">
      <c r="A9" s="131"/>
      <c r="B9" s="123"/>
      <c r="C9" s="42" t="s">
        <v>42</v>
      </c>
      <c r="D9" s="125"/>
      <c r="E9" s="125"/>
      <c r="F9" s="125"/>
      <c r="G9" s="125"/>
      <c r="H9" s="125"/>
      <c r="I9" s="125"/>
      <c r="J9" s="125"/>
      <c r="K9" s="125"/>
      <c r="L9" s="116"/>
    </row>
    <row r="10" spans="1:15" x14ac:dyDescent="0.4">
      <c r="A10" s="131"/>
      <c r="B10" s="123"/>
      <c r="C10" s="42" t="s">
        <v>43</v>
      </c>
      <c r="D10" s="125"/>
      <c r="E10" s="125"/>
      <c r="F10" s="125"/>
      <c r="G10" s="125"/>
      <c r="H10" s="125"/>
      <c r="I10" s="125"/>
      <c r="J10" s="125"/>
      <c r="K10" s="125"/>
      <c r="L10" s="116"/>
    </row>
    <row r="11" spans="1:15" x14ac:dyDescent="0.4">
      <c r="A11" s="131"/>
      <c r="B11" s="123"/>
      <c r="C11" s="42" t="s">
        <v>44</v>
      </c>
      <c r="D11" s="125"/>
      <c r="E11" s="125"/>
      <c r="F11" s="125"/>
      <c r="G11" s="125"/>
      <c r="H11" s="125"/>
      <c r="I11" s="125"/>
      <c r="J11" s="125"/>
      <c r="K11" s="125"/>
      <c r="L11" s="116"/>
    </row>
    <row r="12" spans="1:15" x14ac:dyDescent="0.4">
      <c r="A12" s="131"/>
      <c r="B12" s="123"/>
      <c r="C12" s="42" t="s">
        <v>45</v>
      </c>
      <c r="D12" s="125"/>
      <c r="E12" s="125"/>
      <c r="F12" s="125"/>
      <c r="G12" s="125"/>
      <c r="H12" s="125"/>
      <c r="I12" s="125"/>
      <c r="J12" s="125"/>
      <c r="K12" s="125"/>
      <c r="L12" s="116"/>
    </row>
    <row r="13" spans="1:15" x14ac:dyDescent="0.4">
      <c r="A13" s="131"/>
      <c r="B13" s="123"/>
      <c r="C13" s="42" t="s">
        <v>46</v>
      </c>
      <c r="D13" s="125"/>
      <c r="E13" s="125"/>
      <c r="F13" s="125"/>
      <c r="G13" s="125"/>
      <c r="H13" s="125"/>
      <c r="I13" s="125"/>
      <c r="J13" s="125"/>
      <c r="K13" s="125"/>
      <c r="L13" s="116"/>
    </row>
    <row r="14" spans="1:15" x14ac:dyDescent="0.4">
      <c r="A14" s="131"/>
      <c r="B14" s="123"/>
      <c r="C14" s="42" t="s">
        <v>47</v>
      </c>
      <c r="D14" s="125"/>
      <c r="E14" s="125"/>
      <c r="F14" s="125"/>
      <c r="G14" s="125"/>
      <c r="H14" s="125"/>
      <c r="I14" s="125"/>
      <c r="J14" s="125"/>
      <c r="K14" s="125"/>
      <c r="L14" s="116"/>
    </row>
    <row r="15" spans="1:15" x14ac:dyDescent="0.4">
      <c r="A15" s="131"/>
      <c r="B15" s="123"/>
      <c r="C15" s="42" t="s">
        <v>48</v>
      </c>
      <c r="D15" s="125"/>
      <c r="E15" s="125"/>
      <c r="F15" s="125"/>
      <c r="G15" s="125"/>
      <c r="H15" s="125"/>
      <c r="I15" s="125"/>
      <c r="J15" s="125"/>
      <c r="K15" s="125"/>
      <c r="L15" s="116"/>
      <c r="O15" s="41">
        <f>179170000</f>
        <v>179170000</v>
      </c>
    </row>
    <row r="16" spans="1:15" x14ac:dyDescent="0.4">
      <c r="A16" s="131"/>
      <c r="B16" s="123"/>
      <c r="C16" s="42" t="s">
        <v>49</v>
      </c>
      <c r="D16" s="125"/>
      <c r="E16" s="125"/>
      <c r="F16" s="125"/>
      <c r="G16" s="125"/>
      <c r="H16" s="125"/>
      <c r="I16" s="125"/>
      <c r="J16" s="125"/>
      <c r="K16" s="125"/>
      <c r="L16" s="116"/>
    </row>
    <row r="17" spans="1:12" x14ac:dyDescent="0.4">
      <c r="A17" s="131"/>
      <c r="B17" s="123"/>
      <c r="C17" s="42" t="s">
        <v>50</v>
      </c>
      <c r="D17" s="125"/>
      <c r="E17" s="125"/>
      <c r="F17" s="125"/>
      <c r="G17" s="125"/>
      <c r="H17" s="125"/>
      <c r="I17" s="125"/>
      <c r="J17" s="125"/>
      <c r="K17" s="125"/>
      <c r="L17" s="116"/>
    </row>
    <row r="18" spans="1:12" x14ac:dyDescent="0.4">
      <c r="A18" s="131"/>
      <c r="B18" s="123"/>
      <c r="C18" s="42" t="s">
        <v>51</v>
      </c>
      <c r="D18" s="125"/>
      <c r="E18" s="125"/>
      <c r="F18" s="125"/>
      <c r="G18" s="125"/>
      <c r="H18" s="125"/>
      <c r="I18" s="125"/>
      <c r="J18" s="125"/>
      <c r="K18" s="125"/>
      <c r="L18" s="116"/>
    </row>
    <row r="19" spans="1:12" x14ac:dyDescent="0.4">
      <c r="A19" s="131"/>
      <c r="B19" s="123"/>
      <c r="C19" s="42" t="s">
        <v>52</v>
      </c>
      <c r="D19" s="125"/>
      <c r="E19" s="125"/>
      <c r="F19" s="125"/>
      <c r="G19" s="125"/>
      <c r="H19" s="125"/>
      <c r="I19" s="125"/>
      <c r="J19" s="125"/>
      <c r="K19" s="125"/>
      <c r="L19" s="116"/>
    </row>
    <row r="20" spans="1:12" x14ac:dyDescent="0.4">
      <c r="A20" s="131"/>
      <c r="B20" s="123"/>
      <c r="C20" s="42" t="s">
        <v>53</v>
      </c>
      <c r="D20" s="125"/>
      <c r="E20" s="125"/>
      <c r="F20" s="125"/>
      <c r="G20" s="125"/>
      <c r="H20" s="125"/>
      <c r="I20" s="125"/>
      <c r="J20" s="125"/>
      <c r="K20" s="125"/>
      <c r="L20" s="116"/>
    </row>
    <row r="21" spans="1:12" x14ac:dyDescent="0.4">
      <c r="A21" s="131"/>
      <c r="B21" s="123"/>
      <c r="C21" s="42" t="s">
        <v>54</v>
      </c>
      <c r="D21" s="125"/>
      <c r="E21" s="125"/>
      <c r="F21" s="125"/>
      <c r="G21" s="125"/>
      <c r="H21" s="125"/>
      <c r="I21" s="125"/>
      <c r="J21" s="125"/>
      <c r="K21" s="125"/>
      <c r="L21" s="116"/>
    </row>
    <row r="22" spans="1:12" x14ac:dyDescent="0.4">
      <c r="A22" s="131"/>
      <c r="B22" s="123"/>
      <c r="C22" s="42" t="s">
        <v>55</v>
      </c>
      <c r="D22" s="125"/>
      <c r="E22" s="125"/>
      <c r="F22" s="125"/>
      <c r="G22" s="125"/>
      <c r="H22" s="125"/>
      <c r="I22" s="125"/>
      <c r="J22" s="125"/>
      <c r="K22" s="125"/>
      <c r="L22" s="116"/>
    </row>
    <row r="23" spans="1:12" ht="36" x14ac:dyDescent="0.4">
      <c r="A23" s="131"/>
      <c r="B23" s="123"/>
      <c r="C23" s="42" t="s">
        <v>56</v>
      </c>
      <c r="D23" s="125"/>
      <c r="E23" s="125"/>
      <c r="F23" s="125"/>
      <c r="G23" s="125"/>
      <c r="H23" s="125"/>
      <c r="I23" s="125"/>
      <c r="J23" s="125"/>
      <c r="K23" s="125"/>
      <c r="L23" s="116"/>
    </row>
    <row r="24" spans="1:12" x14ac:dyDescent="0.4">
      <c r="A24" s="131"/>
      <c r="B24" s="123"/>
      <c r="C24" s="42" t="s">
        <v>57</v>
      </c>
      <c r="D24" s="125"/>
      <c r="E24" s="125"/>
      <c r="F24" s="125"/>
      <c r="G24" s="125"/>
      <c r="H24" s="125"/>
      <c r="I24" s="125"/>
      <c r="J24" s="125"/>
      <c r="K24" s="125"/>
      <c r="L24" s="116"/>
    </row>
    <row r="25" spans="1:12" x14ac:dyDescent="0.4">
      <c r="A25" s="131"/>
      <c r="B25" s="123"/>
      <c r="C25" s="42" t="s">
        <v>58</v>
      </c>
      <c r="D25" s="125"/>
      <c r="E25" s="125"/>
      <c r="F25" s="125"/>
      <c r="G25" s="125"/>
      <c r="H25" s="125"/>
      <c r="I25" s="125"/>
      <c r="J25" s="125"/>
      <c r="K25" s="125"/>
      <c r="L25" s="116"/>
    </row>
    <row r="26" spans="1:12" x14ac:dyDescent="0.4">
      <c r="A26" s="131"/>
      <c r="B26" s="123"/>
      <c r="C26" s="42" t="s">
        <v>59</v>
      </c>
      <c r="D26" s="125"/>
      <c r="E26" s="125"/>
      <c r="F26" s="125"/>
      <c r="G26" s="125"/>
      <c r="H26" s="125"/>
      <c r="I26" s="125"/>
      <c r="J26" s="125"/>
      <c r="K26" s="125"/>
      <c r="L26" s="116"/>
    </row>
    <row r="27" spans="1:12" x14ac:dyDescent="0.4">
      <c r="A27" s="131"/>
      <c r="B27" s="123"/>
      <c r="C27" s="42" t="s">
        <v>60</v>
      </c>
      <c r="D27" s="125"/>
      <c r="E27" s="125"/>
      <c r="F27" s="125"/>
      <c r="G27" s="125"/>
      <c r="H27" s="125"/>
      <c r="I27" s="125"/>
      <c r="J27" s="125"/>
      <c r="K27" s="125"/>
      <c r="L27" s="116"/>
    </row>
    <row r="28" spans="1:12" ht="36" x14ac:dyDescent="0.4">
      <c r="A28" s="131"/>
      <c r="B28" s="123"/>
      <c r="C28" s="42" t="s">
        <v>61</v>
      </c>
      <c r="D28" s="125"/>
      <c r="E28" s="125"/>
      <c r="F28" s="125"/>
      <c r="G28" s="125"/>
      <c r="H28" s="125"/>
      <c r="I28" s="125"/>
      <c r="J28" s="125"/>
      <c r="K28" s="125"/>
      <c r="L28" s="116"/>
    </row>
    <row r="29" spans="1:12" x14ac:dyDescent="0.4">
      <c r="A29" s="131"/>
      <c r="B29" s="123"/>
      <c r="C29" s="42" t="s">
        <v>62</v>
      </c>
      <c r="D29" s="125"/>
      <c r="E29" s="125"/>
      <c r="F29" s="125"/>
      <c r="G29" s="125"/>
      <c r="H29" s="125"/>
      <c r="I29" s="125"/>
      <c r="J29" s="125"/>
      <c r="K29" s="125"/>
      <c r="L29" s="116"/>
    </row>
    <row r="30" spans="1:12" x14ac:dyDescent="0.4">
      <c r="A30" s="131"/>
      <c r="B30" s="123"/>
      <c r="C30" s="42" t="s">
        <v>63</v>
      </c>
      <c r="D30" s="125"/>
      <c r="E30" s="125"/>
      <c r="F30" s="125"/>
      <c r="G30" s="125"/>
      <c r="H30" s="125"/>
      <c r="I30" s="125"/>
      <c r="J30" s="125"/>
      <c r="K30" s="125"/>
      <c r="L30" s="116"/>
    </row>
    <row r="31" spans="1:12" ht="36" x14ac:dyDescent="0.4">
      <c r="A31" s="131"/>
      <c r="B31" s="123"/>
      <c r="C31" s="42" t="s">
        <v>64</v>
      </c>
      <c r="D31" s="125"/>
      <c r="E31" s="125"/>
      <c r="F31" s="125"/>
      <c r="G31" s="125"/>
      <c r="H31" s="125"/>
      <c r="I31" s="125"/>
      <c r="J31" s="125"/>
      <c r="K31" s="125"/>
      <c r="L31" s="116"/>
    </row>
    <row r="32" spans="1:12" x14ac:dyDescent="0.4">
      <c r="A32" s="131"/>
      <c r="B32" s="123"/>
      <c r="C32" s="42" t="s">
        <v>65</v>
      </c>
      <c r="D32" s="125"/>
      <c r="E32" s="125"/>
      <c r="F32" s="125"/>
      <c r="G32" s="125"/>
      <c r="H32" s="125"/>
      <c r="I32" s="125"/>
      <c r="J32" s="125"/>
      <c r="K32" s="125"/>
      <c r="L32" s="116"/>
    </row>
    <row r="33" spans="1:17" x14ac:dyDescent="0.4">
      <c r="A33" s="132"/>
      <c r="B33" s="124"/>
      <c r="C33" s="42" t="s">
        <v>66</v>
      </c>
      <c r="D33" s="125"/>
      <c r="E33" s="125"/>
      <c r="F33" s="125"/>
      <c r="G33" s="125"/>
      <c r="H33" s="125"/>
      <c r="I33" s="125"/>
      <c r="J33" s="125"/>
      <c r="K33" s="125"/>
      <c r="L33" s="116"/>
    </row>
    <row r="34" spans="1:17" ht="360" x14ac:dyDescent="0.4">
      <c r="A34" s="64">
        <v>2</v>
      </c>
      <c r="B34" s="42" t="s">
        <v>10</v>
      </c>
      <c r="C34" s="42" t="s">
        <v>96</v>
      </c>
      <c r="D34" s="44" t="s">
        <v>5</v>
      </c>
      <c r="E34" s="44">
        <v>2</v>
      </c>
      <c r="F34" s="45">
        <f>+Q57</f>
        <v>179170000</v>
      </c>
      <c r="G34" s="45">
        <f>+F34</f>
        <v>179170000</v>
      </c>
      <c r="H34" s="45">
        <f>+G34</f>
        <v>179170000</v>
      </c>
      <c r="I34" s="45">
        <f>+$E$34*F34</f>
        <v>358340000</v>
      </c>
      <c r="J34" s="45">
        <f>+$E$34*G34</f>
        <v>358340000</v>
      </c>
      <c r="K34" s="45">
        <f>+$E$34*H34</f>
        <v>358340000</v>
      </c>
      <c r="L34" s="46" t="s">
        <v>97</v>
      </c>
      <c r="O34" s="48">
        <f>229176120</f>
        <v>229176120</v>
      </c>
      <c r="P34" s="48">
        <f>238000000</f>
        <v>238000000</v>
      </c>
      <c r="Q34" s="48">
        <f>284100000</f>
        <v>284100000</v>
      </c>
    </row>
    <row r="35" spans="1:17" ht="36" x14ac:dyDescent="0.4">
      <c r="A35" s="64">
        <v>3</v>
      </c>
      <c r="B35" s="42" t="s">
        <v>12</v>
      </c>
      <c r="C35" s="42" t="s">
        <v>13</v>
      </c>
      <c r="D35" s="44" t="s">
        <v>4</v>
      </c>
      <c r="E35" s="44">
        <v>2</v>
      </c>
      <c r="F35" s="45">
        <v>14846525</v>
      </c>
      <c r="G35" s="45">
        <v>12000000</v>
      </c>
      <c r="H35" s="45">
        <v>12740000</v>
      </c>
      <c r="I35" s="45">
        <f>+$E$35*F35</f>
        <v>29693050</v>
      </c>
      <c r="J35" s="45">
        <f>+$E$35*G35</f>
        <v>24000000</v>
      </c>
      <c r="K35" s="45">
        <f>+$E$35*H35</f>
        <v>25480000</v>
      </c>
      <c r="L35" s="46"/>
    </row>
    <row r="36" spans="1:17" ht="54" x14ac:dyDescent="0.4">
      <c r="A36" s="64">
        <v>4</v>
      </c>
      <c r="B36" s="42" t="s">
        <v>15</v>
      </c>
      <c r="C36" s="42" t="s">
        <v>16</v>
      </c>
      <c r="D36" s="44" t="s">
        <v>4</v>
      </c>
      <c r="E36" s="44">
        <v>1</v>
      </c>
      <c r="F36" s="47">
        <v>8232050</v>
      </c>
      <c r="G36" s="45">
        <v>8500000</v>
      </c>
      <c r="H36" s="45">
        <v>33780000</v>
      </c>
      <c r="I36" s="45">
        <f>+$E$36*F36</f>
        <v>8232050</v>
      </c>
      <c r="J36" s="45">
        <f>+$E$36*G36</f>
        <v>8500000</v>
      </c>
      <c r="K36" s="45">
        <f>+$E$36*H36</f>
        <v>33780000</v>
      </c>
      <c r="L36" s="46"/>
    </row>
    <row r="37" spans="1:17" ht="36" x14ac:dyDescent="0.4">
      <c r="A37" s="64">
        <v>5</v>
      </c>
      <c r="B37" s="42" t="s">
        <v>15</v>
      </c>
      <c r="C37" s="42" t="s">
        <v>17</v>
      </c>
      <c r="D37" s="44" t="s">
        <v>4</v>
      </c>
      <c r="E37" s="44">
        <v>1</v>
      </c>
      <c r="F37" s="47">
        <v>7596833</v>
      </c>
      <c r="G37" s="45">
        <v>7500000</v>
      </c>
      <c r="H37" s="45">
        <v>43040000</v>
      </c>
      <c r="I37" s="45">
        <f>+$E$37*F37</f>
        <v>7596833</v>
      </c>
      <c r="J37" s="45">
        <f>+$E$37*G37</f>
        <v>7500000</v>
      </c>
      <c r="K37" s="45">
        <f>+$E$37*H37</f>
        <v>43040000</v>
      </c>
      <c r="L37" s="46"/>
    </row>
    <row r="38" spans="1:17" x14ac:dyDescent="0.4">
      <c r="A38" s="119">
        <v>6</v>
      </c>
      <c r="B38" s="129" t="s">
        <v>19</v>
      </c>
      <c r="C38" s="43" t="s">
        <v>67</v>
      </c>
      <c r="D38" s="125" t="s">
        <v>4</v>
      </c>
      <c r="E38" s="125">
        <v>1</v>
      </c>
      <c r="F38" s="126">
        <v>11890517</v>
      </c>
      <c r="G38" s="115">
        <v>15200000</v>
      </c>
      <c r="H38" s="115">
        <v>4090000</v>
      </c>
      <c r="I38" s="115">
        <f>+$E$38*F38</f>
        <v>11890517</v>
      </c>
      <c r="J38" s="115">
        <f>+$E$38*G38</f>
        <v>15200000</v>
      </c>
      <c r="K38" s="115">
        <f>+$E$38*H38</f>
        <v>4090000</v>
      </c>
      <c r="L38" s="116"/>
    </row>
    <row r="39" spans="1:17" x14ac:dyDescent="0.4">
      <c r="A39" s="120"/>
      <c r="B39" s="129"/>
      <c r="C39" s="43" t="s">
        <v>68</v>
      </c>
      <c r="D39" s="125"/>
      <c r="E39" s="125"/>
      <c r="F39" s="126"/>
      <c r="G39" s="115"/>
      <c r="H39" s="115"/>
      <c r="I39" s="115"/>
      <c r="J39" s="115"/>
      <c r="K39" s="115"/>
      <c r="L39" s="116"/>
    </row>
    <row r="40" spans="1:17" x14ac:dyDescent="0.4">
      <c r="A40" s="120"/>
      <c r="B40" s="129"/>
      <c r="C40" s="43" t="s">
        <v>69</v>
      </c>
      <c r="D40" s="125"/>
      <c r="E40" s="125"/>
      <c r="F40" s="126"/>
      <c r="G40" s="115"/>
      <c r="H40" s="115"/>
      <c r="I40" s="115"/>
      <c r="J40" s="115"/>
      <c r="K40" s="115"/>
      <c r="L40" s="116"/>
    </row>
    <row r="41" spans="1:17" x14ac:dyDescent="0.4">
      <c r="A41" s="120"/>
      <c r="B41" s="129"/>
      <c r="C41" s="43" t="s">
        <v>70</v>
      </c>
      <c r="D41" s="125"/>
      <c r="E41" s="125"/>
      <c r="F41" s="126"/>
      <c r="G41" s="115"/>
      <c r="H41" s="115"/>
      <c r="I41" s="115"/>
      <c r="J41" s="115"/>
      <c r="K41" s="115"/>
      <c r="L41" s="116"/>
    </row>
    <row r="42" spans="1:17" x14ac:dyDescent="0.4">
      <c r="A42" s="121"/>
      <c r="B42" s="129"/>
      <c r="C42" s="43" t="s">
        <v>71</v>
      </c>
      <c r="D42" s="125"/>
      <c r="E42" s="125"/>
      <c r="F42" s="126"/>
      <c r="G42" s="115"/>
      <c r="H42" s="115"/>
      <c r="I42" s="115"/>
      <c r="J42" s="115"/>
      <c r="K42" s="115"/>
      <c r="L42" s="116"/>
    </row>
    <row r="43" spans="1:17" x14ac:dyDescent="0.4">
      <c r="A43" s="119">
        <v>7</v>
      </c>
      <c r="B43" s="122" t="s">
        <v>25</v>
      </c>
      <c r="C43" s="43" t="s">
        <v>72</v>
      </c>
      <c r="D43" s="125"/>
      <c r="E43" s="125">
        <v>5</v>
      </c>
      <c r="F43" s="126">
        <v>19659512</v>
      </c>
      <c r="G43" s="115">
        <v>18200000</v>
      </c>
      <c r="H43" s="115">
        <v>4305000</v>
      </c>
      <c r="I43" s="115">
        <f>+F43*$E$43</f>
        <v>98297560</v>
      </c>
      <c r="J43" s="115">
        <f>+G43*$E$43</f>
        <v>91000000</v>
      </c>
      <c r="K43" s="115">
        <f>+H43*$E$43</f>
        <v>21525000</v>
      </c>
      <c r="L43" s="116"/>
    </row>
    <row r="44" spans="1:17" x14ac:dyDescent="0.4">
      <c r="A44" s="120"/>
      <c r="B44" s="123"/>
      <c r="C44" s="43" t="s">
        <v>73</v>
      </c>
      <c r="D44" s="125"/>
      <c r="E44" s="125"/>
      <c r="F44" s="126"/>
      <c r="G44" s="115"/>
      <c r="H44" s="115"/>
      <c r="I44" s="115"/>
      <c r="J44" s="115"/>
      <c r="K44" s="115"/>
      <c r="L44" s="116"/>
    </row>
    <row r="45" spans="1:17" x14ac:dyDescent="0.4">
      <c r="A45" s="120"/>
      <c r="B45" s="123"/>
      <c r="C45" s="43" t="s">
        <v>74</v>
      </c>
      <c r="D45" s="125"/>
      <c r="E45" s="125"/>
      <c r="F45" s="126"/>
      <c r="G45" s="115"/>
      <c r="H45" s="115"/>
      <c r="I45" s="115"/>
      <c r="J45" s="115"/>
      <c r="K45" s="115"/>
      <c r="L45" s="116"/>
    </row>
    <row r="46" spans="1:17" x14ac:dyDescent="0.4">
      <c r="A46" s="120"/>
      <c r="B46" s="123"/>
      <c r="C46" s="43" t="s">
        <v>75</v>
      </c>
      <c r="D46" s="125"/>
      <c r="E46" s="125"/>
      <c r="F46" s="126"/>
      <c r="G46" s="115"/>
      <c r="H46" s="115"/>
      <c r="I46" s="115"/>
      <c r="J46" s="115"/>
      <c r="K46" s="115"/>
      <c r="L46" s="116"/>
    </row>
    <row r="47" spans="1:17" x14ac:dyDescent="0.4">
      <c r="A47" s="120"/>
      <c r="B47" s="123"/>
      <c r="C47" s="43" t="s">
        <v>76</v>
      </c>
      <c r="D47" s="125"/>
      <c r="E47" s="125"/>
      <c r="F47" s="126"/>
      <c r="G47" s="115"/>
      <c r="H47" s="115"/>
      <c r="I47" s="115"/>
      <c r="J47" s="115"/>
      <c r="K47" s="115"/>
      <c r="L47" s="116"/>
    </row>
    <row r="48" spans="1:17" ht="36" x14ac:dyDescent="0.4">
      <c r="A48" s="120"/>
      <c r="B48" s="123"/>
      <c r="C48" s="43" t="s">
        <v>77</v>
      </c>
      <c r="D48" s="125"/>
      <c r="E48" s="125"/>
      <c r="F48" s="126"/>
      <c r="G48" s="115"/>
      <c r="H48" s="115"/>
      <c r="I48" s="115"/>
      <c r="J48" s="115"/>
      <c r="K48" s="115"/>
      <c r="L48" s="116"/>
    </row>
    <row r="49" spans="1:17" x14ac:dyDescent="0.4">
      <c r="A49" s="120"/>
      <c r="B49" s="123"/>
      <c r="C49" s="43" t="s">
        <v>78</v>
      </c>
      <c r="D49" s="125"/>
      <c r="E49" s="125"/>
      <c r="F49" s="126"/>
      <c r="G49" s="115"/>
      <c r="H49" s="115"/>
      <c r="I49" s="115"/>
      <c r="J49" s="115"/>
      <c r="K49" s="115"/>
      <c r="L49" s="116"/>
    </row>
    <row r="50" spans="1:17" ht="18.75" customHeight="1" x14ac:dyDescent="0.4">
      <c r="A50" s="120"/>
      <c r="B50" s="123"/>
      <c r="C50" s="43" t="s">
        <v>79</v>
      </c>
      <c r="D50" s="125"/>
      <c r="E50" s="125"/>
      <c r="F50" s="126"/>
      <c r="G50" s="115"/>
      <c r="H50" s="115"/>
      <c r="I50" s="115"/>
      <c r="J50" s="115"/>
      <c r="K50" s="115"/>
      <c r="L50" s="116"/>
    </row>
    <row r="51" spans="1:17" x14ac:dyDescent="0.4">
      <c r="A51" s="120"/>
      <c r="B51" s="123"/>
      <c r="C51" s="43" t="s">
        <v>80</v>
      </c>
      <c r="D51" s="125"/>
      <c r="E51" s="125"/>
      <c r="F51" s="126"/>
      <c r="G51" s="115"/>
      <c r="H51" s="115"/>
      <c r="I51" s="115"/>
      <c r="J51" s="115"/>
      <c r="K51" s="115"/>
      <c r="L51" s="116"/>
    </row>
    <row r="52" spans="1:17" x14ac:dyDescent="0.4">
      <c r="A52" s="120"/>
      <c r="B52" s="123"/>
      <c r="C52" s="43" t="s">
        <v>81</v>
      </c>
      <c r="D52" s="125"/>
      <c r="E52" s="125"/>
      <c r="F52" s="126"/>
      <c r="G52" s="115"/>
      <c r="H52" s="115"/>
      <c r="I52" s="115"/>
      <c r="J52" s="115"/>
      <c r="K52" s="115"/>
      <c r="L52" s="116"/>
    </row>
    <row r="53" spans="1:17" x14ac:dyDescent="0.4">
      <c r="A53" s="120"/>
      <c r="B53" s="123"/>
      <c r="C53" s="43" t="s">
        <v>82</v>
      </c>
      <c r="D53" s="125"/>
      <c r="E53" s="125"/>
      <c r="F53" s="126"/>
      <c r="G53" s="115"/>
      <c r="H53" s="115"/>
      <c r="I53" s="115"/>
      <c r="J53" s="115"/>
      <c r="K53" s="115"/>
      <c r="L53" s="116"/>
    </row>
    <row r="54" spans="1:17" x14ac:dyDescent="0.4">
      <c r="A54" s="120"/>
      <c r="B54" s="123"/>
      <c r="C54" s="43" t="s">
        <v>83</v>
      </c>
      <c r="D54" s="125"/>
      <c r="E54" s="125"/>
      <c r="F54" s="126"/>
      <c r="G54" s="115"/>
      <c r="H54" s="115"/>
      <c r="I54" s="115"/>
      <c r="J54" s="115"/>
      <c r="K54" s="115"/>
      <c r="L54" s="116"/>
    </row>
    <row r="55" spans="1:17" ht="36" x14ac:dyDescent="0.4">
      <c r="A55" s="120"/>
      <c r="B55" s="123"/>
      <c r="C55" s="43" t="s">
        <v>84</v>
      </c>
      <c r="D55" s="125"/>
      <c r="E55" s="125"/>
      <c r="F55" s="126"/>
      <c r="G55" s="115"/>
      <c r="H55" s="115"/>
      <c r="I55" s="115"/>
      <c r="J55" s="115"/>
      <c r="K55" s="115"/>
      <c r="L55" s="116"/>
    </row>
    <row r="56" spans="1:17" x14ac:dyDescent="0.4">
      <c r="A56" s="121"/>
      <c r="B56" s="124"/>
      <c r="C56" s="43" t="s">
        <v>85</v>
      </c>
      <c r="D56" s="125"/>
      <c r="E56" s="125"/>
      <c r="F56" s="126"/>
      <c r="G56" s="115"/>
      <c r="H56" s="115"/>
      <c r="I56" s="115"/>
      <c r="J56" s="115"/>
      <c r="K56" s="115"/>
      <c r="L56" s="116"/>
    </row>
    <row r="57" spans="1:17" s="56" customFormat="1" x14ac:dyDescent="0.4">
      <c r="A57" s="65"/>
      <c r="B57" s="117" t="s">
        <v>88</v>
      </c>
      <c r="C57" s="118"/>
      <c r="D57" s="53"/>
      <c r="E57" s="53"/>
      <c r="F57" s="54"/>
      <c r="G57" s="53"/>
      <c r="H57" s="53"/>
      <c r="I57" s="54">
        <f>SUM(I5:I56)</f>
        <v>1541729478</v>
      </c>
      <c r="J57" s="54">
        <f>SUM(J5:J56)</f>
        <v>1554540000</v>
      </c>
      <c r="K57" s="54">
        <f>SUM(K5:K56)</f>
        <v>2535055000</v>
      </c>
      <c r="L57" s="55"/>
      <c r="N57" s="80">
        <v>229176120</v>
      </c>
      <c r="O57" s="81">
        <v>238000000</v>
      </c>
      <c r="P57" s="81">
        <v>284100000</v>
      </c>
      <c r="Q57" s="82">
        <v>179170000</v>
      </c>
    </row>
    <row r="58" spans="1:17" s="60" customFormat="1" x14ac:dyDescent="0.4">
      <c r="A58" s="66"/>
      <c r="B58" s="109" t="s">
        <v>90</v>
      </c>
      <c r="C58" s="110"/>
      <c r="D58" s="57"/>
      <c r="E58" s="57"/>
      <c r="F58" s="57"/>
      <c r="G58" s="57"/>
      <c r="H58" s="57"/>
      <c r="I58" s="58">
        <f>+I57*0.1</f>
        <v>154172947.80000001</v>
      </c>
      <c r="J58" s="58">
        <f>+J57*0.1</f>
        <v>155454000</v>
      </c>
      <c r="K58" s="58">
        <f>+K57*0.1</f>
        <v>253505500</v>
      </c>
      <c r="L58" s="59"/>
      <c r="N58" s="58">
        <f>+N57*0.1</f>
        <v>22917612</v>
      </c>
      <c r="O58" s="58">
        <f>+O57*0.1</f>
        <v>23800000</v>
      </c>
      <c r="P58" s="58">
        <f>+P57*0.1</f>
        <v>28410000</v>
      </c>
      <c r="Q58" s="58">
        <f>+Q57*0.1</f>
        <v>17917000</v>
      </c>
    </row>
    <row r="59" spans="1:17" s="49" customFormat="1" thickBot="1" x14ac:dyDescent="0.4">
      <c r="A59" s="67"/>
      <c r="B59" s="111" t="s">
        <v>89</v>
      </c>
      <c r="C59" s="112"/>
      <c r="D59" s="50"/>
      <c r="E59" s="50"/>
      <c r="F59" s="50"/>
      <c r="G59" s="50"/>
      <c r="H59" s="50"/>
      <c r="I59" s="52">
        <f>+I58+I57</f>
        <v>1695902425.8</v>
      </c>
      <c r="J59" s="52">
        <f t="shared" ref="J59:K59" si="1">+J58+J57</f>
        <v>1709994000</v>
      </c>
      <c r="K59" s="52">
        <f t="shared" si="1"/>
        <v>2788560500</v>
      </c>
      <c r="L59" s="51"/>
      <c r="N59" s="52">
        <f>+N58+N57</f>
        <v>252093732</v>
      </c>
      <c r="O59" s="52">
        <f t="shared" ref="O59:P59" si="2">+O58+O57</f>
        <v>261800000</v>
      </c>
      <c r="P59" s="52">
        <f t="shared" si="2"/>
        <v>312510000</v>
      </c>
      <c r="Q59" s="52">
        <f t="shared" ref="Q59" si="3">+Q58+Q57</f>
        <v>197087000</v>
      </c>
    </row>
    <row r="60" spans="1:17" ht="18.5" thickTop="1" x14ac:dyDescent="0.4"/>
  </sheetData>
  <mergeCells count="45">
    <mergeCell ref="A1:L1"/>
    <mergeCell ref="B57:C57"/>
    <mergeCell ref="B58:C58"/>
    <mergeCell ref="B59:C59"/>
    <mergeCell ref="B5:B33"/>
    <mergeCell ref="B43:B56"/>
    <mergeCell ref="J5:J33"/>
    <mergeCell ref="I3:K3"/>
    <mergeCell ref="I38:I42"/>
    <mergeCell ref="J38:J42"/>
    <mergeCell ref="I43:I56"/>
    <mergeCell ref="J43:J56"/>
    <mergeCell ref="A3:A4"/>
    <mergeCell ref="B3:B4"/>
    <mergeCell ref="C3:C4"/>
    <mergeCell ref="D3:D4"/>
    <mergeCell ref="E3:E4"/>
    <mergeCell ref="A5:A33"/>
    <mergeCell ref="D5:D33"/>
    <mergeCell ref="E5:E33"/>
    <mergeCell ref="G5:G33"/>
    <mergeCell ref="A38:A42"/>
    <mergeCell ref="B38:B42"/>
    <mergeCell ref="D38:D42"/>
    <mergeCell ref="E38:E42"/>
    <mergeCell ref="G38:G42"/>
    <mergeCell ref="A43:A56"/>
    <mergeCell ref="D43:D56"/>
    <mergeCell ref="E43:E56"/>
    <mergeCell ref="G43:G56"/>
    <mergeCell ref="K43:K56"/>
    <mergeCell ref="L43:L56"/>
    <mergeCell ref="L3:L4"/>
    <mergeCell ref="F5:F33"/>
    <mergeCell ref="F38:F42"/>
    <mergeCell ref="F43:F56"/>
    <mergeCell ref="H43:H56"/>
    <mergeCell ref="K5:K33"/>
    <mergeCell ref="L5:L33"/>
    <mergeCell ref="H38:H42"/>
    <mergeCell ref="K38:K42"/>
    <mergeCell ref="L38:L42"/>
    <mergeCell ref="H5:H33"/>
    <mergeCell ref="F3:H3"/>
    <mergeCell ref="I5:I33"/>
  </mergeCells>
  <pageMargins left="0.66" right="0.15748031496062992" top="0.21" bottom="0.31496062992125984" header="0.17" footer="0.15748031496062992"/>
  <pageSetup paperSize="9" scale="61"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4</vt:i4>
      </vt:variant>
    </vt:vector>
  </HeadingPairs>
  <TitlesOfParts>
    <vt:vector size="9" baseType="lpstr">
      <vt:lpstr>DT</vt:lpstr>
      <vt:lpstr>DKTC</vt:lpstr>
      <vt:lpstr>Trang_tính4</vt:lpstr>
      <vt:lpstr>VTTB dac chung 50</vt:lpstr>
      <vt:lpstr>Trang_tính1</vt:lpstr>
      <vt:lpstr>DT!Print_Titles</vt:lpstr>
      <vt:lpstr>'VTTB dac chung 50'!Print_Titles</vt:lpstr>
      <vt:lpstr>DT!Vùng_In</vt:lpstr>
      <vt:lpstr>Trang_tính1!Vùng_In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AutoBVT</dc:creator>
  <cp:lastModifiedBy>DUONG VIET CUONG</cp:lastModifiedBy>
  <cp:lastPrinted>2017-08-14T08:29:17Z</cp:lastPrinted>
  <dcterms:created xsi:type="dcterms:W3CDTF">2017-05-18T02:45:44Z</dcterms:created>
  <dcterms:modified xsi:type="dcterms:W3CDTF">2018-03-18T02:40:32Z</dcterms:modified>
</cp:coreProperties>
</file>