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서해종합건설\02. 대외비(권형선 대리)\02. 외주팀 업무\08. 하도급 적격심의서\"/>
    </mc:Choice>
  </mc:AlternateContent>
  <xr:revisionPtr revIDLastSave="0" documentId="13_ncr:1_{B1A21E1A-807C-43E8-9887-F43F9B88B1C5}" xr6:coauthVersionLast="36" xr6:coauthVersionMax="36" xr10:uidLastSave="{00000000-0000-0000-0000-000000000000}"/>
  <bookViews>
    <workbookView xWindow="0" yWindow="0" windowWidth="28800" windowHeight="12180" xr2:uid="{9E2ECF63-6422-4764-8256-EB6E047E7AAE}"/>
  </bookViews>
  <sheets>
    <sheet name="평가기준" sheetId="4" r:id="rId1"/>
    <sheet name="Sheet1" sheetId="23" state="hidden" r:id="rId2"/>
    <sheet name="적격심의(갑)" sheetId="5" r:id="rId3"/>
    <sheet name="적격심의(을)" sheetId="1" r:id="rId4"/>
  </sheets>
  <definedNames>
    <definedName name="_xlnm.Print_Area" localSheetId="2">'적격심의(갑)'!$A$1:$J$25</definedName>
    <definedName name="_xlnm.Print_Area" localSheetId="3">'적격심의(을)'!$A$1:$J$34</definedName>
    <definedName name="_xlnm.Print_Area" localSheetId="0">평가기준!$B$1:$F$32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5" l="1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F12" i="5"/>
  <c r="E12" i="5"/>
  <c r="J30" i="1"/>
  <c r="J12" i="5" s="1"/>
  <c r="I30" i="1"/>
  <c r="I12" i="5" s="1"/>
  <c r="H30" i="1"/>
  <c r="H12" i="5" s="1"/>
  <c r="G30" i="1"/>
  <c r="G12" i="5" s="1"/>
  <c r="F30" i="1"/>
  <c r="E30" i="1"/>
  <c r="D30" i="1"/>
  <c r="D12" i="5" s="1"/>
  <c r="C30" i="1"/>
  <c r="C12" i="5" s="1"/>
  <c r="N27" i="4"/>
  <c r="N28" i="4" s="1"/>
  <c r="J28" i="4"/>
  <c r="S27" i="4"/>
  <c r="S28" i="4" s="1"/>
  <c r="R27" i="4"/>
  <c r="R28" i="4" s="1"/>
  <c r="Q27" i="4"/>
  <c r="Q28" i="4" s="1"/>
  <c r="P27" i="4"/>
  <c r="P28" i="4" s="1"/>
  <c r="O27" i="4"/>
  <c r="O28" i="4" s="1"/>
  <c r="M27" i="4"/>
  <c r="M28" i="4" s="1"/>
  <c r="L27" i="4"/>
  <c r="L28" i="4" s="1"/>
  <c r="K27" i="4"/>
  <c r="K28" i="4" s="1"/>
  <c r="Q22" i="4"/>
  <c r="J22" i="4"/>
  <c r="S21" i="4"/>
  <c r="S22" i="4" s="1"/>
  <c r="R21" i="4"/>
  <c r="R22" i="4" s="1"/>
  <c r="Q21" i="4"/>
  <c r="P21" i="4"/>
  <c r="P22" i="4" s="1"/>
  <c r="O21" i="4"/>
  <c r="O22" i="4" s="1"/>
  <c r="N21" i="4"/>
  <c r="N22" i="4" s="1"/>
  <c r="M21" i="4"/>
  <c r="M22" i="4" s="1"/>
  <c r="L21" i="4"/>
  <c r="L22" i="4" s="1"/>
  <c r="K21" i="4"/>
  <c r="K22" i="4" s="1"/>
  <c r="J16" i="4"/>
  <c r="O15" i="4"/>
  <c r="O16" i="4" s="1"/>
  <c r="N15" i="4"/>
  <c r="N16" i="4" s="1"/>
  <c r="M15" i="4"/>
  <c r="M16" i="4" s="1"/>
  <c r="L15" i="4"/>
  <c r="L16" i="4" s="1"/>
  <c r="K15" i="4"/>
  <c r="K16" i="4" s="1"/>
  <c r="K11" i="4"/>
  <c r="J10" i="4"/>
  <c r="Q9" i="4"/>
  <c r="Q10" i="4" s="1"/>
  <c r="P9" i="4"/>
  <c r="P10" i="4" s="1"/>
  <c r="O9" i="4"/>
  <c r="O10" i="4" s="1"/>
  <c r="N9" i="4"/>
  <c r="N10" i="4" s="1"/>
  <c r="M9" i="4"/>
  <c r="M10" i="4" s="1"/>
  <c r="L9" i="4"/>
  <c r="L10" i="4" s="1"/>
  <c r="K9" i="4"/>
  <c r="K10" i="4" s="1"/>
  <c r="D11" i="5" l="1"/>
  <c r="D16" i="5" s="1"/>
  <c r="E11" i="5"/>
  <c r="E16" i="5" s="1"/>
  <c r="F11" i="5"/>
  <c r="F16" i="5" s="1"/>
  <c r="G11" i="5"/>
  <c r="G16" i="5" s="1"/>
  <c r="H11" i="5"/>
  <c r="H16" i="5" s="1"/>
  <c r="I11" i="5"/>
  <c r="I16" i="5" s="1"/>
  <c r="J11" i="5"/>
  <c r="J16" i="5" s="1"/>
  <c r="C11" i="5"/>
  <c r="C16" i="5" s="1"/>
  <c r="J17" i="5" l="1"/>
  <c r="D17" i="5"/>
  <c r="H17" i="5"/>
  <c r="I17" i="5"/>
  <c r="F17" i="5"/>
  <c r="E17" i="5"/>
  <c r="C17" i="5"/>
  <c r="G17" i="5"/>
  <c r="J34" i="1"/>
  <c r="C34" i="1"/>
  <c r="I34" i="1" l="1"/>
  <c r="H34" i="1" l="1"/>
  <c r="G34" i="1" l="1"/>
  <c r="F34" i="1" l="1"/>
  <c r="E34" i="1" l="1"/>
  <c r="D34" i="1" l="1"/>
</calcChain>
</file>

<file path=xl/sharedStrings.xml><?xml version="1.0" encoding="utf-8"?>
<sst xmlns="http://schemas.openxmlformats.org/spreadsheetml/2006/main" count="277" uniqueCount="222">
  <si>
    <t>현장명</t>
    <phoneticPr fontId="2" type="noConversion"/>
  </si>
  <si>
    <t>공종명</t>
    <phoneticPr fontId="2" type="noConversion"/>
  </si>
  <si>
    <t>도급금액</t>
    <phoneticPr fontId="2" type="noConversion"/>
  </si>
  <si>
    <t>상호</t>
    <phoneticPr fontId="2" type="noConversion"/>
  </si>
  <si>
    <t>사업자등록번호</t>
    <phoneticPr fontId="2" type="noConversion"/>
  </si>
  <si>
    <t>대표자</t>
    <phoneticPr fontId="2" type="noConversion"/>
  </si>
  <si>
    <t>전화번호</t>
    <phoneticPr fontId="2" type="noConversion"/>
  </si>
  <si>
    <t>면허/시공능력평가액</t>
    <phoneticPr fontId="2" type="noConversion"/>
  </si>
  <si>
    <t>입찰금액</t>
    <phoneticPr fontId="2" type="noConversion"/>
  </si>
  <si>
    <t>송학둥지 아파트 주택재건축정비사업</t>
    <phoneticPr fontId="2" type="noConversion"/>
  </si>
  <si>
    <t>철근콘크리트공사</t>
    <phoneticPr fontId="2" type="noConversion"/>
  </si>
  <si>
    <t>㈜대성건설산업</t>
    <phoneticPr fontId="2" type="noConversion"/>
  </si>
  <si>
    <t>㈜보극이앤씨</t>
    <phoneticPr fontId="2" type="noConversion"/>
  </si>
  <si>
    <t>(유)청강건설</t>
    <phoneticPr fontId="2" type="noConversion"/>
  </si>
  <si>
    <t>유청건설㈜</t>
    <phoneticPr fontId="2" type="noConversion"/>
  </si>
  <si>
    <t>㈜서창건설</t>
    <phoneticPr fontId="2" type="noConversion"/>
  </si>
  <si>
    <t>㈜대선산업개발</t>
    <phoneticPr fontId="2" type="noConversion"/>
  </si>
  <si>
    <t>㈜신안건설산업개발</t>
    <phoneticPr fontId="2" type="noConversion"/>
  </si>
  <si>
    <t>레오개발㈜</t>
    <phoneticPr fontId="2" type="noConversion"/>
  </si>
  <si>
    <t>(가)실행금액</t>
    <phoneticPr fontId="2" type="noConversion"/>
  </si>
  <si>
    <t>시공능력평가액순위</t>
    <phoneticPr fontId="2" type="noConversion"/>
  </si>
  <si>
    <t>410-81-15000</t>
    <phoneticPr fontId="2" type="noConversion"/>
  </si>
  <si>
    <t>이서길</t>
    <phoneticPr fontId="2" type="noConversion"/>
  </si>
  <si>
    <t>062-676-2077</t>
    <phoneticPr fontId="2" type="noConversion"/>
  </si>
  <si>
    <t>NICE</t>
    <phoneticPr fontId="2" type="noConversion"/>
  </si>
  <si>
    <t>E-CRED</t>
    <phoneticPr fontId="2" type="noConversion"/>
  </si>
  <si>
    <t>BB0 / CF3</t>
    <phoneticPr fontId="2" type="noConversion"/>
  </si>
  <si>
    <t>(단위 : 백만원)</t>
    <phoneticPr fontId="2" type="noConversion"/>
  </si>
  <si>
    <t>매출액(직전년도)</t>
    <phoneticPr fontId="2" type="noConversion"/>
  </si>
  <si>
    <t>신용등급
/현금흐름</t>
    <phoneticPr fontId="2" type="noConversion"/>
  </si>
  <si>
    <t>86위</t>
    <phoneticPr fontId="2" type="noConversion"/>
  </si>
  <si>
    <t>BBB- / B</t>
    <phoneticPr fontId="2" type="noConversion"/>
  </si>
  <si>
    <t>이승민</t>
    <phoneticPr fontId="2" type="noConversion"/>
  </si>
  <si>
    <t>053-751-9202</t>
    <phoneticPr fontId="2" type="noConversion"/>
  </si>
  <si>
    <t>철근콘크리트공사 : 49,677</t>
    <phoneticPr fontId="2" type="noConversion"/>
  </si>
  <si>
    <t>시설물유지관리 : 5,300</t>
    <phoneticPr fontId="2" type="noConversion"/>
  </si>
  <si>
    <t>철근콘크리트공사 : 15,485</t>
    <phoneticPr fontId="2" type="noConversion"/>
  </si>
  <si>
    <t>비계구조물해체공사 : 3,394</t>
    <phoneticPr fontId="2" type="noConversion"/>
  </si>
  <si>
    <t>287위</t>
    <phoneticPr fontId="2" type="noConversion"/>
  </si>
  <si>
    <t>BB- / CF3</t>
    <phoneticPr fontId="2" type="noConversion"/>
  </si>
  <si>
    <t>BB / B</t>
    <phoneticPr fontId="2" type="noConversion"/>
  </si>
  <si>
    <t>김문수</t>
    <phoneticPr fontId="2" type="noConversion"/>
  </si>
  <si>
    <t>063-244-9893</t>
    <phoneticPr fontId="2" type="noConversion"/>
  </si>
  <si>
    <t>B+ / CF4</t>
    <phoneticPr fontId="2" type="noConversion"/>
  </si>
  <si>
    <t>철근콘크리트공사 : 43,615</t>
    <phoneticPr fontId="2" type="noConversion"/>
  </si>
  <si>
    <t>비계구조물해체공사 : 2,875</t>
    <phoneticPr fontId="2" type="noConversion"/>
  </si>
  <si>
    <t>104위</t>
    <phoneticPr fontId="2" type="noConversion"/>
  </si>
  <si>
    <t>BB / C+</t>
    <phoneticPr fontId="2" type="noConversion"/>
  </si>
  <si>
    <t>박용진</t>
    <phoneticPr fontId="2" type="noConversion"/>
  </si>
  <si>
    <t>032-327-9572</t>
    <phoneticPr fontId="2" type="noConversion"/>
  </si>
  <si>
    <t>BBB- / CF3</t>
    <phoneticPr fontId="2" type="noConversion"/>
  </si>
  <si>
    <t>철근콘크리트공사 : 25,895</t>
    <phoneticPr fontId="2" type="noConversion"/>
  </si>
  <si>
    <t>비계구조물해체공사 : 2,157</t>
    <phoneticPr fontId="2" type="noConversion"/>
  </si>
  <si>
    <t>190위</t>
    <phoneticPr fontId="2" type="noConversion"/>
  </si>
  <si>
    <t>BB+ / B</t>
    <phoneticPr fontId="2" type="noConversion"/>
  </si>
  <si>
    <t>양기석</t>
    <phoneticPr fontId="2" type="noConversion"/>
  </si>
  <si>
    <t>031-366-1067</t>
    <phoneticPr fontId="2" type="noConversion"/>
  </si>
  <si>
    <t>BB- / CF3</t>
    <phoneticPr fontId="2" type="noConversion"/>
  </si>
  <si>
    <t>철근콘크리트공사 : 28,350</t>
    <phoneticPr fontId="2" type="noConversion"/>
  </si>
  <si>
    <t>비계구조물해체공사 : 4,448</t>
    <phoneticPr fontId="2" type="noConversion"/>
  </si>
  <si>
    <t>173위</t>
    <phoneticPr fontId="2" type="noConversion"/>
  </si>
  <si>
    <t>BB / B</t>
    <phoneticPr fontId="2" type="noConversion"/>
  </si>
  <si>
    <t>최영호</t>
    <phoneticPr fontId="2" type="noConversion"/>
  </si>
  <si>
    <t>062-228-3371</t>
    <phoneticPr fontId="2" type="noConversion"/>
  </si>
  <si>
    <t>BB- / CF4</t>
    <phoneticPr fontId="2" type="noConversion"/>
  </si>
  <si>
    <t>57위</t>
    <phoneticPr fontId="2" type="noConversion"/>
  </si>
  <si>
    <t>BB- / C-</t>
    <phoneticPr fontId="2" type="noConversion"/>
  </si>
  <si>
    <t>김상현</t>
    <phoneticPr fontId="2" type="noConversion"/>
  </si>
  <si>
    <t>032-568-6468</t>
    <phoneticPr fontId="2" type="noConversion"/>
  </si>
  <si>
    <t>철근콘크리트공사 : 29,183</t>
    <phoneticPr fontId="2" type="noConversion"/>
  </si>
  <si>
    <t>비계구조물해체공사 : 4,314</t>
    <phoneticPr fontId="2" type="noConversion"/>
  </si>
  <si>
    <t>168위</t>
    <phoneticPr fontId="2" type="noConversion"/>
  </si>
  <si>
    <t>BB- / B</t>
    <phoneticPr fontId="2" type="noConversion"/>
  </si>
  <si>
    <t>양봉준</t>
    <phoneticPr fontId="2" type="noConversion"/>
  </si>
  <si>
    <t>02-598-4570</t>
    <phoneticPr fontId="2" type="noConversion"/>
  </si>
  <si>
    <t>BB0 / CF4</t>
    <phoneticPr fontId="2" type="noConversion"/>
  </si>
  <si>
    <t>30위</t>
    <phoneticPr fontId="2" type="noConversion"/>
  </si>
  <si>
    <t>BB / D</t>
    <phoneticPr fontId="2" type="noConversion"/>
  </si>
  <si>
    <t>구 분</t>
    <phoneticPr fontId="2" type="noConversion"/>
  </si>
  <si>
    <t>당 사 시 공 실 적</t>
    <phoneticPr fontId="2" type="noConversion"/>
  </si>
  <si>
    <t>타 사 시 공 실 적
(최근 5년 이내)</t>
    <phoneticPr fontId="2" type="noConversion"/>
  </si>
  <si>
    <t>하도급 적격심의 평가기준표</t>
    <phoneticPr fontId="2" type="noConversion"/>
  </si>
  <si>
    <t>평 가 기 준</t>
    <phoneticPr fontId="2" type="noConversion"/>
  </si>
  <si>
    <t>평 가 배 점</t>
    <phoneticPr fontId="2" type="noConversion"/>
  </si>
  <si>
    <t>비   고</t>
    <phoneticPr fontId="2" type="noConversion"/>
  </si>
  <si>
    <t>최저가</t>
    <phoneticPr fontId="2" type="noConversion"/>
  </si>
  <si>
    <t>구간별 점수</t>
    <phoneticPr fontId="2" type="noConversion"/>
  </si>
  <si>
    <t>기업평가등급</t>
    <phoneticPr fontId="2" type="noConversion"/>
  </si>
  <si>
    <t>A- 이상</t>
    <phoneticPr fontId="2" type="noConversion"/>
  </si>
  <si>
    <t>NICE평가정보 기준
(직전년도분만 적용)</t>
    <phoneticPr fontId="2" type="noConversion"/>
  </si>
  <si>
    <t>BBB-~BBB+</t>
    <phoneticPr fontId="2" type="noConversion"/>
  </si>
  <si>
    <t>BB-~BB+</t>
    <phoneticPr fontId="2" type="noConversion"/>
  </si>
  <si>
    <t>B-~B+</t>
    <phoneticPr fontId="2" type="noConversion"/>
  </si>
  <si>
    <t>CCC 이하</t>
    <phoneticPr fontId="2" type="noConversion"/>
  </si>
  <si>
    <t>현금흐름등급</t>
    <phoneticPr fontId="2" type="noConversion"/>
  </si>
  <si>
    <t>CF2 이상</t>
    <phoneticPr fontId="2" type="noConversion"/>
  </si>
  <si>
    <t>CF3</t>
    <phoneticPr fontId="2" type="noConversion"/>
  </si>
  <si>
    <t>CF4</t>
    <phoneticPr fontId="2" type="noConversion"/>
  </si>
  <si>
    <t>전년도 정기업체평가</t>
    <phoneticPr fontId="2" type="noConversion"/>
  </si>
  <si>
    <t>우수</t>
    <phoneticPr fontId="2" type="noConversion"/>
  </si>
  <si>
    <t>양호</t>
    <phoneticPr fontId="2" type="noConversion"/>
  </si>
  <si>
    <t>보통</t>
    <phoneticPr fontId="2" type="noConversion"/>
  </si>
  <si>
    <t>미흡</t>
    <phoneticPr fontId="2" type="noConversion"/>
  </si>
  <si>
    <t>불량</t>
    <phoneticPr fontId="2" type="noConversion"/>
  </si>
  <si>
    <t>평가정보없음</t>
    <phoneticPr fontId="2" type="noConversion"/>
  </si>
  <si>
    <t>타사실적(공사예정금액 이상) 보유</t>
    <phoneticPr fontId="2" type="noConversion"/>
  </si>
  <si>
    <t>타사실적(공사예정금액 미만) 보유</t>
    <phoneticPr fontId="2" type="noConversion"/>
  </si>
  <si>
    <t>총 평가점수(100)</t>
    <phoneticPr fontId="2" type="noConversion"/>
  </si>
  <si>
    <t>※ 공사예정금액 : (가)실행금액 또는 도급금액</t>
    <phoneticPr fontId="2" type="noConversion"/>
  </si>
  <si>
    <t>시공능력평가(10)</t>
    <phoneticPr fontId="2" type="noConversion"/>
  </si>
  <si>
    <t>CF4 미만</t>
    <phoneticPr fontId="2" type="noConversion"/>
  </si>
  <si>
    <t>방화동(6,485백만원)</t>
  </si>
  <si>
    <t>청주1공구(9,000백만원)</t>
    <phoneticPr fontId="2" type="noConversion"/>
  </si>
  <si>
    <t>화성새마을(3,388백만원)</t>
    <phoneticPr fontId="2" type="noConversion"/>
  </si>
  <si>
    <t>정선고한(2,800백만원)</t>
    <phoneticPr fontId="2" type="noConversion"/>
  </si>
  <si>
    <t>동문건설(8,350백만원)</t>
    <phoneticPr fontId="2" type="noConversion"/>
  </si>
  <si>
    <t>동원건설산업(6,867백만원)</t>
    <phoneticPr fontId="2" type="noConversion"/>
  </si>
  <si>
    <t>최종 적격 순위</t>
    <phoneticPr fontId="2" type="noConversion"/>
  </si>
  <si>
    <t>현대산업개발(38,557백만원)</t>
    <phoneticPr fontId="2" type="noConversion"/>
  </si>
  <si>
    <t>한화건설(16,445백만원)</t>
    <phoneticPr fontId="2" type="noConversion"/>
  </si>
  <si>
    <t>현대산업개발(12,747백만원)</t>
    <phoneticPr fontId="2" type="noConversion"/>
  </si>
  <si>
    <t>(가)실행 편성 전으로 최저가 금액 적용</t>
    <phoneticPr fontId="2" type="noConversion"/>
  </si>
  <si>
    <t>업체평가(10)</t>
    <phoneticPr fontId="2" type="noConversion"/>
  </si>
  <si>
    <t>가격점수(35)</t>
    <phoneticPr fontId="2" type="noConversion"/>
  </si>
  <si>
    <t>공사실적(15)</t>
    <phoneticPr fontId="2" type="noConversion"/>
  </si>
  <si>
    <t>신용평가등급(20)</t>
    <phoneticPr fontId="2" type="noConversion"/>
  </si>
  <si>
    <t>심사위원 개별 평가</t>
    <phoneticPr fontId="2" type="noConversion"/>
  </si>
  <si>
    <t>0~10</t>
    <phoneticPr fontId="2" type="noConversion"/>
  </si>
  <si>
    <t>1개 이상 ~ 2개 미만</t>
    <phoneticPr fontId="2" type="noConversion"/>
  </si>
  <si>
    <t>2개 이상 ~</t>
    <phoneticPr fontId="2" type="noConversion"/>
  </si>
  <si>
    <t>가격점수
(35)</t>
    <phoneticPr fontId="2" type="noConversion"/>
  </si>
  <si>
    <t>신용평가등급
(20)</t>
    <phoneticPr fontId="2" type="noConversion"/>
  </si>
  <si>
    <t>업체평가
(10)</t>
    <phoneticPr fontId="2" type="noConversion"/>
  </si>
  <si>
    <t>시공능력평가
(10)</t>
    <phoneticPr fontId="2" type="noConversion"/>
  </si>
  <si>
    <t>공사실적
(15)</t>
    <phoneticPr fontId="2" type="noConversion"/>
  </si>
  <si>
    <t>심사위원평가
(10)</t>
    <phoneticPr fontId="2" type="noConversion"/>
  </si>
  <si>
    <t>당사실적(공사예정금액 이상) 보유</t>
    <phoneticPr fontId="2" type="noConversion"/>
  </si>
  <si>
    <t>당사실적(공사예정금액 미만) 보유</t>
    <phoneticPr fontId="2" type="noConversion"/>
  </si>
  <si>
    <t>현장명</t>
  </si>
  <si>
    <t>공종명</t>
  </si>
  <si>
    <t>도급금액</t>
  </si>
  <si>
    <t>(가)실행금액</t>
  </si>
  <si>
    <t>개찰일시</t>
    <phoneticPr fontId="2" type="noConversion"/>
  </si>
  <si>
    <t>심사위원 평가</t>
    <phoneticPr fontId="2" type="noConversion"/>
  </si>
  <si>
    <t>적격성평가(90)</t>
    <phoneticPr fontId="2" type="noConversion"/>
  </si>
  <si>
    <t>총 평가점수 (100)</t>
    <phoneticPr fontId="2" type="noConversion"/>
  </si>
  <si>
    <t>업체명</t>
    <phoneticPr fontId="2" type="noConversion"/>
  </si>
  <si>
    <t>㈜대성건설산업</t>
  </si>
  <si>
    <t>㈜보극이앤씨</t>
  </si>
  <si>
    <t>(유)청강건설</t>
  </si>
  <si>
    <t>유청건설㈜</t>
  </si>
  <si>
    <t>㈜서창건설</t>
  </si>
  <si>
    <t>㈜대선산업개발</t>
  </si>
  <si>
    <t>㈜신안건설산업개발</t>
  </si>
  <si>
    <t>레오개발㈜</t>
  </si>
  <si>
    <t>외주팀장</t>
    <phoneticPr fontId="2" type="noConversion"/>
  </si>
  <si>
    <t>기술본부장</t>
    <phoneticPr fontId="2" type="noConversion"/>
  </si>
  <si>
    <t>박상용 상무</t>
    <phoneticPr fontId="2" type="noConversion"/>
  </si>
  <si>
    <t>김상동 상무</t>
    <phoneticPr fontId="2" type="noConversion"/>
  </si>
  <si>
    <t>적격성 평가</t>
    <phoneticPr fontId="2" type="noConversion"/>
  </si>
  <si>
    <t>적격성 평가</t>
    <phoneticPr fontId="2" type="noConversion"/>
  </si>
  <si>
    <t>대표이사</t>
    <phoneticPr fontId="2" type="noConversion"/>
  </si>
  <si>
    <t>김진성 차장</t>
    <phoneticPr fontId="2" type="noConversion"/>
  </si>
  <si>
    <t>합  계 (90)</t>
    <phoneticPr fontId="2" type="noConversion"/>
  </si>
  <si>
    <t>평  균 (10)</t>
    <phoneticPr fontId="2" type="noConversion"/>
  </si>
  <si>
    <t>가격점수 (35)</t>
    <phoneticPr fontId="2" type="noConversion"/>
  </si>
  <si>
    <t>신용평가등급 (20)</t>
    <phoneticPr fontId="2" type="noConversion"/>
  </si>
  <si>
    <t>업체평가 (10)</t>
    <phoneticPr fontId="2" type="noConversion"/>
  </si>
  <si>
    <t>시공능력평가 (10)</t>
    <phoneticPr fontId="2" type="noConversion"/>
  </si>
  <si>
    <t>공사실적 (15)</t>
    <phoneticPr fontId="2" type="noConversion"/>
  </si>
  <si>
    <t>적격 순위</t>
    <phoneticPr fontId="2" type="noConversion"/>
  </si>
  <si>
    <r>
      <t>하도급 적격심의서</t>
    </r>
    <r>
      <rPr>
        <b/>
        <sz val="16"/>
        <color theme="1"/>
        <rFont val="맑은 고딕"/>
        <family val="3"/>
        <charset val="129"/>
        <scheme val="minor"/>
      </rPr>
      <t xml:space="preserve"> (SAMPLE)</t>
    </r>
    <phoneticPr fontId="2" type="noConversion"/>
  </si>
  <si>
    <r>
      <t>하도급 적격심의서</t>
    </r>
    <r>
      <rPr>
        <b/>
        <sz val="18"/>
        <color theme="1"/>
        <rFont val="맑은 고딕"/>
        <family val="3"/>
        <charset val="129"/>
        <scheme val="minor"/>
      </rPr>
      <t xml:space="preserve"> (SAMPLE)</t>
    </r>
    <phoneticPr fontId="2" type="noConversion"/>
  </si>
  <si>
    <t xml:space="preserve">※ 대상공종 : 토목, 파일, 철골, 철근콘크리트, 기계, 전기 </t>
    <phoneticPr fontId="2" type="noConversion"/>
  </si>
  <si>
    <t>송학둥지</t>
    <phoneticPr fontId="2" type="noConversion"/>
  </si>
  <si>
    <t>공사예정금액의 70% 이상</t>
    <phoneticPr fontId="2" type="noConversion"/>
  </si>
  <si>
    <t>공사예정금액의 70% 미만</t>
    <phoneticPr fontId="2" type="noConversion"/>
  </si>
  <si>
    <t>병점1단지</t>
    <phoneticPr fontId="2" type="noConversion"/>
  </si>
  <si>
    <t>하랑건설㈜</t>
    <phoneticPr fontId="2" type="noConversion"/>
  </si>
  <si>
    <t>콘탑건설㈜</t>
    <phoneticPr fontId="2" type="noConversion"/>
  </si>
  <si>
    <t>㈜대양건설</t>
    <phoneticPr fontId="2" type="noConversion"/>
  </si>
  <si>
    <t>㈜서창건설</t>
    <phoneticPr fontId="2" type="noConversion"/>
  </si>
  <si>
    <t>㈜보극이앤씨</t>
    <phoneticPr fontId="2" type="noConversion"/>
  </si>
  <si>
    <t>성원건설㈜</t>
    <phoneticPr fontId="2" type="noConversion"/>
  </si>
  <si>
    <t>동춘1-1
(1공구)</t>
    <phoneticPr fontId="2" type="noConversion"/>
  </si>
  <si>
    <t>㈜이솔건업</t>
    <phoneticPr fontId="2" type="noConversion"/>
  </si>
  <si>
    <t>㈜씨에스개발</t>
    <phoneticPr fontId="2" type="noConversion"/>
  </si>
  <si>
    <t>㈜대성건설산업</t>
    <phoneticPr fontId="2" type="noConversion"/>
  </si>
  <si>
    <t>㈜우설건설</t>
    <phoneticPr fontId="2" type="noConversion"/>
  </si>
  <si>
    <t>우영건설㈜</t>
    <phoneticPr fontId="2" type="noConversion"/>
  </si>
  <si>
    <t>대선산업개발㈜</t>
    <phoneticPr fontId="2" type="noConversion"/>
  </si>
  <si>
    <t>중현테크㈜</t>
    <phoneticPr fontId="2" type="noConversion"/>
  </si>
  <si>
    <t>레오개발㈜</t>
    <phoneticPr fontId="2" type="noConversion"/>
  </si>
  <si>
    <t>동춘1-1
(2공구)</t>
    <phoneticPr fontId="2" type="noConversion"/>
  </si>
  <si>
    <t>공사예정금액 100% 이상</t>
    <phoneticPr fontId="2" type="noConversion"/>
  </si>
  <si>
    <t>미평가 업체
기본점수
(보통, 5점) 적용</t>
    <phoneticPr fontId="2" type="noConversion"/>
  </si>
  <si>
    <t>최저가 대비 초과
1% 당 1점 감점</t>
    <phoneticPr fontId="2" type="noConversion"/>
  </si>
  <si>
    <t>최저가 대비 10% 이상 초과</t>
    <phoneticPr fontId="2" type="noConversion"/>
  </si>
  <si>
    <t>작성일자 : 2022-11-21</t>
    <phoneticPr fontId="2" type="noConversion"/>
  </si>
  <si>
    <t>1% 이내</t>
    <phoneticPr fontId="2" type="noConversion"/>
  </si>
  <si>
    <t>2% 이내</t>
    <phoneticPr fontId="2" type="noConversion"/>
  </si>
  <si>
    <t>3% 이내</t>
    <phoneticPr fontId="2" type="noConversion"/>
  </si>
  <si>
    <t>4% 이내</t>
    <phoneticPr fontId="2" type="noConversion"/>
  </si>
  <si>
    <t>5% 이내</t>
    <phoneticPr fontId="2" type="noConversion"/>
  </si>
  <si>
    <t>6% 이내</t>
    <phoneticPr fontId="2" type="noConversion"/>
  </si>
  <si>
    <t>7% 이내</t>
    <phoneticPr fontId="2" type="noConversion"/>
  </si>
  <si>
    <t>8% 이내</t>
    <phoneticPr fontId="2" type="noConversion"/>
  </si>
  <si>
    <t>9% 이내</t>
    <phoneticPr fontId="2" type="noConversion"/>
  </si>
  <si>
    <t>10% 초과</t>
    <phoneticPr fontId="2" type="noConversion"/>
  </si>
  <si>
    <t>구분</t>
    <phoneticPr fontId="2" type="noConversion"/>
  </si>
  <si>
    <t>점수</t>
    <phoneticPr fontId="2" type="noConversion"/>
  </si>
  <si>
    <t>제일건설(12,084백만)</t>
    <phoneticPr fontId="2" type="noConversion"/>
  </si>
  <si>
    <t>서희건설(11,862백만)</t>
    <phoneticPr fontId="2" type="noConversion"/>
  </si>
  <si>
    <t>씨제이대한통운(6,006백만)</t>
    <phoneticPr fontId="2" type="noConversion"/>
  </si>
  <si>
    <t>대창기업(7,205백만)</t>
    <phoneticPr fontId="2" type="noConversion"/>
  </si>
  <si>
    <t>현장명</t>
    <phoneticPr fontId="2" type="noConversion"/>
  </si>
  <si>
    <t>업체명</t>
    <phoneticPr fontId="2" type="noConversion"/>
  </si>
  <si>
    <t>입찰금액</t>
    <phoneticPr fontId="2" type="noConversion"/>
  </si>
  <si>
    <t>최저가대비</t>
    <phoneticPr fontId="2" type="noConversion"/>
  </si>
  <si>
    <t>할증</t>
    <phoneticPr fontId="2" type="noConversion"/>
  </si>
  <si>
    <t>가격점수</t>
    <phoneticPr fontId="2" type="noConversion"/>
  </si>
  <si>
    <t>※ 가격점수 평가예시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</si>
</sst>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##\-###\-#####"/>
    <numFmt numFmtId="177" formatCode="###\-##\-#####"/>
    <numFmt numFmtId="178" formatCode="0.00_ "/>
    <numFmt numFmtId="179" formatCode="0_);[Red]\(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 style="hair">
        <color indexed="64"/>
      </bottom>
      <diagonal/>
    </border>
    <border>
      <left style="mediumDashed">
        <color rgb="FFFF0000"/>
      </left>
      <right style="mediumDashed">
        <color rgb="FFFF0000"/>
      </right>
      <top style="hair">
        <color indexed="64"/>
      </top>
      <bottom style="hair">
        <color indexed="64"/>
      </bottom>
      <diagonal/>
    </border>
    <border>
      <left style="mediumDashed">
        <color rgb="FFFF0000"/>
      </left>
      <right style="mediumDashed">
        <color rgb="FFFF0000"/>
      </right>
      <top style="hair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/>
      <diagonal/>
    </border>
    <border>
      <left style="mediumDashed">
        <color rgb="FFFF0000"/>
      </left>
      <right style="mediumDashed">
        <color rgb="FFFF0000"/>
      </right>
      <top style="hair">
        <color indexed="64"/>
      </top>
      <bottom style="mediumDashed">
        <color rgb="FFFF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distributed" vertical="center" indent="1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1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17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4" borderId="1" xfId="0" applyFont="1" applyFill="1" applyBorder="1">
      <alignment vertical="center"/>
    </xf>
    <xf numFmtId="0" fontId="16" fillId="0" borderId="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1" fontId="1" fillId="0" borderId="4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distributed" vertical="center" indent="1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41" fontId="16" fillId="0" borderId="0" xfId="1" applyFont="1" applyAlignment="1">
      <alignment horizontal="left" vertical="center"/>
    </xf>
    <xf numFmtId="41" fontId="16" fillId="0" borderId="1" xfId="1" applyFont="1" applyBorder="1">
      <alignment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shrinkToFit="1"/>
    </xf>
    <xf numFmtId="2" fontId="15" fillId="4" borderId="1" xfId="0" applyNumberFormat="1" applyFont="1" applyFill="1" applyBorder="1" applyAlignment="1">
      <alignment horizontal="center" vertical="center"/>
    </xf>
    <xf numFmtId="178" fontId="15" fillId="3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6" fillId="2" borderId="25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179" fontId="15" fillId="6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0" xfId="2" applyNumberFormat="1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 shrinkToFit="1"/>
    </xf>
    <xf numFmtId="41" fontId="16" fillId="0" borderId="20" xfId="1" applyFont="1" applyBorder="1">
      <alignment vertical="center"/>
    </xf>
    <xf numFmtId="0" fontId="16" fillId="0" borderId="14" xfId="0" applyFont="1" applyBorder="1" applyAlignment="1">
      <alignment horizontal="center" vertical="center"/>
    </xf>
    <xf numFmtId="179" fontId="15" fillId="6" borderId="16" xfId="0" applyNumberFormat="1" applyFont="1" applyFill="1" applyBorder="1" applyAlignment="1">
      <alignment horizontal="center" vertical="center"/>
    </xf>
    <xf numFmtId="41" fontId="16" fillId="0" borderId="27" xfId="1" applyFont="1" applyBorder="1">
      <alignment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179" fontId="15" fillId="6" borderId="32" xfId="0" applyNumberFormat="1" applyFont="1" applyFill="1" applyBorder="1" applyAlignment="1">
      <alignment horizontal="center" vertical="center"/>
    </xf>
    <xf numFmtId="1" fontId="16" fillId="0" borderId="28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41" fontId="9" fillId="2" borderId="2" xfId="1" applyNumberFormat="1" applyFont="1" applyFill="1" applyBorder="1">
      <alignment vertical="center"/>
    </xf>
    <xf numFmtId="41" fontId="9" fillId="2" borderId="3" xfId="1" applyNumberFormat="1" applyFont="1" applyFill="1" applyBorder="1">
      <alignment vertical="center"/>
    </xf>
    <xf numFmtId="41" fontId="10" fillId="4" borderId="1" xfId="1" applyNumberFormat="1" applyFont="1" applyFill="1" applyBorder="1">
      <alignment vertical="center"/>
    </xf>
    <xf numFmtId="1" fontId="15" fillId="4" borderId="23" xfId="0" applyNumberFormat="1" applyFont="1" applyFill="1" applyBorder="1" applyAlignment="1">
      <alignment horizontal="center" vertical="center"/>
    </xf>
    <xf numFmtId="1" fontId="15" fillId="4" borderId="31" xfId="0" applyNumberFormat="1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5" fillId="7" borderId="26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top" wrapText="1"/>
    </xf>
    <xf numFmtId="0" fontId="10" fillId="0" borderId="0" xfId="0" applyFont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top"/>
    </xf>
    <xf numFmtId="0" fontId="16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distributed" vertical="center" indent="2"/>
    </xf>
    <xf numFmtId="0" fontId="15" fillId="2" borderId="19" xfId="0" applyFont="1" applyFill="1" applyBorder="1" applyAlignment="1">
      <alignment horizontal="distributed" vertical="center" indent="2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distributed" vertical="center" indent="1"/>
    </xf>
    <xf numFmtId="0" fontId="3" fillId="2" borderId="1" xfId="0" applyFont="1" applyFill="1" applyBorder="1" applyAlignment="1">
      <alignment horizontal="distributed" vertical="center" indent="1"/>
    </xf>
    <xf numFmtId="0" fontId="10" fillId="4" borderId="1" xfId="0" applyFont="1" applyFill="1" applyBorder="1" applyAlignment="1">
      <alignment horizontal="distributed" vertical="center" indent="1"/>
    </xf>
    <xf numFmtId="0" fontId="7" fillId="0" borderId="0" xfId="0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distributed" vertical="center" indent="1"/>
    </xf>
    <xf numFmtId="0" fontId="3" fillId="2" borderId="18" xfId="0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2" xfId="0" applyFont="1" applyFill="1" applyBorder="1" applyAlignment="1">
      <alignment horizontal="distributed" vertical="center" indent="1"/>
    </xf>
    <xf numFmtId="0" fontId="3" fillId="2" borderId="1" xfId="0" applyFont="1" applyFill="1" applyBorder="1" applyAlignment="1">
      <alignment horizontal="distributed" vertical="center" wrapText="1" indent="1"/>
    </xf>
    <xf numFmtId="0" fontId="10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58832</xdr:colOff>
          <xdr:row>4</xdr:row>
          <xdr:rowOff>481293</xdr:rowOff>
        </xdr:from>
        <xdr:to>
          <xdr:col>5</xdr:col>
          <xdr:colOff>1423147</xdr:colOff>
          <xdr:row>4</xdr:row>
          <xdr:rowOff>1311088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2BD7F610-65CA-40FE-B112-1B51303AFAD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A$4:$L$5" spid="_x0000_s297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120714" y="1747558"/>
              <a:ext cx="6967257" cy="82979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1114425</xdr:colOff>
          <xdr:row>1</xdr:row>
          <xdr:rowOff>12700</xdr:rowOff>
        </xdr:from>
        <xdr:to>
          <xdr:col>9</xdr:col>
          <xdr:colOff>1333500</xdr:colOff>
          <xdr:row>6</xdr:row>
          <xdr:rowOff>22225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39DA5686-D9AE-424A-8BB6-844B9CA5C3E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L$28:$Q$29" spid="_x0000_s31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77175" y="409575"/>
              <a:ext cx="5680075" cy="12319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258535</xdr:colOff>
      <xdr:row>30</xdr:row>
      <xdr:rowOff>81645</xdr:rowOff>
    </xdr:from>
    <xdr:to>
      <xdr:col>21</xdr:col>
      <xdr:colOff>563358</xdr:colOff>
      <xdr:row>76</xdr:row>
      <xdr:rowOff>152402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30D1514-F58F-4584-8769-F969122C3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4821" y="9402538"/>
          <a:ext cx="7108394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258536</xdr:colOff>
      <xdr:row>0</xdr:row>
      <xdr:rowOff>13608</xdr:rowOff>
    </xdr:from>
    <xdr:to>
      <xdr:col>21</xdr:col>
      <xdr:colOff>547350</xdr:colOff>
      <xdr:row>32</xdr:row>
      <xdr:rowOff>61153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3539259-8E98-4E68-BF82-204C47AE7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5536" y="13608"/>
          <a:ext cx="7092385" cy="10021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A51C-7E13-41E2-8A9E-DD6E5041E6F9}">
  <sheetPr>
    <tabColor theme="0"/>
    <pageSetUpPr fitToPage="1"/>
  </sheetPr>
  <dimension ref="B1:S32"/>
  <sheetViews>
    <sheetView tabSelected="1" view="pageBreakPreview" topLeftCell="A13" zoomScale="70" zoomScaleNormal="85" zoomScaleSheetLayoutView="70" workbookViewId="0">
      <selection activeCell="B30" sqref="B30"/>
    </sheetView>
  </sheetViews>
  <sheetFormatPr defaultRowHeight="16.5" x14ac:dyDescent="0.3"/>
  <cols>
    <col min="2" max="2" width="18.125" customWidth="1"/>
    <col min="3" max="3" width="33.25" customWidth="1"/>
    <col min="4" max="4" width="17.375" customWidth="1"/>
    <col min="5" max="5" width="23" customWidth="1"/>
    <col min="6" max="6" width="19.625" customWidth="1"/>
    <col min="9" max="9" width="11.5" customWidth="1"/>
    <col min="10" max="19" width="17.625" customWidth="1"/>
  </cols>
  <sheetData>
    <row r="1" spans="2:17" ht="31.5" x14ac:dyDescent="0.3">
      <c r="B1" s="129" t="s">
        <v>81</v>
      </c>
      <c r="C1" s="129"/>
      <c r="D1" s="129"/>
      <c r="E1" s="129"/>
      <c r="F1" s="129"/>
    </row>
    <row r="2" spans="2:17" x14ac:dyDescent="0.3">
      <c r="F2" s="32" t="s">
        <v>198</v>
      </c>
    </row>
    <row r="3" spans="2:17" ht="24" customHeight="1" x14ac:dyDescent="0.3">
      <c r="B3" s="34" t="s">
        <v>78</v>
      </c>
      <c r="C3" s="130" t="s">
        <v>82</v>
      </c>
      <c r="D3" s="130"/>
      <c r="E3" s="34" t="s">
        <v>83</v>
      </c>
      <c r="F3" s="34" t="s">
        <v>84</v>
      </c>
    </row>
    <row r="4" spans="2:17" ht="27.95" customHeight="1" x14ac:dyDescent="0.3">
      <c r="B4" s="114" t="s">
        <v>130</v>
      </c>
      <c r="C4" s="116" t="s">
        <v>85</v>
      </c>
      <c r="D4" s="116"/>
      <c r="E4" s="36">
        <v>35</v>
      </c>
      <c r="F4" s="37"/>
    </row>
    <row r="5" spans="2:17" ht="104.25" customHeight="1" x14ac:dyDescent="0.3">
      <c r="B5" s="115"/>
      <c r="C5" s="131" t="s">
        <v>86</v>
      </c>
      <c r="D5" s="131"/>
      <c r="E5" s="111" t="s">
        <v>196</v>
      </c>
      <c r="F5" s="111"/>
    </row>
    <row r="6" spans="2:17" ht="27.95" customHeight="1" x14ac:dyDescent="0.3">
      <c r="B6" s="115"/>
      <c r="C6" s="118" t="s">
        <v>197</v>
      </c>
      <c r="D6" s="118"/>
      <c r="E6" s="39">
        <v>20</v>
      </c>
      <c r="F6" s="40"/>
      <c r="H6" s="112" t="s">
        <v>221</v>
      </c>
      <c r="I6" s="74"/>
      <c r="J6" s="74"/>
      <c r="K6" s="74"/>
      <c r="L6" s="74"/>
      <c r="M6" s="74"/>
      <c r="N6" s="74"/>
      <c r="O6" s="74"/>
    </row>
    <row r="7" spans="2:17" ht="27.95" customHeight="1" x14ac:dyDescent="0.3">
      <c r="B7" s="114" t="s">
        <v>131</v>
      </c>
      <c r="C7" s="116" t="s">
        <v>87</v>
      </c>
      <c r="D7" s="36" t="s">
        <v>88</v>
      </c>
      <c r="E7" s="36">
        <v>10</v>
      </c>
      <c r="F7" s="128" t="s">
        <v>89</v>
      </c>
      <c r="H7" s="109" t="s">
        <v>215</v>
      </c>
      <c r="I7" s="110" t="s">
        <v>216</v>
      </c>
      <c r="J7" s="62" t="s">
        <v>147</v>
      </c>
      <c r="K7" s="62" t="s">
        <v>148</v>
      </c>
      <c r="L7" s="62" t="s">
        <v>149</v>
      </c>
      <c r="M7" s="62" t="s">
        <v>150</v>
      </c>
      <c r="N7" s="62" t="s">
        <v>151</v>
      </c>
      <c r="O7" s="62" t="s">
        <v>152</v>
      </c>
      <c r="P7" s="62" t="s">
        <v>153</v>
      </c>
      <c r="Q7" s="62" t="s">
        <v>154</v>
      </c>
    </row>
    <row r="8" spans="2:17" ht="27.95" customHeight="1" x14ac:dyDescent="0.3">
      <c r="B8" s="115"/>
      <c r="C8" s="127"/>
      <c r="D8" s="38" t="s">
        <v>90</v>
      </c>
      <c r="E8" s="38">
        <v>8</v>
      </c>
      <c r="F8" s="117"/>
      <c r="H8" s="133" t="s">
        <v>174</v>
      </c>
      <c r="I8" s="110" t="s">
        <v>217</v>
      </c>
      <c r="J8" s="58">
        <v>5638000000</v>
      </c>
      <c r="K8" s="58">
        <v>6076000000</v>
      </c>
      <c r="L8" s="58">
        <v>6192000000</v>
      </c>
      <c r="M8" s="58">
        <v>6240000000</v>
      </c>
      <c r="N8" s="58">
        <v>6248000000</v>
      </c>
      <c r="O8" s="58">
        <v>6398835860</v>
      </c>
      <c r="P8" s="58">
        <v>6932000000</v>
      </c>
      <c r="Q8" s="58">
        <v>8210469940</v>
      </c>
    </row>
    <row r="9" spans="2:17" ht="27.95" customHeight="1" x14ac:dyDescent="0.3">
      <c r="B9" s="115"/>
      <c r="C9" s="127"/>
      <c r="D9" s="38" t="s">
        <v>91</v>
      </c>
      <c r="E9" s="38">
        <v>6</v>
      </c>
      <c r="F9" s="117"/>
      <c r="H9" s="134"/>
      <c r="I9" s="110" t="s">
        <v>218</v>
      </c>
      <c r="J9" s="76">
        <v>1</v>
      </c>
      <c r="K9" s="77">
        <f t="shared" ref="K9:Q9" si="0">ROUND(K8/$J8,2)</f>
        <v>1.08</v>
      </c>
      <c r="L9" s="77">
        <f t="shared" si="0"/>
        <v>1.1000000000000001</v>
      </c>
      <c r="M9" s="77">
        <f t="shared" si="0"/>
        <v>1.1100000000000001</v>
      </c>
      <c r="N9" s="77">
        <f t="shared" si="0"/>
        <v>1.1100000000000001</v>
      </c>
      <c r="O9" s="77">
        <f t="shared" si="0"/>
        <v>1.1299999999999999</v>
      </c>
      <c r="P9" s="77">
        <f t="shared" si="0"/>
        <v>1.23</v>
      </c>
      <c r="Q9" s="77">
        <f t="shared" si="0"/>
        <v>1.46</v>
      </c>
    </row>
    <row r="10" spans="2:17" ht="27.95" customHeight="1" x14ac:dyDescent="0.3">
      <c r="B10" s="115"/>
      <c r="C10" s="127"/>
      <c r="D10" s="38" t="s">
        <v>92</v>
      </c>
      <c r="E10" s="38">
        <v>4</v>
      </c>
      <c r="F10" s="117"/>
      <c r="H10" s="134"/>
      <c r="I10" s="110" t="s">
        <v>219</v>
      </c>
      <c r="J10" s="76">
        <f>J9-100%</f>
        <v>0</v>
      </c>
      <c r="K10" s="76">
        <f t="shared" ref="K10:Q10" si="1">K9-100%</f>
        <v>8.0000000000000071E-2</v>
      </c>
      <c r="L10" s="81">
        <f t="shared" si="1"/>
        <v>0.10000000000000009</v>
      </c>
      <c r="M10" s="81">
        <f t="shared" si="1"/>
        <v>0.1100000000000001</v>
      </c>
      <c r="N10" s="81">
        <f t="shared" si="1"/>
        <v>0.1100000000000001</v>
      </c>
      <c r="O10" s="81">
        <f t="shared" si="1"/>
        <v>0.12999999999999989</v>
      </c>
      <c r="P10" s="81">
        <f t="shared" si="1"/>
        <v>0.22999999999999998</v>
      </c>
      <c r="Q10" s="81">
        <f t="shared" si="1"/>
        <v>0.45999999999999996</v>
      </c>
    </row>
    <row r="11" spans="2:17" ht="27.95" customHeight="1" x14ac:dyDescent="0.3">
      <c r="B11" s="115"/>
      <c r="C11" s="118"/>
      <c r="D11" s="39" t="s">
        <v>93</v>
      </c>
      <c r="E11" s="39">
        <v>0</v>
      </c>
      <c r="F11" s="117"/>
      <c r="H11" s="135"/>
      <c r="I11" s="110" t="s">
        <v>220</v>
      </c>
      <c r="J11" s="78">
        <v>35</v>
      </c>
      <c r="K11" s="78">
        <f>$J11-8</f>
        <v>27</v>
      </c>
      <c r="L11" s="83">
        <v>20</v>
      </c>
      <c r="M11" s="83">
        <v>20</v>
      </c>
      <c r="N11" s="83">
        <v>20</v>
      </c>
      <c r="O11" s="83">
        <v>20</v>
      </c>
      <c r="P11" s="83">
        <v>20</v>
      </c>
      <c r="Q11" s="83">
        <v>20</v>
      </c>
    </row>
    <row r="12" spans="2:17" ht="27.95" customHeight="1" x14ac:dyDescent="0.3">
      <c r="B12" s="115"/>
      <c r="C12" s="116" t="s">
        <v>94</v>
      </c>
      <c r="D12" s="36" t="s">
        <v>95</v>
      </c>
      <c r="E12" s="36">
        <v>10</v>
      </c>
      <c r="F12" s="117"/>
      <c r="J12" s="3"/>
      <c r="K12" s="1"/>
      <c r="L12" s="1"/>
      <c r="M12" s="1"/>
      <c r="N12" s="1"/>
      <c r="O12" s="1"/>
    </row>
    <row r="13" spans="2:17" ht="27.95" customHeight="1" x14ac:dyDescent="0.3">
      <c r="B13" s="115"/>
      <c r="C13" s="127"/>
      <c r="D13" s="38" t="s">
        <v>96</v>
      </c>
      <c r="E13" s="38">
        <v>7</v>
      </c>
      <c r="F13" s="117"/>
      <c r="H13" s="109" t="s">
        <v>215</v>
      </c>
      <c r="I13" s="110" t="s">
        <v>216</v>
      </c>
      <c r="J13" s="53" t="s">
        <v>178</v>
      </c>
      <c r="K13" s="53" t="s">
        <v>179</v>
      </c>
      <c r="L13" s="53" t="s">
        <v>180</v>
      </c>
      <c r="M13" s="53" t="s">
        <v>181</v>
      </c>
      <c r="N13" s="53" t="s">
        <v>182</v>
      </c>
      <c r="O13" s="53" t="s">
        <v>183</v>
      </c>
    </row>
    <row r="14" spans="2:17" ht="27.95" customHeight="1" x14ac:dyDescent="0.3">
      <c r="B14" s="115"/>
      <c r="C14" s="127"/>
      <c r="D14" s="38" t="s">
        <v>97</v>
      </c>
      <c r="E14" s="38">
        <v>5</v>
      </c>
      <c r="F14" s="117"/>
      <c r="H14" s="133" t="s">
        <v>177</v>
      </c>
      <c r="I14" s="110" t="s">
        <v>217</v>
      </c>
      <c r="J14" s="80">
        <v>4375000000</v>
      </c>
      <c r="K14" s="80">
        <v>4615000000</v>
      </c>
      <c r="L14" s="80">
        <v>4762340000</v>
      </c>
      <c r="M14" s="80">
        <v>4801500000</v>
      </c>
      <c r="N14" s="80">
        <v>5185400000</v>
      </c>
      <c r="O14" s="80">
        <v>5872000000</v>
      </c>
    </row>
    <row r="15" spans="2:17" ht="27.95" customHeight="1" x14ac:dyDescent="0.3">
      <c r="B15" s="115"/>
      <c r="C15" s="118"/>
      <c r="D15" s="39" t="s">
        <v>110</v>
      </c>
      <c r="E15" s="39">
        <v>0</v>
      </c>
      <c r="F15" s="117"/>
      <c r="H15" s="134"/>
      <c r="I15" s="110" t="s">
        <v>218</v>
      </c>
      <c r="J15" s="76">
        <v>1</v>
      </c>
      <c r="K15" s="77">
        <f>ROUND(K14/$J14,2)</f>
        <v>1.05</v>
      </c>
      <c r="L15" s="77">
        <f>ROUND(L14/$J14,2)</f>
        <v>1.0900000000000001</v>
      </c>
      <c r="M15" s="77">
        <f>ROUND(M14/$J14,2)</f>
        <v>1.1000000000000001</v>
      </c>
      <c r="N15" s="77">
        <f>ROUND(N14/$J14,2)</f>
        <v>1.19</v>
      </c>
      <c r="O15" s="77">
        <f>ROUND(O14/$J14,2)</f>
        <v>1.34</v>
      </c>
      <c r="P15" s="79"/>
      <c r="Q15" s="79"/>
    </row>
    <row r="16" spans="2:17" ht="27.95" customHeight="1" x14ac:dyDescent="0.3">
      <c r="B16" s="114" t="s">
        <v>132</v>
      </c>
      <c r="C16" s="116" t="s">
        <v>98</v>
      </c>
      <c r="D16" s="36" t="s">
        <v>99</v>
      </c>
      <c r="E16" s="36">
        <v>10</v>
      </c>
      <c r="F16" s="128" t="s">
        <v>195</v>
      </c>
      <c r="H16" s="134"/>
      <c r="I16" s="110" t="s">
        <v>219</v>
      </c>
      <c r="J16" s="76">
        <f>J15-100%</f>
        <v>0</v>
      </c>
      <c r="K16" s="76">
        <f t="shared" ref="K16" si="2">K15-100%</f>
        <v>5.0000000000000044E-2</v>
      </c>
      <c r="L16" s="76">
        <f t="shared" ref="L16" si="3">L15-100%</f>
        <v>9.000000000000008E-2</v>
      </c>
      <c r="M16" s="81">
        <f t="shared" ref="M16" si="4">M15-100%</f>
        <v>0.10000000000000009</v>
      </c>
      <c r="N16" s="81">
        <f t="shared" ref="N16" si="5">N15-100%</f>
        <v>0.18999999999999995</v>
      </c>
      <c r="O16" s="81">
        <f t="shared" ref="O16" si="6">O15-100%</f>
        <v>0.34000000000000008</v>
      </c>
    </row>
    <row r="17" spans="2:19" ht="27.95" customHeight="1" x14ac:dyDescent="0.3">
      <c r="B17" s="115"/>
      <c r="C17" s="127"/>
      <c r="D17" s="38" t="s">
        <v>100</v>
      </c>
      <c r="E17" s="38">
        <v>8</v>
      </c>
      <c r="F17" s="117"/>
      <c r="H17" s="135"/>
      <c r="I17" s="110" t="s">
        <v>220</v>
      </c>
      <c r="J17" s="78">
        <v>35</v>
      </c>
      <c r="K17" s="78">
        <v>30</v>
      </c>
      <c r="L17" s="78">
        <v>26</v>
      </c>
      <c r="M17" s="83">
        <v>20</v>
      </c>
      <c r="N17" s="83">
        <v>20</v>
      </c>
      <c r="O17" s="83">
        <v>20</v>
      </c>
    </row>
    <row r="18" spans="2:19" ht="27.95" customHeight="1" x14ac:dyDescent="0.3">
      <c r="B18" s="115"/>
      <c r="C18" s="127"/>
      <c r="D18" s="38" t="s">
        <v>101</v>
      </c>
      <c r="E18" s="38">
        <v>5</v>
      </c>
      <c r="F18" s="117"/>
      <c r="M18" s="84"/>
      <c r="N18" s="84"/>
      <c r="O18" s="84"/>
    </row>
    <row r="19" spans="2:19" ht="27.95" customHeight="1" x14ac:dyDescent="0.3">
      <c r="B19" s="115"/>
      <c r="C19" s="127"/>
      <c r="D19" s="38" t="s">
        <v>102</v>
      </c>
      <c r="E19" s="38">
        <v>2</v>
      </c>
      <c r="F19" s="117"/>
      <c r="H19" s="109" t="s">
        <v>215</v>
      </c>
      <c r="I19" s="110" t="s">
        <v>216</v>
      </c>
      <c r="J19" s="53" t="s">
        <v>185</v>
      </c>
      <c r="K19" s="53" t="s">
        <v>183</v>
      </c>
      <c r="L19" s="53" t="s">
        <v>186</v>
      </c>
      <c r="M19" s="53" t="s">
        <v>187</v>
      </c>
      <c r="N19" s="53" t="s">
        <v>188</v>
      </c>
      <c r="O19" s="53" t="s">
        <v>189</v>
      </c>
      <c r="P19" s="53" t="s">
        <v>190</v>
      </c>
      <c r="Q19" s="53" t="s">
        <v>191</v>
      </c>
      <c r="R19" s="53" t="s">
        <v>192</v>
      </c>
      <c r="S19" s="53" t="s">
        <v>181</v>
      </c>
    </row>
    <row r="20" spans="2:19" ht="27.95" customHeight="1" x14ac:dyDescent="0.3">
      <c r="B20" s="115"/>
      <c r="C20" s="127"/>
      <c r="D20" s="38" t="s">
        <v>103</v>
      </c>
      <c r="E20" s="38">
        <v>0</v>
      </c>
      <c r="F20" s="117"/>
      <c r="H20" s="136" t="s">
        <v>184</v>
      </c>
      <c r="I20" s="110" t="s">
        <v>217</v>
      </c>
      <c r="J20" s="71">
        <v>10310000000</v>
      </c>
      <c r="K20" s="71">
        <v>10770000000</v>
      </c>
      <c r="L20" s="71">
        <v>11120000000</v>
      </c>
      <c r="M20" s="71">
        <v>11221000000</v>
      </c>
      <c r="N20" s="71">
        <v>11898991260</v>
      </c>
      <c r="O20" s="71">
        <v>12290550387</v>
      </c>
      <c r="P20" s="71">
        <v>12298561828</v>
      </c>
      <c r="Q20" s="71">
        <v>12440000000</v>
      </c>
      <c r="R20" s="71">
        <v>13875814080</v>
      </c>
      <c r="S20" s="71">
        <v>13988000000</v>
      </c>
    </row>
    <row r="21" spans="2:19" ht="27.95" customHeight="1" x14ac:dyDescent="0.3">
      <c r="B21" s="115"/>
      <c r="C21" s="118"/>
      <c r="D21" s="39" t="s">
        <v>104</v>
      </c>
      <c r="E21" s="39">
        <v>5</v>
      </c>
      <c r="F21" s="117"/>
      <c r="H21" s="134"/>
      <c r="I21" s="110" t="s">
        <v>218</v>
      </c>
      <c r="J21" s="76">
        <v>1</v>
      </c>
      <c r="K21" s="77">
        <f t="shared" ref="K21:S21" si="7">ROUND(K20/$J20,2)</f>
        <v>1.04</v>
      </c>
      <c r="L21" s="77">
        <f t="shared" si="7"/>
        <v>1.08</v>
      </c>
      <c r="M21" s="77">
        <f t="shared" si="7"/>
        <v>1.0900000000000001</v>
      </c>
      <c r="N21" s="77">
        <f t="shared" si="7"/>
        <v>1.1499999999999999</v>
      </c>
      <c r="O21" s="77">
        <f t="shared" si="7"/>
        <v>1.19</v>
      </c>
      <c r="P21" s="77">
        <f t="shared" si="7"/>
        <v>1.19</v>
      </c>
      <c r="Q21" s="77">
        <f t="shared" si="7"/>
        <v>1.21</v>
      </c>
      <c r="R21" s="77">
        <f t="shared" si="7"/>
        <v>1.35</v>
      </c>
      <c r="S21" s="77">
        <f t="shared" si="7"/>
        <v>1.36</v>
      </c>
    </row>
    <row r="22" spans="2:19" ht="27.95" customHeight="1" x14ac:dyDescent="0.3">
      <c r="B22" s="114" t="s">
        <v>133</v>
      </c>
      <c r="C22" s="116" t="s">
        <v>194</v>
      </c>
      <c r="D22" s="116"/>
      <c r="E22" s="36">
        <v>10</v>
      </c>
      <c r="F22" s="117"/>
      <c r="H22" s="134"/>
      <c r="I22" s="110" t="s">
        <v>219</v>
      </c>
      <c r="J22" s="76">
        <f>J21-100%</f>
        <v>0</v>
      </c>
      <c r="K22" s="76">
        <f t="shared" ref="K22" si="8">K21-100%</f>
        <v>4.0000000000000036E-2</v>
      </c>
      <c r="L22" s="82">
        <f t="shared" ref="L22" si="9">L21-100%</f>
        <v>8.0000000000000071E-2</v>
      </c>
      <c r="M22" s="82">
        <f t="shared" ref="M22" si="10">M21-100%</f>
        <v>9.000000000000008E-2</v>
      </c>
      <c r="N22" s="81">
        <f t="shared" ref="N22" si="11">N21-100%</f>
        <v>0.14999999999999991</v>
      </c>
      <c r="O22" s="81">
        <f t="shared" ref="O22" si="12">O21-100%</f>
        <v>0.18999999999999995</v>
      </c>
      <c r="P22" s="81">
        <f t="shared" ref="P22" si="13">P21-100%</f>
        <v>0.18999999999999995</v>
      </c>
      <c r="Q22" s="81">
        <f t="shared" ref="Q22:S22" si="14">Q21-100%</f>
        <v>0.20999999999999996</v>
      </c>
      <c r="R22" s="81">
        <f t="shared" si="14"/>
        <v>0.35000000000000009</v>
      </c>
      <c r="S22" s="81">
        <f t="shared" si="14"/>
        <v>0.3600000000000001</v>
      </c>
    </row>
    <row r="23" spans="2:19" ht="27.95" customHeight="1" x14ac:dyDescent="0.3">
      <c r="B23" s="114"/>
      <c r="C23" s="132" t="s">
        <v>175</v>
      </c>
      <c r="D23" s="132"/>
      <c r="E23" s="75">
        <v>7</v>
      </c>
      <c r="F23" s="117"/>
      <c r="H23" s="135"/>
      <c r="I23" s="110" t="s">
        <v>220</v>
      </c>
      <c r="J23" s="8">
        <v>35</v>
      </c>
      <c r="K23" s="8">
        <v>31</v>
      </c>
      <c r="L23" s="8">
        <v>27</v>
      </c>
      <c r="M23" s="8">
        <v>26</v>
      </c>
      <c r="N23" s="83">
        <v>20</v>
      </c>
      <c r="O23" s="83">
        <v>20</v>
      </c>
      <c r="P23" s="83">
        <v>20</v>
      </c>
      <c r="Q23" s="83">
        <v>20</v>
      </c>
      <c r="R23" s="83">
        <v>20</v>
      </c>
      <c r="S23" s="83">
        <v>20</v>
      </c>
    </row>
    <row r="24" spans="2:19" ht="27.95" customHeight="1" x14ac:dyDescent="0.3">
      <c r="B24" s="115"/>
      <c r="C24" s="118" t="s">
        <v>176</v>
      </c>
      <c r="D24" s="118"/>
      <c r="E24" s="39">
        <v>5</v>
      </c>
      <c r="F24" s="117"/>
    </row>
    <row r="25" spans="2:19" ht="27.95" customHeight="1" x14ac:dyDescent="0.3">
      <c r="B25" s="114" t="s">
        <v>134</v>
      </c>
      <c r="C25" s="119" t="s">
        <v>136</v>
      </c>
      <c r="D25" s="120"/>
      <c r="E25" s="36">
        <v>15</v>
      </c>
      <c r="F25" s="117"/>
      <c r="H25" s="109" t="s">
        <v>215</v>
      </c>
      <c r="I25" s="110" t="s">
        <v>216</v>
      </c>
      <c r="J25" s="53" t="s">
        <v>183</v>
      </c>
      <c r="K25" s="53" t="s">
        <v>185</v>
      </c>
      <c r="L25" s="53" t="s">
        <v>186</v>
      </c>
      <c r="M25" s="53" t="s">
        <v>187</v>
      </c>
      <c r="N25" s="53" t="s">
        <v>190</v>
      </c>
      <c r="O25" s="53" t="s">
        <v>189</v>
      </c>
      <c r="P25" s="53" t="s">
        <v>188</v>
      </c>
      <c r="Q25" s="53" t="s">
        <v>191</v>
      </c>
      <c r="R25" s="53" t="s">
        <v>181</v>
      </c>
      <c r="S25" s="53" t="s">
        <v>192</v>
      </c>
    </row>
    <row r="26" spans="2:19" ht="27.95" customHeight="1" x14ac:dyDescent="0.3">
      <c r="B26" s="114"/>
      <c r="C26" s="125" t="s">
        <v>137</v>
      </c>
      <c r="D26" s="126"/>
      <c r="E26" s="48">
        <v>10</v>
      </c>
      <c r="F26" s="117"/>
      <c r="H26" s="136" t="s">
        <v>193</v>
      </c>
      <c r="I26" s="110" t="s">
        <v>217</v>
      </c>
      <c r="J26" s="71">
        <v>6892000000</v>
      </c>
      <c r="K26" s="71">
        <v>6938908469</v>
      </c>
      <c r="L26" s="71">
        <v>7580000000</v>
      </c>
      <c r="M26" s="71">
        <v>7685000000</v>
      </c>
      <c r="N26" s="71">
        <v>8145631620</v>
      </c>
      <c r="O26" s="71">
        <v>8195703120</v>
      </c>
      <c r="P26" s="71">
        <v>8197705980</v>
      </c>
      <c r="Q26" s="71">
        <v>8320000000</v>
      </c>
      <c r="R26" s="71">
        <v>8814000000</v>
      </c>
      <c r="S26" s="71">
        <v>9184114530</v>
      </c>
    </row>
    <row r="27" spans="2:19" ht="27.95" customHeight="1" x14ac:dyDescent="0.3">
      <c r="B27" s="115"/>
      <c r="C27" s="42" t="s">
        <v>105</v>
      </c>
      <c r="D27" s="46" t="s">
        <v>129</v>
      </c>
      <c r="E27" s="38">
        <v>15</v>
      </c>
      <c r="F27" s="117"/>
      <c r="H27" s="134"/>
      <c r="I27" s="110" t="s">
        <v>218</v>
      </c>
      <c r="J27" s="76">
        <v>1</v>
      </c>
      <c r="K27" s="77">
        <f t="shared" ref="K27:S27" si="15">ROUND(K26/$J26,2)</f>
        <v>1.01</v>
      </c>
      <c r="L27" s="77">
        <f t="shared" si="15"/>
        <v>1.1000000000000001</v>
      </c>
      <c r="M27" s="77">
        <f t="shared" si="15"/>
        <v>1.1200000000000001</v>
      </c>
      <c r="N27" s="77">
        <f t="shared" si="15"/>
        <v>1.18</v>
      </c>
      <c r="O27" s="77">
        <f t="shared" si="15"/>
        <v>1.19</v>
      </c>
      <c r="P27" s="77">
        <f t="shared" si="15"/>
        <v>1.19</v>
      </c>
      <c r="Q27" s="77">
        <f t="shared" si="15"/>
        <v>1.21</v>
      </c>
      <c r="R27" s="77">
        <f t="shared" si="15"/>
        <v>1.28</v>
      </c>
      <c r="S27" s="77">
        <f t="shared" si="15"/>
        <v>1.33</v>
      </c>
    </row>
    <row r="28" spans="2:19" ht="27.95" customHeight="1" x14ac:dyDescent="0.3">
      <c r="B28" s="115"/>
      <c r="C28" s="42" t="s">
        <v>105</v>
      </c>
      <c r="D28" s="46" t="s">
        <v>128</v>
      </c>
      <c r="E28" s="38">
        <v>5</v>
      </c>
      <c r="F28" s="117"/>
      <c r="H28" s="134"/>
      <c r="I28" s="110" t="s">
        <v>219</v>
      </c>
      <c r="J28" s="76">
        <f>J27-100%</f>
        <v>0</v>
      </c>
      <c r="K28" s="76">
        <f t="shared" ref="K28" si="16">K27-100%</f>
        <v>1.0000000000000009E-2</v>
      </c>
      <c r="L28" s="81">
        <f t="shared" ref="L28" si="17">L27-100%</f>
        <v>0.10000000000000009</v>
      </c>
      <c r="M28" s="81">
        <f t="shared" ref="M28:N28" si="18">M27-100%</f>
        <v>0.12000000000000011</v>
      </c>
      <c r="N28" s="81">
        <f t="shared" si="18"/>
        <v>0.17999999999999994</v>
      </c>
      <c r="O28" s="81">
        <f t="shared" ref="O28" si="19">O27-100%</f>
        <v>0.18999999999999995</v>
      </c>
      <c r="P28" s="81">
        <f t="shared" ref="P28" si="20">P27-100%</f>
        <v>0.18999999999999995</v>
      </c>
      <c r="Q28" s="81">
        <f t="shared" ref="Q28" si="21">Q27-100%</f>
        <v>0.20999999999999996</v>
      </c>
      <c r="R28" s="81">
        <f t="shared" ref="R28" si="22">R27-100%</f>
        <v>0.28000000000000003</v>
      </c>
      <c r="S28" s="81">
        <f t="shared" ref="S28" si="23">S27-100%</f>
        <v>0.33000000000000007</v>
      </c>
    </row>
    <row r="29" spans="2:19" ht="27.95" customHeight="1" x14ac:dyDescent="0.3">
      <c r="B29" s="115"/>
      <c r="C29" s="121" t="s">
        <v>106</v>
      </c>
      <c r="D29" s="122"/>
      <c r="E29" s="39">
        <v>0</v>
      </c>
      <c r="F29" s="117"/>
      <c r="H29" s="135"/>
      <c r="I29" s="110" t="s">
        <v>220</v>
      </c>
      <c r="J29" s="8">
        <v>35</v>
      </c>
      <c r="K29" s="8">
        <v>34</v>
      </c>
      <c r="L29" s="83">
        <v>20</v>
      </c>
      <c r="M29" s="83">
        <v>20</v>
      </c>
      <c r="N29" s="83">
        <v>20</v>
      </c>
      <c r="O29" s="83">
        <v>20</v>
      </c>
      <c r="P29" s="83">
        <v>20</v>
      </c>
      <c r="Q29" s="83">
        <v>20</v>
      </c>
      <c r="R29" s="83">
        <v>20</v>
      </c>
      <c r="S29" s="83">
        <v>20</v>
      </c>
    </row>
    <row r="30" spans="2:19" ht="34.5" x14ac:dyDescent="0.3">
      <c r="B30" s="47" t="s">
        <v>135</v>
      </c>
      <c r="C30" s="123" t="s">
        <v>126</v>
      </c>
      <c r="D30" s="124"/>
      <c r="E30" s="45" t="s">
        <v>127</v>
      </c>
      <c r="F30" s="41"/>
    </row>
    <row r="31" spans="2:19" ht="33" customHeight="1" x14ac:dyDescent="0.3">
      <c r="B31" s="34" t="s">
        <v>107</v>
      </c>
      <c r="C31" s="113"/>
      <c r="D31" s="113"/>
      <c r="E31" s="43"/>
      <c r="F31" s="43"/>
      <c r="J31" s="18"/>
      <c r="K31" s="18"/>
      <c r="L31" s="18"/>
      <c r="M31" s="18"/>
      <c r="N31" s="18"/>
      <c r="O31" s="18"/>
    </row>
    <row r="32" spans="2:19" ht="18" customHeight="1" x14ac:dyDescent="0.3">
      <c r="B32" s="33" t="s">
        <v>108</v>
      </c>
    </row>
  </sheetData>
  <mergeCells count="29">
    <mergeCell ref="H8:H11"/>
    <mergeCell ref="H14:H17"/>
    <mergeCell ref="H20:H23"/>
    <mergeCell ref="H26:H29"/>
    <mergeCell ref="B1:F1"/>
    <mergeCell ref="C3:D3"/>
    <mergeCell ref="B4:B6"/>
    <mergeCell ref="C4:D4"/>
    <mergeCell ref="C5:D5"/>
    <mergeCell ref="C6:D6"/>
    <mergeCell ref="B7:B15"/>
    <mergeCell ref="C7:C11"/>
    <mergeCell ref="F7:F15"/>
    <mergeCell ref="C12:C15"/>
    <mergeCell ref="B16:B21"/>
    <mergeCell ref="C16:C21"/>
    <mergeCell ref="F16:F21"/>
    <mergeCell ref="C31:D31"/>
    <mergeCell ref="B22:B24"/>
    <mergeCell ref="C22:D22"/>
    <mergeCell ref="F22:F24"/>
    <mergeCell ref="C24:D24"/>
    <mergeCell ref="B25:B29"/>
    <mergeCell ref="C25:D25"/>
    <mergeCell ref="F25:F29"/>
    <mergeCell ref="C29:D29"/>
    <mergeCell ref="C30:D30"/>
    <mergeCell ref="C26:D26"/>
    <mergeCell ref="C23:D23"/>
  </mergeCells>
  <phoneticPr fontId="2" type="noConversion"/>
  <printOptions horizontalCentered="1"/>
  <pageMargins left="0.39370078740157483" right="0.39370078740157483" top="0.62992125984251968" bottom="0.51181102362204722" header="0.31496062992125984" footer="0.31496062992125984"/>
  <pageSetup paperSize="9" scale="78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F2C2-9ED5-4D4A-9F61-18F7FE55AFB7}">
  <dimension ref="A4:L5"/>
  <sheetViews>
    <sheetView workbookViewId="0">
      <selection activeCell="D28" sqref="D28"/>
    </sheetView>
  </sheetViews>
  <sheetFormatPr defaultRowHeight="16.5" x14ac:dyDescent="0.3"/>
  <sheetData>
    <row r="4" spans="1:12" ht="30" customHeight="1" x14ac:dyDescent="0.3">
      <c r="A4" s="8" t="s">
        <v>209</v>
      </c>
      <c r="B4" s="8" t="s">
        <v>85</v>
      </c>
      <c r="C4" s="8" t="s">
        <v>199</v>
      </c>
      <c r="D4" s="8" t="s">
        <v>200</v>
      </c>
      <c r="E4" s="8" t="s">
        <v>201</v>
      </c>
      <c r="F4" s="8" t="s">
        <v>202</v>
      </c>
      <c r="G4" s="8" t="s">
        <v>203</v>
      </c>
      <c r="H4" s="8" t="s">
        <v>204</v>
      </c>
      <c r="I4" s="8" t="s">
        <v>205</v>
      </c>
      <c r="J4" s="8" t="s">
        <v>206</v>
      </c>
      <c r="K4" s="8" t="s">
        <v>207</v>
      </c>
      <c r="L4" s="8" t="s">
        <v>208</v>
      </c>
    </row>
    <row r="5" spans="1:12" ht="30" customHeight="1" x14ac:dyDescent="0.3">
      <c r="A5" s="8" t="s">
        <v>210</v>
      </c>
      <c r="B5" s="8">
        <v>35</v>
      </c>
      <c r="C5" s="8">
        <v>34</v>
      </c>
      <c r="D5" s="8">
        <v>33</v>
      </c>
      <c r="E5" s="8">
        <v>32</v>
      </c>
      <c r="F5" s="8">
        <v>31</v>
      </c>
      <c r="G5" s="8">
        <v>30</v>
      </c>
      <c r="H5" s="8">
        <v>29</v>
      </c>
      <c r="I5" s="8">
        <v>28</v>
      </c>
      <c r="J5" s="8">
        <v>27</v>
      </c>
      <c r="K5" s="8">
        <v>26</v>
      </c>
      <c r="L5" s="8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E768-1FDC-4A68-9DAD-E7004441EB1A}">
  <sheetPr>
    <tabColor rgb="FFFF0000"/>
    <pageSetUpPr fitToPage="1"/>
  </sheetPr>
  <dimension ref="A1:Q29"/>
  <sheetViews>
    <sheetView view="pageBreakPreview" zoomScale="60" zoomScaleNormal="85" workbookViewId="0">
      <selection activeCell="D37" sqref="D37"/>
    </sheetView>
  </sheetViews>
  <sheetFormatPr defaultRowHeight="16.5" x14ac:dyDescent="0.3"/>
  <cols>
    <col min="1" max="1" width="17.875" customWidth="1"/>
    <col min="2" max="2" width="17.125" customWidth="1"/>
    <col min="3" max="10" width="17.875" customWidth="1"/>
    <col min="12" max="17" width="12.375" style="1" customWidth="1"/>
  </cols>
  <sheetData>
    <row r="1" spans="1:10" ht="31.5" x14ac:dyDescent="0.3">
      <c r="A1" s="129" t="s">
        <v>171</v>
      </c>
      <c r="B1" s="129"/>
      <c r="C1" s="129"/>
      <c r="D1" s="129"/>
      <c r="E1" s="129"/>
      <c r="F1" s="129"/>
      <c r="G1" s="129"/>
      <c r="H1" s="129"/>
      <c r="I1" s="129"/>
      <c r="J1" s="129"/>
    </row>
    <row r="3" spans="1:10" ht="19.5" customHeight="1" x14ac:dyDescent="0.3">
      <c r="A3" s="54" t="s">
        <v>138</v>
      </c>
      <c r="B3" s="55" t="s">
        <v>9</v>
      </c>
    </row>
    <row r="4" spans="1:10" ht="19.5" customHeight="1" x14ac:dyDescent="0.3">
      <c r="A4" s="54" t="s">
        <v>139</v>
      </c>
      <c r="B4" s="55" t="s">
        <v>10</v>
      </c>
    </row>
    <row r="5" spans="1:10" ht="19.5" customHeight="1" x14ac:dyDescent="0.3">
      <c r="A5" s="54" t="s">
        <v>142</v>
      </c>
      <c r="B5" s="56">
        <v>44455</v>
      </c>
    </row>
    <row r="6" spans="1:10" ht="19.5" customHeight="1" x14ac:dyDescent="0.3">
      <c r="A6" s="54" t="s">
        <v>140</v>
      </c>
      <c r="B6" s="57">
        <v>0</v>
      </c>
    </row>
    <row r="7" spans="1:10" ht="19.5" customHeight="1" x14ac:dyDescent="0.3">
      <c r="A7" s="54" t="s">
        <v>141</v>
      </c>
      <c r="B7" s="57">
        <v>5638000000</v>
      </c>
      <c r="C7" s="31" t="s">
        <v>121</v>
      </c>
    </row>
    <row r="8" spans="1:10" ht="17.25" thickBot="1" x14ac:dyDescent="0.35">
      <c r="C8" s="107"/>
      <c r="J8" s="70"/>
    </row>
    <row r="9" spans="1:10" ht="34.5" customHeight="1" x14ac:dyDescent="0.3">
      <c r="A9" s="139" t="s">
        <v>146</v>
      </c>
      <c r="B9" s="140"/>
      <c r="C9" s="108" t="s">
        <v>147</v>
      </c>
      <c r="D9" s="90" t="s">
        <v>148</v>
      </c>
      <c r="E9" s="62" t="s">
        <v>149</v>
      </c>
      <c r="F9" s="62" t="s">
        <v>150</v>
      </c>
      <c r="G9" s="62" t="s">
        <v>151</v>
      </c>
      <c r="H9" s="62" t="s">
        <v>152</v>
      </c>
      <c r="I9" s="62" t="s">
        <v>153</v>
      </c>
      <c r="J9" s="62" t="s">
        <v>154</v>
      </c>
    </row>
    <row r="10" spans="1:10" ht="34.5" customHeight="1" x14ac:dyDescent="0.3">
      <c r="A10" s="139" t="s">
        <v>8</v>
      </c>
      <c r="B10" s="140"/>
      <c r="C10" s="94">
        <v>5638000000</v>
      </c>
      <c r="D10" s="91">
        <v>6076000000</v>
      </c>
      <c r="E10" s="58">
        <v>6192000000</v>
      </c>
      <c r="F10" s="58">
        <v>6240000000</v>
      </c>
      <c r="G10" s="58">
        <v>6248000000</v>
      </c>
      <c r="H10" s="58">
        <v>6398835860</v>
      </c>
      <c r="I10" s="58">
        <v>6932000000</v>
      </c>
      <c r="J10" s="58">
        <v>8210469940</v>
      </c>
    </row>
    <row r="11" spans="1:10" ht="30" customHeight="1" x14ac:dyDescent="0.3">
      <c r="A11" s="141" t="s">
        <v>159</v>
      </c>
      <c r="B11" s="85" t="s">
        <v>165</v>
      </c>
      <c r="C11" s="98">
        <f>'적격심의(을)'!C29</f>
        <v>35</v>
      </c>
      <c r="D11" s="99">
        <f>'적격심의(을)'!D29</f>
        <v>27</v>
      </c>
      <c r="E11" s="100">
        <f>'적격심의(을)'!E29</f>
        <v>20</v>
      </c>
      <c r="F11" s="100">
        <f>'적격심의(을)'!F29</f>
        <v>20</v>
      </c>
      <c r="G11" s="100">
        <f>'적격심의(을)'!G29</f>
        <v>20</v>
      </c>
      <c r="H11" s="100">
        <f>'적격심의(을)'!H29</f>
        <v>20</v>
      </c>
      <c r="I11" s="100">
        <f>'적격심의(을)'!I29</f>
        <v>20</v>
      </c>
      <c r="J11" s="100">
        <f>'적격심의(을)'!J29</f>
        <v>20</v>
      </c>
    </row>
    <row r="12" spans="1:10" ht="30" customHeight="1" x14ac:dyDescent="0.3">
      <c r="A12" s="142"/>
      <c r="B12" s="86" t="s">
        <v>166</v>
      </c>
      <c r="C12" s="95">
        <f>'적격심의(을)'!C30</f>
        <v>13</v>
      </c>
      <c r="D12" s="92">
        <f>'적격심의(을)'!D30</f>
        <v>13</v>
      </c>
      <c r="E12" s="38">
        <f>'적격심의(을)'!E30</f>
        <v>9</v>
      </c>
      <c r="F12" s="38">
        <f>'적격심의(을)'!F30</f>
        <v>15</v>
      </c>
      <c r="G12" s="38">
        <f>'적격심의(을)'!G30</f>
        <v>13</v>
      </c>
      <c r="H12" s="38">
        <f>'적격심의(을)'!H30</f>
        <v>11</v>
      </c>
      <c r="I12" s="38">
        <f>'적격심의(을)'!I30</f>
        <v>11</v>
      </c>
      <c r="J12" s="38">
        <f>'적격심의(을)'!J30</f>
        <v>11</v>
      </c>
    </row>
    <row r="13" spans="1:10" ht="30" customHeight="1" x14ac:dyDescent="0.3">
      <c r="A13" s="142"/>
      <c r="B13" s="86" t="s">
        <v>167</v>
      </c>
      <c r="C13" s="95">
        <f>'적격심의(을)'!C31</f>
        <v>5</v>
      </c>
      <c r="D13" s="92">
        <f>'적격심의(을)'!D31</f>
        <v>5</v>
      </c>
      <c r="E13" s="38">
        <f>'적격심의(을)'!E31</f>
        <v>5</v>
      </c>
      <c r="F13" s="38">
        <f>'적격심의(을)'!F31</f>
        <v>5</v>
      </c>
      <c r="G13" s="38">
        <f>'적격심의(을)'!G31</f>
        <v>5</v>
      </c>
      <c r="H13" s="38">
        <f>'적격심의(을)'!H31</f>
        <v>5</v>
      </c>
      <c r="I13" s="38">
        <f>'적격심의(을)'!I31</f>
        <v>5</v>
      </c>
      <c r="J13" s="38">
        <f>'적격심의(을)'!J31</f>
        <v>5</v>
      </c>
    </row>
    <row r="14" spans="1:10" ht="30" customHeight="1" x14ac:dyDescent="0.3">
      <c r="A14" s="142"/>
      <c r="B14" s="86" t="s">
        <v>168</v>
      </c>
      <c r="C14" s="95">
        <f>'적격심의(을)'!C32</f>
        <v>10</v>
      </c>
      <c r="D14" s="92">
        <f>'적격심의(을)'!D32</f>
        <v>10</v>
      </c>
      <c r="E14" s="38">
        <f>'적격심의(을)'!E32</f>
        <v>10</v>
      </c>
      <c r="F14" s="38">
        <f>'적격심의(을)'!F32</f>
        <v>10</v>
      </c>
      <c r="G14" s="38">
        <f>'적격심의(을)'!G32</f>
        <v>10</v>
      </c>
      <c r="H14" s="38">
        <f>'적격심의(을)'!H32</f>
        <v>10</v>
      </c>
      <c r="I14" s="38">
        <f>'적격심의(을)'!I32</f>
        <v>10</v>
      </c>
      <c r="J14" s="38">
        <f>'적격심의(을)'!J32</f>
        <v>10</v>
      </c>
    </row>
    <row r="15" spans="1:10" ht="30" customHeight="1" x14ac:dyDescent="0.3">
      <c r="A15" s="142"/>
      <c r="B15" s="87" t="s">
        <v>169</v>
      </c>
      <c r="C15" s="96">
        <f>'적격심의(을)'!C33</f>
        <v>15</v>
      </c>
      <c r="D15" s="72">
        <f>'적격심의(을)'!D33</f>
        <v>15</v>
      </c>
      <c r="E15" s="39">
        <f>'적격심의(을)'!E33</f>
        <v>10</v>
      </c>
      <c r="F15" s="39">
        <f>'적격심의(을)'!F33</f>
        <v>5</v>
      </c>
      <c r="G15" s="39">
        <f>'적격심의(을)'!G33</f>
        <v>15</v>
      </c>
      <c r="H15" s="39">
        <f>'적격심의(을)'!H33</f>
        <v>15</v>
      </c>
      <c r="I15" s="39">
        <f>'적격심의(을)'!I33</f>
        <v>5</v>
      </c>
      <c r="J15" s="39">
        <f>'적격심의(을)'!J33</f>
        <v>15</v>
      </c>
    </row>
    <row r="16" spans="1:10" ht="40.5" customHeight="1" x14ac:dyDescent="0.3">
      <c r="A16" s="142"/>
      <c r="B16" s="88" t="s">
        <v>163</v>
      </c>
      <c r="C16" s="105">
        <f>SUM(C11:C15)</f>
        <v>78</v>
      </c>
      <c r="D16" s="106">
        <f>SUM(D11:D15)</f>
        <v>70</v>
      </c>
      <c r="E16" s="104">
        <f>SUM(E11:E15)</f>
        <v>54</v>
      </c>
      <c r="F16" s="104">
        <f>SUM(F11:F15)</f>
        <v>55</v>
      </c>
      <c r="G16" s="104">
        <f t="shared" ref="G16:J16" si="0">SUM(G11:G15)</f>
        <v>63</v>
      </c>
      <c r="H16" s="104">
        <f t="shared" si="0"/>
        <v>61</v>
      </c>
      <c r="I16" s="104">
        <f t="shared" si="0"/>
        <v>51</v>
      </c>
      <c r="J16" s="104">
        <f t="shared" si="0"/>
        <v>61</v>
      </c>
    </row>
    <row r="17" spans="1:17" ht="20.25" customHeight="1" thickBot="1" x14ac:dyDescent="0.35">
      <c r="A17" s="143"/>
      <c r="B17" s="89" t="s">
        <v>170</v>
      </c>
      <c r="C17" s="97">
        <f>RANK(C16,$C16:$J16,0)</f>
        <v>1</v>
      </c>
      <c r="D17" s="93">
        <f t="shared" ref="D17:J17" si="1">RANK(D16,$C16:$J16,0)</f>
        <v>2</v>
      </c>
      <c r="E17" s="69">
        <f t="shared" si="1"/>
        <v>7</v>
      </c>
      <c r="F17" s="69">
        <f t="shared" si="1"/>
        <v>6</v>
      </c>
      <c r="G17" s="69">
        <f t="shared" si="1"/>
        <v>3</v>
      </c>
      <c r="H17" s="69">
        <f t="shared" si="1"/>
        <v>4</v>
      </c>
      <c r="I17" s="69">
        <f t="shared" si="1"/>
        <v>8</v>
      </c>
      <c r="J17" s="69">
        <f t="shared" si="1"/>
        <v>4</v>
      </c>
    </row>
    <row r="18" spans="1:17" ht="30" customHeight="1" x14ac:dyDescent="0.3">
      <c r="A18" s="115" t="s">
        <v>143</v>
      </c>
      <c r="B18" s="59" t="s">
        <v>155</v>
      </c>
      <c r="C18" s="48"/>
      <c r="D18" s="36"/>
      <c r="E18" s="36"/>
      <c r="F18" s="36"/>
      <c r="G18" s="36"/>
      <c r="H18" s="36"/>
      <c r="I18" s="36"/>
      <c r="J18" s="36"/>
    </row>
    <row r="19" spans="1:17" ht="30" customHeight="1" x14ac:dyDescent="0.3">
      <c r="A19" s="115"/>
      <c r="B19" s="60" t="s">
        <v>156</v>
      </c>
      <c r="C19" s="38"/>
      <c r="D19" s="38"/>
      <c r="E19" s="38"/>
      <c r="F19" s="38"/>
      <c r="G19" s="38"/>
      <c r="H19" s="38"/>
      <c r="I19" s="38"/>
      <c r="J19" s="38"/>
    </row>
    <row r="20" spans="1:17" ht="30" customHeight="1" x14ac:dyDescent="0.3">
      <c r="A20" s="115"/>
      <c r="B20" s="60" t="s">
        <v>157</v>
      </c>
      <c r="C20" s="38"/>
      <c r="D20" s="38"/>
      <c r="E20" s="38"/>
      <c r="F20" s="38"/>
      <c r="G20" s="38"/>
      <c r="H20" s="38"/>
      <c r="I20" s="38"/>
      <c r="J20" s="38"/>
    </row>
    <row r="21" spans="1:17" ht="30" customHeight="1" x14ac:dyDescent="0.3">
      <c r="A21" s="115"/>
      <c r="B21" s="67" t="s">
        <v>158</v>
      </c>
      <c r="C21" s="68"/>
      <c r="D21" s="68"/>
      <c r="E21" s="68"/>
      <c r="F21" s="68"/>
      <c r="G21" s="68"/>
      <c r="H21" s="68"/>
      <c r="I21" s="68"/>
      <c r="J21" s="68"/>
    </row>
    <row r="22" spans="1:17" ht="30" customHeight="1" x14ac:dyDescent="0.3">
      <c r="A22" s="115"/>
      <c r="B22" s="61" t="s">
        <v>161</v>
      </c>
      <c r="C22" s="44"/>
      <c r="D22" s="44"/>
      <c r="E22" s="44"/>
      <c r="F22" s="44"/>
      <c r="G22" s="44"/>
      <c r="H22" s="44"/>
      <c r="I22" s="44"/>
      <c r="J22" s="44"/>
    </row>
    <row r="23" spans="1:17" ht="40.5" customHeight="1" x14ac:dyDescent="0.3">
      <c r="A23" s="115"/>
      <c r="B23" s="35" t="s">
        <v>164</v>
      </c>
      <c r="C23" s="63"/>
      <c r="D23" s="63"/>
      <c r="E23" s="63"/>
      <c r="F23" s="63"/>
      <c r="G23" s="63"/>
      <c r="H23" s="63"/>
      <c r="I23" s="63"/>
      <c r="J23" s="63"/>
    </row>
    <row r="24" spans="1:17" ht="42" customHeight="1" x14ac:dyDescent="0.3">
      <c r="A24" s="137" t="s">
        <v>145</v>
      </c>
      <c r="B24" s="137"/>
      <c r="C24" s="64"/>
      <c r="D24" s="64"/>
      <c r="E24" s="64"/>
      <c r="F24" s="64"/>
      <c r="G24" s="64"/>
      <c r="H24" s="64"/>
      <c r="I24" s="64"/>
      <c r="J24" s="64"/>
    </row>
    <row r="25" spans="1:17" ht="42" customHeight="1" x14ac:dyDescent="0.3">
      <c r="A25" s="138" t="s">
        <v>117</v>
      </c>
      <c r="B25" s="138"/>
      <c r="C25" s="65"/>
      <c r="D25" s="65"/>
      <c r="E25" s="65"/>
      <c r="F25" s="65"/>
      <c r="G25" s="65"/>
      <c r="H25" s="65"/>
      <c r="I25" s="65"/>
      <c r="J25" s="65"/>
    </row>
    <row r="28" spans="1:17" ht="31.5" customHeight="1" x14ac:dyDescent="0.3">
      <c r="L28" s="53" t="s">
        <v>155</v>
      </c>
      <c r="M28" s="53" t="s">
        <v>162</v>
      </c>
      <c r="N28" s="53" t="s">
        <v>156</v>
      </c>
      <c r="O28" s="53" t="s">
        <v>157</v>
      </c>
      <c r="P28" s="53" t="s">
        <v>158</v>
      </c>
      <c r="Q28" s="53" t="s">
        <v>161</v>
      </c>
    </row>
    <row r="29" spans="1:17" ht="63" customHeight="1" x14ac:dyDescent="0.3">
      <c r="L29" s="8"/>
      <c r="M29" s="8"/>
      <c r="N29" s="8"/>
      <c r="O29" s="8"/>
      <c r="P29" s="8"/>
      <c r="Q29" s="8"/>
    </row>
  </sheetData>
  <mergeCells count="7">
    <mergeCell ref="A24:B24"/>
    <mergeCell ref="A25:B25"/>
    <mergeCell ref="A1:J1"/>
    <mergeCell ref="A18:A23"/>
    <mergeCell ref="A9:B9"/>
    <mergeCell ref="A10:B10"/>
    <mergeCell ref="A11:A17"/>
  </mergeCells>
  <phoneticPr fontId="2" type="noConversion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C030-805E-4AC6-A159-5BA45424A8F4}">
  <sheetPr>
    <tabColor rgb="FFFFC000"/>
    <pageSetUpPr fitToPage="1"/>
  </sheetPr>
  <dimension ref="A1:J38"/>
  <sheetViews>
    <sheetView view="pageBreakPreview" zoomScale="70" zoomScaleNormal="85" zoomScaleSheetLayoutView="70" workbookViewId="0">
      <selection activeCell="D7" sqref="D7"/>
    </sheetView>
  </sheetViews>
  <sheetFormatPr defaultRowHeight="16.5" x14ac:dyDescent="0.3"/>
  <cols>
    <col min="1" max="1" width="16.375" customWidth="1"/>
    <col min="2" max="2" width="10.375" customWidth="1"/>
    <col min="3" max="10" width="22.625" customWidth="1"/>
  </cols>
  <sheetData>
    <row r="1" spans="1:10" ht="33.75" x14ac:dyDescent="0.3">
      <c r="A1" s="147" t="s">
        <v>172</v>
      </c>
      <c r="B1" s="147"/>
      <c r="C1" s="147"/>
      <c r="D1" s="147"/>
      <c r="E1" s="147"/>
      <c r="F1" s="147"/>
      <c r="G1" s="147"/>
      <c r="H1" s="147"/>
      <c r="I1" s="147"/>
      <c r="J1" s="147"/>
    </row>
    <row r="2" spans="1:10" ht="27" customHeight="1" x14ac:dyDescent="0.3">
      <c r="A2" s="154" t="s">
        <v>160</v>
      </c>
      <c r="B2" s="154"/>
      <c r="C2" s="154"/>
      <c r="D2" s="154"/>
      <c r="E2" s="154"/>
      <c r="F2" s="154"/>
      <c r="G2" s="154"/>
      <c r="H2" s="154"/>
      <c r="I2" s="154"/>
      <c r="J2" s="154"/>
    </row>
    <row r="3" spans="1:10" ht="26.25" x14ac:dyDescent="0.3">
      <c r="A3" s="4"/>
      <c r="J3" s="73" t="s">
        <v>173</v>
      </c>
    </row>
    <row r="4" spans="1:10" x14ac:dyDescent="0.3">
      <c r="A4" s="2" t="s">
        <v>0</v>
      </c>
      <c r="B4" t="s">
        <v>9</v>
      </c>
    </row>
    <row r="5" spans="1:10" x14ac:dyDescent="0.3">
      <c r="A5" s="2" t="s">
        <v>1</v>
      </c>
      <c r="B5" t="s">
        <v>10</v>
      </c>
    </row>
    <row r="6" spans="1:10" x14ac:dyDescent="0.3">
      <c r="A6" s="2" t="s">
        <v>2</v>
      </c>
      <c r="B6" s="151">
        <v>0</v>
      </c>
      <c r="C6" s="151"/>
    </row>
    <row r="7" spans="1:10" x14ac:dyDescent="0.3">
      <c r="A7" s="2" t="s">
        <v>19</v>
      </c>
      <c r="B7" s="151">
        <v>5638000000</v>
      </c>
      <c r="C7" s="151"/>
      <c r="D7" s="31" t="s">
        <v>121</v>
      </c>
    </row>
    <row r="9" spans="1:10" ht="26.1" customHeight="1" x14ac:dyDescent="0.3">
      <c r="A9" s="145" t="s">
        <v>3</v>
      </c>
      <c r="B9" s="145"/>
      <c r="C9" s="17" t="s">
        <v>11</v>
      </c>
      <c r="D9" s="17" t="s">
        <v>12</v>
      </c>
      <c r="E9" s="17" t="s">
        <v>13</v>
      </c>
      <c r="F9" s="17" t="s">
        <v>14</v>
      </c>
      <c r="G9" s="17" t="s">
        <v>15</v>
      </c>
      <c r="H9" s="17" t="s">
        <v>16</v>
      </c>
      <c r="I9" s="17" t="s">
        <v>17</v>
      </c>
      <c r="J9" s="17" t="s">
        <v>18</v>
      </c>
    </row>
    <row r="10" spans="1:10" ht="26.1" customHeight="1" x14ac:dyDescent="0.3">
      <c r="A10" s="145" t="s">
        <v>8</v>
      </c>
      <c r="B10" s="145"/>
      <c r="C10" s="5">
        <v>5638000000</v>
      </c>
      <c r="D10" s="5">
        <v>6076000000</v>
      </c>
      <c r="E10" s="5">
        <v>6192000000</v>
      </c>
      <c r="F10" s="5">
        <v>6240000000</v>
      </c>
      <c r="G10" s="5">
        <v>6248000000</v>
      </c>
      <c r="H10" s="5">
        <v>6398835860</v>
      </c>
      <c r="I10" s="5">
        <v>6932000000</v>
      </c>
      <c r="J10" s="5">
        <v>8210469940</v>
      </c>
    </row>
    <row r="11" spans="1:10" ht="26.1" customHeight="1" x14ac:dyDescent="0.3">
      <c r="A11" s="145" t="s">
        <v>4</v>
      </c>
      <c r="B11" s="145"/>
      <c r="C11" s="6" t="s">
        <v>21</v>
      </c>
      <c r="D11" s="7">
        <v>6058138218</v>
      </c>
      <c r="E11" s="7">
        <v>4018130628</v>
      </c>
      <c r="F11" s="7">
        <v>1308615716</v>
      </c>
      <c r="G11" s="7">
        <v>4098189176</v>
      </c>
      <c r="H11" s="7">
        <v>4098183115</v>
      </c>
      <c r="I11" s="7">
        <v>2338104395</v>
      </c>
      <c r="J11" s="7">
        <v>2148728312</v>
      </c>
    </row>
    <row r="12" spans="1:10" ht="26.1" customHeight="1" x14ac:dyDescent="0.3">
      <c r="A12" s="145" t="s">
        <v>5</v>
      </c>
      <c r="B12" s="145"/>
      <c r="C12" s="8" t="s">
        <v>22</v>
      </c>
      <c r="D12" s="8" t="s">
        <v>32</v>
      </c>
      <c r="E12" s="8" t="s">
        <v>41</v>
      </c>
      <c r="F12" s="8" t="s">
        <v>48</v>
      </c>
      <c r="G12" s="8" t="s">
        <v>55</v>
      </c>
      <c r="H12" s="8" t="s">
        <v>62</v>
      </c>
      <c r="I12" s="8" t="s">
        <v>67</v>
      </c>
      <c r="J12" s="8" t="s">
        <v>73</v>
      </c>
    </row>
    <row r="13" spans="1:10" ht="26.1" customHeight="1" x14ac:dyDescent="0.3">
      <c r="A13" s="145" t="s">
        <v>6</v>
      </c>
      <c r="B13" s="145"/>
      <c r="C13" s="8" t="s">
        <v>23</v>
      </c>
      <c r="D13" s="8" t="s">
        <v>33</v>
      </c>
      <c r="E13" s="8" t="s">
        <v>42</v>
      </c>
      <c r="F13" s="8" t="s">
        <v>49</v>
      </c>
      <c r="G13" s="8" t="s">
        <v>56</v>
      </c>
      <c r="H13" s="8" t="s">
        <v>63</v>
      </c>
      <c r="I13" s="8" t="s">
        <v>68</v>
      </c>
      <c r="J13" s="8" t="s">
        <v>74</v>
      </c>
    </row>
    <row r="14" spans="1:10" ht="26.1" customHeight="1" x14ac:dyDescent="0.3">
      <c r="A14" s="149" t="s">
        <v>7</v>
      </c>
      <c r="B14" s="149"/>
      <c r="C14" s="9" t="s">
        <v>34</v>
      </c>
      <c r="D14" s="10" t="s">
        <v>36</v>
      </c>
      <c r="E14" s="10" t="s">
        <v>44</v>
      </c>
      <c r="F14" s="10" t="s">
        <v>51</v>
      </c>
      <c r="G14" s="10" t="s">
        <v>58</v>
      </c>
      <c r="H14" s="10" t="s">
        <v>58</v>
      </c>
      <c r="I14" s="10" t="s">
        <v>69</v>
      </c>
      <c r="J14" s="10" t="s">
        <v>69</v>
      </c>
    </row>
    <row r="15" spans="1:10" ht="26.1" customHeight="1" x14ac:dyDescent="0.3">
      <c r="A15" s="150" t="s">
        <v>27</v>
      </c>
      <c r="B15" s="150"/>
      <c r="C15" s="9" t="s">
        <v>35</v>
      </c>
      <c r="D15" s="10" t="s">
        <v>37</v>
      </c>
      <c r="E15" s="10" t="s">
        <v>45</v>
      </c>
      <c r="F15" s="10" t="s">
        <v>52</v>
      </c>
      <c r="G15" s="10" t="s">
        <v>59</v>
      </c>
      <c r="H15" s="10" t="s">
        <v>59</v>
      </c>
      <c r="I15" s="10" t="s">
        <v>70</v>
      </c>
      <c r="J15" s="10" t="s">
        <v>70</v>
      </c>
    </row>
    <row r="16" spans="1:10" ht="26.1" customHeight="1" x14ac:dyDescent="0.3">
      <c r="A16" s="145" t="s">
        <v>20</v>
      </c>
      <c r="B16" s="145"/>
      <c r="C16" s="11" t="s">
        <v>30</v>
      </c>
      <c r="D16" s="12" t="s">
        <v>38</v>
      </c>
      <c r="E16" s="12" t="s">
        <v>46</v>
      </c>
      <c r="F16" s="12" t="s">
        <v>53</v>
      </c>
      <c r="G16" s="12" t="s">
        <v>60</v>
      </c>
      <c r="H16" s="12" t="s">
        <v>65</v>
      </c>
      <c r="I16" s="12" t="s">
        <v>71</v>
      </c>
      <c r="J16" s="12" t="s">
        <v>76</v>
      </c>
    </row>
    <row r="17" spans="1:10" ht="26.1" customHeight="1" x14ac:dyDescent="0.3">
      <c r="A17" s="149" t="s">
        <v>28</v>
      </c>
      <c r="B17" s="149"/>
      <c r="C17" s="148">
        <v>59177</v>
      </c>
      <c r="D17" s="148">
        <v>17606</v>
      </c>
      <c r="E17" s="148">
        <v>35542</v>
      </c>
      <c r="F17" s="148">
        <v>27904</v>
      </c>
      <c r="G17" s="148">
        <v>35873</v>
      </c>
      <c r="H17" s="148">
        <v>79155</v>
      </c>
      <c r="I17" s="148">
        <v>29297</v>
      </c>
      <c r="J17" s="148">
        <v>114885</v>
      </c>
    </row>
    <row r="18" spans="1:10" ht="26.1" customHeight="1" x14ac:dyDescent="0.3">
      <c r="A18" s="150" t="s">
        <v>27</v>
      </c>
      <c r="B18" s="150"/>
      <c r="C18" s="148"/>
      <c r="D18" s="148"/>
      <c r="E18" s="148"/>
      <c r="F18" s="148"/>
      <c r="G18" s="148"/>
      <c r="H18" s="148"/>
      <c r="I18" s="148"/>
      <c r="J18" s="148"/>
    </row>
    <row r="19" spans="1:10" ht="26.1" customHeight="1" x14ac:dyDescent="0.3">
      <c r="A19" s="153" t="s">
        <v>29</v>
      </c>
      <c r="B19" s="49" t="s">
        <v>24</v>
      </c>
      <c r="C19" s="20" t="s">
        <v>26</v>
      </c>
      <c r="D19" s="20" t="s">
        <v>39</v>
      </c>
      <c r="E19" s="20" t="s">
        <v>43</v>
      </c>
      <c r="F19" s="20" t="s">
        <v>50</v>
      </c>
      <c r="G19" s="20" t="s">
        <v>57</v>
      </c>
      <c r="H19" s="20" t="s">
        <v>64</v>
      </c>
      <c r="I19" s="20" t="s">
        <v>64</v>
      </c>
      <c r="J19" s="20" t="s">
        <v>75</v>
      </c>
    </row>
    <row r="20" spans="1:10" ht="26.1" customHeight="1" x14ac:dyDescent="0.3">
      <c r="A20" s="145"/>
      <c r="B20" s="50" t="s">
        <v>25</v>
      </c>
      <c r="C20" s="51" t="s">
        <v>31</v>
      </c>
      <c r="D20" s="52" t="s">
        <v>40</v>
      </c>
      <c r="E20" s="52" t="s">
        <v>47</v>
      </c>
      <c r="F20" s="52" t="s">
        <v>54</v>
      </c>
      <c r="G20" s="52" t="s">
        <v>61</v>
      </c>
      <c r="H20" s="52" t="s">
        <v>66</v>
      </c>
      <c r="I20" s="52" t="s">
        <v>72</v>
      </c>
      <c r="J20" s="52" t="s">
        <v>77</v>
      </c>
    </row>
    <row r="21" spans="1:10" ht="26.1" customHeight="1" x14ac:dyDescent="0.3">
      <c r="A21" s="155" t="s">
        <v>79</v>
      </c>
      <c r="B21" s="156"/>
      <c r="C21" s="13"/>
      <c r="D21" s="14" t="s">
        <v>114</v>
      </c>
      <c r="E21" s="13"/>
      <c r="F21" s="13"/>
      <c r="G21" s="20" t="s">
        <v>113</v>
      </c>
      <c r="H21" s="20" t="s">
        <v>112</v>
      </c>
      <c r="I21" s="13"/>
      <c r="J21" s="13"/>
    </row>
    <row r="22" spans="1:10" ht="26.1" customHeight="1" x14ac:dyDescent="0.3">
      <c r="A22" s="157"/>
      <c r="B22" s="158"/>
      <c r="C22" s="15"/>
      <c r="D22" s="21" t="s">
        <v>111</v>
      </c>
      <c r="E22" s="15"/>
      <c r="F22" s="15"/>
      <c r="G22" s="15"/>
      <c r="H22" s="15"/>
      <c r="I22" s="15"/>
      <c r="J22" s="15"/>
    </row>
    <row r="23" spans="1:10" ht="26.1" customHeight="1" x14ac:dyDescent="0.3">
      <c r="A23" s="157"/>
      <c r="B23" s="158"/>
      <c r="C23" s="15"/>
      <c r="D23" s="15"/>
      <c r="E23" s="15"/>
      <c r="F23" s="15"/>
      <c r="G23" s="15"/>
      <c r="H23" s="15"/>
      <c r="I23" s="15"/>
      <c r="J23" s="15"/>
    </row>
    <row r="24" spans="1:10" ht="26.1" customHeight="1" x14ac:dyDescent="0.3">
      <c r="A24" s="159"/>
      <c r="B24" s="160"/>
      <c r="C24" s="16"/>
      <c r="D24" s="16"/>
      <c r="E24" s="16"/>
      <c r="F24" s="16"/>
      <c r="G24" s="16"/>
      <c r="H24" s="16"/>
      <c r="I24" s="16"/>
      <c r="J24" s="16"/>
    </row>
    <row r="25" spans="1:10" ht="26.1" customHeight="1" x14ac:dyDescent="0.3">
      <c r="A25" s="161" t="s">
        <v>80</v>
      </c>
      <c r="B25" s="162"/>
      <c r="C25" s="28" t="s">
        <v>211</v>
      </c>
      <c r="D25" s="22"/>
      <c r="E25" s="23"/>
      <c r="F25" s="22" t="s">
        <v>115</v>
      </c>
      <c r="G25" s="22" t="s">
        <v>214</v>
      </c>
      <c r="H25" s="22"/>
      <c r="I25" s="22" t="s">
        <v>116</v>
      </c>
      <c r="J25" s="28" t="s">
        <v>118</v>
      </c>
    </row>
    <row r="26" spans="1:10" ht="26.1" customHeight="1" x14ac:dyDescent="0.3">
      <c r="A26" s="163"/>
      <c r="B26" s="164"/>
      <c r="C26" s="30" t="s">
        <v>212</v>
      </c>
      <c r="D26" s="25"/>
      <c r="E26" s="24"/>
      <c r="F26" s="25"/>
      <c r="G26" s="25" t="s">
        <v>213</v>
      </c>
      <c r="H26" s="25"/>
      <c r="I26" s="25"/>
      <c r="J26" s="29" t="s">
        <v>120</v>
      </c>
    </row>
    <row r="27" spans="1:10" ht="26.1" customHeight="1" x14ac:dyDescent="0.3">
      <c r="A27" s="163"/>
      <c r="B27" s="164"/>
      <c r="C27" s="26"/>
      <c r="D27" s="26"/>
      <c r="E27" s="26"/>
      <c r="F27" s="26"/>
      <c r="G27" s="26"/>
      <c r="H27" s="26"/>
      <c r="I27" s="26"/>
      <c r="J27" s="30" t="s">
        <v>119</v>
      </c>
    </row>
    <row r="28" spans="1:10" ht="26.1" customHeight="1" x14ac:dyDescent="0.3">
      <c r="A28" s="165"/>
      <c r="B28" s="166"/>
      <c r="C28" s="27"/>
      <c r="D28" s="27"/>
      <c r="E28" s="27"/>
      <c r="F28" s="27"/>
      <c r="G28" s="27"/>
      <c r="H28" s="27"/>
      <c r="I28" s="27"/>
      <c r="J28" s="27"/>
    </row>
    <row r="29" spans="1:10" s="66" customFormat="1" ht="26.1" customHeight="1" x14ac:dyDescent="0.3">
      <c r="A29" s="152" t="s">
        <v>123</v>
      </c>
      <c r="B29" s="152"/>
      <c r="C29" s="101">
        <v>35</v>
      </c>
      <c r="D29" s="101">
        <v>27</v>
      </c>
      <c r="E29" s="101">
        <v>20</v>
      </c>
      <c r="F29" s="101">
        <v>20</v>
      </c>
      <c r="G29" s="101">
        <v>20</v>
      </c>
      <c r="H29" s="101">
        <v>20</v>
      </c>
      <c r="I29" s="101">
        <v>20</v>
      </c>
      <c r="J29" s="101">
        <v>20</v>
      </c>
    </row>
    <row r="30" spans="1:10" s="66" customFormat="1" ht="26.1" customHeight="1" x14ac:dyDescent="0.3">
      <c r="A30" s="144" t="s">
        <v>125</v>
      </c>
      <c r="B30" s="144"/>
      <c r="C30" s="102">
        <f>6+7</f>
        <v>13</v>
      </c>
      <c r="D30" s="102">
        <f>6+7</f>
        <v>13</v>
      </c>
      <c r="E30" s="102">
        <f>4+5</f>
        <v>9</v>
      </c>
      <c r="F30" s="102">
        <f>8+7</f>
        <v>15</v>
      </c>
      <c r="G30" s="102">
        <f>6+7</f>
        <v>13</v>
      </c>
      <c r="H30" s="102">
        <f>6+5</f>
        <v>11</v>
      </c>
      <c r="I30" s="102">
        <f>6+5</f>
        <v>11</v>
      </c>
      <c r="J30" s="102">
        <f>6+5</f>
        <v>11</v>
      </c>
    </row>
    <row r="31" spans="1:10" s="66" customFormat="1" ht="26.1" customHeight="1" x14ac:dyDescent="0.3">
      <c r="A31" s="144" t="s">
        <v>122</v>
      </c>
      <c r="B31" s="144"/>
      <c r="C31" s="102">
        <v>5</v>
      </c>
      <c r="D31" s="102">
        <v>5</v>
      </c>
      <c r="E31" s="102">
        <v>5</v>
      </c>
      <c r="F31" s="102">
        <v>5</v>
      </c>
      <c r="G31" s="102">
        <v>5</v>
      </c>
      <c r="H31" s="102">
        <v>5</v>
      </c>
      <c r="I31" s="102">
        <v>5</v>
      </c>
      <c r="J31" s="102">
        <v>5</v>
      </c>
    </row>
    <row r="32" spans="1:10" s="66" customFormat="1" ht="26.1" customHeight="1" x14ac:dyDescent="0.3">
      <c r="A32" s="144" t="s">
        <v>109</v>
      </c>
      <c r="B32" s="144"/>
      <c r="C32" s="102">
        <v>10</v>
      </c>
      <c r="D32" s="102">
        <v>10</v>
      </c>
      <c r="E32" s="102">
        <v>10</v>
      </c>
      <c r="F32" s="102">
        <v>10</v>
      </c>
      <c r="G32" s="102">
        <v>10</v>
      </c>
      <c r="H32" s="102">
        <v>10</v>
      </c>
      <c r="I32" s="102">
        <v>10</v>
      </c>
      <c r="J32" s="102">
        <v>10</v>
      </c>
    </row>
    <row r="33" spans="1:10" s="66" customFormat="1" ht="26.1" customHeight="1" x14ac:dyDescent="0.3">
      <c r="A33" s="144" t="s">
        <v>124</v>
      </c>
      <c r="B33" s="144"/>
      <c r="C33" s="102">
        <v>15</v>
      </c>
      <c r="D33" s="102">
        <v>15</v>
      </c>
      <c r="E33" s="102">
        <v>10</v>
      </c>
      <c r="F33" s="102">
        <v>5</v>
      </c>
      <c r="G33" s="102">
        <v>15</v>
      </c>
      <c r="H33" s="102">
        <v>15</v>
      </c>
      <c r="I33" s="102">
        <v>5</v>
      </c>
      <c r="J33" s="102">
        <v>15</v>
      </c>
    </row>
    <row r="34" spans="1:10" s="66" customFormat="1" ht="33.950000000000003" customHeight="1" x14ac:dyDescent="0.3">
      <c r="A34" s="146" t="s">
        <v>144</v>
      </c>
      <c r="B34" s="146"/>
      <c r="C34" s="103">
        <f t="shared" ref="C34:J34" si="0">SUM(C29:C33)</f>
        <v>78</v>
      </c>
      <c r="D34" s="103">
        <f t="shared" si="0"/>
        <v>70</v>
      </c>
      <c r="E34" s="103">
        <f t="shared" si="0"/>
        <v>54</v>
      </c>
      <c r="F34" s="103">
        <f t="shared" si="0"/>
        <v>55</v>
      </c>
      <c r="G34" s="103">
        <f t="shared" si="0"/>
        <v>63</v>
      </c>
      <c r="H34" s="103">
        <f t="shared" si="0"/>
        <v>61</v>
      </c>
      <c r="I34" s="103">
        <f t="shared" si="0"/>
        <v>51</v>
      </c>
      <c r="J34" s="103">
        <f t="shared" si="0"/>
        <v>61</v>
      </c>
    </row>
    <row r="37" spans="1:10" x14ac:dyDescent="0.3">
      <c r="A37" s="19"/>
      <c r="B37" s="19"/>
    </row>
    <row r="38" spans="1:10" x14ac:dyDescent="0.3">
      <c r="A38" s="19"/>
      <c r="B38" s="19"/>
    </row>
  </sheetData>
  <mergeCells count="31">
    <mergeCell ref="A2:J2"/>
    <mergeCell ref="I17:I18"/>
    <mergeCell ref="J17:J18"/>
    <mergeCell ref="A21:B24"/>
    <mergeCell ref="A25:B28"/>
    <mergeCell ref="G17:G18"/>
    <mergeCell ref="H17:H18"/>
    <mergeCell ref="A9:B9"/>
    <mergeCell ref="A31:B31"/>
    <mergeCell ref="A29:B29"/>
    <mergeCell ref="A30:B30"/>
    <mergeCell ref="A19:A20"/>
    <mergeCell ref="A10:B10"/>
    <mergeCell ref="A11:B11"/>
    <mergeCell ref="A16:B16"/>
    <mergeCell ref="A32:B32"/>
    <mergeCell ref="A33:B33"/>
    <mergeCell ref="A12:B12"/>
    <mergeCell ref="A34:B34"/>
    <mergeCell ref="A1:J1"/>
    <mergeCell ref="C17:C18"/>
    <mergeCell ref="D17:D18"/>
    <mergeCell ref="E17:E18"/>
    <mergeCell ref="F17:F18"/>
    <mergeCell ref="A13:B13"/>
    <mergeCell ref="A14:B14"/>
    <mergeCell ref="A15:B15"/>
    <mergeCell ref="B6:C6"/>
    <mergeCell ref="B7:C7"/>
    <mergeCell ref="A17:B17"/>
    <mergeCell ref="A18:B18"/>
  </mergeCells>
  <phoneticPr fontId="2" type="noConversion"/>
  <pageMargins left="0.7" right="0.7" top="0.75" bottom="0.75" header="0.3" footer="0.3"/>
  <pageSetup paperSize="8" scale="8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평가기준</vt:lpstr>
      <vt:lpstr>Sheet1</vt:lpstr>
      <vt:lpstr>적격심의(갑)</vt:lpstr>
      <vt:lpstr>적격심의(을)</vt:lpstr>
      <vt:lpstr>'적격심의(갑)'!Print_Area</vt:lpstr>
      <vt:lpstr>'적격심의(을)'!Print_Area</vt:lpstr>
      <vt:lpstr>평가기준!Print_Area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cp:lastPrinted>2022-11-21T08:24:46Z</cp:lastPrinted>
  <dcterms:created xsi:type="dcterms:W3CDTF">2022-09-27T08:27:38Z</dcterms:created>
  <dcterms:modified xsi:type="dcterms:W3CDTF">2022-11-21T08:39:36Z</dcterms:modified>
</cp:coreProperties>
</file>