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26년 서류\이상민\infra설비 개선 내역\"/>
    </mc:Choice>
  </mc:AlternateContent>
  <xr:revisionPtr revIDLastSave="0" documentId="13_ncr:1_{E2313D50-5B9A-4952-802B-59D919253C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총괄" sheetId="2" r:id="rId1"/>
    <sheet name="차단기 트립 진행 내역" sheetId="1" r:id="rId2"/>
    <sheet name="DORS415 리비전 미완료 진행 내역" sheetId="3" r:id="rId3"/>
    <sheet name="W단독 고지국소" sheetId="4" r:id="rId4"/>
    <sheet name="LTE 노출형 DU" sheetId="5" r:id="rId5"/>
    <sheet name="사진" sheetId="6" r:id="rId6"/>
  </sheets>
  <definedNames>
    <definedName name="_xlnm._FilterDatabase" localSheetId="2" hidden="1">'DORS415 리비전 미완료 진행 내역'!$A$3:$I$298</definedName>
    <definedName name="_xlnm._FilterDatabase" localSheetId="1" hidden="1">'차단기 트립 진행 내역'!$A$3:$XFB$227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9" i="2" l="1"/>
  <c r="J196" i="1"/>
  <c r="J197" i="1"/>
  <c r="J198" i="1"/>
  <c r="J199" i="1"/>
  <c r="J200" i="1"/>
  <c r="J201" i="1"/>
  <c r="J202" i="1"/>
  <c r="J203" i="1"/>
  <c r="J204" i="1"/>
  <c r="J195" i="1"/>
  <c r="J194" i="1"/>
  <c r="P15" i="2"/>
  <c r="R15" i="2"/>
  <c r="J193" i="1"/>
  <c r="J192" i="1"/>
  <c r="J190" i="1"/>
  <c r="J191" i="1"/>
  <c r="R19" i="2"/>
  <c r="R18" i="2"/>
  <c r="R17" i="2"/>
  <c r="R16" i="2"/>
  <c r="R20" i="2" l="1"/>
  <c r="AA6" i="2"/>
  <c r="Y7" i="2"/>
  <c r="Y6" i="2"/>
  <c r="P18" i="2" l="1"/>
  <c r="P17" i="2"/>
  <c r="P16" i="2"/>
  <c r="P14" i="2"/>
  <c r="S9" i="2"/>
  <c r="R9" i="2"/>
  <c r="Q9" i="2"/>
  <c r="P9" i="2"/>
  <c r="O9" i="2"/>
  <c r="N9" i="2"/>
  <c r="S6" i="2"/>
  <c r="R6" i="2"/>
  <c r="Q6" i="2"/>
  <c r="P6" i="2"/>
  <c r="O6" i="2"/>
  <c r="N6" i="2"/>
  <c r="H9" i="2"/>
  <c r="G9" i="2"/>
  <c r="F9" i="2"/>
  <c r="E9" i="2"/>
  <c r="D9" i="2"/>
  <c r="C9" i="2"/>
  <c r="H6" i="2"/>
  <c r="G6" i="2"/>
  <c r="F6" i="2"/>
  <c r="E6" i="2"/>
  <c r="D6" i="2"/>
  <c r="C6" i="2"/>
  <c r="P20" i="2" l="1"/>
  <c r="T20" i="2" s="1"/>
  <c r="S15" i="2"/>
  <c r="T15" i="2"/>
  <c r="S16" i="2"/>
  <c r="T16" i="2"/>
  <c r="S17" i="2"/>
  <c r="T17" i="2"/>
  <c r="S18" i="2"/>
  <c r="T18" i="2"/>
  <c r="S19" i="2"/>
  <c r="T19" i="2"/>
  <c r="I6" i="2"/>
  <c r="I9" i="2"/>
  <c r="S20" i="2" l="1"/>
  <c r="S4" i="2"/>
  <c r="R4" i="2"/>
  <c r="Q4" i="2"/>
  <c r="P4" i="2"/>
  <c r="O4" i="2"/>
  <c r="N4" i="2"/>
  <c r="N5" i="2" l="1"/>
  <c r="N7" i="2" s="1"/>
  <c r="P5" i="2"/>
  <c r="P7" i="2" s="1"/>
  <c r="Q5" i="2"/>
  <c r="Q7" i="2" s="1"/>
  <c r="R5" i="2"/>
  <c r="R7" i="2" s="1"/>
  <c r="S5" i="2"/>
  <c r="S7" i="2" s="1"/>
  <c r="O5" i="2"/>
  <c r="O7" i="2" s="1"/>
  <c r="T6" i="2"/>
  <c r="R10" i="2"/>
  <c r="N10" i="2"/>
  <c r="O10" i="2"/>
  <c r="P10" i="2"/>
  <c r="Q10" i="2"/>
  <c r="S10" i="2"/>
  <c r="T9" i="2"/>
  <c r="T4" i="2"/>
  <c r="J189" i="1"/>
  <c r="J188" i="1"/>
  <c r="J187" i="1"/>
  <c r="J186" i="1"/>
  <c r="J184" i="1"/>
  <c r="J183" i="1"/>
  <c r="J182" i="1"/>
  <c r="J185" i="1"/>
  <c r="J181" i="1"/>
  <c r="J180" i="1"/>
  <c r="J179" i="1"/>
  <c r="J177" i="1"/>
  <c r="J178" i="1"/>
  <c r="J173" i="1"/>
  <c r="J172" i="1"/>
  <c r="J171" i="1"/>
  <c r="J170" i="1"/>
  <c r="J169" i="1"/>
  <c r="J168" i="1"/>
  <c r="J174" i="1"/>
  <c r="J175" i="1"/>
  <c r="J176" i="1"/>
  <c r="J167" i="1"/>
  <c r="J164" i="1"/>
  <c r="J165" i="1"/>
  <c r="J166" i="1"/>
  <c r="J162" i="1"/>
  <c r="J163" i="1"/>
  <c r="J161" i="1"/>
  <c r="J157" i="1"/>
  <c r="J156" i="1"/>
  <c r="J160" i="1"/>
  <c r="J159" i="1"/>
  <c r="J158" i="1"/>
  <c r="J135" i="1"/>
  <c r="J140" i="1"/>
  <c r="J139" i="1"/>
  <c r="J138" i="1"/>
  <c r="J153" i="1"/>
  <c r="J152" i="1"/>
  <c r="J151" i="1"/>
  <c r="J150" i="1"/>
  <c r="J149" i="1"/>
  <c r="J148" i="1"/>
  <c r="J147" i="1"/>
  <c r="J146" i="1"/>
  <c r="J145" i="1"/>
  <c r="J155" i="1"/>
  <c r="J154" i="1"/>
  <c r="J144" i="1"/>
  <c r="J134" i="1"/>
  <c r="J143" i="1"/>
  <c r="J142" i="1"/>
  <c r="J130" i="1"/>
  <c r="J129" i="1"/>
  <c r="J137" i="1"/>
  <c r="J127" i="1"/>
  <c r="J126" i="1"/>
  <c r="J136" i="1"/>
  <c r="J125" i="1"/>
  <c r="J128" i="1"/>
  <c r="J133" i="1"/>
  <c r="J132" i="1"/>
  <c r="J120" i="1"/>
  <c r="J131" i="1"/>
  <c r="J122" i="1"/>
  <c r="J118" i="1"/>
  <c r="J117" i="1"/>
  <c r="J116" i="1"/>
  <c r="J113" i="1"/>
  <c r="J112" i="1"/>
  <c r="J115" i="1"/>
  <c r="J114" i="1"/>
  <c r="J111" i="1"/>
  <c r="J110" i="1"/>
  <c r="J109" i="1"/>
  <c r="J108" i="1"/>
  <c r="J103" i="1"/>
  <c r="J107" i="1"/>
  <c r="J106" i="1"/>
  <c r="J105" i="1"/>
  <c r="J104" i="1"/>
  <c r="J101" i="1"/>
  <c r="J100" i="1"/>
  <c r="J99" i="1"/>
  <c r="J98" i="1"/>
  <c r="J97" i="1"/>
  <c r="J96" i="1"/>
  <c r="J95" i="1"/>
  <c r="J141" i="1"/>
  <c r="J94" i="1"/>
  <c r="J93" i="1"/>
  <c r="J91" i="1"/>
  <c r="J92" i="1"/>
  <c r="J102" i="1"/>
  <c r="J77" i="1"/>
  <c r="J76" i="1"/>
  <c r="J124" i="1"/>
  <c r="J75" i="1"/>
  <c r="J74" i="1"/>
  <c r="J73" i="1"/>
  <c r="J89" i="1"/>
  <c r="J88" i="1"/>
  <c r="J87" i="1"/>
  <c r="J86" i="1"/>
  <c r="J79" i="1"/>
  <c r="J85" i="1"/>
  <c r="J78" i="1"/>
  <c r="J84" i="1"/>
  <c r="J83" i="1"/>
  <c r="J90" i="1"/>
  <c r="J82" i="1"/>
  <c r="J123" i="1"/>
  <c r="J81" i="1"/>
  <c r="J80" i="1"/>
  <c r="J59" i="1"/>
  <c r="J69" i="1"/>
  <c r="J58" i="1"/>
  <c r="J72" i="1"/>
  <c r="J70" i="1"/>
  <c r="J71" i="1"/>
  <c r="J68" i="1"/>
  <c r="J67" i="1"/>
  <c r="J66" i="1"/>
  <c r="J65" i="1"/>
  <c r="J63" i="1"/>
  <c r="J57" i="1"/>
  <c r="J64" i="1"/>
  <c r="J62" i="1"/>
  <c r="J61" i="1"/>
  <c r="J121" i="1"/>
  <c r="J60" i="1"/>
  <c r="J56" i="1"/>
  <c r="J55" i="1"/>
  <c r="J40" i="1"/>
  <c r="J54" i="1"/>
  <c r="J51" i="1"/>
  <c r="J50" i="1"/>
  <c r="J49" i="1"/>
  <c r="J48" i="1"/>
  <c r="J53" i="1"/>
  <c r="J52" i="1"/>
  <c r="J47" i="1"/>
  <c r="J46" i="1"/>
  <c r="J45" i="1"/>
  <c r="J44" i="1"/>
  <c r="J43" i="1"/>
  <c r="J42" i="1"/>
  <c r="J41" i="1"/>
  <c r="J39" i="1"/>
  <c r="J38" i="1"/>
  <c r="J37" i="1"/>
  <c r="J36" i="1"/>
  <c r="J35" i="1"/>
  <c r="J34" i="1"/>
  <c r="J33" i="1"/>
  <c r="J32" i="1"/>
  <c r="J31" i="1"/>
  <c r="J30" i="1"/>
  <c r="J11" i="1"/>
  <c r="J10" i="1"/>
  <c r="J9" i="1"/>
  <c r="J13" i="1"/>
  <c r="J12" i="1"/>
  <c r="J8" i="1"/>
  <c r="J29" i="1"/>
  <c r="J28" i="1"/>
  <c r="J27" i="1"/>
  <c r="J26" i="1"/>
  <c r="J25" i="1"/>
  <c r="J24" i="1"/>
  <c r="J7" i="1"/>
  <c r="J6" i="1"/>
  <c r="J5" i="1"/>
  <c r="J4" i="1"/>
  <c r="J119" i="1"/>
  <c r="J23" i="1"/>
  <c r="J22" i="1"/>
  <c r="J21" i="1"/>
  <c r="J20" i="1"/>
  <c r="J19" i="1"/>
  <c r="J18" i="1"/>
  <c r="J17" i="1"/>
  <c r="J16" i="1"/>
  <c r="J15" i="1"/>
  <c r="H18" i="2"/>
  <c r="G18" i="2"/>
  <c r="F18" i="2"/>
  <c r="F20" i="2" s="1"/>
  <c r="E18" i="2"/>
  <c r="D18" i="2"/>
  <c r="D20" i="2" s="1"/>
  <c r="C18" i="2"/>
  <c r="C20" i="2" s="1"/>
  <c r="H17" i="2"/>
  <c r="G17" i="2"/>
  <c r="F17" i="2"/>
  <c r="E17" i="2"/>
  <c r="D17" i="2"/>
  <c r="C17" i="2"/>
  <c r="H4" i="2"/>
  <c r="G4" i="2"/>
  <c r="F4" i="2"/>
  <c r="E4" i="2"/>
  <c r="D4" i="2"/>
  <c r="C4" i="2"/>
  <c r="E20" i="2" l="1"/>
  <c r="G20" i="2"/>
  <c r="H20" i="2"/>
  <c r="Q14" i="2"/>
  <c r="Q18" i="2"/>
  <c r="Q15" i="2"/>
  <c r="Q16" i="2"/>
  <c r="Q17" i="2"/>
  <c r="Q19" i="2"/>
  <c r="AB4" i="2"/>
  <c r="AA4" i="2"/>
  <c r="Z4" i="2"/>
  <c r="Y4" i="2"/>
  <c r="X4" i="2"/>
  <c r="G10" i="2"/>
  <c r="G5" i="2"/>
  <c r="G7" i="2" s="1"/>
  <c r="F10" i="2"/>
  <c r="F5" i="2"/>
  <c r="F7" i="2" s="1"/>
  <c r="H10" i="2"/>
  <c r="H5" i="2"/>
  <c r="H7" i="2" s="1"/>
  <c r="C10" i="2"/>
  <c r="C5" i="2"/>
  <c r="E10" i="2"/>
  <c r="E5" i="2"/>
  <c r="E7" i="2" s="1"/>
  <c r="D10" i="2"/>
  <c r="D5" i="2"/>
  <c r="D7" i="2" s="1"/>
  <c r="H19" i="2"/>
  <c r="C19" i="2"/>
  <c r="D19" i="2"/>
  <c r="E19" i="2"/>
  <c r="G19" i="2"/>
  <c r="F19" i="2"/>
  <c r="I17" i="2"/>
  <c r="I18" i="2"/>
  <c r="T5" i="2"/>
  <c r="T10" i="2"/>
  <c r="I4" i="2"/>
  <c r="I10" i="2" s="1"/>
  <c r="V4" i="2" l="1"/>
  <c r="T7" i="2"/>
  <c r="I5" i="2"/>
  <c r="I7" i="2" s="1"/>
  <c r="C7" i="2"/>
  <c r="I19" i="2"/>
  <c r="I20" i="2"/>
  <c r="J14" i="1"/>
</calcChain>
</file>

<file path=xl/sharedStrings.xml><?xml version="1.0" encoding="utf-8"?>
<sst xmlns="http://schemas.openxmlformats.org/spreadsheetml/2006/main" count="4806" uniqueCount="1964">
  <si>
    <t>2회 방문</t>
    <phoneticPr fontId="3" type="noConversion"/>
  </si>
  <si>
    <t>3회 방문</t>
    <phoneticPr fontId="3" type="noConversion"/>
  </si>
  <si>
    <t>6회 방문</t>
  </si>
  <si>
    <t>순번</t>
    <phoneticPr fontId="3" type="noConversion"/>
  </si>
  <si>
    <t>지역</t>
    <phoneticPr fontId="3" type="noConversion"/>
  </si>
  <si>
    <t>통합시설코드</t>
    <phoneticPr fontId="3" type="noConversion"/>
  </si>
  <si>
    <t>국소명</t>
    <phoneticPr fontId="3" type="noConversion"/>
  </si>
  <si>
    <t>날짜</t>
    <phoneticPr fontId="3" type="noConversion"/>
  </si>
  <si>
    <t>대응자</t>
    <phoneticPr fontId="3" type="noConversion"/>
  </si>
  <si>
    <t>차단기 타입</t>
    <phoneticPr fontId="3" type="noConversion"/>
  </si>
  <si>
    <t>발생건수</t>
    <phoneticPr fontId="3" type="noConversion"/>
  </si>
  <si>
    <t>차단기 상태</t>
    <phoneticPr fontId="3" type="noConversion"/>
  </si>
  <si>
    <t>조치 날짜</t>
    <phoneticPr fontId="3" type="noConversion"/>
  </si>
  <si>
    <t>조치자</t>
    <phoneticPr fontId="3" type="noConversion"/>
  </si>
  <si>
    <t>조치내역</t>
    <phoneticPr fontId="3" type="noConversion"/>
  </si>
  <si>
    <t>대응날짜</t>
    <phoneticPr fontId="3" type="noConversion"/>
  </si>
  <si>
    <t>점검내역</t>
    <phoneticPr fontId="3" type="noConversion"/>
  </si>
  <si>
    <t>춘천</t>
    <phoneticPr fontId="3" type="noConversion"/>
  </si>
  <si>
    <t>2018Z3954</t>
  </si>
  <si>
    <t>LGR_NK_춘천남면관천리마을CRU.56.LTE.CRU_L10(NSN)</t>
  </si>
  <si>
    <t>고득훈</t>
    <phoneticPr fontId="3" type="noConversion"/>
  </si>
  <si>
    <t>미확인</t>
    <phoneticPr fontId="3" type="noConversion"/>
  </si>
  <si>
    <t>전원함</t>
    <phoneticPr fontId="3" type="noConversion"/>
  </si>
  <si>
    <t>불량</t>
    <phoneticPr fontId="3" type="noConversion"/>
  </si>
  <si>
    <t>낙뇌로 인한 차단기 불량예상</t>
    <phoneticPr fontId="3" type="noConversion"/>
  </si>
  <si>
    <t>200933712</t>
  </si>
  <si>
    <t>춘천제이드팰리스2WIC.56.WCDMA.ICS-WN5</t>
  </si>
  <si>
    <t>이승규</t>
    <phoneticPr fontId="3" type="noConversion"/>
  </si>
  <si>
    <t>차단기ON</t>
    <phoneticPr fontId="3" type="noConversion"/>
  </si>
  <si>
    <t>2010Y4025</t>
  </si>
  <si>
    <t>춘천오항내평3WMC.56.WCDMA.WAFMCB</t>
  </si>
  <si>
    <t>박윤근</t>
    <phoneticPr fontId="3" type="noConversion"/>
  </si>
  <si>
    <t>NIELB 30A 교체완료</t>
    <phoneticPr fontId="3" type="noConversion"/>
  </si>
  <si>
    <t>양구</t>
    <phoneticPr fontId="3" type="noConversion"/>
  </si>
  <si>
    <t>20122B3IK</t>
  </si>
  <si>
    <t>NK_양구고방산3_B5.56.LTE.RRH_L(NSN)</t>
  </si>
  <si>
    <t>2010Y0360</t>
  </si>
  <si>
    <t>양구한전7025RHU0.56.WCDMA.RHU-DUON5-OMHU</t>
  </si>
  <si>
    <t xml:space="preserve">계량기함체 1차 </t>
    <phoneticPr fontId="3" type="noConversion"/>
  </si>
  <si>
    <t>2009Z3437</t>
  </si>
  <si>
    <t>양구웅진수인WIC.56.WCDMA.ICS-W20</t>
  </si>
  <si>
    <t>201229069</t>
  </si>
  <si>
    <t>LGR_NK_양구웅진3_B5.56.LTE.RU(NSN)</t>
  </si>
  <si>
    <t>20122B455</t>
  </si>
  <si>
    <t>LGR_NK_양구선착장_B5.56.LTE.RRH_L(NSN)</t>
  </si>
  <si>
    <t>20122A76N</t>
  </si>
  <si>
    <t>NK_인제가아3_B5.56.LTE.RRH_L(NSN)</t>
  </si>
  <si>
    <t>20122A8N7</t>
  </si>
  <si>
    <t>NK_인제해안2_B5.56.LTE.RRH_L(NSN)</t>
  </si>
  <si>
    <t>2021Y8440</t>
  </si>
  <si>
    <t>EL_CAM_춘천교대2_B3.56.LTE.RRUS13(ELG)</t>
  </si>
  <si>
    <t>이상민</t>
    <phoneticPr fontId="3" type="noConversion"/>
  </si>
  <si>
    <t>양호</t>
    <phoneticPr fontId="3" type="noConversion"/>
  </si>
  <si>
    <t>인제</t>
    <phoneticPr fontId="3" type="noConversion"/>
  </si>
  <si>
    <t>박준성</t>
    <phoneticPr fontId="3" type="noConversion"/>
  </si>
  <si>
    <t>분전반 내 W차단기</t>
    <phoneticPr fontId="3" type="noConversion"/>
  </si>
  <si>
    <t>홍천</t>
    <phoneticPr fontId="3" type="noConversion"/>
  </si>
  <si>
    <t>20122A77H</t>
  </si>
  <si>
    <t>NK_홍천천현2_B5.56.LTE.RRH_L(NSN)</t>
  </si>
  <si>
    <t>IELB</t>
    <phoneticPr fontId="3" type="noConversion"/>
  </si>
  <si>
    <t>200939268</t>
  </si>
  <si>
    <t>양구생태식물원2WOT.56.WCDMA.TTA-W20</t>
  </si>
  <si>
    <t>IELB20</t>
    <phoneticPr fontId="3" type="noConversion"/>
  </si>
  <si>
    <t>화천</t>
    <phoneticPr fontId="3" type="noConversion"/>
  </si>
  <si>
    <t>200738186</t>
  </si>
  <si>
    <t>화천대성산DMC.56.1X.SF-DUO20</t>
  </si>
  <si>
    <t>안병걸</t>
    <phoneticPr fontId="3" type="noConversion"/>
  </si>
  <si>
    <t>ELB</t>
    <phoneticPr fontId="3" type="noConversion"/>
  </si>
  <si>
    <t>NIELB 교체필요</t>
    <phoneticPr fontId="3" type="noConversion"/>
  </si>
  <si>
    <t>200738517</t>
  </si>
  <si>
    <t>인제가아6WMC.56.WCDMA.SF-W20</t>
  </si>
  <si>
    <t>철원</t>
    <phoneticPr fontId="3" type="noConversion"/>
  </si>
  <si>
    <t>2009Z1854</t>
  </si>
  <si>
    <t>철원내대3WRF.56.WCDMA.SRF-W20</t>
  </si>
  <si>
    <t>20122A8GH</t>
  </si>
  <si>
    <t>NK_철원상사4_B5.56.LTE.RRH_L(NSN)</t>
  </si>
  <si>
    <t>20222A20L</t>
  </si>
  <si>
    <t>LGR_NK_화천해산터널진입로2_B5.56.LTE.RRH_L(NSN)</t>
  </si>
  <si>
    <t>201033603</t>
  </si>
  <si>
    <t>화천유촌4DOR.56.WCDMA.OR-DUO2</t>
  </si>
  <si>
    <t>2018Z3858</t>
  </si>
  <si>
    <t>LGR_NK_춘천라데나GC_MTH(B53).56.LTE.RO-MIBOS-T-L60</t>
  </si>
  <si>
    <t>건물측 1차</t>
    <phoneticPr fontId="3" type="noConversion"/>
  </si>
  <si>
    <t>건물측 차단기 ON (ELB)</t>
    <phoneticPr fontId="3" type="noConversion"/>
  </si>
  <si>
    <t>2006Z0953</t>
  </si>
  <si>
    <t>춘천안보2WRF.56.WCDMA.SRF-W20</t>
  </si>
  <si>
    <t>201131508</t>
  </si>
  <si>
    <t>춘천제이드가든RHU0.56.WCDMA.RHU-DUON20-OMHU</t>
  </si>
  <si>
    <t>20173A69W</t>
  </si>
  <si>
    <t>LGR_NK_춘천의암옥광산_B7.56.LTE.RRU_2.6G_FRHG(NSN)</t>
  </si>
  <si>
    <t>200939824</t>
  </si>
  <si>
    <t>춘천의암2터널DOR.56.WCDMA.LR-DUON5</t>
  </si>
  <si>
    <t>조범신</t>
    <phoneticPr fontId="3" type="noConversion"/>
  </si>
  <si>
    <t>IGR20A</t>
    <phoneticPr fontId="3" type="noConversion"/>
  </si>
  <si>
    <t>구분</t>
    <phoneticPr fontId="1" type="noConversion"/>
  </si>
  <si>
    <t>춘천</t>
    <phoneticPr fontId="1" type="noConversion"/>
  </si>
  <si>
    <t>양구</t>
    <phoneticPr fontId="1" type="noConversion"/>
  </si>
  <si>
    <t>홍천</t>
    <phoneticPr fontId="1" type="noConversion"/>
  </si>
  <si>
    <t>인제</t>
    <phoneticPr fontId="1" type="noConversion"/>
  </si>
  <si>
    <t>철원</t>
    <phoneticPr fontId="1" type="noConversion"/>
  </si>
  <si>
    <t>화천</t>
    <phoneticPr fontId="1" type="noConversion"/>
  </si>
  <si>
    <t>차단기 불량</t>
    <phoneticPr fontId="1" type="noConversion"/>
  </si>
  <si>
    <t>총대상</t>
    <phoneticPr fontId="1" type="noConversion"/>
  </si>
  <si>
    <t>이상민</t>
    <phoneticPr fontId="1" type="noConversion"/>
  </si>
  <si>
    <t>트립 차단기 위치</t>
    <phoneticPr fontId="3" type="noConversion"/>
  </si>
  <si>
    <t>선우영</t>
    <phoneticPr fontId="1" type="noConversion"/>
  </si>
  <si>
    <t>분전함 1차</t>
    <phoneticPr fontId="1" type="noConversion"/>
  </si>
  <si>
    <t>양호</t>
    <phoneticPr fontId="1" type="noConversion"/>
  </si>
  <si>
    <t>불필요</t>
    <phoneticPr fontId="1" type="noConversion"/>
  </si>
  <si>
    <t>인제</t>
    <phoneticPr fontId="1" type="noConversion"/>
  </si>
  <si>
    <t>이승규</t>
    <phoneticPr fontId="1" type="noConversion"/>
  </si>
  <si>
    <t>양구</t>
    <phoneticPr fontId="1" type="noConversion"/>
  </si>
  <si>
    <t>200939423</t>
  </si>
  <si>
    <t>양구오미5WMC.56.WCDMA.SF-W20</t>
  </si>
  <si>
    <t>201336444</t>
  </si>
  <si>
    <t>NK_인제하늘정원펜션_B5.56.LTE.RRH_L(NSN)</t>
  </si>
  <si>
    <t>2009Z3495</t>
  </si>
  <si>
    <t>홍천삼마치위에높은터DOR.56.WCDMA.OR-DUOR2</t>
  </si>
  <si>
    <t>200721650</t>
  </si>
  <si>
    <t>인제한계령휴게소OW.56.WCDMA.E3-NODEB(외)</t>
  </si>
  <si>
    <t>5회 방문</t>
    <phoneticPr fontId="1" type="noConversion"/>
  </si>
  <si>
    <t>4회 방문</t>
    <phoneticPr fontId="1" type="noConversion"/>
  </si>
  <si>
    <t>춘천</t>
    <phoneticPr fontId="1" type="noConversion"/>
  </si>
  <si>
    <t>현규진</t>
    <phoneticPr fontId="1" type="noConversion"/>
  </si>
  <si>
    <t>IELB20A</t>
    <phoneticPr fontId="1" type="noConversion"/>
  </si>
  <si>
    <t>박영모</t>
    <phoneticPr fontId="1" type="noConversion"/>
  </si>
  <si>
    <t>농사용계량기</t>
    <phoneticPr fontId="1" type="noConversion"/>
  </si>
  <si>
    <t>불량</t>
    <phoneticPr fontId="1" type="noConversion"/>
  </si>
  <si>
    <t>완료</t>
    <phoneticPr fontId="1" type="noConversion"/>
  </si>
  <si>
    <t>철원</t>
    <phoneticPr fontId="1" type="noConversion"/>
  </si>
  <si>
    <t>한지영</t>
    <phoneticPr fontId="1" type="noConversion"/>
  </si>
  <si>
    <t>지능형IGR20A</t>
    <phoneticPr fontId="1" type="noConversion"/>
  </si>
  <si>
    <t>양호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</si>
  <si>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■ </t>
    </r>
    <r>
      <rPr>
        <b/>
        <sz val="14"/>
        <color theme="1"/>
        <rFont val="맑은 고딕"/>
        <family val="3"/>
        <charset val="129"/>
        <scheme val="minor"/>
      </rPr>
      <t xml:space="preserve">차단기 트립 대상 </t>
    </r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</si>
  <si>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■ </t>
    </r>
    <r>
      <rPr>
        <b/>
        <sz val="14"/>
        <color theme="1"/>
        <rFont val="맑은 고딕"/>
        <family val="3"/>
        <charset val="129"/>
        <scheme val="minor"/>
      </rPr>
      <t>DORS415 리비전 미완료 대상</t>
    </r>
    <phoneticPr fontId="1" type="noConversion"/>
  </si>
  <si>
    <t>불량 대상</t>
    <phoneticPr fontId="1" type="noConversion"/>
  </si>
  <si>
    <t>완료</t>
    <phoneticPr fontId="1" type="noConversion"/>
  </si>
  <si>
    <t>미완료</t>
    <phoneticPr fontId="1" type="noConversion"/>
  </si>
  <si>
    <t>조치율</t>
    <phoneticPr fontId="1" type="noConversion"/>
  </si>
  <si>
    <t>화천</t>
    <phoneticPr fontId="1" type="noConversion"/>
  </si>
  <si>
    <t>안병걸</t>
    <phoneticPr fontId="1" type="noConversion"/>
  </si>
  <si>
    <t>양구</t>
    <phoneticPr fontId="1" type="noConversion"/>
  </si>
  <si>
    <t>선우영</t>
    <phoneticPr fontId="1" type="noConversion"/>
  </si>
  <si>
    <t>IELB20A 교체 후 자동 복구 양호</t>
    <phoneticPr fontId="1" type="noConversion"/>
  </si>
  <si>
    <t>춘천</t>
    <phoneticPr fontId="1" type="noConversion"/>
  </si>
  <si>
    <t>박준성</t>
    <phoneticPr fontId="1" type="noConversion"/>
  </si>
  <si>
    <t>유호열</t>
    <phoneticPr fontId="1" type="noConversion"/>
  </si>
  <si>
    <t>2009Z1312</t>
  </si>
  <si>
    <t>춘천한덕3RHU0.56.WCDMA.RHU-DUON5-MHU</t>
  </si>
  <si>
    <t>201135200</t>
  </si>
  <si>
    <t>춘천팔미7DOR.56.WCDMA.OR-DUORC6</t>
  </si>
  <si>
    <t>2018Y7925</t>
  </si>
  <si>
    <t>철원사요노동당사WMC.56.WCDMA.SF-W20</t>
  </si>
  <si>
    <t>20122B3IH</t>
  </si>
  <si>
    <t>LGR_NK_양구고대2_B5.56.LTE.RRH_L(NSN)</t>
  </si>
  <si>
    <t>이상민</t>
    <phoneticPr fontId="1" type="noConversion"/>
  </si>
  <si>
    <t>IELB30A</t>
    <phoneticPr fontId="1" type="noConversion"/>
  </si>
  <si>
    <t>불량</t>
    <phoneticPr fontId="1" type="noConversion"/>
  </si>
  <si>
    <t>자동복구 불량으로 남스 등록 완료</t>
    <phoneticPr fontId="1" type="noConversion"/>
  </si>
  <si>
    <t>ELB30A</t>
    <phoneticPr fontId="1" type="noConversion"/>
  </si>
  <si>
    <t>와이어블 분전반</t>
    <phoneticPr fontId="1" type="noConversion"/>
  </si>
  <si>
    <t>양호</t>
    <phoneticPr fontId="1" type="noConversion"/>
  </si>
  <si>
    <t>춘천</t>
    <phoneticPr fontId="1" type="noConversion"/>
  </si>
  <si>
    <t>박영모</t>
    <phoneticPr fontId="1" type="noConversion"/>
  </si>
  <si>
    <t>IGR불량으로 IELB교체 양호</t>
    <phoneticPr fontId="1" type="noConversion"/>
  </si>
  <si>
    <t>선우영</t>
    <phoneticPr fontId="1" type="noConversion"/>
  </si>
  <si>
    <t>철원문혜OL3-B7DRIU</t>
    <phoneticPr fontId="1" type="noConversion"/>
  </si>
  <si>
    <t>한지영</t>
    <phoneticPr fontId="1" type="noConversion"/>
  </si>
  <si>
    <t>현규진</t>
    <phoneticPr fontId="1" type="noConversion"/>
  </si>
  <si>
    <t>이상대</t>
    <phoneticPr fontId="1" type="noConversion"/>
  </si>
  <si>
    <t>조성룡</t>
    <phoneticPr fontId="1" type="noConversion"/>
  </si>
  <si>
    <t>인제</t>
    <phoneticPr fontId="1" type="noConversion"/>
  </si>
  <si>
    <t>철원</t>
    <phoneticPr fontId="1" type="noConversion"/>
  </si>
  <si>
    <t>배선용30A</t>
    <phoneticPr fontId="1" type="noConversion"/>
  </si>
  <si>
    <t>통합분전반</t>
    <phoneticPr fontId="1" type="noConversion"/>
  </si>
  <si>
    <t>정민석</t>
    <phoneticPr fontId="1" type="noConversion"/>
  </si>
  <si>
    <t>안병걸</t>
    <phoneticPr fontId="1" type="noConversion"/>
  </si>
  <si>
    <t>선우영</t>
    <phoneticPr fontId="1" type="noConversion"/>
  </si>
  <si>
    <t>고득훈</t>
    <phoneticPr fontId="1" type="noConversion"/>
  </si>
  <si>
    <t>홍천</t>
    <phoneticPr fontId="1" type="noConversion"/>
  </si>
  <si>
    <t>화천</t>
    <phoneticPr fontId="1" type="noConversion"/>
  </si>
  <si>
    <t>정류기 누전으로 교체 후 완료</t>
    <phoneticPr fontId="1" type="noConversion"/>
  </si>
  <si>
    <t>완료유무</t>
    <phoneticPr fontId="1" type="noConversion"/>
  </si>
  <si>
    <t>20122A8JF</t>
  </si>
  <si>
    <t>LGR_NK_춘천유포2_B5.56.LTE.RRH_L(NSN)</t>
  </si>
  <si>
    <t>2010Y1236</t>
  </si>
  <si>
    <t>춘천원무2WMC.56.WCDMA.SF-W20</t>
  </si>
  <si>
    <t>200635057</t>
  </si>
  <si>
    <t>춘천정족2WMC.56.WCDMA.SF-W20</t>
  </si>
  <si>
    <t>20193B6TI</t>
  </si>
  <si>
    <t>EL_춘천우두LH2차지하1_IRO_IB(B5W).56.LTE.RO-IRO-D(</t>
  </si>
  <si>
    <r>
      <rPr>
        <b/>
        <sz val="20"/>
        <color theme="1"/>
        <rFont val="맑은 고딕"/>
        <family val="3"/>
        <charset val="129"/>
      </rPr>
      <t xml:space="preserve">■ </t>
    </r>
    <r>
      <rPr>
        <b/>
        <sz val="20"/>
        <color theme="1"/>
        <rFont val="맑은 고딕"/>
        <family val="3"/>
        <charset val="129"/>
        <scheme val="minor"/>
      </rPr>
      <t>차단기 트립 관리 총괄</t>
    </r>
    <phoneticPr fontId="1" type="noConversion"/>
  </si>
  <si>
    <t>조범신</t>
    <phoneticPr fontId="1" type="noConversion"/>
  </si>
  <si>
    <t>20172A3ZZ</t>
  </si>
  <si>
    <t>LGR_NK_GR_양구정림3_B7.56.LTE.RRU_2.6G_FRHG(NSN)</t>
  </si>
  <si>
    <t>20122B453</t>
  </si>
  <si>
    <t>LGR_NK_양구석현2_B5.56.LTE.RRH_L(NSN)</t>
  </si>
  <si>
    <t>20213AH3Z</t>
  </si>
  <si>
    <t>LGR_NK_양구안대리2_B7.56.LTE.RRU_2.6G_FRHG(NSN)</t>
  </si>
  <si>
    <t>20122A7JC</t>
  </si>
  <si>
    <t>LGR_NK_양구여중고_B5.56.LTE.RRH_L(NSN)</t>
  </si>
  <si>
    <t>20122B3P8</t>
  </si>
  <si>
    <t>LGR_NK_양구월명도일_B5.56.LTE.RRH_L(NSN)</t>
  </si>
  <si>
    <t>20122B3P9</t>
  </si>
  <si>
    <t>LGR_NK_양구월명도일2_B5.56.LTE.RRH_L(NSN)</t>
  </si>
  <si>
    <t>20163A4PC</t>
  </si>
  <si>
    <t>2014Z7953</t>
  </si>
  <si>
    <t>LGR_NK_양구죽리OL_B3.56.LTE.RRU_FHEB(NSN)</t>
  </si>
  <si>
    <t>20122B40E</t>
  </si>
  <si>
    <t>NK_화천상서칠성교_B5.56.LTE.RRH_L(NSN)</t>
  </si>
  <si>
    <t>20122A7DL</t>
  </si>
  <si>
    <t>NK_인제필레삼거리_B5.56.LTE.RRH_L(NSN)</t>
  </si>
  <si>
    <t>20122A85I</t>
  </si>
  <si>
    <t>KTR_NK_화천용담계곡_B5.56.LTE.RRH_L(NSN)</t>
  </si>
  <si>
    <t>20122A8JP</t>
  </si>
  <si>
    <t>LGR_NK_춘천행촌_B5.56.LTE.RRH_L(NSN)</t>
  </si>
  <si>
    <t>20122B3DT</t>
  </si>
  <si>
    <t>NK_인제서리입석동5_B5.56.LTE.RRH_L(NSN)</t>
  </si>
  <si>
    <t>20122B3EC</t>
  </si>
  <si>
    <t>NK_인제서화6_B5.56.LTE.RRH_L(NSN)</t>
  </si>
  <si>
    <t>20122B3I4</t>
  </si>
  <si>
    <t>LGR_NK_춘천남산면우러니_B5.56.LTE.RRH_L(NSN)</t>
  </si>
  <si>
    <t>20122B3W6</t>
  </si>
  <si>
    <t>LGR_NK_춘천행촌봉의텃골2_B5.56.LTE.RRH_L(NSN)</t>
  </si>
  <si>
    <t>20122B3W7</t>
  </si>
  <si>
    <t>LGR_NK_춘천나가지고개_B5.56.LTE.RRH_L(NSN)</t>
  </si>
  <si>
    <t>20123ADHN</t>
  </si>
  <si>
    <t>LGR_NK_화천간동방천_B5.56.LTE.RRH_L(NSN)</t>
  </si>
  <si>
    <t>20123AG7R</t>
  </si>
  <si>
    <t>NK_홍천어론황정골_B5.56.LTE.RRH_L(NSN)</t>
  </si>
  <si>
    <t>2016Y0349</t>
  </si>
  <si>
    <t>KTR_NK_화천광덕기상대_B3.56.LTE.RRU_FHEB(NSN)</t>
  </si>
  <si>
    <t>20173A668</t>
  </si>
  <si>
    <t>NK_홍천내촌봉수대도둠터_B7.56.LTE.RRU_2.6G_FRHG(NS</t>
  </si>
  <si>
    <t>2018Z3897</t>
  </si>
  <si>
    <t>LGR_NK_춘천행촌봉의텃골4_B3.56.LTE.RRU_FHEB(NSN)</t>
  </si>
  <si>
    <t>20193AEA8</t>
  </si>
  <si>
    <t>NK_인제서화2L_B3.56.LTE.RU_FXEB(NSN)</t>
  </si>
  <si>
    <t>20193AFM0</t>
  </si>
  <si>
    <t>KTR_NK_화천7사단칠성훈련장_B3.56.LTE.RRU_FHEB(NSN)</t>
  </si>
  <si>
    <t>20193AR12</t>
  </si>
  <si>
    <t>LGR_NK_춘천오월2_B5.56.LTE.RRH_L(NSN)</t>
  </si>
  <si>
    <t>20213AH47</t>
  </si>
  <si>
    <t>KTR_NK_화천용담계곡_B7.56.LTE.RRU_2.6G_FRHG(NSN)</t>
  </si>
  <si>
    <t>작업자</t>
    <phoneticPr fontId="1" type="noConversion"/>
  </si>
  <si>
    <t>완료</t>
    <phoneticPr fontId="1" type="noConversion"/>
  </si>
  <si>
    <t>선우영</t>
    <phoneticPr fontId="1" type="noConversion"/>
  </si>
  <si>
    <t>안병걸</t>
    <phoneticPr fontId="1" type="noConversion"/>
  </si>
  <si>
    <t>■ DORS-415정류기 Revision 진행 총괄</t>
    <phoneticPr fontId="1" type="noConversion"/>
  </si>
  <si>
    <t>차단기 트립</t>
    <phoneticPr fontId="1" type="noConversion"/>
  </si>
  <si>
    <t>이상민</t>
    <phoneticPr fontId="1" type="noConversion"/>
  </si>
  <si>
    <t>IGR20A 지능형</t>
    <phoneticPr fontId="1" type="noConversion"/>
  </si>
  <si>
    <t>1차 분전반</t>
    <phoneticPr fontId="1" type="noConversion"/>
  </si>
  <si>
    <t>양호</t>
    <phoneticPr fontId="1" type="noConversion"/>
  </si>
  <si>
    <t>차단기 상태 수동으로 자동변경후 TEST시 자동복구 양호</t>
    <phoneticPr fontId="1" type="noConversion"/>
  </si>
  <si>
    <t>불량</t>
    <phoneticPr fontId="1" type="noConversion"/>
  </si>
  <si>
    <t>와이어블 차단기 불량이며, ELB 2중으로 와이어블 차단기 직결 및 2차측 전원함 ELB를 IELB로 변경</t>
    <phoneticPr fontId="1" type="noConversion"/>
  </si>
  <si>
    <t xml:space="preserve">추가 모니터링 </t>
    <phoneticPr fontId="1" type="noConversion"/>
  </si>
  <si>
    <t>홍천</t>
    <phoneticPr fontId="1" type="noConversion"/>
  </si>
  <si>
    <t>인제</t>
    <phoneticPr fontId="1" type="noConversion"/>
  </si>
  <si>
    <t>이상민</t>
    <phoneticPr fontId="1" type="noConversion"/>
  </si>
  <si>
    <t>ELB20</t>
    <phoneticPr fontId="3" type="noConversion"/>
  </si>
  <si>
    <t xml:space="preserve">유비 건물측 20A ELB 잦은 차단기 트립으로 배선용 차단기설치 및 1차 케이블 굵기불량 교체 완료  </t>
    <phoneticPr fontId="1" type="noConversion"/>
  </si>
  <si>
    <t>완료</t>
    <phoneticPr fontId="1" type="noConversion"/>
  </si>
  <si>
    <t>선우영</t>
    <phoneticPr fontId="1" type="noConversion"/>
  </si>
  <si>
    <t>안병걸</t>
    <phoneticPr fontId="1" type="noConversion"/>
  </si>
  <si>
    <t>박준성</t>
    <phoneticPr fontId="1" type="noConversion"/>
  </si>
  <si>
    <t>한지영</t>
    <phoneticPr fontId="1" type="noConversion"/>
  </si>
  <si>
    <t>철원</t>
    <phoneticPr fontId="1" type="noConversion"/>
  </si>
  <si>
    <t>202127552</t>
    <phoneticPr fontId="1" type="noConversion"/>
  </si>
  <si>
    <t>LGR_NK_양구월명리4_B3.56.LTE.RRU_FHEB(NSN)</t>
    <phoneticPr fontId="1" type="noConversion"/>
  </si>
  <si>
    <t>철원지경1961부대-_B3.56.LTE.RRU_FHEB(NSN)</t>
    <phoneticPr fontId="1" type="noConversion"/>
  </si>
  <si>
    <t>완료</t>
    <phoneticPr fontId="1" type="noConversion"/>
  </si>
  <si>
    <t>한지영</t>
    <phoneticPr fontId="1" type="noConversion"/>
  </si>
  <si>
    <t>철원</t>
    <phoneticPr fontId="1" type="noConversion"/>
  </si>
  <si>
    <t>유호열</t>
    <phoneticPr fontId="1" type="noConversion"/>
  </si>
  <si>
    <t>자동복구 TEST 양호</t>
    <phoneticPr fontId="1" type="noConversion"/>
  </si>
  <si>
    <t>춘천</t>
    <phoneticPr fontId="1" type="noConversion"/>
  </si>
  <si>
    <t>미확인</t>
    <phoneticPr fontId="1" type="noConversion"/>
  </si>
  <si>
    <t>양구</t>
    <phoneticPr fontId="1" type="noConversion"/>
  </si>
  <si>
    <t>홍천</t>
    <phoneticPr fontId="1" type="noConversion"/>
  </si>
  <si>
    <t>박준성</t>
    <phoneticPr fontId="1" type="noConversion"/>
  </si>
  <si>
    <t>유호열</t>
    <phoneticPr fontId="1" type="noConversion"/>
  </si>
  <si>
    <t>남스등록 완료 및 절연저항 측정예정</t>
    <phoneticPr fontId="1" type="noConversion"/>
  </si>
  <si>
    <t>박영모</t>
    <phoneticPr fontId="1" type="noConversion"/>
  </si>
  <si>
    <t>양호</t>
    <phoneticPr fontId="1" type="noConversion"/>
  </si>
  <si>
    <t>2018Z4116</t>
  </si>
  <si>
    <t>NK_철원3사단18소초_B3.56.LTE.RRU_FHEB(NSN)</t>
  </si>
  <si>
    <t>2018Z4156</t>
  </si>
  <si>
    <t>NK_철원6사단풍암마현도로_B3.56.LTE.RRU_FHEB(NSN)</t>
  </si>
  <si>
    <t>20173A6EB</t>
  </si>
  <si>
    <t>NK_철원도창청전펜션_B7.56.LTE.RRU_2.6G_FRHG(NSN)</t>
  </si>
  <si>
    <t>20122A7IR</t>
  </si>
  <si>
    <t>NK_양구두무5_B5.56.LTE.RRH_L(NSN)</t>
  </si>
  <si>
    <t>20193AFIN</t>
  </si>
  <si>
    <t>LGR_NK_홍천시동L(A)_DB13.56.LTE.RRU(0120)_AHEGA(NS</t>
  </si>
  <si>
    <t>20123AFBE</t>
  </si>
  <si>
    <t>LGR_NK_홍천널미재5_B5.56.LTE.RRH_L(NSN)</t>
  </si>
  <si>
    <t>20202A53R</t>
  </si>
  <si>
    <t>LGR_NK_춘천오항내평2_B5.56.LTE.RRH_L(NSN)</t>
  </si>
  <si>
    <t>20163A3QN</t>
  </si>
  <si>
    <t>LGR_NK_춘천남산휘슬링락1_B3.56.LTE.RRU_FHEB(NSN)</t>
  </si>
  <si>
    <t>20173A94W</t>
  </si>
  <si>
    <t>NK_철원담터계곡5_B3.56.LTE.RRU_FHEB(NSN)</t>
  </si>
  <si>
    <t>2006Z0886</t>
  </si>
  <si>
    <t>철원용화WMC.56.WCDMA.SF-W20</t>
  </si>
  <si>
    <t>2006Z3487</t>
  </si>
  <si>
    <t>춘천수인터널WMC.56.WCDMA.SF-W20</t>
  </si>
  <si>
    <t>춘천</t>
    <phoneticPr fontId="1" type="noConversion"/>
  </si>
  <si>
    <t>이상민</t>
    <phoneticPr fontId="1" type="noConversion"/>
  </si>
  <si>
    <t>선우영</t>
    <phoneticPr fontId="1" type="noConversion"/>
  </si>
  <si>
    <t>인제</t>
    <phoneticPr fontId="1" type="noConversion"/>
  </si>
  <si>
    <t>박영모</t>
    <phoneticPr fontId="1" type="noConversion"/>
  </si>
  <si>
    <t>IGR30A</t>
    <phoneticPr fontId="1" type="noConversion"/>
  </si>
  <si>
    <t>김재성</t>
    <phoneticPr fontId="1" type="noConversion"/>
  </si>
  <si>
    <t>홍천</t>
    <phoneticPr fontId="1" type="noConversion"/>
  </si>
  <si>
    <t>박준성</t>
    <phoneticPr fontId="1" type="noConversion"/>
  </si>
  <si>
    <t>김기현</t>
    <phoneticPr fontId="1" type="noConversion"/>
  </si>
  <si>
    <t>20172A4R0</t>
  </si>
  <si>
    <t>LGR_NK_춘천용화산입구_B3.56.LTE.RRU_FHEB(NSN)</t>
  </si>
  <si>
    <t>20163A4ML</t>
  </si>
  <si>
    <t>LGR_NK_홍천솔향기펜션2_B3.56.LTE.RRU_FHEB(NSN)</t>
  </si>
  <si>
    <t>20122B3NK</t>
  </si>
  <si>
    <t>LGR_NK_홍천솔향기펜션3_B5.56.LTE.RRH_L(NSN)</t>
  </si>
  <si>
    <t>20122B3XI</t>
  </si>
  <si>
    <t>LGR_NK_홍천솔향기4_B5.56.LTE.RRH_L(NSN)</t>
  </si>
  <si>
    <t>완료</t>
    <phoneticPr fontId="1" type="noConversion"/>
  </si>
  <si>
    <t>현규진</t>
    <phoneticPr fontId="1" type="noConversion"/>
  </si>
  <si>
    <t>이상민</t>
    <phoneticPr fontId="1" type="noConversion"/>
  </si>
  <si>
    <t>유호열</t>
    <phoneticPr fontId="1" type="noConversion"/>
  </si>
  <si>
    <t>IELB20A</t>
    <phoneticPr fontId="1" type="noConversion"/>
  </si>
  <si>
    <t>박영모</t>
    <phoneticPr fontId="1" type="noConversion"/>
  </si>
  <si>
    <t>IELB30 A</t>
    <phoneticPr fontId="1" type="noConversion"/>
  </si>
  <si>
    <t xml:space="preserve"> ELB20A</t>
    <phoneticPr fontId="1" type="noConversion"/>
  </si>
  <si>
    <t>건물 3사 공용 차단기</t>
    <phoneticPr fontId="1" type="noConversion"/>
  </si>
  <si>
    <t>이상대</t>
    <phoneticPr fontId="1" type="noConversion"/>
  </si>
  <si>
    <t>3사 공용 차단기 트립</t>
    <phoneticPr fontId="1" type="noConversion"/>
  </si>
  <si>
    <t>ELB20A</t>
    <phoneticPr fontId="1" type="noConversion"/>
  </si>
  <si>
    <t>IGR20A</t>
    <phoneticPr fontId="1" type="noConversion"/>
  </si>
  <si>
    <t>양호</t>
    <phoneticPr fontId="1" type="noConversion"/>
  </si>
  <si>
    <t>불량</t>
    <phoneticPr fontId="1" type="noConversion"/>
  </si>
  <si>
    <t>철원</t>
    <phoneticPr fontId="1" type="noConversion"/>
  </si>
  <si>
    <t>춘천</t>
    <phoneticPr fontId="1" type="noConversion"/>
  </si>
  <si>
    <t>인제</t>
    <phoneticPr fontId="1" type="noConversion"/>
  </si>
  <si>
    <t>완료</t>
    <phoneticPr fontId="1" type="noConversion"/>
  </si>
  <si>
    <t>현규진</t>
    <phoneticPr fontId="1" type="noConversion"/>
  </si>
  <si>
    <t>박상구</t>
    <phoneticPr fontId="1" type="noConversion"/>
  </si>
  <si>
    <t>2021Y9536</t>
  </si>
  <si>
    <t>EL_춘천롯데캐슬_B5.56.LTE.RRU_800M_R2212(ELG)</t>
  </si>
  <si>
    <t>20173A66U</t>
  </si>
  <si>
    <t>LGR_NK_춘천서상초교_B7.56.LTE.RRU_2.6G_FRHG(NSN)</t>
  </si>
  <si>
    <t>20183ACDK</t>
  </si>
  <si>
    <t>LGR_NK_춘천고탄_B5.56.LTE.RRH_L(NSN)</t>
  </si>
  <si>
    <t>20123AFBU</t>
  </si>
  <si>
    <t>NK_인제갑둔2_B5.56.LTE.RRH_L(NSN)</t>
  </si>
  <si>
    <t>20123AFBS</t>
  </si>
  <si>
    <t>NK_인제남면원갑둔리_B5.56.LTE.RRH_L(NSN)</t>
  </si>
  <si>
    <t>20122A8LH</t>
  </si>
  <si>
    <t>LGR_NK_홍천오도치_B5.56.LTE.RRH_L(NSN)</t>
  </si>
  <si>
    <t>홍천</t>
    <phoneticPr fontId="1" type="noConversion"/>
  </si>
  <si>
    <t>2010Y1243</t>
  </si>
  <si>
    <t>인제개인약수5RHU1-2.56.WCDMA.RHU-DUON5</t>
  </si>
  <si>
    <t>20223AI7C</t>
  </si>
  <si>
    <t>EL_춘천우두코아루정문_B3.56.LTE.RRUS13(ELG)</t>
  </si>
  <si>
    <t>200635054</t>
  </si>
  <si>
    <t>춘천증리WMC.56.WCDMA.SF-W20</t>
  </si>
  <si>
    <t>20163A4LV</t>
  </si>
  <si>
    <t>NK_철원도창리3_B3.56.LTE.RRU_FHEB(NSN)</t>
  </si>
  <si>
    <t>200635082</t>
  </si>
  <si>
    <t>춘천만천3WMC.56.WCDMA.SF-W20</t>
  </si>
  <si>
    <t>2007Z5415</t>
  </si>
  <si>
    <t>춘천현대3차WMC.56.WCDMA.SF-W20</t>
  </si>
  <si>
    <t>20122A794</t>
  </si>
  <si>
    <t>LGR_NK_춘천고성2_B5.56.LTE.RRH_L(NSN)</t>
  </si>
  <si>
    <t>20153A24S</t>
  </si>
  <si>
    <t>EL_CAM_춘천퇴계주공3단지2_MTH(B53).56.LTE.RO-MIBOS</t>
  </si>
  <si>
    <t>고득훈</t>
    <phoneticPr fontId="1" type="noConversion"/>
  </si>
  <si>
    <t>불량</t>
    <phoneticPr fontId="1" type="noConversion"/>
  </si>
  <si>
    <t>이상민</t>
    <phoneticPr fontId="1" type="noConversion"/>
  </si>
  <si>
    <t>불량</t>
    <phoneticPr fontId="1" type="noConversion"/>
  </si>
  <si>
    <t>우천시 잦은차단기 트립이며 계량기함체, 전원함체 IELB 2중 설치로 계량기 함체 차단기 제거 후 직결</t>
    <phoneticPr fontId="1" type="noConversion"/>
  </si>
  <si>
    <t>계량기단 차단기 불량</t>
    <phoneticPr fontId="1" type="noConversion"/>
  </si>
  <si>
    <t>이상민</t>
    <phoneticPr fontId="1" type="noConversion"/>
  </si>
  <si>
    <t>양호</t>
    <phoneticPr fontId="1" type="noConversion"/>
  </si>
  <si>
    <t>200939766</t>
  </si>
  <si>
    <t>춘천금산과수원마을WMC.56.WCDMA.SF-W20</t>
  </si>
  <si>
    <t>20122B3LX</t>
  </si>
  <si>
    <t>LGR_NK_춘천오항산막골_B5.56.LTE.RRH_L(NSN)</t>
  </si>
  <si>
    <t>이승규</t>
    <phoneticPr fontId="1" type="noConversion"/>
  </si>
  <si>
    <t>이상민</t>
    <phoneticPr fontId="1" type="noConversion"/>
  </si>
  <si>
    <t>불량</t>
    <phoneticPr fontId="1" type="noConversion"/>
  </si>
  <si>
    <t>20223ADLW</t>
  </si>
  <si>
    <t>EL_춘천MBC-B3_IB.56.LTE.RRUS13(ELG)</t>
  </si>
  <si>
    <t>20122A8IH</t>
  </si>
  <si>
    <t>LGR_NK_춘천금산4_B5.56.LTE.RRH_L(NSN)</t>
  </si>
  <si>
    <t>전원함 내</t>
    <phoneticPr fontId="1" type="noConversion"/>
  </si>
  <si>
    <t>박준성</t>
    <phoneticPr fontId="1" type="noConversion"/>
  </si>
  <si>
    <t>20122A76F</t>
  </si>
  <si>
    <t>NK_인제가아7_B5.56.LTE.RRH_L(NSN)</t>
  </si>
  <si>
    <t>20122B3NG</t>
  </si>
  <si>
    <t>NK_양구인제신월고개_B5.56.LTE.RRH_L(NSN)</t>
  </si>
  <si>
    <t>20122B3NJ</t>
  </si>
  <si>
    <t>NK_인제신월_B5.56.LTE.RRH_L(NSN)</t>
  </si>
  <si>
    <t>20122A815</t>
  </si>
  <si>
    <t>LGR_NK_춘천북방1터널2-B5_TN.56.LTE.RRH_L(NSN)</t>
  </si>
  <si>
    <t>201422680</t>
  </si>
  <si>
    <t>LGR_NK_춘천북방1터널2-B3_TN.56.LTE.RRU_FHEB(NSN)</t>
  </si>
  <si>
    <t>201423487</t>
  </si>
  <si>
    <t>KTR_NK_GR_화천낙원아파트_B3.56.LTE.RRU_FHEB(NSN)</t>
  </si>
  <si>
    <t>완료</t>
    <phoneticPr fontId="1" type="noConversion"/>
  </si>
  <si>
    <t>한지영</t>
    <phoneticPr fontId="1" type="noConversion"/>
  </si>
  <si>
    <t>고득훈</t>
    <phoneticPr fontId="1" type="noConversion"/>
  </si>
  <si>
    <t>계량기 이하 차단기 배선용 차단기로 교체 완료</t>
    <phoneticPr fontId="1" type="noConversion"/>
  </si>
  <si>
    <t>교체 후 재발생으로 누전 점검작업 후 양호</t>
    <phoneticPr fontId="1" type="noConversion"/>
  </si>
  <si>
    <t>2023Z8768</t>
    <phoneticPr fontId="1" type="noConversion"/>
  </si>
  <si>
    <t>인제갯골자연휴양림1-B3</t>
    <phoneticPr fontId="1" type="noConversion"/>
  </si>
  <si>
    <t>20122B3EG</t>
  </si>
  <si>
    <t>NK_인제가전2_B5.56.LTE.RRH_L(NSN)</t>
  </si>
  <si>
    <t>20122A89S</t>
  </si>
  <si>
    <t>NK_인제덕산3_B5.56.LTE.RRH_L(NSN)</t>
  </si>
  <si>
    <t>20122B3FH</t>
  </si>
  <si>
    <t>NK_인제소치청학사_B5.56.LTE.RRH_L(NSN)</t>
  </si>
  <si>
    <t>20122A8HR</t>
  </si>
  <si>
    <t>LGR_NK_춘천군자_B5.56.LTE.RRH_L(NSN)</t>
  </si>
  <si>
    <t>이승규</t>
    <phoneticPr fontId="1" type="noConversion"/>
  </si>
  <si>
    <t>박준성</t>
    <phoneticPr fontId="1" type="noConversion"/>
  </si>
  <si>
    <t>불량</t>
    <phoneticPr fontId="1" type="noConversion"/>
  </si>
  <si>
    <t>20163A4JD</t>
  </si>
  <si>
    <t>LGR_NK_홍천화전3_B3.56.LTE.RRU_FHEB(NSN)</t>
  </si>
  <si>
    <t>20122A888</t>
  </si>
  <si>
    <t>LGR_NK_홍천화전4_B5.56.LTE.RRH_L(NSN)</t>
  </si>
  <si>
    <t>20122B3PN</t>
  </si>
  <si>
    <t>LGR_NK_홍천화전5_B5.56.LTE.RRH_L(NSN)</t>
  </si>
  <si>
    <t>2018Z4155</t>
  </si>
  <si>
    <t>NK_철원6사단3소초_B3.56.LTE.RRU_FHEB(NSN)</t>
  </si>
  <si>
    <t>20122A8MU</t>
  </si>
  <si>
    <t>NK_인제한계령휴게소OL_B5.56.LTE.RU(NSN)</t>
  </si>
  <si>
    <t>20122A87E</t>
  </si>
  <si>
    <t>NK_인제월학2_B5.56.LTE.RRH_L(NSN)</t>
  </si>
  <si>
    <t>2018Z4222</t>
  </si>
  <si>
    <t>NK_양구도솔대대진입로_B3.56.LTE.RRU_FHEB(NSN)</t>
  </si>
  <si>
    <t>2006Z3598</t>
  </si>
  <si>
    <t>양구월명3WMC.56.WCDMA.SF-W15</t>
  </si>
  <si>
    <t>200939706</t>
  </si>
  <si>
    <t>인제하남왜골WMC.56.WCDMA.SF-WR20</t>
  </si>
  <si>
    <t>유호열</t>
    <phoneticPr fontId="1" type="noConversion"/>
  </si>
  <si>
    <t>200738661</t>
  </si>
  <si>
    <t>철원생창WMC.56.WCDMA.SF-W20</t>
  </si>
  <si>
    <t>김재성</t>
    <phoneticPr fontId="1" type="noConversion"/>
  </si>
  <si>
    <t>IGR20A</t>
    <phoneticPr fontId="1" type="noConversion"/>
  </si>
  <si>
    <t>불량</t>
    <phoneticPr fontId="1" type="noConversion"/>
  </si>
  <si>
    <t>이승규</t>
    <phoneticPr fontId="1" type="noConversion"/>
  </si>
  <si>
    <t xml:space="preserve">(10/27)박준성 : 농사용계량기이하 차단기 누수 발생으로 전원함으로 변경필요 </t>
    <phoneticPr fontId="1" type="noConversion"/>
  </si>
  <si>
    <t>박준성</t>
    <phoneticPr fontId="1" type="noConversion"/>
  </si>
  <si>
    <t>농사용 계량기 누수</t>
    <phoneticPr fontId="1" type="noConversion"/>
  </si>
  <si>
    <t>고득훈</t>
    <phoneticPr fontId="1" type="noConversion"/>
  </si>
  <si>
    <t>완료</t>
    <phoneticPr fontId="1" type="noConversion"/>
  </si>
  <si>
    <t>홍천</t>
    <phoneticPr fontId="1" type="noConversion"/>
  </si>
  <si>
    <t>김기현</t>
    <phoneticPr fontId="1" type="noConversion"/>
  </si>
  <si>
    <t>20122B454</t>
  </si>
  <si>
    <t>NK_양구죽리3_B5.56.LTE.RRH_L(NSN)</t>
  </si>
  <si>
    <t>201321382</t>
  </si>
  <si>
    <t>LGR_NK_춘천서면배일골_B5.56.LTE.RRH_L(NSN)</t>
  </si>
  <si>
    <t>20122A7LH</t>
  </si>
  <si>
    <t>LGR_NK_춘천소주고개_B5.56.LTE.RRH_L(NSN)</t>
  </si>
  <si>
    <t>2017Y3744</t>
  </si>
  <si>
    <t>NK_인제12사단평촌고개1_B3.56.LTE.RRU_FHEB(NSN)</t>
  </si>
  <si>
    <t>20123ADL8</t>
  </si>
  <si>
    <t>NK_홍천괘석달음재2_B5.56.LTE.RRH_L(NSN)</t>
  </si>
  <si>
    <t>20193B4BS</t>
  </si>
  <si>
    <t>NK_양구가오작3_B5.56.LTE.RRH_L(NSN)</t>
  </si>
  <si>
    <t>IELB20A</t>
    <phoneticPr fontId="1" type="noConversion"/>
  </si>
  <si>
    <t>양호</t>
    <phoneticPr fontId="1" type="noConversion"/>
  </si>
  <si>
    <t>박준성</t>
    <phoneticPr fontId="1" type="noConversion"/>
  </si>
  <si>
    <t>박윤근</t>
    <phoneticPr fontId="1" type="noConversion"/>
  </si>
  <si>
    <t>20122B3TM</t>
  </si>
  <si>
    <t>LGR_NK_홍천두미3_B5.56.LTE.RRH_L(NSN)</t>
  </si>
  <si>
    <t>기타 내역</t>
    <phoneticPr fontId="3" type="noConversion"/>
  </si>
  <si>
    <t>자동복구 차단기 이하 제거 양호하며 케이블 좌우 변경 후 자동복구 양호, 전원함속판교체 요청</t>
    <phoneticPr fontId="1" type="noConversion"/>
  </si>
  <si>
    <t>고득훈</t>
    <phoneticPr fontId="1" type="noConversion"/>
  </si>
  <si>
    <t>SIB-30H</t>
    <phoneticPr fontId="1" type="noConversion"/>
  </si>
  <si>
    <t>한기 분전반내 차단기</t>
    <phoneticPr fontId="1" type="noConversion"/>
  </si>
  <si>
    <t>불량</t>
    <phoneticPr fontId="1" type="noConversion"/>
  </si>
  <si>
    <t>한기 분전반내 차단기 제거 직결 필요</t>
    <phoneticPr fontId="1" type="noConversion"/>
  </si>
  <si>
    <t>고득훈</t>
    <phoneticPr fontId="1" type="noConversion"/>
  </si>
  <si>
    <t>차단기ON</t>
    <phoneticPr fontId="1" type="noConversion"/>
  </si>
  <si>
    <t>이승규</t>
    <phoneticPr fontId="1" type="noConversion"/>
  </si>
  <si>
    <t>절연저항 및 누전체크 필요하며, 전원함 쪽 체크 필요</t>
    <phoneticPr fontId="1" type="noConversion"/>
  </si>
  <si>
    <t>IGR30A</t>
    <phoneticPr fontId="1" type="noConversion"/>
  </si>
  <si>
    <t>전원함내(SPD 설치)</t>
    <phoneticPr fontId="1" type="noConversion"/>
  </si>
  <si>
    <t>양호</t>
    <phoneticPr fontId="1" type="noConversion"/>
  </si>
  <si>
    <t>전원함내 ABE32B 배선용 차단기 OFF, 낙뇌 예상 되고 배선용 직결 검토</t>
    <phoneticPr fontId="1" type="noConversion"/>
  </si>
  <si>
    <t>IELB20A</t>
    <phoneticPr fontId="1" type="noConversion"/>
  </si>
  <si>
    <t>미확인</t>
    <phoneticPr fontId="1" type="noConversion"/>
  </si>
  <si>
    <t>춘천</t>
    <phoneticPr fontId="1" type="noConversion"/>
  </si>
  <si>
    <t>양구</t>
    <phoneticPr fontId="1" type="noConversion"/>
  </si>
  <si>
    <t>박영모</t>
    <phoneticPr fontId="1" type="noConversion"/>
  </si>
  <si>
    <t>농사용계량기 전원함 직결 필요</t>
    <phoneticPr fontId="1" type="noConversion"/>
  </si>
  <si>
    <t>문제점</t>
    <phoneticPr fontId="1" type="noConversion"/>
  </si>
  <si>
    <t>이상대</t>
    <phoneticPr fontId="1" type="noConversion"/>
  </si>
  <si>
    <t>NIELB 30A 교체완료하였으며 농사용계량기 이하 직결 작업 필요</t>
    <phoneticPr fontId="3" type="noConversion"/>
  </si>
  <si>
    <t>춘천</t>
    <phoneticPr fontId="1" type="noConversion"/>
  </si>
  <si>
    <t>조성룡</t>
    <phoneticPr fontId="1" type="noConversion"/>
  </si>
  <si>
    <t>IELB20A</t>
    <phoneticPr fontId="1" type="noConversion"/>
  </si>
  <si>
    <t>화천</t>
    <phoneticPr fontId="1" type="noConversion"/>
  </si>
  <si>
    <t>이승규</t>
    <phoneticPr fontId="1" type="noConversion"/>
  </si>
  <si>
    <t>양호</t>
    <phoneticPr fontId="1" type="noConversion"/>
  </si>
  <si>
    <t>NFB차단기(배선)</t>
    <phoneticPr fontId="1" type="noConversion"/>
  </si>
  <si>
    <t>차단기 OUT AC불량으로 차단기 OFF -&gt; ON 후 양호</t>
    <phoneticPr fontId="1" type="noConversion"/>
  </si>
  <si>
    <t>양구</t>
    <phoneticPr fontId="1" type="noConversion"/>
  </si>
  <si>
    <t>완료</t>
    <phoneticPr fontId="1" type="noConversion"/>
  </si>
  <si>
    <t>완료</t>
    <phoneticPr fontId="1" type="noConversion"/>
  </si>
  <si>
    <t>이상대</t>
    <phoneticPr fontId="1" type="noConversion"/>
  </si>
  <si>
    <t>LGR_NK_춘천감정3_B5.56.LTE.RRH_L(NSN)</t>
  </si>
  <si>
    <t>NK_인제하남왜골_B5.56.LTE.RRH_L(NSN)</t>
  </si>
  <si>
    <t>NK_인제오미재_B5.56.LTE.RRH_L(NSN)</t>
  </si>
  <si>
    <t>NK_홍천모둘자리2_B5.56.LTE.RRH_L(NSN)</t>
  </si>
  <si>
    <t>LGR_NK_춘천제이드팰리스1_B5.56.LTE.RRH_L(NSN)</t>
  </si>
  <si>
    <t>NK_양구두무2_B5.56.LTE.RRH_L(NSN)</t>
  </si>
  <si>
    <t>NK_양구아랫두무_B5.56.LTE.RRH_L(NSN)</t>
  </si>
  <si>
    <t>EL_춘천국민체육센타_B5.56.LTE.RRU_800M_R2212(ELG)</t>
  </si>
  <si>
    <t>EL_춘천국민체육센타_B3.56.LTE.RRUS13(ELG)</t>
  </si>
  <si>
    <t>NK_인제개인약수입구_B5.56.LTE.RRH_L(NSN)</t>
    <phoneticPr fontId="1" type="noConversion"/>
  </si>
  <si>
    <t>20122B3QM</t>
    <phoneticPr fontId="1" type="noConversion"/>
  </si>
  <si>
    <t>20122A8KB</t>
    <phoneticPr fontId="1" type="noConversion"/>
  </si>
  <si>
    <t>20122A794</t>
    <phoneticPr fontId="1" type="noConversion"/>
  </si>
  <si>
    <t>20193BZXX</t>
    <phoneticPr fontId="1" type="noConversion"/>
  </si>
  <si>
    <t>20123AGAV</t>
    <phoneticPr fontId="1" type="noConversion"/>
  </si>
  <si>
    <t>20122A7SX</t>
    <phoneticPr fontId="1" type="noConversion"/>
  </si>
  <si>
    <t>20122A7XI</t>
    <phoneticPr fontId="1" type="noConversion"/>
  </si>
  <si>
    <t>20122A6KU</t>
    <phoneticPr fontId="1" type="noConversion"/>
  </si>
  <si>
    <t>20122B374</t>
    <phoneticPr fontId="1" type="noConversion"/>
  </si>
  <si>
    <t>2021Y9023</t>
    <phoneticPr fontId="1" type="noConversion"/>
  </si>
  <si>
    <t>2021Y9901</t>
    <phoneticPr fontId="1" type="noConversion"/>
  </si>
  <si>
    <t>2013Z2680</t>
  </si>
  <si>
    <t>LGR_NK_춘천신동남춘천CC2_B5.56.LTE.RRH_L(NSN)</t>
  </si>
  <si>
    <t>20212AFNT</t>
  </si>
  <si>
    <t>LGR_NK_양구상리전원주택_B3.56.LTE.RRU_FHEB(NSN)</t>
  </si>
  <si>
    <t>20193AFM3</t>
  </si>
  <si>
    <t>NK_양구적리7025부대_DB13.56.LTE.RRU(0120)_AHEGA(NS</t>
  </si>
  <si>
    <t>2009Z1836</t>
  </si>
  <si>
    <t>춘천팔미5WMC.56.WCDMA.SF-W20</t>
  </si>
  <si>
    <t>20163A3LR</t>
  </si>
  <si>
    <t>KTR_NK_화천신읍2교_MTH(B53).56.LTE.RO-MIBOS-T-L60</t>
  </si>
  <si>
    <t>20173A66V</t>
  </si>
  <si>
    <t>LGR_NK_양구웅진노도유격장_B7.56.LTE.RRU_2.6G_FRHG(</t>
  </si>
  <si>
    <t>20173A6GH</t>
  </si>
  <si>
    <t>LGR_NK_양구군량3_B7.56.LTE.RRU_2.6G_FRHG(NSN)</t>
  </si>
  <si>
    <t>이승규</t>
    <phoneticPr fontId="1" type="noConversion"/>
  </si>
  <si>
    <t>철원</t>
    <phoneticPr fontId="1" type="noConversion"/>
  </si>
  <si>
    <t>유호열</t>
    <phoneticPr fontId="1" type="noConversion"/>
  </si>
  <si>
    <t>IELB20A</t>
    <phoneticPr fontId="1" type="noConversion"/>
  </si>
  <si>
    <t>자동복구 차단기 수동으로 자동 변경 후 양호</t>
    <phoneticPr fontId="1" type="noConversion"/>
  </si>
  <si>
    <t>완료</t>
    <phoneticPr fontId="1" type="noConversion"/>
  </si>
  <si>
    <t>이승규</t>
    <phoneticPr fontId="1" type="noConversion"/>
  </si>
  <si>
    <t>인제</t>
    <phoneticPr fontId="1" type="noConversion"/>
  </si>
  <si>
    <t>춘천</t>
    <phoneticPr fontId="1" type="noConversion"/>
  </si>
  <si>
    <t>이상민</t>
    <phoneticPr fontId="1" type="noConversion"/>
  </si>
  <si>
    <t>완료</t>
    <phoneticPr fontId="1" type="noConversion"/>
  </si>
  <si>
    <t>양구</t>
    <phoneticPr fontId="1" type="noConversion"/>
  </si>
  <si>
    <t>완료</t>
    <phoneticPr fontId="1" type="noConversion"/>
  </si>
  <si>
    <t>완료</t>
    <phoneticPr fontId="1" type="noConversion"/>
  </si>
  <si>
    <t>현규진</t>
    <phoneticPr fontId="1" type="noConversion"/>
  </si>
  <si>
    <t>한지영</t>
    <phoneticPr fontId="1" type="noConversion"/>
  </si>
  <si>
    <t>완료</t>
    <phoneticPr fontId="1" type="noConversion"/>
  </si>
  <si>
    <t>박영모</t>
    <phoneticPr fontId="1" type="noConversion"/>
  </si>
  <si>
    <t>춘천</t>
    <phoneticPr fontId="1" type="noConversion"/>
  </si>
  <si>
    <t>박준성</t>
    <phoneticPr fontId="1" type="noConversion"/>
  </si>
  <si>
    <t>완료</t>
    <phoneticPr fontId="1" type="noConversion"/>
  </si>
  <si>
    <t>김기현</t>
    <phoneticPr fontId="1" type="noConversion"/>
  </si>
  <si>
    <t>완료</t>
    <phoneticPr fontId="1" type="noConversion"/>
  </si>
  <si>
    <t>양구</t>
    <phoneticPr fontId="1" type="noConversion"/>
  </si>
  <si>
    <t>이상민</t>
    <phoneticPr fontId="1" type="noConversion"/>
  </si>
  <si>
    <t>인제</t>
    <phoneticPr fontId="1" type="noConversion"/>
  </si>
  <si>
    <t>양구</t>
    <phoneticPr fontId="1" type="noConversion"/>
  </si>
  <si>
    <t>김기현</t>
    <phoneticPr fontId="1" type="noConversion"/>
  </si>
  <si>
    <t>춘천</t>
    <phoneticPr fontId="1" type="noConversion"/>
  </si>
  <si>
    <t>이상대</t>
    <phoneticPr fontId="1" type="noConversion"/>
  </si>
  <si>
    <t>추가발생으로 LGU+통합 전원함 차단기 ELB에서 배선용으로 변경 요청 완료(배선용 유비 교체 완료)</t>
    <phoneticPr fontId="1" type="noConversion"/>
  </si>
  <si>
    <t>현규진</t>
    <phoneticPr fontId="1" type="noConversion"/>
  </si>
  <si>
    <t>완료</t>
    <phoneticPr fontId="1" type="noConversion"/>
  </si>
  <si>
    <t>양구</t>
    <phoneticPr fontId="1" type="noConversion"/>
  </si>
  <si>
    <t>20122B3WZ</t>
  </si>
  <si>
    <t>KTR_NK_화천파소골3_B5.56.LTE.RRH_L(NSN)</t>
  </si>
  <si>
    <t>20123AG3G</t>
  </si>
  <si>
    <t>LGR_NK_홍천와야덕전_B5.56.LTE.RRH_L(NSN)</t>
  </si>
  <si>
    <t>20123AG3H</t>
  </si>
  <si>
    <t>LGR_NK_홍천와야덕전마을_B5.56.LTE.RRH_L(NSN)</t>
  </si>
  <si>
    <t>20122A8LG</t>
  </si>
  <si>
    <t>LGR_NK_홍천팔봉3OL_B5.56.LTE.RU(NSN)</t>
  </si>
  <si>
    <t>20193B6Q2</t>
  </si>
  <si>
    <t>LGR_NK_홍천가리산휴양림2_B3.56.LTE.RRU_FHEB(NSN)</t>
  </si>
  <si>
    <t>20123ADGR</t>
  </si>
  <si>
    <t>LGR_NK_인제가아8_B5.56.LTE.RRH_L(NSN)</t>
  </si>
  <si>
    <t>20122A77E</t>
  </si>
  <si>
    <t>LGR_NK_인제가아리_B5.56.LTE.RRH_L(NSN)</t>
  </si>
  <si>
    <t>20122B348</t>
  </si>
  <si>
    <t>LGR_NK_춘천말골삼거리_B5.56.LTE.RRH_L(NSN)</t>
  </si>
  <si>
    <t>2013Z2695</t>
  </si>
  <si>
    <t>LGR_NK_양구쓰레기소각장_B5.56.LTE.RRH_L(NSN)</t>
  </si>
  <si>
    <t>LGR_NK_인제가아3_B5.56.LTE.RRH_L(NSN)</t>
  </si>
  <si>
    <t>20173AH08</t>
  </si>
  <si>
    <t>LGR_NK_양구죽리OL_B7.56.LTE.RRU_2.6G_FRHG(NSN)</t>
  </si>
  <si>
    <t>20122A7S4</t>
  </si>
  <si>
    <t>LGR_NK_인제양구대교_B5.56.LTE.RRH_L(NSN)</t>
  </si>
  <si>
    <t>2021Y6800</t>
  </si>
  <si>
    <t>EL_춘천스무숲먹자골목_B3.56.LTE.RRUS13(ELG)</t>
  </si>
  <si>
    <t>2021Y9454</t>
  </si>
  <si>
    <t>EL_춘천스무숲먹자골목_B5.56.LTE.RRU_800M_R2212(ELG</t>
  </si>
  <si>
    <t>20122B3IJ</t>
  </si>
  <si>
    <t>LGR_NK_양구도고_B5.56.LTE.RRH_L(NSN)</t>
  </si>
  <si>
    <t>2013Z7006</t>
  </si>
  <si>
    <t>LGR_NK_양구돌산령2_B5.56.LTE.RRH_L(NSN)</t>
  </si>
  <si>
    <t>20122B3RC</t>
  </si>
  <si>
    <t>LGR_NK_양구생태식물원2_B5.56.LTE.RRH_L(NSN)</t>
  </si>
  <si>
    <t>20122B3IE</t>
  </si>
  <si>
    <t>LGR_NK_양구도사3_B5.56.LTE.RRH_L(NSN)</t>
  </si>
  <si>
    <t>20122A8LY</t>
  </si>
  <si>
    <t>LGR_NK_인제한계_B5.56.LTE.RRH_L(NSN)</t>
  </si>
  <si>
    <t>20122A76M</t>
  </si>
  <si>
    <t>LGR_NK_인제용수골_B5.56.LTE.RRH_L(NSN)</t>
  </si>
  <si>
    <t>20122B3LP</t>
  </si>
  <si>
    <t>LGR_NK_양구상무룡낚시터_B5.56.LTE.RRH_L(NSN)</t>
  </si>
  <si>
    <t>20122B3VX</t>
  </si>
  <si>
    <t>LGR_NK_춘천고탄2_B5.56.LTE.RRH_L(NSN)</t>
  </si>
  <si>
    <t>20122B3VM</t>
  </si>
  <si>
    <t>LGR_NK_춘천중리고개_B5.56.LTE.RRH_L(NSN)</t>
  </si>
  <si>
    <t>20122B3W1</t>
  </si>
  <si>
    <t>LGR_NK_춘천마평리_B5.56.LTE.RRH_L(NSN)</t>
  </si>
  <si>
    <t>20122B3VZ</t>
  </si>
  <si>
    <t>LGR_NK_춘천원평3_B5.56.LTE.RRH_L(NSN)</t>
  </si>
  <si>
    <t>20122B3W0</t>
  </si>
  <si>
    <t>LGR_NK_춘천원평밤골_B5.56.LTE.RRH_L(NSN)</t>
  </si>
  <si>
    <t>20122B3W8</t>
  </si>
  <si>
    <t>LGR_NK_춘천산수3_B5.56.LTE.RRH_L(NSN)</t>
  </si>
  <si>
    <t>20122B3W9</t>
  </si>
  <si>
    <t>LGR_NK_춘천산수4_B5.56.LTE.RRH_L(NSN)</t>
  </si>
  <si>
    <t>20122A84T</t>
  </si>
  <si>
    <t>LGR_NK_춘천오탄6_B5.56.LTE.RRH_L(NSN)</t>
  </si>
  <si>
    <t>20122A793</t>
  </si>
  <si>
    <t>LGR_NK_춘천용화산휴양림_B5.56.LTE.RRH_L(NSN)</t>
  </si>
  <si>
    <t>2013Z7009</t>
  </si>
  <si>
    <t>LGR_NK_양구제4땅굴_B5.56.LTE.RRH_L(NSN)</t>
  </si>
  <si>
    <t>201422331</t>
  </si>
  <si>
    <t>LGR_NK_홍천대명콘도2_B3.56.LTE.RRU_FHEB(NSN)</t>
  </si>
  <si>
    <t>홍천</t>
    <phoneticPr fontId="1" type="noConversion"/>
  </si>
  <si>
    <t>전원함속판교체 요청 (완료)</t>
    <phoneticPr fontId="1" type="noConversion"/>
  </si>
  <si>
    <t>유비</t>
    <phoneticPr fontId="1" type="noConversion"/>
  </si>
  <si>
    <t>인제천도3WRF.56.WCDMA.SRF-W15</t>
  </si>
  <si>
    <t>화천계성2WMC.56.WCDMA.SF-W20</t>
    <phoneticPr fontId="1" type="noConversion"/>
  </si>
  <si>
    <t>NIELB 30A 교체완료, 전원함속판교체 요청(완료)</t>
    <phoneticPr fontId="3" type="noConversion"/>
  </si>
  <si>
    <t>우천시 잦은차단기 트립이며 계량기함체, 전원함체 IELB 2중 설치로 계량기 함체 차단기 제거 후 직결, 전원함속판교체 완료</t>
    <phoneticPr fontId="1" type="noConversion"/>
  </si>
  <si>
    <t>LGR_NK_양구여중고부대방향_B3.56.LTE.RRU_FHEB(NSN)</t>
    <phoneticPr fontId="1" type="noConversion"/>
  </si>
  <si>
    <t>인제</t>
    <phoneticPr fontId="1" type="noConversion"/>
  </si>
  <si>
    <t>화천</t>
    <phoneticPr fontId="1" type="noConversion"/>
  </si>
  <si>
    <t>20213A6ED</t>
    <phoneticPr fontId="1" type="noConversion"/>
  </si>
  <si>
    <t>2006Z3407</t>
    <phoneticPr fontId="1" type="noConversion"/>
  </si>
  <si>
    <t>20213A6ED</t>
  </si>
  <si>
    <t>LGR_NK_양구여중고부대방향_B3.56.LTE.RRU_FHEB(NSN)</t>
  </si>
  <si>
    <t>춘천</t>
    <phoneticPr fontId="1" type="noConversion"/>
  </si>
  <si>
    <t>조범신</t>
    <phoneticPr fontId="1" type="noConversion"/>
  </si>
  <si>
    <t>박영모</t>
    <phoneticPr fontId="1" type="noConversion"/>
  </si>
  <si>
    <t>완료</t>
    <phoneticPr fontId="1" type="noConversion"/>
  </si>
  <si>
    <t>김재성</t>
    <phoneticPr fontId="1" type="noConversion"/>
  </si>
  <si>
    <t>춘천</t>
    <phoneticPr fontId="1" type="noConversion"/>
  </si>
  <si>
    <t>이상대</t>
    <phoneticPr fontId="1" type="noConversion"/>
  </si>
  <si>
    <t>양구</t>
    <phoneticPr fontId="1" type="noConversion"/>
  </si>
  <si>
    <t>박준성</t>
    <phoneticPr fontId="1" type="noConversion"/>
  </si>
  <si>
    <t>홍천</t>
    <phoneticPr fontId="1" type="noConversion"/>
  </si>
  <si>
    <t>양구</t>
    <phoneticPr fontId="1" type="noConversion"/>
  </si>
  <si>
    <t>유호열</t>
    <phoneticPr fontId="1" type="noConversion"/>
  </si>
  <si>
    <t>화천</t>
    <phoneticPr fontId="1" type="noConversion"/>
  </si>
  <si>
    <t>조범신</t>
    <phoneticPr fontId="1" type="noConversion"/>
  </si>
  <si>
    <t>20122B3RR</t>
  </si>
  <si>
    <t>LGR_NK_홍천괘석4_B5.56.LTE.RRH_L(NSN)</t>
  </si>
  <si>
    <t>20173A6K4</t>
  </si>
  <si>
    <t>LGR_NK_홍천원동다리골_B7.56.LTE.RRU_2.6G_FRHG(NSN)</t>
  </si>
  <si>
    <t>20122B3RN</t>
  </si>
  <si>
    <t>LGR_NK_홍천원동리_B5.56.LTE.RRH_L(NSN)</t>
  </si>
  <si>
    <t>20122B3RP</t>
  </si>
  <si>
    <t>LGR_NK_홍천원동대대울_B5.56.LTE.RRH_L(NSN)</t>
  </si>
  <si>
    <t>20122A8BA</t>
  </si>
  <si>
    <t>LGR_NK_홍천원동2_B5.56.LTE.RRH_L(NSN)</t>
  </si>
  <si>
    <t>20122A8BB</t>
  </si>
  <si>
    <t>LGR_NK_홍천자은4_B5.56.LTE.RRH_L(NSN)</t>
  </si>
  <si>
    <t>20122A8BC</t>
  </si>
  <si>
    <t>LGR_NK_홍천자은2_B5.56.LTE.RRH_L(NSN)</t>
  </si>
  <si>
    <t>20122A8BE</t>
  </si>
  <si>
    <t>LGR_NK_홍천자은3_B5.56.LTE.RRH_L(NSN)</t>
  </si>
  <si>
    <t>20122A8ES</t>
  </si>
  <si>
    <t>LGR_NK_춘천연산골_B5.56.LTE.RRH_L(NSN)</t>
  </si>
  <si>
    <t>20122A8ET</t>
  </si>
  <si>
    <t>LGR_NK_춘천연산골2_B5.56.LTE.RRH_L(NSN)</t>
  </si>
  <si>
    <t>20123ADHF</t>
  </si>
  <si>
    <t>LGR_NK_춘천박암3_B5.56.LTE.RRH_L(NSN)</t>
  </si>
  <si>
    <t>20143ALSS</t>
  </si>
  <si>
    <t>LGR_NK_춘천봉명산업단지_B5.56.LTE.RRH_L(NSN)</t>
  </si>
  <si>
    <t>20122A809</t>
  </si>
  <si>
    <t>LGR_NK_춘천봉명3_B5.56.LTE.RRH_L(NSN)</t>
  </si>
  <si>
    <t>20122A808</t>
  </si>
  <si>
    <t>LGR_NK_춘천강원대학술림_B5.56.LTE.RRH_L(NSN)</t>
  </si>
  <si>
    <t>20122A8HZ</t>
  </si>
  <si>
    <t>LGR_NK_춘천동산2_B5.56.LTE.RRH_L(NSN)</t>
  </si>
  <si>
    <t>20122B3DP</t>
  </si>
  <si>
    <t>LGR_NK_춘천새슬막5_B5.56.LTE.RRH_L(NSN)</t>
  </si>
  <si>
    <t>2013Z7005</t>
  </si>
  <si>
    <t>LGR_NK_양구돌산령_B5.56.LTE.RRH_L(NSN)</t>
  </si>
  <si>
    <t>20122B3IL</t>
  </si>
  <si>
    <t>LGR_NK_양구인제해안3_B5.56.LTE.RRH_L(NSN)</t>
  </si>
  <si>
    <t>20122B3FQ</t>
  </si>
  <si>
    <t>LGR_NK_홍천영신교회_B5.56.LTE.RRH_L(NSN)</t>
  </si>
  <si>
    <t>20122B3LL</t>
  </si>
  <si>
    <t>LGR_NK_양구오미안터_B5.56.LTE.RRH_L(NSN)</t>
  </si>
  <si>
    <t>2013Z2694</t>
  </si>
  <si>
    <t>LGR_NK_양구오미금악_B5.56.LTE.RRH_L(NSN)</t>
  </si>
  <si>
    <t>20122B3LN</t>
  </si>
  <si>
    <t>LGR_NK_양구상무룡3_B5.56.LTE.RRH_L(NSN)</t>
  </si>
  <si>
    <t>2013Z2699</t>
  </si>
  <si>
    <t>LGR_NK_양구금악2_B5.56.LTE.RRH_L(NSN)</t>
  </si>
  <si>
    <t>2013Z2710</t>
  </si>
  <si>
    <t>LGR_NK_양구금악_B5.56.LTE.RRH_L(NSN)</t>
  </si>
  <si>
    <t>2013Z3532</t>
  </si>
  <si>
    <t>LGR_NK_양구성곡령2_B5.56.LTE.RRH_L(NSN)</t>
  </si>
  <si>
    <t>20122B3WX</t>
  </si>
  <si>
    <t>KTR_NK_화천장촌삼거리_B5.56.LTE.RRH_L(NSN)</t>
  </si>
  <si>
    <t>20183ACDS</t>
  </si>
  <si>
    <t>LGR_NK_홍천노천3_B5.56.LTE.RRH_L(NSN)</t>
  </si>
  <si>
    <t>20122B3FR</t>
  </si>
  <si>
    <t>LGR_NK_홍천동면궁터마을_B5.56.LTE.RRH_L(NSN)</t>
  </si>
  <si>
    <t>20122A7V1</t>
  </si>
  <si>
    <t>LGR_NK_홍천속초리2_B5.56.LTE.RRH_L(NSN)</t>
  </si>
  <si>
    <t>20122A7V2</t>
  </si>
  <si>
    <t>LGR_NK_홍천동면삼재골_B5.56.LTE.RRH_L(NSN)</t>
  </si>
  <si>
    <t>20173A6K5</t>
  </si>
  <si>
    <t>LGR_NK_홍천속초원포_B7.56.LTE.RRU_2.6G_FRHG(NSN)</t>
  </si>
  <si>
    <t>20122B3FT</t>
  </si>
  <si>
    <t>LGR_NK_홍천개운윗산수골_B5.56.LTE.RRH_L(NSN)</t>
  </si>
  <si>
    <t>이상민</t>
    <phoneticPr fontId="1" type="noConversion"/>
  </si>
  <si>
    <t>춘천</t>
    <phoneticPr fontId="1" type="noConversion"/>
  </si>
  <si>
    <t>인제</t>
    <phoneticPr fontId="1" type="noConversion"/>
  </si>
  <si>
    <t>춘천</t>
    <phoneticPr fontId="1" type="noConversion"/>
  </si>
  <si>
    <t>유호열</t>
    <phoneticPr fontId="1" type="noConversion"/>
  </si>
  <si>
    <t>홍천</t>
    <phoneticPr fontId="1" type="noConversion"/>
  </si>
  <si>
    <t>철원</t>
    <phoneticPr fontId="1" type="noConversion"/>
  </si>
  <si>
    <t>양구</t>
    <phoneticPr fontId="1" type="noConversion"/>
  </si>
  <si>
    <t>이상민</t>
    <phoneticPr fontId="1" type="noConversion"/>
  </si>
  <si>
    <t>완료</t>
    <phoneticPr fontId="1" type="noConversion"/>
  </si>
  <si>
    <t>춘천</t>
    <phoneticPr fontId="1" type="noConversion"/>
  </si>
  <si>
    <t>홍천</t>
    <phoneticPr fontId="1" type="noConversion"/>
  </si>
  <si>
    <t>한지영</t>
    <phoneticPr fontId="1" type="noConversion"/>
  </si>
  <si>
    <t>춘천</t>
    <phoneticPr fontId="1" type="noConversion"/>
  </si>
  <si>
    <t>조성룡</t>
    <phoneticPr fontId="1" type="noConversion"/>
  </si>
  <si>
    <t>조범신</t>
    <phoneticPr fontId="1" type="noConversion"/>
  </si>
  <si>
    <t>이상대</t>
    <phoneticPr fontId="1" type="noConversion"/>
  </si>
  <si>
    <t>화천</t>
    <phoneticPr fontId="1" type="noConversion"/>
  </si>
  <si>
    <t>정민석</t>
    <phoneticPr fontId="1" type="noConversion"/>
  </si>
  <si>
    <t>홍천</t>
    <phoneticPr fontId="1" type="noConversion"/>
  </si>
  <si>
    <t>인제</t>
    <phoneticPr fontId="1" type="noConversion"/>
  </si>
  <si>
    <t>조범신</t>
    <phoneticPr fontId="1" type="noConversion"/>
  </si>
  <si>
    <t>양구</t>
    <phoneticPr fontId="1" type="noConversion"/>
  </si>
  <si>
    <t>화천</t>
    <phoneticPr fontId="1" type="noConversion"/>
  </si>
  <si>
    <t>안병걸</t>
    <phoneticPr fontId="1" type="noConversion"/>
  </si>
  <si>
    <t>20122A76U</t>
  </si>
  <si>
    <t>LGR_NK_춘천박암_B5.56.LTE.RRH_L(NSN)</t>
  </si>
  <si>
    <t>20122B2ZJ</t>
  </si>
  <si>
    <t>LGR_NK_춘천박암LTS연구소_B5.56.LTE.RRH_L(NSN)</t>
  </si>
  <si>
    <t>20122A8P1</t>
  </si>
  <si>
    <t>LGR_NK_인제진다리2_B5.56.LTE.RRH_L(NSN)</t>
  </si>
  <si>
    <t>2021Y8761</t>
  </si>
  <si>
    <t>EL_춘천종로빌딩_B5.56.LTE.RRU_800M_R2212(ELG)</t>
  </si>
  <si>
    <t>20122B3E4</t>
  </si>
  <si>
    <t>LGR_NK_홍천진여울2_B5.56.LTE.RRH_L(NSN)</t>
  </si>
  <si>
    <t>20193AFKH</t>
  </si>
  <si>
    <t>KTR_NK_철원3사단1소초_B3.56.LTE.RRU_FHEB(NSN)</t>
  </si>
  <si>
    <t>20163A3QP</t>
  </si>
  <si>
    <t>LGR_NK_춘천강촌말골_B3.56.LTE.RRU_FHEB(NSN)</t>
  </si>
  <si>
    <t>2013Z7010</t>
  </si>
  <si>
    <t>LGR_NK_양구두타연_B5.56.LTE.RRH_L(NSN)</t>
  </si>
  <si>
    <t>20122B485</t>
  </si>
  <si>
    <t>LGR_NK_춘천대룡산_B5.56.LTE.RRH_L(NSN)</t>
  </si>
  <si>
    <t>20122B3RK</t>
  </si>
  <si>
    <t>LGR_NK_홍천내면괸돌길3_B5.56.LTE.RRH_L(NSN)</t>
  </si>
  <si>
    <t>2014Z0708</t>
  </si>
  <si>
    <t>LGR_NK_홍천창촌조항동_B5.56.LTE.RRH_L(NSN)</t>
  </si>
  <si>
    <t>20213A95W</t>
  </si>
  <si>
    <t>EL_CAM_춘천성심대_B3.56.LTE.RRUS13(ELG)</t>
  </si>
  <si>
    <t>20122B3E6</t>
  </si>
  <si>
    <t>LGR_NK_홍천풍암덕팥치_B5.56.LTE.RRH_L(NSN)</t>
  </si>
  <si>
    <t>20122A7NS</t>
  </si>
  <si>
    <t>LGR_NK_홍천부목재3_B5.56.LTE.RRH_L(NSN)</t>
  </si>
  <si>
    <t>20122A6IR</t>
  </si>
  <si>
    <t>LGR_NK_홍천공작골가든_B5.56.LTE.RRH_L(NSN)</t>
  </si>
  <si>
    <t>20122A6N6</t>
  </si>
  <si>
    <t>LGR_NK_춘천한덕_B5.56.LTE.RRH_L(NSN)</t>
  </si>
  <si>
    <t>20123AG0Q</t>
  </si>
  <si>
    <t>LGR_NK_춘천한덕2_B5.56.LTE.RRH_L(NSN)</t>
  </si>
  <si>
    <t>20122A7LI</t>
  </si>
  <si>
    <t>LGR_NK_춘천발산2_B5.56.LTE.RRH_L(NSN)</t>
  </si>
  <si>
    <t>20123ADHR</t>
  </si>
  <si>
    <t>LGR_NK_화천유촌3_B5.56.LTE.RRH_L(NSN)</t>
  </si>
  <si>
    <t>20122A7B8</t>
  </si>
  <si>
    <t>LGR_NK_춘천수인터널_B5.56.LTE.RRH_L(NSN)</t>
  </si>
  <si>
    <t>202329064</t>
  </si>
  <si>
    <t>LGR_NK_춘천남면인터스텔라_B5.56.LTE.RRH_L(NSN)</t>
  </si>
  <si>
    <t>20173A6AH</t>
  </si>
  <si>
    <t>LGR_NK_춘천섭일_B7.56.LTE.RRU_2.6G_FRHG(NSN)</t>
  </si>
  <si>
    <t>20122A76T</t>
  </si>
  <si>
    <t>LGR_NK_춘천가정선교사의집_B5.56.LTE.RRH_L(NSN)</t>
  </si>
  <si>
    <t>20193B7S6</t>
  </si>
  <si>
    <t>LGR_NK_홍천굴운더오딘펜션_DB13.56.LTE.RRU(0120)_AH</t>
  </si>
  <si>
    <t>20163A4IM</t>
  </si>
  <si>
    <t>LGR_NK_인제설피곰배령_MTH(B53).56.LTE.RO-MIBOS-T-L</t>
  </si>
  <si>
    <t>20122B3MR</t>
  </si>
  <si>
    <t>LGR_NK_홍천자운청계_B5.56.LTE.RRH_L(NSN)</t>
  </si>
  <si>
    <t>20122B3UL</t>
  </si>
  <si>
    <t>LGR_NK_홍천창촌지령골_B5.56.LTE.RRH_L(NSN)</t>
  </si>
  <si>
    <t>202127617</t>
  </si>
  <si>
    <t>LGR_NK_양구21사단9소초_B3.56.LTE.RRU_FHEB(NSN)</t>
  </si>
  <si>
    <t>20123ADHL</t>
  </si>
  <si>
    <t>LGR_NK_화천병풍산2_B5.56.LTE.RRH_L(NSN)</t>
  </si>
  <si>
    <t>완료</t>
    <phoneticPr fontId="1" type="noConversion"/>
  </si>
  <si>
    <t>박영모</t>
    <phoneticPr fontId="1" type="noConversion"/>
  </si>
  <si>
    <t>춘천</t>
    <phoneticPr fontId="1" type="noConversion"/>
  </si>
  <si>
    <t>철원</t>
    <phoneticPr fontId="1" type="noConversion"/>
  </si>
  <si>
    <t>유호열</t>
    <phoneticPr fontId="1" type="noConversion"/>
  </si>
  <si>
    <t>20122A6T1</t>
  </si>
  <si>
    <t>LGR_NK_춘천서천초교_B5.56.LTE.RRH_L(NSN)</t>
  </si>
  <si>
    <t>20173A61D</t>
  </si>
  <si>
    <t>KTR_NK_철원자등포레스트2_B3.56.LTE.RRU_FHEB(NSN)</t>
  </si>
  <si>
    <t>완료</t>
    <phoneticPr fontId="1" type="noConversion"/>
  </si>
  <si>
    <t>선우영</t>
    <phoneticPr fontId="1" type="noConversion"/>
  </si>
  <si>
    <t>홍천</t>
    <phoneticPr fontId="1" type="noConversion"/>
  </si>
  <si>
    <t>선우영</t>
    <phoneticPr fontId="1" type="noConversion"/>
  </si>
  <si>
    <t>완료</t>
    <phoneticPr fontId="1" type="noConversion"/>
  </si>
  <si>
    <t>춘천</t>
    <phoneticPr fontId="1" type="noConversion"/>
  </si>
  <si>
    <t>박영모</t>
    <phoneticPr fontId="1" type="noConversion"/>
  </si>
  <si>
    <t>현규진</t>
    <phoneticPr fontId="1" type="noConversion"/>
  </si>
  <si>
    <t>홍천</t>
    <phoneticPr fontId="1" type="noConversion"/>
  </si>
  <si>
    <t>IELB20A</t>
    <phoneticPr fontId="1" type="noConversion"/>
  </si>
  <si>
    <t>불량</t>
    <phoneticPr fontId="1" type="noConversion"/>
  </si>
  <si>
    <t>한지영</t>
    <phoneticPr fontId="1" type="noConversion"/>
  </si>
  <si>
    <t>불량으로 교체 후 양호</t>
    <phoneticPr fontId="1" type="noConversion"/>
  </si>
  <si>
    <t>ELB20A</t>
    <phoneticPr fontId="1" type="noConversion"/>
  </si>
  <si>
    <t>IGR 또는 IELB 교체 필요</t>
    <phoneticPr fontId="1" type="noConversion"/>
  </si>
  <si>
    <t>와이어블 분전반 SKT 차단기만 OFF로 재발생시 교체요청필요 또는 직결 필요</t>
    <phoneticPr fontId="1" type="noConversion"/>
  </si>
  <si>
    <t>양구</t>
    <phoneticPr fontId="1" type="noConversion"/>
  </si>
  <si>
    <t>차단기 ON</t>
    <phoneticPr fontId="1" type="noConversion"/>
  </si>
  <si>
    <t>화천</t>
    <phoneticPr fontId="1" type="noConversion"/>
  </si>
  <si>
    <t>안병걸</t>
    <phoneticPr fontId="1" type="noConversion"/>
  </si>
  <si>
    <t>미확인</t>
    <phoneticPr fontId="1" type="noConversion"/>
  </si>
  <si>
    <t>유호열</t>
    <phoneticPr fontId="1" type="noConversion"/>
  </si>
  <si>
    <t>IELB30A</t>
    <phoneticPr fontId="1" type="noConversion"/>
  </si>
  <si>
    <t>철원</t>
    <phoneticPr fontId="1" type="noConversion"/>
  </si>
  <si>
    <t>이상민</t>
    <phoneticPr fontId="1" type="noConversion"/>
  </si>
  <si>
    <t xml:space="preserve">계량기함체 </t>
    <phoneticPr fontId="1" type="noConversion"/>
  </si>
  <si>
    <t>고득훈</t>
    <phoneticPr fontId="1" type="noConversion"/>
  </si>
  <si>
    <t>AAU 정류기 불량으로 교체 후 양호</t>
    <phoneticPr fontId="1" type="noConversion"/>
  </si>
  <si>
    <t>이상대</t>
    <phoneticPr fontId="1" type="noConversion"/>
  </si>
  <si>
    <t>춘천</t>
    <phoneticPr fontId="1" type="noConversion"/>
  </si>
  <si>
    <t>박영모</t>
    <phoneticPr fontId="1" type="noConversion"/>
  </si>
  <si>
    <t>현규진</t>
    <phoneticPr fontId="1" type="noConversion"/>
  </si>
  <si>
    <t>유호열</t>
    <phoneticPr fontId="1" type="noConversion"/>
  </si>
  <si>
    <t>IGR20A</t>
    <phoneticPr fontId="1" type="noConversion"/>
  </si>
  <si>
    <t>정민석</t>
    <phoneticPr fontId="1" type="noConversion"/>
  </si>
  <si>
    <t>ELB20A</t>
    <phoneticPr fontId="1" type="noConversion"/>
  </si>
  <si>
    <t>조범신</t>
    <phoneticPr fontId="1" type="noConversion"/>
  </si>
  <si>
    <t>ELB30A</t>
    <phoneticPr fontId="3" type="noConversion"/>
  </si>
  <si>
    <t>건물측 차단기 배선용으로 변경 필요</t>
    <phoneticPr fontId="1" type="noConversion"/>
  </si>
  <si>
    <t xml:space="preserve">2차 전원함 </t>
    <phoneticPr fontId="1" type="noConversion"/>
  </si>
  <si>
    <t>양호</t>
    <phoneticPr fontId="1" type="noConversion"/>
  </si>
  <si>
    <t>와이어블 분전함내 누전차단기 직결 완료 2차 전원함 ELB, 3차 전원 IELB 2차 전원함 ELB를 IELB로 교체 필요</t>
    <phoneticPr fontId="1" type="noConversion"/>
  </si>
  <si>
    <t>조성룡</t>
    <phoneticPr fontId="1" type="noConversion"/>
  </si>
  <si>
    <t>ELB75A</t>
    <phoneticPr fontId="1" type="noConversion"/>
  </si>
  <si>
    <t>하단 와이어블 계량기 함체내 차단기</t>
    <phoneticPr fontId="1" type="noConversion"/>
  </si>
  <si>
    <t>미확인</t>
    <phoneticPr fontId="1" type="noConversion"/>
  </si>
  <si>
    <t>계량기 함체</t>
    <phoneticPr fontId="1" type="noConversion"/>
  </si>
  <si>
    <t>MCCB</t>
    <phoneticPr fontId="1" type="noConversion"/>
  </si>
  <si>
    <t xml:space="preserve">전원함내 </t>
    <phoneticPr fontId="1" type="noConversion"/>
  </si>
  <si>
    <t>차단기ON 수동에서 자동 변경</t>
    <phoneticPr fontId="3" type="noConversion"/>
  </si>
  <si>
    <t>철원</t>
    <phoneticPr fontId="1" type="noConversion"/>
  </si>
  <si>
    <t>IELB20A</t>
    <phoneticPr fontId="1" type="noConversion"/>
  </si>
  <si>
    <t>선우영</t>
    <phoneticPr fontId="1" type="noConversion"/>
  </si>
  <si>
    <t>전원함</t>
    <phoneticPr fontId="1" type="noConversion"/>
  </si>
  <si>
    <t>건물측 차단기</t>
    <phoneticPr fontId="1" type="noConversion"/>
  </si>
  <si>
    <t>홍천</t>
    <phoneticPr fontId="1" type="noConversion"/>
  </si>
  <si>
    <t>김기현</t>
    <phoneticPr fontId="1" type="noConversion"/>
  </si>
  <si>
    <t>배선용 차단기</t>
    <phoneticPr fontId="1" type="noConversion"/>
  </si>
  <si>
    <t xml:space="preserve">소초 내리막 옆 전주 3상 </t>
    <phoneticPr fontId="1" type="noConversion"/>
  </si>
  <si>
    <t>3사 공동전원함(경비실 벽면)</t>
    <phoneticPr fontId="1" type="noConversion"/>
  </si>
  <si>
    <t>LGU+ 한전주 위치하며, 경비실 벽면에 KT와 SKT 전원함 설치되어 있음</t>
    <phoneticPr fontId="1" type="noConversion"/>
  </si>
  <si>
    <t>조성룡</t>
    <phoneticPr fontId="1" type="noConversion"/>
  </si>
  <si>
    <t>춘천</t>
    <phoneticPr fontId="1" type="noConversion"/>
  </si>
  <si>
    <t>박상구</t>
    <phoneticPr fontId="1" type="noConversion"/>
  </si>
  <si>
    <t>불량</t>
    <phoneticPr fontId="1" type="noConversion"/>
  </si>
  <si>
    <t>유호열</t>
    <phoneticPr fontId="1" type="noConversion"/>
  </si>
  <si>
    <t>차단기교체</t>
    <phoneticPr fontId="1" type="noConversion"/>
  </si>
  <si>
    <t>차단기 ON</t>
    <phoneticPr fontId="1" type="noConversion"/>
  </si>
  <si>
    <t>박영모</t>
    <phoneticPr fontId="1" type="noConversion"/>
  </si>
  <si>
    <t>와이어블 분전한 IELB 직결, 전원함 차단기 불량으로 교체 완료</t>
    <phoneticPr fontId="1" type="noConversion"/>
  </si>
  <si>
    <t>인제</t>
    <phoneticPr fontId="1" type="noConversion"/>
  </si>
  <si>
    <t>한지영</t>
    <phoneticPr fontId="1" type="noConversion"/>
  </si>
  <si>
    <t>고득훈</t>
    <phoneticPr fontId="1" type="noConversion"/>
  </si>
  <si>
    <t>홍천</t>
    <phoneticPr fontId="1" type="noConversion"/>
  </si>
  <si>
    <t>IGR20A</t>
    <phoneticPr fontId="1" type="noConversion"/>
  </si>
  <si>
    <t>전원함</t>
    <phoneticPr fontId="1" type="noConversion"/>
  </si>
  <si>
    <t>양호</t>
    <phoneticPr fontId="1" type="noConversion"/>
  </si>
  <si>
    <t>양구</t>
    <phoneticPr fontId="1" type="noConversion"/>
  </si>
  <si>
    <t>NIELB30A</t>
    <phoneticPr fontId="1" type="noConversion"/>
  </si>
  <si>
    <t>계량기함체</t>
    <phoneticPr fontId="1" type="noConversion"/>
  </si>
  <si>
    <t>자동복구 불량으로 차단기 교체 후 양호</t>
    <phoneticPr fontId="1" type="noConversion"/>
  </si>
  <si>
    <t>ELB20A</t>
    <phoneticPr fontId="1" type="noConversion"/>
  </si>
  <si>
    <t>계량기 1차 ELB로 교체 또는 직결 필요, 2차,3차 전원함을 IELB20A</t>
    <phoneticPr fontId="1" type="noConversion"/>
  </si>
  <si>
    <t>IGR30A</t>
    <phoneticPr fontId="1" type="noConversion"/>
  </si>
  <si>
    <t xml:space="preserve">자동복구 양호 </t>
    <phoneticPr fontId="1" type="noConversion"/>
  </si>
  <si>
    <t>화천</t>
    <phoneticPr fontId="1" type="noConversion"/>
  </si>
  <si>
    <t>ELB</t>
    <phoneticPr fontId="1" type="noConversion"/>
  </si>
  <si>
    <t>분전반 내 차단기</t>
    <phoneticPr fontId="3" type="noConversion"/>
  </si>
  <si>
    <t>LR-DUO  누전 제거완료로 양호</t>
    <phoneticPr fontId="1" type="noConversion"/>
  </si>
  <si>
    <t>2009Z3919</t>
  </si>
  <si>
    <t>홍천속초원포WIC.56.WCDMA.ICS-W5</t>
  </si>
  <si>
    <t>20163A3W2</t>
  </si>
  <si>
    <t>LGR_NK_홍천금학산_B3.56.LTE.RRU_FHEB(NSN)</t>
  </si>
  <si>
    <t>20122A7BZ</t>
  </si>
  <si>
    <t>LGR_NK_춘천남춘천IC_B5.56.LTE.RRH_L(NSN)</t>
  </si>
  <si>
    <t>2012Z6763</t>
  </si>
  <si>
    <t>LGR_NK_춘천자연휴양림_B5.56.LTE.RRH_L(NSN)</t>
  </si>
  <si>
    <t>20122A86M</t>
  </si>
  <si>
    <t>LGR_NK_양구웅진터널_B5.56.LTE.RRH_L(NSN)</t>
  </si>
  <si>
    <t>2015Z9194</t>
  </si>
  <si>
    <t>LGR_NK_춘천오항리종점_B3.56.LTE.CRU_L10(NSN)</t>
  </si>
  <si>
    <t>20122A78J</t>
  </si>
  <si>
    <t>LGR_NK_춘천감정2OL_B5.56.LTE.RU(NSN)</t>
  </si>
  <si>
    <t>20163A4IV</t>
  </si>
  <si>
    <t>LGR_NK_화천해산터널2_B3.56.LTE.RRU_FHEB(NSN)</t>
  </si>
  <si>
    <t>2018Z4089</t>
  </si>
  <si>
    <t>KTR_NK_화천27사단명월사격장_B3.56.LTE.RRU_FHEB(NSN</t>
  </si>
  <si>
    <t>201621141</t>
  </si>
  <si>
    <t>LGR_NK_춘천용산4_B5.56.LTE.RRH_L(NSN)</t>
  </si>
  <si>
    <t>20122A784</t>
  </si>
  <si>
    <t>KTR_NK_철원갈말중앙아파트_B5.56.LTE.RRH_L(NSN)</t>
  </si>
  <si>
    <t>20183ACDH</t>
  </si>
  <si>
    <t>KTR_NK_철원갈말농공_B5.56.LTE.RRH_L(NSN)</t>
  </si>
  <si>
    <t>20153A92G</t>
  </si>
  <si>
    <t>LGR_NK_홍천월천_B3.56.LTE.RRU_FHEB(NSN)</t>
  </si>
  <si>
    <t>20153A6IH</t>
  </si>
  <si>
    <t>LGR_NK_홍천남면월천리_WLME(B31).56.WCDMA.RO-MIBOS-</t>
  </si>
  <si>
    <t>2015Z3723</t>
  </si>
  <si>
    <t>LGR_NK_춘천산요수CC_B5.56.LTE.RRH_L(NSN)</t>
  </si>
  <si>
    <t>201833951</t>
  </si>
  <si>
    <t>LGR_NK_춘천원평523탄약중대_B3.56.LTE.RRU_FHEB(NSN)</t>
  </si>
  <si>
    <t>20123AFCI</t>
  </si>
  <si>
    <t>LGR_NK_홍천쌍계사입구_B5.56.LTE.RRH_L(NSN)</t>
  </si>
  <si>
    <t>20122B3LR</t>
  </si>
  <si>
    <t>LGR_NK_춘천오항산막골3_B5.56.LTE.RRH_L(NSN)</t>
  </si>
  <si>
    <t>20122B3WC</t>
  </si>
  <si>
    <t>LGR_NK_춘천신이리전망대_B5.56.LTE.RRH_L(NSN)</t>
  </si>
  <si>
    <t>20122A7NU</t>
  </si>
  <si>
    <t>LGR_NK_춘천부사원2_B5.56.LTE.RRH_L(NSN)</t>
  </si>
  <si>
    <t>20122A7NV</t>
  </si>
  <si>
    <t>LGR_NK_춘천홍천동산1터널지상_B5.56.LTE.RRH_L(NSN)</t>
  </si>
  <si>
    <t>완료</t>
    <phoneticPr fontId="1" type="noConversion"/>
  </si>
  <si>
    <t>선우영</t>
    <phoneticPr fontId="1" type="noConversion"/>
  </si>
  <si>
    <t>춘천</t>
    <phoneticPr fontId="1" type="noConversion"/>
  </si>
  <si>
    <t>김재성</t>
    <phoneticPr fontId="1" type="noConversion"/>
  </si>
  <si>
    <t>이상민</t>
    <phoneticPr fontId="1" type="noConversion"/>
  </si>
  <si>
    <t>드림라인 분전반 ELB차단기 직결 1차 전원함 자동복구 양호</t>
    <phoneticPr fontId="1" type="noConversion"/>
  </si>
  <si>
    <t>차단기 직결</t>
    <phoneticPr fontId="1" type="noConversion"/>
  </si>
  <si>
    <t>양호</t>
    <phoneticPr fontId="1" type="noConversion"/>
  </si>
  <si>
    <t>홍천</t>
    <phoneticPr fontId="1" type="noConversion"/>
  </si>
  <si>
    <t>한지영</t>
    <phoneticPr fontId="1" type="noConversion"/>
  </si>
  <si>
    <t>계량기함체</t>
    <phoneticPr fontId="1" type="noConversion"/>
  </si>
  <si>
    <t>불량</t>
    <phoneticPr fontId="1" type="noConversion"/>
  </si>
  <si>
    <t>차단기 교체 후 자동복구 양호</t>
    <phoneticPr fontId="1" type="noConversion"/>
  </si>
  <si>
    <t>20122A7HV</t>
  </si>
  <si>
    <t>KTR_NK_철원정연_B5.56.LTE.RRH_L(NSN)</t>
  </si>
  <si>
    <t>2021Y9355</t>
  </si>
  <si>
    <t>EL_CAM_춘천도화골사거리_B7.56.LTE.RRU_2.6G_R2212(E</t>
  </si>
  <si>
    <t>2009Y3699</t>
  </si>
  <si>
    <t>춘천강촌엘리시안RHU0.56.WCDMA.RHU-DUON5-OMHU</t>
  </si>
  <si>
    <t>20122A7FQ</t>
  </si>
  <si>
    <t>LGR_NK_춘천강촌캠핑장_B5.56.LTE.RRH_L(NSN)</t>
  </si>
  <si>
    <t>20163A4KM</t>
  </si>
  <si>
    <t>LGR_NK_춘천남면더존단지3_B3.56.LTE.RRU_FHEB(NSN)</t>
  </si>
  <si>
    <t>20122A7MV</t>
  </si>
  <si>
    <t>LGR_NK_춘천백양3_B5.56.LTE.RRH_L(NSN)</t>
  </si>
  <si>
    <t>20122A7AL</t>
  </si>
  <si>
    <t>LGR_NK_춘천군자1터널_B5.56.LTE.RRH_L(NSN)</t>
  </si>
  <si>
    <t>2021Y8403</t>
  </si>
  <si>
    <t>EL_춘천자라우_B5.56.LTE.RRU_800M_R2212(ELG)</t>
  </si>
  <si>
    <t>20122A77U</t>
  </si>
  <si>
    <t>KTR_NK_철원강포_B5.56.LTE.RRH_L(NSN)</t>
  </si>
  <si>
    <t>20122A7K3</t>
  </si>
  <si>
    <t>KTR_NK_철원문혜5_B5.56.LTE.RRH_L(NSN)</t>
  </si>
  <si>
    <t>201621142</t>
  </si>
  <si>
    <t>LGR_NK_홍천모곡점말_B5.56.LTE.RRH_L(NSN)</t>
  </si>
  <si>
    <t>2021Y9597</t>
  </si>
  <si>
    <t>EL_BR_춘천온의2_B5.56.LTE.RRU_800M_R2212(ELG)</t>
  </si>
  <si>
    <t>20122A8I3</t>
  </si>
  <si>
    <t>LGR_NK_춘천추곡2_B5.56.LTE.RRH_L(NSN)</t>
  </si>
  <si>
    <t>2013Z7016</t>
  </si>
  <si>
    <t>KTR_NK_철원삼천봉_B5.56.LTE.RU(NSN)</t>
  </si>
  <si>
    <t>20122B3NI</t>
  </si>
  <si>
    <t>LGR_NK_인제신월고개2_B5.56.LTE.RRH_L(NSN)</t>
  </si>
  <si>
    <t>201639282</t>
  </si>
  <si>
    <t>LGR_NK_홍천상오안저수지2_B5.56.LTE.RRH_L(NSN)</t>
  </si>
  <si>
    <t>20122B3XE</t>
  </si>
  <si>
    <t>LGR_NK_양구동면돌산령터널_B5.56.LTE.RRH_L(NSN)</t>
  </si>
  <si>
    <t>20122A8B8</t>
  </si>
  <si>
    <t>LGR_NK_홍천검율육교_B5.56.LTE.RU(NSN)</t>
  </si>
  <si>
    <t>20122A8QI</t>
  </si>
  <si>
    <t>LGR_NK_홍천오룡터널_B5.56.LTE.RRH_L(NSN)</t>
  </si>
  <si>
    <t>2016Z8924</t>
  </si>
  <si>
    <t>LGR_NK_홍천태학3_B5.56.LTE.RRH_L(NSN)</t>
  </si>
  <si>
    <t>20122A79Q</t>
  </si>
  <si>
    <t>KTR_NK_화천검단OL_B5.56.LTE.RU(NSN)</t>
  </si>
  <si>
    <t>20163A4KA</t>
  </si>
  <si>
    <t>KTR_NK_화천사내법장사_B3.56.LTE.RRU_FHEB(NSN)</t>
  </si>
  <si>
    <t>20122A8JN</t>
  </si>
  <si>
    <t>LGR_NK_춘천추곡교_B5.56.LTE.RRH_L(NSN)</t>
  </si>
  <si>
    <t>20122A6SD</t>
  </si>
  <si>
    <t>LGR_NK_춘천발산3터널_B5.56.LTE.RRH_L(NSN)</t>
  </si>
  <si>
    <t>20173AH4Q</t>
  </si>
  <si>
    <t>LGR_NK_홍천대명소노펠리체CC2_IRO(B5W7).56.LTE.RO-I</t>
  </si>
  <si>
    <t>2017Y3289</t>
  </si>
  <si>
    <t>LGR_NK_춘천당림대각사2_B3.56.LTE.RRU_FHEB(NSN)</t>
  </si>
  <si>
    <t>미확인</t>
    <phoneticPr fontId="1" type="noConversion"/>
  </si>
  <si>
    <t xml:space="preserve">23년6월8일~ </t>
    <phoneticPr fontId="3" type="noConversion"/>
  </si>
  <si>
    <t>완료</t>
    <phoneticPr fontId="1" type="noConversion"/>
  </si>
  <si>
    <t>이상민</t>
    <phoneticPr fontId="1" type="noConversion"/>
  </si>
  <si>
    <t>춘천</t>
    <phoneticPr fontId="1" type="noConversion"/>
  </si>
  <si>
    <t>김재성</t>
    <phoneticPr fontId="1" type="noConversion"/>
  </si>
  <si>
    <t>완료</t>
    <phoneticPr fontId="1" type="noConversion"/>
  </si>
  <si>
    <t>인제</t>
    <phoneticPr fontId="1" type="noConversion"/>
  </si>
  <si>
    <t>김기현</t>
    <phoneticPr fontId="1" type="noConversion"/>
  </si>
  <si>
    <t>유호열</t>
    <phoneticPr fontId="1" type="noConversion"/>
  </si>
  <si>
    <t>미확인</t>
    <phoneticPr fontId="1" type="noConversion"/>
  </si>
  <si>
    <t>철원</t>
    <phoneticPr fontId="1" type="noConversion"/>
  </si>
  <si>
    <t xml:space="preserve"> </t>
    <phoneticPr fontId="3" type="noConversion"/>
  </si>
  <si>
    <t>고득훈</t>
    <phoneticPr fontId="1" type="noConversion"/>
  </si>
  <si>
    <t>IELB 20A로 교체 완료</t>
    <phoneticPr fontId="1" type="noConversion"/>
  </si>
  <si>
    <t>7회 방문</t>
    <phoneticPr fontId="1" type="noConversion"/>
  </si>
  <si>
    <t>8회 방문</t>
    <phoneticPr fontId="1" type="noConversion"/>
  </si>
  <si>
    <t>9회 방문</t>
    <phoneticPr fontId="1" type="noConversion"/>
  </si>
  <si>
    <t>10회 방문</t>
    <phoneticPr fontId="1" type="noConversion"/>
  </si>
  <si>
    <t>IELB 차단기 누수로 자동복구 불량으로 교체</t>
    <phoneticPr fontId="1" type="noConversion"/>
  </si>
  <si>
    <t>홍천</t>
    <phoneticPr fontId="1" type="noConversion"/>
  </si>
  <si>
    <t>인제</t>
    <phoneticPr fontId="1" type="noConversion"/>
  </si>
  <si>
    <t>박준성</t>
    <phoneticPr fontId="1" type="noConversion"/>
  </si>
  <si>
    <t>IGR</t>
    <phoneticPr fontId="1" type="noConversion"/>
  </si>
  <si>
    <t>전원함</t>
    <phoneticPr fontId="1" type="noConversion"/>
  </si>
  <si>
    <t>불량</t>
    <phoneticPr fontId="1" type="noConversion"/>
  </si>
  <si>
    <t>차단기 불량으로 IELB교체완료</t>
    <phoneticPr fontId="1" type="noConversion"/>
  </si>
  <si>
    <t>2차 전원함 ELB에서 IELB교체 완료</t>
    <phoneticPr fontId="1" type="noConversion"/>
  </si>
  <si>
    <t>홍천</t>
    <phoneticPr fontId="1" type="noConversion"/>
  </si>
  <si>
    <t>한지영</t>
    <phoneticPr fontId="1" type="noConversion"/>
  </si>
  <si>
    <t>춘천</t>
    <phoneticPr fontId="1" type="noConversion"/>
  </si>
  <si>
    <t>이상대</t>
    <phoneticPr fontId="1" type="noConversion"/>
  </si>
  <si>
    <t>IGR20A</t>
    <phoneticPr fontId="1" type="noConversion"/>
  </si>
  <si>
    <t>전원함</t>
    <phoneticPr fontId="1" type="noConversion"/>
  </si>
  <si>
    <t>양호</t>
    <phoneticPr fontId="1" type="noConversion"/>
  </si>
  <si>
    <t>ELB50A</t>
    <phoneticPr fontId="1" type="noConversion"/>
  </si>
  <si>
    <t>계량기 함체</t>
    <phoneticPr fontId="1" type="noConversion"/>
  </si>
  <si>
    <t>이상민</t>
    <phoneticPr fontId="1" type="noConversion"/>
  </si>
  <si>
    <t>차단기ON</t>
    <phoneticPr fontId="1" type="noConversion"/>
  </si>
  <si>
    <t>1차메인 50A 누전차단기를 NFB로 변경</t>
    <phoneticPr fontId="1" type="noConversion"/>
  </si>
  <si>
    <t>안병걸</t>
    <phoneticPr fontId="1" type="noConversion"/>
  </si>
  <si>
    <t>철원</t>
    <phoneticPr fontId="1" type="noConversion"/>
  </si>
  <si>
    <t>유호열</t>
    <phoneticPr fontId="1" type="noConversion"/>
  </si>
  <si>
    <t>홍천</t>
    <phoneticPr fontId="1" type="noConversion"/>
  </si>
  <si>
    <t>춘천</t>
    <phoneticPr fontId="1" type="noConversion"/>
  </si>
  <si>
    <t>박영모</t>
    <phoneticPr fontId="1" type="noConversion"/>
  </si>
  <si>
    <t>완료</t>
    <phoneticPr fontId="1" type="noConversion"/>
  </si>
  <si>
    <t>춘천</t>
    <phoneticPr fontId="1" type="noConversion"/>
  </si>
  <si>
    <t>이상민</t>
    <phoneticPr fontId="1" type="noConversion"/>
  </si>
  <si>
    <t>완료</t>
    <phoneticPr fontId="1" type="noConversion"/>
  </si>
  <si>
    <t>선우영</t>
    <phoneticPr fontId="1" type="noConversion"/>
  </si>
  <si>
    <t>완료</t>
    <phoneticPr fontId="1" type="noConversion"/>
  </si>
  <si>
    <t>선우영</t>
    <phoneticPr fontId="1" type="noConversion"/>
  </si>
  <si>
    <t>철원</t>
    <phoneticPr fontId="1" type="noConversion"/>
  </si>
  <si>
    <t>완료</t>
    <phoneticPr fontId="1" type="noConversion"/>
  </si>
  <si>
    <t>춘천</t>
    <phoneticPr fontId="1" type="noConversion"/>
  </si>
  <si>
    <t>춘천</t>
    <phoneticPr fontId="1" type="noConversion"/>
  </si>
  <si>
    <t>박영모</t>
    <phoneticPr fontId="1" type="noConversion"/>
  </si>
  <si>
    <t>완료</t>
    <phoneticPr fontId="1" type="noConversion"/>
  </si>
  <si>
    <t>박영모</t>
    <phoneticPr fontId="1" type="noConversion"/>
  </si>
  <si>
    <t>홍천</t>
    <phoneticPr fontId="1" type="noConversion"/>
  </si>
  <si>
    <t>조범신</t>
    <phoneticPr fontId="1" type="noConversion"/>
  </si>
  <si>
    <t>완료</t>
    <phoneticPr fontId="1" type="noConversion"/>
  </si>
  <si>
    <t>춘천</t>
    <phoneticPr fontId="1" type="noConversion"/>
  </si>
  <si>
    <t>완료</t>
    <phoneticPr fontId="1" type="noConversion"/>
  </si>
  <si>
    <t>현규진</t>
    <phoneticPr fontId="1" type="noConversion"/>
  </si>
  <si>
    <t>정민석</t>
    <phoneticPr fontId="1" type="noConversion"/>
  </si>
  <si>
    <t>완료</t>
    <phoneticPr fontId="1" type="noConversion"/>
  </si>
  <si>
    <t>양구</t>
    <phoneticPr fontId="1" type="noConversion"/>
  </si>
  <si>
    <t>현규진</t>
    <phoneticPr fontId="1" type="noConversion"/>
  </si>
  <si>
    <t>춘천</t>
    <phoneticPr fontId="1" type="noConversion"/>
  </si>
  <si>
    <t>박영모</t>
    <phoneticPr fontId="1" type="noConversion"/>
  </si>
  <si>
    <t>고득훈</t>
    <phoneticPr fontId="1" type="noConversion"/>
  </si>
  <si>
    <t>춘천</t>
    <phoneticPr fontId="1" type="noConversion"/>
  </si>
  <si>
    <t>박영모</t>
    <phoneticPr fontId="1" type="noConversion"/>
  </si>
  <si>
    <t>완료</t>
    <phoneticPr fontId="1" type="noConversion"/>
  </si>
  <si>
    <t>화천</t>
    <phoneticPr fontId="1" type="noConversion"/>
  </si>
  <si>
    <t>고득훈</t>
    <phoneticPr fontId="1" type="noConversion"/>
  </si>
  <si>
    <t>완료</t>
    <phoneticPr fontId="1" type="noConversion"/>
  </si>
  <si>
    <t>박영모</t>
    <phoneticPr fontId="1" type="noConversion"/>
  </si>
  <si>
    <t>춘천</t>
    <phoneticPr fontId="1" type="noConversion"/>
  </si>
  <si>
    <t>춘천</t>
    <phoneticPr fontId="1" type="noConversion"/>
  </si>
  <si>
    <t>이상민</t>
    <phoneticPr fontId="1" type="noConversion"/>
  </si>
  <si>
    <t>IELB20A</t>
    <phoneticPr fontId="1" type="noConversion"/>
  </si>
  <si>
    <t>불량</t>
    <phoneticPr fontId="1" type="noConversion"/>
  </si>
  <si>
    <t>이상민</t>
    <phoneticPr fontId="1" type="noConversion"/>
  </si>
  <si>
    <t>차단기 2회 트립으로 교체 후 양호</t>
    <phoneticPr fontId="1" type="noConversion"/>
  </si>
  <si>
    <t>화천</t>
    <phoneticPr fontId="1" type="noConversion"/>
  </si>
  <si>
    <t>안병걸</t>
    <phoneticPr fontId="1" type="noConversion"/>
  </si>
  <si>
    <t>완료</t>
    <phoneticPr fontId="1" type="noConversion"/>
  </si>
  <si>
    <t>박영모</t>
    <phoneticPr fontId="1" type="noConversion"/>
  </si>
  <si>
    <t>완료</t>
    <phoneticPr fontId="1" type="noConversion"/>
  </si>
  <si>
    <t>박영모</t>
    <phoneticPr fontId="1" type="noConversion"/>
  </si>
  <si>
    <t>201421763</t>
  </si>
  <si>
    <t>LGR_NK_CRM_춘천여고2_B3.56.LTE.RRU_FHEB(NSN)</t>
  </si>
  <si>
    <t>20122B3Y0</t>
  </si>
  <si>
    <t>LGR_NK_인제필레4_B5.56.LTE.RRH_L(NSN)</t>
  </si>
  <si>
    <t>20122B3Y1</t>
  </si>
  <si>
    <t>(고압)LGR_NK_인제필레5_B5.56.LTE.RRH_L(NSN)</t>
  </si>
  <si>
    <t>20122B328</t>
  </si>
  <si>
    <t>LGR_NK_홍천괘석후동5교_B5.56.LTE.RRH_L(NSN)</t>
  </si>
  <si>
    <t>20122B3F3</t>
  </si>
  <si>
    <t>LGR_NK_홍천물골안2_B5.56.LTE.RRH_L(NSN)</t>
  </si>
  <si>
    <t>20163A3WI</t>
  </si>
  <si>
    <t>철원대마리2-B3.56.LTE.RRU_FHEB(NSN)</t>
  </si>
  <si>
    <t>20122B3V0</t>
  </si>
  <si>
    <t>LGR_NK_홍천청량6_B5.56.LTE.RRH_L(NSN)</t>
  </si>
  <si>
    <t>201639288</t>
  </si>
  <si>
    <t>LGR_NK_홍천도롱골2_B5.56.LTE.RRH_L(NSN)</t>
  </si>
  <si>
    <t>20222A20G</t>
  </si>
  <si>
    <t>LGR_NK_홍천강변캠핑장_B3.56.LTE.RRU_FHEB(NSN)</t>
  </si>
  <si>
    <t>2021Y9753</t>
  </si>
  <si>
    <t>EL_CAM_춘천동보빌리지_B5.56.LTE.RRU_800M_R2212(ELG</t>
  </si>
  <si>
    <t>20232A5NZ</t>
  </si>
  <si>
    <t>LGR_NK_춘천거두농공후디스_B5.56.LTE.RRH_L(NSN)</t>
  </si>
  <si>
    <t>2020Y3485</t>
  </si>
  <si>
    <t>LGR_NK_춘천천전4_B7.56.LTE.RRU_2.6G_FRHG(NSN)</t>
  </si>
  <si>
    <t>201229022</t>
  </si>
  <si>
    <t>LGR_NK_춘천국군병원2_B5.56.LTE.RU(NSN)</t>
  </si>
  <si>
    <t>20203AA8R</t>
  </si>
  <si>
    <t>KTR_NK_철원삼천봉_B7.56.LTE.RRU_2.6G_FRHG(NSN)</t>
  </si>
  <si>
    <t>2021Z0311</t>
  </si>
  <si>
    <t>EL_춘천남춘천역4_B3.56.LTE.RRUS13(ELG)</t>
  </si>
  <si>
    <t>20122A8K7</t>
  </si>
  <si>
    <t>LGR_NK_춘천팔미3_B5.56.LTE.RRH_L(NSN)</t>
  </si>
  <si>
    <t>20163A4KX</t>
  </si>
  <si>
    <t>LGR_NK_홍천폐기물처리장_B3.56.LTE.RRU_FHEB(NSN)</t>
  </si>
  <si>
    <t>20173A6G0</t>
  </si>
  <si>
    <t>LGR_NK_춘천덕두원2리회관_B7.56.LTE.RRU_2.6G_FRHG(N</t>
  </si>
  <si>
    <t>2021Z1022</t>
  </si>
  <si>
    <t>EL_CAM_춘천애막골7_B3.56.LTE.RRUS13(ELG)</t>
  </si>
  <si>
    <t>2021Z1147</t>
  </si>
  <si>
    <t>EL_CAM_춘천애막골7_B5.56.LTE.RRU_800M_R2212(ELG)</t>
  </si>
  <si>
    <t>2013Z2654</t>
  </si>
  <si>
    <t>LGR_NK_양구군량수와찬펜션_B5.56.LTE.RRH_L(NSN)</t>
  </si>
  <si>
    <t>2021Z1139</t>
  </si>
  <si>
    <t>EL_GR_춘천호수마을_B5.56.LTE.RRU_800M_R2212(ELG)</t>
  </si>
  <si>
    <t>2021Y9239</t>
  </si>
  <si>
    <t>EL_춘천퇴계에버빌2_B5.56.LTE.RRU_800M_R2212(ELG)</t>
  </si>
  <si>
    <t>2021Z0450</t>
  </si>
  <si>
    <t>EL_춘천동면신아1차_B3.56.LTE.RRUS13(ELG)</t>
  </si>
  <si>
    <t>2021Z0946</t>
  </si>
  <si>
    <t>EL_춘천동면신아1차_B5.56.LTE.RRU_800M_R2212(ELG)</t>
  </si>
  <si>
    <t>20122B3TW</t>
  </si>
  <si>
    <t>LGR_NK_춘천지암샛말_B5.56.LTE.RRH_L(NSN)</t>
  </si>
  <si>
    <t>20133AHXE</t>
  </si>
  <si>
    <t>KTR_NK_철원수피령고개2_B5.56.LTE.RRH_L(NSN)</t>
  </si>
  <si>
    <t>20122B3W2</t>
  </si>
  <si>
    <t>LGR_NK_춘천원평5_B5.56.LTE.RRH_L(NSN)</t>
  </si>
  <si>
    <t>2021Y8716</t>
  </si>
  <si>
    <t>EL_CAM_춘천엘리트아파트_B3.56.LTE.RRUS13(ELG)</t>
  </si>
  <si>
    <t>201833901</t>
  </si>
  <si>
    <t>KTR_NK_화천7사단경화공원_B3.56.LTE.RRU_FHEB(NSN)</t>
  </si>
  <si>
    <t>박영모</t>
    <phoneticPr fontId="1" type="noConversion"/>
  </si>
  <si>
    <t>춘천</t>
    <phoneticPr fontId="1" type="noConversion"/>
  </si>
  <si>
    <t>박영모</t>
    <phoneticPr fontId="1" type="noConversion"/>
  </si>
  <si>
    <t>건물 전원함</t>
    <phoneticPr fontId="1" type="noConversion"/>
  </si>
  <si>
    <t>ELB50A</t>
    <phoneticPr fontId="1" type="noConversion"/>
  </si>
  <si>
    <t>양호</t>
    <phoneticPr fontId="1" type="noConversion"/>
  </si>
  <si>
    <t>인제</t>
    <phoneticPr fontId="1" type="noConversion"/>
  </si>
  <si>
    <t>이상대</t>
    <phoneticPr fontId="1" type="noConversion"/>
  </si>
  <si>
    <t>양구</t>
    <phoneticPr fontId="1" type="noConversion"/>
  </si>
  <si>
    <t>김재성</t>
    <phoneticPr fontId="1" type="noConversion"/>
  </si>
  <si>
    <t>춘천</t>
    <phoneticPr fontId="1" type="noConversion"/>
  </si>
  <si>
    <t>박준성</t>
    <phoneticPr fontId="1" type="noConversion"/>
  </si>
  <si>
    <t>IELB30</t>
    <phoneticPr fontId="1" type="noConversion"/>
  </si>
  <si>
    <t>건물 전원함</t>
    <phoneticPr fontId="1" type="noConversion"/>
  </si>
  <si>
    <t>불량</t>
    <phoneticPr fontId="1" type="noConversion"/>
  </si>
  <si>
    <t>박준성</t>
    <phoneticPr fontId="1" type="noConversion"/>
  </si>
  <si>
    <t>건물전기에서 10M가량 떨어져 NFB에 IELB로 각 통신사로 전기인입으로 건물전원한 누전차단기를 배선용으로 변경 후 양호</t>
    <phoneticPr fontId="1" type="noConversion"/>
  </si>
  <si>
    <t>완료</t>
    <phoneticPr fontId="1" type="noConversion"/>
  </si>
  <si>
    <t>고득훈</t>
    <phoneticPr fontId="1" type="noConversion"/>
  </si>
  <si>
    <t>화천</t>
    <phoneticPr fontId="1" type="noConversion"/>
  </si>
  <si>
    <t>조성룡</t>
    <phoneticPr fontId="1" type="noConversion"/>
  </si>
  <si>
    <t>조성룡</t>
    <phoneticPr fontId="1" type="noConversion"/>
  </si>
  <si>
    <t>춘천</t>
    <phoneticPr fontId="1" type="noConversion"/>
  </si>
  <si>
    <t>조성룡</t>
    <phoneticPr fontId="1" type="noConversion"/>
  </si>
  <si>
    <t>IELB20A</t>
    <phoneticPr fontId="1" type="noConversion"/>
  </si>
  <si>
    <t>전원함</t>
    <phoneticPr fontId="1" type="noConversion"/>
  </si>
  <si>
    <t>불량</t>
    <phoneticPr fontId="1" type="noConversion"/>
  </si>
  <si>
    <t>조성룡</t>
    <phoneticPr fontId="1" type="noConversion"/>
  </si>
  <si>
    <t>한전 순단 후 차단기 트립 및 불량으로 교체 후 양호</t>
    <phoneticPr fontId="1" type="noConversion"/>
  </si>
  <si>
    <t>홍천</t>
    <phoneticPr fontId="1" type="noConversion"/>
  </si>
  <si>
    <t>정민석</t>
    <phoneticPr fontId="1" type="noConversion"/>
  </si>
  <si>
    <t>ELB30A</t>
    <phoneticPr fontId="1" type="noConversion"/>
  </si>
  <si>
    <t>계량기함내</t>
    <phoneticPr fontId="1" type="noConversion"/>
  </si>
  <si>
    <t>양호</t>
    <phoneticPr fontId="1" type="noConversion"/>
  </si>
  <si>
    <t>춘천</t>
    <phoneticPr fontId="1" type="noConversion"/>
  </si>
  <si>
    <t>박준성</t>
    <phoneticPr fontId="1" type="noConversion"/>
  </si>
  <si>
    <t>IELB20A</t>
    <phoneticPr fontId="1" type="noConversion"/>
  </si>
  <si>
    <t>전원함</t>
    <phoneticPr fontId="1" type="noConversion"/>
  </si>
  <si>
    <t>박준성</t>
    <phoneticPr fontId="1" type="noConversion"/>
  </si>
  <si>
    <t>LGU+ 주관사며 항공등 불량으로 인한 트립으로 제거 후 도전등 주관사 공유</t>
    <phoneticPr fontId="1" type="noConversion"/>
  </si>
  <si>
    <t>홍천</t>
    <phoneticPr fontId="1" type="noConversion"/>
  </si>
  <si>
    <t>이상대</t>
    <phoneticPr fontId="1" type="noConversion"/>
  </si>
  <si>
    <t>IELB30A</t>
    <phoneticPr fontId="1" type="noConversion"/>
  </si>
  <si>
    <t>계량기함내</t>
    <phoneticPr fontId="1" type="noConversion"/>
  </si>
  <si>
    <t>불량</t>
    <phoneticPr fontId="1" type="noConversion"/>
  </si>
  <si>
    <t>정민석</t>
    <phoneticPr fontId="1" type="noConversion"/>
  </si>
  <si>
    <t>전원함</t>
    <phoneticPr fontId="3" type="noConversion"/>
  </si>
  <si>
    <t>철원</t>
    <phoneticPr fontId="1" type="noConversion"/>
  </si>
  <si>
    <t>유호열</t>
    <phoneticPr fontId="1" type="noConversion"/>
  </si>
  <si>
    <t>IGR20A</t>
    <phoneticPr fontId="1" type="noConversion"/>
  </si>
  <si>
    <t>유호열</t>
    <phoneticPr fontId="1" type="noConversion"/>
  </si>
  <si>
    <t>차단기 ON</t>
    <phoneticPr fontId="1" type="noConversion"/>
  </si>
  <si>
    <t>양구</t>
    <phoneticPr fontId="1" type="noConversion"/>
  </si>
  <si>
    <t>인제</t>
    <phoneticPr fontId="1" type="noConversion"/>
  </si>
  <si>
    <t>선우영</t>
    <phoneticPr fontId="1" type="noConversion"/>
  </si>
  <si>
    <t>ELB20A</t>
    <phoneticPr fontId="1" type="noConversion"/>
  </si>
  <si>
    <t xml:space="preserve"> 통합분전반</t>
    <phoneticPr fontId="1" type="noConversion"/>
  </si>
  <si>
    <t>양호</t>
    <phoneticPr fontId="1" type="noConversion"/>
  </si>
  <si>
    <t>춘천</t>
    <phoneticPr fontId="1" type="noConversion"/>
  </si>
  <si>
    <t>조성룡</t>
    <phoneticPr fontId="1" type="noConversion"/>
  </si>
  <si>
    <t>분전반</t>
    <phoneticPr fontId="1" type="noConversion"/>
  </si>
  <si>
    <t>김기현</t>
    <phoneticPr fontId="1" type="noConversion"/>
  </si>
  <si>
    <t>차단기ON</t>
    <phoneticPr fontId="1" type="noConversion"/>
  </si>
  <si>
    <t>고득훈</t>
    <phoneticPr fontId="1" type="noConversion"/>
  </si>
  <si>
    <t>완료</t>
    <phoneticPr fontId="1" type="noConversion"/>
  </si>
  <si>
    <t>고득훈</t>
    <phoneticPr fontId="1" type="noConversion"/>
  </si>
  <si>
    <t>20122B3ME</t>
  </si>
  <si>
    <t>(고압)KTR_NK_화천물안골_B5.56.LTE.RRH_L(NSN)</t>
  </si>
  <si>
    <t>20122A7JG</t>
  </si>
  <si>
    <t>KTR_NK_철원말고개5_B5.56.LTE.RRH_L(NSN)</t>
  </si>
  <si>
    <t>2013Z2665</t>
  </si>
  <si>
    <t>KTR_NK_철원상사송호_B5.56.LTE.RRH_L(NSN)</t>
  </si>
  <si>
    <t>20122A7H4</t>
  </si>
  <si>
    <t>LGR_NK_인제덕산2_B5.56.LTE.RRH_L(NSN)</t>
  </si>
  <si>
    <t>20183ACCN</t>
  </si>
  <si>
    <t>(고압)LGR_NK_춘천신북세월교_WLME(B3).56.LTE.RO-MIB</t>
  </si>
  <si>
    <t>20193A4N8</t>
  </si>
  <si>
    <t>EL_춘천휴먼시아1차3_IRO_IB(B53W).56.LTE.RO-IRO-TS(</t>
  </si>
  <si>
    <t>2021Y9414</t>
  </si>
  <si>
    <t>EL_춘천퇴계휴먼타운_B5.56.LTE.RRU_800M_R2212(ELG)</t>
  </si>
  <si>
    <t>20122A7TA</t>
  </si>
  <si>
    <t>LGR_NK_인제천도리양지마을_B5.56.LTE.RRH_L(NSN)</t>
  </si>
  <si>
    <t>20173AGAF</t>
  </si>
  <si>
    <t>EL_춘천근화두미르2차203동_IRO(B5W7).56.LTE.RO-IRO-</t>
  </si>
  <si>
    <t>20213A96D</t>
  </si>
  <si>
    <t>EL_춘천거두외솔길_B5.56.LTE.RRU_800M_R2212(ELG)</t>
  </si>
  <si>
    <t>200933600</t>
  </si>
  <si>
    <t>(고압)홍천도십리1RHU0.56.WCDMA.RHU-DUON5-MHU</t>
  </si>
  <si>
    <t>20153A91Z</t>
  </si>
  <si>
    <t>LGR_NK_춘천동면지내_B3.56.LTE.RRU_FHEB(NSN)</t>
  </si>
  <si>
    <t>200924010</t>
  </si>
  <si>
    <t>홍천자운덕두원ERUP.56.WCDMA.ERRUP</t>
  </si>
  <si>
    <t>200031803</t>
  </si>
  <si>
    <t>철원상사2DDR.56.WCDMA.RO-DUO-AA2020-CMHU</t>
  </si>
  <si>
    <t>20153A7LC</t>
  </si>
  <si>
    <t>철원담터계곡5RHU0.56.WCDMA.RHU-DUON20-OMHU</t>
  </si>
  <si>
    <t>2006Z3497</t>
  </si>
  <si>
    <t>양구수인터널2WMC.56.WCDMA.SF-W20</t>
  </si>
  <si>
    <t>2024Z1687</t>
  </si>
  <si>
    <t>LGR_NK_인제갯골자연휴양림4_B3.56.LTE.RRU_FHEB(NSN)</t>
  </si>
  <si>
    <t>202329105</t>
  </si>
  <si>
    <t>LGR_NK_인제갯골자연휴양림2_B3.56.LTE.RRU_FHEB(NSN)</t>
  </si>
  <si>
    <t>200721854</t>
  </si>
  <si>
    <t>춘천새슬막FXW.56.WCDMA.FX-NODEB</t>
  </si>
  <si>
    <t>춘천</t>
    <phoneticPr fontId="1" type="noConversion"/>
  </si>
  <si>
    <t>박영모</t>
    <phoneticPr fontId="1" type="noConversion"/>
  </si>
  <si>
    <t>완료</t>
    <phoneticPr fontId="1" type="noConversion"/>
  </si>
  <si>
    <t>박영모</t>
    <phoneticPr fontId="1" type="noConversion"/>
  </si>
  <si>
    <t>김재성</t>
    <phoneticPr fontId="1" type="noConversion"/>
  </si>
  <si>
    <t>IGR20A</t>
    <phoneticPr fontId="1" type="noConversion"/>
  </si>
  <si>
    <t>전원함</t>
    <phoneticPr fontId="1" type="noConversion"/>
  </si>
  <si>
    <t>불량</t>
    <phoneticPr fontId="1" type="noConversion"/>
  </si>
  <si>
    <t>자동복구 불량으로 남스 등록</t>
    <phoneticPr fontId="1" type="noConversion"/>
  </si>
  <si>
    <t>ELB30A</t>
    <phoneticPr fontId="1" type="noConversion"/>
  </si>
  <si>
    <t>계량기</t>
    <phoneticPr fontId="1" type="noConversion"/>
  </si>
  <si>
    <t>양호</t>
    <phoneticPr fontId="1" type="noConversion"/>
  </si>
  <si>
    <t>잦은 계량기단 차단기 트립으로 배선용 교체 요청</t>
    <phoneticPr fontId="1" type="noConversion"/>
  </si>
  <si>
    <t>박준성</t>
    <phoneticPr fontId="1" type="noConversion"/>
  </si>
  <si>
    <t>김재성</t>
    <phoneticPr fontId="1" type="noConversion"/>
  </si>
  <si>
    <t>이상대</t>
    <phoneticPr fontId="1" type="noConversion"/>
  </si>
  <si>
    <t>현규진</t>
    <phoneticPr fontId="1" type="noConversion"/>
  </si>
  <si>
    <t>NFB차단기(배선)</t>
    <phoneticPr fontId="1" type="noConversion"/>
  </si>
  <si>
    <t>잦은 트립으로 계량기함, 차단기, 전원선 교체 완료</t>
    <phoneticPr fontId="1" type="noConversion"/>
  </si>
  <si>
    <t>선우영</t>
    <phoneticPr fontId="1" type="noConversion"/>
  </si>
  <si>
    <t>양구</t>
    <phoneticPr fontId="1" type="noConversion"/>
  </si>
  <si>
    <t>화천</t>
    <phoneticPr fontId="1" type="noConversion"/>
  </si>
  <si>
    <t>화천</t>
    <phoneticPr fontId="1" type="noConversion"/>
  </si>
  <si>
    <t>양구</t>
    <phoneticPr fontId="1" type="noConversion"/>
  </si>
  <si>
    <t>한지영</t>
    <phoneticPr fontId="1" type="noConversion"/>
  </si>
  <si>
    <t>차단기 on</t>
    <phoneticPr fontId="1" type="noConversion"/>
  </si>
  <si>
    <t>계량기 door open시 차단기 걸림으로 전원함 신설요청</t>
    <phoneticPr fontId="1" type="noConversion"/>
  </si>
  <si>
    <t>불량</t>
    <phoneticPr fontId="1" type="noConversion"/>
  </si>
  <si>
    <t>IELB20A</t>
    <phoneticPr fontId="1" type="noConversion"/>
  </si>
  <si>
    <t>유호열</t>
    <phoneticPr fontId="1" type="noConversion"/>
  </si>
  <si>
    <t>IELB30A</t>
    <phoneticPr fontId="1" type="noConversion"/>
  </si>
  <si>
    <t>양호</t>
    <phoneticPr fontId="1" type="noConversion"/>
  </si>
  <si>
    <t>전원함</t>
    <phoneticPr fontId="1" type="noConversion"/>
  </si>
  <si>
    <t>이상대</t>
    <phoneticPr fontId="1" type="noConversion"/>
  </si>
  <si>
    <t>IELB30A</t>
    <phoneticPr fontId="1" type="noConversion"/>
  </si>
  <si>
    <t>불량</t>
    <phoneticPr fontId="1" type="noConversion"/>
  </si>
  <si>
    <t>정민석</t>
    <phoneticPr fontId="1" type="noConversion"/>
  </si>
  <si>
    <t>IGR30A</t>
    <phoneticPr fontId="1" type="noConversion"/>
  </si>
  <si>
    <t>화천</t>
    <phoneticPr fontId="1" type="noConversion"/>
  </si>
  <si>
    <t>화천</t>
    <phoneticPr fontId="1" type="noConversion"/>
  </si>
  <si>
    <t>홍천</t>
    <phoneticPr fontId="1" type="noConversion"/>
  </si>
  <si>
    <t>홍천</t>
    <phoneticPr fontId="1" type="noConversion"/>
  </si>
  <si>
    <t>춘천</t>
    <phoneticPr fontId="1" type="noConversion"/>
  </si>
  <si>
    <t>선우영</t>
    <phoneticPr fontId="1" type="noConversion"/>
  </si>
  <si>
    <t>선우영</t>
    <phoneticPr fontId="3" type="noConversion"/>
  </si>
  <si>
    <t>IGR30A</t>
    <phoneticPr fontId="3" type="noConversion"/>
  </si>
  <si>
    <t>조성룡</t>
    <phoneticPr fontId="1" type="noConversion"/>
  </si>
  <si>
    <t>박상구</t>
    <phoneticPr fontId="1" type="noConversion"/>
  </si>
  <si>
    <t>IELB30A</t>
    <phoneticPr fontId="1" type="noConversion"/>
  </si>
  <si>
    <t>전원함</t>
    <phoneticPr fontId="1" type="noConversion"/>
  </si>
  <si>
    <t>불량</t>
    <phoneticPr fontId="1" type="noConversion"/>
  </si>
  <si>
    <t>박상구</t>
    <phoneticPr fontId="1" type="noConversion"/>
  </si>
  <si>
    <t>차단기ON</t>
    <phoneticPr fontId="1" type="noConversion"/>
  </si>
  <si>
    <t>양호</t>
    <phoneticPr fontId="1" type="noConversion"/>
  </si>
  <si>
    <t>건물측 차단기 NFB 교체 예정</t>
    <phoneticPr fontId="1" type="noConversion"/>
  </si>
  <si>
    <t>고득훈</t>
    <phoneticPr fontId="1" type="noConversion"/>
  </si>
  <si>
    <t>건물측 차단기 ON</t>
    <phoneticPr fontId="1" type="noConversion"/>
  </si>
  <si>
    <t>IELB30A</t>
    <phoneticPr fontId="1" type="noConversion"/>
  </si>
  <si>
    <t>미확인</t>
    <phoneticPr fontId="1" type="noConversion"/>
  </si>
  <si>
    <t>박준성</t>
    <phoneticPr fontId="1" type="noConversion"/>
  </si>
  <si>
    <t>NIELB30A</t>
    <phoneticPr fontId="1" type="noConversion"/>
  </si>
  <si>
    <t>양호</t>
    <phoneticPr fontId="1" type="noConversion"/>
  </si>
  <si>
    <t>N, L상 오연결로 재구성 시행</t>
    <phoneticPr fontId="1" type="noConversion"/>
  </si>
  <si>
    <t>김재성</t>
    <phoneticPr fontId="1" type="noConversion"/>
  </si>
  <si>
    <t>전원함</t>
    <phoneticPr fontId="1" type="noConversion"/>
  </si>
  <si>
    <t>불량</t>
    <phoneticPr fontId="1" type="noConversion"/>
  </si>
  <si>
    <t>화천</t>
    <phoneticPr fontId="1" type="noConversion"/>
  </si>
  <si>
    <t>화천</t>
    <phoneticPr fontId="1" type="noConversion"/>
  </si>
  <si>
    <t>철원</t>
    <phoneticPr fontId="1" type="noConversion"/>
  </si>
  <si>
    <t>이상민</t>
    <phoneticPr fontId="1" type="noConversion"/>
  </si>
  <si>
    <t>IGR20</t>
    <phoneticPr fontId="1" type="noConversion"/>
  </si>
  <si>
    <t>유호열</t>
    <phoneticPr fontId="1" type="noConversion"/>
  </si>
  <si>
    <t>차단기 ON</t>
    <phoneticPr fontId="1" type="noConversion"/>
  </si>
  <si>
    <t>IGR20A</t>
    <phoneticPr fontId="1" type="noConversion"/>
  </si>
  <si>
    <t>불량</t>
    <phoneticPr fontId="1" type="noConversion"/>
  </si>
  <si>
    <t>박영모</t>
    <phoneticPr fontId="1" type="noConversion"/>
  </si>
  <si>
    <t>춘천</t>
    <phoneticPr fontId="1" type="noConversion"/>
  </si>
  <si>
    <t>춘천</t>
    <phoneticPr fontId="1" type="noConversion"/>
  </si>
  <si>
    <t>TRS-30S</t>
    <phoneticPr fontId="1" type="noConversion"/>
  </si>
  <si>
    <t>양호</t>
    <phoneticPr fontId="1" type="noConversion"/>
  </si>
  <si>
    <t>수동-&gt;자동으로 변경 후 양호</t>
    <phoneticPr fontId="1" type="noConversion"/>
  </si>
  <si>
    <t>이상대</t>
    <phoneticPr fontId="1" type="noConversion"/>
  </si>
  <si>
    <t>양호</t>
    <phoneticPr fontId="1" type="noConversion"/>
  </si>
  <si>
    <t>미확인</t>
    <phoneticPr fontId="1" type="noConversion"/>
  </si>
  <si>
    <t>미확인</t>
    <phoneticPr fontId="1" type="noConversion"/>
  </si>
  <si>
    <t>차단기 ON</t>
    <phoneticPr fontId="1" type="noConversion"/>
  </si>
  <si>
    <t>유호열</t>
    <phoneticPr fontId="1" type="noConversion"/>
  </si>
  <si>
    <t>김재성</t>
    <phoneticPr fontId="1" type="noConversion"/>
  </si>
  <si>
    <t>컨테이너 안 분전함</t>
    <phoneticPr fontId="1" type="noConversion"/>
  </si>
  <si>
    <t>이상민</t>
    <phoneticPr fontId="1" type="noConversion"/>
  </si>
  <si>
    <t>차단기 불량으로 교체 후 양호</t>
    <phoneticPr fontId="1" type="noConversion"/>
  </si>
  <si>
    <t>이상민</t>
    <phoneticPr fontId="1" type="noConversion"/>
  </si>
  <si>
    <t>차단기 교체</t>
    <phoneticPr fontId="1" type="noConversion"/>
  </si>
  <si>
    <t>춘천</t>
    <phoneticPr fontId="1" type="noConversion"/>
  </si>
  <si>
    <t>인제</t>
    <phoneticPr fontId="1" type="noConversion"/>
  </si>
  <si>
    <t>홍천</t>
    <phoneticPr fontId="1" type="noConversion"/>
  </si>
  <si>
    <t>철원</t>
    <phoneticPr fontId="1" type="noConversion"/>
  </si>
  <si>
    <t>완료</t>
    <phoneticPr fontId="1" type="noConversion"/>
  </si>
  <si>
    <t>20173A67B</t>
  </si>
  <si>
    <t>KTR_NK_화천봉오6_B7.56.LTE.RRU_2.6G_FRHG(NSN)</t>
  </si>
  <si>
    <t>화천봉오3DDR.56.WCDMA.RO-DUO-AA2020-CMHU</t>
  </si>
  <si>
    <t>2008Z8095</t>
  </si>
  <si>
    <t>양구구암2OW.56.WCDMA.E3-NODEB(외)</t>
  </si>
  <si>
    <t>2010Y0369</t>
  </si>
  <si>
    <t>화천다목27사포병대2DOR.56.WCDMA.OR-DUOR5</t>
  </si>
  <si>
    <t>화천다목건국건강DOR.56.WCDMA.LR-DUONC5</t>
  </si>
  <si>
    <t>2010Y4154</t>
  </si>
  <si>
    <t>홍천내촌큰골ERUP.56.WCDMA.ERRUP</t>
  </si>
  <si>
    <t>홍천와동3DMC.56.WCDMA.SF-DUO</t>
  </si>
  <si>
    <t>(CRM)춘천향교TMC.56.WCDMA.SF-TM423</t>
  </si>
  <si>
    <t>20212AN0Z</t>
  </si>
  <si>
    <t>5GEL_춘천종합테니스장_AAU1.56.5G.AAU20-3.5G-32T(EL</t>
  </si>
  <si>
    <t>화천용담2337-3대대RHU0.56.WCDMA.RHU-DUOC0520</t>
  </si>
  <si>
    <t>2006Z3129</t>
  </si>
  <si>
    <t>화천수피령WMC.56.WCDMA.SF-W20</t>
  </si>
  <si>
    <t>20133A1HR</t>
  </si>
  <si>
    <t>춘천중앙3WMC.56.WCDMA.SF-W20</t>
  </si>
  <si>
    <t>2015Z9143</t>
  </si>
  <si>
    <t>KTR_NK_철원동송모닝캄빌라_B3.56.LTE.CRU_L10(NSN)</t>
  </si>
  <si>
    <t>춘천칠전3WMC.56.WCDMA.SF-W20</t>
  </si>
  <si>
    <t>인제남면603수송대RHU0.56.WCDMA.RHU-WF6-OMHU</t>
  </si>
  <si>
    <t>20163A3UR</t>
  </si>
  <si>
    <t>(고압)LGR_NK_홍천청량북바치_B3.56.LTE.RRU_FHEB(NSN</t>
  </si>
  <si>
    <t>20213A7M5</t>
  </si>
  <si>
    <t>KTR_NK_철원자등72포병대_B3.56.LTE.RRU_FHEB(NSN)</t>
  </si>
  <si>
    <t>NIELB 30A 교체완료하였으나 누전차단기 이중으로 전원함속판교체 요청 '25년 재발생</t>
    <phoneticPr fontId="3" type="noConversion"/>
  </si>
  <si>
    <t>계량기이하 차단기 제거 및 전원함 차단기 지능형 교체 완료 누전또는 추가 점검 필요</t>
    <phoneticPr fontId="1" type="noConversion"/>
  </si>
  <si>
    <t>가나</t>
    <phoneticPr fontId="1" type="noConversion"/>
  </si>
  <si>
    <t>가나</t>
    <phoneticPr fontId="1" type="noConversion"/>
  </si>
  <si>
    <t xml:space="preserve">차단기교체 </t>
    <phoneticPr fontId="1" type="noConversion"/>
  </si>
  <si>
    <t>전원함 설치 후 농사용 계량기내 차단기 제거 / 차단기교체완료</t>
    <phoneticPr fontId="1" type="noConversion"/>
  </si>
  <si>
    <t>박영모</t>
    <phoneticPr fontId="1" type="noConversion"/>
  </si>
  <si>
    <t>박준성</t>
    <phoneticPr fontId="1" type="noConversion"/>
  </si>
  <si>
    <t>홍천</t>
    <phoneticPr fontId="1" type="noConversion"/>
  </si>
  <si>
    <t>홍천</t>
    <phoneticPr fontId="1" type="noConversion"/>
  </si>
  <si>
    <t>홍천연봉향교</t>
    <phoneticPr fontId="1" type="noConversion"/>
  </si>
  <si>
    <t>춘천</t>
    <phoneticPr fontId="1" type="noConversion"/>
  </si>
  <si>
    <t>현규진</t>
    <phoneticPr fontId="1" type="noConversion"/>
  </si>
  <si>
    <t>완료</t>
    <phoneticPr fontId="1" type="noConversion"/>
  </si>
  <si>
    <t>현규진</t>
    <phoneticPr fontId="1" type="noConversion"/>
  </si>
  <si>
    <t>이상대</t>
    <phoneticPr fontId="1" type="noConversion"/>
  </si>
  <si>
    <t>IGR20A</t>
    <phoneticPr fontId="1" type="noConversion"/>
  </si>
  <si>
    <t>전원함</t>
    <phoneticPr fontId="1" type="noConversion"/>
  </si>
  <si>
    <t>불량</t>
    <phoneticPr fontId="1" type="noConversion"/>
  </si>
  <si>
    <t>이상대</t>
    <phoneticPr fontId="1" type="noConversion"/>
  </si>
  <si>
    <t>IELB20A</t>
    <phoneticPr fontId="1" type="noConversion"/>
  </si>
  <si>
    <t>홍천</t>
    <phoneticPr fontId="1" type="noConversion"/>
  </si>
  <si>
    <t>철원</t>
    <phoneticPr fontId="1" type="noConversion"/>
  </si>
  <si>
    <t>유호열</t>
    <phoneticPr fontId="1" type="noConversion"/>
  </si>
  <si>
    <t>홍천</t>
    <phoneticPr fontId="1" type="noConversion"/>
  </si>
  <si>
    <t>이상대</t>
    <phoneticPr fontId="1" type="noConversion"/>
  </si>
  <si>
    <t>김재성</t>
    <phoneticPr fontId="1" type="noConversion"/>
  </si>
  <si>
    <t>화천</t>
    <phoneticPr fontId="1" type="noConversion"/>
  </si>
  <si>
    <t>양호</t>
    <phoneticPr fontId="1" type="noConversion"/>
  </si>
  <si>
    <t>계량기 함체 차단기 불량으로 직결 후 개선</t>
    <phoneticPr fontId="1" type="noConversion"/>
  </si>
  <si>
    <t>박영모</t>
    <phoneticPr fontId="1" type="noConversion"/>
  </si>
  <si>
    <t>춘천</t>
    <phoneticPr fontId="1" type="noConversion"/>
  </si>
  <si>
    <t>인제</t>
    <phoneticPr fontId="1" type="noConversion"/>
  </si>
  <si>
    <t>양구</t>
    <phoneticPr fontId="1" type="noConversion"/>
  </si>
  <si>
    <t>춘천</t>
    <phoneticPr fontId="1" type="noConversion"/>
  </si>
  <si>
    <t>20122A76V</t>
  </si>
  <si>
    <t>LGR_NK_춘천박암2_B5.56.LTE.RRH_L(NSN)</t>
  </si>
  <si>
    <t>2013Z2677</t>
  </si>
  <si>
    <t>LGR_NK_양구군량2_B5.56.LTE.RRH_L(NSN)</t>
  </si>
  <si>
    <t>20163A4NY</t>
  </si>
  <si>
    <t>LGR_NK_홍천하늘청숲속_B3.56.LTE.RRU_FHEB(NSN)</t>
  </si>
  <si>
    <t>20163A3WH</t>
  </si>
  <si>
    <t>LGR_NK_홍천너브네노인병원_B3.56.LTE.RRU_FHEB(NSN)</t>
  </si>
  <si>
    <t>2013Z2653</t>
  </si>
  <si>
    <t>LGR_NK_춘천가정3_B5.56.LTE.RRH_L(NSN)</t>
  </si>
  <si>
    <t>20122B3W4</t>
  </si>
  <si>
    <t>LGR_NK_춘천물로고개정상_B5.56.LTE.RRH_L(NSN)</t>
  </si>
  <si>
    <t>20122B3W5</t>
  </si>
  <si>
    <t>LGR_NK_춘천물로3_B5.56.LTE.RRH_L(NSN)</t>
  </si>
  <si>
    <t>20122B3YY</t>
  </si>
  <si>
    <t>LGR_NK_인제현리사동2_B5.56.LTE.RRH_L(NSN)</t>
  </si>
  <si>
    <t>20122A7QT</t>
  </si>
  <si>
    <t>LGR_NK_인제상남4_B5.56.LTE.RRH_L(NSN)</t>
  </si>
  <si>
    <t>20173A91B</t>
  </si>
  <si>
    <t>LGR_NK_양구동면정수장2_B3.56.LTE.RRU_FHEB(NSN)</t>
  </si>
  <si>
    <t>20122A8JH</t>
  </si>
  <si>
    <t>LGR_NK_춘천물로_B5.56.LTE.RRH_L(NSN)</t>
  </si>
  <si>
    <t>2017Y6330</t>
  </si>
  <si>
    <t>LGR_NK_홍천야시대농장_B5.56.LTE.RRH_L(NSN)</t>
  </si>
  <si>
    <t>2013Z2670</t>
  </si>
  <si>
    <t>KTR_NK_철원초전_B5.56.LTE.RRH_L(NSN)</t>
  </si>
  <si>
    <t>2018Y0861</t>
  </si>
  <si>
    <t>(고압)LGR_NK_홍천대명콘도4_IRO(B5317).56.LTE.RO-IR</t>
  </si>
  <si>
    <t>20122A8QW</t>
  </si>
  <si>
    <t>KTR_NK_화천상리육군관사3_B5.56.LTE.RRH_L(NSN)</t>
  </si>
  <si>
    <t>BP사 차단기 교체 완료</t>
    <phoneticPr fontId="1" type="noConversion"/>
  </si>
  <si>
    <t>유비</t>
    <phoneticPr fontId="1" type="noConversion"/>
  </si>
  <si>
    <t>차단기 교체 완료</t>
    <phoneticPr fontId="1" type="noConversion"/>
  </si>
  <si>
    <t>가나</t>
    <phoneticPr fontId="1" type="noConversion"/>
  </si>
  <si>
    <t>가나</t>
    <phoneticPr fontId="1" type="noConversion"/>
  </si>
  <si>
    <t>가나</t>
    <phoneticPr fontId="1" type="noConversion"/>
  </si>
  <si>
    <t>차단기 교체 완료</t>
    <phoneticPr fontId="1" type="noConversion"/>
  </si>
  <si>
    <t>차단기교체 완료</t>
    <phoneticPr fontId="1" type="noConversion"/>
  </si>
  <si>
    <t>이상대</t>
    <phoneticPr fontId="1" type="noConversion"/>
  </si>
  <si>
    <t>IGR20A</t>
    <phoneticPr fontId="1" type="noConversion"/>
  </si>
  <si>
    <t>전원함</t>
    <phoneticPr fontId="1" type="noConversion"/>
  </si>
  <si>
    <t>불량</t>
    <phoneticPr fontId="1" type="noConversion"/>
  </si>
  <si>
    <t>홍천</t>
    <phoneticPr fontId="1" type="noConversion"/>
  </si>
  <si>
    <t>홍천</t>
    <phoneticPr fontId="1" type="noConversion"/>
  </si>
  <si>
    <t>현규진</t>
    <phoneticPr fontId="1" type="noConversion"/>
  </si>
  <si>
    <t>ELB20A</t>
    <phoneticPr fontId="1" type="noConversion"/>
  </si>
  <si>
    <t>건물 전원함</t>
    <phoneticPr fontId="1" type="noConversion"/>
  </si>
  <si>
    <t>불량</t>
    <phoneticPr fontId="1" type="noConversion"/>
  </si>
  <si>
    <t>건물 전원함 차단기 교체 및 습기제거</t>
    <phoneticPr fontId="1" type="noConversion"/>
  </si>
  <si>
    <t>현규진</t>
    <phoneticPr fontId="1" type="noConversion"/>
  </si>
  <si>
    <t>유비 건물측 차단기 교체 완료</t>
    <phoneticPr fontId="1" type="noConversion"/>
  </si>
  <si>
    <t>춘천</t>
    <phoneticPr fontId="1" type="noConversion"/>
  </si>
  <si>
    <t>박준성</t>
    <phoneticPr fontId="1" type="noConversion"/>
  </si>
  <si>
    <t>완료</t>
    <phoneticPr fontId="1" type="noConversion"/>
  </si>
  <si>
    <t>박영모</t>
    <phoneticPr fontId="1" type="noConversion"/>
  </si>
  <si>
    <t>화천</t>
    <phoneticPr fontId="1" type="noConversion"/>
  </si>
  <si>
    <t>김재성</t>
    <phoneticPr fontId="1" type="noConversion"/>
  </si>
  <si>
    <t>완료</t>
    <phoneticPr fontId="1" type="noConversion"/>
  </si>
  <si>
    <t>김재성</t>
    <phoneticPr fontId="1" type="noConversion"/>
  </si>
  <si>
    <t>20173A5ZJ</t>
  </si>
  <si>
    <t>20122B3LW</t>
  </si>
  <si>
    <t>LGR_NK_춘천오항천리터_B5.56.LTE.RRH_L(NSN)</t>
  </si>
  <si>
    <t>20122A8JQ</t>
  </si>
  <si>
    <t>LGR_NK_춘천행촌2_B5.56.LTE.RRH_L(NSN)</t>
  </si>
  <si>
    <t>20163A4LW</t>
  </si>
  <si>
    <t>LGR_NK_인제수산승마펜션_B3.56.LTE.RRU_FHEB(NSN)</t>
  </si>
  <si>
    <t>20213A6U2</t>
  </si>
  <si>
    <t>KTR_NK_화천5763훈련장_B7.56.LTE.RRU_2.6G_FRHG(NSN)</t>
  </si>
  <si>
    <t>LGR_NK_춘천신동새슬막입구_B7.56.LTE.RRU_2.6G_FRHG</t>
    <phoneticPr fontId="1" type="noConversion"/>
  </si>
  <si>
    <t>2024Y6798</t>
  </si>
  <si>
    <t>LGR_NK_홍천유진이마을_B3.56.LTE.RRU_FHEB(NSN)</t>
  </si>
  <si>
    <t>2018Z3407</t>
  </si>
  <si>
    <t>LGR_NK_홍천대명비발디CC1_MTH(B53).56.LTE.RO-MIBOS-</t>
  </si>
  <si>
    <t>현규진</t>
    <phoneticPr fontId="1" type="noConversion"/>
  </si>
  <si>
    <t>불량</t>
    <phoneticPr fontId="1" type="noConversion"/>
  </si>
  <si>
    <t>홍천</t>
    <phoneticPr fontId="1" type="noConversion"/>
  </si>
  <si>
    <t>철원</t>
    <phoneticPr fontId="1" type="noConversion"/>
  </si>
  <si>
    <t>김재성</t>
    <phoneticPr fontId="1" type="noConversion"/>
  </si>
  <si>
    <t>양호</t>
    <phoneticPr fontId="1" type="noConversion"/>
  </si>
  <si>
    <t>김재성</t>
    <phoneticPr fontId="1" type="noConversion"/>
  </si>
  <si>
    <t>OM함체내 누수로인한 누전으로 처리 후 양호</t>
    <phoneticPr fontId="1" type="noConversion"/>
  </si>
  <si>
    <t>화천</t>
    <phoneticPr fontId="1" type="noConversion"/>
  </si>
  <si>
    <t>차단기트립으로 조치 우천으로 차단기 미확인</t>
    <phoneticPr fontId="1" type="noConversion"/>
  </si>
  <si>
    <t>20122B3TN</t>
  </si>
  <si>
    <t>(고압)LGR_NK_홍천중방대4_B5.56.LTE.RRH_L(NSN)</t>
  </si>
  <si>
    <t>20193AFMY</t>
  </si>
  <si>
    <t>KTR_NK_화천7사단백암PX진입로4_B3.56.LTE.RRU_FHEB(N</t>
  </si>
  <si>
    <t>홍천</t>
    <phoneticPr fontId="1" type="noConversion"/>
  </si>
  <si>
    <t>이상대</t>
    <phoneticPr fontId="1" type="noConversion"/>
  </si>
  <si>
    <t>IELB20A</t>
    <phoneticPr fontId="1" type="noConversion"/>
  </si>
  <si>
    <t>전원함</t>
    <phoneticPr fontId="1" type="noConversion"/>
  </si>
  <si>
    <t>불량</t>
    <phoneticPr fontId="1" type="noConversion"/>
  </si>
  <si>
    <t>조성룡</t>
    <phoneticPr fontId="1" type="noConversion"/>
  </si>
  <si>
    <t>완료</t>
    <phoneticPr fontId="1" type="noConversion"/>
  </si>
  <si>
    <t>춘천</t>
    <phoneticPr fontId="1" type="noConversion"/>
  </si>
  <si>
    <t>춘천</t>
    <phoneticPr fontId="1" type="noConversion"/>
  </si>
  <si>
    <t>NORS-4150 내부 DC 75A</t>
    <phoneticPr fontId="1" type="noConversion"/>
  </si>
  <si>
    <t>내부 차단기</t>
    <phoneticPr fontId="1" type="noConversion"/>
  </si>
  <si>
    <t xml:space="preserve">NORS-4150 수용은 DU 4식, RIU  2식, 광단국, B5, RCM, PDP 등 </t>
    <phoneticPr fontId="1" type="noConversion"/>
  </si>
  <si>
    <t xml:space="preserve">차단기 상태 양호 </t>
    <phoneticPr fontId="1" type="noConversion"/>
  </si>
  <si>
    <t>IGR 20A</t>
    <phoneticPr fontId="1" type="noConversion"/>
  </si>
  <si>
    <t>IELB 20A</t>
    <phoneticPr fontId="1" type="noConversion"/>
  </si>
  <si>
    <t>NFB 30A</t>
    <phoneticPr fontId="1" type="noConversion"/>
  </si>
  <si>
    <t>미확인(KT조치)</t>
    <phoneticPr fontId="1" type="noConversion"/>
  </si>
  <si>
    <t>2010Y0593</t>
  </si>
  <si>
    <t>홍천대곡터일WMC.56.WCDMA.SF-WR15</t>
  </si>
  <si>
    <t>20173A5K6</t>
  </si>
  <si>
    <t>KTR_NK_화천공원묘원_B7.56.LTE.RRU_2.6G_FRHG(NSN)</t>
  </si>
  <si>
    <t>201422199</t>
  </si>
  <si>
    <t>LGR_NK_홍천CC2_MTH(B53).56.LTE.RO-MIBOS-T-L60</t>
  </si>
  <si>
    <t>20122A8BH</t>
  </si>
  <si>
    <t>KTR_NK_철원잠곡초교_B5.56.LTE.RRH_L(NSN)</t>
  </si>
  <si>
    <t>20122B3S1</t>
  </si>
  <si>
    <t>KTR_NK_철원신술터널_B5.56.LTE.RRH_L(NSN)</t>
  </si>
  <si>
    <t>2018Y6730</t>
  </si>
  <si>
    <t>KTR_NK_철원잠곡4_B5.56.LTE.RRH_L(NSN)</t>
  </si>
  <si>
    <t>2015Z3728</t>
  </si>
  <si>
    <t>KTR_NK_철원삼부연_B5.56.LTE.RRH_L(NSN)</t>
  </si>
  <si>
    <t>20153A92N</t>
  </si>
  <si>
    <t>KTR_NK_철원와수5693부대_B3.56.LTE.RRU_FHEB(NSN)</t>
  </si>
  <si>
    <t>201338602</t>
  </si>
  <si>
    <t>KTR_NK_철원8260부대_MTH(B53).56.WCDMA.RO-MIBOS-T-L</t>
  </si>
  <si>
    <t>2021Y9318</t>
  </si>
  <si>
    <t>EL_춘천후평주공3단지_B5.56.LTE.RRU_800M_R2212(ELG)</t>
  </si>
  <si>
    <t>2021Z0360</t>
  </si>
  <si>
    <t>EL_춘천후평주공3단지_B3.56.LTE.RRUS13(ELG)</t>
  </si>
  <si>
    <t>20122A85M</t>
  </si>
  <si>
    <t>LGR_NK_홍천북방3터널_B5_TN.56.LTE.RU(NSN)</t>
  </si>
  <si>
    <t>201422804</t>
  </si>
  <si>
    <t>LGR_NK_홍천북방3터널_B3_TN.56.LTE.RRU_FHEB(NSN)</t>
  </si>
  <si>
    <t>20122A8HW</t>
  </si>
  <si>
    <t>LGR_NK_춘천봉명_B5.56.LTE.RRH_L(NSN)</t>
  </si>
  <si>
    <t>20122A8E5</t>
  </si>
  <si>
    <t>■ W단독 고지국소</t>
    <phoneticPr fontId="1" type="noConversion"/>
  </si>
  <si>
    <t>W단독 고지국소</t>
    <phoneticPr fontId="1" type="noConversion"/>
  </si>
  <si>
    <t xml:space="preserve">W단독 오지국소 </t>
    <phoneticPr fontId="1" type="noConversion"/>
  </si>
  <si>
    <t>200721583</t>
  </si>
  <si>
    <t>화천원천OW.56.WCDMA.E3-NODEB(외)</t>
  </si>
  <si>
    <t>200721911</t>
  </si>
  <si>
    <t>화천검단OW.56.WCDMA.E3-NODEB(외)</t>
  </si>
  <si>
    <t>200721937</t>
  </si>
  <si>
    <t>홍천화촌3OW.56.WCDMA.E3-NODEB(외)</t>
  </si>
  <si>
    <t>200721597</t>
  </si>
  <si>
    <t>양구오미2FXW.56.WCDMA.FX-NODEB</t>
  </si>
  <si>
    <t>200721619</t>
  </si>
  <si>
    <t>철원상사3OW.56.WCDMA.E3-NODEB(외)</t>
  </si>
  <si>
    <t>200939893</t>
  </si>
  <si>
    <t>춘천품걸FXW.56.WCDMA.FX-NODEB</t>
  </si>
  <si>
    <t>200721757</t>
  </si>
  <si>
    <t>화천용담2OW.56.WCDMA.E3-NODEB(외)</t>
  </si>
  <si>
    <t>200721817</t>
  </si>
  <si>
    <t>춘천백양2OW.56.WCDMA.E3-NODEB(외)</t>
  </si>
  <si>
    <t>완료여부</t>
    <phoneticPr fontId="1" type="noConversion"/>
  </si>
  <si>
    <t>2018Y2955</t>
  </si>
  <si>
    <t>화천백암PX삼거리L-DU1.56.LTE.DU20(내)</t>
  </si>
  <si>
    <t>201321473</t>
  </si>
  <si>
    <t>화천수상령중대OL-DU1.56.LTE.DU20(내)</t>
  </si>
  <si>
    <t>20122A659</t>
  </si>
  <si>
    <t>춘천안보OL-DU1.56.LTE.ENB(외)</t>
  </si>
  <si>
    <t>202424328</t>
  </si>
  <si>
    <t>화천산양3OL-DU1.56.LTE.DU20(외)</t>
  </si>
  <si>
    <t>20172A4RN</t>
  </si>
  <si>
    <t>인제을지부대OL-DU1.56.LTE.DU20(내)</t>
  </si>
  <si>
    <t>20122A5VW</t>
  </si>
  <si>
    <t>양구사태리L-DU1.56.LTE.DU20(외)</t>
  </si>
  <si>
    <t>2018Y2866</t>
  </si>
  <si>
    <t>철원제2땅굴4OL-DU1.56.LTE.DU20(내)</t>
  </si>
  <si>
    <t>2018Y2875</t>
  </si>
  <si>
    <t>홍천생둔OL-DU1.56.LTE.DU20(내)</t>
  </si>
  <si>
    <t>20122A69T</t>
  </si>
  <si>
    <t>홍천노천2OL-DU1.56.LTE.DU20(외)</t>
  </si>
  <si>
    <t>20122A643</t>
  </si>
  <si>
    <t>철원지경OL-DU1.56.LTE.DU20(외)</t>
  </si>
  <si>
    <t>2016Y7221</t>
  </si>
  <si>
    <t>양구팔랑폭포OL-DU1.56.LTE.ENB(내)</t>
  </si>
  <si>
    <t>■ LTE 노출형 DU</t>
    <phoneticPr fontId="1" type="noConversion"/>
  </si>
  <si>
    <t>LTE노출형 DU</t>
    <phoneticPr fontId="1" type="noConversion"/>
  </si>
  <si>
    <t>200721632</t>
  </si>
  <si>
    <t>홍천성동OW.56.WCDMA.E3-NODEB(외)</t>
  </si>
  <si>
    <t>200721720</t>
  </si>
  <si>
    <t>화천주파령OW.56.WCDMA.E3-NODEB(외)</t>
  </si>
  <si>
    <t xml:space="preserve">W단독 고지국소, 민통선 </t>
    <phoneticPr fontId="1" type="noConversion"/>
  </si>
  <si>
    <t>20172AFUL</t>
  </si>
  <si>
    <t>양구방산OL-DU1.56.LTE.DU20(내)</t>
  </si>
  <si>
    <t>20122A650</t>
  </si>
  <si>
    <t>춘천광판OL-DU1.56.LTE.DU20(외)</t>
  </si>
  <si>
    <t>정주영</t>
    <phoneticPr fontId="1" type="noConversion"/>
  </si>
  <si>
    <t>20122B3U4</t>
  </si>
  <si>
    <t>LGR_NK_인제진동5_B5.56.LTE.RRH_L(NSN)</t>
  </si>
  <si>
    <t>2014Z7914</t>
  </si>
  <si>
    <t>LGR_NK_춘천백양3터널_B3.56.LTE.RRU_FHEB(NSN)</t>
  </si>
  <si>
    <t>이규성</t>
    <phoneticPr fontId="1" type="noConversion"/>
  </si>
  <si>
    <t>타사와 공용 차단기 용량 20A 로 LGU+ 30A로 대개체 예정</t>
    <phoneticPr fontId="1" type="noConversion"/>
  </si>
  <si>
    <t>1차메인 50A 누전차단기를 NFB로 변경 완료</t>
    <phoneticPr fontId="1" type="noConversion"/>
  </si>
  <si>
    <t>2025-08-23</t>
  </si>
  <si>
    <t>2025-08-19</t>
  </si>
  <si>
    <t>차단기교체완료</t>
    <phoneticPr fontId="1" type="noConversion"/>
  </si>
  <si>
    <t>2025-07-21</t>
  </si>
  <si>
    <t>2025-07-03</t>
  </si>
  <si>
    <t>2024년</t>
    <phoneticPr fontId="1" type="noConversion"/>
  </si>
  <si>
    <t xml:space="preserve">유비 </t>
    <phoneticPr fontId="1" type="noConversion"/>
  </si>
  <si>
    <t>차단기 교체 완료</t>
    <phoneticPr fontId="3" type="noConversion"/>
  </si>
  <si>
    <t>202222117</t>
  </si>
  <si>
    <t>5GEL_공L_춘천NH타운1_GIRO_IB(B537).56.5G.RO-GIRO-D</t>
  </si>
  <si>
    <t>202128560</t>
  </si>
  <si>
    <t>5GEL_춘천가득빌라2_AAU1.56.5G.AAU20-3.5G-32T(EL)</t>
  </si>
  <si>
    <t>201424568</t>
  </si>
  <si>
    <t>양구방산OL-DU4.56.LTE.ENB(내)</t>
  </si>
  <si>
    <t>이설로 점검 불필요</t>
    <phoneticPr fontId="1" type="noConversion"/>
  </si>
  <si>
    <t>26/02/03 ACTA기준</t>
    <phoneticPr fontId="1" type="noConversion"/>
  </si>
  <si>
    <t>자동복구 불량으로 차단기 교체 완료, 전원함 2식으로 1식 불필요하여 제거 및 직결처리 완료</t>
    <phoneticPr fontId="1" type="noConversion"/>
  </si>
  <si>
    <t>EZ30A</t>
    <phoneticPr fontId="1" type="noConversion"/>
  </si>
  <si>
    <t>전원함 속판교체 완료(절연저항 양호)</t>
    <phoneticPr fontId="1" type="noConversion"/>
  </si>
  <si>
    <t>전원함내 항공등으로 인한 트립이나 주관사 LGU+로 이관 완료</t>
    <phoneticPr fontId="1" type="noConversion"/>
  </si>
  <si>
    <t>차단기</t>
    <phoneticPr fontId="1" type="noConversion"/>
  </si>
  <si>
    <t xml:space="preserve"> 배선용 50A</t>
    <phoneticPr fontId="3" type="noConversion"/>
  </si>
  <si>
    <t>건물측 분전반 1차</t>
    <phoneticPr fontId="3" type="noConversion"/>
  </si>
  <si>
    <t>중계기 이설로 차단기 상태 및 절연저항 양호</t>
    <phoneticPr fontId="1" type="noConversion"/>
  </si>
  <si>
    <t xml:space="preserve">절연저항 및 차단기 자동복구 양호, 추가 모니터링 </t>
    <phoneticPr fontId="1" type="noConversion"/>
  </si>
  <si>
    <t>와이어브 분전반 ELB로 낙뇌시 트립으로 직결처리 및 전원함 차단기 자동복구 불량으로 교체 완료</t>
    <phoneticPr fontId="1" type="noConversion"/>
  </si>
  <si>
    <t>박영모, 이상민</t>
    <phoneticPr fontId="1" type="noConversion"/>
  </si>
  <si>
    <t>IELB20A</t>
    <phoneticPr fontId="3" type="noConversion"/>
  </si>
  <si>
    <t>KEY MISSION 대상</t>
    <phoneticPr fontId="1" type="noConversion"/>
  </si>
  <si>
    <t>대상</t>
    <phoneticPr fontId="1" type="noConversion"/>
  </si>
  <si>
    <t>200635053</t>
  </si>
  <si>
    <t>(고압)(CRM)춘천지내WMC.56.WCDMA.SF-W20</t>
  </si>
  <si>
    <t>2023Z9308</t>
    <phoneticPr fontId="1" type="noConversion"/>
  </si>
  <si>
    <t>LGR_NK_인제설악산용아장성_B5.56.LTE.RRH_L(NSN)</t>
  </si>
  <si>
    <t>점검 완료</t>
    <phoneticPr fontId="1" type="noConversion"/>
  </si>
  <si>
    <t>미점검</t>
    <phoneticPr fontId="1" type="noConversion"/>
  </si>
  <si>
    <t>점검율</t>
    <phoneticPr fontId="1" type="noConversion"/>
  </si>
  <si>
    <t>조치 완료</t>
    <phoneticPr fontId="1" type="noConversion"/>
  </si>
  <si>
    <t>이상대, 김진희</t>
    <phoneticPr fontId="1" type="noConversion"/>
  </si>
  <si>
    <t>절연저항 양호 및 자동복구 양호(모니터링)</t>
    <phoneticPr fontId="1" type="noConversion"/>
  </si>
  <si>
    <t>차단기 자동복구 양호 및 절연저항 양호</t>
    <phoneticPr fontId="1" type="noConversion"/>
  </si>
  <si>
    <t>SPD설치 유무</t>
    <phoneticPr fontId="1" type="noConversion"/>
  </si>
  <si>
    <t>무</t>
    <phoneticPr fontId="1" type="noConversion"/>
  </si>
  <si>
    <t>BP사</t>
    <phoneticPr fontId="1" type="noConversion"/>
  </si>
  <si>
    <t>유</t>
    <phoneticPr fontId="1" type="noConversion"/>
  </si>
  <si>
    <t xml:space="preserve">SKT 전원함 내 IELB 자동복구 불량 및 W망 ELB수용되어 있어 IGR변경 및 W망 수용 후 완료 </t>
    <phoneticPr fontId="1" type="noConversion"/>
  </si>
  <si>
    <t>와이어블 분전반 단 발생시 직결처리 예정</t>
    <phoneticPr fontId="1" type="noConversion"/>
  </si>
  <si>
    <t>와이어블 전주단 계량기 내 차단기 누전차단기로 배선용 교체 필요함</t>
    <phoneticPr fontId="1" type="noConversion"/>
  </si>
  <si>
    <t>IELB 자동복구불량으로 교체 요청, SPD 없음</t>
    <phoneticPr fontId="1" type="noConversion"/>
  </si>
  <si>
    <t>W망 누수로 제거 후 개선 완료, 절연저항 양호</t>
    <phoneticPr fontId="1" type="noConversion"/>
  </si>
  <si>
    <t>누수</t>
    <phoneticPr fontId="1" type="noConversion"/>
  </si>
  <si>
    <t>IELB</t>
    <phoneticPr fontId="1" type="noConversion"/>
  </si>
  <si>
    <t>전원함2</t>
    <phoneticPr fontId="1" type="noConversion"/>
  </si>
  <si>
    <t xml:space="preserve"> IELB30A</t>
    <phoneticPr fontId="1" type="noConversion"/>
  </si>
  <si>
    <t>전원함1은 ELB 차단기 함체며 전원함2는 5G만 수용 되어 있음(5G 차단기 불량으로 NFB 직결상태임)</t>
    <phoneticPr fontId="1" type="noConversion"/>
  </si>
  <si>
    <t>자동복구 불량 미조치 ACTA등록 완료</t>
    <phoneticPr fontId="1" type="noConversion"/>
  </si>
  <si>
    <t>절연저항 양호 차단기 교체 자동복구 양호, 차단기 교체 예상됨</t>
    <phoneticPr fontId="1" type="noConversion"/>
  </si>
  <si>
    <t>W망 PSU로 자동복구불가하였고 교체 후 양호</t>
    <phoneticPr fontId="1" type="noConversion"/>
  </si>
  <si>
    <t>LORA장비 절연저항 불량으로 교체 예정, 차단기자동복구 불량으로 ACTA 등록 완료</t>
    <phoneticPr fontId="1" type="noConversion"/>
  </si>
  <si>
    <t>절연저항양호, 자동복구 양호</t>
    <phoneticPr fontId="1" type="noConversion"/>
  </si>
  <si>
    <t>절연저항 양호, 자동복구 양호</t>
    <phoneticPr fontId="1" type="noConversion"/>
  </si>
  <si>
    <t>절연저항양호 자독복구 양호</t>
    <phoneticPr fontId="1" type="noConversion"/>
  </si>
  <si>
    <t>절연저항양호, 차단기 자동복구 양호, 최근 속판교체 예상</t>
    <phoneticPr fontId="1" type="noConversion"/>
  </si>
  <si>
    <t>최근 차단기 자동복구 불가 대상임</t>
    <phoneticPr fontId="1" type="noConversion"/>
  </si>
  <si>
    <t>자동복구 양호, 절연저항 우리정류기 구간 절연저항 불량으로 교체 예정</t>
    <phoneticPr fontId="1" type="noConversion"/>
  </si>
  <si>
    <t>LORA, OM, SO수용되어 있으며 SO미사용 전원 제거 후 절연저항양호, 전원함 2식, 메인 전원함 ELB차단기로 교체 요청 완료</t>
    <phoneticPr fontId="1" type="noConversion"/>
  </si>
  <si>
    <t>이상대, 김기현</t>
    <phoneticPr fontId="1" type="noConversion"/>
  </si>
  <si>
    <t>김진희</t>
    <phoneticPr fontId="1" type="noConversion"/>
  </si>
  <si>
    <t>불량원인</t>
    <phoneticPr fontId="1" type="noConversion"/>
  </si>
  <si>
    <t>조치결과</t>
    <phoneticPr fontId="1" type="noConversion"/>
  </si>
  <si>
    <t>점검진행</t>
    <phoneticPr fontId="3" type="noConversion"/>
  </si>
  <si>
    <t>조치완료</t>
    <phoneticPr fontId="3" type="noConversion"/>
  </si>
  <si>
    <t>점검완료</t>
    <phoneticPr fontId="3" type="noConversion"/>
  </si>
  <si>
    <t>통합형 LGU+ 전원함 누수로 조치 완료하였으나 추가발생으로 LGU+통합 전원함 차단기 ELB에서 배선용으로 변경 요청 완료(배선용 유비 교체 완료)</t>
    <phoneticPr fontId="3" type="noConversion"/>
  </si>
  <si>
    <t>LG 공용 전원함</t>
    <phoneticPr fontId="3" type="noConversion"/>
  </si>
  <si>
    <t>절연저항</t>
    <phoneticPr fontId="1" type="noConversion"/>
  </si>
  <si>
    <r>
      <t>건물측 공용차단기 절연저항값이 2M</t>
    </r>
    <r>
      <rPr>
        <sz val="12"/>
        <rFont val="Calibri"/>
        <family val="2"/>
        <charset val="161"/>
      </rPr>
      <t>Ω</t>
    </r>
    <r>
      <rPr>
        <sz val="12"/>
        <rFont val="맑은 고딕"/>
        <family val="3"/>
        <charset val="129"/>
      </rPr>
      <t>이하로</t>
    </r>
    <r>
      <rPr>
        <sz val="12"/>
        <rFont val="맑은 고딕"/>
        <family val="2"/>
        <charset val="129"/>
      </rPr>
      <t xml:space="preserve"> 장비단까지 선로구간 우천시 추가 절연저항 불량하여 트립이 예상됨 KT주관 예상으로 재포설이 필요하나 추가 트립시 현장에서 추가 점검 예정</t>
    </r>
    <phoneticPr fontId="1" type="noConversion"/>
  </si>
  <si>
    <t>PSU(W망)</t>
    <phoneticPr fontId="1" type="noConversion"/>
  </si>
  <si>
    <t>차단기(자동복구 불가 차단기)</t>
    <phoneticPr fontId="1" type="noConversion"/>
  </si>
  <si>
    <t>조성룡, 김재성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</si>
  <si>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특이사항</t>
    </r>
    <r>
      <rPr>
        <sz val="18"/>
        <color theme="1"/>
        <rFont val="맑은 고딕"/>
        <family val="3"/>
        <charset val="129"/>
        <scheme val="minor"/>
      </rPr>
      <t xml:space="preserve">
1. 농사용 계량기 차단기 : 계량기 함체 견고하지 않아 우천시 누수 예상 
2. 전원함 2식 운용 : 전원함 1식 제거 후 직결처리 필요
3. 차단기 2중 사용 : 전원함이 있으나 계량기단 차단기 설치되어 계량기단 차단기 제거 필요
4. 자동복구형 차단기 미설치 : 누전차단기(ELB) 설치로 교체 
5. 건물전원/산악지역의 전원선을 매립 대상 우천시 잦은 트립발생
6. SPD미설치 운용대상 </t>
    </r>
    <phoneticPr fontId="1" type="noConversion"/>
  </si>
  <si>
    <t>LORA장비, 차단기</t>
    <phoneticPr fontId="1" type="noConversion"/>
  </si>
  <si>
    <t>SO(W망)</t>
    <phoneticPr fontId="1" type="noConversion"/>
  </si>
  <si>
    <t>장비</t>
    <phoneticPr fontId="1" type="noConversion"/>
  </si>
  <si>
    <t>점검완료</t>
    <phoneticPr fontId="1" type="noConversion"/>
  </si>
  <si>
    <t>1차 농사용계량기 차단기 트립, 2차 IELB차단기 트립, 정류기</t>
    <phoneticPr fontId="1" type="noConversion"/>
  </si>
  <si>
    <t>전원선로</t>
    <phoneticPr fontId="1" type="noConversion"/>
  </si>
  <si>
    <t>차단기 : 자동복구 불가 차단기</t>
    <phoneticPr fontId="1" type="noConversion"/>
  </si>
  <si>
    <t>1회</t>
    <phoneticPr fontId="1" type="noConversion"/>
  </si>
  <si>
    <t>2회</t>
    <phoneticPr fontId="1" type="noConversion"/>
  </si>
  <si>
    <t>3회</t>
    <phoneticPr fontId="1" type="noConversion"/>
  </si>
  <si>
    <t>4회</t>
    <phoneticPr fontId="1" type="noConversion"/>
  </si>
  <si>
    <t>중복출동건수</t>
    <phoneticPr fontId="1" type="noConversion"/>
  </si>
  <si>
    <t>5회</t>
  </si>
  <si>
    <t>절연저항 결과</t>
    <phoneticPr fontId="1" type="noConversion"/>
  </si>
  <si>
    <t>20122A76S</t>
  </si>
  <si>
    <t>LGR_NK_춘천가정2_B5.56.LTE.RRH_L(NSN)</t>
  </si>
  <si>
    <t>20122A8EV</t>
  </si>
  <si>
    <t>LGR_NK_춘천월곡2_B5.56.LTE.RRH_L(NSN)</t>
  </si>
  <si>
    <t>절연저항 앙호하며, 자동복구 불량으로 ACTA등록 완료</t>
    <phoneticPr fontId="1" type="noConversion"/>
  </si>
  <si>
    <t>중계기 이설로 전원함 신설 및 절연저항 양호, 자동복구 양호 (NIELB 20A 사용)</t>
    <phoneticPr fontId="1" type="noConversion"/>
  </si>
  <si>
    <t>인빌딩내 배선용차단기로 절연저항양호하며, '23년 당시 전기작업으로 인한 OFF 예상, 23년 이후 미발생</t>
    <phoneticPr fontId="1" type="noConversion"/>
  </si>
  <si>
    <t>측정불가</t>
    <phoneticPr fontId="1" type="noConversion"/>
  </si>
  <si>
    <t>지하 변전실 입구 분전반 내 ELB50A 차단기 트립이며 절연저항 양호, LGU+ 수용되어 있어 제거 완료 및 추가 발생시 배선용으로 검토 예정</t>
    <phoneticPr fontId="1" type="noConversion"/>
  </si>
  <si>
    <t>옥탑 장비 전원함은 절연저항 양호하며 건물측 분전반 차단기 트립 관련하여 추가 발생시 배선용 검토예정</t>
    <phoneticPr fontId="1" type="noConversion"/>
  </si>
  <si>
    <t>김재성, 박상구</t>
    <phoneticPr fontId="1" type="noConversion"/>
  </si>
  <si>
    <t xml:space="preserve">절연저항 양호 및 자동복구 양호(모니터링), 전원함 2식 </t>
    <phoneticPr fontId="1" type="noConversion"/>
  </si>
  <si>
    <t>절연저항 양호 및 자동복구 양호 (모니터링 예정)</t>
    <phoneticPr fontId="1" type="noConversion"/>
  </si>
  <si>
    <t>전원함 도어 개방상태로 트립되었고 ELB차단기로 IGR 교체 요청, 접지도난으로 ACTA등록 완료</t>
    <phoneticPr fontId="1" type="noConversion"/>
  </si>
  <si>
    <t>이상대, 이승규</t>
    <phoneticPr fontId="1" type="noConversion"/>
  </si>
  <si>
    <t>W기지국 정류기 함체 교체 후 양호, 절연저항 양호</t>
    <phoneticPr fontId="1" type="noConversion"/>
  </si>
  <si>
    <t>절연저항양호 자독복구 양호, 전원함 2식</t>
    <phoneticPr fontId="1" type="noConversion"/>
  </si>
  <si>
    <t>절연저항 양호 및 자동복구 양호</t>
    <phoneticPr fontId="1" type="noConversion"/>
  </si>
  <si>
    <t>절연저항 양호 및 자동복구양호, 기존 IELB에서 IGR로 교체 확인되었으며 최근 유비 교체 예상</t>
    <phoneticPr fontId="1" type="noConversion"/>
  </si>
  <si>
    <t>정류기 내부 차단기 트립으로 추가 모니터링 후 교체 예정</t>
    <phoneticPr fontId="1" type="noConversion"/>
  </si>
  <si>
    <t>절연저항 양호 및 자동복구 양호, 전원함 2식</t>
    <phoneticPr fontId="1" type="noConversion"/>
  </si>
  <si>
    <t>절연저항 양호, 배선용 상태양호</t>
    <phoneticPr fontId="1" type="noConversion"/>
  </si>
  <si>
    <t xml:space="preserve">절연저항 양호. 기지국으로 추가발생시 IGR교체 검토 필요 </t>
    <phoneticPr fontId="1" type="noConversion"/>
  </si>
  <si>
    <t>부대 전기작업으로 인한 건물 차단기 off</t>
    <phoneticPr fontId="1" type="noConversion"/>
  </si>
  <si>
    <t>절연저항 양호 및 차단기 자동복구 양호</t>
    <phoneticPr fontId="1" type="noConversion"/>
  </si>
  <si>
    <t>ACTA 등록 여부</t>
    <phoneticPr fontId="1" type="noConversion"/>
  </si>
  <si>
    <t>미등록</t>
    <phoneticPr fontId="1" type="noConversion"/>
  </si>
  <si>
    <t>타사 교체 예정</t>
    <phoneticPr fontId="1" type="noConversion"/>
  </si>
  <si>
    <t>와이어블 교체 요청</t>
    <phoneticPr fontId="1" type="noConversion"/>
  </si>
  <si>
    <t xml:space="preserve">계량기 단배선용 차단기트립으로 절연저항 양호함, 계량기 단에서 야산으로 50m포설되어 있음 낙뇌시 순간 전압상승으로 트립이 예상되며 계량기 함에서 SPD 설치 검토 </t>
    <phoneticPr fontId="1" type="noConversion"/>
  </si>
  <si>
    <t>조치완료</t>
    <phoneticPr fontId="1" type="noConversion"/>
  </si>
  <si>
    <t>-</t>
    <phoneticPr fontId="1" type="noConversion"/>
  </si>
  <si>
    <t>절연저항양호하나 추가 발생시 통합 분전반 배선용 검토 후 차단기 교체 필요</t>
    <phoneticPr fontId="1" type="noConversion"/>
  </si>
  <si>
    <t>기존 IELB에서 IGR로 교체 완료, 현재 양호, 절연저항 양호</t>
    <phoneticPr fontId="1" type="noConversion"/>
  </si>
  <si>
    <r>
      <rPr>
        <b/>
        <sz val="18"/>
        <color theme="1"/>
        <rFont val="맑은 고딕"/>
        <family val="3"/>
        <charset val="129"/>
        <scheme val="minor"/>
      </rPr>
      <t xml:space="preserve">
특이사항</t>
    </r>
    <r>
      <rPr>
        <sz val="18"/>
        <color theme="1"/>
        <rFont val="맑은 고딕"/>
        <family val="3"/>
        <charset val="129"/>
        <scheme val="minor"/>
      </rPr>
      <t xml:space="preserve">
1. 농사용 계량기 차단기 : 계량기 함체 견고하지 않아 우천시 누수 예상 
2. 전원함 2식 운용 : 전원함 1식 제거 후 직결처리 필요
3. 차단기 2중 사용 : 전원함이 있으나 계량기단 차단기 설치되어 계량기단 차단기 제거 필요
4. 자동복구형 차단기 미설치 : 누전차단기(ELB) 설치로 교체 
5. 건물전원/산악지역의 전원선을 매립/공가 대상 우천시 잦은 트립발생(SPD 설치 예정)
6. SPD미설치 운용대상 </t>
    </r>
    <phoneticPr fontId="1" type="noConversion"/>
  </si>
  <si>
    <t>불량비율</t>
    <phoneticPr fontId="1" type="noConversion"/>
  </si>
  <si>
    <t>LGU+ 주관사로 2구간을 100m이상 매립하여 포설한 상태로 우천시 잦은 트립되며 인근 낙뇌시 지락으로 인하여 NFB차단기 트립이 예상됨, SPD 설치 후 모니터링 예정</t>
    <phoneticPr fontId="1" type="noConversion"/>
  </si>
  <si>
    <t>W망 누수로 인한 절연저항 불량으로 제거 후 양호, 작업 후 절연저항 양호(도어 이물질로 인한 빗물 유입)</t>
    <phoneticPr fontId="1" type="noConversion"/>
  </si>
  <si>
    <t>*차단기(자동복구 불가 차단기) : ELB 사용
*장비 : 정류기,PSU(W망),LORA 불량으로 인한 절연저항 불량
*누수 : 농사용계량기 및 W망 장비 누수
*전원선로 : 공용 또는 단독 매립/공가 포설 구간</t>
    <phoneticPr fontId="1" type="noConversion"/>
  </si>
  <si>
    <t>미조치</t>
    <phoneticPr fontId="1" type="noConversion"/>
  </si>
  <si>
    <t>불량 총대상</t>
    <phoneticPr fontId="1" type="noConversion"/>
  </si>
  <si>
    <t>농사용 계량기 내 차단기로 추가 검토 필요, 누수구간 고무패킹 설치 완료(26년3월23일)</t>
    <phoneticPr fontId="1" type="noConversion"/>
  </si>
  <si>
    <r>
      <t>OM PSU불량으로 현재 절연저항 1M</t>
    </r>
    <r>
      <rPr>
        <sz val="11"/>
        <rFont val="Calibri"/>
        <family val="3"/>
        <charset val="161"/>
      </rPr>
      <t>Ω</t>
    </r>
    <r>
      <rPr>
        <sz val="11"/>
        <rFont val="맑은 고딕"/>
        <family val="3"/>
        <charset val="129"/>
      </rPr>
      <t>이하 측정되며, 우천시 추가 불량으로 트립예상, 전원함 2식 구성 중계기로 차단기 1식 제거하여 직결처리 완료</t>
    </r>
    <r>
      <rPr>
        <sz val="11"/>
        <rFont val="맑은 고딕"/>
        <family val="3"/>
        <charset val="129"/>
        <scheme val="minor"/>
      </rPr>
      <t>, PSU교체 후 양호</t>
    </r>
    <phoneticPr fontId="1" type="noConversion"/>
  </si>
  <si>
    <t>차단기 교체 후 양호</t>
    <phoneticPr fontId="1" type="noConversion"/>
  </si>
  <si>
    <t>CRU장비로 농사용계량기 IELB20A ~ 전주 중간 ELB차단기 농사용 계량기단 누수 개선 검토 중, 고무패킹 설치 완료</t>
    <phoneticPr fontId="1" type="noConversion"/>
  </si>
  <si>
    <t>구형전원함 ELB차단기로 전원함 교체 요청 완료, ELB차단기로 교체 완료 및 접지저항 측정 양호</t>
    <phoneticPr fontId="1" type="noConversion"/>
  </si>
  <si>
    <t>절연저항 양호하며, 기존 IGR불량으로 임시 ELB교체되어 자동복구차단기 교체 요청 완료, 자동복구 차단기 교체 완료</t>
    <phoneticPr fontId="1" type="noConversion"/>
  </si>
  <si>
    <t>계량기내 차단기 IELB, 전원함1 IELB 설치되어 있어 계량기 단 차단기 제거 후 직결 ACTA등록 완료, BP작업 완료</t>
    <phoneticPr fontId="1" type="noConversion"/>
  </si>
  <si>
    <t>남스등록 완료 계량기 단 누전차단기에서 배선용으로 교체 요청 완료(중계기 까지 대략 30m포설), BP 차단기 교체 완료</t>
    <phoneticPr fontId="1" type="noConversion"/>
  </si>
  <si>
    <t>자동복구 불량, SPD미설치로 ACTA등록 완료(절연저항 양호), BP조치완료</t>
    <phoneticPr fontId="1" type="noConversion"/>
  </si>
  <si>
    <t>차단기불량으로 추가 ACTA 등록 완료(절연저항 양호), BP작업 완료</t>
    <phoneticPr fontId="1" type="noConversion"/>
  </si>
  <si>
    <t>계량기 이하단 차단기 불량으로 직결 요청 완료, 전원함 2식으로 1식 제거 완료, BP조치 완료</t>
    <phoneticPr fontId="1" type="noConversion"/>
  </si>
  <si>
    <t>2회 차단기 트립으로 절연저항 측정 양호하여 차단기 교체 완료</t>
    <phoneticPr fontId="1" type="noConversion"/>
  </si>
  <si>
    <t>절연저항 양호 및 자동복구 양호(모니터링), 전원함 2식 , BP사 차단기 교체 완료</t>
    <phoneticPr fontId="1" type="noConversion"/>
  </si>
  <si>
    <t>차단기 자동복구 불량으로 ACTA등록 완료(절연저항양호), BP사 차단기 교체 완료</t>
    <phoneticPr fontId="1" type="noConversion"/>
  </si>
  <si>
    <t>전원함내 차단기 자동복구 불량으로 교체 요청 완료, BP사 차단기 교체 완료</t>
    <phoneticPr fontId="1" type="noConversion"/>
  </si>
  <si>
    <t>LGR_NK_양구죽곡2OL_B5.56.LTE.RU(NSN)</t>
    <phoneticPr fontId="1" type="noConversion"/>
  </si>
  <si>
    <t>불가</t>
    <phoneticPr fontId="1" type="noConversion"/>
  </si>
  <si>
    <t>절연저항 양호, 군부대 분전반내 ELB며 우천시 잦은 차단기 트립발생되어 둔감형 차단기 교체 진행하려 했으나 군부대 거부로 차후 추가 발생시 협의 예정</t>
    <phoneticPr fontId="1" type="noConversion"/>
  </si>
  <si>
    <t>차단기 자동복구 불량으로 ACTA등록 완료(절연저항양호), 자동복구 교체 완료 및 OM PSU 절연저항 저조로 교체 완료</t>
    <phoneticPr fontId="1" type="noConversion"/>
  </si>
  <si>
    <t>20203AHIR</t>
  </si>
  <si>
    <t>LGR_NK_춘천산요수CC2_B5.56.LTE.RU(NSN)</t>
  </si>
  <si>
    <t>20173A60Y</t>
  </si>
  <si>
    <t>LGR_NK_춘천홍천고개2_B7.56.LTE.RRU_2.6G_FRHG(NSN)</t>
  </si>
  <si>
    <t>20123AG3J</t>
  </si>
  <si>
    <t>LGR_NK_홍천와야봉수대_B5.56.LTE.RRH_L(NSN)</t>
  </si>
  <si>
    <t>LGR_NK_양구죽곡2OL_B5.56.LTE.RU(NSN)</t>
  </si>
  <si>
    <t>20122A7F6</t>
  </si>
  <si>
    <t>LGR_NK_홍천남노일2_B5.56.LTE.RRH_L(NSN)</t>
  </si>
  <si>
    <t>2021Z2165</t>
  </si>
  <si>
    <t>EL_BR_춘천남춘천_B7.56.LTE.RRU_2.6G_R2212(ELG)</t>
  </si>
  <si>
    <t>2014Z5995</t>
  </si>
  <si>
    <t>LGR_NK_춘천농공고실습장2_B3.56.LTE.RRU_FHEB(NSN)</t>
  </si>
  <si>
    <t>20122A79R</t>
  </si>
  <si>
    <t>KTR_NK_화천하오터널_B5.56.LTE.RRH_L(NSN)</t>
  </si>
  <si>
    <t>20122B40B</t>
  </si>
  <si>
    <t>KTR_NK_화천화악터널_B5.56.LTE.RRH_L(NSN)</t>
  </si>
  <si>
    <t>20122B3LM</t>
  </si>
  <si>
    <t>LGR_NK_양구오미금악교_B5.56.LTE.RRH_L(NSN)</t>
  </si>
  <si>
    <t>200635068</t>
  </si>
  <si>
    <t>춘천애막골WMC.56.WCDMA.SF-W20</t>
  </si>
  <si>
    <t>20122B3HM</t>
  </si>
  <si>
    <t>KTR_NK_화천신읍1-1_B5.56.LTE.RRH_L(NSN)</t>
  </si>
  <si>
    <t>2017Y3747</t>
  </si>
  <si>
    <t>KTR_NK_철원평화전망대_B3.56.LTE.RRU_FHEB(NSN)</t>
  </si>
  <si>
    <t>20223AE5A</t>
  </si>
  <si>
    <t>LGR_NK_춘천삼악산케이블카정상_B3.56.LTE.RRU_FHEB(N</t>
  </si>
  <si>
    <t>20153A6I5</t>
  </si>
  <si>
    <t>(고압)LGR_NK_춘천무림정사_WLME(B3).56.WCDMA.RO-MIB</t>
  </si>
  <si>
    <t>자체예정</t>
    <phoneticPr fontId="1" type="noConversion"/>
  </si>
  <si>
    <t>구축필요</t>
    <phoneticPr fontId="1" type="noConversion"/>
  </si>
  <si>
    <t>와이어블 요청 완료</t>
    <phoneticPr fontId="1" type="noConversion"/>
  </si>
  <si>
    <t>LGU+ 작업 예정</t>
    <phoneticPr fontId="1" type="noConversion"/>
  </si>
  <si>
    <t>KT선로며 절연저항은 2메가옴으로 기준양호로 미시행</t>
    <phoneticPr fontId="1" type="noConversion"/>
  </si>
  <si>
    <t>절연저항은 양호하나 우천시 5층 ELB차단기 잦은 트립으로 배선용으로 교체 요청 완료(3사 공용 차단기), BP차단기 교체 완료</t>
    <phoneticPr fontId="1" type="noConversion"/>
  </si>
  <si>
    <t>차단기 불량으로 인한 절연저항 불량으로 ACTA 등록 완료,, BP차단기 교체 완료</t>
    <phoneticPr fontId="1" type="noConversion"/>
  </si>
  <si>
    <t>계량기내 차단기 ELB, 전원함1 IELB, 전원함2 IELB 구성되어 있고 계량기단 차단기 제거 및 전원함 통합 요청 완료(ACTA등록 완료), SPD미설치 대상, 전원함2식으로 차단기제거 및 계량기 이하 차단기 직결 완료, 접지 설치 와료</t>
    <phoneticPr fontId="1" type="noConversion"/>
  </si>
  <si>
    <t>3사 공용 전원함 30A 사용중이나 가입자 증가로 인한 용량증가로 LGU+ 전류용량 상향 교체 예정, 용량 상향 교체 완료 후 양호</t>
    <phoneticPr fontId="1" type="noConversion"/>
  </si>
  <si>
    <t>춘천남산공동전원주택-DB13</t>
    <phoneticPr fontId="1" type="noConversion"/>
  </si>
  <si>
    <t>20122A7II</t>
  </si>
  <si>
    <t>2021Y6211</t>
  </si>
  <si>
    <t>EL_춘천후평자연유치원_B3.56.LTE.RRUS13(ELG)</t>
  </si>
  <si>
    <t>20122B3QP</t>
  </si>
  <si>
    <t>LGR_NK_인제하남2_B5.56.LTE.RRH_L(NSN)</t>
  </si>
  <si>
    <t>20123AFBP</t>
  </si>
  <si>
    <t>LGR_NK_인제갑둔옥토골_B5.56.LTE.RRH_L(NSN)</t>
  </si>
  <si>
    <t>절연저항 양호하며 추가 모니터링 예정</t>
    <phoneticPr fontId="1" type="noConversion"/>
  </si>
  <si>
    <t>3사 전원함내 ELB 사용으로 배선용 차단기 교체 요청 완료(타사 배선용 완료), 자동복구형으로 교체완료(이상민)</t>
    <phoneticPr fontId="1" type="noConversion"/>
  </si>
  <si>
    <t>전원함 교체로 불가, 유비교체 예정</t>
    <phoneticPr fontId="1" type="noConversion"/>
  </si>
  <si>
    <t>인제서흥가전2-B7</t>
    <phoneticPr fontId="1" type="noConversion"/>
  </si>
  <si>
    <t>기지국으로 문어발식 및 계량기 전원선 노후로 ACTA등록 완료, 구형 전원함내 ELB차단기 자동복구형으로 3식 교체 완료</t>
    <phoneticPr fontId="1" type="noConversion"/>
  </si>
  <si>
    <t>자동복구 불량 및 SPD미설치로 ACTA등록 완료, 교체 완료</t>
    <phoneticPr fontId="1" type="noConversion"/>
  </si>
  <si>
    <t>기지국으로 문어발식 전원함으로 통합분전반 교체 및 IELB 자동복구불량으로 교체 필요, 차체 교체 완료</t>
    <phoneticPr fontId="1" type="noConversion"/>
  </si>
  <si>
    <t>전원함 도어 오픈으로 인한 차단기불량으로 임시 ELB 차단기 설치 ACTA등록 완료</t>
    <phoneticPr fontId="1" type="noConversion"/>
  </si>
  <si>
    <t>절연저항 불량으로 정류기 AC OUT 단 제거후 자동복구 양호</t>
    <phoneticPr fontId="1" type="noConversion"/>
  </si>
  <si>
    <t>LGR_NK_화천평화의댐_B5.56.LTE.RRH_L(NSN)</t>
    <phoneticPr fontId="1" type="noConversion"/>
  </si>
  <si>
    <t>20122B40A</t>
  </si>
  <si>
    <t>KTR_NK_화천용담3_B5.56.LTE.RRH_L(NSN)</t>
  </si>
  <si>
    <t>20232A3DS</t>
  </si>
  <si>
    <t>KTR_NK_공K_화천7사단본부벙커_B3_IB.51.LTE.RRU_FHEB</t>
  </si>
  <si>
    <t>2018Z4183</t>
  </si>
  <si>
    <t>LGR_NK_인제원대회동2_B3.56.LTE.RRU_FHEB(NSN)</t>
  </si>
  <si>
    <t>2014Z8146</t>
  </si>
  <si>
    <t>LGR_NK_화천평화의댐_B3.56.LTE.RRU_FHEB(NSN)</t>
  </si>
  <si>
    <t>20122A8LJ</t>
  </si>
  <si>
    <t>LGR_NK_홍천팔봉곤충체험장_B5.56.LTE.RRH_L(NSN)</t>
  </si>
  <si>
    <t>2025Y9084</t>
  </si>
  <si>
    <t>LGR_NK_홍천팔봉오도치캠핑장_B5.51.LTE.RRH_L(NSN)</t>
  </si>
  <si>
    <t>2013Z3538</t>
  </si>
  <si>
    <t>LGR_NK_인제수산대동치_B5.56.LTE.RRH_L(NSN)</t>
  </si>
  <si>
    <t>20122A7M1</t>
  </si>
  <si>
    <t>LGR_NK_인제방태산휴양림3_B5.56.LTE.RRH_L(NSN)</t>
  </si>
  <si>
    <t>20123ADMM</t>
  </si>
  <si>
    <t>LGR_NK_인제곰배골_B5.56.LTE.RRH_L(NSN)</t>
  </si>
  <si>
    <t>20173A5ZY</t>
  </si>
  <si>
    <t>LGR_NK_인제냇강마을2_B7.56.LTE.RRU_2.6G_FRHG(NSN)</t>
  </si>
  <si>
    <t>2017Y6287</t>
  </si>
  <si>
    <t>LGR_NK_인제곰배령4_B5.51.LTE.RU(NSN)</t>
  </si>
  <si>
    <t>20122B3U1</t>
  </si>
  <si>
    <t>LGR_NK_인제설피6_B5.56.LTE.RRH_L(NSN)</t>
  </si>
  <si>
    <t>2025Y9006</t>
  </si>
  <si>
    <t>LGR_NK_인제김부과훈단803철탑_B5.51.LTE.RRU_800M_AH</t>
  </si>
  <si>
    <t>LGR_NK_양구성곡령2_B5.51.LTE.RU(NSN)</t>
  </si>
  <si>
    <t>LGR_NK_홍천두미3_B5.51.LTE.RRH_L(NSN)</t>
  </si>
  <si>
    <t>20123AG3F</t>
  </si>
  <si>
    <t>LGR_NK_홍천와야봉수대3_B5.51.LTE.RRH_L(NSN)</t>
  </si>
  <si>
    <t>계량기함</t>
    <phoneticPr fontId="1" type="noConversion"/>
  </si>
  <si>
    <t>LTE는 계량기 전단으로 사용하며 계량기단 고무패킹 설치 완료 , 전원단자 단락으로 수리후 양호</t>
    <phoneticPr fontId="1" type="noConversion"/>
  </si>
  <si>
    <t xml:space="preserve"> NIELB30A</t>
    <phoneticPr fontId="1" type="noConversion"/>
  </si>
  <si>
    <t xml:space="preserve">NIELB 30A 교체완료, 자동복구 양호하였으나 잦은 발생 </t>
    <phoneticPr fontId="3" type="noConversion"/>
  </si>
  <si>
    <t>진행중</t>
    <phoneticPr fontId="3" type="noConversion"/>
  </si>
  <si>
    <t>LTE 차단기 트립으로 절연저항양호하여 차단기 교체 완료, 전원함 3식</t>
    <phoneticPr fontId="1" type="noConversion"/>
  </si>
  <si>
    <t xml:space="preserve">IELB20A, 농사용계량기 고무패킹 설치 완료 절연저항 양호, </t>
    <phoneticPr fontId="1" type="noConversion"/>
  </si>
  <si>
    <t>26년8월</t>
    <phoneticPr fontId="1" type="noConversion"/>
  </si>
  <si>
    <t>20122B3I2</t>
  </si>
  <si>
    <t>LGR_NK_춘천안촌낚시터_B5.56.LTE.RRH_L(NSN)</t>
  </si>
  <si>
    <t>2012Z6770</t>
  </si>
  <si>
    <t>(CAM)춘천우석초교-B5.56.LTE.RRH_L(NSN)</t>
  </si>
  <si>
    <t>20122A7D8</t>
  </si>
  <si>
    <t>KTR_NK_홍천밭배고개_B5.56.LTE.RRH_L(NSN)</t>
  </si>
  <si>
    <t>20122A6N5</t>
  </si>
  <si>
    <t>LGR_NK_홍천마곡유원지4_B5.56.LTE.RRH_L(NSN)</t>
  </si>
  <si>
    <t>201421746</t>
  </si>
  <si>
    <t>LGR_NK_춘천팔미3_B3.56.LTE.RRU_FHEB(NSN)</t>
  </si>
  <si>
    <t>201421719</t>
  </si>
  <si>
    <t>춘천중앙하이츠-B3.56.LTE.RRU_FHEB(NSN)</t>
  </si>
  <si>
    <t>20122A865</t>
  </si>
  <si>
    <t>LGR_NK_양구남면송우_B5.56.LTE.RRH_L(NSN)</t>
  </si>
  <si>
    <t>20122A8K1</t>
  </si>
  <si>
    <t>LGR_NK_춘천정족_B5.56.LTE.RRH_L(NSN)</t>
  </si>
  <si>
    <t>계량기함체 차단기로 우천으로 인한 불량 임시조치, 계량기 고무패킹 설치 완료, 전원구성 변경관련 ACTA등록 완료</t>
    <phoneticPr fontId="1" type="noConversion"/>
  </si>
  <si>
    <t>201338589</t>
  </si>
  <si>
    <t>LGR_NK_춘천거두농공단지_MTH(B53).56.WCDMA.RO-MIBOS</t>
  </si>
  <si>
    <t>■ KEY MISSON 대상(101국소외)</t>
    <phoneticPr fontId="1" type="noConversion"/>
  </si>
  <si>
    <t>계량기함내 차단기 제거 완료, 절연저항측정 양호, 상꼬임으로 변경 후 양호</t>
    <phoneticPr fontId="1" type="noConversion"/>
  </si>
  <si>
    <t>자동복구양호 및 절연저항 측정 양호, 전원함 2식으로 차단기 1식 제거 완료</t>
    <phoneticPr fontId="1" type="noConversion"/>
  </si>
  <si>
    <t>트립불가로 인한 차단기 교체 후 양호</t>
    <phoneticPr fontId="1" type="noConversion"/>
  </si>
  <si>
    <t>W망 전원분리</t>
    <phoneticPr fontId="1" type="noConversion"/>
  </si>
  <si>
    <t>2016Y4377</t>
  </si>
  <si>
    <t>KTR_NK_화천상리육군관사2_B7.56.LTE.RRU_2.6G_FRHG(N</t>
  </si>
  <si>
    <t>20122A7FS</t>
  </si>
  <si>
    <t>LGR_NK_춘천방곡_B5.56.LTE.RRH_L(NSN)</t>
  </si>
  <si>
    <t>20163A4MS</t>
  </si>
  <si>
    <t>LGR_NK_춘천청평하우재3_B3.56.LTE.RRU_FHEB(NSN)</t>
  </si>
  <si>
    <t>20122A7FM</t>
  </si>
  <si>
    <t>LGR_NK_춘천창촌_B5.56.LTE.RRH_L(NSN)</t>
  </si>
  <si>
    <t>2013Z3528</t>
  </si>
  <si>
    <t>KTR_NK_철원문혜산림연구소1_B5.56.LTE.RRH_L(NSN)</t>
  </si>
  <si>
    <t>20233A09I</t>
  </si>
  <si>
    <t>(고압)LGR_NK_춘천원창고개3_B3.56.LTE.RRU_FHEB(NSN)</t>
  </si>
  <si>
    <t>20223AJ5Q</t>
  </si>
  <si>
    <t>LGR_NK_홍천모곡유원지_B7.56.LTE.RRU_2.6G_FRHG(NSN)</t>
  </si>
  <si>
    <t>홍천노천전원주택mth</t>
    <phoneticPr fontId="1" type="noConversion"/>
  </si>
  <si>
    <t>자동복구양호 및 절연저항 양호, 전원함 2개 및 차단기 2중사용으로 1식 제거</t>
    <phoneticPr fontId="1" type="noConversion"/>
  </si>
  <si>
    <t>20153A8UB</t>
  </si>
  <si>
    <t>LGR_NK_춘천평촌리_B3.56.LTE.CRU_L10(NSN)</t>
  </si>
  <si>
    <t>20122B3VB</t>
  </si>
  <si>
    <t>LGR_NK_춘천당림대각사_B5.56.LTE.RRH_L(NSN)</t>
  </si>
  <si>
    <t>20122A8HS</t>
  </si>
  <si>
    <t>LGR_NK_춘천동산4_B5.56.LTE.RRH_L(NSN)</t>
  </si>
  <si>
    <t>2025Z2453</t>
  </si>
  <si>
    <t>LGR_NK_춘천동면품걸2_B5.56.LTE.RRU_800M_AHCA(NSN)</t>
  </si>
  <si>
    <t>20193AFLA</t>
  </si>
  <si>
    <t>LGR_NK_인제천도8020부대93포병대대_DB13.56.LTE.RRU(</t>
  </si>
  <si>
    <t>201229159</t>
  </si>
  <si>
    <t>춘천칠전부영-B5.56.LTE.RU(NSN)</t>
  </si>
  <si>
    <t>201421759</t>
  </si>
  <si>
    <t>춘천칠전부영-B3.56.LTE.RRU_FHEB(NSN)</t>
  </si>
  <si>
    <t>2013Z3533</t>
  </si>
  <si>
    <t>LGR_NK_홍천물걸조상골_B5.56.LTE.RRH_L(NSN)</t>
  </si>
  <si>
    <t>20122B3P1</t>
  </si>
  <si>
    <t>LGR_NK_인제풍전동_B5.56.LTE.RRH_L(NSN)</t>
  </si>
  <si>
    <t>홍천오션월드</t>
    <phoneticPr fontId="1" type="noConversion"/>
  </si>
  <si>
    <t>ELCB</t>
    <phoneticPr fontId="1" type="noConversion"/>
  </si>
  <si>
    <t>김진희, 이상민</t>
    <phoneticPr fontId="1" type="noConversion"/>
  </si>
  <si>
    <t>NORS460 SELF불량으로 교체 후 양호</t>
    <phoneticPr fontId="1" type="noConversion"/>
  </si>
  <si>
    <t>중형정류기 SELF 교체</t>
    <phoneticPr fontId="1" type="noConversion"/>
  </si>
  <si>
    <t>자동복구형 차단기 불량으로 긴급 ELB구매후 차단기 교체 완료, 자동복구형으로 교체필요 ACTA등록 필요, 추가 W망 PSU불량으로 트립으로 전원분리 운용중, OM PSU불량 추가 확인</t>
    <phoneticPr fontId="1" type="noConversion"/>
  </si>
  <si>
    <t>OM PSU분리</t>
    <phoneticPr fontId="1" type="noConversion"/>
  </si>
  <si>
    <t>조범신, 박상구</t>
    <phoneticPr fontId="1" type="noConversion"/>
  </si>
  <si>
    <t>W망 PSU교체 필요 파악</t>
    <phoneticPr fontId="1" type="noConversion"/>
  </si>
  <si>
    <t>차단기 내재화 지급(총20)</t>
    <phoneticPr fontId="1" type="noConversion"/>
  </si>
  <si>
    <t xml:space="preserve">절연저항 불량, 자동복구 불량, DOR 누수로 인한 빗물 제거 및 도어 청소 시행 </t>
    <phoneticPr fontId="1" type="noConversion"/>
  </si>
  <si>
    <t>자동복구불가로 차단기 교체 완료(차단기 트립대상은 아님)</t>
    <phoneticPr fontId="1" type="noConversion"/>
  </si>
  <si>
    <t>20122A7U2</t>
  </si>
  <si>
    <t>LGR_NK_홍천생태공원_B5.56.LTE.RRH_L(NSN)</t>
  </si>
  <si>
    <t>20122B3MG</t>
  </si>
  <si>
    <t>LGR_NK_인제용대만평골_B5.56.LTE.RRH_L(NSN)</t>
  </si>
  <si>
    <t>2014Z6331</t>
  </si>
  <si>
    <t>춘천근화사거리-B3.56.LTE.RRU_FHEB(NSN)</t>
  </si>
  <si>
    <t>20123ADN6</t>
  </si>
  <si>
    <t>LGR_NK_인제가리산4_B5.56.LTE.RRH_L(NSN)</t>
  </si>
  <si>
    <t>사용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</si>
</sst>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.0%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  <charset val="161"/>
    </font>
    <font>
      <sz val="12"/>
      <name val="Calibri"/>
      <family val="2"/>
      <charset val="161"/>
    </font>
    <font>
      <sz val="12"/>
      <name val="맑은 고딕"/>
      <family val="2"/>
      <charset val="129"/>
    </font>
    <font>
      <sz val="12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9" tint="0.79998168889431442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/>
    <xf numFmtId="176" fontId="0" fillId="0" borderId="4" xfId="0" applyNumberFormat="1" applyBorder="1" applyAlignment="1"/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8" fillId="4" borderId="4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0" borderId="0" xfId="0" applyFont="1" applyAlignment="1"/>
    <xf numFmtId="0" fontId="12" fillId="0" borderId="0" xfId="0" applyFont="1" applyAlignment="1"/>
    <xf numFmtId="0" fontId="11" fillId="0" borderId="0" xfId="0" applyFont="1">
      <alignment vertical="center"/>
    </xf>
    <xf numFmtId="0" fontId="15" fillId="0" borderId="4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2" fillId="5" borderId="4" xfId="0" applyFont="1" applyFill="1" applyBorder="1" applyAlignment="1">
      <alignment horizontal="center"/>
    </xf>
    <xf numFmtId="49" fontId="16" fillId="0" borderId="4" xfId="0" applyNumberFormat="1" applyFont="1" applyBorder="1">
      <alignment vertical="center"/>
    </xf>
    <xf numFmtId="49" fontId="16" fillId="0" borderId="4" xfId="0" applyNumberFormat="1" applyFont="1" applyBorder="1" applyAlignment="1">
      <alignment horizontal="left" vertical="center"/>
    </xf>
    <xf numFmtId="0" fontId="4" fillId="5" borderId="4" xfId="0" applyFont="1" applyFill="1" applyBorder="1" applyAlignment="1">
      <alignment horizontal="center"/>
    </xf>
    <xf numFmtId="49" fontId="16" fillId="5" borderId="4" xfId="0" applyNumberFormat="1" applyFont="1" applyFill="1" applyBorder="1" applyAlignment="1">
      <alignment horizontal="left" vertical="center"/>
    </xf>
    <xf numFmtId="49" fontId="16" fillId="5" borderId="4" xfId="0" applyNumberFormat="1" applyFont="1" applyFill="1" applyBorder="1">
      <alignment vertical="center"/>
    </xf>
    <xf numFmtId="49" fontId="4" fillId="5" borderId="4" xfId="0" applyNumberFormat="1" applyFont="1" applyFill="1" applyBorder="1" applyAlignment="1">
      <alignment horizontal="left" vertical="center"/>
    </xf>
    <xf numFmtId="49" fontId="4" fillId="5" borderId="4" xfId="0" applyNumberFormat="1" applyFont="1" applyFill="1" applyBorder="1">
      <alignment vertical="center"/>
    </xf>
    <xf numFmtId="49" fontId="6" fillId="5" borderId="4" xfId="0" applyNumberFormat="1" applyFont="1" applyFill="1" applyBorder="1" applyAlignment="1">
      <alignment horizontal="left" vertical="center"/>
    </xf>
    <xf numFmtId="0" fontId="4" fillId="5" borderId="4" xfId="0" applyFont="1" applyFill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9" fontId="8" fillId="0" borderId="12" xfId="1" applyFont="1" applyBorder="1" applyAlignment="1">
      <alignment horizontal="center" vertical="center"/>
    </xf>
    <xf numFmtId="9" fontId="15" fillId="0" borderId="12" xfId="1" applyFont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9" fontId="15" fillId="4" borderId="13" xfId="1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49" fontId="19" fillId="0" borderId="4" xfId="0" applyNumberFormat="1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49" fontId="19" fillId="5" borderId="4" xfId="0" applyNumberFormat="1" applyFont="1" applyFill="1" applyBorder="1" applyAlignment="1">
      <alignment horizontal="center" vertical="center"/>
    </xf>
    <xf numFmtId="49" fontId="2" fillId="5" borderId="4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16" fillId="5" borderId="4" xfId="0" applyNumberFormat="1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4" xfId="0" applyFont="1" applyBorder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6" fillId="3" borderId="1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16" fillId="0" borderId="4" xfId="0" applyFont="1" applyBorder="1" applyAlignment="1">
      <alignment horizontal="center"/>
    </xf>
    <xf numFmtId="0" fontId="16" fillId="3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/>
    <xf numFmtId="0" fontId="16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9" fontId="8" fillId="7" borderId="10" xfId="1" applyFont="1" applyFill="1" applyBorder="1" applyAlignment="1">
      <alignment horizontal="center" vertical="center"/>
    </xf>
    <xf numFmtId="0" fontId="0" fillId="7" borderId="16" xfId="0" applyFill="1" applyBorder="1">
      <alignment vertical="center"/>
    </xf>
    <xf numFmtId="9" fontId="8" fillId="7" borderId="13" xfId="1" applyFont="1" applyFill="1" applyBorder="1" applyAlignment="1">
      <alignment horizontal="center" vertical="center"/>
    </xf>
    <xf numFmtId="0" fontId="0" fillId="7" borderId="15" xfId="0" applyFill="1" applyBorder="1">
      <alignment vertical="center"/>
    </xf>
    <xf numFmtId="0" fontId="0" fillId="7" borderId="0" xfId="0" applyFill="1" applyBorder="1">
      <alignment vertical="center"/>
    </xf>
    <xf numFmtId="0" fontId="11" fillId="3" borderId="0" xfId="0" applyFont="1" applyFill="1">
      <alignment vertical="center"/>
    </xf>
    <xf numFmtId="0" fontId="0" fillId="3" borderId="0" xfId="0" applyFill="1">
      <alignment vertical="center"/>
    </xf>
    <xf numFmtId="0" fontId="2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14" fontId="2" fillId="0" borderId="4" xfId="0" applyNumberFormat="1" applyFont="1" applyBorder="1" applyAlignment="1">
      <alignment horizontal="center"/>
    </xf>
    <xf numFmtId="14" fontId="2" fillId="5" borderId="4" xfId="0" applyNumberFormat="1" applyFont="1" applyFill="1" applyBorder="1" applyAlignment="1">
      <alignment horizontal="center"/>
    </xf>
    <xf numFmtId="14" fontId="2" fillId="5" borderId="4" xfId="0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14" fontId="0" fillId="5" borderId="4" xfId="0" applyNumberFormat="1" applyFill="1" applyBorder="1" applyAlignment="1">
      <alignment horizontal="center"/>
    </xf>
    <xf numFmtId="14" fontId="0" fillId="0" borderId="4" xfId="0" applyNumberFormat="1" applyBorder="1" applyAlignment="1"/>
    <xf numFmtId="14" fontId="0" fillId="0" borderId="4" xfId="0" applyNumberFormat="1" applyBorder="1" applyAlignment="1">
      <alignment vertical="center"/>
    </xf>
    <xf numFmtId="0" fontId="4" fillId="7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/>
    <xf numFmtId="0" fontId="0" fillId="0" borderId="0" xfId="0" applyAlignment="1">
      <alignment horizontal="left"/>
    </xf>
    <xf numFmtId="0" fontId="4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wrapText="1"/>
    </xf>
    <xf numFmtId="0" fontId="0" fillId="3" borderId="4" xfId="0" applyFill="1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15" fillId="0" borderId="17" xfId="0" applyFont="1" applyFill="1" applyBorder="1" applyAlignment="1">
      <alignment vertical="top" wrapText="1"/>
    </xf>
    <xf numFmtId="0" fontId="15" fillId="0" borderId="0" xfId="0" applyFont="1" applyFill="1" applyBorder="1" applyAlignment="1">
      <alignment vertical="top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9" fontId="15" fillId="0" borderId="10" xfId="1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4" fontId="19" fillId="5" borderId="4" xfId="0" applyNumberFormat="1" applyFont="1" applyFill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/>
    </xf>
    <xf numFmtId="14" fontId="19" fillId="3" borderId="4" xfId="0" applyNumberFormat="1" applyFont="1" applyFill="1" applyBorder="1" applyAlignment="1">
      <alignment horizontal="center" vertical="center"/>
    </xf>
    <xf numFmtId="14" fontId="19" fillId="3" borderId="4" xfId="0" applyNumberFormat="1" applyFont="1" applyFill="1" applyBorder="1" applyAlignment="1">
      <alignment horizont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4" fontId="19" fillId="0" borderId="25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14" fontId="19" fillId="3" borderId="25" xfId="0" applyNumberFormat="1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top" wrapText="1"/>
    </xf>
    <xf numFmtId="0" fontId="15" fillId="0" borderId="9" xfId="0" applyFont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5" fillId="0" borderId="10" xfId="0" quotePrefix="1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7" borderId="6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177" fontId="15" fillId="0" borderId="10" xfId="1" applyNumberFormat="1" applyFont="1" applyFill="1" applyBorder="1" applyAlignment="1">
      <alignment horizontal="center" vertical="center" wrapText="1"/>
    </xf>
    <xf numFmtId="0" fontId="15" fillId="0" borderId="9" xfId="0" quotePrefix="1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9" fontId="15" fillId="0" borderId="23" xfId="1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 wrapText="1"/>
    </xf>
    <xf numFmtId="177" fontId="15" fillId="0" borderId="29" xfId="1" applyNumberFormat="1" applyFont="1" applyFill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9" fontId="15" fillId="0" borderId="29" xfId="1" applyFont="1" applyFill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49" fontId="19" fillId="3" borderId="4" xfId="0" applyNumberFormat="1" applyFon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6" borderId="4" xfId="0" applyFill="1" applyBorder="1">
      <alignment vertical="center"/>
    </xf>
    <xf numFmtId="49" fontId="5" fillId="8" borderId="4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49" fontId="16" fillId="8" borderId="4" xfId="0" applyNumberFormat="1" applyFont="1" applyFill="1" applyBorder="1" applyAlignment="1">
      <alignment horizontal="center" vertical="center"/>
    </xf>
    <xf numFmtId="0" fontId="26" fillId="0" borderId="4" xfId="0" applyFont="1" applyBorder="1" applyAlignment="1"/>
    <xf numFmtId="0" fontId="0" fillId="8" borderId="4" xfId="0" applyFill="1" applyBorder="1" applyAlignment="1">
      <alignment horizontal="center"/>
    </xf>
    <xf numFmtId="0" fontId="0" fillId="0" borderId="14" xfId="0" applyBorder="1">
      <alignment vertical="center"/>
    </xf>
    <xf numFmtId="0" fontId="0" fillId="3" borderId="4" xfId="0" applyFill="1" applyBorder="1">
      <alignment vertical="center"/>
    </xf>
    <xf numFmtId="0" fontId="16" fillId="8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5" fillId="8" borderId="3" xfId="0" applyNumberFormat="1" applyFont="1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5" fillId="7" borderId="27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left" vertical="top" wrapText="1"/>
    </xf>
    <xf numFmtId="0" fontId="15" fillId="0" borderId="17" xfId="0" applyFont="1" applyFill="1" applyBorder="1" applyAlignment="1">
      <alignment horizontal="left" vertical="top" wrapText="1"/>
    </xf>
    <xf numFmtId="0" fontId="15" fillId="0" borderId="20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 wrapText="1"/>
    </xf>
    <xf numFmtId="0" fontId="15" fillId="0" borderId="16" xfId="0" applyFont="1" applyFill="1" applyBorder="1" applyAlignment="1">
      <alignment horizontal="left" vertical="top" wrapText="1"/>
    </xf>
    <xf numFmtId="0" fontId="15" fillId="0" borderId="21" xfId="0" applyFont="1" applyFill="1" applyBorder="1" applyAlignment="1">
      <alignment horizontal="left" vertical="top" wrapText="1"/>
    </xf>
    <xf numFmtId="0" fontId="15" fillId="0" borderId="18" xfId="0" applyFont="1" applyFill="1" applyBorder="1" applyAlignment="1">
      <alignment horizontal="left" vertical="top" wrapText="1"/>
    </xf>
    <xf numFmtId="0" fontId="15" fillId="0" borderId="22" xfId="0" applyFont="1" applyFill="1" applyBorder="1" applyAlignment="1">
      <alignment horizontal="left" vertical="top" wrapText="1"/>
    </xf>
    <xf numFmtId="0" fontId="15" fillId="0" borderId="24" xfId="0" applyFont="1" applyFill="1" applyBorder="1" applyAlignment="1">
      <alignment horizontal="center" vertical="top" wrapText="1"/>
    </xf>
    <xf numFmtId="0" fontId="15" fillId="0" borderId="31" xfId="0" applyFont="1" applyFill="1" applyBorder="1" applyAlignment="1">
      <alignment horizontal="center" vertical="top" wrapText="1"/>
    </xf>
    <xf numFmtId="0" fontId="0" fillId="0" borderId="18" xfId="0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26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114301</xdr:colOff>
      <xdr:row>20</xdr:row>
      <xdr:rowOff>162561</xdr:rowOff>
    </xdr:from>
    <xdr:to>
      <xdr:col>27</xdr:col>
      <xdr:colOff>341631</xdr:colOff>
      <xdr:row>68</xdr:row>
      <xdr:rowOff>153036</xdr:rowOff>
    </xdr:to>
    <xdr:grpSp>
      <xdr:nvGrpSpPr>
        <xdr:cNvPr id="14" name="그룹 13">
          <a:extLst>
            <a:ext uri="{FF2B5EF4-FFF2-40B4-BE49-F238E27FC236}">
              <a16:creationId xmlns:a16="http://schemas.microsoft.com/office/drawing/2014/main" id="{AD2E97F0-05A4-42DD-8297-CAAEDE65C93C}"/>
            </a:ext>
          </a:extLst>
        </xdr:cNvPr>
        <xdr:cNvGrpSpPr/>
      </xdr:nvGrpSpPr>
      <xdr:grpSpPr>
        <a:xfrm>
          <a:off x="11449051" y="4518752"/>
          <a:ext cx="6894830" cy="10438855"/>
          <a:chOff x="14145895" y="6318250"/>
          <a:chExt cx="9791293" cy="16932783"/>
        </a:xfrm>
      </xdr:grpSpPr>
      <xdr:pic>
        <xdr:nvPicPr>
          <xdr:cNvPr id="9" name="그림 8">
            <a:extLst>
              <a:ext uri="{FF2B5EF4-FFF2-40B4-BE49-F238E27FC236}">
                <a16:creationId xmlns:a16="http://schemas.microsoft.com/office/drawing/2014/main" id="{DE224455-F342-402F-ABB7-C07B676120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4145895" y="6318250"/>
            <a:ext cx="9791293" cy="16932783"/>
          </a:xfrm>
          <a:prstGeom prst="rect">
            <a:avLst/>
          </a:prstGeom>
        </xdr:spPr>
      </xdr:pic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8EC7F4FA-6DCA-4EED-8F22-406AD84423A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1856" t="25687" r="742" b="14194"/>
          <a:stretch/>
        </xdr:blipFill>
        <xdr:spPr>
          <a:xfrm>
            <a:off x="14474190" y="15839440"/>
            <a:ext cx="9254490" cy="7212965"/>
          </a:xfrm>
          <a:prstGeom prst="rect">
            <a:avLst/>
          </a:prstGeom>
        </xdr:spPr>
      </xdr:pic>
      <xdr:sp macro="" textlink="">
        <xdr:nvSpPr>
          <xdr:cNvPr id="12" name="타원 11">
            <a:extLst>
              <a:ext uri="{FF2B5EF4-FFF2-40B4-BE49-F238E27FC236}">
                <a16:creationId xmlns:a16="http://schemas.microsoft.com/office/drawing/2014/main" id="{1C1FE895-00BC-4312-8AF6-AAF7559CB427}"/>
              </a:ext>
            </a:extLst>
          </xdr:cNvPr>
          <xdr:cNvSpPr/>
        </xdr:nvSpPr>
        <xdr:spPr>
          <a:xfrm>
            <a:off x="16192500" y="17839690"/>
            <a:ext cx="1234440" cy="1242060"/>
          </a:xfrm>
          <a:prstGeom prst="ellipse">
            <a:avLst/>
          </a:prstGeom>
          <a:solidFill>
            <a:schemeClr val="accent1">
              <a:alpha val="0"/>
            </a:schemeClr>
          </a:solidFill>
          <a:ln w="984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582F846E-C25A-4672-9F64-23AF9BD57680}"/>
              </a:ext>
            </a:extLst>
          </xdr:cNvPr>
          <xdr:cNvSpPr/>
        </xdr:nvSpPr>
        <xdr:spPr>
          <a:xfrm>
            <a:off x="20443190" y="20219035"/>
            <a:ext cx="1243965" cy="1253490"/>
          </a:xfrm>
          <a:prstGeom prst="ellipse">
            <a:avLst/>
          </a:prstGeom>
          <a:solidFill>
            <a:schemeClr val="accent1">
              <a:alpha val="0"/>
            </a:schemeClr>
          </a:solidFill>
          <a:ln w="984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pic>
        <xdr:nvPicPr>
          <xdr:cNvPr id="10" name="그림 9">
            <a:extLst>
              <a:ext uri="{FF2B5EF4-FFF2-40B4-BE49-F238E27FC236}">
                <a16:creationId xmlns:a16="http://schemas.microsoft.com/office/drawing/2014/main" id="{96B6360D-F5E1-41A3-B5BB-4C2D5FE792C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/>
          <a:srcRect l="49686" t="25641" r="803" b="57946"/>
          <a:stretch/>
        </xdr:blipFill>
        <xdr:spPr>
          <a:xfrm>
            <a:off x="19284804" y="15966441"/>
            <a:ext cx="4642520" cy="2222499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320040</xdr:colOff>
      <xdr:row>16</xdr:row>
      <xdr:rowOff>67763</xdr:rowOff>
    </xdr:from>
    <xdr:to>
      <xdr:col>16</xdr:col>
      <xdr:colOff>15240</xdr:colOff>
      <xdr:row>67</xdr:row>
      <xdr:rowOff>149678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5C1663E7-4076-42E2-985A-3D03B1666953}"/>
            </a:ext>
          </a:extLst>
        </xdr:cNvPr>
        <xdr:cNvGrpSpPr/>
      </xdr:nvGrpSpPr>
      <xdr:grpSpPr>
        <a:xfrm>
          <a:off x="990600" y="3549287"/>
          <a:ext cx="9696450" cy="11187248"/>
          <a:chOff x="986790" y="3551192"/>
          <a:chExt cx="9696450" cy="11185343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DD059C05-C2D3-4BF0-B9E5-382C4D69CC8B}"/>
              </a:ext>
            </a:extLst>
          </xdr:cNvPr>
          <xdr:cNvGrpSpPr/>
        </xdr:nvGrpSpPr>
        <xdr:grpSpPr>
          <a:xfrm>
            <a:off x="990600" y="3549287"/>
            <a:ext cx="9696450" cy="11187248"/>
            <a:chOff x="8439150" y="4438650"/>
            <a:chExt cx="9696450" cy="11730990"/>
          </a:xfrm>
        </xdr:grpSpPr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D00765A6-978A-4615-9102-BCF6054AC74C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16864" b="5635"/>
            <a:stretch/>
          </xdr:blipFill>
          <xdr:spPr bwMode="auto">
            <a:xfrm>
              <a:off x="8439150" y="4438650"/>
              <a:ext cx="9696450" cy="1173099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23460D3C-2554-4A4A-BB3F-801B7582519E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5"/>
            <a:srcRect l="9635" t="33423" r="11841" b="42289"/>
            <a:stretch/>
          </xdr:blipFill>
          <xdr:spPr>
            <a:xfrm rot="292545">
              <a:off x="9521191" y="5676901"/>
              <a:ext cx="2990850" cy="1997684"/>
            </a:xfrm>
            <a:prstGeom prst="rect">
              <a:avLst/>
            </a:prstGeom>
          </xdr:spPr>
        </xdr:pic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802F6D75-F855-4860-87CF-8FB1DE7E90AB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6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34869" t="5052" r="38255" b="23232"/>
            <a:stretch/>
          </xdr:blipFill>
          <xdr:spPr>
            <a:xfrm rot="5400000">
              <a:off x="11140440" y="9105900"/>
              <a:ext cx="2708910" cy="5406390"/>
            </a:xfrm>
            <a:prstGeom prst="rect">
              <a:avLst/>
            </a:prstGeom>
          </xdr:spPr>
        </xdr:pic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1A46F3E2-B759-461A-A135-8ED6A3120934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29887" t="33147" r="27632" b="42782"/>
            <a:stretch/>
          </xdr:blipFill>
          <xdr:spPr bwMode="auto">
            <a:xfrm>
              <a:off x="14302740" y="5654040"/>
              <a:ext cx="2727960" cy="221345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65548E94-7FCB-4D0E-95CC-688E023624EC}"/>
              </a:ext>
            </a:extLst>
          </xdr:cNvPr>
          <xdr:cNvSpPr/>
        </xdr:nvSpPr>
        <xdr:spPr>
          <a:xfrm>
            <a:off x="2015490" y="8661764"/>
            <a:ext cx="972367" cy="573949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chemeClr val="accent1">
                <a:shade val="50000"/>
                <a:alpha val="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2800" b="1"/>
              <a:t>Shelf</a:t>
            </a:r>
            <a:endParaRPr lang="ko-KR" altLang="en-US" sz="2800" b="1"/>
          </a:p>
        </xdr:txBody>
      </xdr:sp>
      <xdr:sp macro="" textlink="">
        <xdr:nvSpPr>
          <xdr:cNvPr id="15" name="직사각형 14">
            <a:extLst>
              <a:ext uri="{FF2B5EF4-FFF2-40B4-BE49-F238E27FC236}">
                <a16:creationId xmlns:a16="http://schemas.microsoft.com/office/drawing/2014/main" id="{3F2DB3D7-146D-4829-8D25-80CFC49F1D96}"/>
              </a:ext>
            </a:extLst>
          </xdr:cNvPr>
          <xdr:cNvSpPr/>
        </xdr:nvSpPr>
        <xdr:spPr>
          <a:xfrm>
            <a:off x="7887518" y="10325644"/>
            <a:ext cx="2135231" cy="464820"/>
          </a:xfrm>
          <a:prstGeom prst="rect">
            <a:avLst/>
          </a:prstGeom>
          <a:solidFill>
            <a:schemeClr val="accent1">
              <a:lumMod val="50000"/>
            </a:schemeClr>
          </a:solidFill>
          <a:ln>
            <a:solidFill>
              <a:schemeClr val="accent1">
                <a:shade val="50000"/>
                <a:alpha val="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2000" b="1">
                <a:latin typeface="+mn-ea"/>
                <a:ea typeface="+mn-ea"/>
              </a:rPr>
              <a:t>Shelf </a:t>
            </a:r>
            <a:r>
              <a:rPr lang="ko-KR" altLang="en-US" sz="2000" b="1">
                <a:latin typeface="+mn-ea"/>
                <a:ea typeface="+mn-ea"/>
              </a:rPr>
              <a:t>교체 후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2:AB41"/>
  <sheetViews>
    <sheetView showGridLines="0" tabSelected="1" topLeftCell="A4" zoomScale="60" zoomScaleNormal="60" workbookViewId="0">
      <selection activeCell="J22" sqref="J22"/>
    </sheetView>
  </sheetViews>
  <sheetFormatPr defaultRowHeight="17.399999999999999" x14ac:dyDescent="0.4"/>
  <cols>
    <col min="2" max="2" width="27.3984375" bestFit="1" customWidth="1"/>
    <col min="3" max="3" width="13" customWidth="1"/>
    <col min="4" max="4" width="11.09765625" customWidth="1"/>
    <col min="5" max="5" width="11.5" customWidth="1"/>
    <col min="6" max="6" width="11.69921875" customWidth="1"/>
    <col min="7" max="7" width="12" customWidth="1"/>
    <col min="8" max="8" width="12.3984375" customWidth="1"/>
    <col min="9" max="9" width="13.5" customWidth="1"/>
    <col min="11" max="11" width="12.09765625" bestFit="1" customWidth="1"/>
    <col min="13" max="13" width="25.19921875" customWidth="1"/>
    <col min="14" max="14" width="22.296875" customWidth="1"/>
    <col min="15" max="20" width="11.69921875" customWidth="1"/>
    <col min="22" max="22" width="12.19921875" customWidth="1"/>
    <col min="24" max="28" width="15.69921875" customWidth="1"/>
  </cols>
  <sheetData>
    <row r="2" spans="2:28" ht="42" customHeight="1" thickBot="1" x14ac:dyDescent="0.45">
      <c r="B2" s="15" t="s">
        <v>191</v>
      </c>
      <c r="H2" s="203" t="s">
        <v>1651</v>
      </c>
      <c r="I2" s="203"/>
      <c r="M2" s="92" t="s">
        <v>1904</v>
      </c>
      <c r="N2" s="93"/>
    </row>
    <row r="3" spans="2:28" ht="27.6" x14ac:dyDescent="0.4">
      <c r="B3" s="130" t="s">
        <v>94</v>
      </c>
      <c r="C3" s="131" t="s">
        <v>95</v>
      </c>
      <c r="D3" s="131" t="s">
        <v>96</v>
      </c>
      <c r="E3" s="131" t="s">
        <v>97</v>
      </c>
      <c r="F3" s="131" t="s">
        <v>98</v>
      </c>
      <c r="G3" s="131" t="s">
        <v>99</v>
      </c>
      <c r="H3" s="131" t="s">
        <v>100</v>
      </c>
      <c r="I3" s="39" t="s">
        <v>102</v>
      </c>
      <c r="M3" s="37" t="s">
        <v>94</v>
      </c>
      <c r="N3" s="38" t="s">
        <v>95</v>
      </c>
      <c r="O3" s="38" t="s">
        <v>96</v>
      </c>
      <c r="P3" s="38" t="s">
        <v>97</v>
      </c>
      <c r="Q3" s="38" t="s">
        <v>98</v>
      </c>
      <c r="R3" s="38" t="s">
        <v>99</v>
      </c>
      <c r="S3" s="38" t="s">
        <v>100</v>
      </c>
      <c r="T3" s="39" t="s">
        <v>102</v>
      </c>
      <c r="V3" s="179" t="s">
        <v>1728</v>
      </c>
      <c r="W3" s="180"/>
      <c r="X3" s="38" t="s">
        <v>1724</v>
      </c>
      <c r="Y3" s="38" t="s">
        <v>1725</v>
      </c>
      <c r="Z3" s="38" t="s">
        <v>1726</v>
      </c>
      <c r="AA3" s="38" t="s">
        <v>1727</v>
      </c>
      <c r="AB3" s="39" t="s">
        <v>1729</v>
      </c>
    </row>
    <row r="4" spans="2:28" ht="28.2" thickBot="1" x14ac:dyDescent="0.45">
      <c r="B4" s="40" t="s">
        <v>249</v>
      </c>
      <c r="C4" s="13">
        <f>COUNTIFS('차단기 트립 진행 내역'!$B$4:$B$1048576,C3)</f>
        <v>78</v>
      </c>
      <c r="D4" s="13">
        <f>COUNTIFS('차단기 트립 진행 내역'!$B$4:$B$1048576,D3)</f>
        <v>24</v>
      </c>
      <c r="E4" s="13">
        <f>COUNTIFS('차단기 트립 진행 내역'!$B$4:$B$1048576,E3)</f>
        <v>31</v>
      </c>
      <c r="F4" s="13">
        <f>COUNTIFS('차단기 트립 진행 내역'!$B$4:$B$1048576,F3)</f>
        <v>14</v>
      </c>
      <c r="G4" s="13">
        <f>COUNTIFS('차단기 트립 진행 내역'!$B$4:$B$1048576,G3)</f>
        <v>29</v>
      </c>
      <c r="H4" s="13">
        <f>COUNTIFS('차단기 트립 진행 내역'!$B$4:$B$1048576,H3)</f>
        <v>19</v>
      </c>
      <c r="I4" s="41">
        <f>SUM(C4:H4)</f>
        <v>195</v>
      </c>
      <c r="M4" s="40" t="s">
        <v>1665</v>
      </c>
      <c r="N4" s="13">
        <f>COUNTIFS('차단기 트립 진행 내역'!$B$4:$B$1048576,"춘천",'차단기 트립 진행 내역'!$P$4:$P$1048576,"대상")</f>
        <v>46</v>
      </c>
      <c r="O4" s="13">
        <f>COUNTIFS('차단기 트립 진행 내역'!$B$4:$B$1048576,"양구",'차단기 트립 진행 내역'!$P$4:$P$1048576,"대상")</f>
        <v>12</v>
      </c>
      <c r="P4" s="13">
        <f>COUNTIFS('차단기 트립 진행 내역'!$B$4:$B$1048576,"홍천",'차단기 트립 진행 내역'!$P$4:$P$1048576,"대상")</f>
        <v>20</v>
      </c>
      <c r="Q4" s="13">
        <f>COUNTIFS('차단기 트립 진행 내역'!$B$4:$B$1048576,"인제",'차단기 트립 진행 내역'!$P$4:$P$1048576,"대상")</f>
        <v>8</v>
      </c>
      <c r="R4" s="13">
        <f>COUNTIFS('차단기 트립 진행 내역'!$B$4:$B$1048576,"철원",'차단기 트립 진행 내역'!$P$4:$P$1048576,"대상")</f>
        <v>23</v>
      </c>
      <c r="S4" s="13">
        <f>COUNTIFS('차단기 트립 진행 내역'!$B$4:$B$1048576,"화천",'차단기 트립 진행 내역'!$P$4:$P$1048576,"대상")</f>
        <v>9</v>
      </c>
      <c r="T4" s="86">
        <f>SUM(N4:S4)</f>
        <v>118</v>
      </c>
      <c r="V4" s="181">
        <f>SUM(X4:AA4)</f>
        <v>118</v>
      </c>
      <c r="W4" s="182"/>
      <c r="X4" s="115">
        <f>COUNTIFS('차단기 트립 진행 내역'!$P$4:$P$1048576,"대상",'차단기 트립 진행 내역'!$J$4:$J$1048576,1)</f>
        <v>91</v>
      </c>
      <c r="Y4" s="115">
        <f>COUNTIFS('차단기 트립 진행 내역'!$P$4:$P$1048576,"대상",'차단기 트립 진행 내역'!$J$4:$J$1048576,2)</f>
        <v>23</v>
      </c>
      <c r="Z4" s="115">
        <f>COUNTIFS('차단기 트립 진행 내역'!$P$4:$P$1048576,"대상",'차단기 트립 진행 내역'!$J$4:$J$1048576,3)</f>
        <v>2</v>
      </c>
      <c r="AA4" s="115">
        <f>COUNTIFS('차단기 트립 진행 내역'!$P$4:$P$1048576,"대상",'차단기 트립 진행 내역'!$J$4:$J$1048576,4)</f>
        <v>2</v>
      </c>
      <c r="AB4" s="116">
        <f>COUNTIFS('차단기 트립 진행 내역'!$P$4:$P$1048576,"대상",'차단기 트립 진행 내역'!$J$4:$J$1048576,0)</f>
        <v>0</v>
      </c>
    </row>
    <row r="5" spans="2:28" ht="28.2" thickBot="1" x14ac:dyDescent="0.45">
      <c r="B5" s="40" t="s">
        <v>1670</v>
      </c>
      <c r="C5" s="13">
        <f>C4-C6</f>
        <v>78</v>
      </c>
      <c r="D5" s="13">
        <f t="shared" ref="D5:H5" si="0">D4-D6</f>
        <v>24</v>
      </c>
      <c r="E5" s="13">
        <f t="shared" si="0"/>
        <v>31</v>
      </c>
      <c r="F5" s="13">
        <f t="shared" si="0"/>
        <v>14</v>
      </c>
      <c r="G5" s="13">
        <f t="shared" si="0"/>
        <v>29</v>
      </c>
      <c r="H5" s="13">
        <f t="shared" si="0"/>
        <v>19</v>
      </c>
      <c r="I5" s="41">
        <f>SUM(C5:H5)</f>
        <v>195</v>
      </c>
      <c r="M5" s="40" t="s">
        <v>1670</v>
      </c>
      <c r="N5" s="13">
        <f>N4-N6</f>
        <v>46</v>
      </c>
      <c r="O5" s="13">
        <f t="shared" ref="O5:T5" si="1">O4-O6</f>
        <v>12</v>
      </c>
      <c r="P5" s="13">
        <f t="shared" si="1"/>
        <v>20</v>
      </c>
      <c r="Q5" s="13">
        <f t="shared" si="1"/>
        <v>8</v>
      </c>
      <c r="R5" s="13">
        <f t="shared" si="1"/>
        <v>23</v>
      </c>
      <c r="S5" s="13">
        <f t="shared" si="1"/>
        <v>9</v>
      </c>
      <c r="T5" s="86">
        <f t="shared" si="1"/>
        <v>118</v>
      </c>
    </row>
    <row r="6" spans="2:28" ht="28.2" thickBot="1" x14ac:dyDescent="0.45">
      <c r="B6" s="40" t="s">
        <v>1671</v>
      </c>
      <c r="C6" s="13">
        <f>COUNTIFS('차단기 트립 진행 내역'!$B$4:$B$1048576,"춘천",'차단기 트립 진행 내역'!$M$4:$M$1048576,"미점검")</f>
        <v>0</v>
      </c>
      <c r="D6" s="13">
        <f>COUNTIFS('차단기 트립 진행 내역'!$B$4:$B$1048576,"양구",'차단기 트립 진행 내역'!$M$4:$M$1048576,"미점검")</f>
        <v>0</v>
      </c>
      <c r="E6" s="13">
        <f>COUNTIFS('차단기 트립 진행 내역'!$B$4:$B$1048576,"홍천",'차단기 트립 진행 내역'!$M$4:$M$1048576,"미점검")</f>
        <v>0</v>
      </c>
      <c r="F6" s="13">
        <f>COUNTIFS('차단기 트립 진행 내역'!$B$4:$B$1048576,"인제",'차단기 트립 진행 내역'!$M$4:$M$1048576,"미점검")</f>
        <v>0</v>
      </c>
      <c r="G6" s="13">
        <f>COUNTIFS('차단기 트립 진행 내역'!$B$4:$B$1048576,"철원",'차단기 트립 진행 내역'!$M$4:$M$1048576,"미점검")</f>
        <v>0</v>
      </c>
      <c r="H6" s="13">
        <f>COUNTIFS('차단기 트립 진행 내역'!$B$4:$B$1048576,"화천",'차단기 트립 진행 내역'!$M$4:$M$1048576,"미점검")</f>
        <v>0</v>
      </c>
      <c r="I6" s="41">
        <f>SUM(C6:H6)</f>
        <v>0</v>
      </c>
      <c r="M6" s="40" t="s">
        <v>1671</v>
      </c>
      <c r="N6" s="153">
        <f>COUNTIFS('차단기 트립 진행 내역'!$B$4:$B$1048576,"춘천",'차단기 트립 진행 내역'!$P$4:$P$1048576,"대상",'차단기 트립 진행 내역'!$M$4:$M$1048576,"미점검")</f>
        <v>0</v>
      </c>
      <c r="O6" s="153">
        <f>COUNTIFS('차단기 트립 진행 내역'!$B$4:$B$1048576,"양구",'차단기 트립 진행 내역'!$P$4:$P$1048576,"대상",'차단기 트립 진행 내역'!$M$4:$M$1048576,"미점검")</f>
        <v>0</v>
      </c>
      <c r="P6" s="153">
        <f>COUNTIFS('차단기 트립 진행 내역'!$B$4:$B$1048576,"홍천",'차단기 트립 진행 내역'!$P$4:$P$1048576,"대상",'차단기 트립 진행 내역'!$M$4:$M$1048576,"미점검")</f>
        <v>0</v>
      </c>
      <c r="Q6" s="153">
        <f>COUNTIFS('차단기 트립 진행 내역'!$B$4:$B$1048576,"인제",'차단기 트립 진행 내역'!$P$4:$P$1048576,"대상",'차단기 트립 진행 내역'!$M$4:$M$1048576,"미점검")</f>
        <v>0</v>
      </c>
      <c r="R6" s="153">
        <f>COUNTIFS('차단기 트립 진행 내역'!$B$4:$B$1048576,"철원",'차단기 트립 진행 내역'!$P$4:$P$1048576,"대상",'차단기 트립 진행 내역'!$M$4:$M$1048576,"미점검")</f>
        <v>0</v>
      </c>
      <c r="S6" s="153">
        <f>COUNTIFS('차단기 트립 진행 내역'!$B$4:$B$1048576,"화천",'차단기 트립 진행 내역'!$P$4:$P$1048576,"대상",'차단기 트립 진행 내역'!$M$4:$M$1048576,"미점검")</f>
        <v>0</v>
      </c>
      <c r="T6" s="86">
        <f>SUM(N6:S6)</f>
        <v>0</v>
      </c>
      <c r="V6" s="189" t="s">
        <v>1730</v>
      </c>
      <c r="W6" s="190"/>
      <c r="X6" s="118" t="s">
        <v>127</v>
      </c>
      <c r="Y6" s="119">
        <f>COUNTIFS('차단기 트립 진행 내역'!$P$4:$P$1048576,"대상",'차단기 트립 진행 내역'!$L$4:$L$1048576,"불량")</f>
        <v>13</v>
      </c>
      <c r="Z6" s="129" t="s">
        <v>1738</v>
      </c>
      <c r="AA6" s="128">
        <f>COUNTIFS('차단기 트립 진행 내역'!$P$4:$P$1048576,"대상",'차단기 트립 진행 내역'!$L$4:$L$1048576,"측정불가")</f>
        <v>2</v>
      </c>
    </row>
    <row r="7" spans="2:28" ht="28.2" thickBot="1" x14ac:dyDescent="0.45">
      <c r="B7" s="40" t="s">
        <v>1672</v>
      </c>
      <c r="C7" s="14">
        <f>C5/C4</f>
        <v>1</v>
      </c>
      <c r="D7" s="14">
        <f t="shared" ref="D7:I7" si="2">D5/D4</f>
        <v>1</v>
      </c>
      <c r="E7" s="14">
        <f t="shared" si="2"/>
        <v>1</v>
      </c>
      <c r="F7" s="14">
        <f t="shared" si="2"/>
        <v>1</v>
      </c>
      <c r="G7" s="14">
        <f t="shared" si="2"/>
        <v>1</v>
      </c>
      <c r="H7" s="14">
        <f t="shared" si="2"/>
        <v>1</v>
      </c>
      <c r="I7" s="87">
        <f t="shared" si="2"/>
        <v>1</v>
      </c>
      <c r="M7" s="40" t="s">
        <v>1672</v>
      </c>
      <c r="N7" s="14">
        <f>N5/N4</f>
        <v>1</v>
      </c>
      <c r="O7" s="14">
        <f t="shared" ref="O7:T7" si="3">O5/O4</f>
        <v>1</v>
      </c>
      <c r="P7" s="14">
        <f t="shared" si="3"/>
        <v>1</v>
      </c>
      <c r="Q7" s="14">
        <f t="shared" si="3"/>
        <v>1</v>
      </c>
      <c r="R7" s="14">
        <f t="shared" si="3"/>
        <v>1</v>
      </c>
      <c r="S7" s="14">
        <f t="shared" si="3"/>
        <v>1</v>
      </c>
      <c r="T7" s="87">
        <f t="shared" si="3"/>
        <v>1</v>
      </c>
      <c r="V7" s="191"/>
      <c r="W7" s="192"/>
      <c r="X7" s="120" t="s">
        <v>107</v>
      </c>
      <c r="Y7" s="121">
        <f>COUNTIFS('차단기 트립 진행 내역'!$P$4:$P$1048576,"대상",'차단기 트립 진행 내역'!$L$4:$L$1048576,"양호")</f>
        <v>103</v>
      </c>
    </row>
    <row r="8" spans="2:28" ht="6" customHeight="1" x14ac:dyDescent="0.4">
      <c r="B8" s="42"/>
      <c r="C8" s="16"/>
      <c r="D8" s="16"/>
      <c r="E8" s="16"/>
      <c r="F8" s="16"/>
      <c r="G8" s="16"/>
      <c r="H8" s="16"/>
      <c r="I8" s="41"/>
      <c r="M8" s="90"/>
      <c r="N8" s="91"/>
      <c r="O8" s="91"/>
      <c r="P8" s="91"/>
      <c r="Q8" s="91"/>
      <c r="R8" s="91"/>
      <c r="S8" s="91"/>
      <c r="T8" s="88"/>
    </row>
    <row r="9" spans="2:28" ht="27.6" x14ac:dyDescent="0.4">
      <c r="B9" s="40" t="s">
        <v>1673</v>
      </c>
      <c r="C9" s="13">
        <f>COUNTIFS('차단기 트립 진행 내역'!$B$4:$B$1048576,"춘천",'차단기 트립 진행 내역'!$O$4:$O$1048576,"완료")</f>
        <v>75</v>
      </c>
      <c r="D9" s="13">
        <f>COUNTIFS('차단기 트립 진행 내역'!$B$4:$B$1048576,"양구",'차단기 트립 진행 내역'!$O$4:$O$1048576,"완료")</f>
        <v>23</v>
      </c>
      <c r="E9" s="13">
        <f>COUNTIFS('차단기 트립 진행 내역'!$B$4:$B$1048576,"홍천",'차단기 트립 진행 내역'!$O$4:$O$1048576,"완료")</f>
        <v>29</v>
      </c>
      <c r="F9" s="13">
        <f>COUNTIFS('차단기 트립 진행 내역'!$B$4:$B$1048576,"인제",'차단기 트립 진행 내역'!$O$4:$O$1048576,"완료")</f>
        <v>14</v>
      </c>
      <c r="G9" s="13">
        <f>COUNTIFS('차단기 트립 진행 내역'!$B$4:$B$1048576,"철원",'차단기 트립 진행 내역'!$O$4:$O$1048576,"완료")</f>
        <v>28</v>
      </c>
      <c r="H9" s="13">
        <f>COUNTIFS('차단기 트립 진행 내역'!$B$4:$B$1048576,"화천",'차단기 트립 진행 내역'!$O$4:$O$1048576,"완료")</f>
        <v>18</v>
      </c>
      <c r="I9" s="86">
        <f>SUM(C9:H9)</f>
        <v>187</v>
      </c>
      <c r="M9" s="40" t="s">
        <v>1673</v>
      </c>
      <c r="N9" s="13">
        <f>COUNTIFS('차단기 트립 진행 내역'!$B$4:$B$1048576,"춘천",'차단기 트립 진행 내역'!$P$4:$P$1048576,"대상",'차단기 트립 진행 내역'!$M$4:$M$1048576,"조치완료")</f>
        <v>44</v>
      </c>
      <c r="O9" s="13">
        <f>COUNTIFS('차단기 트립 진행 내역'!$B$4:$B$1048576,"양구",'차단기 트립 진행 내역'!$P$4:$P$1048576,"대상",'차단기 트립 진행 내역'!$M$4:$M$1048576,"조치완료")</f>
        <v>11</v>
      </c>
      <c r="P9" s="13">
        <f>COUNTIFS('차단기 트립 진행 내역'!$B$4:$B$1048576,"홍천",'차단기 트립 진행 내역'!$P$4:$P$1048576,"대상",'차단기 트립 진행 내역'!$M$4:$M$1048576,"조치완료")</f>
        <v>19</v>
      </c>
      <c r="Q9" s="13">
        <f>COUNTIFS('차단기 트립 진행 내역'!$B$4:$B$1048576,"인제",'차단기 트립 진행 내역'!$P$4:$P$1048576,"대상",'차단기 트립 진행 내역'!$M$4:$M$1048576,"조치완료")</f>
        <v>8</v>
      </c>
      <c r="R9" s="13">
        <f>COUNTIFS('차단기 트립 진행 내역'!$B$4:$B$1048576,"철원",'차단기 트립 진행 내역'!$P$4:$P$1048576,"대상",'차단기 트립 진행 내역'!$M$4:$M$1048576,"조치완료")</f>
        <v>22</v>
      </c>
      <c r="S9" s="13">
        <f>COUNTIFS('차단기 트립 진행 내역'!$B$4:$B$1048576,"화천",'차단기 트립 진행 내역'!$P$4:$P$1048576,"대상",'차단기 트립 진행 내역'!$M$4:$M$1048576,"조치완료")</f>
        <v>9</v>
      </c>
      <c r="T9" s="86">
        <f>SUM(N9:S9)</f>
        <v>113</v>
      </c>
    </row>
    <row r="10" spans="2:28" ht="28.2" thickBot="1" x14ac:dyDescent="0.45">
      <c r="B10" s="43" t="s">
        <v>138</v>
      </c>
      <c r="C10" s="44">
        <f>C9/C4</f>
        <v>0.96153846153846156</v>
      </c>
      <c r="D10" s="44">
        <f t="shared" ref="D10:I10" si="4">D9/D4</f>
        <v>0.95833333333333337</v>
      </c>
      <c r="E10" s="44">
        <f t="shared" si="4"/>
        <v>0.93548387096774188</v>
      </c>
      <c r="F10" s="44">
        <f t="shared" si="4"/>
        <v>1</v>
      </c>
      <c r="G10" s="44">
        <f t="shared" si="4"/>
        <v>0.96551724137931039</v>
      </c>
      <c r="H10" s="44">
        <f t="shared" si="4"/>
        <v>0.94736842105263153</v>
      </c>
      <c r="I10" s="89">
        <f t="shared" si="4"/>
        <v>0.95897435897435901</v>
      </c>
      <c r="M10" s="43" t="s">
        <v>138</v>
      </c>
      <c r="N10" s="44">
        <f>N9/N4</f>
        <v>0.95652173913043481</v>
      </c>
      <c r="O10" s="44">
        <f t="shared" ref="O10:T10" si="5">O9/O4</f>
        <v>0.91666666666666663</v>
      </c>
      <c r="P10" s="44">
        <f t="shared" si="5"/>
        <v>0.95</v>
      </c>
      <c r="Q10" s="44">
        <f t="shared" si="5"/>
        <v>1</v>
      </c>
      <c r="R10" s="44">
        <f t="shared" si="5"/>
        <v>0.95652173913043481</v>
      </c>
      <c r="S10" s="44">
        <f t="shared" si="5"/>
        <v>1</v>
      </c>
      <c r="T10" s="89">
        <f t="shared" si="5"/>
        <v>0.9576271186440678</v>
      </c>
    </row>
    <row r="11" spans="2:28" ht="17.399999999999999" customHeight="1" x14ac:dyDescent="0.4">
      <c r="M11" s="113" t="s">
        <v>1716</v>
      </c>
      <c r="N11" s="113"/>
      <c r="O11" s="113"/>
      <c r="P11" s="113"/>
      <c r="Q11" s="113"/>
      <c r="R11" s="113"/>
      <c r="S11" s="113"/>
      <c r="T11" s="113"/>
    </row>
    <row r="12" spans="2:28" ht="27.6" customHeight="1" thickBot="1" x14ac:dyDescent="0.45">
      <c r="M12" s="114"/>
      <c r="N12" s="114"/>
      <c r="O12" s="114"/>
    </row>
    <row r="13" spans="2:28" ht="27.6" customHeight="1" x14ac:dyDescent="0.4">
      <c r="M13" s="204" t="s">
        <v>94</v>
      </c>
      <c r="N13" s="205"/>
      <c r="O13" s="206"/>
      <c r="P13" s="149" t="s">
        <v>1665</v>
      </c>
      <c r="Q13" s="146" t="s">
        <v>1766</v>
      </c>
      <c r="R13" s="149" t="s">
        <v>1761</v>
      </c>
      <c r="S13" s="145" t="s">
        <v>1770</v>
      </c>
      <c r="T13" s="146" t="s">
        <v>138</v>
      </c>
    </row>
    <row r="14" spans="2:28" ht="25.8" customHeight="1" x14ac:dyDescent="0.4">
      <c r="M14" s="183" t="s">
        <v>1704</v>
      </c>
      <c r="N14" s="185" t="s">
        <v>107</v>
      </c>
      <c r="O14" s="186"/>
      <c r="P14" s="150">
        <f>COUNTIFS('차단기 트립 진행 내역'!$P$4:$P$1048576,"대상",'차단기 트립 진행 내역'!$N$4:$N$1048576,"양호")</f>
        <v>47</v>
      </c>
      <c r="Q14" s="151">
        <f>P14/$T$4</f>
        <v>0.39830508474576271</v>
      </c>
      <c r="R14" s="152" t="s">
        <v>1762</v>
      </c>
      <c r="S14" s="144" t="s">
        <v>1762</v>
      </c>
      <c r="T14" s="147" t="s">
        <v>1762</v>
      </c>
    </row>
    <row r="15" spans="2:28" ht="35.25" customHeight="1" thickBot="1" x14ac:dyDescent="0.45">
      <c r="B15" s="20" t="s">
        <v>248</v>
      </c>
      <c r="M15" s="183"/>
      <c r="N15" s="185" t="s">
        <v>101</v>
      </c>
      <c r="O15" s="186"/>
      <c r="P15" s="150">
        <f>COUNTIFS('차단기 트립 진행 내역'!$P$4:$P$1048576,"대상",'차단기 트립 진행 내역'!$N$4:$N$1048576,"차단기")</f>
        <v>49</v>
      </c>
      <c r="Q15" s="151">
        <f t="shared" ref="Q15:Q19" si="6">P15/$T$4</f>
        <v>0.4152542372881356</v>
      </c>
      <c r="R15" s="143">
        <f>COUNTIFS('차단기 트립 진행 내역'!$P$4:$P$1048576,"대상",'차단기 트립 진행 내역'!$N$4:$N$1048576,"차단기",'차단기 트립 진행 내역'!$O$4:$O$1048576,"완료")</f>
        <v>46</v>
      </c>
      <c r="S15" s="148">
        <f>P15-R15</f>
        <v>3</v>
      </c>
      <c r="T15" s="117">
        <f>R15/P15</f>
        <v>0.93877551020408168</v>
      </c>
    </row>
    <row r="16" spans="2:28" ht="27.6" x14ac:dyDescent="0.4">
      <c r="B16" s="37" t="s">
        <v>94</v>
      </c>
      <c r="C16" s="38" t="s">
        <v>95</v>
      </c>
      <c r="D16" s="38" t="s">
        <v>96</v>
      </c>
      <c r="E16" s="38" t="s">
        <v>97</v>
      </c>
      <c r="F16" s="38" t="s">
        <v>98</v>
      </c>
      <c r="G16" s="38" t="s">
        <v>99</v>
      </c>
      <c r="H16" s="38" t="s">
        <v>100</v>
      </c>
      <c r="I16" s="39" t="s">
        <v>102</v>
      </c>
      <c r="M16" s="183"/>
      <c r="N16" s="207" t="s">
        <v>1723</v>
      </c>
      <c r="O16" s="208"/>
      <c r="P16" s="150">
        <f>COUNTIFS('차단기 트립 진행 내역'!$P$4:$P$1048576,"대상",'차단기 트립 진행 내역'!$N$4:$N$1048576,"차단기(자동복구 불가 차단기)")</f>
        <v>4</v>
      </c>
      <c r="Q16" s="151">
        <f t="shared" si="6"/>
        <v>3.3898305084745763E-2</v>
      </c>
      <c r="R16" s="143">
        <f>COUNTIFS('차단기 트립 진행 내역'!$P$4:$P$1048576,"대상",'차단기 트립 진행 내역'!$N$4:$N$1048576,"차단기(자동복구 불가 차단기)",'차단기 트립 진행 내역'!$O$4:$O$1048576,"완료")</f>
        <v>4</v>
      </c>
      <c r="S16" s="148">
        <f t="shared" ref="S16:S19" si="7">P16-R16</f>
        <v>0</v>
      </c>
      <c r="T16" s="117">
        <f t="shared" ref="T16:T20" si="8">R16/P16</f>
        <v>1</v>
      </c>
    </row>
    <row r="17" spans="2:20" ht="27.6" customHeight="1" x14ac:dyDescent="0.4">
      <c r="B17" s="40" t="s">
        <v>135</v>
      </c>
      <c r="C17" s="21">
        <f>COUNTIF('DORS415 리비전 미완료 진행 내역'!$B$4:$B$1048576,C16)</f>
        <v>112</v>
      </c>
      <c r="D17" s="21">
        <f>COUNTIF('DORS415 리비전 미완료 진행 내역'!$B$4:$B$1048576,D16)</f>
        <v>39</v>
      </c>
      <c r="E17" s="21">
        <f>COUNTIF('DORS415 리비전 미완료 진행 내역'!$B$4:$B$1048576,E16)</f>
        <v>63</v>
      </c>
      <c r="F17" s="21">
        <f>COUNTIF('DORS415 리비전 미완료 진행 내역'!$B$4:$B$1048576,F16)</f>
        <v>46</v>
      </c>
      <c r="G17" s="21">
        <f>COUNTIF('DORS415 리비전 미완료 진행 내역'!$B$4:$B$1048576,G16)</f>
        <v>12</v>
      </c>
      <c r="H17" s="21">
        <f>COUNTIF('DORS415 리비전 미완료 진행 내역'!$B$4:$B$1048576,H16)</f>
        <v>23</v>
      </c>
      <c r="I17" s="50">
        <f>SUM(C17:H17)</f>
        <v>295</v>
      </c>
      <c r="M17" s="183"/>
      <c r="N17" s="185" t="s">
        <v>1719</v>
      </c>
      <c r="O17" s="186"/>
      <c r="P17" s="150">
        <f>COUNTIFS('차단기 트립 진행 내역'!$P$4:$P$1048576,"대상",'차단기 트립 진행 내역'!$N$4:$N$1048576,"장비")</f>
        <v>9</v>
      </c>
      <c r="Q17" s="151">
        <f t="shared" si="6"/>
        <v>7.6271186440677971E-2</v>
      </c>
      <c r="R17" s="143">
        <f>COUNTIFS('차단기 트립 진행 내역'!$P$4:$P$1048576,"대상",'차단기 트립 진행 내역'!$N$4:$N$1048576,"장비",'차단기 트립 진행 내역'!$O$4:$O$1048576,"완료")</f>
        <v>8</v>
      </c>
      <c r="S17" s="148">
        <f t="shared" si="7"/>
        <v>1</v>
      </c>
      <c r="T17" s="117">
        <f t="shared" si="8"/>
        <v>0.88888888888888884</v>
      </c>
    </row>
    <row r="18" spans="2:20" ht="27.6" x14ac:dyDescent="0.4">
      <c r="B18" s="40" t="s">
        <v>136</v>
      </c>
      <c r="C18" s="21">
        <f>COUNTIFS('DORS415 리비전 미완료 진행 내역'!$B$4:$B$1048576,C16,'DORS415 리비전 미완료 진행 내역'!$G$4:$G$1048576,"완료")</f>
        <v>109</v>
      </c>
      <c r="D18" s="21">
        <f>COUNTIFS('DORS415 리비전 미완료 진행 내역'!$B$4:$B$1048576,D16,'DORS415 리비전 미완료 진행 내역'!$G$4:$G$1048576,"완료")</f>
        <v>37</v>
      </c>
      <c r="E18" s="21">
        <f>COUNTIFS('DORS415 리비전 미완료 진행 내역'!$B$4:$B$1048576,E16,'DORS415 리비전 미완료 진행 내역'!$G$4:$G$1048576,"완료")</f>
        <v>61</v>
      </c>
      <c r="F18" s="21">
        <f>COUNTIFS('DORS415 리비전 미완료 진행 내역'!$B$4:$B$1048576,F16,'DORS415 리비전 미완료 진행 내역'!$G$4:$G$1048576,"완료")</f>
        <v>43</v>
      </c>
      <c r="G18" s="21">
        <f>COUNTIFS('DORS415 리비전 미완료 진행 내역'!$B$4:$B$1048576,G16,'DORS415 리비전 미완료 진행 내역'!$G$4:$G$1048576,"완료")</f>
        <v>11</v>
      </c>
      <c r="H18" s="21">
        <f>COUNTIFS('DORS415 리비전 미완료 진행 내역'!$B$4:$B$1048576,H16,'DORS415 리비전 미완료 진행 내역'!$G$4:$G$1048576,"완료")</f>
        <v>20</v>
      </c>
      <c r="I18" s="50">
        <f>SUM(C18:H18)</f>
        <v>281</v>
      </c>
      <c r="M18" s="183"/>
      <c r="N18" s="185" t="s">
        <v>1686</v>
      </c>
      <c r="O18" s="186"/>
      <c r="P18" s="150">
        <f>COUNTIFS('차단기 트립 진행 내역'!$P$4:$P$1048576,"대상",'차단기 트립 진행 내역'!$N$4:$N$1048576,"누수")</f>
        <v>6</v>
      </c>
      <c r="Q18" s="151">
        <f t="shared" si="6"/>
        <v>5.0847457627118647E-2</v>
      </c>
      <c r="R18" s="143">
        <f>COUNTIFS('차단기 트립 진행 내역'!$P$4:$P$1048576,"대상",'차단기 트립 진행 내역'!$N$4:$N$1048576,"누수",'차단기 트립 진행 내역'!$O$4:$O$1048576,"완료")</f>
        <v>6</v>
      </c>
      <c r="S18" s="148">
        <f t="shared" si="7"/>
        <v>0</v>
      </c>
      <c r="T18" s="117">
        <f t="shared" si="8"/>
        <v>1</v>
      </c>
    </row>
    <row r="19" spans="2:20" ht="28.2" thickBot="1" x14ac:dyDescent="0.45">
      <c r="B19" s="40" t="s">
        <v>137</v>
      </c>
      <c r="C19" s="138">
        <f>C17-C18</f>
        <v>3</v>
      </c>
      <c r="D19" s="138">
        <f t="shared" ref="D19:I19" si="9">D17-D18</f>
        <v>2</v>
      </c>
      <c r="E19" s="138">
        <f t="shared" si="9"/>
        <v>2</v>
      </c>
      <c r="F19" s="138">
        <f t="shared" si="9"/>
        <v>3</v>
      </c>
      <c r="G19" s="138">
        <f t="shared" si="9"/>
        <v>1</v>
      </c>
      <c r="H19" s="138">
        <f t="shared" si="9"/>
        <v>3</v>
      </c>
      <c r="I19" s="139">
        <f t="shared" si="9"/>
        <v>14</v>
      </c>
      <c r="M19" s="184"/>
      <c r="N19" s="187" t="s">
        <v>1722</v>
      </c>
      <c r="O19" s="188"/>
      <c r="P19" s="155">
        <f>COUNTIFS('차단기 트립 진행 내역'!$P$4:$P$1048576,"대상",'차단기 트립 진행 내역'!$N$4:$N$1048576,"전원선로")</f>
        <v>3</v>
      </c>
      <c r="Q19" s="156">
        <f t="shared" si="6"/>
        <v>2.5423728813559324E-2</v>
      </c>
      <c r="R19" s="157">
        <f>COUNTIFS('차단기 트립 진행 내역'!$P$4:$P$1048576,"대상",'차단기 트립 진행 내역'!$N$4:$N$1048576,"전원선로",'차단기 트립 진행 내역'!$O$4:$O$1048576,"완료")</f>
        <v>2</v>
      </c>
      <c r="S19" s="158">
        <f t="shared" si="7"/>
        <v>1</v>
      </c>
      <c r="T19" s="159">
        <f t="shared" si="8"/>
        <v>0.66666666666666663</v>
      </c>
    </row>
    <row r="20" spans="2:20" ht="28.2" customHeight="1" thickBot="1" x14ac:dyDescent="0.45">
      <c r="B20" s="43" t="s">
        <v>138</v>
      </c>
      <c r="C20" s="45">
        <f>C18/C17</f>
        <v>0.9732142857142857</v>
      </c>
      <c r="D20" s="45">
        <f t="shared" ref="D20:I20" si="10">D18/D17</f>
        <v>0.94871794871794868</v>
      </c>
      <c r="E20" s="45">
        <f t="shared" si="10"/>
        <v>0.96825396825396826</v>
      </c>
      <c r="F20" s="45">
        <f t="shared" si="10"/>
        <v>0.93478260869565222</v>
      </c>
      <c r="G20" s="45">
        <f t="shared" si="10"/>
        <v>0.91666666666666663</v>
      </c>
      <c r="H20" s="45">
        <f t="shared" si="10"/>
        <v>0.86956521739130432</v>
      </c>
      <c r="I20" s="51">
        <f t="shared" si="10"/>
        <v>0.9525423728813559</v>
      </c>
      <c r="M20" s="142"/>
      <c r="N20" s="201" t="s">
        <v>1771</v>
      </c>
      <c r="O20" s="202"/>
      <c r="P20" s="202">
        <f>SUM(P15:P19)</f>
        <v>71</v>
      </c>
      <c r="Q20" s="202"/>
      <c r="R20" s="160">
        <f>SUM(R15:R19)</f>
        <v>66</v>
      </c>
      <c r="S20" s="160">
        <f>SUM(S15:S19)</f>
        <v>5</v>
      </c>
      <c r="T20" s="154">
        <f t="shared" si="8"/>
        <v>0.92957746478873238</v>
      </c>
    </row>
    <row r="21" spans="2:20" ht="17.399999999999999" customHeight="1" x14ac:dyDescent="0.4">
      <c r="M21" s="142"/>
      <c r="N21" s="142"/>
      <c r="O21" s="142"/>
      <c r="P21" s="142"/>
      <c r="Q21" s="142"/>
      <c r="R21" s="114"/>
      <c r="S21" s="114"/>
      <c r="T21" s="114"/>
    </row>
    <row r="22" spans="2:20" ht="27.6" x14ac:dyDescent="0.4">
      <c r="M22" s="114"/>
    </row>
    <row r="23" spans="2:20" ht="17.399999999999999" customHeight="1" x14ac:dyDescent="0.4">
      <c r="M23" s="178" t="s">
        <v>1769</v>
      </c>
      <c r="N23" s="178"/>
      <c r="O23" s="178"/>
      <c r="P23" s="178"/>
      <c r="Q23" s="178"/>
    </row>
    <row r="24" spans="2:20" ht="17.399999999999999" customHeight="1" x14ac:dyDescent="0.4">
      <c r="M24" s="178"/>
      <c r="N24" s="178"/>
      <c r="O24" s="178"/>
      <c r="P24" s="178"/>
      <c r="Q24" s="178"/>
    </row>
    <row r="25" spans="2:20" ht="17.399999999999999" customHeight="1" thickBot="1" x14ac:dyDescent="0.45">
      <c r="M25" s="178"/>
      <c r="N25" s="178"/>
      <c r="O25" s="178"/>
      <c r="P25" s="178"/>
      <c r="Q25" s="178"/>
    </row>
    <row r="26" spans="2:20" ht="17.399999999999999" customHeight="1" x14ac:dyDescent="0.4">
      <c r="B26" s="215" t="s">
        <v>1952</v>
      </c>
      <c r="C26" s="216" t="s">
        <v>1963</v>
      </c>
      <c r="D26" s="217" t="s">
        <v>110</v>
      </c>
      <c r="E26" s="35" t="s">
        <v>314</v>
      </c>
      <c r="F26" s="218" t="s">
        <v>125</v>
      </c>
      <c r="G26" s="218" t="s">
        <v>1628</v>
      </c>
      <c r="M26" s="178"/>
      <c r="N26" s="178"/>
      <c r="O26" s="178"/>
      <c r="P26" s="178"/>
      <c r="Q26" s="178"/>
    </row>
    <row r="27" spans="2:20" ht="65.400000000000006" customHeight="1" thickBot="1" x14ac:dyDescent="0.45">
      <c r="B27" s="212">
        <v>20</v>
      </c>
      <c r="C27" s="213">
        <v>2</v>
      </c>
      <c r="D27" s="214">
        <v>5</v>
      </c>
      <c r="E27" s="84">
        <v>5</v>
      </c>
      <c r="F27" s="84">
        <v>1</v>
      </c>
      <c r="G27" s="219">
        <v>1</v>
      </c>
      <c r="M27" s="178"/>
      <c r="N27" s="178"/>
      <c r="O27" s="178"/>
      <c r="P27" s="178"/>
      <c r="Q27" s="178"/>
    </row>
    <row r="28" spans="2:20" ht="17.399999999999999" customHeight="1" thickBot="1" x14ac:dyDescent="0.45">
      <c r="B28" s="178"/>
      <c r="C28" s="178"/>
      <c r="D28" s="178"/>
      <c r="E28" s="178"/>
      <c r="F28" s="178"/>
      <c r="G28" s="178"/>
      <c r="H28" s="178"/>
      <c r="I28" s="178"/>
    </row>
    <row r="29" spans="2:20" ht="17.399999999999999" customHeight="1" x14ac:dyDescent="0.4">
      <c r="B29" s="178"/>
      <c r="C29" s="178"/>
      <c r="D29" s="178"/>
      <c r="E29" s="178"/>
      <c r="F29" s="178"/>
      <c r="G29" s="178"/>
      <c r="H29" s="178"/>
      <c r="I29" s="178"/>
      <c r="M29" s="193" t="s">
        <v>1765</v>
      </c>
      <c r="N29" s="194"/>
      <c r="O29" s="194"/>
      <c r="P29" s="194"/>
      <c r="Q29" s="194"/>
      <c r="R29" s="194"/>
      <c r="S29" s="194"/>
      <c r="T29" s="195"/>
    </row>
    <row r="30" spans="2:20" ht="17.399999999999999" customHeight="1" x14ac:dyDescent="0.4">
      <c r="B30" s="178"/>
      <c r="C30" s="178"/>
      <c r="D30" s="178"/>
      <c r="E30" s="178"/>
      <c r="F30" s="178"/>
      <c r="G30" s="178"/>
      <c r="H30" s="178"/>
      <c r="I30" s="178"/>
      <c r="M30" s="196"/>
      <c r="N30" s="178"/>
      <c r="O30" s="178"/>
      <c r="P30" s="178"/>
      <c r="Q30" s="178"/>
      <c r="R30" s="178"/>
      <c r="S30" s="178"/>
      <c r="T30" s="197"/>
    </row>
    <row r="31" spans="2:20" ht="17.399999999999999" customHeight="1" x14ac:dyDescent="0.4">
      <c r="B31" s="178"/>
      <c r="C31" s="178"/>
      <c r="D31" s="178"/>
      <c r="E31" s="178"/>
      <c r="F31" s="178"/>
      <c r="G31" s="178"/>
      <c r="H31" s="178"/>
      <c r="I31" s="178"/>
      <c r="M31" s="196"/>
      <c r="N31" s="178"/>
      <c r="O31" s="178"/>
      <c r="P31" s="178"/>
      <c r="Q31" s="178"/>
      <c r="R31" s="178"/>
      <c r="S31" s="178"/>
      <c r="T31" s="197"/>
    </row>
    <row r="32" spans="2:20" ht="17.399999999999999" customHeight="1" x14ac:dyDescent="0.4">
      <c r="B32" s="178"/>
      <c r="C32" s="178"/>
      <c r="D32" s="178"/>
      <c r="E32" s="178"/>
      <c r="F32" s="178"/>
      <c r="G32" s="178"/>
      <c r="H32" s="178"/>
      <c r="I32" s="178"/>
      <c r="M32" s="196"/>
      <c r="N32" s="178"/>
      <c r="O32" s="178"/>
      <c r="P32" s="178"/>
      <c r="Q32" s="178"/>
      <c r="R32" s="178"/>
      <c r="S32" s="178"/>
      <c r="T32" s="197"/>
    </row>
    <row r="33" spans="2:20" ht="17.399999999999999" customHeight="1" x14ac:dyDescent="0.4">
      <c r="B33" s="178"/>
      <c r="C33" s="178"/>
      <c r="D33" s="178"/>
      <c r="E33" s="178"/>
      <c r="F33" s="178"/>
      <c r="G33" s="178"/>
      <c r="H33" s="178"/>
      <c r="I33" s="178"/>
      <c r="M33" s="196"/>
      <c r="N33" s="178"/>
      <c r="O33" s="178"/>
      <c r="P33" s="178"/>
      <c r="Q33" s="178"/>
      <c r="R33" s="178"/>
      <c r="S33" s="178"/>
      <c r="T33" s="197"/>
    </row>
    <row r="34" spans="2:20" ht="17.399999999999999" customHeight="1" x14ac:dyDescent="0.4">
      <c r="B34" s="178"/>
      <c r="C34" s="178"/>
      <c r="D34" s="178"/>
      <c r="E34" s="178"/>
      <c r="F34" s="178"/>
      <c r="G34" s="178"/>
      <c r="H34" s="178"/>
      <c r="I34" s="178"/>
      <c r="M34" s="196"/>
      <c r="N34" s="178"/>
      <c r="O34" s="178"/>
      <c r="P34" s="178"/>
      <c r="Q34" s="178"/>
      <c r="R34" s="178"/>
      <c r="S34" s="178"/>
      <c r="T34" s="197"/>
    </row>
    <row r="35" spans="2:20" ht="17.399999999999999" customHeight="1" x14ac:dyDescent="0.4">
      <c r="B35" s="178"/>
      <c r="C35" s="178"/>
      <c r="D35" s="178"/>
      <c r="E35" s="178"/>
      <c r="F35" s="178"/>
      <c r="G35" s="178"/>
      <c r="H35" s="178"/>
      <c r="I35" s="178"/>
      <c r="M35" s="196"/>
      <c r="N35" s="178"/>
      <c r="O35" s="178"/>
      <c r="P35" s="178"/>
      <c r="Q35" s="178"/>
      <c r="R35" s="178"/>
      <c r="S35" s="178"/>
      <c r="T35" s="197"/>
    </row>
    <row r="36" spans="2:20" ht="17.399999999999999" customHeight="1" x14ac:dyDescent="0.4">
      <c r="B36" s="178"/>
      <c r="C36" s="178"/>
      <c r="D36" s="178"/>
      <c r="E36" s="178"/>
      <c r="F36" s="178"/>
      <c r="G36" s="178"/>
      <c r="H36" s="178"/>
      <c r="I36" s="178"/>
      <c r="M36" s="196"/>
      <c r="N36" s="178"/>
      <c r="O36" s="178"/>
      <c r="P36" s="178"/>
      <c r="Q36" s="178"/>
      <c r="R36" s="178"/>
      <c r="S36" s="178"/>
      <c r="T36" s="197"/>
    </row>
    <row r="37" spans="2:20" ht="17.399999999999999" customHeight="1" x14ac:dyDescent="0.4">
      <c r="B37" s="178"/>
      <c r="C37" s="178"/>
      <c r="D37" s="178"/>
      <c r="E37" s="178"/>
      <c r="F37" s="178"/>
      <c r="G37" s="178"/>
      <c r="H37" s="178"/>
      <c r="I37" s="178"/>
      <c r="M37" s="196"/>
      <c r="N37" s="178"/>
      <c r="O37" s="178"/>
      <c r="P37" s="178"/>
      <c r="Q37" s="178"/>
      <c r="R37" s="178"/>
      <c r="S37" s="178"/>
      <c r="T37" s="197"/>
    </row>
    <row r="38" spans="2:20" ht="17.399999999999999" customHeight="1" x14ac:dyDescent="0.4">
      <c r="B38" s="178"/>
      <c r="C38" s="178"/>
      <c r="D38" s="178"/>
      <c r="E38" s="178"/>
      <c r="F38" s="178"/>
      <c r="G38" s="178"/>
      <c r="H38" s="178"/>
      <c r="I38" s="178"/>
      <c r="M38" s="196"/>
      <c r="N38" s="178"/>
      <c r="O38" s="178"/>
      <c r="P38" s="178"/>
      <c r="Q38" s="178"/>
      <c r="R38" s="178"/>
      <c r="S38" s="178"/>
      <c r="T38" s="197"/>
    </row>
    <row r="39" spans="2:20" ht="18" customHeight="1" x14ac:dyDescent="0.4">
      <c r="B39" s="178"/>
      <c r="C39" s="178"/>
      <c r="D39" s="178"/>
      <c r="E39" s="178"/>
      <c r="F39" s="178"/>
      <c r="G39" s="178"/>
      <c r="H39" s="178"/>
      <c r="I39" s="178"/>
      <c r="M39" s="196"/>
      <c r="N39" s="178"/>
      <c r="O39" s="178"/>
      <c r="P39" s="178"/>
      <c r="Q39" s="178"/>
      <c r="R39" s="178"/>
      <c r="S39" s="178"/>
      <c r="T39" s="197"/>
    </row>
    <row r="40" spans="2:20" ht="18" customHeight="1" x14ac:dyDescent="0.4">
      <c r="M40" s="196"/>
      <c r="N40" s="178"/>
      <c r="O40" s="178"/>
      <c r="P40" s="178"/>
      <c r="Q40" s="178"/>
      <c r="R40" s="178"/>
      <c r="S40" s="178"/>
      <c r="T40" s="197"/>
    </row>
    <row r="41" spans="2:20" ht="18" thickBot="1" x14ac:dyDescent="0.45">
      <c r="M41" s="198"/>
      <c r="N41" s="199"/>
      <c r="O41" s="199"/>
      <c r="P41" s="199"/>
      <c r="Q41" s="199"/>
      <c r="R41" s="199"/>
      <c r="S41" s="199"/>
      <c r="T41" s="200"/>
    </row>
  </sheetData>
  <mergeCells count="17">
    <mergeCell ref="H2:I2"/>
    <mergeCell ref="M13:O13"/>
    <mergeCell ref="N14:O14"/>
    <mergeCell ref="N15:O15"/>
    <mergeCell ref="N16:O16"/>
    <mergeCell ref="B28:I39"/>
    <mergeCell ref="V3:W3"/>
    <mergeCell ref="V4:W4"/>
    <mergeCell ref="M14:M19"/>
    <mergeCell ref="N17:O17"/>
    <mergeCell ref="N18:O18"/>
    <mergeCell ref="N19:O19"/>
    <mergeCell ref="V6:W7"/>
    <mergeCell ref="M29:T41"/>
    <mergeCell ref="M23:Q27"/>
    <mergeCell ref="N20:O20"/>
    <mergeCell ref="P20:Q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FB227"/>
  <sheetViews>
    <sheetView topLeftCell="A55" zoomScale="70" zoomScaleNormal="70" workbookViewId="0">
      <selection activeCell="E184" sqref="E184"/>
    </sheetView>
  </sheetViews>
  <sheetFormatPr defaultRowHeight="17.399999999999999" x14ac:dyDescent="0.4"/>
  <cols>
    <col min="1" max="1" width="9" style="1"/>
    <col min="2" max="2" width="6.8984375" style="1" customWidth="1"/>
    <col min="3" max="3" width="13.09765625" style="1" customWidth="1"/>
    <col min="4" max="5" width="64" style="1" customWidth="1"/>
    <col min="6" max="6" width="12.19921875" style="1" customWidth="1"/>
    <col min="7" max="7" width="9" style="1" customWidth="1"/>
    <col min="8" max="8" width="16.796875" style="1" customWidth="1"/>
    <col min="9" max="9" width="28.3984375" style="1" customWidth="1"/>
    <col min="10" max="10" width="6.796875" style="1" customWidth="1"/>
    <col min="11" max="11" width="13.5" style="1" customWidth="1"/>
    <col min="12" max="12" width="15" style="106" bestFit="1" customWidth="1"/>
    <col min="13" max="13" width="13.69921875" style="1" customWidth="1"/>
    <col min="14" max="14" width="24.5" style="1" customWidth="1"/>
    <col min="15" max="16" width="23.5" style="1" customWidth="1"/>
    <col min="17" max="18" width="13.8984375" style="1" customWidth="1"/>
    <col min="19" max="19" width="77.69921875" style="107" customWidth="1"/>
    <col min="20" max="20" width="50.3984375" style="107" customWidth="1"/>
    <col min="21" max="21" width="16.69921875" style="1" customWidth="1"/>
    <col min="22" max="22" width="23.59765625" style="1" customWidth="1"/>
    <col min="23" max="23" width="9" style="1"/>
    <col min="24" max="24" width="12.19921875" style="1" bestFit="1" customWidth="1"/>
    <col min="25" max="25" width="9" style="1"/>
    <col min="26" max="26" width="10.59765625" style="1" bestFit="1" customWidth="1"/>
    <col min="27" max="27" width="12.19921875" style="1" bestFit="1" customWidth="1"/>
    <col min="28" max="29" width="9" style="1"/>
    <col min="30" max="30" width="12.19921875" style="1" bestFit="1" customWidth="1"/>
    <col min="31" max="32" width="9" style="1"/>
    <col min="33" max="33" width="12.19921875" style="1" bestFit="1" customWidth="1"/>
    <col min="34" max="35" width="9" style="1"/>
    <col min="36" max="36" width="12.19921875" style="1" bestFit="1" customWidth="1"/>
    <col min="37" max="38" width="9" style="1"/>
    <col min="39" max="39" width="9.8984375" style="1" bestFit="1" customWidth="1"/>
    <col min="40" max="41" width="9" style="1"/>
    <col min="42" max="42" width="9.8984375" style="1" bestFit="1" customWidth="1"/>
    <col min="43" max="44" width="9" style="1"/>
    <col min="45" max="45" width="9.8984375" style="1" bestFit="1" customWidth="1"/>
    <col min="46" max="47" width="9" style="1"/>
    <col min="48" max="48" width="9.8984375" style="1" bestFit="1" customWidth="1"/>
    <col min="49" max="264" width="9" style="1"/>
    <col min="265" max="265" width="13.09765625" style="1" bestFit="1" customWidth="1"/>
    <col min="266" max="266" width="58.09765625" style="1" customWidth="1"/>
    <col min="267" max="267" width="10.59765625" style="1" bestFit="1" customWidth="1"/>
    <col min="268" max="268" width="9" style="1"/>
    <col min="269" max="269" width="15.59765625" style="1" customWidth="1"/>
    <col min="270" max="270" width="19.69921875" style="1" bestFit="1" customWidth="1"/>
    <col min="271" max="271" width="15.59765625" style="1" customWidth="1"/>
    <col min="272" max="272" width="15.8984375" style="1" bestFit="1" customWidth="1"/>
    <col min="273" max="276" width="13.8984375" style="1" customWidth="1"/>
    <col min="277" max="278" width="36.19921875" style="1" bestFit="1" customWidth="1"/>
    <col min="279" max="279" width="9" style="1"/>
    <col min="280" max="280" width="10.59765625" style="1" bestFit="1" customWidth="1"/>
    <col min="281" max="520" width="9" style="1"/>
    <col min="521" max="521" width="13.09765625" style="1" bestFit="1" customWidth="1"/>
    <col min="522" max="522" width="58.09765625" style="1" customWidth="1"/>
    <col min="523" max="523" width="10.59765625" style="1" bestFit="1" customWidth="1"/>
    <col min="524" max="524" width="9" style="1"/>
    <col min="525" max="525" width="15.59765625" style="1" customWidth="1"/>
    <col min="526" max="526" width="19.69921875" style="1" bestFit="1" customWidth="1"/>
    <col min="527" max="527" width="15.59765625" style="1" customWidth="1"/>
    <col min="528" max="528" width="15.8984375" style="1" bestFit="1" customWidth="1"/>
    <col min="529" max="532" width="13.8984375" style="1" customWidth="1"/>
    <col min="533" max="534" width="36.19921875" style="1" bestFit="1" customWidth="1"/>
    <col min="535" max="535" width="9" style="1"/>
    <col min="536" max="536" width="10.59765625" style="1" bestFit="1" customWidth="1"/>
    <col min="537" max="776" width="9" style="1"/>
    <col min="777" max="777" width="13.09765625" style="1" bestFit="1" customWidth="1"/>
    <col min="778" max="778" width="58.09765625" style="1" customWidth="1"/>
    <col min="779" max="779" width="10.59765625" style="1" bestFit="1" customWidth="1"/>
    <col min="780" max="780" width="9" style="1"/>
    <col min="781" max="781" width="15.59765625" style="1" customWidth="1"/>
    <col min="782" max="782" width="19.69921875" style="1" bestFit="1" customWidth="1"/>
    <col min="783" max="783" width="15.59765625" style="1" customWidth="1"/>
    <col min="784" max="784" width="15.8984375" style="1" bestFit="1" customWidth="1"/>
    <col min="785" max="788" width="13.8984375" style="1" customWidth="1"/>
    <col min="789" max="790" width="36.19921875" style="1" bestFit="1" customWidth="1"/>
    <col min="791" max="791" width="9" style="1"/>
    <col min="792" max="792" width="10.59765625" style="1" bestFit="1" customWidth="1"/>
    <col min="793" max="1032" width="9" style="1"/>
    <col min="1033" max="1033" width="13.09765625" style="1" bestFit="1" customWidth="1"/>
    <col min="1034" max="1034" width="58.09765625" style="1" customWidth="1"/>
    <col min="1035" max="1035" width="10.59765625" style="1" bestFit="1" customWidth="1"/>
    <col min="1036" max="1036" width="9" style="1"/>
    <col min="1037" max="1037" width="15.59765625" style="1" customWidth="1"/>
    <col min="1038" max="1038" width="19.69921875" style="1" bestFit="1" customWidth="1"/>
    <col min="1039" max="1039" width="15.59765625" style="1" customWidth="1"/>
    <col min="1040" max="1040" width="15.8984375" style="1" bestFit="1" customWidth="1"/>
    <col min="1041" max="1044" width="13.8984375" style="1" customWidth="1"/>
    <col min="1045" max="1046" width="36.19921875" style="1" bestFit="1" customWidth="1"/>
    <col min="1047" max="1047" width="9" style="1"/>
    <col min="1048" max="1048" width="10.59765625" style="1" bestFit="1" customWidth="1"/>
    <col min="1049" max="1288" width="9" style="1"/>
    <col min="1289" max="1289" width="13.09765625" style="1" bestFit="1" customWidth="1"/>
    <col min="1290" max="1290" width="58.09765625" style="1" customWidth="1"/>
    <col min="1291" max="1291" width="10.59765625" style="1" bestFit="1" customWidth="1"/>
    <col min="1292" max="1292" width="9" style="1"/>
    <col min="1293" max="1293" width="15.59765625" style="1" customWidth="1"/>
    <col min="1294" max="1294" width="19.69921875" style="1" bestFit="1" customWidth="1"/>
    <col min="1295" max="1295" width="15.59765625" style="1" customWidth="1"/>
    <col min="1296" max="1296" width="15.8984375" style="1" bestFit="1" customWidth="1"/>
    <col min="1297" max="1300" width="13.8984375" style="1" customWidth="1"/>
    <col min="1301" max="1302" width="36.19921875" style="1" bestFit="1" customWidth="1"/>
    <col min="1303" max="1303" width="9" style="1"/>
    <col min="1304" max="1304" width="10.59765625" style="1" bestFit="1" customWidth="1"/>
    <col min="1305" max="1544" width="9" style="1"/>
    <col min="1545" max="1545" width="13.09765625" style="1" bestFit="1" customWidth="1"/>
    <col min="1546" max="1546" width="58.09765625" style="1" customWidth="1"/>
    <col min="1547" max="1547" width="10.59765625" style="1" bestFit="1" customWidth="1"/>
    <col min="1548" max="1548" width="9" style="1"/>
    <col min="1549" max="1549" width="15.59765625" style="1" customWidth="1"/>
    <col min="1550" max="1550" width="19.69921875" style="1" bestFit="1" customWidth="1"/>
    <col min="1551" max="1551" width="15.59765625" style="1" customWidth="1"/>
    <col min="1552" max="1552" width="15.8984375" style="1" bestFit="1" customWidth="1"/>
    <col min="1553" max="1556" width="13.8984375" style="1" customWidth="1"/>
    <col min="1557" max="1558" width="36.19921875" style="1" bestFit="1" customWidth="1"/>
    <col min="1559" max="1559" width="9" style="1"/>
    <col min="1560" max="1560" width="10.59765625" style="1" bestFit="1" customWidth="1"/>
    <col min="1561" max="1800" width="9" style="1"/>
    <col min="1801" max="1801" width="13.09765625" style="1" bestFit="1" customWidth="1"/>
    <col min="1802" max="1802" width="58.09765625" style="1" customWidth="1"/>
    <col min="1803" max="1803" width="10.59765625" style="1" bestFit="1" customWidth="1"/>
    <col min="1804" max="1804" width="9" style="1"/>
    <col min="1805" max="1805" width="15.59765625" style="1" customWidth="1"/>
    <col min="1806" max="1806" width="19.69921875" style="1" bestFit="1" customWidth="1"/>
    <col min="1807" max="1807" width="15.59765625" style="1" customWidth="1"/>
    <col min="1808" max="1808" width="15.8984375" style="1" bestFit="1" customWidth="1"/>
    <col min="1809" max="1812" width="13.8984375" style="1" customWidth="1"/>
    <col min="1813" max="1814" width="36.19921875" style="1" bestFit="1" customWidth="1"/>
    <col min="1815" max="1815" width="9" style="1"/>
    <col min="1816" max="1816" width="10.59765625" style="1" bestFit="1" customWidth="1"/>
    <col min="1817" max="2056" width="9" style="1"/>
    <col min="2057" max="2057" width="13.09765625" style="1" bestFit="1" customWidth="1"/>
    <col min="2058" max="2058" width="58.09765625" style="1" customWidth="1"/>
    <col min="2059" max="2059" width="10.59765625" style="1" bestFit="1" customWidth="1"/>
    <col min="2060" max="2060" width="9" style="1"/>
    <col min="2061" max="2061" width="15.59765625" style="1" customWidth="1"/>
    <col min="2062" max="2062" width="19.69921875" style="1" bestFit="1" customWidth="1"/>
    <col min="2063" max="2063" width="15.59765625" style="1" customWidth="1"/>
    <col min="2064" max="2064" width="15.8984375" style="1" bestFit="1" customWidth="1"/>
    <col min="2065" max="2068" width="13.8984375" style="1" customWidth="1"/>
    <col min="2069" max="2070" width="36.19921875" style="1" bestFit="1" customWidth="1"/>
    <col min="2071" max="2071" width="9" style="1"/>
    <col min="2072" max="2072" width="10.59765625" style="1" bestFit="1" customWidth="1"/>
    <col min="2073" max="2312" width="9" style="1"/>
    <col min="2313" max="2313" width="13.09765625" style="1" bestFit="1" customWidth="1"/>
    <col min="2314" max="2314" width="58.09765625" style="1" customWidth="1"/>
    <col min="2315" max="2315" width="10.59765625" style="1" bestFit="1" customWidth="1"/>
    <col min="2316" max="2316" width="9" style="1"/>
    <col min="2317" max="2317" width="15.59765625" style="1" customWidth="1"/>
    <col min="2318" max="2318" width="19.69921875" style="1" bestFit="1" customWidth="1"/>
    <col min="2319" max="2319" width="15.59765625" style="1" customWidth="1"/>
    <col min="2320" max="2320" width="15.8984375" style="1" bestFit="1" customWidth="1"/>
    <col min="2321" max="2324" width="13.8984375" style="1" customWidth="1"/>
    <col min="2325" max="2326" width="36.19921875" style="1" bestFit="1" customWidth="1"/>
    <col min="2327" max="2327" width="9" style="1"/>
    <col min="2328" max="2328" width="10.59765625" style="1" bestFit="1" customWidth="1"/>
    <col min="2329" max="2568" width="9" style="1"/>
    <col min="2569" max="2569" width="13.09765625" style="1" bestFit="1" customWidth="1"/>
    <col min="2570" max="2570" width="58.09765625" style="1" customWidth="1"/>
    <col min="2571" max="2571" width="10.59765625" style="1" bestFit="1" customWidth="1"/>
    <col min="2572" max="2572" width="9" style="1"/>
    <col min="2573" max="2573" width="15.59765625" style="1" customWidth="1"/>
    <col min="2574" max="2574" width="19.69921875" style="1" bestFit="1" customWidth="1"/>
    <col min="2575" max="2575" width="15.59765625" style="1" customWidth="1"/>
    <col min="2576" max="2576" width="15.8984375" style="1" bestFit="1" customWidth="1"/>
    <col min="2577" max="2580" width="13.8984375" style="1" customWidth="1"/>
    <col min="2581" max="2582" width="36.19921875" style="1" bestFit="1" customWidth="1"/>
    <col min="2583" max="2583" width="9" style="1"/>
    <col min="2584" max="2584" width="10.59765625" style="1" bestFit="1" customWidth="1"/>
    <col min="2585" max="2824" width="9" style="1"/>
    <col min="2825" max="2825" width="13.09765625" style="1" bestFit="1" customWidth="1"/>
    <col min="2826" max="2826" width="58.09765625" style="1" customWidth="1"/>
    <col min="2827" max="2827" width="10.59765625" style="1" bestFit="1" customWidth="1"/>
    <col min="2828" max="2828" width="9" style="1"/>
    <col min="2829" max="2829" width="15.59765625" style="1" customWidth="1"/>
    <col min="2830" max="2830" width="19.69921875" style="1" bestFit="1" customWidth="1"/>
    <col min="2831" max="2831" width="15.59765625" style="1" customWidth="1"/>
    <col min="2832" max="2832" width="15.8984375" style="1" bestFit="1" customWidth="1"/>
    <col min="2833" max="2836" width="13.8984375" style="1" customWidth="1"/>
    <col min="2837" max="2838" width="36.19921875" style="1" bestFit="1" customWidth="1"/>
    <col min="2839" max="2839" width="9" style="1"/>
    <col min="2840" max="2840" width="10.59765625" style="1" bestFit="1" customWidth="1"/>
    <col min="2841" max="3080" width="9" style="1"/>
    <col min="3081" max="3081" width="13.09765625" style="1" bestFit="1" customWidth="1"/>
    <col min="3082" max="3082" width="58.09765625" style="1" customWidth="1"/>
    <col min="3083" max="3083" width="10.59765625" style="1" bestFit="1" customWidth="1"/>
    <col min="3084" max="3084" width="9" style="1"/>
    <col min="3085" max="3085" width="15.59765625" style="1" customWidth="1"/>
    <col min="3086" max="3086" width="19.69921875" style="1" bestFit="1" customWidth="1"/>
    <col min="3087" max="3087" width="15.59765625" style="1" customWidth="1"/>
    <col min="3088" max="3088" width="15.8984375" style="1" bestFit="1" customWidth="1"/>
    <col min="3089" max="3092" width="13.8984375" style="1" customWidth="1"/>
    <col min="3093" max="3094" width="36.19921875" style="1" bestFit="1" customWidth="1"/>
    <col min="3095" max="3095" width="9" style="1"/>
    <col min="3096" max="3096" width="10.59765625" style="1" bestFit="1" customWidth="1"/>
    <col min="3097" max="3336" width="9" style="1"/>
    <col min="3337" max="3337" width="13.09765625" style="1" bestFit="1" customWidth="1"/>
    <col min="3338" max="3338" width="58.09765625" style="1" customWidth="1"/>
    <col min="3339" max="3339" width="10.59765625" style="1" bestFit="1" customWidth="1"/>
    <col min="3340" max="3340" width="9" style="1"/>
    <col min="3341" max="3341" width="15.59765625" style="1" customWidth="1"/>
    <col min="3342" max="3342" width="19.69921875" style="1" bestFit="1" customWidth="1"/>
    <col min="3343" max="3343" width="15.59765625" style="1" customWidth="1"/>
    <col min="3344" max="3344" width="15.8984375" style="1" bestFit="1" customWidth="1"/>
    <col min="3345" max="3348" width="13.8984375" style="1" customWidth="1"/>
    <col min="3349" max="3350" width="36.19921875" style="1" bestFit="1" customWidth="1"/>
    <col min="3351" max="3351" width="9" style="1"/>
    <col min="3352" max="3352" width="10.59765625" style="1" bestFit="1" customWidth="1"/>
    <col min="3353" max="3592" width="9" style="1"/>
    <col min="3593" max="3593" width="13.09765625" style="1" bestFit="1" customWidth="1"/>
    <col min="3594" max="3594" width="58.09765625" style="1" customWidth="1"/>
    <col min="3595" max="3595" width="10.59765625" style="1" bestFit="1" customWidth="1"/>
    <col min="3596" max="3596" width="9" style="1"/>
    <col min="3597" max="3597" width="15.59765625" style="1" customWidth="1"/>
    <col min="3598" max="3598" width="19.69921875" style="1" bestFit="1" customWidth="1"/>
    <col min="3599" max="3599" width="15.59765625" style="1" customWidth="1"/>
    <col min="3600" max="3600" width="15.8984375" style="1" bestFit="1" customWidth="1"/>
    <col min="3601" max="3604" width="13.8984375" style="1" customWidth="1"/>
    <col min="3605" max="3606" width="36.19921875" style="1" bestFit="1" customWidth="1"/>
    <col min="3607" max="3607" width="9" style="1"/>
    <col min="3608" max="3608" width="10.59765625" style="1" bestFit="1" customWidth="1"/>
    <col min="3609" max="3848" width="9" style="1"/>
    <col min="3849" max="3849" width="13.09765625" style="1" bestFit="1" customWidth="1"/>
    <col min="3850" max="3850" width="58.09765625" style="1" customWidth="1"/>
    <col min="3851" max="3851" width="10.59765625" style="1" bestFit="1" customWidth="1"/>
    <col min="3852" max="3852" width="9" style="1"/>
    <col min="3853" max="3853" width="15.59765625" style="1" customWidth="1"/>
    <col min="3854" max="3854" width="19.69921875" style="1" bestFit="1" customWidth="1"/>
    <col min="3855" max="3855" width="15.59765625" style="1" customWidth="1"/>
    <col min="3856" max="3856" width="15.8984375" style="1" bestFit="1" customWidth="1"/>
    <col min="3857" max="3860" width="13.8984375" style="1" customWidth="1"/>
    <col min="3861" max="3862" width="36.19921875" style="1" bestFit="1" customWidth="1"/>
    <col min="3863" max="3863" width="9" style="1"/>
    <col min="3864" max="3864" width="10.59765625" style="1" bestFit="1" customWidth="1"/>
    <col min="3865" max="4104" width="9" style="1"/>
    <col min="4105" max="4105" width="13.09765625" style="1" bestFit="1" customWidth="1"/>
    <col min="4106" max="4106" width="58.09765625" style="1" customWidth="1"/>
    <col min="4107" max="4107" width="10.59765625" style="1" bestFit="1" customWidth="1"/>
    <col min="4108" max="4108" width="9" style="1"/>
    <col min="4109" max="4109" width="15.59765625" style="1" customWidth="1"/>
    <col min="4110" max="4110" width="19.69921875" style="1" bestFit="1" customWidth="1"/>
    <col min="4111" max="4111" width="15.59765625" style="1" customWidth="1"/>
    <col min="4112" max="4112" width="15.8984375" style="1" bestFit="1" customWidth="1"/>
    <col min="4113" max="4116" width="13.8984375" style="1" customWidth="1"/>
    <col min="4117" max="4118" width="36.19921875" style="1" bestFit="1" customWidth="1"/>
    <col min="4119" max="4119" width="9" style="1"/>
    <col min="4120" max="4120" width="10.59765625" style="1" bestFit="1" customWidth="1"/>
    <col min="4121" max="4360" width="9" style="1"/>
    <col min="4361" max="4361" width="13.09765625" style="1" bestFit="1" customWidth="1"/>
    <col min="4362" max="4362" width="58.09765625" style="1" customWidth="1"/>
    <col min="4363" max="4363" width="10.59765625" style="1" bestFit="1" customWidth="1"/>
    <col min="4364" max="4364" width="9" style="1"/>
    <col min="4365" max="4365" width="15.59765625" style="1" customWidth="1"/>
    <col min="4366" max="4366" width="19.69921875" style="1" bestFit="1" customWidth="1"/>
    <col min="4367" max="4367" width="15.59765625" style="1" customWidth="1"/>
    <col min="4368" max="4368" width="15.8984375" style="1" bestFit="1" customWidth="1"/>
    <col min="4369" max="4372" width="13.8984375" style="1" customWidth="1"/>
    <col min="4373" max="4374" width="36.19921875" style="1" bestFit="1" customWidth="1"/>
    <col min="4375" max="4375" width="9" style="1"/>
    <col min="4376" max="4376" width="10.59765625" style="1" bestFit="1" customWidth="1"/>
    <col min="4377" max="4616" width="9" style="1"/>
    <col min="4617" max="4617" width="13.09765625" style="1" bestFit="1" customWidth="1"/>
    <col min="4618" max="4618" width="58.09765625" style="1" customWidth="1"/>
    <col min="4619" max="4619" width="10.59765625" style="1" bestFit="1" customWidth="1"/>
    <col min="4620" max="4620" width="9" style="1"/>
    <col min="4621" max="4621" width="15.59765625" style="1" customWidth="1"/>
    <col min="4622" max="4622" width="19.69921875" style="1" bestFit="1" customWidth="1"/>
    <col min="4623" max="4623" width="15.59765625" style="1" customWidth="1"/>
    <col min="4624" max="4624" width="15.8984375" style="1" bestFit="1" customWidth="1"/>
    <col min="4625" max="4628" width="13.8984375" style="1" customWidth="1"/>
    <col min="4629" max="4630" width="36.19921875" style="1" bestFit="1" customWidth="1"/>
    <col min="4631" max="4631" width="9" style="1"/>
    <col min="4632" max="4632" width="10.59765625" style="1" bestFit="1" customWidth="1"/>
    <col min="4633" max="4872" width="9" style="1"/>
    <col min="4873" max="4873" width="13.09765625" style="1" bestFit="1" customWidth="1"/>
    <col min="4874" max="4874" width="58.09765625" style="1" customWidth="1"/>
    <col min="4875" max="4875" width="10.59765625" style="1" bestFit="1" customWidth="1"/>
    <col min="4876" max="4876" width="9" style="1"/>
    <col min="4877" max="4877" width="15.59765625" style="1" customWidth="1"/>
    <col min="4878" max="4878" width="19.69921875" style="1" bestFit="1" customWidth="1"/>
    <col min="4879" max="4879" width="15.59765625" style="1" customWidth="1"/>
    <col min="4880" max="4880" width="15.8984375" style="1" bestFit="1" customWidth="1"/>
    <col min="4881" max="4884" width="13.8984375" style="1" customWidth="1"/>
    <col min="4885" max="4886" width="36.19921875" style="1" bestFit="1" customWidth="1"/>
    <col min="4887" max="4887" width="9" style="1"/>
    <col min="4888" max="4888" width="10.59765625" style="1" bestFit="1" customWidth="1"/>
    <col min="4889" max="5128" width="9" style="1"/>
    <col min="5129" max="5129" width="13.09765625" style="1" bestFit="1" customWidth="1"/>
    <col min="5130" max="5130" width="58.09765625" style="1" customWidth="1"/>
    <col min="5131" max="5131" width="10.59765625" style="1" bestFit="1" customWidth="1"/>
    <col min="5132" max="5132" width="9" style="1"/>
    <col min="5133" max="5133" width="15.59765625" style="1" customWidth="1"/>
    <col min="5134" max="5134" width="19.69921875" style="1" bestFit="1" customWidth="1"/>
    <col min="5135" max="5135" width="15.59765625" style="1" customWidth="1"/>
    <col min="5136" max="5136" width="15.8984375" style="1" bestFit="1" customWidth="1"/>
    <col min="5137" max="5140" width="13.8984375" style="1" customWidth="1"/>
    <col min="5141" max="5142" width="36.19921875" style="1" bestFit="1" customWidth="1"/>
    <col min="5143" max="5143" width="9" style="1"/>
    <col min="5144" max="5144" width="10.59765625" style="1" bestFit="1" customWidth="1"/>
    <col min="5145" max="5384" width="9" style="1"/>
    <col min="5385" max="5385" width="13.09765625" style="1" bestFit="1" customWidth="1"/>
    <col min="5386" max="5386" width="58.09765625" style="1" customWidth="1"/>
    <col min="5387" max="5387" width="10.59765625" style="1" bestFit="1" customWidth="1"/>
    <col min="5388" max="5388" width="9" style="1"/>
    <col min="5389" max="5389" width="15.59765625" style="1" customWidth="1"/>
    <col min="5390" max="5390" width="19.69921875" style="1" bestFit="1" customWidth="1"/>
    <col min="5391" max="5391" width="15.59765625" style="1" customWidth="1"/>
    <col min="5392" max="5392" width="15.8984375" style="1" bestFit="1" customWidth="1"/>
    <col min="5393" max="5396" width="13.8984375" style="1" customWidth="1"/>
    <col min="5397" max="5398" width="36.19921875" style="1" bestFit="1" customWidth="1"/>
    <col min="5399" max="5399" width="9" style="1"/>
    <col min="5400" max="5400" width="10.59765625" style="1" bestFit="1" customWidth="1"/>
    <col min="5401" max="5640" width="9" style="1"/>
    <col min="5641" max="5641" width="13.09765625" style="1" bestFit="1" customWidth="1"/>
    <col min="5642" max="5642" width="58.09765625" style="1" customWidth="1"/>
    <col min="5643" max="5643" width="10.59765625" style="1" bestFit="1" customWidth="1"/>
    <col min="5644" max="5644" width="9" style="1"/>
    <col min="5645" max="5645" width="15.59765625" style="1" customWidth="1"/>
    <col min="5646" max="5646" width="19.69921875" style="1" bestFit="1" customWidth="1"/>
    <col min="5647" max="5647" width="15.59765625" style="1" customWidth="1"/>
    <col min="5648" max="5648" width="15.8984375" style="1" bestFit="1" customWidth="1"/>
    <col min="5649" max="5652" width="13.8984375" style="1" customWidth="1"/>
    <col min="5653" max="5654" width="36.19921875" style="1" bestFit="1" customWidth="1"/>
    <col min="5655" max="5655" width="9" style="1"/>
    <col min="5656" max="5656" width="10.59765625" style="1" bestFit="1" customWidth="1"/>
    <col min="5657" max="5896" width="9" style="1"/>
    <col min="5897" max="5897" width="13.09765625" style="1" bestFit="1" customWidth="1"/>
    <col min="5898" max="5898" width="58.09765625" style="1" customWidth="1"/>
    <col min="5899" max="5899" width="10.59765625" style="1" bestFit="1" customWidth="1"/>
    <col min="5900" max="5900" width="9" style="1"/>
    <col min="5901" max="5901" width="15.59765625" style="1" customWidth="1"/>
    <col min="5902" max="5902" width="19.69921875" style="1" bestFit="1" customWidth="1"/>
    <col min="5903" max="5903" width="15.59765625" style="1" customWidth="1"/>
    <col min="5904" max="5904" width="15.8984375" style="1" bestFit="1" customWidth="1"/>
    <col min="5905" max="5908" width="13.8984375" style="1" customWidth="1"/>
    <col min="5909" max="5910" width="36.19921875" style="1" bestFit="1" customWidth="1"/>
    <col min="5911" max="5911" width="9" style="1"/>
    <col min="5912" max="5912" width="10.59765625" style="1" bestFit="1" customWidth="1"/>
    <col min="5913" max="6152" width="9" style="1"/>
    <col min="6153" max="6153" width="13.09765625" style="1" bestFit="1" customWidth="1"/>
    <col min="6154" max="6154" width="58.09765625" style="1" customWidth="1"/>
    <col min="6155" max="6155" width="10.59765625" style="1" bestFit="1" customWidth="1"/>
    <col min="6156" max="6156" width="9" style="1"/>
    <col min="6157" max="6157" width="15.59765625" style="1" customWidth="1"/>
    <col min="6158" max="6158" width="19.69921875" style="1" bestFit="1" customWidth="1"/>
    <col min="6159" max="6159" width="15.59765625" style="1" customWidth="1"/>
    <col min="6160" max="6160" width="15.8984375" style="1" bestFit="1" customWidth="1"/>
    <col min="6161" max="6164" width="13.8984375" style="1" customWidth="1"/>
    <col min="6165" max="6166" width="36.19921875" style="1" bestFit="1" customWidth="1"/>
    <col min="6167" max="6167" width="9" style="1"/>
    <col min="6168" max="6168" width="10.59765625" style="1" bestFit="1" customWidth="1"/>
    <col min="6169" max="6408" width="9" style="1"/>
    <col min="6409" max="6409" width="13.09765625" style="1" bestFit="1" customWidth="1"/>
    <col min="6410" max="6410" width="58.09765625" style="1" customWidth="1"/>
    <col min="6411" max="6411" width="10.59765625" style="1" bestFit="1" customWidth="1"/>
    <col min="6412" max="6412" width="9" style="1"/>
    <col min="6413" max="6413" width="15.59765625" style="1" customWidth="1"/>
    <col min="6414" max="6414" width="19.69921875" style="1" bestFit="1" customWidth="1"/>
    <col min="6415" max="6415" width="15.59765625" style="1" customWidth="1"/>
    <col min="6416" max="6416" width="15.8984375" style="1" bestFit="1" customWidth="1"/>
    <col min="6417" max="6420" width="13.8984375" style="1" customWidth="1"/>
    <col min="6421" max="6422" width="36.19921875" style="1" bestFit="1" customWidth="1"/>
    <col min="6423" max="6423" width="9" style="1"/>
    <col min="6424" max="6424" width="10.59765625" style="1" bestFit="1" customWidth="1"/>
    <col min="6425" max="6664" width="9" style="1"/>
    <col min="6665" max="6665" width="13.09765625" style="1" bestFit="1" customWidth="1"/>
    <col min="6666" max="6666" width="58.09765625" style="1" customWidth="1"/>
    <col min="6667" max="6667" width="10.59765625" style="1" bestFit="1" customWidth="1"/>
    <col min="6668" max="6668" width="9" style="1"/>
    <col min="6669" max="6669" width="15.59765625" style="1" customWidth="1"/>
    <col min="6670" max="6670" width="19.69921875" style="1" bestFit="1" customWidth="1"/>
    <col min="6671" max="6671" width="15.59765625" style="1" customWidth="1"/>
    <col min="6672" max="6672" width="15.8984375" style="1" bestFit="1" customWidth="1"/>
    <col min="6673" max="6676" width="13.8984375" style="1" customWidth="1"/>
    <col min="6677" max="6678" width="36.19921875" style="1" bestFit="1" customWidth="1"/>
    <col min="6679" max="6679" width="9" style="1"/>
    <col min="6680" max="6680" width="10.59765625" style="1" bestFit="1" customWidth="1"/>
    <col min="6681" max="6920" width="9" style="1"/>
    <col min="6921" max="6921" width="13.09765625" style="1" bestFit="1" customWidth="1"/>
    <col min="6922" max="6922" width="58.09765625" style="1" customWidth="1"/>
    <col min="6923" max="6923" width="10.59765625" style="1" bestFit="1" customWidth="1"/>
    <col min="6924" max="6924" width="9" style="1"/>
    <col min="6925" max="6925" width="15.59765625" style="1" customWidth="1"/>
    <col min="6926" max="6926" width="19.69921875" style="1" bestFit="1" customWidth="1"/>
    <col min="6927" max="6927" width="15.59765625" style="1" customWidth="1"/>
    <col min="6928" max="6928" width="15.8984375" style="1" bestFit="1" customWidth="1"/>
    <col min="6929" max="6932" width="13.8984375" style="1" customWidth="1"/>
    <col min="6933" max="6934" width="36.19921875" style="1" bestFit="1" customWidth="1"/>
    <col min="6935" max="6935" width="9" style="1"/>
    <col min="6936" max="6936" width="10.59765625" style="1" bestFit="1" customWidth="1"/>
    <col min="6937" max="7176" width="9" style="1"/>
    <col min="7177" max="7177" width="13.09765625" style="1" bestFit="1" customWidth="1"/>
    <col min="7178" max="7178" width="58.09765625" style="1" customWidth="1"/>
    <col min="7179" max="7179" width="10.59765625" style="1" bestFit="1" customWidth="1"/>
    <col min="7180" max="7180" width="9" style="1"/>
    <col min="7181" max="7181" width="15.59765625" style="1" customWidth="1"/>
    <col min="7182" max="7182" width="19.69921875" style="1" bestFit="1" customWidth="1"/>
    <col min="7183" max="7183" width="15.59765625" style="1" customWidth="1"/>
    <col min="7184" max="7184" width="15.8984375" style="1" bestFit="1" customWidth="1"/>
    <col min="7185" max="7188" width="13.8984375" style="1" customWidth="1"/>
    <col min="7189" max="7190" width="36.19921875" style="1" bestFit="1" customWidth="1"/>
    <col min="7191" max="7191" width="9" style="1"/>
    <col min="7192" max="7192" width="10.59765625" style="1" bestFit="1" customWidth="1"/>
    <col min="7193" max="7432" width="9" style="1"/>
    <col min="7433" max="7433" width="13.09765625" style="1" bestFit="1" customWidth="1"/>
    <col min="7434" max="7434" width="58.09765625" style="1" customWidth="1"/>
    <col min="7435" max="7435" width="10.59765625" style="1" bestFit="1" customWidth="1"/>
    <col min="7436" max="7436" width="9" style="1"/>
    <col min="7437" max="7437" width="15.59765625" style="1" customWidth="1"/>
    <col min="7438" max="7438" width="19.69921875" style="1" bestFit="1" customWidth="1"/>
    <col min="7439" max="7439" width="15.59765625" style="1" customWidth="1"/>
    <col min="7440" max="7440" width="15.8984375" style="1" bestFit="1" customWidth="1"/>
    <col min="7441" max="7444" width="13.8984375" style="1" customWidth="1"/>
    <col min="7445" max="7446" width="36.19921875" style="1" bestFit="1" customWidth="1"/>
    <col min="7447" max="7447" width="9" style="1"/>
    <col min="7448" max="7448" width="10.59765625" style="1" bestFit="1" customWidth="1"/>
    <col min="7449" max="7688" width="9" style="1"/>
    <col min="7689" max="7689" width="13.09765625" style="1" bestFit="1" customWidth="1"/>
    <col min="7690" max="7690" width="58.09765625" style="1" customWidth="1"/>
    <col min="7691" max="7691" width="10.59765625" style="1" bestFit="1" customWidth="1"/>
    <col min="7692" max="7692" width="9" style="1"/>
    <col min="7693" max="7693" width="15.59765625" style="1" customWidth="1"/>
    <col min="7694" max="7694" width="19.69921875" style="1" bestFit="1" customWidth="1"/>
    <col min="7695" max="7695" width="15.59765625" style="1" customWidth="1"/>
    <col min="7696" max="7696" width="15.8984375" style="1" bestFit="1" customWidth="1"/>
    <col min="7697" max="7700" width="13.8984375" style="1" customWidth="1"/>
    <col min="7701" max="7702" width="36.19921875" style="1" bestFit="1" customWidth="1"/>
    <col min="7703" max="7703" width="9" style="1"/>
    <col min="7704" max="7704" width="10.59765625" style="1" bestFit="1" customWidth="1"/>
    <col min="7705" max="7944" width="9" style="1"/>
    <col min="7945" max="7945" width="13.09765625" style="1" bestFit="1" customWidth="1"/>
    <col min="7946" max="7946" width="58.09765625" style="1" customWidth="1"/>
    <col min="7947" max="7947" width="10.59765625" style="1" bestFit="1" customWidth="1"/>
    <col min="7948" max="7948" width="9" style="1"/>
    <col min="7949" max="7949" width="15.59765625" style="1" customWidth="1"/>
    <col min="7950" max="7950" width="19.69921875" style="1" bestFit="1" customWidth="1"/>
    <col min="7951" max="7951" width="15.59765625" style="1" customWidth="1"/>
    <col min="7952" max="7952" width="15.8984375" style="1" bestFit="1" customWidth="1"/>
    <col min="7953" max="7956" width="13.8984375" style="1" customWidth="1"/>
    <col min="7957" max="7958" width="36.19921875" style="1" bestFit="1" customWidth="1"/>
    <col min="7959" max="7959" width="9" style="1"/>
    <col min="7960" max="7960" width="10.59765625" style="1" bestFit="1" customWidth="1"/>
    <col min="7961" max="8200" width="9" style="1"/>
    <col min="8201" max="8201" width="13.09765625" style="1" bestFit="1" customWidth="1"/>
    <col min="8202" max="8202" width="58.09765625" style="1" customWidth="1"/>
    <col min="8203" max="8203" width="10.59765625" style="1" bestFit="1" customWidth="1"/>
    <col min="8204" max="8204" width="9" style="1"/>
    <col min="8205" max="8205" width="15.59765625" style="1" customWidth="1"/>
    <col min="8206" max="8206" width="19.69921875" style="1" bestFit="1" customWidth="1"/>
    <col min="8207" max="8207" width="15.59765625" style="1" customWidth="1"/>
    <col min="8208" max="8208" width="15.8984375" style="1" bestFit="1" customWidth="1"/>
    <col min="8209" max="8212" width="13.8984375" style="1" customWidth="1"/>
    <col min="8213" max="8214" width="36.19921875" style="1" bestFit="1" customWidth="1"/>
    <col min="8215" max="8215" width="9" style="1"/>
    <col min="8216" max="8216" width="10.59765625" style="1" bestFit="1" customWidth="1"/>
    <col min="8217" max="8456" width="9" style="1"/>
    <col min="8457" max="8457" width="13.09765625" style="1" bestFit="1" customWidth="1"/>
    <col min="8458" max="8458" width="58.09765625" style="1" customWidth="1"/>
    <col min="8459" max="8459" width="10.59765625" style="1" bestFit="1" customWidth="1"/>
    <col min="8460" max="8460" width="9" style="1"/>
    <col min="8461" max="8461" width="15.59765625" style="1" customWidth="1"/>
    <col min="8462" max="8462" width="19.69921875" style="1" bestFit="1" customWidth="1"/>
    <col min="8463" max="8463" width="15.59765625" style="1" customWidth="1"/>
    <col min="8464" max="8464" width="15.8984375" style="1" bestFit="1" customWidth="1"/>
    <col min="8465" max="8468" width="13.8984375" style="1" customWidth="1"/>
    <col min="8469" max="8470" width="36.19921875" style="1" bestFit="1" customWidth="1"/>
    <col min="8471" max="8471" width="9" style="1"/>
    <col min="8472" max="8472" width="10.59765625" style="1" bestFit="1" customWidth="1"/>
    <col min="8473" max="8712" width="9" style="1"/>
    <col min="8713" max="8713" width="13.09765625" style="1" bestFit="1" customWidth="1"/>
    <col min="8714" max="8714" width="58.09765625" style="1" customWidth="1"/>
    <col min="8715" max="8715" width="10.59765625" style="1" bestFit="1" customWidth="1"/>
    <col min="8716" max="8716" width="9" style="1"/>
    <col min="8717" max="8717" width="15.59765625" style="1" customWidth="1"/>
    <col min="8718" max="8718" width="19.69921875" style="1" bestFit="1" customWidth="1"/>
    <col min="8719" max="8719" width="15.59765625" style="1" customWidth="1"/>
    <col min="8720" max="8720" width="15.8984375" style="1" bestFit="1" customWidth="1"/>
    <col min="8721" max="8724" width="13.8984375" style="1" customWidth="1"/>
    <col min="8725" max="8726" width="36.19921875" style="1" bestFit="1" customWidth="1"/>
    <col min="8727" max="8727" width="9" style="1"/>
    <col min="8728" max="8728" width="10.59765625" style="1" bestFit="1" customWidth="1"/>
    <col min="8729" max="8968" width="9" style="1"/>
    <col min="8969" max="8969" width="13.09765625" style="1" bestFit="1" customWidth="1"/>
    <col min="8970" max="8970" width="58.09765625" style="1" customWidth="1"/>
    <col min="8971" max="8971" width="10.59765625" style="1" bestFit="1" customWidth="1"/>
    <col min="8972" max="8972" width="9" style="1"/>
    <col min="8973" max="8973" width="15.59765625" style="1" customWidth="1"/>
    <col min="8974" max="8974" width="19.69921875" style="1" bestFit="1" customWidth="1"/>
    <col min="8975" max="8975" width="15.59765625" style="1" customWidth="1"/>
    <col min="8976" max="8976" width="15.8984375" style="1" bestFit="1" customWidth="1"/>
    <col min="8977" max="8980" width="13.8984375" style="1" customWidth="1"/>
    <col min="8981" max="8982" width="36.19921875" style="1" bestFit="1" customWidth="1"/>
    <col min="8983" max="8983" width="9" style="1"/>
    <col min="8984" max="8984" width="10.59765625" style="1" bestFit="1" customWidth="1"/>
    <col min="8985" max="9224" width="9" style="1"/>
    <col min="9225" max="9225" width="13.09765625" style="1" bestFit="1" customWidth="1"/>
    <col min="9226" max="9226" width="58.09765625" style="1" customWidth="1"/>
    <col min="9227" max="9227" width="10.59765625" style="1" bestFit="1" customWidth="1"/>
    <col min="9228" max="9228" width="9" style="1"/>
    <col min="9229" max="9229" width="15.59765625" style="1" customWidth="1"/>
    <col min="9230" max="9230" width="19.69921875" style="1" bestFit="1" customWidth="1"/>
    <col min="9231" max="9231" width="15.59765625" style="1" customWidth="1"/>
    <col min="9232" max="9232" width="15.8984375" style="1" bestFit="1" customWidth="1"/>
    <col min="9233" max="9236" width="13.8984375" style="1" customWidth="1"/>
    <col min="9237" max="9238" width="36.19921875" style="1" bestFit="1" customWidth="1"/>
    <col min="9239" max="9239" width="9" style="1"/>
    <col min="9240" max="9240" width="10.59765625" style="1" bestFit="1" customWidth="1"/>
    <col min="9241" max="9480" width="9" style="1"/>
    <col min="9481" max="9481" width="13.09765625" style="1" bestFit="1" customWidth="1"/>
    <col min="9482" max="9482" width="58.09765625" style="1" customWidth="1"/>
    <col min="9483" max="9483" width="10.59765625" style="1" bestFit="1" customWidth="1"/>
    <col min="9484" max="9484" width="9" style="1"/>
    <col min="9485" max="9485" width="15.59765625" style="1" customWidth="1"/>
    <col min="9486" max="9486" width="19.69921875" style="1" bestFit="1" customWidth="1"/>
    <col min="9487" max="9487" width="15.59765625" style="1" customWidth="1"/>
    <col min="9488" max="9488" width="15.8984375" style="1" bestFit="1" customWidth="1"/>
    <col min="9489" max="9492" width="13.8984375" style="1" customWidth="1"/>
    <col min="9493" max="9494" width="36.19921875" style="1" bestFit="1" customWidth="1"/>
    <col min="9495" max="9495" width="9" style="1"/>
    <col min="9496" max="9496" width="10.59765625" style="1" bestFit="1" customWidth="1"/>
    <col min="9497" max="9736" width="9" style="1"/>
    <col min="9737" max="9737" width="13.09765625" style="1" bestFit="1" customWidth="1"/>
    <col min="9738" max="9738" width="58.09765625" style="1" customWidth="1"/>
    <col min="9739" max="9739" width="10.59765625" style="1" bestFit="1" customWidth="1"/>
    <col min="9740" max="9740" width="9" style="1"/>
    <col min="9741" max="9741" width="15.59765625" style="1" customWidth="1"/>
    <col min="9742" max="9742" width="19.69921875" style="1" bestFit="1" customWidth="1"/>
    <col min="9743" max="9743" width="15.59765625" style="1" customWidth="1"/>
    <col min="9744" max="9744" width="15.8984375" style="1" bestFit="1" customWidth="1"/>
    <col min="9745" max="9748" width="13.8984375" style="1" customWidth="1"/>
    <col min="9749" max="9750" width="36.19921875" style="1" bestFit="1" customWidth="1"/>
    <col min="9751" max="9751" width="9" style="1"/>
    <col min="9752" max="9752" width="10.59765625" style="1" bestFit="1" customWidth="1"/>
    <col min="9753" max="9992" width="9" style="1"/>
    <col min="9993" max="9993" width="13.09765625" style="1" bestFit="1" customWidth="1"/>
    <col min="9994" max="9994" width="58.09765625" style="1" customWidth="1"/>
    <col min="9995" max="9995" width="10.59765625" style="1" bestFit="1" customWidth="1"/>
    <col min="9996" max="9996" width="9" style="1"/>
    <col min="9997" max="9997" width="15.59765625" style="1" customWidth="1"/>
    <col min="9998" max="9998" width="19.69921875" style="1" bestFit="1" customWidth="1"/>
    <col min="9999" max="9999" width="15.59765625" style="1" customWidth="1"/>
    <col min="10000" max="10000" width="15.8984375" style="1" bestFit="1" customWidth="1"/>
    <col min="10001" max="10004" width="13.8984375" style="1" customWidth="1"/>
    <col min="10005" max="10006" width="36.19921875" style="1" bestFit="1" customWidth="1"/>
    <col min="10007" max="10007" width="9" style="1"/>
    <col min="10008" max="10008" width="10.59765625" style="1" bestFit="1" customWidth="1"/>
    <col min="10009" max="10248" width="9" style="1"/>
    <col min="10249" max="10249" width="13.09765625" style="1" bestFit="1" customWidth="1"/>
    <col min="10250" max="10250" width="58.09765625" style="1" customWidth="1"/>
    <col min="10251" max="10251" width="10.59765625" style="1" bestFit="1" customWidth="1"/>
    <col min="10252" max="10252" width="9" style="1"/>
    <col min="10253" max="10253" width="15.59765625" style="1" customWidth="1"/>
    <col min="10254" max="10254" width="19.69921875" style="1" bestFit="1" customWidth="1"/>
    <col min="10255" max="10255" width="15.59765625" style="1" customWidth="1"/>
    <col min="10256" max="10256" width="15.8984375" style="1" bestFit="1" customWidth="1"/>
    <col min="10257" max="10260" width="13.8984375" style="1" customWidth="1"/>
    <col min="10261" max="10262" width="36.19921875" style="1" bestFit="1" customWidth="1"/>
    <col min="10263" max="10263" width="9" style="1"/>
    <col min="10264" max="10264" width="10.59765625" style="1" bestFit="1" customWidth="1"/>
    <col min="10265" max="10504" width="9" style="1"/>
    <col min="10505" max="10505" width="13.09765625" style="1" bestFit="1" customWidth="1"/>
    <col min="10506" max="10506" width="58.09765625" style="1" customWidth="1"/>
    <col min="10507" max="10507" width="10.59765625" style="1" bestFit="1" customWidth="1"/>
    <col min="10508" max="10508" width="9" style="1"/>
    <col min="10509" max="10509" width="15.59765625" style="1" customWidth="1"/>
    <col min="10510" max="10510" width="19.69921875" style="1" bestFit="1" customWidth="1"/>
    <col min="10511" max="10511" width="15.59765625" style="1" customWidth="1"/>
    <col min="10512" max="10512" width="15.8984375" style="1" bestFit="1" customWidth="1"/>
    <col min="10513" max="10516" width="13.8984375" style="1" customWidth="1"/>
    <col min="10517" max="10518" width="36.19921875" style="1" bestFit="1" customWidth="1"/>
    <col min="10519" max="10519" width="9" style="1"/>
    <col min="10520" max="10520" width="10.59765625" style="1" bestFit="1" customWidth="1"/>
    <col min="10521" max="10760" width="9" style="1"/>
    <col min="10761" max="10761" width="13.09765625" style="1" bestFit="1" customWidth="1"/>
    <col min="10762" max="10762" width="58.09765625" style="1" customWidth="1"/>
    <col min="10763" max="10763" width="10.59765625" style="1" bestFit="1" customWidth="1"/>
    <col min="10764" max="10764" width="9" style="1"/>
    <col min="10765" max="10765" width="15.59765625" style="1" customWidth="1"/>
    <col min="10766" max="10766" width="19.69921875" style="1" bestFit="1" customWidth="1"/>
    <col min="10767" max="10767" width="15.59765625" style="1" customWidth="1"/>
    <col min="10768" max="10768" width="15.8984375" style="1" bestFit="1" customWidth="1"/>
    <col min="10769" max="10772" width="13.8984375" style="1" customWidth="1"/>
    <col min="10773" max="10774" width="36.19921875" style="1" bestFit="1" customWidth="1"/>
    <col min="10775" max="10775" width="9" style="1"/>
    <col min="10776" max="10776" width="10.59765625" style="1" bestFit="1" customWidth="1"/>
    <col min="10777" max="11016" width="9" style="1"/>
    <col min="11017" max="11017" width="13.09765625" style="1" bestFit="1" customWidth="1"/>
    <col min="11018" max="11018" width="58.09765625" style="1" customWidth="1"/>
    <col min="11019" max="11019" width="10.59765625" style="1" bestFit="1" customWidth="1"/>
    <col min="11020" max="11020" width="9" style="1"/>
    <col min="11021" max="11021" width="15.59765625" style="1" customWidth="1"/>
    <col min="11022" max="11022" width="19.69921875" style="1" bestFit="1" customWidth="1"/>
    <col min="11023" max="11023" width="15.59765625" style="1" customWidth="1"/>
    <col min="11024" max="11024" width="15.8984375" style="1" bestFit="1" customWidth="1"/>
    <col min="11025" max="11028" width="13.8984375" style="1" customWidth="1"/>
    <col min="11029" max="11030" width="36.19921875" style="1" bestFit="1" customWidth="1"/>
    <col min="11031" max="11031" width="9" style="1"/>
    <col min="11032" max="11032" width="10.59765625" style="1" bestFit="1" customWidth="1"/>
    <col min="11033" max="11272" width="9" style="1"/>
    <col min="11273" max="11273" width="13.09765625" style="1" bestFit="1" customWidth="1"/>
    <col min="11274" max="11274" width="58.09765625" style="1" customWidth="1"/>
    <col min="11275" max="11275" width="10.59765625" style="1" bestFit="1" customWidth="1"/>
    <col min="11276" max="11276" width="9" style="1"/>
    <col min="11277" max="11277" width="15.59765625" style="1" customWidth="1"/>
    <col min="11278" max="11278" width="19.69921875" style="1" bestFit="1" customWidth="1"/>
    <col min="11279" max="11279" width="15.59765625" style="1" customWidth="1"/>
    <col min="11280" max="11280" width="15.8984375" style="1" bestFit="1" customWidth="1"/>
    <col min="11281" max="11284" width="13.8984375" style="1" customWidth="1"/>
    <col min="11285" max="11286" width="36.19921875" style="1" bestFit="1" customWidth="1"/>
    <col min="11287" max="11287" width="9" style="1"/>
    <col min="11288" max="11288" width="10.59765625" style="1" bestFit="1" customWidth="1"/>
    <col min="11289" max="11528" width="9" style="1"/>
    <col min="11529" max="11529" width="13.09765625" style="1" bestFit="1" customWidth="1"/>
    <col min="11530" max="11530" width="58.09765625" style="1" customWidth="1"/>
    <col min="11531" max="11531" width="10.59765625" style="1" bestFit="1" customWidth="1"/>
    <col min="11532" max="11532" width="9" style="1"/>
    <col min="11533" max="11533" width="15.59765625" style="1" customWidth="1"/>
    <col min="11534" max="11534" width="19.69921875" style="1" bestFit="1" customWidth="1"/>
    <col min="11535" max="11535" width="15.59765625" style="1" customWidth="1"/>
    <col min="11536" max="11536" width="15.8984375" style="1" bestFit="1" customWidth="1"/>
    <col min="11537" max="11540" width="13.8984375" style="1" customWidth="1"/>
    <col min="11541" max="11542" width="36.19921875" style="1" bestFit="1" customWidth="1"/>
    <col min="11543" max="11543" width="9" style="1"/>
    <col min="11544" max="11544" width="10.59765625" style="1" bestFit="1" customWidth="1"/>
    <col min="11545" max="11784" width="9" style="1"/>
    <col min="11785" max="11785" width="13.09765625" style="1" bestFit="1" customWidth="1"/>
    <col min="11786" max="11786" width="58.09765625" style="1" customWidth="1"/>
    <col min="11787" max="11787" width="10.59765625" style="1" bestFit="1" customWidth="1"/>
    <col min="11788" max="11788" width="9" style="1"/>
    <col min="11789" max="11789" width="15.59765625" style="1" customWidth="1"/>
    <col min="11790" max="11790" width="19.69921875" style="1" bestFit="1" customWidth="1"/>
    <col min="11791" max="11791" width="15.59765625" style="1" customWidth="1"/>
    <col min="11792" max="11792" width="15.8984375" style="1" bestFit="1" customWidth="1"/>
    <col min="11793" max="11796" width="13.8984375" style="1" customWidth="1"/>
    <col min="11797" max="11798" width="36.19921875" style="1" bestFit="1" customWidth="1"/>
    <col min="11799" max="11799" width="9" style="1"/>
    <col min="11800" max="11800" width="10.59765625" style="1" bestFit="1" customWidth="1"/>
    <col min="11801" max="12040" width="9" style="1"/>
    <col min="12041" max="12041" width="13.09765625" style="1" bestFit="1" customWidth="1"/>
    <col min="12042" max="12042" width="58.09765625" style="1" customWidth="1"/>
    <col min="12043" max="12043" width="10.59765625" style="1" bestFit="1" customWidth="1"/>
    <col min="12044" max="12044" width="9" style="1"/>
    <col min="12045" max="12045" width="15.59765625" style="1" customWidth="1"/>
    <col min="12046" max="12046" width="19.69921875" style="1" bestFit="1" customWidth="1"/>
    <col min="12047" max="12047" width="15.59765625" style="1" customWidth="1"/>
    <col min="12048" max="12048" width="15.8984375" style="1" bestFit="1" customWidth="1"/>
    <col min="12049" max="12052" width="13.8984375" style="1" customWidth="1"/>
    <col min="12053" max="12054" width="36.19921875" style="1" bestFit="1" customWidth="1"/>
    <col min="12055" max="12055" width="9" style="1"/>
    <col min="12056" max="12056" width="10.59765625" style="1" bestFit="1" customWidth="1"/>
    <col min="12057" max="12296" width="9" style="1"/>
    <col min="12297" max="12297" width="13.09765625" style="1" bestFit="1" customWidth="1"/>
    <col min="12298" max="12298" width="58.09765625" style="1" customWidth="1"/>
    <col min="12299" max="12299" width="10.59765625" style="1" bestFit="1" customWidth="1"/>
    <col min="12300" max="12300" width="9" style="1"/>
    <col min="12301" max="12301" width="15.59765625" style="1" customWidth="1"/>
    <col min="12302" max="12302" width="19.69921875" style="1" bestFit="1" customWidth="1"/>
    <col min="12303" max="12303" width="15.59765625" style="1" customWidth="1"/>
    <col min="12304" max="12304" width="15.8984375" style="1" bestFit="1" customWidth="1"/>
    <col min="12305" max="12308" width="13.8984375" style="1" customWidth="1"/>
    <col min="12309" max="12310" width="36.19921875" style="1" bestFit="1" customWidth="1"/>
    <col min="12311" max="12311" width="9" style="1"/>
    <col min="12312" max="12312" width="10.59765625" style="1" bestFit="1" customWidth="1"/>
    <col min="12313" max="12552" width="9" style="1"/>
    <col min="12553" max="12553" width="13.09765625" style="1" bestFit="1" customWidth="1"/>
    <col min="12554" max="12554" width="58.09765625" style="1" customWidth="1"/>
    <col min="12555" max="12555" width="10.59765625" style="1" bestFit="1" customWidth="1"/>
    <col min="12556" max="12556" width="9" style="1"/>
    <col min="12557" max="12557" width="15.59765625" style="1" customWidth="1"/>
    <col min="12558" max="12558" width="19.69921875" style="1" bestFit="1" customWidth="1"/>
    <col min="12559" max="12559" width="15.59765625" style="1" customWidth="1"/>
    <col min="12560" max="12560" width="15.8984375" style="1" bestFit="1" customWidth="1"/>
    <col min="12561" max="12564" width="13.8984375" style="1" customWidth="1"/>
    <col min="12565" max="12566" width="36.19921875" style="1" bestFit="1" customWidth="1"/>
    <col min="12567" max="12567" width="9" style="1"/>
    <col min="12568" max="12568" width="10.59765625" style="1" bestFit="1" customWidth="1"/>
    <col min="12569" max="12808" width="9" style="1"/>
    <col min="12809" max="12809" width="13.09765625" style="1" bestFit="1" customWidth="1"/>
    <col min="12810" max="12810" width="58.09765625" style="1" customWidth="1"/>
    <col min="12811" max="12811" width="10.59765625" style="1" bestFit="1" customWidth="1"/>
    <col min="12812" max="12812" width="9" style="1"/>
    <col min="12813" max="12813" width="15.59765625" style="1" customWidth="1"/>
    <col min="12814" max="12814" width="19.69921875" style="1" bestFit="1" customWidth="1"/>
    <col min="12815" max="12815" width="15.59765625" style="1" customWidth="1"/>
    <col min="12816" max="12816" width="15.8984375" style="1" bestFit="1" customWidth="1"/>
    <col min="12817" max="12820" width="13.8984375" style="1" customWidth="1"/>
    <col min="12821" max="12822" width="36.19921875" style="1" bestFit="1" customWidth="1"/>
    <col min="12823" max="12823" width="9" style="1"/>
    <col min="12824" max="12824" width="10.59765625" style="1" bestFit="1" customWidth="1"/>
    <col min="12825" max="13064" width="9" style="1"/>
    <col min="13065" max="13065" width="13.09765625" style="1" bestFit="1" customWidth="1"/>
    <col min="13066" max="13066" width="58.09765625" style="1" customWidth="1"/>
    <col min="13067" max="13067" width="10.59765625" style="1" bestFit="1" customWidth="1"/>
    <col min="13068" max="13068" width="9" style="1"/>
    <col min="13069" max="13069" width="15.59765625" style="1" customWidth="1"/>
    <col min="13070" max="13070" width="19.69921875" style="1" bestFit="1" customWidth="1"/>
    <col min="13071" max="13071" width="15.59765625" style="1" customWidth="1"/>
    <col min="13072" max="13072" width="15.8984375" style="1" bestFit="1" customWidth="1"/>
    <col min="13073" max="13076" width="13.8984375" style="1" customWidth="1"/>
    <col min="13077" max="13078" width="36.19921875" style="1" bestFit="1" customWidth="1"/>
    <col min="13079" max="13079" width="9" style="1"/>
    <col min="13080" max="13080" width="10.59765625" style="1" bestFit="1" customWidth="1"/>
    <col min="13081" max="13320" width="9" style="1"/>
    <col min="13321" max="13321" width="13.09765625" style="1" bestFit="1" customWidth="1"/>
    <col min="13322" max="13322" width="58.09765625" style="1" customWidth="1"/>
    <col min="13323" max="13323" width="10.59765625" style="1" bestFit="1" customWidth="1"/>
    <col min="13324" max="13324" width="9" style="1"/>
    <col min="13325" max="13325" width="15.59765625" style="1" customWidth="1"/>
    <col min="13326" max="13326" width="19.69921875" style="1" bestFit="1" customWidth="1"/>
    <col min="13327" max="13327" width="15.59765625" style="1" customWidth="1"/>
    <col min="13328" max="13328" width="15.8984375" style="1" bestFit="1" customWidth="1"/>
    <col min="13329" max="13332" width="13.8984375" style="1" customWidth="1"/>
    <col min="13333" max="13334" width="36.19921875" style="1" bestFit="1" customWidth="1"/>
    <col min="13335" max="13335" width="9" style="1"/>
    <col min="13336" max="13336" width="10.59765625" style="1" bestFit="1" customWidth="1"/>
    <col min="13337" max="13576" width="9" style="1"/>
    <col min="13577" max="13577" width="13.09765625" style="1" bestFit="1" customWidth="1"/>
    <col min="13578" max="13578" width="58.09765625" style="1" customWidth="1"/>
    <col min="13579" max="13579" width="10.59765625" style="1" bestFit="1" customWidth="1"/>
    <col min="13580" max="13580" width="9" style="1"/>
    <col min="13581" max="13581" width="15.59765625" style="1" customWidth="1"/>
    <col min="13582" max="13582" width="19.69921875" style="1" bestFit="1" customWidth="1"/>
    <col min="13583" max="13583" width="15.59765625" style="1" customWidth="1"/>
    <col min="13584" max="13584" width="15.8984375" style="1" bestFit="1" customWidth="1"/>
    <col min="13585" max="13588" width="13.8984375" style="1" customWidth="1"/>
    <col min="13589" max="13590" width="36.19921875" style="1" bestFit="1" customWidth="1"/>
    <col min="13591" max="13591" width="9" style="1"/>
    <col min="13592" max="13592" width="10.59765625" style="1" bestFit="1" customWidth="1"/>
    <col min="13593" max="13832" width="9" style="1"/>
    <col min="13833" max="13833" width="13.09765625" style="1" bestFit="1" customWidth="1"/>
    <col min="13834" max="13834" width="58.09765625" style="1" customWidth="1"/>
    <col min="13835" max="13835" width="10.59765625" style="1" bestFit="1" customWidth="1"/>
    <col min="13836" max="13836" width="9" style="1"/>
    <col min="13837" max="13837" width="15.59765625" style="1" customWidth="1"/>
    <col min="13838" max="13838" width="19.69921875" style="1" bestFit="1" customWidth="1"/>
    <col min="13839" max="13839" width="15.59765625" style="1" customWidth="1"/>
    <col min="13840" max="13840" width="15.8984375" style="1" bestFit="1" customWidth="1"/>
    <col min="13841" max="13844" width="13.8984375" style="1" customWidth="1"/>
    <col min="13845" max="13846" width="36.19921875" style="1" bestFit="1" customWidth="1"/>
    <col min="13847" max="13847" width="9" style="1"/>
    <col min="13848" max="13848" width="10.59765625" style="1" bestFit="1" customWidth="1"/>
    <col min="13849" max="14088" width="9" style="1"/>
    <col min="14089" max="14089" width="13.09765625" style="1" bestFit="1" customWidth="1"/>
    <col min="14090" max="14090" width="58.09765625" style="1" customWidth="1"/>
    <col min="14091" max="14091" width="10.59765625" style="1" bestFit="1" customWidth="1"/>
    <col min="14092" max="14092" width="9" style="1"/>
    <col min="14093" max="14093" width="15.59765625" style="1" customWidth="1"/>
    <col min="14094" max="14094" width="19.69921875" style="1" bestFit="1" customWidth="1"/>
    <col min="14095" max="14095" width="15.59765625" style="1" customWidth="1"/>
    <col min="14096" max="14096" width="15.8984375" style="1" bestFit="1" customWidth="1"/>
    <col min="14097" max="14100" width="13.8984375" style="1" customWidth="1"/>
    <col min="14101" max="14102" width="36.19921875" style="1" bestFit="1" customWidth="1"/>
    <col min="14103" max="14103" width="9" style="1"/>
    <col min="14104" max="14104" width="10.59765625" style="1" bestFit="1" customWidth="1"/>
    <col min="14105" max="14344" width="9" style="1"/>
    <col min="14345" max="14345" width="13.09765625" style="1" bestFit="1" customWidth="1"/>
    <col min="14346" max="14346" width="58.09765625" style="1" customWidth="1"/>
    <col min="14347" max="14347" width="10.59765625" style="1" bestFit="1" customWidth="1"/>
    <col min="14348" max="14348" width="9" style="1"/>
    <col min="14349" max="14349" width="15.59765625" style="1" customWidth="1"/>
    <col min="14350" max="14350" width="19.69921875" style="1" bestFit="1" customWidth="1"/>
    <col min="14351" max="14351" width="15.59765625" style="1" customWidth="1"/>
    <col min="14352" max="14352" width="15.8984375" style="1" bestFit="1" customWidth="1"/>
    <col min="14353" max="14356" width="13.8984375" style="1" customWidth="1"/>
    <col min="14357" max="14358" width="36.19921875" style="1" bestFit="1" customWidth="1"/>
    <col min="14359" max="14359" width="9" style="1"/>
    <col min="14360" max="14360" width="10.59765625" style="1" bestFit="1" customWidth="1"/>
    <col min="14361" max="14600" width="9" style="1"/>
    <col min="14601" max="14601" width="13.09765625" style="1" bestFit="1" customWidth="1"/>
    <col min="14602" max="14602" width="58.09765625" style="1" customWidth="1"/>
    <col min="14603" max="14603" width="10.59765625" style="1" bestFit="1" customWidth="1"/>
    <col min="14604" max="14604" width="9" style="1"/>
    <col min="14605" max="14605" width="15.59765625" style="1" customWidth="1"/>
    <col min="14606" max="14606" width="19.69921875" style="1" bestFit="1" customWidth="1"/>
    <col min="14607" max="14607" width="15.59765625" style="1" customWidth="1"/>
    <col min="14608" max="14608" width="15.8984375" style="1" bestFit="1" customWidth="1"/>
    <col min="14609" max="14612" width="13.8984375" style="1" customWidth="1"/>
    <col min="14613" max="14614" width="36.19921875" style="1" bestFit="1" customWidth="1"/>
    <col min="14615" max="14615" width="9" style="1"/>
    <col min="14616" max="14616" width="10.59765625" style="1" bestFit="1" customWidth="1"/>
    <col min="14617" max="14856" width="9" style="1"/>
    <col min="14857" max="14857" width="13.09765625" style="1" bestFit="1" customWidth="1"/>
    <col min="14858" max="14858" width="58.09765625" style="1" customWidth="1"/>
    <col min="14859" max="14859" width="10.59765625" style="1" bestFit="1" customWidth="1"/>
    <col min="14860" max="14860" width="9" style="1"/>
    <col min="14861" max="14861" width="15.59765625" style="1" customWidth="1"/>
    <col min="14862" max="14862" width="19.69921875" style="1" bestFit="1" customWidth="1"/>
    <col min="14863" max="14863" width="15.59765625" style="1" customWidth="1"/>
    <col min="14864" max="14864" width="15.8984375" style="1" bestFit="1" customWidth="1"/>
    <col min="14865" max="14868" width="13.8984375" style="1" customWidth="1"/>
    <col min="14869" max="14870" width="36.19921875" style="1" bestFit="1" customWidth="1"/>
    <col min="14871" max="14871" width="9" style="1"/>
    <col min="14872" max="14872" width="10.59765625" style="1" bestFit="1" customWidth="1"/>
    <col min="14873" max="15112" width="9" style="1"/>
    <col min="15113" max="15113" width="13.09765625" style="1" bestFit="1" customWidth="1"/>
    <col min="15114" max="15114" width="58.09765625" style="1" customWidth="1"/>
    <col min="15115" max="15115" width="10.59765625" style="1" bestFit="1" customWidth="1"/>
    <col min="15116" max="15116" width="9" style="1"/>
    <col min="15117" max="15117" width="15.59765625" style="1" customWidth="1"/>
    <col min="15118" max="15118" width="19.69921875" style="1" bestFit="1" customWidth="1"/>
    <col min="15119" max="15119" width="15.59765625" style="1" customWidth="1"/>
    <col min="15120" max="15120" width="15.8984375" style="1" bestFit="1" customWidth="1"/>
    <col min="15121" max="15124" width="13.8984375" style="1" customWidth="1"/>
    <col min="15125" max="15126" width="36.19921875" style="1" bestFit="1" customWidth="1"/>
    <col min="15127" max="15127" width="9" style="1"/>
    <col min="15128" max="15128" width="10.59765625" style="1" bestFit="1" customWidth="1"/>
    <col min="15129" max="15368" width="9" style="1"/>
    <col min="15369" max="15369" width="13.09765625" style="1" bestFit="1" customWidth="1"/>
    <col min="15370" max="15370" width="58.09765625" style="1" customWidth="1"/>
    <col min="15371" max="15371" width="10.59765625" style="1" bestFit="1" customWidth="1"/>
    <col min="15372" max="15372" width="9" style="1"/>
    <col min="15373" max="15373" width="15.59765625" style="1" customWidth="1"/>
    <col min="15374" max="15374" width="19.69921875" style="1" bestFit="1" customWidth="1"/>
    <col min="15375" max="15375" width="15.59765625" style="1" customWidth="1"/>
    <col min="15376" max="15376" width="15.8984375" style="1" bestFit="1" customWidth="1"/>
    <col min="15377" max="15380" width="13.8984375" style="1" customWidth="1"/>
    <col min="15381" max="15382" width="36.19921875" style="1" bestFit="1" customWidth="1"/>
    <col min="15383" max="15383" width="9" style="1"/>
    <col min="15384" max="15384" width="10.59765625" style="1" bestFit="1" customWidth="1"/>
    <col min="15385" max="15624" width="9" style="1"/>
    <col min="15625" max="15625" width="13.09765625" style="1" bestFit="1" customWidth="1"/>
    <col min="15626" max="15626" width="58.09765625" style="1" customWidth="1"/>
    <col min="15627" max="15627" width="10.59765625" style="1" bestFit="1" customWidth="1"/>
    <col min="15628" max="15628" width="9" style="1"/>
    <col min="15629" max="15629" width="15.59765625" style="1" customWidth="1"/>
    <col min="15630" max="15630" width="19.69921875" style="1" bestFit="1" customWidth="1"/>
    <col min="15631" max="15631" width="15.59765625" style="1" customWidth="1"/>
    <col min="15632" max="15632" width="15.8984375" style="1" bestFit="1" customWidth="1"/>
    <col min="15633" max="15636" width="13.8984375" style="1" customWidth="1"/>
    <col min="15637" max="15638" width="36.19921875" style="1" bestFit="1" customWidth="1"/>
    <col min="15639" max="15639" width="9" style="1"/>
    <col min="15640" max="15640" width="10.59765625" style="1" bestFit="1" customWidth="1"/>
    <col min="15641" max="15880" width="9" style="1"/>
    <col min="15881" max="15881" width="13.09765625" style="1" bestFit="1" customWidth="1"/>
    <col min="15882" max="15882" width="58.09765625" style="1" customWidth="1"/>
    <col min="15883" max="15883" width="10.59765625" style="1" bestFit="1" customWidth="1"/>
    <col min="15884" max="15884" width="9" style="1"/>
    <col min="15885" max="15885" width="15.59765625" style="1" customWidth="1"/>
    <col min="15886" max="15886" width="19.69921875" style="1" bestFit="1" customWidth="1"/>
    <col min="15887" max="15887" width="15.59765625" style="1" customWidth="1"/>
    <col min="15888" max="15888" width="15.8984375" style="1" bestFit="1" customWidth="1"/>
    <col min="15889" max="15892" width="13.8984375" style="1" customWidth="1"/>
    <col min="15893" max="15894" width="36.19921875" style="1" bestFit="1" customWidth="1"/>
    <col min="15895" max="15895" width="9" style="1"/>
    <col min="15896" max="15896" width="10.59765625" style="1" bestFit="1" customWidth="1"/>
    <col min="15897" max="16136" width="9" style="1"/>
    <col min="16137" max="16137" width="13.09765625" style="1" bestFit="1" customWidth="1"/>
    <col min="16138" max="16138" width="58.09765625" style="1" customWidth="1"/>
    <col min="16139" max="16139" width="10.59765625" style="1" bestFit="1" customWidth="1"/>
    <col min="16140" max="16140" width="9" style="1"/>
    <col min="16141" max="16141" width="15.59765625" style="1" customWidth="1"/>
    <col min="16142" max="16142" width="19.69921875" style="1" bestFit="1" customWidth="1"/>
    <col min="16143" max="16143" width="15.59765625" style="1" customWidth="1"/>
    <col min="16144" max="16144" width="15.8984375" style="1" bestFit="1" customWidth="1"/>
    <col min="16145" max="16148" width="13.8984375" style="1" customWidth="1"/>
    <col min="16149" max="16150" width="36.19921875" style="1" bestFit="1" customWidth="1"/>
    <col min="16151" max="16151" width="9" style="1"/>
    <col min="16152" max="16152" width="10.59765625" style="1" bestFit="1" customWidth="1"/>
    <col min="16153" max="16382" width="9" style="1"/>
    <col min="16383" max="16384" width="9" style="1" customWidth="1"/>
  </cols>
  <sheetData>
    <row r="1" spans="1:49" x14ac:dyDescent="0.4">
      <c r="L1" s="1"/>
    </row>
    <row r="2" spans="1:49" ht="20.399999999999999" customHeight="1" x14ac:dyDescent="0.45">
      <c r="A2" s="19" t="s">
        <v>133</v>
      </c>
      <c r="B2" s="18"/>
      <c r="J2" s="2" t="s">
        <v>1026</v>
      </c>
      <c r="L2" s="1"/>
      <c r="W2" s="209" t="s">
        <v>0</v>
      </c>
      <c r="X2" s="210"/>
      <c r="Y2" s="211"/>
      <c r="Z2" s="209" t="s">
        <v>1</v>
      </c>
      <c r="AA2" s="210"/>
      <c r="AB2" s="211"/>
      <c r="AC2" s="209" t="s">
        <v>121</v>
      </c>
      <c r="AD2" s="210"/>
      <c r="AE2" s="211"/>
      <c r="AF2" s="209" t="s">
        <v>120</v>
      </c>
      <c r="AG2" s="210"/>
      <c r="AH2" s="211"/>
      <c r="AI2" s="209" t="s">
        <v>2</v>
      </c>
      <c r="AJ2" s="210"/>
      <c r="AK2" s="211"/>
      <c r="AL2" s="209" t="s">
        <v>1040</v>
      </c>
      <c r="AM2" s="210"/>
      <c r="AN2" s="211"/>
      <c r="AO2" s="209" t="s">
        <v>1041</v>
      </c>
      <c r="AP2" s="210"/>
      <c r="AQ2" s="211"/>
      <c r="AR2" s="209" t="s">
        <v>1042</v>
      </c>
      <c r="AS2" s="210"/>
      <c r="AT2" s="211"/>
      <c r="AU2" s="209" t="s">
        <v>1043</v>
      </c>
      <c r="AV2" s="210"/>
      <c r="AW2" s="211"/>
    </row>
    <row r="3" spans="1:49" ht="16.8" customHeight="1" x14ac:dyDescent="0.4">
      <c r="A3" s="3" t="s">
        <v>3</v>
      </c>
      <c r="B3" s="3" t="s">
        <v>4</v>
      </c>
      <c r="C3" s="3" t="s">
        <v>5</v>
      </c>
      <c r="D3" s="4" t="s">
        <v>6</v>
      </c>
      <c r="E3" s="4"/>
      <c r="F3" s="3" t="s">
        <v>7</v>
      </c>
      <c r="G3" s="3" t="s">
        <v>1037</v>
      </c>
      <c r="H3" s="104" t="s">
        <v>9</v>
      </c>
      <c r="I3" s="104" t="s">
        <v>104</v>
      </c>
      <c r="J3" s="3" t="s">
        <v>10</v>
      </c>
      <c r="K3" s="3" t="s">
        <v>11</v>
      </c>
      <c r="L3" s="104" t="s">
        <v>1711</v>
      </c>
      <c r="M3" s="4" t="s">
        <v>1706</v>
      </c>
      <c r="N3" s="4" t="s">
        <v>1704</v>
      </c>
      <c r="O3" s="4" t="s">
        <v>1705</v>
      </c>
      <c r="P3" s="4" t="s">
        <v>1664</v>
      </c>
      <c r="Q3" s="3" t="s">
        <v>12</v>
      </c>
      <c r="R3" s="3" t="s">
        <v>13</v>
      </c>
      <c r="S3" s="4" t="s">
        <v>14</v>
      </c>
      <c r="T3" s="108" t="s">
        <v>477</v>
      </c>
      <c r="U3" s="4" t="s">
        <v>1677</v>
      </c>
      <c r="V3" s="4" t="s">
        <v>1756</v>
      </c>
      <c r="W3" s="5" t="s">
        <v>8</v>
      </c>
      <c r="X3" s="5" t="s">
        <v>15</v>
      </c>
      <c r="Y3" s="5" t="s">
        <v>16</v>
      </c>
      <c r="Z3" s="5" t="s">
        <v>8</v>
      </c>
      <c r="AA3" s="5" t="s">
        <v>15</v>
      </c>
      <c r="AB3" s="5" t="s">
        <v>16</v>
      </c>
      <c r="AC3" s="5" t="s">
        <v>8</v>
      </c>
      <c r="AD3" s="5" t="s">
        <v>15</v>
      </c>
      <c r="AE3" s="5" t="s">
        <v>16</v>
      </c>
      <c r="AF3" s="5" t="s">
        <v>8</v>
      </c>
      <c r="AG3" s="5" t="s">
        <v>15</v>
      </c>
      <c r="AH3" s="5" t="s">
        <v>16</v>
      </c>
      <c r="AI3" s="5" t="s">
        <v>8</v>
      </c>
      <c r="AJ3" s="5" t="s">
        <v>15</v>
      </c>
      <c r="AK3" s="5" t="s">
        <v>16</v>
      </c>
      <c r="AL3" s="5" t="s">
        <v>8</v>
      </c>
      <c r="AM3" s="5" t="s">
        <v>15</v>
      </c>
      <c r="AN3" s="5" t="s">
        <v>16</v>
      </c>
      <c r="AO3" s="5" t="s">
        <v>8</v>
      </c>
      <c r="AP3" s="5" t="s">
        <v>15</v>
      </c>
      <c r="AQ3" s="5" t="s">
        <v>16</v>
      </c>
      <c r="AR3" s="5" t="s">
        <v>8</v>
      </c>
      <c r="AS3" s="5" t="s">
        <v>15</v>
      </c>
      <c r="AT3" s="5" t="s">
        <v>16</v>
      </c>
      <c r="AU3" s="5" t="s">
        <v>8</v>
      </c>
      <c r="AV3" s="5" t="s">
        <v>15</v>
      </c>
      <c r="AW3" s="5" t="s">
        <v>16</v>
      </c>
    </row>
    <row r="4" spans="1:49" ht="19.2" x14ac:dyDescent="0.4">
      <c r="A4" s="6">
        <v>1</v>
      </c>
      <c r="B4" s="6" t="s">
        <v>53</v>
      </c>
      <c r="C4" s="84" t="s">
        <v>1668</v>
      </c>
      <c r="D4" s="85" t="s">
        <v>1669</v>
      </c>
      <c r="E4" s="85"/>
      <c r="F4" s="97">
        <v>45085</v>
      </c>
      <c r="G4" s="9" t="s">
        <v>54</v>
      </c>
      <c r="H4" s="9" t="s">
        <v>21</v>
      </c>
      <c r="I4" s="9"/>
      <c r="J4" s="6">
        <f t="shared" ref="J4:J35" si="0">COUNTA(G4,W4,Z4,AC4,AF4,AI4,AL4,AO4,AR4,AU4)</f>
        <v>1</v>
      </c>
      <c r="K4" s="23" t="s">
        <v>21</v>
      </c>
      <c r="L4" s="23" t="s">
        <v>107</v>
      </c>
      <c r="M4" s="55" t="s">
        <v>1707</v>
      </c>
      <c r="N4" s="55" t="s">
        <v>107</v>
      </c>
      <c r="O4" s="55" t="s">
        <v>128</v>
      </c>
      <c r="P4" s="55" t="s">
        <v>1665</v>
      </c>
      <c r="Q4" s="96">
        <v>46064</v>
      </c>
      <c r="R4" s="9" t="s">
        <v>1679</v>
      </c>
      <c r="S4" s="94" t="s">
        <v>1650</v>
      </c>
      <c r="T4" s="94"/>
      <c r="U4" s="55"/>
      <c r="V4" s="85" t="s">
        <v>108</v>
      </c>
      <c r="W4" s="10"/>
      <c r="X4" s="102"/>
      <c r="Y4" s="10"/>
      <c r="Z4" s="10"/>
      <c r="AA4" s="102"/>
      <c r="AB4" s="10"/>
      <c r="AC4" s="10"/>
      <c r="AD4" s="102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ht="19.2" x14ac:dyDescent="0.4">
      <c r="A5" s="6">
        <v>2</v>
      </c>
      <c r="B5" s="6" t="s">
        <v>53</v>
      </c>
      <c r="C5" s="7" t="s">
        <v>118</v>
      </c>
      <c r="D5" s="46" t="s">
        <v>119</v>
      </c>
      <c r="E5" s="46"/>
      <c r="F5" s="97">
        <v>45085</v>
      </c>
      <c r="G5" s="9" t="s">
        <v>27</v>
      </c>
      <c r="H5" s="9" t="s">
        <v>21</v>
      </c>
      <c r="I5" s="9" t="s">
        <v>55</v>
      </c>
      <c r="J5" s="6">
        <f t="shared" si="0"/>
        <v>1</v>
      </c>
      <c r="K5" s="23" t="s">
        <v>21</v>
      </c>
      <c r="L5" s="23" t="s">
        <v>127</v>
      </c>
      <c r="M5" s="55" t="s">
        <v>1707</v>
      </c>
      <c r="N5" s="55" t="s">
        <v>1719</v>
      </c>
      <c r="O5" s="55" t="s">
        <v>128</v>
      </c>
      <c r="P5" s="55" t="s">
        <v>1665</v>
      </c>
      <c r="Q5" s="96">
        <v>46091</v>
      </c>
      <c r="R5" s="9" t="s">
        <v>1745</v>
      </c>
      <c r="S5" s="94" t="s">
        <v>1746</v>
      </c>
      <c r="T5" s="94"/>
      <c r="U5" s="55" t="s">
        <v>1680</v>
      </c>
      <c r="V5" s="85" t="s">
        <v>108</v>
      </c>
      <c r="W5" s="10"/>
      <c r="X5" s="102"/>
      <c r="Y5" s="10"/>
      <c r="Z5" s="10"/>
      <c r="AA5" s="102"/>
      <c r="AB5" s="10"/>
      <c r="AC5" s="10"/>
      <c r="AD5" s="102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ht="19.2" x14ac:dyDescent="0.4">
      <c r="A6" s="6">
        <v>3</v>
      </c>
      <c r="B6" s="6" t="s">
        <v>56</v>
      </c>
      <c r="C6" s="7" t="s">
        <v>57</v>
      </c>
      <c r="D6" s="46" t="s">
        <v>58</v>
      </c>
      <c r="E6" s="46"/>
      <c r="F6" s="97">
        <v>45085</v>
      </c>
      <c r="G6" s="9" t="s">
        <v>54</v>
      </c>
      <c r="H6" s="9" t="s">
        <v>59</v>
      </c>
      <c r="I6" s="9"/>
      <c r="J6" s="6">
        <f t="shared" si="0"/>
        <v>1</v>
      </c>
      <c r="K6" s="23" t="s">
        <v>23</v>
      </c>
      <c r="L6" s="23"/>
      <c r="M6" s="55" t="s">
        <v>1707</v>
      </c>
      <c r="N6" s="55"/>
      <c r="O6" s="55" t="s">
        <v>128</v>
      </c>
      <c r="P6" s="55"/>
      <c r="Q6" s="96">
        <v>45092</v>
      </c>
      <c r="R6" s="8" t="s">
        <v>31</v>
      </c>
      <c r="S6" s="94" t="s">
        <v>32</v>
      </c>
      <c r="T6" s="94"/>
      <c r="U6" s="55"/>
      <c r="V6" s="46"/>
      <c r="W6" s="10"/>
      <c r="X6" s="102"/>
      <c r="Y6" s="10"/>
      <c r="Z6" s="10"/>
      <c r="AA6" s="102"/>
      <c r="AB6" s="10"/>
      <c r="AC6" s="10"/>
      <c r="AD6" s="102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ht="19.2" x14ac:dyDescent="0.4">
      <c r="A7" s="6">
        <v>4</v>
      </c>
      <c r="B7" s="6" t="s">
        <v>33</v>
      </c>
      <c r="C7" s="7" t="s">
        <v>60</v>
      </c>
      <c r="D7" s="46" t="s">
        <v>61</v>
      </c>
      <c r="E7" s="46"/>
      <c r="F7" s="97">
        <v>45085</v>
      </c>
      <c r="G7" s="9" t="s">
        <v>54</v>
      </c>
      <c r="H7" s="9" t="s">
        <v>62</v>
      </c>
      <c r="I7" s="9" t="s">
        <v>22</v>
      </c>
      <c r="J7" s="6">
        <f t="shared" si="0"/>
        <v>1</v>
      </c>
      <c r="K7" s="23" t="s">
        <v>23</v>
      </c>
      <c r="L7" s="23"/>
      <c r="M7" s="55" t="s">
        <v>1707</v>
      </c>
      <c r="N7" s="55"/>
      <c r="O7" s="55" t="s">
        <v>128</v>
      </c>
      <c r="P7" s="55"/>
      <c r="Q7" s="96">
        <v>45092</v>
      </c>
      <c r="R7" s="8" t="s">
        <v>54</v>
      </c>
      <c r="S7" s="94" t="s">
        <v>32</v>
      </c>
      <c r="T7" s="94"/>
      <c r="U7" s="55"/>
      <c r="V7" s="46"/>
      <c r="W7" s="10"/>
      <c r="X7" s="102"/>
      <c r="Y7" s="10"/>
      <c r="Z7" s="10"/>
      <c r="AA7" s="102"/>
      <c r="AB7" s="10"/>
      <c r="AC7" s="10"/>
      <c r="AD7" s="102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ht="19.2" x14ac:dyDescent="0.4">
      <c r="A8" s="6">
        <v>5</v>
      </c>
      <c r="B8" s="6" t="s">
        <v>17</v>
      </c>
      <c r="C8" s="7" t="s">
        <v>80</v>
      </c>
      <c r="D8" s="46" t="s">
        <v>81</v>
      </c>
      <c r="E8" s="46"/>
      <c r="F8" s="97">
        <v>45085</v>
      </c>
      <c r="G8" s="9" t="s">
        <v>51</v>
      </c>
      <c r="H8" s="9" t="s">
        <v>261</v>
      </c>
      <c r="I8" s="9" t="s">
        <v>82</v>
      </c>
      <c r="J8" s="6">
        <f t="shared" si="0"/>
        <v>2</v>
      </c>
      <c r="K8" s="23" t="s">
        <v>52</v>
      </c>
      <c r="L8" s="23"/>
      <c r="M8" s="55" t="s">
        <v>1707</v>
      </c>
      <c r="N8" s="55"/>
      <c r="O8" s="55" t="s">
        <v>128</v>
      </c>
      <c r="P8" s="55"/>
      <c r="Q8" s="96">
        <v>45128</v>
      </c>
      <c r="R8" s="9" t="s">
        <v>260</v>
      </c>
      <c r="S8" s="94" t="s">
        <v>262</v>
      </c>
      <c r="T8" s="94" t="s">
        <v>83</v>
      </c>
      <c r="U8" s="55"/>
      <c r="V8" s="46"/>
      <c r="W8" s="10" t="s">
        <v>155</v>
      </c>
      <c r="X8" s="102">
        <v>45117</v>
      </c>
      <c r="Y8" s="10" t="s">
        <v>28</v>
      </c>
      <c r="Z8" s="10"/>
      <c r="AA8" s="102"/>
      <c r="AB8" s="10"/>
      <c r="AC8" s="10"/>
      <c r="AD8" s="102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ht="19.2" x14ac:dyDescent="0.4">
      <c r="A9" s="6">
        <v>6</v>
      </c>
      <c r="B9" s="6" t="s">
        <v>17</v>
      </c>
      <c r="C9" s="7" t="s">
        <v>88</v>
      </c>
      <c r="D9" s="46" t="s">
        <v>89</v>
      </c>
      <c r="E9" s="46"/>
      <c r="F9" s="97">
        <v>45085</v>
      </c>
      <c r="G9" s="9" t="s">
        <v>27</v>
      </c>
      <c r="H9" s="9" t="s">
        <v>21</v>
      </c>
      <c r="I9" s="9"/>
      <c r="J9" s="6">
        <f t="shared" si="0"/>
        <v>1</v>
      </c>
      <c r="K9" s="23" t="s">
        <v>23</v>
      </c>
      <c r="L9" s="23"/>
      <c r="M9" s="55" t="s">
        <v>1707</v>
      </c>
      <c r="N9" s="55"/>
      <c r="O9" s="55" t="s">
        <v>128</v>
      </c>
      <c r="P9" s="55"/>
      <c r="Q9" s="99" t="s">
        <v>1640</v>
      </c>
      <c r="R9" s="9" t="s">
        <v>647</v>
      </c>
      <c r="S9" s="109" t="s">
        <v>1474</v>
      </c>
      <c r="T9" s="94"/>
      <c r="U9" s="55"/>
      <c r="V9" s="46"/>
      <c r="W9" s="10"/>
      <c r="X9" s="102"/>
      <c r="Y9" s="10"/>
      <c r="Z9" s="10"/>
      <c r="AA9" s="102"/>
      <c r="AB9" s="10"/>
      <c r="AC9" s="10"/>
      <c r="AD9" s="102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ht="19.2" x14ac:dyDescent="0.4">
      <c r="A10" s="6">
        <v>7</v>
      </c>
      <c r="B10" s="6" t="s">
        <v>17</v>
      </c>
      <c r="C10" s="7" t="s">
        <v>90</v>
      </c>
      <c r="D10" s="46" t="s">
        <v>91</v>
      </c>
      <c r="E10" s="46"/>
      <c r="F10" s="97">
        <v>45085</v>
      </c>
      <c r="G10" s="9" t="s">
        <v>27</v>
      </c>
      <c r="H10" s="9" t="s">
        <v>93</v>
      </c>
      <c r="I10" s="9" t="s">
        <v>882</v>
      </c>
      <c r="J10" s="6">
        <f t="shared" si="0"/>
        <v>1</v>
      </c>
      <c r="K10" s="23" t="s">
        <v>21</v>
      </c>
      <c r="L10" s="23" t="s">
        <v>127</v>
      </c>
      <c r="M10" s="55" t="s">
        <v>1707</v>
      </c>
      <c r="N10" s="55" t="s">
        <v>1719</v>
      </c>
      <c r="O10" s="55" t="s">
        <v>128</v>
      </c>
      <c r="P10" s="55" t="s">
        <v>1665</v>
      </c>
      <c r="Q10" s="96">
        <v>46064</v>
      </c>
      <c r="R10" s="9" t="s">
        <v>1662</v>
      </c>
      <c r="S10" s="94" t="s">
        <v>1773</v>
      </c>
      <c r="T10" s="55" t="s">
        <v>1713</v>
      </c>
      <c r="U10" s="55" t="s">
        <v>1678</v>
      </c>
      <c r="V10" s="62" t="s">
        <v>108</v>
      </c>
      <c r="W10" s="10"/>
      <c r="X10" s="102"/>
      <c r="Y10" s="10"/>
      <c r="Z10" s="10"/>
      <c r="AA10" s="102"/>
      <c r="AB10" s="10"/>
      <c r="AC10" s="10"/>
      <c r="AD10" s="102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ht="19.2" x14ac:dyDescent="0.4">
      <c r="A11" s="6">
        <v>8</v>
      </c>
      <c r="B11" s="6" t="s">
        <v>56</v>
      </c>
      <c r="C11" s="7" t="s">
        <v>116</v>
      </c>
      <c r="D11" s="46" t="s">
        <v>117</v>
      </c>
      <c r="E11" s="46"/>
      <c r="F11" s="97">
        <v>45085</v>
      </c>
      <c r="G11" s="9" t="s">
        <v>92</v>
      </c>
      <c r="H11" s="9" t="s">
        <v>93</v>
      </c>
      <c r="I11" s="9"/>
      <c r="J11" s="6">
        <f t="shared" si="0"/>
        <v>1</v>
      </c>
      <c r="K11" s="23" t="s">
        <v>23</v>
      </c>
      <c r="L11" s="23"/>
      <c r="M11" s="55" t="s">
        <v>1707</v>
      </c>
      <c r="N11" s="55"/>
      <c r="O11" s="55" t="s">
        <v>128</v>
      </c>
      <c r="P11" s="55"/>
      <c r="Q11" s="96">
        <v>45096</v>
      </c>
      <c r="R11" s="8" t="s">
        <v>31</v>
      </c>
      <c r="S11" s="94" t="s">
        <v>32</v>
      </c>
      <c r="T11" s="94"/>
      <c r="U11" s="55"/>
      <c r="V11" s="46"/>
      <c r="W11" s="10"/>
      <c r="X11" s="102"/>
      <c r="Y11" s="10"/>
      <c r="Z11" s="10"/>
      <c r="AA11" s="102"/>
      <c r="AB11" s="10"/>
      <c r="AC11" s="10"/>
      <c r="AD11" s="102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9.2" x14ac:dyDescent="0.4">
      <c r="A12" s="6">
        <v>9</v>
      </c>
      <c r="B12" s="6" t="s">
        <v>17</v>
      </c>
      <c r="C12" s="7" t="s">
        <v>84</v>
      </c>
      <c r="D12" s="46" t="s">
        <v>85</v>
      </c>
      <c r="E12" s="46"/>
      <c r="F12" s="97">
        <v>45085</v>
      </c>
      <c r="G12" s="9" t="s">
        <v>27</v>
      </c>
      <c r="H12" s="9" t="s">
        <v>1657</v>
      </c>
      <c r="I12" s="9" t="s">
        <v>38</v>
      </c>
      <c r="J12" s="6">
        <f t="shared" si="0"/>
        <v>2</v>
      </c>
      <c r="K12" s="23" t="s">
        <v>52</v>
      </c>
      <c r="L12" s="23" t="s">
        <v>107</v>
      </c>
      <c r="M12" s="55" t="s">
        <v>1707</v>
      </c>
      <c r="N12" s="55" t="s">
        <v>1722</v>
      </c>
      <c r="O12" s="55" t="s">
        <v>128</v>
      </c>
      <c r="P12" s="55" t="s">
        <v>1665</v>
      </c>
      <c r="Q12" s="96">
        <v>46091</v>
      </c>
      <c r="R12" s="9" t="s">
        <v>314</v>
      </c>
      <c r="S12" s="94" t="s">
        <v>1760</v>
      </c>
      <c r="T12" s="94"/>
      <c r="U12" s="55"/>
      <c r="V12" s="85" t="s">
        <v>108</v>
      </c>
      <c r="W12" s="10" t="s">
        <v>860</v>
      </c>
      <c r="X12" s="102">
        <v>45497</v>
      </c>
      <c r="Y12" s="10" t="s">
        <v>28</v>
      </c>
      <c r="Z12" s="10"/>
      <c r="AA12" s="102"/>
      <c r="AB12" s="10"/>
      <c r="AC12" s="10"/>
      <c r="AD12" s="102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49" ht="19.2" x14ac:dyDescent="0.45">
      <c r="A13" s="6">
        <v>10</v>
      </c>
      <c r="B13" s="6" t="s">
        <v>17</v>
      </c>
      <c r="C13" s="7" t="s">
        <v>86</v>
      </c>
      <c r="D13" s="46" t="s">
        <v>87</v>
      </c>
      <c r="E13" s="46" t="s">
        <v>1824</v>
      </c>
      <c r="F13" s="97">
        <v>45085</v>
      </c>
      <c r="G13" s="9" t="s">
        <v>27</v>
      </c>
      <c r="H13" s="9" t="s">
        <v>866</v>
      </c>
      <c r="I13" s="9" t="s">
        <v>1658</v>
      </c>
      <c r="J13" s="6">
        <f t="shared" si="0"/>
        <v>2</v>
      </c>
      <c r="K13" s="23" t="s">
        <v>52</v>
      </c>
      <c r="L13" s="23" t="s">
        <v>127</v>
      </c>
      <c r="M13" s="55" t="s">
        <v>1708</v>
      </c>
      <c r="N13" s="55" t="s">
        <v>1722</v>
      </c>
      <c r="O13" s="55"/>
      <c r="P13" s="55" t="s">
        <v>1665</v>
      </c>
      <c r="Q13" s="96"/>
      <c r="R13" s="9" t="s">
        <v>103</v>
      </c>
      <c r="S13" s="94" t="s">
        <v>1712</v>
      </c>
      <c r="T13" s="94" t="s">
        <v>867</v>
      </c>
      <c r="U13" s="55"/>
      <c r="V13" s="62" t="s">
        <v>108</v>
      </c>
      <c r="W13" s="10" t="s">
        <v>865</v>
      </c>
      <c r="X13" s="102">
        <v>45497</v>
      </c>
      <c r="Y13" s="10" t="s">
        <v>28</v>
      </c>
      <c r="Z13" s="10"/>
      <c r="AA13" s="102"/>
      <c r="AB13" s="10"/>
      <c r="AC13" s="10"/>
      <c r="AD13" s="102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ht="19.2" x14ac:dyDescent="0.4">
      <c r="A14" s="6">
        <v>11</v>
      </c>
      <c r="B14" s="6" t="s">
        <v>17</v>
      </c>
      <c r="C14" s="7" t="s">
        <v>18</v>
      </c>
      <c r="D14" s="46" t="s">
        <v>19</v>
      </c>
      <c r="E14" s="46"/>
      <c r="F14" s="97">
        <v>45088</v>
      </c>
      <c r="G14" s="9" t="s">
        <v>20</v>
      </c>
      <c r="H14" s="9" t="s">
        <v>21</v>
      </c>
      <c r="I14" s="9" t="s">
        <v>22</v>
      </c>
      <c r="J14" s="6">
        <f t="shared" si="0"/>
        <v>2</v>
      </c>
      <c r="K14" s="23" t="s">
        <v>23</v>
      </c>
      <c r="L14" s="23"/>
      <c r="M14" s="55" t="s">
        <v>1707</v>
      </c>
      <c r="N14" s="55"/>
      <c r="O14" s="55" t="s">
        <v>128</v>
      </c>
      <c r="P14" s="55"/>
      <c r="Q14" s="96">
        <v>45190</v>
      </c>
      <c r="R14" s="9" t="s">
        <v>178</v>
      </c>
      <c r="S14" s="94" t="s">
        <v>32</v>
      </c>
      <c r="T14" s="94" t="s">
        <v>24</v>
      </c>
      <c r="U14" s="55"/>
      <c r="V14" s="46"/>
      <c r="W14" s="10" t="s">
        <v>178</v>
      </c>
      <c r="X14" s="102"/>
      <c r="Y14" s="10"/>
      <c r="Z14" s="10"/>
      <c r="AA14" s="102"/>
      <c r="AB14" s="10"/>
      <c r="AC14" s="10"/>
      <c r="AD14" s="102"/>
      <c r="AE14" s="10"/>
      <c r="AF14" s="10"/>
      <c r="AG14" s="102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spans="1:49" ht="19.2" x14ac:dyDescent="0.4">
      <c r="A15" s="6">
        <v>12</v>
      </c>
      <c r="B15" s="6" t="s">
        <v>17</v>
      </c>
      <c r="C15" s="7" t="s">
        <v>25</v>
      </c>
      <c r="D15" s="46" t="s">
        <v>26</v>
      </c>
      <c r="E15" s="46"/>
      <c r="F15" s="97">
        <v>45088</v>
      </c>
      <c r="G15" s="9" t="s">
        <v>20</v>
      </c>
      <c r="H15" s="9" t="s">
        <v>21</v>
      </c>
      <c r="I15" s="9"/>
      <c r="J15" s="6">
        <f t="shared" si="0"/>
        <v>4</v>
      </c>
      <c r="K15" s="23" t="s">
        <v>23</v>
      </c>
      <c r="L15" s="23"/>
      <c r="M15" s="55" t="s">
        <v>1707</v>
      </c>
      <c r="N15" s="55"/>
      <c r="O15" s="55" t="s">
        <v>128</v>
      </c>
      <c r="P15" s="55"/>
      <c r="Q15" s="96">
        <v>45241</v>
      </c>
      <c r="R15" s="9" t="s">
        <v>647</v>
      </c>
      <c r="S15" s="94" t="s">
        <v>646</v>
      </c>
      <c r="T15" s="94" t="s">
        <v>336</v>
      </c>
      <c r="U15" s="55"/>
      <c r="V15" s="46"/>
      <c r="W15" s="10" t="s">
        <v>27</v>
      </c>
      <c r="X15" s="102">
        <v>45086</v>
      </c>
      <c r="Y15" s="10" t="s">
        <v>28</v>
      </c>
      <c r="Z15" s="10" t="s">
        <v>335</v>
      </c>
      <c r="AA15" s="102">
        <v>45161</v>
      </c>
      <c r="AB15" s="10" t="s">
        <v>28</v>
      </c>
      <c r="AC15" s="10" t="s">
        <v>455</v>
      </c>
      <c r="AD15" s="102"/>
      <c r="AE15" s="10"/>
      <c r="AF15" s="10"/>
      <c r="AG15" s="102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spans="1:49" ht="19.2" x14ac:dyDescent="0.4">
      <c r="A16" s="6">
        <v>13</v>
      </c>
      <c r="B16" s="6" t="s">
        <v>17</v>
      </c>
      <c r="C16" s="7" t="s">
        <v>29</v>
      </c>
      <c r="D16" s="46" t="s">
        <v>30</v>
      </c>
      <c r="E16" s="46"/>
      <c r="F16" s="97">
        <v>45088</v>
      </c>
      <c r="G16" s="9" t="s">
        <v>20</v>
      </c>
      <c r="H16" s="9" t="s">
        <v>21</v>
      </c>
      <c r="I16" s="9"/>
      <c r="J16" s="6">
        <f t="shared" si="0"/>
        <v>2</v>
      </c>
      <c r="K16" s="23" t="s">
        <v>23</v>
      </c>
      <c r="L16" s="23"/>
      <c r="M16" s="55" t="s">
        <v>1707</v>
      </c>
      <c r="N16" s="55"/>
      <c r="O16" s="55" t="s">
        <v>128</v>
      </c>
      <c r="P16" s="55"/>
      <c r="Q16" s="96">
        <v>45241</v>
      </c>
      <c r="R16" s="9" t="s">
        <v>647</v>
      </c>
      <c r="S16" s="94" t="s">
        <v>650</v>
      </c>
      <c r="T16" s="94" t="s">
        <v>452</v>
      </c>
      <c r="U16" s="55"/>
      <c r="V16" s="46"/>
      <c r="W16" s="10" t="s">
        <v>453</v>
      </c>
      <c r="X16" s="102">
        <v>45225</v>
      </c>
      <c r="Y16" s="10" t="s">
        <v>454</v>
      </c>
      <c r="Z16" s="10"/>
      <c r="AA16" s="102"/>
      <c r="AB16" s="10"/>
      <c r="AC16" s="10"/>
      <c r="AD16" s="102"/>
      <c r="AE16" s="10"/>
      <c r="AF16" s="10"/>
      <c r="AG16" s="102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ht="19.2" x14ac:dyDescent="0.4">
      <c r="A17" s="6">
        <v>14</v>
      </c>
      <c r="B17" s="6" t="s">
        <v>33</v>
      </c>
      <c r="C17" s="7" t="s">
        <v>34</v>
      </c>
      <c r="D17" s="46" t="s">
        <v>35</v>
      </c>
      <c r="E17" s="46"/>
      <c r="F17" s="97">
        <v>45088</v>
      </c>
      <c r="G17" s="9" t="s">
        <v>54</v>
      </c>
      <c r="H17" s="9" t="s">
        <v>21</v>
      </c>
      <c r="I17" s="9"/>
      <c r="J17" s="6">
        <f t="shared" si="0"/>
        <v>1</v>
      </c>
      <c r="K17" s="23" t="s">
        <v>23</v>
      </c>
      <c r="L17" s="23"/>
      <c r="M17" s="55" t="s">
        <v>1707</v>
      </c>
      <c r="N17" s="55"/>
      <c r="O17" s="55" t="s">
        <v>128</v>
      </c>
      <c r="P17" s="55"/>
      <c r="Q17" s="96">
        <v>45241</v>
      </c>
      <c r="R17" s="9" t="s">
        <v>647</v>
      </c>
      <c r="S17" s="94" t="s">
        <v>646</v>
      </c>
      <c r="T17" s="94"/>
      <c r="U17" s="55"/>
      <c r="V17" s="46"/>
      <c r="W17" s="10"/>
      <c r="X17" s="102"/>
      <c r="Y17" s="10"/>
      <c r="Z17" s="10"/>
      <c r="AA17" s="102"/>
      <c r="AB17" s="10"/>
      <c r="AC17" s="10"/>
      <c r="AD17" s="102"/>
      <c r="AE17" s="10"/>
      <c r="AF17" s="10"/>
      <c r="AG17" s="102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ht="19.2" x14ac:dyDescent="0.4">
      <c r="A18" s="6">
        <v>15</v>
      </c>
      <c r="B18" s="6" t="s">
        <v>33</v>
      </c>
      <c r="C18" s="7" t="s">
        <v>36</v>
      </c>
      <c r="D18" s="46" t="s">
        <v>37</v>
      </c>
      <c r="E18" s="46"/>
      <c r="F18" s="97">
        <v>45088</v>
      </c>
      <c r="G18" s="9" t="s">
        <v>27</v>
      </c>
      <c r="H18" s="9" t="s">
        <v>21</v>
      </c>
      <c r="I18" s="9" t="s">
        <v>38</v>
      </c>
      <c r="J18" s="6">
        <f t="shared" si="0"/>
        <v>4</v>
      </c>
      <c r="K18" s="23" t="s">
        <v>23</v>
      </c>
      <c r="L18" s="23"/>
      <c r="M18" s="55" t="s">
        <v>1707</v>
      </c>
      <c r="N18" s="55"/>
      <c r="O18" s="55" t="s">
        <v>128</v>
      </c>
      <c r="P18" s="55"/>
      <c r="Q18" s="96">
        <v>45190</v>
      </c>
      <c r="R18" s="9" t="s">
        <v>411</v>
      </c>
      <c r="S18" s="94" t="s">
        <v>412</v>
      </c>
      <c r="T18" s="94" t="s">
        <v>487</v>
      </c>
      <c r="U18" s="55"/>
      <c r="V18" s="46"/>
      <c r="W18" s="10" t="s">
        <v>27</v>
      </c>
      <c r="X18" s="102">
        <v>45104</v>
      </c>
      <c r="Y18" s="10" t="s">
        <v>28</v>
      </c>
      <c r="Z18" s="10" t="s">
        <v>27</v>
      </c>
      <c r="AA18" s="102">
        <v>45117</v>
      </c>
      <c r="AB18" s="10" t="s">
        <v>28</v>
      </c>
      <c r="AC18" s="10" t="s">
        <v>486</v>
      </c>
      <c r="AD18" s="102">
        <v>45203</v>
      </c>
      <c r="AE18" s="10"/>
      <c r="AF18" s="10"/>
      <c r="AG18" s="102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ht="19.2" x14ac:dyDescent="0.4">
      <c r="A19" s="6">
        <v>16</v>
      </c>
      <c r="B19" s="6" t="s">
        <v>33</v>
      </c>
      <c r="C19" s="7" t="s">
        <v>39</v>
      </c>
      <c r="D19" s="46" t="s">
        <v>40</v>
      </c>
      <c r="E19" s="46"/>
      <c r="F19" s="97">
        <v>45088</v>
      </c>
      <c r="G19" s="9" t="s">
        <v>54</v>
      </c>
      <c r="H19" s="9" t="s">
        <v>21</v>
      </c>
      <c r="I19" s="9"/>
      <c r="J19" s="6">
        <f t="shared" si="0"/>
        <v>6</v>
      </c>
      <c r="K19" s="23" t="s">
        <v>23</v>
      </c>
      <c r="L19" s="23"/>
      <c r="M19" s="55" t="s">
        <v>1707</v>
      </c>
      <c r="N19" s="55"/>
      <c r="O19" s="55" t="s">
        <v>128</v>
      </c>
      <c r="P19" s="55"/>
      <c r="Q19" s="96">
        <v>45190</v>
      </c>
      <c r="R19" s="9" t="s">
        <v>178</v>
      </c>
      <c r="S19" s="94" t="s">
        <v>32</v>
      </c>
      <c r="T19" s="94"/>
      <c r="U19" s="55"/>
      <c r="V19" s="46"/>
      <c r="W19" s="10" t="s">
        <v>27</v>
      </c>
      <c r="X19" s="102">
        <v>45086</v>
      </c>
      <c r="Y19" s="10" t="s">
        <v>28</v>
      </c>
      <c r="Z19" s="10" t="s">
        <v>27</v>
      </c>
      <c r="AA19" s="102">
        <v>45100</v>
      </c>
      <c r="AB19" s="9" t="s">
        <v>181</v>
      </c>
      <c r="AC19" s="10" t="s">
        <v>836</v>
      </c>
      <c r="AD19" s="102">
        <v>45491</v>
      </c>
      <c r="AE19" s="10" t="s">
        <v>846</v>
      </c>
      <c r="AF19" s="10" t="s">
        <v>835</v>
      </c>
      <c r="AG19" s="102">
        <v>45490</v>
      </c>
      <c r="AH19" s="10" t="s">
        <v>846</v>
      </c>
      <c r="AI19" s="10" t="s">
        <v>900</v>
      </c>
      <c r="AJ19" s="102">
        <v>45510</v>
      </c>
      <c r="AK19" s="10" t="s">
        <v>896</v>
      </c>
      <c r="AL19" s="10"/>
      <c r="AM19" s="11"/>
      <c r="AN19" s="10"/>
      <c r="AO19" s="10"/>
      <c r="AP19" s="11"/>
      <c r="AQ19" s="10"/>
      <c r="AR19" s="10"/>
      <c r="AS19" s="11"/>
      <c r="AT19" s="10"/>
      <c r="AU19" s="10"/>
      <c r="AV19" s="11"/>
      <c r="AW19" s="10"/>
    </row>
    <row r="20" spans="1:49" ht="19.2" x14ac:dyDescent="0.4">
      <c r="A20" s="6">
        <v>17</v>
      </c>
      <c r="B20" s="6" t="s">
        <v>33</v>
      </c>
      <c r="C20" s="7" t="s">
        <v>41</v>
      </c>
      <c r="D20" s="46" t="s">
        <v>42</v>
      </c>
      <c r="E20" s="46"/>
      <c r="F20" s="97">
        <v>45088</v>
      </c>
      <c r="G20" s="9" t="s">
        <v>27</v>
      </c>
      <c r="H20" s="9" t="s">
        <v>21</v>
      </c>
      <c r="I20" s="9"/>
      <c r="J20" s="6">
        <f t="shared" si="0"/>
        <v>2</v>
      </c>
      <c r="K20" s="23" t="s">
        <v>23</v>
      </c>
      <c r="L20" s="23"/>
      <c r="M20" s="55" t="s">
        <v>1707</v>
      </c>
      <c r="N20" s="55"/>
      <c r="O20" s="55" t="s">
        <v>128</v>
      </c>
      <c r="P20" s="55"/>
      <c r="Q20" s="96">
        <v>45190</v>
      </c>
      <c r="R20" s="9" t="s">
        <v>411</v>
      </c>
      <c r="S20" s="94" t="s">
        <v>32</v>
      </c>
      <c r="T20" s="94"/>
      <c r="U20" s="55"/>
      <c r="V20" s="46"/>
      <c r="W20" s="10" t="s">
        <v>27</v>
      </c>
      <c r="X20" s="102">
        <v>45104</v>
      </c>
      <c r="Y20" s="10" t="s">
        <v>28</v>
      </c>
      <c r="Z20" s="10"/>
      <c r="AA20" s="102"/>
      <c r="AB20" s="10"/>
      <c r="AC20" s="10"/>
      <c r="AD20" s="102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ht="19.2" x14ac:dyDescent="0.4">
      <c r="A21" s="6">
        <v>18</v>
      </c>
      <c r="B21" s="6" t="s">
        <v>33</v>
      </c>
      <c r="C21" s="7" t="s">
        <v>43</v>
      </c>
      <c r="D21" s="46" t="s">
        <v>44</v>
      </c>
      <c r="E21" s="46"/>
      <c r="F21" s="97">
        <v>45088</v>
      </c>
      <c r="G21" s="9" t="s">
        <v>27</v>
      </c>
      <c r="H21" s="9" t="s">
        <v>21</v>
      </c>
      <c r="I21" s="9"/>
      <c r="J21" s="6">
        <f t="shared" si="0"/>
        <v>1</v>
      </c>
      <c r="K21" s="23" t="s">
        <v>23</v>
      </c>
      <c r="L21" s="23"/>
      <c r="M21" s="55" t="s">
        <v>1707</v>
      </c>
      <c r="N21" s="55"/>
      <c r="O21" s="55" t="s">
        <v>128</v>
      </c>
      <c r="P21" s="55"/>
      <c r="Q21" s="96">
        <v>45241</v>
      </c>
      <c r="R21" s="9" t="s">
        <v>647</v>
      </c>
      <c r="S21" s="94" t="s">
        <v>646</v>
      </c>
      <c r="T21" s="94"/>
      <c r="U21" s="55"/>
      <c r="V21" s="46"/>
      <c r="W21" s="10"/>
      <c r="X21" s="102"/>
      <c r="Y21" s="10"/>
      <c r="Z21" s="10"/>
      <c r="AA21" s="102"/>
      <c r="AB21" s="10"/>
      <c r="AC21" s="10"/>
      <c r="AD21" s="102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19.2" x14ac:dyDescent="0.4">
      <c r="A22" s="6">
        <v>19</v>
      </c>
      <c r="B22" s="6" t="s">
        <v>33</v>
      </c>
      <c r="C22" s="7" t="s">
        <v>45</v>
      </c>
      <c r="D22" s="46" t="s">
        <v>46</v>
      </c>
      <c r="E22" s="46"/>
      <c r="F22" s="97">
        <v>45088</v>
      </c>
      <c r="G22" s="9" t="s">
        <v>20</v>
      </c>
      <c r="H22" s="9" t="s">
        <v>21</v>
      </c>
      <c r="I22" s="9"/>
      <c r="J22" s="6">
        <f t="shared" si="0"/>
        <v>1</v>
      </c>
      <c r="K22" s="23" t="s">
        <v>23</v>
      </c>
      <c r="L22" s="23"/>
      <c r="M22" s="55" t="s">
        <v>1707</v>
      </c>
      <c r="N22" s="55"/>
      <c r="O22" s="55" t="s">
        <v>128</v>
      </c>
      <c r="P22" s="55"/>
      <c r="Q22" s="96">
        <v>45241</v>
      </c>
      <c r="R22" s="9" t="s">
        <v>647</v>
      </c>
      <c r="S22" s="94" t="s">
        <v>646</v>
      </c>
      <c r="T22" s="94"/>
      <c r="U22" s="55"/>
      <c r="V22" s="46"/>
      <c r="W22" s="10"/>
      <c r="X22" s="102"/>
      <c r="Y22" s="10"/>
      <c r="Z22" s="10"/>
      <c r="AA22" s="102"/>
      <c r="AB22" s="10"/>
      <c r="AC22" s="10"/>
      <c r="AD22" s="102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19.2" x14ac:dyDescent="0.4">
      <c r="A23" s="6">
        <v>20</v>
      </c>
      <c r="B23" s="6" t="s">
        <v>33</v>
      </c>
      <c r="C23" s="7" t="s">
        <v>47</v>
      </c>
      <c r="D23" s="46" t="s">
        <v>48</v>
      </c>
      <c r="E23" s="46"/>
      <c r="F23" s="97">
        <v>45088</v>
      </c>
      <c r="G23" s="9" t="s">
        <v>20</v>
      </c>
      <c r="H23" s="9" t="s">
        <v>21</v>
      </c>
      <c r="I23" s="9"/>
      <c r="J23" s="6">
        <f t="shared" si="0"/>
        <v>1</v>
      </c>
      <c r="K23" s="23" t="s">
        <v>23</v>
      </c>
      <c r="L23" s="23"/>
      <c r="M23" s="55" t="s">
        <v>1707</v>
      </c>
      <c r="N23" s="55"/>
      <c r="O23" s="55" t="s">
        <v>128</v>
      </c>
      <c r="P23" s="55"/>
      <c r="Q23" s="96">
        <v>45241</v>
      </c>
      <c r="R23" s="9" t="s">
        <v>647</v>
      </c>
      <c r="S23" s="94" t="s">
        <v>646</v>
      </c>
      <c r="T23" s="94"/>
      <c r="U23" s="55"/>
      <c r="V23" s="46"/>
      <c r="W23" s="10"/>
      <c r="X23" s="102"/>
      <c r="Y23" s="10"/>
      <c r="Z23" s="10"/>
      <c r="AA23" s="102"/>
      <c r="AB23" s="10"/>
      <c r="AC23" s="10"/>
      <c r="AD23" s="102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ht="19.2" x14ac:dyDescent="0.4">
      <c r="A24" s="6">
        <v>21</v>
      </c>
      <c r="B24" s="6" t="s">
        <v>63</v>
      </c>
      <c r="C24" s="7" t="s">
        <v>64</v>
      </c>
      <c r="D24" s="46" t="s">
        <v>65</v>
      </c>
      <c r="E24" s="46"/>
      <c r="F24" s="97">
        <v>45088</v>
      </c>
      <c r="G24" s="9" t="s">
        <v>66</v>
      </c>
      <c r="H24" s="9" t="s">
        <v>67</v>
      </c>
      <c r="I24" s="9"/>
      <c r="J24" s="6">
        <f t="shared" si="0"/>
        <v>1</v>
      </c>
      <c r="K24" s="23" t="s">
        <v>52</v>
      </c>
      <c r="L24" s="23" t="s">
        <v>107</v>
      </c>
      <c r="M24" s="55" t="s">
        <v>1707</v>
      </c>
      <c r="N24" s="55" t="s">
        <v>107</v>
      </c>
      <c r="O24" s="55" t="s">
        <v>128</v>
      </c>
      <c r="P24" s="55" t="s">
        <v>1665</v>
      </c>
      <c r="Q24" s="96">
        <v>46091</v>
      </c>
      <c r="R24" s="9" t="s">
        <v>314</v>
      </c>
      <c r="S24" s="94" t="s">
        <v>1749</v>
      </c>
      <c r="T24" s="94" t="s">
        <v>68</v>
      </c>
      <c r="U24" s="55" t="s">
        <v>1680</v>
      </c>
      <c r="V24" s="85" t="s">
        <v>108</v>
      </c>
      <c r="W24" s="10"/>
      <c r="X24" s="102"/>
      <c r="Y24" s="10"/>
      <c r="Z24" s="10"/>
      <c r="AA24" s="102"/>
      <c r="AB24" s="10"/>
      <c r="AC24" s="10"/>
      <c r="AD24" s="102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ht="19.2" x14ac:dyDescent="0.4">
      <c r="A25" s="6">
        <v>22</v>
      </c>
      <c r="B25" s="6" t="s">
        <v>53</v>
      </c>
      <c r="C25" s="7" t="s">
        <v>69</v>
      </c>
      <c r="D25" s="46" t="s">
        <v>70</v>
      </c>
      <c r="E25" s="46"/>
      <c r="F25" s="97">
        <v>45088</v>
      </c>
      <c r="G25" s="9" t="s">
        <v>20</v>
      </c>
      <c r="H25" s="9" t="s">
        <v>21</v>
      </c>
      <c r="I25" s="9"/>
      <c r="J25" s="6">
        <f t="shared" si="0"/>
        <v>2</v>
      </c>
      <c r="K25" s="23" t="s">
        <v>52</v>
      </c>
      <c r="L25" s="23"/>
      <c r="M25" s="55" t="s">
        <v>1707</v>
      </c>
      <c r="N25" s="55"/>
      <c r="O25" s="55" t="s">
        <v>128</v>
      </c>
      <c r="P25" s="55"/>
      <c r="Q25" s="96">
        <v>45190</v>
      </c>
      <c r="R25" s="9" t="s">
        <v>411</v>
      </c>
      <c r="S25" s="94" t="s">
        <v>32</v>
      </c>
      <c r="T25" s="94"/>
      <c r="U25" s="55"/>
      <c r="V25" s="46"/>
      <c r="W25" s="10" t="s">
        <v>165</v>
      </c>
      <c r="X25" s="102">
        <v>45117</v>
      </c>
      <c r="Y25" s="10" t="s">
        <v>28</v>
      </c>
      <c r="Z25" s="10"/>
      <c r="AA25" s="102"/>
      <c r="AB25" s="10"/>
      <c r="AC25" s="10"/>
      <c r="AD25" s="102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ht="19.2" x14ac:dyDescent="0.4">
      <c r="A26" s="6">
        <v>23</v>
      </c>
      <c r="B26" s="6" t="s">
        <v>71</v>
      </c>
      <c r="C26" s="7" t="s">
        <v>72</v>
      </c>
      <c r="D26" s="46" t="s">
        <v>73</v>
      </c>
      <c r="E26" s="46"/>
      <c r="F26" s="97">
        <v>45088</v>
      </c>
      <c r="G26" s="9" t="s">
        <v>66</v>
      </c>
      <c r="H26" s="9" t="s">
        <v>93</v>
      </c>
      <c r="I26" s="9"/>
      <c r="J26" s="6">
        <f t="shared" si="0"/>
        <v>2</v>
      </c>
      <c r="K26" s="23" t="s">
        <v>23</v>
      </c>
      <c r="L26" s="23" t="s">
        <v>107</v>
      </c>
      <c r="M26" s="55" t="s">
        <v>1707</v>
      </c>
      <c r="N26" s="55" t="s">
        <v>1656</v>
      </c>
      <c r="O26" s="55" t="s">
        <v>128</v>
      </c>
      <c r="P26" s="55" t="s">
        <v>1665</v>
      </c>
      <c r="Q26" s="96">
        <v>45292</v>
      </c>
      <c r="R26" s="9" t="s">
        <v>647</v>
      </c>
      <c r="S26" s="109" t="s">
        <v>1474</v>
      </c>
      <c r="T26" s="94"/>
      <c r="U26" s="55"/>
      <c r="V26" s="85" t="s">
        <v>108</v>
      </c>
      <c r="W26" s="10" t="s">
        <v>861</v>
      </c>
      <c r="X26" s="102">
        <v>45497</v>
      </c>
      <c r="Y26" s="10" t="s">
        <v>28</v>
      </c>
      <c r="Z26" s="10"/>
      <c r="AA26" s="102"/>
      <c r="AB26" s="10"/>
      <c r="AC26" s="10"/>
      <c r="AD26" s="102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ht="19.2" x14ac:dyDescent="0.4">
      <c r="A27" s="6">
        <v>24</v>
      </c>
      <c r="B27" s="6" t="s">
        <v>71</v>
      </c>
      <c r="C27" s="7" t="s">
        <v>74</v>
      </c>
      <c r="D27" s="46" t="s">
        <v>75</v>
      </c>
      <c r="E27" s="46"/>
      <c r="F27" s="97">
        <v>45088</v>
      </c>
      <c r="G27" s="9" t="s">
        <v>66</v>
      </c>
      <c r="H27" s="9" t="s">
        <v>93</v>
      </c>
      <c r="I27" s="9" t="s">
        <v>882</v>
      </c>
      <c r="J27" s="6">
        <f t="shared" si="0"/>
        <v>1</v>
      </c>
      <c r="K27" s="23" t="s">
        <v>52</v>
      </c>
      <c r="L27" s="23" t="s">
        <v>107</v>
      </c>
      <c r="M27" s="55" t="s">
        <v>1707</v>
      </c>
      <c r="N27" s="55" t="s">
        <v>107</v>
      </c>
      <c r="O27" s="55" t="s">
        <v>128</v>
      </c>
      <c r="P27" s="55" t="s">
        <v>1665</v>
      </c>
      <c r="Q27" s="96">
        <v>46071</v>
      </c>
      <c r="R27" s="9" t="s">
        <v>314</v>
      </c>
      <c r="S27" s="94" t="s">
        <v>1696</v>
      </c>
      <c r="T27" s="94"/>
      <c r="U27" s="55" t="s">
        <v>1680</v>
      </c>
      <c r="V27" s="85" t="s">
        <v>108</v>
      </c>
      <c r="W27" s="10"/>
      <c r="X27" s="102"/>
      <c r="Y27" s="10"/>
      <c r="Z27" s="10"/>
      <c r="AA27" s="102"/>
      <c r="AB27" s="10"/>
      <c r="AC27" s="10"/>
      <c r="AD27" s="102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ht="19.2" x14ac:dyDescent="0.4">
      <c r="A28" s="6">
        <v>25</v>
      </c>
      <c r="B28" s="6" t="s">
        <v>63</v>
      </c>
      <c r="C28" s="7" t="s">
        <v>76</v>
      </c>
      <c r="D28" s="46" t="s">
        <v>77</v>
      </c>
      <c r="E28" s="46"/>
      <c r="F28" s="97">
        <v>45088</v>
      </c>
      <c r="G28" s="9" t="s">
        <v>66</v>
      </c>
      <c r="H28" s="9" t="s">
        <v>21</v>
      </c>
      <c r="I28" s="9"/>
      <c r="J28" s="6">
        <f t="shared" si="0"/>
        <v>2</v>
      </c>
      <c r="K28" s="23" t="s">
        <v>23</v>
      </c>
      <c r="L28" s="23"/>
      <c r="M28" s="55" t="s">
        <v>1707</v>
      </c>
      <c r="N28" s="55"/>
      <c r="O28" s="55" t="s">
        <v>128</v>
      </c>
      <c r="P28" s="55"/>
      <c r="Q28" s="175">
        <v>45117</v>
      </c>
      <c r="R28" s="9" t="s">
        <v>66</v>
      </c>
      <c r="S28" s="94" t="s">
        <v>32</v>
      </c>
      <c r="T28" s="94" t="s">
        <v>413</v>
      </c>
      <c r="U28" s="55"/>
      <c r="V28" s="46"/>
      <c r="W28" s="10" t="s">
        <v>176</v>
      </c>
      <c r="X28" s="102">
        <v>45117</v>
      </c>
      <c r="Y28" s="10" t="s">
        <v>28</v>
      </c>
      <c r="Z28" s="10"/>
      <c r="AA28" s="102"/>
      <c r="AB28" s="10"/>
      <c r="AC28" s="10"/>
      <c r="AD28" s="102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ht="19.2" x14ac:dyDescent="0.4">
      <c r="A29" s="6">
        <v>26</v>
      </c>
      <c r="B29" s="6" t="s">
        <v>63</v>
      </c>
      <c r="C29" s="7" t="s">
        <v>78</v>
      </c>
      <c r="D29" s="46" t="s">
        <v>79</v>
      </c>
      <c r="E29" s="46"/>
      <c r="F29" s="97">
        <v>45088</v>
      </c>
      <c r="G29" s="9" t="s">
        <v>66</v>
      </c>
      <c r="H29" s="9" t="s">
        <v>1663</v>
      </c>
      <c r="I29" s="9" t="s">
        <v>882</v>
      </c>
      <c r="J29" s="6">
        <f t="shared" si="0"/>
        <v>1</v>
      </c>
      <c r="K29" s="23" t="s">
        <v>23</v>
      </c>
      <c r="L29" s="23" t="s">
        <v>107</v>
      </c>
      <c r="M29" s="55" t="s">
        <v>1707</v>
      </c>
      <c r="N29" s="55" t="s">
        <v>1656</v>
      </c>
      <c r="O29" s="55" t="s">
        <v>128</v>
      </c>
      <c r="P29" s="55" t="s">
        <v>1665</v>
      </c>
      <c r="Q29" s="96">
        <v>46063</v>
      </c>
      <c r="R29" s="9" t="s">
        <v>1715</v>
      </c>
      <c r="S29" s="95" t="s">
        <v>1790</v>
      </c>
      <c r="T29" s="94"/>
      <c r="U29" s="55"/>
      <c r="V29" s="46" t="s">
        <v>128</v>
      </c>
      <c r="W29" s="10"/>
      <c r="X29" s="102"/>
      <c r="Y29" s="10"/>
      <c r="Z29" s="10"/>
      <c r="AA29" s="102"/>
      <c r="AB29" s="10"/>
      <c r="AC29" s="10"/>
      <c r="AD29" s="102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ht="19.2" x14ac:dyDescent="0.4">
      <c r="A30" s="6">
        <v>27</v>
      </c>
      <c r="B30" s="6" t="s">
        <v>109</v>
      </c>
      <c r="C30" s="7" t="s">
        <v>114</v>
      </c>
      <c r="D30" s="46" t="s">
        <v>115</v>
      </c>
      <c r="E30" s="46"/>
      <c r="F30" s="97">
        <v>45104</v>
      </c>
      <c r="G30" s="9" t="s">
        <v>105</v>
      </c>
      <c r="H30" s="9" t="s">
        <v>93</v>
      </c>
      <c r="I30" s="9" t="s">
        <v>106</v>
      </c>
      <c r="J30" s="6">
        <f t="shared" si="0"/>
        <v>1</v>
      </c>
      <c r="K30" s="23" t="s">
        <v>107</v>
      </c>
      <c r="L30" s="23"/>
      <c r="M30" s="55" t="s">
        <v>1707</v>
      </c>
      <c r="N30" s="55"/>
      <c r="O30" s="55" t="s">
        <v>128</v>
      </c>
      <c r="P30" s="55"/>
      <c r="Q30" s="96">
        <v>45241</v>
      </c>
      <c r="R30" s="9" t="s">
        <v>647</v>
      </c>
      <c r="S30" s="94" t="s">
        <v>646</v>
      </c>
      <c r="T30" s="94"/>
      <c r="U30" s="55"/>
      <c r="V30" s="46"/>
      <c r="W30" s="10"/>
      <c r="X30" s="102"/>
      <c r="Y30" s="10"/>
      <c r="Z30" s="10"/>
      <c r="AA30" s="102"/>
      <c r="AB30" s="10"/>
      <c r="AC30" s="10"/>
      <c r="AD30" s="102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ht="19.2" x14ac:dyDescent="0.4">
      <c r="A31" s="6">
        <v>28</v>
      </c>
      <c r="B31" s="6" t="s">
        <v>111</v>
      </c>
      <c r="C31" s="7" t="s">
        <v>112</v>
      </c>
      <c r="D31" s="46" t="s">
        <v>113</v>
      </c>
      <c r="E31" s="46"/>
      <c r="F31" s="97">
        <v>45104</v>
      </c>
      <c r="G31" s="9" t="s">
        <v>110</v>
      </c>
      <c r="H31" s="9" t="s">
        <v>21</v>
      </c>
      <c r="I31" s="9"/>
      <c r="J31" s="6">
        <f t="shared" si="0"/>
        <v>1</v>
      </c>
      <c r="K31" s="23" t="s">
        <v>21</v>
      </c>
      <c r="L31" s="23"/>
      <c r="M31" s="55" t="s">
        <v>1707</v>
      </c>
      <c r="N31" s="55"/>
      <c r="O31" s="55" t="s">
        <v>128</v>
      </c>
      <c r="P31" s="55"/>
      <c r="Q31" s="96">
        <v>45241</v>
      </c>
      <c r="R31" s="9" t="s">
        <v>647</v>
      </c>
      <c r="S31" s="94" t="s">
        <v>646</v>
      </c>
      <c r="T31" s="94"/>
      <c r="U31" s="55"/>
      <c r="V31" s="46"/>
      <c r="W31" s="10"/>
      <c r="X31" s="102"/>
      <c r="Y31" s="10"/>
      <c r="Z31" s="10"/>
      <c r="AA31" s="102"/>
      <c r="AB31" s="10"/>
      <c r="AC31" s="10"/>
      <c r="AD31" s="102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ht="19.2" x14ac:dyDescent="0.4">
      <c r="A32" s="6">
        <v>29</v>
      </c>
      <c r="B32" s="6" t="s">
        <v>122</v>
      </c>
      <c r="C32" s="7" t="s">
        <v>147</v>
      </c>
      <c r="D32" s="46" t="s">
        <v>148</v>
      </c>
      <c r="E32" s="46"/>
      <c r="F32" s="97">
        <v>45110</v>
      </c>
      <c r="G32" s="9" t="s">
        <v>123</v>
      </c>
      <c r="H32" s="9" t="s">
        <v>124</v>
      </c>
      <c r="I32" s="9" t="s">
        <v>22</v>
      </c>
      <c r="J32" s="6">
        <f t="shared" si="0"/>
        <v>1</v>
      </c>
      <c r="K32" s="23" t="s">
        <v>23</v>
      </c>
      <c r="L32" s="23"/>
      <c r="M32" s="55" t="s">
        <v>1707</v>
      </c>
      <c r="N32" s="55"/>
      <c r="O32" s="55" t="s">
        <v>128</v>
      </c>
      <c r="P32" s="55"/>
      <c r="Q32" s="96">
        <v>45190</v>
      </c>
      <c r="R32" s="9" t="s">
        <v>411</v>
      </c>
      <c r="S32" s="94" t="s">
        <v>32</v>
      </c>
      <c r="T32" s="94"/>
      <c r="U32" s="55"/>
      <c r="V32" s="46"/>
      <c r="W32" s="10"/>
      <c r="X32" s="102"/>
      <c r="Y32" s="10"/>
      <c r="Z32" s="10"/>
      <c r="AA32" s="102"/>
      <c r="AB32" s="10"/>
      <c r="AC32" s="10"/>
      <c r="AD32" s="102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ht="19.2" x14ac:dyDescent="0.4">
      <c r="A33" s="6">
        <v>30</v>
      </c>
      <c r="B33" s="6" t="s">
        <v>122</v>
      </c>
      <c r="C33" s="7" t="s">
        <v>149</v>
      </c>
      <c r="D33" s="46" t="s">
        <v>150</v>
      </c>
      <c r="E33" s="46"/>
      <c r="F33" s="97">
        <v>45110</v>
      </c>
      <c r="G33" s="9" t="s">
        <v>125</v>
      </c>
      <c r="H33" s="9" t="s">
        <v>124</v>
      </c>
      <c r="I33" s="9" t="s">
        <v>126</v>
      </c>
      <c r="J33" s="6">
        <f t="shared" si="0"/>
        <v>2</v>
      </c>
      <c r="K33" s="23" t="s">
        <v>107</v>
      </c>
      <c r="L33" s="23" t="s">
        <v>107</v>
      </c>
      <c r="M33" s="55" t="s">
        <v>1707</v>
      </c>
      <c r="N33" s="55"/>
      <c r="O33" s="55" t="s">
        <v>128</v>
      </c>
      <c r="P33" s="55"/>
      <c r="Q33" s="96">
        <v>45110</v>
      </c>
      <c r="R33" s="9" t="s">
        <v>125</v>
      </c>
      <c r="S33" s="94" t="s">
        <v>1883</v>
      </c>
      <c r="T33" s="94"/>
      <c r="U33" s="55"/>
      <c r="V33" s="46"/>
      <c r="W33" s="10" t="s">
        <v>125</v>
      </c>
      <c r="X33" s="102" t="s">
        <v>1884</v>
      </c>
      <c r="Y33" s="10"/>
      <c r="Z33" s="10"/>
      <c r="AA33" s="102"/>
      <c r="AB33" s="10"/>
      <c r="AC33" s="10"/>
      <c r="AD33" s="102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ht="19.2" x14ac:dyDescent="0.4">
      <c r="A34" s="6">
        <v>31</v>
      </c>
      <c r="B34" s="6" t="s">
        <v>129</v>
      </c>
      <c r="C34" s="7" t="s">
        <v>151</v>
      </c>
      <c r="D34" s="46" t="s">
        <v>152</v>
      </c>
      <c r="E34" s="46"/>
      <c r="F34" s="97">
        <v>45112</v>
      </c>
      <c r="G34" s="9" t="s">
        <v>130</v>
      </c>
      <c r="H34" s="9" t="s">
        <v>131</v>
      </c>
      <c r="I34" s="9" t="s">
        <v>22</v>
      </c>
      <c r="J34" s="6">
        <f t="shared" si="0"/>
        <v>1</v>
      </c>
      <c r="K34" s="23" t="s">
        <v>132</v>
      </c>
      <c r="L34" s="23" t="s">
        <v>107</v>
      </c>
      <c r="M34" s="55" t="s">
        <v>1707</v>
      </c>
      <c r="N34" s="55" t="s">
        <v>107</v>
      </c>
      <c r="O34" s="55" t="s">
        <v>128</v>
      </c>
      <c r="P34" s="55" t="s">
        <v>1665</v>
      </c>
      <c r="Q34" s="96">
        <v>46071</v>
      </c>
      <c r="R34" s="9" t="s">
        <v>314</v>
      </c>
      <c r="S34" s="94" t="s">
        <v>1695</v>
      </c>
      <c r="T34" s="94"/>
      <c r="U34" s="55" t="s">
        <v>1680</v>
      </c>
      <c r="V34" s="85" t="s">
        <v>108</v>
      </c>
      <c r="W34" s="10"/>
      <c r="X34" s="102"/>
      <c r="Y34" s="10"/>
      <c r="Z34" s="10"/>
      <c r="AA34" s="102"/>
      <c r="AB34" s="10"/>
      <c r="AC34" s="10"/>
      <c r="AD34" s="102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ht="19.2" x14ac:dyDescent="0.4">
      <c r="A35" s="6">
        <v>32</v>
      </c>
      <c r="B35" s="6" t="s">
        <v>141</v>
      </c>
      <c r="C35" s="7" t="s">
        <v>153</v>
      </c>
      <c r="D35" s="46" t="s">
        <v>154</v>
      </c>
      <c r="E35" s="46"/>
      <c r="F35" s="97">
        <v>45113</v>
      </c>
      <c r="G35" s="9" t="s">
        <v>142</v>
      </c>
      <c r="H35" s="9" t="s">
        <v>124</v>
      </c>
      <c r="I35" s="9"/>
      <c r="J35" s="6">
        <f t="shared" si="0"/>
        <v>1</v>
      </c>
      <c r="K35" s="23" t="s">
        <v>127</v>
      </c>
      <c r="L35" s="23"/>
      <c r="M35" s="55" t="s">
        <v>1707</v>
      </c>
      <c r="N35" s="55"/>
      <c r="O35" s="55" t="s">
        <v>128</v>
      </c>
      <c r="P35" s="55"/>
      <c r="Q35" s="96">
        <v>45113</v>
      </c>
      <c r="R35" s="9" t="s">
        <v>142</v>
      </c>
      <c r="S35" s="94" t="s">
        <v>143</v>
      </c>
      <c r="T35" s="94"/>
      <c r="U35" s="55"/>
      <c r="V35" s="46"/>
      <c r="W35" s="10"/>
      <c r="X35" s="102"/>
      <c r="Y35" s="10"/>
      <c r="Z35" s="10"/>
      <c r="AA35" s="102"/>
      <c r="AB35" s="10"/>
      <c r="AC35" s="10"/>
      <c r="AD35" s="102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ht="19.2" x14ac:dyDescent="0.4">
      <c r="A36" s="6">
        <v>33</v>
      </c>
      <c r="B36" s="6" t="s">
        <v>162</v>
      </c>
      <c r="C36" s="7" t="s">
        <v>183</v>
      </c>
      <c r="D36" s="46" t="s">
        <v>184</v>
      </c>
      <c r="E36" s="46"/>
      <c r="F36" s="97">
        <v>45117</v>
      </c>
      <c r="G36" s="9" t="s">
        <v>155</v>
      </c>
      <c r="H36" s="9" t="s">
        <v>156</v>
      </c>
      <c r="I36" s="9" t="s">
        <v>1058</v>
      </c>
      <c r="J36" s="6">
        <f t="shared" ref="J36:J67" si="1">COUNTA(G36,W36,Z36,AC36,AF36,AI36,AL36,AO36,AR36,AU36)</f>
        <v>2</v>
      </c>
      <c r="K36" s="23" t="s">
        <v>157</v>
      </c>
      <c r="L36" s="23" t="s">
        <v>107</v>
      </c>
      <c r="M36" s="55" t="s">
        <v>1707</v>
      </c>
      <c r="N36" s="55" t="s">
        <v>1656</v>
      </c>
      <c r="O36" s="55" t="s">
        <v>128</v>
      </c>
      <c r="P36" s="55" t="s">
        <v>1665</v>
      </c>
      <c r="Q36" s="96">
        <v>46064</v>
      </c>
      <c r="R36" s="9" t="s">
        <v>1662</v>
      </c>
      <c r="S36" s="94" t="s">
        <v>1781</v>
      </c>
      <c r="T36" s="94" t="s">
        <v>158</v>
      </c>
      <c r="U36" s="55"/>
      <c r="V36" s="46" t="s">
        <v>128</v>
      </c>
      <c r="W36" s="10" t="s">
        <v>1062</v>
      </c>
      <c r="X36" s="102">
        <v>45525</v>
      </c>
      <c r="Y36" s="10" t="s">
        <v>1063</v>
      </c>
      <c r="Z36" s="10"/>
      <c r="AA36" s="102"/>
      <c r="AB36" s="10"/>
      <c r="AC36" s="10"/>
      <c r="AD36" s="102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ht="19.2" x14ac:dyDescent="0.4">
      <c r="A37" s="6">
        <v>34</v>
      </c>
      <c r="B37" s="6" t="s">
        <v>162</v>
      </c>
      <c r="C37" s="7" t="s">
        <v>185</v>
      </c>
      <c r="D37" s="46" t="s">
        <v>186</v>
      </c>
      <c r="E37" s="46"/>
      <c r="F37" s="97">
        <v>45117</v>
      </c>
      <c r="G37" s="9" t="s">
        <v>125</v>
      </c>
      <c r="H37" s="9" t="s">
        <v>159</v>
      </c>
      <c r="I37" s="9" t="s">
        <v>160</v>
      </c>
      <c r="J37" s="6">
        <f t="shared" si="1"/>
        <v>1</v>
      </c>
      <c r="K37" s="23" t="s">
        <v>161</v>
      </c>
      <c r="L37" s="23" t="s">
        <v>107</v>
      </c>
      <c r="M37" s="55" t="s">
        <v>1707</v>
      </c>
      <c r="N37" s="55" t="s">
        <v>1656</v>
      </c>
      <c r="O37" s="55" t="s">
        <v>128</v>
      </c>
      <c r="P37" s="55" t="s">
        <v>1665</v>
      </c>
      <c r="Q37" s="96">
        <v>46066</v>
      </c>
      <c r="R37" s="9" t="s">
        <v>1662</v>
      </c>
      <c r="S37" s="110" t="s">
        <v>1681</v>
      </c>
      <c r="T37" s="94" t="s">
        <v>1682</v>
      </c>
      <c r="U37" s="55" t="s">
        <v>1680</v>
      </c>
      <c r="V37" s="85" t="s">
        <v>108</v>
      </c>
      <c r="W37" s="10"/>
      <c r="X37" s="102"/>
      <c r="Y37" s="10"/>
      <c r="Z37" s="10"/>
      <c r="AA37" s="102"/>
      <c r="AB37" s="10"/>
      <c r="AC37" s="10"/>
      <c r="AD37" s="102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ht="19.2" x14ac:dyDescent="0.4">
      <c r="A38" s="6">
        <v>35</v>
      </c>
      <c r="B38" s="6" t="s">
        <v>162</v>
      </c>
      <c r="C38" s="7" t="s">
        <v>187</v>
      </c>
      <c r="D38" s="46" t="s">
        <v>188</v>
      </c>
      <c r="E38" s="46"/>
      <c r="F38" s="97">
        <v>45117</v>
      </c>
      <c r="G38" s="9" t="s">
        <v>163</v>
      </c>
      <c r="H38" s="9" t="s">
        <v>93</v>
      </c>
      <c r="I38" s="9" t="s">
        <v>22</v>
      </c>
      <c r="J38" s="6">
        <f t="shared" si="1"/>
        <v>1</v>
      </c>
      <c r="K38" s="9" t="s">
        <v>157</v>
      </c>
      <c r="L38" s="23"/>
      <c r="M38" s="55" t="s">
        <v>1707</v>
      </c>
      <c r="N38" s="55"/>
      <c r="O38" s="55" t="s">
        <v>128</v>
      </c>
      <c r="P38" s="55"/>
      <c r="Q38" s="96">
        <v>45117</v>
      </c>
      <c r="R38" s="9" t="s">
        <v>163</v>
      </c>
      <c r="S38" s="94" t="s">
        <v>164</v>
      </c>
      <c r="T38" s="94"/>
      <c r="U38" s="55"/>
      <c r="V38" s="46"/>
      <c r="W38" s="10"/>
      <c r="X38" s="102"/>
      <c r="Y38" s="10"/>
      <c r="Z38" s="10"/>
      <c r="AA38" s="102"/>
      <c r="AB38" s="10"/>
      <c r="AC38" s="10"/>
      <c r="AD38" s="102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ht="19.2" x14ac:dyDescent="0.4">
      <c r="A39" s="6">
        <v>36</v>
      </c>
      <c r="B39" s="6" t="s">
        <v>162</v>
      </c>
      <c r="C39" s="7" t="s">
        <v>189</v>
      </c>
      <c r="D39" s="46" t="s">
        <v>190</v>
      </c>
      <c r="E39" s="46"/>
      <c r="F39" s="97">
        <v>45117</v>
      </c>
      <c r="G39" s="9" t="s">
        <v>175</v>
      </c>
      <c r="H39" s="9" t="s">
        <v>173</v>
      </c>
      <c r="I39" s="9" t="s">
        <v>174</v>
      </c>
      <c r="J39" s="6">
        <f t="shared" si="1"/>
        <v>1</v>
      </c>
      <c r="K39" s="23" t="s">
        <v>161</v>
      </c>
      <c r="L39" s="23" t="s">
        <v>107</v>
      </c>
      <c r="M39" s="55" t="s">
        <v>1707</v>
      </c>
      <c r="N39" s="55" t="s">
        <v>107</v>
      </c>
      <c r="O39" s="55" t="s">
        <v>128</v>
      </c>
      <c r="P39" s="55" t="s">
        <v>1665</v>
      </c>
      <c r="Q39" s="96">
        <v>46078</v>
      </c>
      <c r="R39" s="9" t="s">
        <v>103</v>
      </c>
      <c r="S39" s="94" t="s">
        <v>1737</v>
      </c>
      <c r="T39" s="94"/>
      <c r="U39" s="55" t="s">
        <v>1680</v>
      </c>
      <c r="V39" s="85" t="s">
        <v>108</v>
      </c>
      <c r="W39" s="10"/>
      <c r="X39" s="102"/>
      <c r="Y39" s="10"/>
      <c r="Z39" s="10"/>
      <c r="AA39" s="102"/>
      <c r="AB39" s="10"/>
      <c r="AC39" s="10"/>
      <c r="AD39" s="102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ht="19.2" x14ac:dyDescent="0.4">
      <c r="A40" s="6">
        <v>37</v>
      </c>
      <c r="B40" s="6" t="s">
        <v>95</v>
      </c>
      <c r="C40" s="7" t="s">
        <v>386</v>
      </c>
      <c r="D40" s="46" t="s">
        <v>387</v>
      </c>
      <c r="E40" s="46"/>
      <c r="F40" s="96">
        <v>45117</v>
      </c>
      <c r="G40" s="9" t="s">
        <v>382</v>
      </c>
      <c r="H40" s="9" t="s">
        <v>124</v>
      </c>
      <c r="I40" s="9" t="s">
        <v>38</v>
      </c>
      <c r="J40" s="6">
        <f t="shared" si="1"/>
        <v>2</v>
      </c>
      <c r="K40" s="9" t="s">
        <v>383</v>
      </c>
      <c r="L40" s="23"/>
      <c r="M40" s="55" t="s">
        <v>1707</v>
      </c>
      <c r="N40" s="55"/>
      <c r="O40" s="55" t="s">
        <v>128</v>
      </c>
      <c r="P40" s="55"/>
      <c r="Q40" s="96">
        <v>45241</v>
      </c>
      <c r="R40" s="9" t="s">
        <v>647</v>
      </c>
      <c r="S40" s="94" t="s">
        <v>651</v>
      </c>
      <c r="T40" s="94"/>
      <c r="U40" s="55"/>
      <c r="V40" s="46"/>
      <c r="W40" s="10" t="s">
        <v>388</v>
      </c>
      <c r="X40" s="102"/>
      <c r="Y40" s="10"/>
      <c r="Z40" s="10"/>
      <c r="AA40" s="102"/>
      <c r="AB40" s="10"/>
      <c r="AC40" s="10"/>
      <c r="AD40" s="102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ht="19.2" x14ac:dyDescent="0.4">
      <c r="A41" s="6">
        <v>38</v>
      </c>
      <c r="B41" s="6" t="s">
        <v>277</v>
      </c>
      <c r="C41" s="7" t="s">
        <v>298</v>
      </c>
      <c r="D41" s="46" t="s">
        <v>299</v>
      </c>
      <c r="E41" s="46"/>
      <c r="F41" s="97">
        <v>45124</v>
      </c>
      <c r="G41" s="9" t="s">
        <v>250</v>
      </c>
      <c r="H41" s="9" t="s">
        <v>251</v>
      </c>
      <c r="I41" s="9" t="s">
        <v>252</v>
      </c>
      <c r="J41" s="6">
        <f t="shared" si="1"/>
        <v>1</v>
      </c>
      <c r="K41" s="9" t="s">
        <v>253</v>
      </c>
      <c r="L41" s="23"/>
      <c r="M41" s="55" t="s">
        <v>1707</v>
      </c>
      <c r="N41" s="55"/>
      <c r="O41" s="55" t="s">
        <v>128</v>
      </c>
      <c r="P41" s="55"/>
      <c r="Q41" s="96"/>
      <c r="R41" s="9"/>
      <c r="S41" s="94"/>
      <c r="T41" s="94" t="s">
        <v>254</v>
      </c>
      <c r="U41" s="55"/>
      <c r="V41" s="46"/>
      <c r="W41" s="10"/>
      <c r="X41" s="102"/>
      <c r="Y41" s="10"/>
      <c r="Z41" s="10"/>
      <c r="AA41" s="102"/>
      <c r="AB41" s="10"/>
      <c r="AC41" s="10"/>
      <c r="AD41" s="102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1:49" ht="19.2" x14ac:dyDescent="0.4">
      <c r="A42" s="6">
        <v>39</v>
      </c>
      <c r="B42" s="6" t="s">
        <v>277</v>
      </c>
      <c r="C42" s="7" t="s">
        <v>300</v>
      </c>
      <c r="D42" s="46" t="s">
        <v>301</v>
      </c>
      <c r="E42" s="46"/>
      <c r="F42" s="97">
        <v>45124</v>
      </c>
      <c r="G42" s="9" t="s">
        <v>250</v>
      </c>
      <c r="H42" s="9" t="s">
        <v>159</v>
      </c>
      <c r="I42" s="9" t="s">
        <v>160</v>
      </c>
      <c r="J42" s="6">
        <f t="shared" si="1"/>
        <v>1</v>
      </c>
      <c r="K42" s="9" t="s">
        <v>255</v>
      </c>
      <c r="L42" s="23"/>
      <c r="M42" s="55" t="s">
        <v>1707</v>
      </c>
      <c r="N42" s="55"/>
      <c r="O42" s="55" t="s">
        <v>128</v>
      </c>
      <c r="P42" s="55"/>
      <c r="Q42" s="96">
        <v>45124</v>
      </c>
      <c r="R42" s="9" t="s">
        <v>250</v>
      </c>
      <c r="S42" s="94" t="s">
        <v>256</v>
      </c>
      <c r="T42" s="94" t="s">
        <v>257</v>
      </c>
      <c r="U42" s="55"/>
      <c r="V42" s="46"/>
      <c r="W42" s="10"/>
      <c r="X42" s="102"/>
      <c r="Y42" s="10"/>
      <c r="Z42" s="10"/>
      <c r="AA42" s="102"/>
      <c r="AB42" s="10"/>
      <c r="AC42" s="10"/>
      <c r="AD42" s="102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 ht="19.2" x14ac:dyDescent="0.4">
      <c r="A43" s="6">
        <v>40</v>
      </c>
      <c r="B43" s="6" t="s">
        <v>274</v>
      </c>
      <c r="C43" s="7" t="s">
        <v>302</v>
      </c>
      <c r="D43" s="46" t="s">
        <v>303</v>
      </c>
      <c r="E43" s="46"/>
      <c r="F43" s="97">
        <v>45133</v>
      </c>
      <c r="G43" s="9" t="s">
        <v>275</v>
      </c>
      <c r="H43" s="9" t="s">
        <v>1352</v>
      </c>
      <c r="I43" s="9" t="s">
        <v>1314</v>
      </c>
      <c r="J43" s="6">
        <f t="shared" si="1"/>
        <v>2</v>
      </c>
      <c r="K43" s="9" t="s">
        <v>127</v>
      </c>
      <c r="L43" s="23"/>
      <c r="M43" s="55" t="s">
        <v>1707</v>
      </c>
      <c r="N43" s="55"/>
      <c r="O43" s="55" t="s">
        <v>128</v>
      </c>
      <c r="P43" s="55"/>
      <c r="Q43" s="96">
        <v>45124</v>
      </c>
      <c r="R43" s="9" t="s">
        <v>1476</v>
      </c>
      <c r="S43" s="94" t="s">
        <v>1474</v>
      </c>
      <c r="T43" s="94" t="s">
        <v>276</v>
      </c>
      <c r="U43" s="55"/>
      <c r="V43" s="46"/>
      <c r="W43" s="10" t="s">
        <v>1353</v>
      </c>
      <c r="X43" s="102">
        <v>45806</v>
      </c>
      <c r="Y43" s="10" t="s">
        <v>1354</v>
      </c>
      <c r="Z43" s="10"/>
      <c r="AA43" s="102"/>
      <c r="AB43" s="10"/>
      <c r="AC43" s="10"/>
      <c r="AD43" s="102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ht="19.2" x14ac:dyDescent="0.4">
      <c r="A44" s="6">
        <v>41</v>
      </c>
      <c r="B44" s="6" t="s">
        <v>274</v>
      </c>
      <c r="C44" s="7" t="s">
        <v>304</v>
      </c>
      <c r="D44" s="46" t="s">
        <v>305</v>
      </c>
      <c r="E44" s="46"/>
      <c r="F44" s="97">
        <v>45133</v>
      </c>
      <c r="G44" s="9" t="s">
        <v>273</v>
      </c>
      <c r="H44" s="9" t="s">
        <v>124</v>
      </c>
      <c r="I44" s="9" t="s">
        <v>252</v>
      </c>
      <c r="J44" s="6">
        <f t="shared" si="1"/>
        <v>2</v>
      </c>
      <c r="K44" s="9" t="s">
        <v>278</v>
      </c>
      <c r="L44" s="23"/>
      <c r="M44" s="55" t="s">
        <v>1707</v>
      </c>
      <c r="N44" s="55"/>
      <c r="O44" s="55" t="s">
        <v>128</v>
      </c>
      <c r="P44" s="55"/>
      <c r="Q44" s="96">
        <v>45241</v>
      </c>
      <c r="R44" s="9" t="s">
        <v>647</v>
      </c>
      <c r="S44" s="94" t="s">
        <v>646</v>
      </c>
      <c r="T44" s="94" t="s">
        <v>283</v>
      </c>
      <c r="U44" s="55"/>
      <c r="V44" s="46"/>
      <c r="W44" s="10" t="s">
        <v>282</v>
      </c>
      <c r="X44" s="102">
        <v>45138</v>
      </c>
      <c r="Y44" s="10" t="s">
        <v>28</v>
      </c>
      <c r="Z44" s="10"/>
      <c r="AA44" s="102"/>
      <c r="AB44" s="10"/>
      <c r="AC44" s="10"/>
      <c r="AD44" s="102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49" ht="19.2" x14ac:dyDescent="0.4">
      <c r="A45" s="6">
        <v>42</v>
      </c>
      <c r="B45" s="6" t="s">
        <v>95</v>
      </c>
      <c r="C45" s="7" t="s">
        <v>306</v>
      </c>
      <c r="D45" s="46" t="s">
        <v>307</v>
      </c>
      <c r="E45" s="46"/>
      <c r="F45" s="97">
        <v>45138</v>
      </c>
      <c r="G45" s="9" t="s">
        <v>284</v>
      </c>
      <c r="H45" s="9" t="s">
        <v>124</v>
      </c>
      <c r="I45" s="74"/>
      <c r="J45" s="6">
        <f t="shared" si="1"/>
        <v>1</v>
      </c>
      <c r="K45" s="9" t="s">
        <v>285</v>
      </c>
      <c r="L45" s="23" t="s">
        <v>107</v>
      </c>
      <c r="M45" s="55" t="s">
        <v>1707</v>
      </c>
      <c r="N45" s="55" t="s">
        <v>1656</v>
      </c>
      <c r="O45" s="55" t="s">
        <v>128</v>
      </c>
      <c r="P45" s="55" t="s">
        <v>1665</v>
      </c>
      <c r="Q45" s="96">
        <v>46064</v>
      </c>
      <c r="R45" s="9" t="s">
        <v>1662</v>
      </c>
      <c r="S45" s="94" t="s">
        <v>1652</v>
      </c>
      <c r="T45" s="94"/>
      <c r="U45" s="55"/>
      <c r="V45" s="85" t="s">
        <v>108</v>
      </c>
      <c r="W45" s="10"/>
      <c r="X45" s="102"/>
      <c r="Y45" s="10"/>
      <c r="Z45" s="10"/>
      <c r="AA45" s="102"/>
      <c r="AB45" s="10"/>
      <c r="AC45" s="10"/>
      <c r="AD45" s="102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1:49" ht="19.2" x14ac:dyDescent="0.4">
      <c r="A46" s="6">
        <v>43</v>
      </c>
      <c r="B46" s="6" t="s">
        <v>311</v>
      </c>
      <c r="C46" s="7" t="s">
        <v>360</v>
      </c>
      <c r="D46" s="46" t="s">
        <v>361</v>
      </c>
      <c r="E46" s="46"/>
      <c r="F46" s="97">
        <v>45149</v>
      </c>
      <c r="G46" s="9" t="s">
        <v>310</v>
      </c>
      <c r="H46" s="9" t="s">
        <v>124</v>
      </c>
      <c r="I46" s="9" t="s">
        <v>38</v>
      </c>
      <c r="J46" s="6">
        <f t="shared" si="1"/>
        <v>2</v>
      </c>
      <c r="K46" s="9" t="s">
        <v>377</v>
      </c>
      <c r="L46" s="23"/>
      <c r="M46" s="55" t="s">
        <v>1707</v>
      </c>
      <c r="N46" s="55"/>
      <c r="O46" s="55" t="s">
        <v>128</v>
      </c>
      <c r="P46" s="55"/>
      <c r="Q46" s="96">
        <v>45210</v>
      </c>
      <c r="R46" s="9" t="s">
        <v>425</v>
      </c>
      <c r="S46" s="94" t="s">
        <v>32</v>
      </c>
      <c r="T46" s="94"/>
      <c r="U46" s="55"/>
      <c r="V46" s="46"/>
      <c r="W46" s="10" t="s">
        <v>178</v>
      </c>
      <c r="X46" s="102">
        <v>45163</v>
      </c>
      <c r="Y46" s="10" t="s">
        <v>28</v>
      </c>
      <c r="Z46" s="10"/>
      <c r="AA46" s="102"/>
      <c r="AB46" s="10"/>
      <c r="AC46" s="10"/>
      <c r="AD46" s="102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1:49" ht="19.2" x14ac:dyDescent="0.4">
      <c r="A47" s="6">
        <v>44</v>
      </c>
      <c r="B47" s="6" t="s">
        <v>308</v>
      </c>
      <c r="C47" s="7" t="s">
        <v>362</v>
      </c>
      <c r="D47" s="46" t="s">
        <v>363</v>
      </c>
      <c r="E47" s="46"/>
      <c r="F47" s="97">
        <v>45149</v>
      </c>
      <c r="G47" s="9" t="s">
        <v>312</v>
      </c>
      <c r="H47" s="9" t="s">
        <v>313</v>
      </c>
      <c r="I47" s="9" t="s">
        <v>252</v>
      </c>
      <c r="J47" s="6">
        <f t="shared" si="1"/>
        <v>1</v>
      </c>
      <c r="K47" s="9"/>
      <c r="L47" s="23" t="s">
        <v>107</v>
      </c>
      <c r="M47" s="55" t="s">
        <v>1707</v>
      </c>
      <c r="N47" s="55" t="s">
        <v>107</v>
      </c>
      <c r="O47" s="55" t="s">
        <v>128</v>
      </c>
      <c r="P47" s="55" t="s">
        <v>1665</v>
      </c>
      <c r="Q47" s="96">
        <v>46065</v>
      </c>
      <c r="R47" s="9" t="s">
        <v>1662</v>
      </c>
      <c r="S47" s="94" t="s">
        <v>1660</v>
      </c>
      <c r="T47" s="94"/>
      <c r="U47" s="55" t="s">
        <v>1680</v>
      </c>
      <c r="V47" s="85" t="s">
        <v>108</v>
      </c>
      <c r="W47" s="10"/>
      <c r="X47" s="102"/>
      <c r="Y47" s="10"/>
      <c r="Z47" s="10"/>
      <c r="AA47" s="102"/>
      <c r="AB47" s="10"/>
      <c r="AC47" s="10"/>
      <c r="AD47" s="10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 ht="19.2" x14ac:dyDescent="0.4">
      <c r="A48" s="6">
        <v>45</v>
      </c>
      <c r="B48" s="6" t="s">
        <v>342</v>
      </c>
      <c r="C48" s="7" t="s">
        <v>368</v>
      </c>
      <c r="D48" s="46" t="s">
        <v>369</v>
      </c>
      <c r="E48" s="46"/>
      <c r="F48" s="97">
        <v>45161</v>
      </c>
      <c r="G48" s="23" t="s">
        <v>331</v>
      </c>
      <c r="H48" s="23" t="s">
        <v>332</v>
      </c>
      <c r="I48" s="23" t="s">
        <v>877</v>
      </c>
      <c r="J48" s="26">
        <f t="shared" si="1"/>
        <v>2</v>
      </c>
      <c r="K48" s="23" t="s">
        <v>339</v>
      </c>
      <c r="L48" s="23" t="s">
        <v>107</v>
      </c>
      <c r="M48" s="55" t="s">
        <v>1707</v>
      </c>
      <c r="N48" s="55" t="s">
        <v>1656</v>
      </c>
      <c r="O48" s="55" t="s">
        <v>128</v>
      </c>
      <c r="P48" s="55" t="s">
        <v>1665</v>
      </c>
      <c r="Q48" s="96">
        <v>46066</v>
      </c>
      <c r="R48" s="9" t="s">
        <v>1662</v>
      </c>
      <c r="S48" s="94" t="s">
        <v>1684</v>
      </c>
      <c r="T48" s="94"/>
      <c r="U48" s="55" t="s">
        <v>1678</v>
      </c>
      <c r="V48" s="46" t="s">
        <v>128</v>
      </c>
      <c r="W48" s="10" t="s">
        <v>859</v>
      </c>
      <c r="X48" s="102">
        <v>45497</v>
      </c>
      <c r="Y48" s="10" t="s">
        <v>878</v>
      </c>
      <c r="Z48" s="10"/>
      <c r="AA48" s="102"/>
      <c r="AB48" s="10"/>
      <c r="AC48" s="10"/>
      <c r="AD48" s="102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 ht="19.2" x14ac:dyDescent="0.4">
      <c r="A49" s="6">
        <v>46</v>
      </c>
      <c r="B49" s="6" t="s">
        <v>342</v>
      </c>
      <c r="C49" s="7" t="s">
        <v>370</v>
      </c>
      <c r="D49" s="165" t="s">
        <v>371</v>
      </c>
      <c r="E49" s="165" t="s">
        <v>1821</v>
      </c>
      <c r="F49" s="97">
        <v>45161</v>
      </c>
      <c r="G49" s="23" t="s">
        <v>331</v>
      </c>
      <c r="H49" s="23" t="s">
        <v>333</v>
      </c>
      <c r="I49" s="23" t="s">
        <v>334</v>
      </c>
      <c r="J49" s="26">
        <f t="shared" si="1"/>
        <v>1</v>
      </c>
      <c r="K49" s="23" t="s">
        <v>278</v>
      </c>
      <c r="L49" s="23" t="s">
        <v>107</v>
      </c>
      <c r="M49" s="55" t="s">
        <v>1707</v>
      </c>
      <c r="N49" s="55" t="s">
        <v>1656</v>
      </c>
      <c r="O49" s="55" t="s">
        <v>128</v>
      </c>
      <c r="P49" s="55" t="s">
        <v>1665</v>
      </c>
      <c r="Q49" s="96">
        <v>46078</v>
      </c>
      <c r="R49" s="9" t="s">
        <v>103</v>
      </c>
      <c r="S49" s="94" t="s">
        <v>1825</v>
      </c>
      <c r="T49" s="94"/>
      <c r="U49" s="55" t="s">
        <v>1680</v>
      </c>
      <c r="V49" s="46" t="s">
        <v>128</v>
      </c>
      <c r="W49" s="10"/>
      <c r="X49" s="102"/>
      <c r="Y49" s="10"/>
      <c r="Z49" s="10"/>
      <c r="AA49" s="102"/>
      <c r="AB49" s="10"/>
      <c r="AC49" s="10"/>
      <c r="AD49" s="10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 ht="19.2" x14ac:dyDescent="0.4">
      <c r="A50" s="6">
        <v>47</v>
      </c>
      <c r="B50" s="6" t="s">
        <v>342</v>
      </c>
      <c r="C50" s="7" t="s">
        <v>372</v>
      </c>
      <c r="D50" s="46" t="s">
        <v>373</v>
      </c>
      <c r="E50" s="46"/>
      <c r="F50" s="97">
        <v>45161</v>
      </c>
      <c r="G50" s="23" t="s">
        <v>328</v>
      </c>
      <c r="H50" s="23" t="s">
        <v>337</v>
      </c>
      <c r="I50" s="23" t="s">
        <v>38</v>
      </c>
      <c r="J50" s="26">
        <f t="shared" si="1"/>
        <v>2</v>
      </c>
      <c r="K50" s="23" t="s">
        <v>340</v>
      </c>
      <c r="L50" s="23" t="s">
        <v>107</v>
      </c>
      <c r="M50" s="55" t="s">
        <v>1707</v>
      </c>
      <c r="N50" s="55" t="s">
        <v>1656</v>
      </c>
      <c r="O50" s="55" t="s">
        <v>128</v>
      </c>
      <c r="P50" s="55" t="s">
        <v>1665</v>
      </c>
      <c r="Q50" s="96">
        <v>46065</v>
      </c>
      <c r="R50" s="9" t="s">
        <v>1662</v>
      </c>
      <c r="S50" s="94" t="s">
        <v>1779</v>
      </c>
      <c r="T50" s="94"/>
      <c r="U50" s="55" t="s">
        <v>1680</v>
      </c>
      <c r="V50" s="46" t="s">
        <v>128</v>
      </c>
      <c r="W50" s="10" t="s">
        <v>484</v>
      </c>
      <c r="X50" s="102">
        <v>45234</v>
      </c>
      <c r="Y50" s="10" t="s">
        <v>485</v>
      </c>
      <c r="Z50" s="10"/>
      <c r="AA50" s="102"/>
      <c r="AB50" s="10"/>
      <c r="AC50" s="10"/>
      <c r="AD50" s="102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 ht="19.2" x14ac:dyDescent="0.4">
      <c r="A51" s="6">
        <v>48</v>
      </c>
      <c r="B51" s="6" t="s">
        <v>342</v>
      </c>
      <c r="C51" s="7" t="s">
        <v>374</v>
      </c>
      <c r="D51" s="46" t="s">
        <v>375</v>
      </c>
      <c r="E51" s="46"/>
      <c r="F51" s="97">
        <v>45161</v>
      </c>
      <c r="G51" s="23" t="s">
        <v>331</v>
      </c>
      <c r="H51" s="23" t="s">
        <v>338</v>
      </c>
      <c r="I51" s="23" t="s">
        <v>252</v>
      </c>
      <c r="J51" s="26">
        <f t="shared" si="1"/>
        <v>1</v>
      </c>
      <c r="K51" s="23" t="s">
        <v>339</v>
      </c>
      <c r="L51" s="23" t="s">
        <v>107</v>
      </c>
      <c r="M51" s="55" t="s">
        <v>1707</v>
      </c>
      <c r="N51" s="55" t="s">
        <v>107</v>
      </c>
      <c r="O51" s="55" t="s">
        <v>128</v>
      </c>
      <c r="P51" s="55" t="s">
        <v>1665</v>
      </c>
      <c r="Q51" s="96">
        <v>46078</v>
      </c>
      <c r="R51" s="9" t="s">
        <v>103</v>
      </c>
      <c r="S51" s="94" t="s">
        <v>1675</v>
      </c>
      <c r="T51" s="94"/>
      <c r="U51" s="55" t="s">
        <v>1680</v>
      </c>
      <c r="V51" s="85" t="s">
        <v>108</v>
      </c>
      <c r="W51" s="10"/>
      <c r="X51" s="102"/>
      <c r="Y51" s="10"/>
      <c r="Z51" s="10"/>
      <c r="AA51" s="102"/>
      <c r="AB51" s="10"/>
      <c r="AC51" s="10"/>
      <c r="AD51" s="102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 ht="19.2" x14ac:dyDescent="0.4">
      <c r="A52" s="6">
        <v>49</v>
      </c>
      <c r="B52" s="6" t="s">
        <v>95</v>
      </c>
      <c r="C52" s="7" t="s">
        <v>364</v>
      </c>
      <c r="D52" s="46" t="s">
        <v>365</v>
      </c>
      <c r="E52" s="46"/>
      <c r="F52" s="96">
        <v>45162</v>
      </c>
      <c r="G52" s="9" t="s">
        <v>125</v>
      </c>
      <c r="H52" s="9" t="s">
        <v>156</v>
      </c>
      <c r="I52" s="9" t="s">
        <v>252</v>
      </c>
      <c r="J52" s="6">
        <f t="shared" si="1"/>
        <v>2</v>
      </c>
      <c r="K52" s="9" t="s">
        <v>339</v>
      </c>
      <c r="L52" s="23"/>
      <c r="M52" s="55" t="s">
        <v>1707</v>
      </c>
      <c r="N52" s="55"/>
      <c r="O52" s="55" t="s">
        <v>128</v>
      </c>
      <c r="P52" s="55"/>
      <c r="Q52" s="96">
        <v>45153</v>
      </c>
      <c r="R52" s="9" t="s">
        <v>376</v>
      </c>
      <c r="S52" s="94" t="s">
        <v>478</v>
      </c>
      <c r="T52" s="94"/>
      <c r="U52" s="55"/>
      <c r="V52" s="46"/>
      <c r="W52" s="10" t="s">
        <v>376</v>
      </c>
      <c r="X52" s="102">
        <v>45163</v>
      </c>
      <c r="Y52" s="10" t="s">
        <v>28</v>
      </c>
      <c r="Z52" s="10"/>
      <c r="AA52" s="102"/>
      <c r="AB52" s="10"/>
      <c r="AC52" s="10"/>
      <c r="AD52" s="102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 ht="19.2" x14ac:dyDescent="0.4">
      <c r="A53" s="6">
        <v>50</v>
      </c>
      <c r="B53" s="6" t="s">
        <v>341</v>
      </c>
      <c r="C53" s="7" t="s">
        <v>366</v>
      </c>
      <c r="D53" s="46" t="s">
        <v>367</v>
      </c>
      <c r="E53" s="46"/>
      <c r="F53" s="96">
        <v>45162</v>
      </c>
      <c r="G53" s="9" t="s">
        <v>329</v>
      </c>
      <c r="H53" s="9" t="s">
        <v>330</v>
      </c>
      <c r="I53" s="9" t="s">
        <v>252</v>
      </c>
      <c r="J53" s="6">
        <f t="shared" si="1"/>
        <v>1</v>
      </c>
      <c r="K53" s="9" t="s">
        <v>108</v>
      </c>
      <c r="L53" s="23"/>
      <c r="M53" s="55" t="s">
        <v>1707</v>
      </c>
      <c r="N53" s="55"/>
      <c r="O53" s="55" t="s">
        <v>128</v>
      </c>
      <c r="P53" s="55"/>
      <c r="Q53" s="96">
        <v>45241</v>
      </c>
      <c r="R53" s="9" t="s">
        <v>647</v>
      </c>
      <c r="S53" s="94" t="s">
        <v>646</v>
      </c>
      <c r="T53" s="94"/>
      <c r="U53" s="55"/>
      <c r="V53" s="46"/>
      <c r="W53" s="10"/>
      <c r="X53" s="102"/>
      <c r="Y53" s="10"/>
      <c r="Z53" s="10"/>
      <c r="AA53" s="102"/>
      <c r="AB53" s="10"/>
      <c r="AC53" s="10"/>
      <c r="AD53" s="102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 ht="19.2" x14ac:dyDescent="0.4">
      <c r="A54" s="6">
        <v>51</v>
      </c>
      <c r="B54" s="6" t="s">
        <v>95</v>
      </c>
      <c r="C54" s="7" t="s">
        <v>384</v>
      </c>
      <c r="D54" s="46" t="s">
        <v>385</v>
      </c>
      <c r="E54" s="46"/>
      <c r="F54" s="96">
        <v>45169</v>
      </c>
      <c r="G54" s="9" t="s">
        <v>378</v>
      </c>
      <c r="H54" s="9" t="s">
        <v>124</v>
      </c>
      <c r="I54" s="9" t="s">
        <v>38</v>
      </c>
      <c r="J54" s="6">
        <f t="shared" si="1"/>
        <v>2</v>
      </c>
      <c r="K54" s="9" t="s">
        <v>379</v>
      </c>
      <c r="L54" s="23"/>
      <c r="M54" s="55" t="s">
        <v>1707</v>
      </c>
      <c r="N54" s="55"/>
      <c r="O54" s="55" t="s">
        <v>128</v>
      </c>
      <c r="P54" s="55"/>
      <c r="Q54" s="96">
        <v>45169</v>
      </c>
      <c r="R54" s="9" t="s">
        <v>378</v>
      </c>
      <c r="S54" s="94" t="s">
        <v>380</v>
      </c>
      <c r="T54" s="94" t="s">
        <v>381</v>
      </c>
      <c r="U54" s="55"/>
      <c r="V54" s="46"/>
      <c r="W54" s="10" t="s">
        <v>382</v>
      </c>
      <c r="X54" s="102">
        <v>45163</v>
      </c>
      <c r="Y54" s="10" t="s">
        <v>28</v>
      </c>
      <c r="Z54" s="10"/>
      <c r="AA54" s="102"/>
      <c r="AB54" s="10"/>
      <c r="AC54" s="10"/>
      <c r="AD54" s="102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 ht="19.2" x14ac:dyDescent="0.4">
      <c r="A55" s="6">
        <v>52</v>
      </c>
      <c r="B55" s="6" t="s">
        <v>95</v>
      </c>
      <c r="C55" s="7" t="s">
        <v>393</v>
      </c>
      <c r="D55" s="46" t="s">
        <v>394</v>
      </c>
      <c r="E55" s="46"/>
      <c r="F55" s="97">
        <v>45179</v>
      </c>
      <c r="G55" s="23" t="s">
        <v>389</v>
      </c>
      <c r="H55" s="23" t="s">
        <v>124</v>
      </c>
      <c r="I55" s="23" t="s">
        <v>395</v>
      </c>
      <c r="J55" s="26">
        <f t="shared" si="1"/>
        <v>2</v>
      </c>
      <c r="K55" s="23" t="s">
        <v>390</v>
      </c>
      <c r="L55" s="23" t="s">
        <v>107</v>
      </c>
      <c r="M55" s="55" t="s">
        <v>1707</v>
      </c>
      <c r="N55" s="55" t="s">
        <v>1656</v>
      </c>
      <c r="O55" s="55" t="s">
        <v>128</v>
      </c>
      <c r="P55" s="55" t="s">
        <v>1665</v>
      </c>
      <c r="Q55" s="96">
        <v>46078</v>
      </c>
      <c r="R55" s="9" t="s">
        <v>103</v>
      </c>
      <c r="S55" s="94" t="s">
        <v>1736</v>
      </c>
      <c r="T55" s="94"/>
      <c r="U55" s="55" t="s">
        <v>1680</v>
      </c>
      <c r="V55" s="85" t="s">
        <v>108</v>
      </c>
      <c r="W55" s="10" t="s">
        <v>145</v>
      </c>
      <c r="X55" s="102">
        <v>45163</v>
      </c>
      <c r="Y55" s="10" t="s">
        <v>28</v>
      </c>
      <c r="Z55" s="10"/>
      <c r="AA55" s="102"/>
      <c r="AB55" s="10"/>
      <c r="AC55" s="10"/>
      <c r="AD55" s="102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 ht="19.2" x14ac:dyDescent="0.4">
      <c r="A56" s="6">
        <v>53</v>
      </c>
      <c r="B56" s="6" t="s">
        <v>98</v>
      </c>
      <c r="C56" s="7" t="s">
        <v>420</v>
      </c>
      <c r="D56" s="46" t="s">
        <v>421</v>
      </c>
      <c r="E56" s="46"/>
      <c r="F56" s="96">
        <v>45179</v>
      </c>
      <c r="G56" s="9" t="s">
        <v>396</v>
      </c>
      <c r="H56" s="9"/>
      <c r="I56" s="9"/>
      <c r="J56" s="6">
        <f t="shared" si="1"/>
        <v>1</v>
      </c>
      <c r="K56" s="9" t="s">
        <v>107</v>
      </c>
      <c r="L56" s="23"/>
      <c r="M56" s="55" t="s">
        <v>1707</v>
      </c>
      <c r="N56" s="55"/>
      <c r="O56" s="55" t="s">
        <v>128</v>
      </c>
      <c r="P56" s="55"/>
      <c r="Q56" s="96">
        <v>45189</v>
      </c>
      <c r="R56" s="9" t="s">
        <v>396</v>
      </c>
      <c r="S56" s="94" t="s">
        <v>32</v>
      </c>
      <c r="T56" s="94"/>
      <c r="U56" s="55"/>
      <c r="V56" s="46"/>
      <c r="W56" s="10"/>
      <c r="X56" s="102"/>
      <c r="Y56" s="10"/>
      <c r="Z56" s="10"/>
      <c r="AA56" s="102"/>
      <c r="AB56" s="10"/>
      <c r="AC56" s="10"/>
      <c r="AD56" s="102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 ht="19.2" x14ac:dyDescent="0.4">
      <c r="A57" s="6">
        <v>54</v>
      </c>
      <c r="B57" s="6" t="s">
        <v>457</v>
      </c>
      <c r="C57" s="7" t="s">
        <v>475</v>
      </c>
      <c r="D57" s="46" t="s">
        <v>476</v>
      </c>
      <c r="E57" s="46"/>
      <c r="F57" s="97">
        <v>45179</v>
      </c>
      <c r="G57" s="9" t="s">
        <v>473</v>
      </c>
      <c r="H57" s="9" t="s">
        <v>1879</v>
      </c>
      <c r="I57" s="9" t="s">
        <v>395</v>
      </c>
      <c r="J57" s="6">
        <f t="shared" si="1"/>
        <v>2</v>
      </c>
      <c r="K57" s="9" t="s">
        <v>107</v>
      </c>
      <c r="L57" s="23"/>
      <c r="M57" s="55" t="s">
        <v>1881</v>
      </c>
      <c r="N57" s="55"/>
      <c r="O57" s="55" t="s">
        <v>128</v>
      </c>
      <c r="P57" s="55"/>
      <c r="Q57" s="96">
        <v>45179</v>
      </c>
      <c r="R57" s="9" t="s">
        <v>474</v>
      </c>
      <c r="S57" s="94" t="s">
        <v>1880</v>
      </c>
      <c r="T57" s="94"/>
      <c r="U57" s="55" t="s">
        <v>1678</v>
      </c>
      <c r="V57" s="46"/>
      <c r="W57" s="10" t="s">
        <v>192</v>
      </c>
      <c r="X57" s="102">
        <v>46249</v>
      </c>
      <c r="Y57" s="10" t="s">
        <v>485</v>
      </c>
      <c r="Z57" s="10"/>
      <c r="AA57" s="102"/>
      <c r="AB57" s="10"/>
      <c r="AC57" s="10"/>
      <c r="AD57" s="102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 ht="19.2" x14ac:dyDescent="0.4">
      <c r="A58" s="6">
        <v>55</v>
      </c>
      <c r="B58" s="26" t="s">
        <v>653</v>
      </c>
      <c r="C58" s="49">
        <v>200738133</v>
      </c>
      <c r="D58" s="73" t="s">
        <v>648</v>
      </c>
      <c r="E58" s="73"/>
      <c r="F58" s="97">
        <v>45179</v>
      </c>
      <c r="G58" s="23" t="s">
        <v>145</v>
      </c>
      <c r="H58" s="9"/>
      <c r="I58" s="9"/>
      <c r="J58" s="6">
        <f t="shared" si="1"/>
        <v>1</v>
      </c>
      <c r="K58" s="9"/>
      <c r="L58" s="23"/>
      <c r="M58" s="55" t="s">
        <v>1707</v>
      </c>
      <c r="N58" s="55"/>
      <c r="O58" s="55" t="s">
        <v>128</v>
      </c>
      <c r="P58" s="55"/>
      <c r="Q58" s="96">
        <v>45241</v>
      </c>
      <c r="R58" s="9" t="s">
        <v>647</v>
      </c>
      <c r="S58" s="94" t="s">
        <v>646</v>
      </c>
      <c r="T58" s="94"/>
      <c r="U58" s="55"/>
      <c r="V58" s="73"/>
      <c r="W58" s="10"/>
      <c r="X58" s="102"/>
      <c r="Y58" s="10"/>
      <c r="Z58" s="10"/>
      <c r="AA58" s="102"/>
      <c r="AB58" s="10"/>
      <c r="AC58" s="10"/>
      <c r="AD58" s="102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ht="19.2" x14ac:dyDescent="0.4">
      <c r="A59" s="6">
        <v>56</v>
      </c>
      <c r="B59" s="26" t="s">
        <v>581</v>
      </c>
      <c r="C59" s="49" t="s">
        <v>655</v>
      </c>
      <c r="D59" s="73" t="s">
        <v>652</v>
      </c>
      <c r="E59" s="73"/>
      <c r="F59" s="97">
        <v>45179</v>
      </c>
      <c r="G59" s="23" t="s">
        <v>145</v>
      </c>
      <c r="H59" s="9"/>
      <c r="I59" s="9"/>
      <c r="J59" s="6">
        <f t="shared" si="1"/>
        <v>1</v>
      </c>
      <c r="K59" s="9"/>
      <c r="L59" s="23"/>
      <c r="M59" s="55" t="s">
        <v>1707</v>
      </c>
      <c r="N59" s="55"/>
      <c r="O59" s="55" t="s">
        <v>128</v>
      </c>
      <c r="P59" s="55"/>
      <c r="Q59" s="96">
        <v>45241</v>
      </c>
      <c r="R59" s="9" t="s">
        <v>647</v>
      </c>
      <c r="S59" s="94" t="s">
        <v>646</v>
      </c>
      <c r="T59" s="94"/>
      <c r="U59" s="55"/>
      <c r="V59" s="73"/>
      <c r="W59" s="10"/>
      <c r="X59" s="102"/>
      <c r="Y59" s="10"/>
      <c r="Z59" s="10"/>
      <c r="AA59" s="102"/>
      <c r="AB59" s="10"/>
      <c r="AC59" s="10"/>
      <c r="AD59" s="102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 ht="19.2" x14ac:dyDescent="0.4">
      <c r="A60" s="6">
        <v>57</v>
      </c>
      <c r="B60" s="6" t="s">
        <v>96</v>
      </c>
      <c r="C60" s="7" t="s">
        <v>441</v>
      </c>
      <c r="D60" s="46" t="s">
        <v>442</v>
      </c>
      <c r="E60" s="46"/>
      <c r="F60" s="97">
        <v>45195</v>
      </c>
      <c r="G60" s="23" t="s">
        <v>424</v>
      </c>
      <c r="H60" s="23" t="s">
        <v>124</v>
      </c>
      <c r="I60" s="23" t="s">
        <v>395</v>
      </c>
      <c r="J60" s="26">
        <f t="shared" si="1"/>
        <v>1</v>
      </c>
      <c r="K60" s="23" t="s">
        <v>107</v>
      </c>
      <c r="L60" s="23" t="s">
        <v>107</v>
      </c>
      <c r="M60" s="55" t="s">
        <v>1707</v>
      </c>
      <c r="N60" s="55" t="s">
        <v>1656</v>
      </c>
      <c r="O60" s="55" t="s">
        <v>128</v>
      </c>
      <c r="P60" s="55" t="s">
        <v>1665</v>
      </c>
      <c r="Q60" s="96">
        <v>46070</v>
      </c>
      <c r="R60" s="9" t="s">
        <v>317</v>
      </c>
      <c r="S60" s="94" t="s">
        <v>1698</v>
      </c>
      <c r="T60" s="94" t="s">
        <v>1699</v>
      </c>
      <c r="U60" s="55" t="s">
        <v>1680</v>
      </c>
      <c r="V60" s="85" t="s">
        <v>108</v>
      </c>
      <c r="W60" s="10"/>
      <c r="X60" s="102"/>
      <c r="Y60" s="10"/>
      <c r="Z60" s="10"/>
      <c r="AA60" s="102"/>
      <c r="AB60" s="10"/>
      <c r="AC60" s="10"/>
      <c r="AD60" s="102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ht="19.2" x14ac:dyDescent="0.4">
      <c r="A61" s="6">
        <v>58</v>
      </c>
      <c r="B61" s="6" t="s">
        <v>99</v>
      </c>
      <c r="C61" s="7" t="s">
        <v>446</v>
      </c>
      <c r="D61" s="46" t="s">
        <v>447</v>
      </c>
      <c r="E61" s="46"/>
      <c r="F61" s="97">
        <v>45210</v>
      </c>
      <c r="G61" s="23" t="s">
        <v>445</v>
      </c>
      <c r="H61" s="23" t="s">
        <v>338</v>
      </c>
      <c r="I61" s="23" t="s">
        <v>882</v>
      </c>
      <c r="J61" s="26">
        <f t="shared" si="1"/>
        <v>2</v>
      </c>
      <c r="K61" s="23" t="s">
        <v>127</v>
      </c>
      <c r="L61" s="23" t="s">
        <v>107</v>
      </c>
      <c r="M61" s="55" t="s">
        <v>1707</v>
      </c>
      <c r="N61" s="55" t="s">
        <v>107</v>
      </c>
      <c r="O61" s="55" t="s">
        <v>128</v>
      </c>
      <c r="P61" s="55" t="s">
        <v>1665</v>
      </c>
      <c r="Q61" s="96">
        <v>46071</v>
      </c>
      <c r="R61" s="9" t="s">
        <v>314</v>
      </c>
      <c r="S61" s="94" t="s">
        <v>1697</v>
      </c>
      <c r="T61" s="94"/>
      <c r="U61" s="55" t="s">
        <v>1678</v>
      </c>
      <c r="V61" s="85" t="s">
        <v>108</v>
      </c>
      <c r="W61" s="10" t="s">
        <v>445</v>
      </c>
      <c r="X61" s="102"/>
      <c r="Y61" s="10"/>
      <c r="Z61" s="10"/>
      <c r="AA61" s="102"/>
      <c r="AB61" s="10"/>
      <c r="AC61" s="10"/>
      <c r="AD61" s="102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 ht="19.2" x14ac:dyDescent="0.4">
      <c r="A62" s="6">
        <v>59</v>
      </c>
      <c r="B62" s="6" t="s">
        <v>96</v>
      </c>
      <c r="C62" s="7" t="s">
        <v>469</v>
      </c>
      <c r="D62" s="46" t="s">
        <v>470</v>
      </c>
      <c r="E62" s="46"/>
      <c r="F62" s="97">
        <v>45210</v>
      </c>
      <c r="G62" s="23" t="s">
        <v>448</v>
      </c>
      <c r="H62" s="23" t="s">
        <v>449</v>
      </c>
      <c r="I62" s="23" t="s">
        <v>395</v>
      </c>
      <c r="J62" s="26">
        <f t="shared" si="1"/>
        <v>2</v>
      </c>
      <c r="K62" s="23" t="s">
        <v>450</v>
      </c>
      <c r="L62" s="23" t="s">
        <v>107</v>
      </c>
      <c r="M62" s="55" t="s">
        <v>1707</v>
      </c>
      <c r="N62" s="55" t="s">
        <v>107</v>
      </c>
      <c r="O62" s="55" t="s">
        <v>128</v>
      </c>
      <c r="P62" s="55" t="s">
        <v>1665</v>
      </c>
      <c r="Q62" s="96">
        <v>46071</v>
      </c>
      <c r="R62" s="9" t="s">
        <v>169</v>
      </c>
      <c r="S62" s="94" t="s">
        <v>1692</v>
      </c>
      <c r="T62" s="94"/>
      <c r="U62" s="55" t="s">
        <v>1680</v>
      </c>
      <c r="V62" s="85" t="s">
        <v>108</v>
      </c>
      <c r="W62" s="10" t="s">
        <v>451</v>
      </c>
      <c r="X62" s="102"/>
      <c r="Y62" s="10"/>
      <c r="Z62" s="10"/>
      <c r="AA62" s="102"/>
      <c r="AB62" s="10"/>
      <c r="AC62" s="10"/>
      <c r="AD62" s="102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ht="19.2" x14ac:dyDescent="0.4">
      <c r="A63" s="6">
        <v>60</v>
      </c>
      <c r="B63" s="6" t="s">
        <v>494</v>
      </c>
      <c r="C63" s="7" t="s">
        <v>534</v>
      </c>
      <c r="D63" s="46" t="s">
        <v>535</v>
      </c>
      <c r="E63" s="46"/>
      <c r="F63" s="96">
        <v>45226</v>
      </c>
      <c r="G63" s="9" t="s">
        <v>479</v>
      </c>
      <c r="H63" s="9" t="s">
        <v>480</v>
      </c>
      <c r="I63" s="9" t="s">
        <v>481</v>
      </c>
      <c r="J63" s="6">
        <f t="shared" si="1"/>
        <v>1</v>
      </c>
      <c r="K63" s="9" t="s">
        <v>482</v>
      </c>
      <c r="L63" s="23"/>
      <c r="M63" s="55" t="s">
        <v>1707</v>
      </c>
      <c r="N63" s="55"/>
      <c r="O63" s="55" t="s">
        <v>128</v>
      </c>
      <c r="P63" s="55"/>
      <c r="Q63" s="96">
        <v>45513</v>
      </c>
      <c r="R63" s="9" t="s">
        <v>1038</v>
      </c>
      <c r="S63" s="94" t="s">
        <v>1039</v>
      </c>
      <c r="T63" s="94" t="s">
        <v>483</v>
      </c>
      <c r="U63" s="55"/>
      <c r="V63" s="46"/>
      <c r="W63" s="10"/>
      <c r="X63" s="102"/>
      <c r="Y63" s="10"/>
      <c r="Z63" s="10"/>
      <c r="AA63" s="102"/>
      <c r="AB63" s="10"/>
      <c r="AC63" s="10"/>
      <c r="AD63" s="102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 ht="19.2" x14ac:dyDescent="0.4">
      <c r="A64" s="6">
        <v>61</v>
      </c>
      <c r="B64" s="6" t="s">
        <v>97</v>
      </c>
      <c r="C64" s="7" t="s">
        <v>467</v>
      </c>
      <c r="D64" s="46" t="s">
        <v>468</v>
      </c>
      <c r="E64" s="46"/>
      <c r="F64" s="96">
        <v>45230</v>
      </c>
      <c r="G64" s="9" t="s">
        <v>458</v>
      </c>
      <c r="H64" s="9" t="s">
        <v>471</v>
      </c>
      <c r="I64" s="9" t="s">
        <v>395</v>
      </c>
      <c r="J64" s="6">
        <f t="shared" si="1"/>
        <v>1</v>
      </c>
      <c r="K64" s="9" t="s">
        <v>472</v>
      </c>
      <c r="L64" s="23"/>
      <c r="M64" s="55" t="s">
        <v>1707</v>
      </c>
      <c r="N64" s="55"/>
      <c r="O64" s="55" t="s">
        <v>128</v>
      </c>
      <c r="P64" s="55"/>
      <c r="Q64" s="96">
        <v>45241</v>
      </c>
      <c r="R64" s="9" t="s">
        <v>647</v>
      </c>
      <c r="S64" s="94" t="s">
        <v>646</v>
      </c>
      <c r="T64" s="94"/>
      <c r="U64" s="55"/>
      <c r="V64" s="46"/>
      <c r="W64" s="10"/>
      <c r="X64" s="102"/>
      <c r="Y64" s="10"/>
      <c r="Z64" s="10"/>
      <c r="AA64" s="102"/>
      <c r="AB64" s="10"/>
      <c r="AC64" s="10"/>
      <c r="AD64" s="102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9" ht="19.2" x14ac:dyDescent="0.4">
      <c r="A65" s="6">
        <v>62</v>
      </c>
      <c r="B65" s="6" t="s">
        <v>495</v>
      </c>
      <c r="C65" s="7" t="s">
        <v>536</v>
      </c>
      <c r="D65" s="46" t="s">
        <v>537</v>
      </c>
      <c r="E65" s="46"/>
      <c r="F65" s="97">
        <v>45234</v>
      </c>
      <c r="G65" s="23" t="s">
        <v>486</v>
      </c>
      <c r="H65" s="23" t="s">
        <v>488</v>
      </c>
      <c r="I65" s="23" t="s">
        <v>489</v>
      </c>
      <c r="J65" s="26">
        <f t="shared" si="1"/>
        <v>1</v>
      </c>
      <c r="K65" s="23" t="s">
        <v>490</v>
      </c>
      <c r="L65" s="23" t="s">
        <v>107</v>
      </c>
      <c r="M65" s="55" t="s">
        <v>1707</v>
      </c>
      <c r="N65" s="55" t="s">
        <v>107</v>
      </c>
      <c r="O65" s="55" t="s">
        <v>128</v>
      </c>
      <c r="P65" s="55" t="s">
        <v>1665</v>
      </c>
      <c r="Q65" s="96">
        <v>46070</v>
      </c>
      <c r="R65" s="9" t="s">
        <v>317</v>
      </c>
      <c r="S65" s="94" t="s">
        <v>1675</v>
      </c>
      <c r="T65" s="94" t="s">
        <v>491</v>
      </c>
      <c r="U65" s="55" t="s">
        <v>1680</v>
      </c>
      <c r="V65" s="85" t="s">
        <v>108</v>
      </c>
      <c r="W65" s="10"/>
      <c r="X65" s="102"/>
      <c r="Y65" s="10"/>
      <c r="Z65" s="10"/>
      <c r="AA65" s="102"/>
      <c r="AB65" s="10"/>
      <c r="AC65" s="10"/>
      <c r="AD65" s="102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49" ht="19.2" x14ac:dyDescent="0.4">
      <c r="A66" s="6">
        <v>63</v>
      </c>
      <c r="B66" s="6" t="s">
        <v>495</v>
      </c>
      <c r="C66" s="7" t="s">
        <v>538</v>
      </c>
      <c r="D66" s="46" t="s">
        <v>539</v>
      </c>
      <c r="E66" s="46"/>
      <c r="F66" s="97">
        <v>45234</v>
      </c>
      <c r="G66" s="23" t="s">
        <v>486</v>
      </c>
      <c r="H66" s="23" t="s">
        <v>492</v>
      </c>
      <c r="I66" s="23"/>
      <c r="J66" s="26">
        <f t="shared" si="1"/>
        <v>1</v>
      </c>
      <c r="K66" s="23" t="s">
        <v>493</v>
      </c>
      <c r="L66" s="23" t="s">
        <v>107</v>
      </c>
      <c r="M66" s="55" t="s">
        <v>1707</v>
      </c>
      <c r="N66" s="55" t="s">
        <v>107</v>
      </c>
      <c r="O66" s="55" t="s">
        <v>128</v>
      </c>
      <c r="P66" s="55" t="s">
        <v>1665</v>
      </c>
      <c r="Q66" s="96">
        <v>46091</v>
      </c>
      <c r="R66" s="9" t="s">
        <v>317</v>
      </c>
      <c r="S66" s="94" t="s">
        <v>1697</v>
      </c>
      <c r="T66" s="94"/>
      <c r="U66" s="55" t="s">
        <v>1680</v>
      </c>
      <c r="V66" s="85" t="s">
        <v>108</v>
      </c>
      <c r="W66" s="10"/>
      <c r="X66" s="102"/>
      <c r="Y66" s="10"/>
      <c r="Z66" s="10"/>
      <c r="AA66" s="102"/>
      <c r="AB66" s="10"/>
      <c r="AC66" s="10"/>
      <c r="AD66" s="102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49" ht="19.2" x14ac:dyDescent="0.4">
      <c r="A67" s="6">
        <v>64</v>
      </c>
      <c r="B67" s="6" t="s">
        <v>501</v>
      </c>
      <c r="C67" s="7" t="s">
        <v>540</v>
      </c>
      <c r="D67" s="46" t="s">
        <v>541</v>
      </c>
      <c r="E67" s="46"/>
      <c r="F67" s="96">
        <v>45234</v>
      </c>
      <c r="G67" s="9" t="s">
        <v>496</v>
      </c>
      <c r="H67" s="9" t="s">
        <v>124</v>
      </c>
      <c r="I67" s="9" t="s">
        <v>126</v>
      </c>
      <c r="J67" s="6">
        <f t="shared" si="1"/>
        <v>1</v>
      </c>
      <c r="K67" s="9" t="s">
        <v>127</v>
      </c>
      <c r="L67" s="23"/>
      <c r="M67" s="55" t="s">
        <v>1707</v>
      </c>
      <c r="N67" s="55"/>
      <c r="O67" s="55" t="s">
        <v>128</v>
      </c>
      <c r="P67" s="55"/>
      <c r="Q67" s="96">
        <v>45244</v>
      </c>
      <c r="R67" s="9" t="s">
        <v>499</v>
      </c>
      <c r="S67" s="94" t="s">
        <v>500</v>
      </c>
      <c r="T67" s="94" t="s">
        <v>497</v>
      </c>
      <c r="U67" s="55"/>
      <c r="V67" s="46"/>
      <c r="W67" s="10"/>
      <c r="X67" s="102"/>
      <c r="Y67" s="10"/>
      <c r="Z67" s="10"/>
      <c r="AA67" s="102"/>
      <c r="AB67" s="10"/>
      <c r="AC67" s="10"/>
      <c r="AD67" s="102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49" ht="19.2" x14ac:dyDescent="0.4">
      <c r="A68" s="6">
        <v>65</v>
      </c>
      <c r="B68" s="6" t="s">
        <v>504</v>
      </c>
      <c r="C68" s="7" t="s">
        <v>542</v>
      </c>
      <c r="D68" s="46" t="s">
        <v>543</v>
      </c>
      <c r="E68" s="46"/>
      <c r="F68" s="96">
        <v>45234</v>
      </c>
      <c r="G68" s="9" t="s">
        <v>502</v>
      </c>
      <c r="H68" s="9" t="s">
        <v>503</v>
      </c>
      <c r="I68" s="9" t="s">
        <v>395</v>
      </c>
      <c r="J68" s="6">
        <f t="shared" ref="J68:J99" si="2">COUNTA(G68,W68,Z68,AC68,AF68,AI68,AL68,AO68,AR68,AU68)</f>
        <v>1</v>
      </c>
      <c r="K68" s="9" t="s">
        <v>127</v>
      </c>
      <c r="L68" s="23"/>
      <c r="M68" s="55" t="s">
        <v>1707</v>
      </c>
      <c r="N68" s="55"/>
      <c r="O68" s="55" t="s">
        <v>128</v>
      </c>
      <c r="P68" s="55"/>
      <c r="Q68" s="96"/>
      <c r="R68" s="9" t="s">
        <v>169</v>
      </c>
      <c r="S68" s="94" t="s">
        <v>1643</v>
      </c>
      <c r="T68" s="94"/>
      <c r="U68" s="55"/>
      <c r="V68" s="46"/>
      <c r="W68" s="10"/>
      <c r="X68" s="102"/>
      <c r="Y68" s="10"/>
      <c r="Z68" s="10"/>
      <c r="AA68" s="102"/>
      <c r="AB68" s="10"/>
      <c r="AC68" s="10"/>
      <c r="AD68" s="102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ht="19.2" x14ac:dyDescent="0.4">
      <c r="A69" s="6">
        <v>66</v>
      </c>
      <c r="B69" s="26" t="s">
        <v>654</v>
      </c>
      <c r="C69" s="49" t="s">
        <v>656</v>
      </c>
      <c r="D69" s="73" t="s">
        <v>649</v>
      </c>
      <c r="E69" s="73"/>
      <c r="F69" s="97">
        <v>45234</v>
      </c>
      <c r="G69" s="23" t="s">
        <v>170</v>
      </c>
      <c r="H69" s="9"/>
      <c r="I69" s="9"/>
      <c r="J69" s="6">
        <f t="shared" si="2"/>
        <v>1</v>
      </c>
      <c r="K69" s="9"/>
      <c r="L69" s="23"/>
      <c r="M69" s="55" t="s">
        <v>1707</v>
      </c>
      <c r="N69" s="55"/>
      <c r="O69" s="55" t="s">
        <v>128</v>
      </c>
      <c r="P69" s="55"/>
      <c r="Q69" s="96">
        <v>45241</v>
      </c>
      <c r="R69" s="9" t="s">
        <v>647</v>
      </c>
      <c r="S69" s="94" t="s">
        <v>646</v>
      </c>
      <c r="T69" s="94"/>
      <c r="U69" s="55"/>
      <c r="V69" s="73"/>
      <c r="W69" s="10"/>
      <c r="X69" s="102"/>
      <c r="Y69" s="10"/>
      <c r="Z69" s="10"/>
      <c r="AA69" s="102"/>
      <c r="AB69" s="10"/>
      <c r="AC69" s="10"/>
      <c r="AD69" s="102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ht="19.2" x14ac:dyDescent="0.4">
      <c r="A70" s="6">
        <v>67</v>
      </c>
      <c r="B70" s="6" t="s">
        <v>509</v>
      </c>
      <c r="C70" s="7" t="s">
        <v>546</v>
      </c>
      <c r="D70" s="46" t="s">
        <v>547</v>
      </c>
      <c r="E70" s="46"/>
      <c r="F70" s="97">
        <v>45246</v>
      </c>
      <c r="G70" s="23" t="s">
        <v>505</v>
      </c>
      <c r="H70" s="23" t="s">
        <v>503</v>
      </c>
      <c r="I70" s="23" t="s">
        <v>395</v>
      </c>
      <c r="J70" s="26">
        <f t="shared" si="2"/>
        <v>1</v>
      </c>
      <c r="K70" s="23" t="s">
        <v>506</v>
      </c>
      <c r="L70" s="23" t="s">
        <v>107</v>
      </c>
      <c r="M70" s="55" t="s">
        <v>1707</v>
      </c>
      <c r="N70" s="55" t="s">
        <v>107</v>
      </c>
      <c r="O70" s="55" t="s">
        <v>128</v>
      </c>
      <c r="P70" s="55" t="s">
        <v>1665</v>
      </c>
      <c r="Q70" s="96">
        <v>46070</v>
      </c>
      <c r="R70" s="9" t="s">
        <v>317</v>
      </c>
      <c r="S70" s="94" t="s">
        <v>1675</v>
      </c>
      <c r="T70" s="94" t="s">
        <v>508</v>
      </c>
      <c r="U70" s="55" t="s">
        <v>1680</v>
      </c>
      <c r="V70" s="85" t="s">
        <v>108</v>
      </c>
      <c r="W70" s="10"/>
      <c r="X70" s="102"/>
      <c r="Y70" s="10"/>
      <c r="Z70" s="10"/>
      <c r="AA70" s="102"/>
      <c r="AB70" s="10"/>
      <c r="AC70" s="10"/>
      <c r="AD70" s="102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ht="19.2" x14ac:dyDescent="0.4">
      <c r="A71" s="6">
        <v>68</v>
      </c>
      <c r="B71" s="6" t="s">
        <v>509</v>
      </c>
      <c r="C71" s="7" t="s">
        <v>544</v>
      </c>
      <c r="D71" s="46" t="s">
        <v>545</v>
      </c>
      <c r="E71" s="46"/>
      <c r="F71" s="97">
        <v>45246</v>
      </c>
      <c r="G71" s="23" t="s">
        <v>505</v>
      </c>
      <c r="H71" s="23" t="s">
        <v>507</v>
      </c>
      <c r="I71" s="23" t="s">
        <v>126</v>
      </c>
      <c r="J71" s="26">
        <f t="shared" si="2"/>
        <v>2</v>
      </c>
      <c r="K71" s="23" t="s">
        <v>506</v>
      </c>
      <c r="L71" s="23" t="s">
        <v>127</v>
      </c>
      <c r="M71" s="55" t="s">
        <v>1707</v>
      </c>
      <c r="N71" s="55" t="s">
        <v>1719</v>
      </c>
      <c r="O71" s="55" t="s">
        <v>128</v>
      </c>
      <c r="P71" s="55" t="s">
        <v>1665</v>
      </c>
      <c r="Q71" s="96">
        <v>46070</v>
      </c>
      <c r="R71" s="9" t="s">
        <v>317</v>
      </c>
      <c r="S71" s="94" t="s">
        <v>1700</v>
      </c>
      <c r="T71" s="94" t="s">
        <v>1721</v>
      </c>
      <c r="U71" s="55" t="s">
        <v>1680</v>
      </c>
      <c r="V71" s="62" t="s">
        <v>108</v>
      </c>
      <c r="W71" s="10" t="s">
        <v>505</v>
      </c>
      <c r="X71" s="102"/>
      <c r="Y71" s="10"/>
      <c r="Z71" s="10"/>
      <c r="AA71" s="102"/>
      <c r="AB71" s="10"/>
      <c r="AC71" s="10"/>
      <c r="AD71" s="102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ht="19.2" x14ac:dyDescent="0.4">
      <c r="A72" s="6">
        <v>69</v>
      </c>
      <c r="B72" s="6" t="s">
        <v>549</v>
      </c>
      <c r="C72" s="7" t="s">
        <v>657</v>
      </c>
      <c r="D72" s="46" t="s">
        <v>658</v>
      </c>
      <c r="E72" s="46"/>
      <c r="F72" s="96">
        <v>45267</v>
      </c>
      <c r="G72" s="9" t="s">
        <v>550</v>
      </c>
      <c r="H72" s="9" t="s">
        <v>551</v>
      </c>
      <c r="I72" s="9" t="s">
        <v>395</v>
      </c>
      <c r="J72" s="6">
        <f t="shared" si="2"/>
        <v>1</v>
      </c>
      <c r="K72" s="9" t="s">
        <v>107</v>
      </c>
      <c r="L72" s="23"/>
      <c r="M72" s="55" t="s">
        <v>1707</v>
      </c>
      <c r="N72" s="55"/>
      <c r="O72" s="55" t="s">
        <v>128</v>
      </c>
      <c r="P72" s="55"/>
      <c r="Q72" s="96"/>
      <c r="R72" s="9" t="s">
        <v>550</v>
      </c>
      <c r="S72" s="94" t="s">
        <v>552</v>
      </c>
      <c r="T72" s="94"/>
      <c r="U72" s="55"/>
      <c r="V72" s="46"/>
      <c r="W72" s="10"/>
      <c r="X72" s="102"/>
      <c r="Y72" s="10"/>
      <c r="Z72" s="10"/>
      <c r="AA72" s="102"/>
      <c r="AB72" s="10"/>
      <c r="AC72" s="10"/>
      <c r="AD72" s="102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ht="19.2" x14ac:dyDescent="0.45">
      <c r="A73" s="6">
        <v>70</v>
      </c>
      <c r="B73" s="12" t="s">
        <v>837</v>
      </c>
      <c r="C73" s="7" t="s">
        <v>942</v>
      </c>
      <c r="D73" s="165" t="s">
        <v>943</v>
      </c>
      <c r="E73" s="165" t="s">
        <v>1821</v>
      </c>
      <c r="F73" s="97">
        <v>45487</v>
      </c>
      <c r="G73" s="23" t="s">
        <v>850</v>
      </c>
      <c r="H73" s="23" t="s">
        <v>849</v>
      </c>
      <c r="I73" s="23" t="s">
        <v>849</v>
      </c>
      <c r="J73" s="26">
        <f t="shared" si="2"/>
        <v>1</v>
      </c>
      <c r="K73" s="23" t="s">
        <v>127</v>
      </c>
      <c r="L73" s="23" t="s">
        <v>107</v>
      </c>
      <c r="M73" s="55" t="s">
        <v>1707</v>
      </c>
      <c r="N73" s="55" t="s">
        <v>1656</v>
      </c>
      <c r="O73" s="55" t="s">
        <v>128</v>
      </c>
      <c r="P73" s="55" t="s">
        <v>1665</v>
      </c>
      <c r="Q73" s="96">
        <v>46070</v>
      </c>
      <c r="R73" s="9" t="s">
        <v>1703</v>
      </c>
      <c r="S73" s="94" t="s">
        <v>1826</v>
      </c>
      <c r="T73" s="94"/>
      <c r="U73" s="55" t="s">
        <v>1680</v>
      </c>
      <c r="V73" s="62" t="s">
        <v>1757</v>
      </c>
      <c r="W73" s="10"/>
      <c r="X73" s="102"/>
      <c r="Y73" s="10"/>
      <c r="Z73" s="10"/>
      <c r="AA73" s="102"/>
      <c r="AB73" s="10"/>
      <c r="AC73" s="10"/>
      <c r="AD73" s="102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ht="19.2" x14ac:dyDescent="0.45">
      <c r="A74" s="6">
        <v>71</v>
      </c>
      <c r="B74" s="12" t="s">
        <v>97</v>
      </c>
      <c r="C74" s="7" t="s">
        <v>944</v>
      </c>
      <c r="D74" s="46" t="s">
        <v>945</v>
      </c>
      <c r="E74" s="46"/>
      <c r="F74" s="97">
        <v>45487</v>
      </c>
      <c r="G74" s="23" t="s">
        <v>850</v>
      </c>
      <c r="H74" s="23" t="s">
        <v>1048</v>
      </c>
      <c r="I74" s="23" t="s">
        <v>38</v>
      </c>
      <c r="J74" s="26">
        <f t="shared" si="2"/>
        <v>1</v>
      </c>
      <c r="K74" s="23" t="s">
        <v>1025</v>
      </c>
      <c r="L74" s="23" t="s">
        <v>107</v>
      </c>
      <c r="M74" s="55" t="s">
        <v>1707</v>
      </c>
      <c r="N74" s="55" t="s">
        <v>107</v>
      </c>
      <c r="O74" s="55" t="s">
        <v>128</v>
      </c>
      <c r="P74" s="55" t="s">
        <v>1665</v>
      </c>
      <c r="Q74" s="100">
        <v>46092</v>
      </c>
      <c r="R74" s="9" t="s">
        <v>169</v>
      </c>
      <c r="S74" s="94" t="s">
        <v>1748</v>
      </c>
      <c r="T74" s="94"/>
      <c r="U74" s="55" t="s">
        <v>1680</v>
      </c>
      <c r="V74" s="85" t="s">
        <v>108</v>
      </c>
      <c r="W74" s="10"/>
      <c r="X74" s="102"/>
      <c r="Y74" s="10"/>
      <c r="Z74" s="10"/>
      <c r="AA74" s="102"/>
      <c r="AB74" s="10"/>
      <c r="AC74" s="10"/>
      <c r="AD74" s="102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ht="19.2" x14ac:dyDescent="0.45">
      <c r="A75" s="6">
        <v>72</v>
      </c>
      <c r="B75" s="12" t="s">
        <v>834</v>
      </c>
      <c r="C75" s="7" t="s">
        <v>946</v>
      </c>
      <c r="D75" s="46" t="s">
        <v>947</v>
      </c>
      <c r="E75" s="46"/>
      <c r="F75" s="96">
        <v>45487</v>
      </c>
      <c r="G75" s="9" t="s">
        <v>125</v>
      </c>
      <c r="H75" s="9" t="s">
        <v>124</v>
      </c>
      <c r="I75" s="9" t="s">
        <v>395</v>
      </c>
      <c r="J75" s="6">
        <f t="shared" si="2"/>
        <v>2</v>
      </c>
      <c r="K75" s="9" t="s">
        <v>893</v>
      </c>
      <c r="L75" s="23"/>
      <c r="M75" s="55" t="s">
        <v>1707</v>
      </c>
      <c r="N75" s="55"/>
      <c r="O75" s="55" t="s">
        <v>128</v>
      </c>
      <c r="P75" s="55"/>
      <c r="Q75" s="96">
        <v>45510</v>
      </c>
      <c r="R75" s="9" t="s">
        <v>897</v>
      </c>
      <c r="S75" s="94" t="s">
        <v>898</v>
      </c>
      <c r="T75" s="94"/>
      <c r="U75" s="55"/>
      <c r="V75" s="46"/>
      <c r="W75" s="10" t="s">
        <v>897</v>
      </c>
      <c r="X75" s="102">
        <v>45510</v>
      </c>
      <c r="Y75" s="10" t="s">
        <v>895</v>
      </c>
      <c r="Z75" s="10"/>
      <c r="AA75" s="102"/>
      <c r="AB75" s="10"/>
      <c r="AC75" s="10"/>
      <c r="AD75" s="102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ht="19.2" x14ac:dyDescent="0.45">
      <c r="A76" s="6">
        <v>73</v>
      </c>
      <c r="B76" s="12" t="s">
        <v>852</v>
      </c>
      <c r="C76" s="7" t="s">
        <v>973</v>
      </c>
      <c r="D76" s="46" t="s">
        <v>974</v>
      </c>
      <c r="E76" s="46"/>
      <c r="F76" s="97">
        <v>45487</v>
      </c>
      <c r="G76" s="23" t="s">
        <v>850</v>
      </c>
      <c r="H76" s="23" t="s">
        <v>838</v>
      </c>
      <c r="I76" s="23"/>
      <c r="J76" s="26">
        <f t="shared" si="2"/>
        <v>2</v>
      </c>
      <c r="K76" s="23" t="s">
        <v>1025</v>
      </c>
      <c r="L76" s="23" t="s">
        <v>107</v>
      </c>
      <c r="M76" s="55" t="s">
        <v>1707</v>
      </c>
      <c r="N76" s="55" t="s">
        <v>1656</v>
      </c>
      <c r="O76" s="55" t="s">
        <v>128</v>
      </c>
      <c r="P76" s="55" t="s">
        <v>1665</v>
      </c>
      <c r="Q76" s="96">
        <v>46076</v>
      </c>
      <c r="R76" s="9" t="s">
        <v>314</v>
      </c>
      <c r="S76" s="94" t="s">
        <v>1784</v>
      </c>
      <c r="T76" s="94"/>
      <c r="U76" s="55" t="s">
        <v>1680</v>
      </c>
      <c r="V76" s="46" t="s">
        <v>128</v>
      </c>
      <c r="W76" s="10" t="s">
        <v>894</v>
      </c>
      <c r="X76" s="102">
        <v>45510</v>
      </c>
      <c r="Y76" s="10" t="s">
        <v>896</v>
      </c>
      <c r="Z76" s="10"/>
      <c r="AA76" s="102"/>
      <c r="AB76" s="10"/>
      <c r="AC76" s="10"/>
      <c r="AD76" s="102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ht="19.2" x14ac:dyDescent="0.45">
      <c r="A77" s="6">
        <v>74</v>
      </c>
      <c r="B77" s="12" t="s">
        <v>834</v>
      </c>
      <c r="C77" s="7" t="s">
        <v>975</v>
      </c>
      <c r="D77" s="46" t="s">
        <v>976</v>
      </c>
      <c r="E77" s="46"/>
      <c r="F77" s="96">
        <v>45487</v>
      </c>
      <c r="G77" s="9" t="s">
        <v>855</v>
      </c>
      <c r="H77" s="9" t="s">
        <v>849</v>
      </c>
      <c r="I77" s="9" t="s">
        <v>395</v>
      </c>
      <c r="J77" s="6">
        <f t="shared" si="2"/>
        <v>1</v>
      </c>
      <c r="K77" s="9" t="s">
        <v>107</v>
      </c>
      <c r="L77" s="23"/>
      <c r="M77" s="55" t="s">
        <v>1707</v>
      </c>
      <c r="N77" s="55"/>
      <c r="O77" s="55" t="s">
        <v>128</v>
      </c>
      <c r="P77" s="55"/>
      <c r="Q77" s="96">
        <v>45510</v>
      </c>
      <c r="R77" s="9" t="s">
        <v>855</v>
      </c>
      <c r="S77" s="94" t="s">
        <v>856</v>
      </c>
      <c r="T77" s="94"/>
      <c r="U77" s="55"/>
      <c r="V77" s="46"/>
      <c r="W77" s="10"/>
      <c r="X77" s="102"/>
      <c r="Y77" s="10"/>
      <c r="Z77" s="10"/>
      <c r="AA77" s="102"/>
      <c r="AB77" s="10"/>
      <c r="AC77" s="10"/>
      <c r="AD77" s="102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49" ht="19.2" x14ac:dyDescent="0.45">
      <c r="A78" s="6">
        <v>75</v>
      </c>
      <c r="B78" s="12" t="s">
        <v>834</v>
      </c>
      <c r="C78" s="7" t="s">
        <v>930</v>
      </c>
      <c r="D78" s="46" t="s">
        <v>931</v>
      </c>
      <c r="E78" s="46" t="s">
        <v>1839</v>
      </c>
      <c r="F78" s="97">
        <v>45491</v>
      </c>
      <c r="G78" s="23" t="s">
        <v>835</v>
      </c>
      <c r="H78" s="23" t="s">
        <v>849</v>
      </c>
      <c r="I78" s="23"/>
      <c r="J78" s="26">
        <f t="shared" si="2"/>
        <v>2</v>
      </c>
      <c r="K78" s="23" t="s">
        <v>1025</v>
      </c>
      <c r="L78" s="23" t="s">
        <v>107</v>
      </c>
      <c r="M78" s="55" t="s">
        <v>1707</v>
      </c>
      <c r="N78" s="55" t="s">
        <v>1714</v>
      </c>
      <c r="O78" s="55" t="s">
        <v>128</v>
      </c>
      <c r="P78" s="55" t="s">
        <v>1665</v>
      </c>
      <c r="Q78" s="96">
        <v>46065</v>
      </c>
      <c r="R78" s="9" t="s">
        <v>1662</v>
      </c>
      <c r="S78" s="94" t="s">
        <v>1841</v>
      </c>
      <c r="T78" s="94"/>
      <c r="U78" s="55" t="s">
        <v>1680</v>
      </c>
      <c r="V78" s="46" t="s">
        <v>128</v>
      </c>
      <c r="W78" s="10" t="s">
        <v>125</v>
      </c>
      <c r="X78" s="102">
        <v>46213</v>
      </c>
      <c r="Y78" s="10" t="s">
        <v>1845</v>
      </c>
      <c r="Z78" s="10"/>
      <c r="AA78" s="102"/>
      <c r="AB78" s="10"/>
      <c r="AC78" s="10"/>
      <c r="AD78" s="102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spans="1:49" ht="19.2" x14ac:dyDescent="0.45">
      <c r="A79" s="6">
        <v>76</v>
      </c>
      <c r="B79" s="12" t="s">
        <v>847</v>
      </c>
      <c r="C79" s="7" t="s">
        <v>934</v>
      </c>
      <c r="D79" s="46" t="s">
        <v>935</v>
      </c>
      <c r="E79" s="46"/>
      <c r="F79" s="97">
        <v>45491</v>
      </c>
      <c r="G79" s="23" t="s">
        <v>848</v>
      </c>
      <c r="H79" s="23" t="s">
        <v>849</v>
      </c>
      <c r="I79" s="23"/>
      <c r="J79" s="26">
        <f t="shared" si="2"/>
        <v>1</v>
      </c>
      <c r="K79" s="23" t="s">
        <v>1025</v>
      </c>
      <c r="L79" s="23" t="s">
        <v>107</v>
      </c>
      <c r="M79" s="55" t="s">
        <v>1707</v>
      </c>
      <c r="N79" s="55" t="s">
        <v>1656</v>
      </c>
      <c r="O79" s="55" t="s">
        <v>128</v>
      </c>
      <c r="P79" s="55" t="s">
        <v>1665</v>
      </c>
      <c r="Q79" s="96">
        <v>46077</v>
      </c>
      <c r="R79" s="9" t="s">
        <v>314</v>
      </c>
      <c r="S79" s="94" t="s">
        <v>1735</v>
      </c>
      <c r="T79" s="94"/>
      <c r="U79" s="55"/>
      <c r="V79" s="46" t="s">
        <v>128</v>
      </c>
      <c r="W79" s="10"/>
      <c r="X79" s="102"/>
      <c r="Y79" s="10"/>
      <c r="Z79" s="10"/>
      <c r="AA79" s="102"/>
      <c r="AB79" s="10"/>
      <c r="AC79" s="10"/>
      <c r="AD79" s="102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spans="1:49" ht="19.2" x14ac:dyDescent="0.45">
      <c r="A80" s="6">
        <v>77</v>
      </c>
      <c r="B80" s="12" t="s">
        <v>837</v>
      </c>
      <c r="C80" s="7" t="s">
        <v>918</v>
      </c>
      <c r="D80" s="46" t="s">
        <v>919</v>
      </c>
      <c r="E80" s="46"/>
      <c r="F80" s="96">
        <v>45491</v>
      </c>
      <c r="G80" s="9" t="s">
        <v>840</v>
      </c>
      <c r="H80" s="9" t="s">
        <v>838</v>
      </c>
      <c r="I80" s="9" t="s">
        <v>395</v>
      </c>
      <c r="J80" s="6">
        <f t="shared" si="2"/>
        <v>1</v>
      </c>
      <c r="K80" s="9" t="s">
        <v>839</v>
      </c>
      <c r="L80" s="23"/>
      <c r="M80" s="55" t="s">
        <v>1707</v>
      </c>
      <c r="N80" s="55"/>
      <c r="O80" s="55" t="s">
        <v>128</v>
      </c>
      <c r="P80" s="55"/>
      <c r="Q80" s="96">
        <v>45491</v>
      </c>
      <c r="R80" s="9" t="s">
        <v>840</v>
      </c>
      <c r="S80" s="94" t="s">
        <v>841</v>
      </c>
      <c r="T80" s="94"/>
      <c r="U80" s="55"/>
      <c r="V80" s="46"/>
      <c r="W80" s="10"/>
      <c r="X80" s="102"/>
      <c r="Y80" s="10"/>
      <c r="Z80" s="10"/>
      <c r="AA80" s="102"/>
      <c r="AB80" s="10"/>
      <c r="AC80" s="10"/>
      <c r="AD80" s="102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spans="1:49" ht="19.2" x14ac:dyDescent="0.45">
      <c r="A81" s="6">
        <v>78</v>
      </c>
      <c r="B81" s="12" t="s">
        <v>837</v>
      </c>
      <c r="C81" s="7" t="s">
        <v>920</v>
      </c>
      <c r="D81" s="46" t="s">
        <v>921</v>
      </c>
      <c r="E81" s="46"/>
      <c r="F81" s="97">
        <v>45491</v>
      </c>
      <c r="G81" s="23" t="s">
        <v>840</v>
      </c>
      <c r="H81" s="23" t="s">
        <v>842</v>
      </c>
      <c r="I81" s="23" t="s">
        <v>395</v>
      </c>
      <c r="J81" s="26">
        <f t="shared" si="2"/>
        <v>1</v>
      </c>
      <c r="K81" s="23" t="s">
        <v>107</v>
      </c>
      <c r="L81" s="23" t="s">
        <v>107</v>
      </c>
      <c r="M81" s="55" t="s">
        <v>1707</v>
      </c>
      <c r="N81" s="55" t="s">
        <v>1714</v>
      </c>
      <c r="O81" s="55" t="s">
        <v>128</v>
      </c>
      <c r="P81" s="55" t="s">
        <v>1665</v>
      </c>
      <c r="Q81" s="96">
        <v>46070</v>
      </c>
      <c r="R81" s="9" t="s">
        <v>1703</v>
      </c>
      <c r="S81" s="94" t="s">
        <v>1776</v>
      </c>
      <c r="T81" s="94" t="s">
        <v>843</v>
      </c>
      <c r="U81" s="55" t="s">
        <v>1678</v>
      </c>
      <c r="V81" s="46" t="s">
        <v>128</v>
      </c>
      <c r="W81" s="10"/>
      <c r="X81" s="102"/>
      <c r="Y81" s="10"/>
      <c r="Z81" s="10"/>
      <c r="AA81" s="102"/>
      <c r="AB81" s="10"/>
      <c r="AC81" s="10"/>
      <c r="AD81" s="102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spans="1:49" ht="19.2" x14ac:dyDescent="0.45">
      <c r="A82" s="6">
        <v>79</v>
      </c>
      <c r="B82" s="12" t="s">
        <v>834</v>
      </c>
      <c r="C82" s="7" t="s">
        <v>924</v>
      </c>
      <c r="D82" s="46" t="s">
        <v>925</v>
      </c>
      <c r="E82" s="46"/>
      <c r="F82" s="97">
        <v>45491</v>
      </c>
      <c r="G82" s="23" t="s">
        <v>835</v>
      </c>
      <c r="H82" s="23" t="s">
        <v>842</v>
      </c>
      <c r="I82" s="23" t="s">
        <v>882</v>
      </c>
      <c r="J82" s="26">
        <f t="shared" si="2"/>
        <v>1</v>
      </c>
      <c r="K82" s="23" t="s">
        <v>107</v>
      </c>
      <c r="L82" s="23" t="s">
        <v>107</v>
      </c>
      <c r="M82" s="55" t="s">
        <v>1707</v>
      </c>
      <c r="N82" s="55" t="s">
        <v>1714</v>
      </c>
      <c r="O82" s="55" t="s">
        <v>128</v>
      </c>
      <c r="P82" s="55" t="s">
        <v>1665</v>
      </c>
      <c r="Q82" s="96">
        <v>46064</v>
      </c>
      <c r="R82" s="9" t="s">
        <v>1662</v>
      </c>
      <c r="S82" s="94" t="s">
        <v>1777</v>
      </c>
      <c r="T82" s="94" t="s">
        <v>843</v>
      </c>
      <c r="U82" s="55"/>
      <c r="V82" s="46" t="s">
        <v>128</v>
      </c>
      <c r="W82" s="10"/>
      <c r="X82" s="102"/>
      <c r="Y82" s="10"/>
      <c r="Z82" s="10"/>
      <c r="AA82" s="102"/>
      <c r="AB82" s="10"/>
      <c r="AC82" s="10"/>
      <c r="AD82" s="102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spans="1:49" ht="19.2" x14ac:dyDescent="0.45">
      <c r="A83" s="6">
        <v>80</v>
      </c>
      <c r="B83" s="12" t="s">
        <v>834</v>
      </c>
      <c r="C83" s="7" t="s">
        <v>928</v>
      </c>
      <c r="D83" s="46" t="s">
        <v>929</v>
      </c>
      <c r="E83" s="46"/>
      <c r="F83" s="97">
        <v>45491</v>
      </c>
      <c r="G83" s="23" t="s">
        <v>835</v>
      </c>
      <c r="H83" s="23" t="s">
        <v>838</v>
      </c>
      <c r="I83" s="23" t="s">
        <v>395</v>
      </c>
      <c r="J83" s="26">
        <f t="shared" si="2"/>
        <v>1</v>
      </c>
      <c r="K83" s="23" t="s">
        <v>107</v>
      </c>
      <c r="L83" s="23" t="s">
        <v>107</v>
      </c>
      <c r="M83" s="55" t="s">
        <v>1707</v>
      </c>
      <c r="N83" s="55" t="s">
        <v>1686</v>
      </c>
      <c r="O83" s="55" t="s">
        <v>128</v>
      </c>
      <c r="P83" s="55" t="s">
        <v>1665</v>
      </c>
      <c r="Q83" s="96">
        <v>46064</v>
      </c>
      <c r="R83" s="9" t="s">
        <v>1662</v>
      </c>
      <c r="S83" s="94" t="s">
        <v>1775</v>
      </c>
      <c r="T83" s="94"/>
      <c r="U83" s="55"/>
      <c r="V83" s="62" t="s">
        <v>108</v>
      </c>
      <c r="W83" s="10"/>
      <c r="X83" s="102"/>
      <c r="Y83" s="10"/>
      <c r="Z83" s="10"/>
      <c r="AA83" s="102"/>
      <c r="AB83" s="10"/>
      <c r="AC83" s="10"/>
      <c r="AD83" s="102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ht="19.2" x14ac:dyDescent="0.45">
      <c r="A84" s="6">
        <v>81</v>
      </c>
      <c r="B84" s="12" t="s">
        <v>834</v>
      </c>
      <c r="C84" s="7" t="s">
        <v>386</v>
      </c>
      <c r="D84" s="46" t="s">
        <v>387</v>
      </c>
      <c r="E84" s="46"/>
      <c r="F84" s="97">
        <v>45491</v>
      </c>
      <c r="G84" s="23" t="s">
        <v>835</v>
      </c>
      <c r="H84" s="23" t="s">
        <v>1653</v>
      </c>
      <c r="I84" s="23" t="s">
        <v>395</v>
      </c>
      <c r="J84" s="26">
        <f t="shared" si="2"/>
        <v>1</v>
      </c>
      <c r="K84" s="23" t="s">
        <v>107</v>
      </c>
      <c r="L84" s="23" t="s">
        <v>107</v>
      </c>
      <c r="M84" s="55" t="s">
        <v>1707</v>
      </c>
      <c r="N84" s="55" t="s">
        <v>1656</v>
      </c>
      <c r="O84" s="55" t="s">
        <v>128</v>
      </c>
      <c r="P84" s="55" t="s">
        <v>1665</v>
      </c>
      <c r="Q84" s="96">
        <v>46064</v>
      </c>
      <c r="R84" s="9" t="s">
        <v>1679</v>
      </c>
      <c r="S84" s="94" t="s">
        <v>1654</v>
      </c>
      <c r="T84" s="94" t="s">
        <v>843</v>
      </c>
      <c r="U84" s="55"/>
      <c r="V84" s="85" t="s">
        <v>108</v>
      </c>
      <c r="W84" s="10"/>
      <c r="X84" s="102"/>
      <c r="Y84" s="10"/>
      <c r="Z84" s="10"/>
      <c r="AA84" s="102"/>
      <c r="AB84" s="10"/>
      <c r="AC84" s="10"/>
      <c r="AD84" s="102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ht="19.2" x14ac:dyDescent="0.45">
      <c r="A85" s="6">
        <v>82</v>
      </c>
      <c r="B85" s="12" t="s">
        <v>847</v>
      </c>
      <c r="C85" s="7" t="s">
        <v>932</v>
      </c>
      <c r="D85" s="46" t="s">
        <v>933</v>
      </c>
      <c r="E85" s="46"/>
      <c r="F85" s="96">
        <v>45491</v>
      </c>
      <c r="G85" s="9" t="s">
        <v>848</v>
      </c>
      <c r="H85" s="9" t="s">
        <v>1060</v>
      </c>
      <c r="I85" s="9" t="s">
        <v>1061</v>
      </c>
      <c r="J85" s="6">
        <f t="shared" si="2"/>
        <v>4</v>
      </c>
      <c r="K85" s="9" t="s">
        <v>107</v>
      </c>
      <c r="L85" s="23"/>
      <c r="M85" s="55" t="s">
        <v>1707</v>
      </c>
      <c r="N85" s="55"/>
      <c r="O85" s="55" t="s">
        <v>128</v>
      </c>
      <c r="P85" s="55"/>
      <c r="Q85" s="96"/>
      <c r="R85" s="9"/>
      <c r="S85" s="94" t="s">
        <v>1635</v>
      </c>
      <c r="T85" s="94" t="s">
        <v>1064</v>
      </c>
      <c r="U85" s="55"/>
      <c r="V85" s="46"/>
      <c r="W85" s="10" t="s">
        <v>1065</v>
      </c>
      <c r="X85" s="102">
        <v>45510</v>
      </c>
      <c r="Y85" s="10" t="s">
        <v>846</v>
      </c>
      <c r="Z85" s="10" t="s">
        <v>1065</v>
      </c>
      <c r="AA85" s="102">
        <v>45510</v>
      </c>
      <c r="AB85" s="10" t="s">
        <v>846</v>
      </c>
      <c r="AC85" s="10" t="s">
        <v>1065</v>
      </c>
      <c r="AD85" s="102">
        <v>45510</v>
      </c>
      <c r="AE85" s="10" t="s">
        <v>846</v>
      </c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ht="19.2" x14ac:dyDescent="0.45">
      <c r="A86" s="6">
        <v>83</v>
      </c>
      <c r="B86" s="12" t="s">
        <v>834</v>
      </c>
      <c r="C86" s="7" t="s">
        <v>936</v>
      </c>
      <c r="D86" s="46" t="s">
        <v>937</v>
      </c>
      <c r="E86" s="46"/>
      <c r="F86" s="97">
        <v>45491</v>
      </c>
      <c r="G86" s="23" t="s">
        <v>850</v>
      </c>
      <c r="H86" s="23" t="s">
        <v>851</v>
      </c>
      <c r="I86" s="23" t="s">
        <v>395</v>
      </c>
      <c r="J86" s="26">
        <f t="shared" si="2"/>
        <v>1</v>
      </c>
      <c r="K86" s="23" t="s">
        <v>127</v>
      </c>
      <c r="L86" s="23" t="s">
        <v>107</v>
      </c>
      <c r="M86" s="55" t="s">
        <v>1707</v>
      </c>
      <c r="N86" s="55" t="s">
        <v>1656</v>
      </c>
      <c r="O86" s="55" t="s">
        <v>128</v>
      </c>
      <c r="P86" s="55" t="s">
        <v>1665</v>
      </c>
      <c r="Q86" s="96">
        <v>46065</v>
      </c>
      <c r="R86" s="9" t="s">
        <v>1662</v>
      </c>
      <c r="S86" s="94" t="s">
        <v>1781</v>
      </c>
      <c r="T86" s="94"/>
      <c r="U86" s="55"/>
      <c r="V86" s="46" t="s">
        <v>128</v>
      </c>
      <c r="W86" s="10"/>
      <c r="X86" s="102"/>
      <c r="Y86" s="10"/>
      <c r="Z86" s="10"/>
      <c r="AA86" s="102"/>
      <c r="AB86" s="10"/>
      <c r="AC86" s="10"/>
      <c r="AD86" s="102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49" ht="19.2" x14ac:dyDescent="0.45">
      <c r="A87" s="6">
        <v>84</v>
      </c>
      <c r="B87" s="12" t="s">
        <v>852</v>
      </c>
      <c r="C87" s="7" t="s">
        <v>827</v>
      </c>
      <c r="D87" s="46" t="s">
        <v>828</v>
      </c>
      <c r="E87" s="46"/>
      <c r="F87" s="96">
        <v>45491</v>
      </c>
      <c r="G87" s="9" t="s">
        <v>850</v>
      </c>
      <c r="H87" s="9" t="s">
        <v>338</v>
      </c>
      <c r="I87" s="9" t="s">
        <v>908</v>
      </c>
      <c r="J87" s="6">
        <f t="shared" si="2"/>
        <v>3</v>
      </c>
      <c r="K87" s="9" t="s">
        <v>127</v>
      </c>
      <c r="L87" s="23" t="s">
        <v>107</v>
      </c>
      <c r="M87" s="55" t="s">
        <v>1707</v>
      </c>
      <c r="N87" s="55" t="s">
        <v>1656</v>
      </c>
      <c r="O87" s="55" t="s">
        <v>128</v>
      </c>
      <c r="P87" s="55" t="s">
        <v>1665</v>
      </c>
      <c r="Q87" s="96" t="s">
        <v>1641</v>
      </c>
      <c r="R87" s="9" t="s">
        <v>1642</v>
      </c>
      <c r="S87" s="109" t="s">
        <v>1474</v>
      </c>
      <c r="T87" s="94" t="s">
        <v>1044</v>
      </c>
      <c r="U87" s="55"/>
      <c r="V87" s="85" t="s">
        <v>108</v>
      </c>
      <c r="W87" s="10" t="s">
        <v>894</v>
      </c>
      <c r="X87" s="102">
        <v>45510</v>
      </c>
      <c r="Y87" s="10" t="s">
        <v>895</v>
      </c>
      <c r="Z87" s="11" t="s">
        <v>146</v>
      </c>
      <c r="AA87" s="102">
        <v>45895</v>
      </c>
      <c r="AB87" s="10" t="s">
        <v>485</v>
      </c>
      <c r="AC87" s="10"/>
      <c r="AD87" s="102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49" ht="19.2" x14ac:dyDescent="0.45">
      <c r="A88" s="6">
        <v>85</v>
      </c>
      <c r="B88" s="12" t="s">
        <v>852</v>
      </c>
      <c r="C88" s="7" t="s">
        <v>938</v>
      </c>
      <c r="D88" s="46" t="s">
        <v>939</v>
      </c>
      <c r="E88" s="46"/>
      <c r="F88" s="97">
        <v>45491</v>
      </c>
      <c r="G88" s="23" t="s">
        <v>850</v>
      </c>
      <c r="H88" s="23" t="s">
        <v>338</v>
      </c>
      <c r="I88" s="23" t="s">
        <v>395</v>
      </c>
      <c r="J88" s="26">
        <f t="shared" si="2"/>
        <v>1</v>
      </c>
      <c r="K88" s="23" t="s">
        <v>107</v>
      </c>
      <c r="L88" s="23" t="s">
        <v>107</v>
      </c>
      <c r="M88" s="55" t="s">
        <v>1707</v>
      </c>
      <c r="N88" s="55" t="s">
        <v>107</v>
      </c>
      <c r="O88" s="55" t="s">
        <v>128</v>
      </c>
      <c r="P88" s="55" t="s">
        <v>1665</v>
      </c>
      <c r="Q88" s="96">
        <v>46077</v>
      </c>
      <c r="R88" s="9" t="s">
        <v>314</v>
      </c>
      <c r="S88" s="94" t="s">
        <v>1660</v>
      </c>
      <c r="T88" s="94"/>
      <c r="U88" s="55" t="s">
        <v>1680</v>
      </c>
      <c r="V88" s="85" t="s">
        <v>108</v>
      </c>
      <c r="W88" s="10"/>
      <c r="X88" s="102"/>
      <c r="Y88" s="10"/>
      <c r="Z88" s="10"/>
      <c r="AA88" s="102"/>
      <c r="AB88" s="10"/>
      <c r="AC88" s="10"/>
      <c r="AD88" s="102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49" ht="19.2" x14ac:dyDescent="0.45">
      <c r="A89" s="6">
        <v>86</v>
      </c>
      <c r="B89" s="12" t="s">
        <v>852</v>
      </c>
      <c r="C89" s="7" t="s">
        <v>940</v>
      </c>
      <c r="D89" s="46" t="s">
        <v>941</v>
      </c>
      <c r="E89" s="46"/>
      <c r="F89" s="97">
        <v>45491</v>
      </c>
      <c r="G89" s="23" t="s">
        <v>850</v>
      </c>
      <c r="H89" s="23" t="s">
        <v>851</v>
      </c>
      <c r="I89" s="23" t="s">
        <v>395</v>
      </c>
      <c r="J89" s="26">
        <f t="shared" si="2"/>
        <v>1</v>
      </c>
      <c r="K89" s="23" t="s">
        <v>107</v>
      </c>
      <c r="L89" s="23" t="s">
        <v>107</v>
      </c>
      <c r="M89" s="55" t="s">
        <v>1707</v>
      </c>
      <c r="N89" s="55" t="s">
        <v>1656</v>
      </c>
      <c r="O89" s="55" t="s">
        <v>128</v>
      </c>
      <c r="P89" s="55" t="s">
        <v>1665</v>
      </c>
      <c r="Q89" s="96">
        <v>46066</v>
      </c>
      <c r="R89" s="9" t="s">
        <v>170</v>
      </c>
      <c r="S89" s="94" t="s">
        <v>1786</v>
      </c>
      <c r="T89" s="94"/>
      <c r="U89" s="55" t="s">
        <v>1678</v>
      </c>
      <c r="V89" s="46" t="s">
        <v>128</v>
      </c>
      <c r="W89" s="10"/>
      <c r="X89" s="102"/>
      <c r="Y89" s="10"/>
      <c r="Z89" s="10"/>
      <c r="AA89" s="102"/>
      <c r="AB89" s="10"/>
      <c r="AC89" s="10"/>
      <c r="AD89" s="102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spans="1:49" ht="19.2" x14ac:dyDescent="0.45">
      <c r="A90" s="6">
        <v>87</v>
      </c>
      <c r="B90" s="12" t="s">
        <v>845</v>
      </c>
      <c r="C90" s="7" t="s">
        <v>926</v>
      </c>
      <c r="D90" s="46" t="s">
        <v>927</v>
      </c>
      <c r="E90" s="46"/>
      <c r="F90" s="97">
        <v>45491</v>
      </c>
      <c r="G90" s="23" t="s">
        <v>835</v>
      </c>
      <c r="H90" s="23" t="s">
        <v>838</v>
      </c>
      <c r="I90" s="23" t="s">
        <v>395</v>
      </c>
      <c r="J90" s="26">
        <f t="shared" si="2"/>
        <v>1</v>
      </c>
      <c r="K90" s="23" t="s">
        <v>107</v>
      </c>
      <c r="L90" s="23" t="s">
        <v>127</v>
      </c>
      <c r="M90" s="55" t="s">
        <v>1707</v>
      </c>
      <c r="N90" s="55" t="s">
        <v>1719</v>
      </c>
      <c r="O90" s="55" t="s">
        <v>128</v>
      </c>
      <c r="P90" s="55" t="s">
        <v>1665</v>
      </c>
      <c r="Q90" s="96">
        <v>46071</v>
      </c>
      <c r="R90" s="9" t="s">
        <v>169</v>
      </c>
      <c r="S90" s="94" t="s">
        <v>1694</v>
      </c>
      <c r="T90" s="55" t="s">
        <v>1717</v>
      </c>
      <c r="U90" s="55" t="s">
        <v>1680</v>
      </c>
      <c r="V90" s="62" t="s">
        <v>108</v>
      </c>
      <c r="W90" s="10"/>
      <c r="X90" s="102"/>
      <c r="Y90" s="10"/>
      <c r="Z90" s="10"/>
      <c r="AA90" s="102"/>
      <c r="AB90" s="10"/>
      <c r="AC90" s="10"/>
      <c r="AD90" s="102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49" ht="19.2" x14ac:dyDescent="0.45">
      <c r="A91" s="6">
        <v>88</v>
      </c>
      <c r="B91" s="12" t="s">
        <v>858</v>
      </c>
      <c r="C91" s="7" t="s">
        <v>981</v>
      </c>
      <c r="D91" s="165" t="s">
        <v>982</v>
      </c>
      <c r="E91" s="167" t="s">
        <v>128</v>
      </c>
      <c r="F91" s="97">
        <v>45497</v>
      </c>
      <c r="G91" s="23" t="s">
        <v>863</v>
      </c>
      <c r="H91" s="23" t="s">
        <v>864</v>
      </c>
      <c r="I91" s="23" t="s">
        <v>888</v>
      </c>
      <c r="J91" s="26">
        <f t="shared" si="2"/>
        <v>2</v>
      </c>
      <c r="K91" s="23" t="s">
        <v>1025</v>
      </c>
      <c r="L91" s="23" t="s">
        <v>107</v>
      </c>
      <c r="M91" s="55" t="s">
        <v>1707</v>
      </c>
      <c r="N91" s="55" t="s">
        <v>1656</v>
      </c>
      <c r="O91" s="55" t="s">
        <v>128</v>
      </c>
      <c r="P91" s="55" t="s">
        <v>1665</v>
      </c>
      <c r="Q91" s="96">
        <v>46078</v>
      </c>
      <c r="R91" s="9" t="s">
        <v>103</v>
      </c>
      <c r="S91" s="94" t="s">
        <v>1838</v>
      </c>
      <c r="T91" s="94" t="s">
        <v>889</v>
      </c>
      <c r="U91" s="55" t="s">
        <v>1680</v>
      </c>
      <c r="V91" s="46" t="s">
        <v>128</v>
      </c>
      <c r="W91" s="10" t="s">
        <v>1228</v>
      </c>
      <c r="X91" s="102">
        <v>45770</v>
      </c>
      <c r="Y91" s="10" t="s">
        <v>1229</v>
      </c>
      <c r="Z91" s="10"/>
      <c r="AA91" s="102"/>
      <c r="AB91" s="10"/>
      <c r="AC91" s="10"/>
      <c r="AD91" s="102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49" ht="19.2" x14ac:dyDescent="0.45">
      <c r="A92" s="6">
        <v>89</v>
      </c>
      <c r="B92" s="12" t="s">
        <v>858</v>
      </c>
      <c r="C92" s="7" t="s">
        <v>979</v>
      </c>
      <c r="D92" s="46" t="s">
        <v>980</v>
      </c>
      <c r="E92" s="46"/>
      <c r="F92" s="97">
        <v>45497</v>
      </c>
      <c r="G92" s="23" t="s">
        <v>861</v>
      </c>
      <c r="H92" s="23" t="s">
        <v>862</v>
      </c>
      <c r="I92" s="23" t="s">
        <v>395</v>
      </c>
      <c r="J92" s="26">
        <f t="shared" si="2"/>
        <v>1</v>
      </c>
      <c r="K92" s="23" t="s">
        <v>107</v>
      </c>
      <c r="L92" s="23" t="s">
        <v>107</v>
      </c>
      <c r="M92" s="55" t="s">
        <v>1707</v>
      </c>
      <c r="N92" s="55" t="s">
        <v>107</v>
      </c>
      <c r="O92" s="55" t="s">
        <v>128</v>
      </c>
      <c r="P92" s="55" t="s">
        <v>1665</v>
      </c>
      <c r="Q92" s="96">
        <v>46064</v>
      </c>
      <c r="R92" s="9" t="s">
        <v>1662</v>
      </c>
      <c r="S92" s="94" t="s">
        <v>1659</v>
      </c>
      <c r="T92" s="94"/>
      <c r="U92" s="55"/>
      <c r="V92" s="85" t="s">
        <v>108</v>
      </c>
      <c r="W92" s="10"/>
      <c r="X92" s="102"/>
      <c r="Y92" s="10"/>
      <c r="Z92" s="10"/>
      <c r="AA92" s="102"/>
      <c r="AB92" s="10"/>
      <c r="AC92" s="10"/>
      <c r="AD92" s="102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49" ht="19.2" x14ac:dyDescent="0.45">
      <c r="A93" s="6">
        <v>90</v>
      </c>
      <c r="B93" s="12" t="s">
        <v>858</v>
      </c>
      <c r="C93" s="7" t="s">
        <v>983</v>
      </c>
      <c r="D93" s="46" t="s">
        <v>984</v>
      </c>
      <c r="E93" s="46"/>
      <c r="F93" s="97">
        <v>45497</v>
      </c>
      <c r="G93" s="23" t="s">
        <v>865</v>
      </c>
      <c r="H93" s="23" t="s">
        <v>862</v>
      </c>
      <c r="I93" s="23" t="s">
        <v>395</v>
      </c>
      <c r="J93" s="26">
        <f t="shared" si="2"/>
        <v>1</v>
      </c>
      <c r="K93" s="23" t="s">
        <v>869</v>
      </c>
      <c r="L93" s="23" t="s">
        <v>107</v>
      </c>
      <c r="M93" s="55" t="s">
        <v>1707</v>
      </c>
      <c r="N93" s="55" t="s">
        <v>107</v>
      </c>
      <c r="O93" s="55" t="s">
        <v>128</v>
      </c>
      <c r="P93" s="55" t="s">
        <v>1665</v>
      </c>
      <c r="Q93" s="96">
        <v>46065</v>
      </c>
      <c r="R93" s="9" t="s">
        <v>1662</v>
      </c>
      <c r="S93" s="94" t="s">
        <v>1660</v>
      </c>
      <c r="T93" s="94"/>
      <c r="U93" s="55"/>
      <c r="V93" s="85" t="s">
        <v>108</v>
      </c>
      <c r="W93" s="10"/>
      <c r="X93" s="102"/>
      <c r="Y93" s="10"/>
      <c r="Z93" s="10"/>
      <c r="AA93" s="102"/>
      <c r="AB93" s="10"/>
      <c r="AC93" s="10"/>
      <c r="AD93" s="102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49" ht="19.2" x14ac:dyDescent="0.45">
      <c r="A94" s="6">
        <v>91</v>
      </c>
      <c r="B94" s="12" t="s">
        <v>858</v>
      </c>
      <c r="C94" s="7" t="s">
        <v>534</v>
      </c>
      <c r="D94" s="46" t="s">
        <v>535</v>
      </c>
      <c r="E94" s="46"/>
      <c r="F94" s="96">
        <v>45497</v>
      </c>
      <c r="G94" s="9" t="s">
        <v>861</v>
      </c>
      <c r="H94" s="9" t="s">
        <v>864</v>
      </c>
      <c r="I94" s="9" t="s">
        <v>868</v>
      </c>
      <c r="J94" s="6">
        <f t="shared" si="2"/>
        <v>2</v>
      </c>
      <c r="K94" s="9" t="s">
        <v>869</v>
      </c>
      <c r="L94" s="23"/>
      <c r="M94" s="55" t="s">
        <v>1707</v>
      </c>
      <c r="N94" s="55"/>
      <c r="O94" s="55" t="s">
        <v>128</v>
      </c>
      <c r="P94" s="55"/>
      <c r="Q94" s="96">
        <v>45510</v>
      </c>
      <c r="R94" s="9" t="s">
        <v>178</v>
      </c>
      <c r="S94" s="94" t="s">
        <v>1052</v>
      </c>
      <c r="T94" s="94" t="s">
        <v>870</v>
      </c>
      <c r="U94" s="55"/>
      <c r="V94" s="46"/>
      <c r="W94" s="10" t="s">
        <v>901</v>
      </c>
      <c r="X94" s="102">
        <v>45510</v>
      </c>
      <c r="Y94" s="10" t="s">
        <v>895</v>
      </c>
      <c r="Z94" s="10"/>
      <c r="AA94" s="102"/>
      <c r="AB94" s="10"/>
      <c r="AC94" s="10"/>
      <c r="AD94" s="102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49" ht="19.2" x14ac:dyDescent="0.45">
      <c r="A95" s="6">
        <v>92</v>
      </c>
      <c r="B95" s="12" t="s">
        <v>858</v>
      </c>
      <c r="C95" s="7" t="s">
        <v>987</v>
      </c>
      <c r="D95" s="46" t="s">
        <v>988</v>
      </c>
      <c r="E95" s="46"/>
      <c r="F95" s="97">
        <v>45497</v>
      </c>
      <c r="G95" s="23" t="s">
        <v>859</v>
      </c>
      <c r="H95" s="23" t="s">
        <v>876</v>
      </c>
      <c r="I95" s="23" t="s">
        <v>875</v>
      </c>
      <c r="J95" s="26">
        <f t="shared" si="2"/>
        <v>1</v>
      </c>
      <c r="K95" s="23" t="s">
        <v>1025</v>
      </c>
      <c r="L95" s="23" t="s">
        <v>107</v>
      </c>
      <c r="M95" s="55" t="s">
        <v>1707</v>
      </c>
      <c r="N95" s="55" t="s">
        <v>1656</v>
      </c>
      <c r="O95" s="55" t="s">
        <v>128</v>
      </c>
      <c r="P95" s="55" t="s">
        <v>1665</v>
      </c>
      <c r="Q95" s="96">
        <v>46064</v>
      </c>
      <c r="R95" s="9" t="s">
        <v>1662</v>
      </c>
      <c r="S95" s="94" t="s">
        <v>1782</v>
      </c>
      <c r="T95" s="94"/>
      <c r="U95" s="55" t="s">
        <v>1680</v>
      </c>
      <c r="V95" s="46" t="s">
        <v>128</v>
      </c>
      <c r="W95" s="10"/>
      <c r="X95" s="102"/>
      <c r="Y95" s="10"/>
      <c r="Z95" s="10"/>
      <c r="AA95" s="102"/>
      <c r="AB95" s="10"/>
      <c r="AC95" s="10"/>
      <c r="AD95" s="102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49" ht="19.2" x14ac:dyDescent="0.45">
      <c r="A96" s="6">
        <v>93</v>
      </c>
      <c r="B96" s="12" t="s">
        <v>879</v>
      </c>
      <c r="C96" s="7" t="s">
        <v>989</v>
      </c>
      <c r="D96" s="46" t="s">
        <v>990</v>
      </c>
      <c r="E96" s="46"/>
      <c r="F96" s="97">
        <v>45497</v>
      </c>
      <c r="G96" s="23" t="s">
        <v>861</v>
      </c>
      <c r="H96" s="23" t="s">
        <v>880</v>
      </c>
      <c r="I96" s="23"/>
      <c r="J96" s="26">
        <f t="shared" si="2"/>
        <v>1</v>
      </c>
      <c r="K96" s="23" t="s">
        <v>869</v>
      </c>
      <c r="L96" s="23" t="s">
        <v>107</v>
      </c>
      <c r="M96" s="55" t="s">
        <v>1707</v>
      </c>
      <c r="N96" s="55" t="s">
        <v>107</v>
      </c>
      <c r="O96" s="55" t="s">
        <v>128</v>
      </c>
      <c r="P96" s="55" t="s">
        <v>1665</v>
      </c>
      <c r="Q96" s="96">
        <v>46066</v>
      </c>
      <c r="R96" s="9" t="s">
        <v>170</v>
      </c>
      <c r="S96" s="94" t="s">
        <v>1675</v>
      </c>
      <c r="T96" s="94"/>
      <c r="U96" s="55" t="s">
        <v>1678</v>
      </c>
      <c r="V96" s="85" t="s">
        <v>108</v>
      </c>
      <c r="W96" s="10"/>
      <c r="X96" s="102"/>
      <c r="Y96" s="10"/>
      <c r="Z96" s="10"/>
      <c r="AA96" s="102"/>
      <c r="AB96" s="10"/>
      <c r="AC96" s="10"/>
      <c r="AD96" s="102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 ht="19.2" x14ac:dyDescent="0.45">
      <c r="A97" s="6">
        <v>94</v>
      </c>
      <c r="B97" s="12" t="s">
        <v>879</v>
      </c>
      <c r="C97" s="7" t="s">
        <v>991</v>
      </c>
      <c r="D97" s="46" t="s">
        <v>992</v>
      </c>
      <c r="E97" s="46"/>
      <c r="F97" s="96">
        <v>45497</v>
      </c>
      <c r="G97" s="9" t="s">
        <v>861</v>
      </c>
      <c r="H97" s="9" t="s">
        <v>880</v>
      </c>
      <c r="I97" s="9"/>
      <c r="J97" s="6">
        <f t="shared" si="2"/>
        <v>1</v>
      </c>
      <c r="K97" s="9" t="s">
        <v>869</v>
      </c>
      <c r="L97" s="23" t="s">
        <v>107</v>
      </c>
      <c r="M97" s="55" t="s">
        <v>1707</v>
      </c>
      <c r="N97" s="55" t="s">
        <v>107</v>
      </c>
      <c r="O97" s="55" t="s">
        <v>128</v>
      </c>
      <c r="P97" s="55" t="s">
        <v>1665</v>
      </c>
      <c r="Q97" s="96">
        <v>46086</v>
      </c>
      <c r="R97" s="9" t="s">
        <v>170</v>
      </c>
      <c r="S97" s="94" t="s">
        <v>1743</v>
      </c>
      <c r="T97" s="94"/>
      <c r="U97" s="55" t="s">
        <v>1680</v>
      </c>
      <c r="V97" s="85" t="s">
        <v>108</v>
      </c>
      <c r="W97" s="10"/>
      <c r="X97" s="102"/>
      <c r="Y97" s="10"/>
      <c r="Z97" s="10"/>
      <c r="AA97" s="102"/>
      <c r="AB97" s="10"/>
      <c r="AC97" s="10"/>
      <c r="AD97" s="102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 ht="19.2" x14ac:dyDescent="0.45">
      <c r="A98" s="6">
        <v>95</v>
      </c>
      <c r="B98" s="12" t="s">
        <v>884</v>
      </c>
      <c r="C98" s="7" t="s">
        <v>993</v>
      </c>
      <c r="D98" s="46" t="s">
        <v>994</v>
      </c>
      <c r="E98" s="46"/>
      <c r="F98" s="96">
        <v>45497</v>
      </c>
      <c r="G98" s="9" t="s">
        <v>881</v>
      </c>
      <c r="H98" s="9" t="s">
        <v>862</v>
      </c>
      <c r="I98" s="9" t="s">
        <v>882</v>
      </c>
      <c r="J98" s="6">
        <f t="shared" si="2"/>
        <v>1</v>
      </c>
      <c r="K98" s="9" t="s">
        <v>107</v>
      </c>
      <c r="L98" s="23" t="s">
        <v>107</v>
      </c>
      <c r="M98" s="55" t="s">
        <v>1707</v>
      </c>
      <c r="N98" s="55" t="s">
        <v>107</v>
      </c>
      <c r="O98" s="55" t="s">
        <v>128</v>
      </c>
      <c r="P98" s="55" t="s">
        <v>1665</v>
      </c>
      <c r="Q98" s="100">
        <v>46092</v>
      </c>
      <c r="R98" s="9" t="s">
        <v>169</v>
      </c>
      <c r="S98" s="94" t="s">
        <v>1748</v>
      </c>
      <c r="T98" s="94"/>
      <c r="U98" s="55" t="s">
        <v>1680</v>
      </c>
      <c r="V98" s="85" t="s">
        <v>108</v>
      </c>
      <c r="W98" s="10"/>
      <c r="X98" s="102"/>
      <c r="Y98" s="10"/>
      <c r="Z98" s="10"/>
      <c r="AA98" s="102"/>
      <c r="AB98" s="10"/>
      <c r="AC98" s="10"/>
      <c r="AD98" s="102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 ht="19.2" x14ac:dyDescent="0.45">
      <c r="A99" s="6">
        <v>96</v>
      </c>
      <c r="B99" s="12" t="s">
        <v>858</v>
      </c>
      <c r="C99" s="7" t="s">
        <v>995</v>
      </c>
      <c r="D99" s="46" t="s">
        <v>996</v>
      </c>
      <c r="E99" s="46"/>
      <c r="F99" s="96">
        <v>45497</v>
      </c>
      <c r="G99" s="9" t="s">
        <v>859</v>
      </c>
      <c r="H99" s="9" t="s">
        <v>874</v>
      </c>
      <c r="I99" s="9" t="s">
        <v>883</v>
      </c>
      <c r="J99" s="6">
        <f t="shared" si="2"/>
        <v>1</v>
      </c>
      <c r="K99" s="9" t="s">
        <v>869</v>
      </c>
      <c r="L99" s="23" t="s">
        <v>107</v>
      </c>
      <c r="M99" s="55" t="s">
        <v>1707</v>
      </c>
      <c r="N99" s="55" t="s">
        <v>107</v>
      </c>
      <c r="O99" s="55" t="s">
        <v>128</v>
      </c>
      <c r="P99" s="55" t="s">
        <v>1665</v>
      </c>
      <c r="Q99" s="96">
        <v>46079</v>
      </c>
      <c r="R99" s="6" t="s">
        <v>103</v>
      </c>
      <c r="S99" s="94" t="s">
        <v>1740</v>
      </c>
      <c r="T99" s="94"/>
      <c r="U99" s="55"/>
      <c r="V99" s="85" t="s">
        <v>108</v>
      </c>
      <c r="W99" s="10"/>
      <c r="X99" s="102"/>
      <c r="Y99" s="10"/>
      <c r="Z99" s="10"/>
      <c r="AA99" s="102"/>
      <c r="AB99" s="10"/>
      <c r="AC99" s="10"/>
      <c r="AD99" s="102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ht="19.2" x14ac:dyDescent="0.45">
      <c r="A100" s="6">
        <v>97</v>
      </c>
      <c r="B100" s="12" t="s">
        <v>858</v>
      </c>
      <c r="C100" s="7" t="s">
        <v>997</v>
      </c>
      <c r="D100" s="46" t="s">
        <v>998</v>
      </c>
      <c r="E100" s="46"/>
      <c r="F100" s="96">
        <v>45497</v>
      </c>
      <c r="G100" s="9" t="s">
        <v>863</v>
      </c>
      <c r="H100" s="9" t="s">
        <v>874</v>
      </c>
      <c r="I100" s="9"/>
      <c r="J100" s="6">
        <f t="shared" ref="J100:J131" si="3">COUNTA(G100,W100,Z100,AC100,AF100,AI100,AL100,AO100,AR100,AU100)</f>
        <v>1</v>
      </c>
      <c r="K100" s="9" t="s">
        <v>127</v>
      </c>
      <c r="L100" s="23" t="s">
        <v>107</v>
      </c>
      <c r="M100" s="55" t="s">
        <v>1707</v>
      </c>
      <c r="N100" s="55" t="s">
        <v>1656</v>
      </c>
      <c r="O100" s="55" t="s">
        <v>128</v>
      </c>
      <c r="P100" s="55" t="s">
        <v>1665</v>
      </c>
      <c r="Q100" s="96">
        <v>45845</v>
      </c>
      <c r="R100" s="9" t="s">
        <v>1473</v>
      </c>
      <c r="S100" s="109" t="s">
        <v>1472</v>
      </c>
      <c r="T100" s="94"/>
      <c r="U100" s="55"/>
      <c r="V100" s="85" t="s">
        <v>108</v>
      </c>
      <c r="W100" s="10"/>
      <c r="X100" s="102"/>
      <c r="Y100" s="10"/>
      <c r="Z100" s="10"/>
      <c r="AA100" s="102"/>
      <c r="AB100" s="10"/>
      <c r="AC100" s="10"/>
      <c r="AD100" s="102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 ht="19.2" x14ac:dyDescent="0.45">
      <c r="A101" s="6">
        <v>98</v>
      </c>
      <c r="B101" s="12" t="s">
        <v>879</v>
      </c>
      <c r="C101" s="7" t="s">
        <v>999</v>
      </c>
      <c r="D101" s="46" t="s">
        <v>1000</v>
      </c>
      <c r="E101" s="46"/>
      <c r="F101" s="96">
        <v>45497</v>
      </c>
      <c r="G101" s="9" t="s">
        <v>885</v>
      </c>
      <c r="H101" s="9" t="s">
        <v>886</v>
      </c>
      <c r="I101" s="9" t="s">
        <v>887</v>
      </c>
      <c r="J101" s="6">
        <f t="shared" si="3"/>
        <v>1</v>
      </c>
      <c r="K101" s="9" t="s">
        <v>1025</v>
      </c>
      <c r="L101" s="23" t="s">
        <v>107</v>
      </c>
      <c r="M101" s="55" t="s">
        <v>1707</v>
      </c>
      <c r="N101" s="55" t="s">
        <v>107</v>
      </c>
      <c r="O101" s="55" t="s">
        <v>128</v>
      </c>
      <c r="P101" s="55" t="s">
        <v>1665</v>
      </c>
      <c r="Q101" s="96">
        <v>46092</v>
      </c>
      <c r="R101" s="9" t="s">
        <v>314</v>
      </c>
      <c r="S101" s="94" t="s">
        <v>1752</v>
      </c>
      <c r="T101" s="94"/>
      <c r="U101" s="55" t="s">
        <v>1680</v>
      </c>
      <c r="V101" s="85" t="s">
        <v>108</v>
      </c>
      <c r="W101" s="10"/>
      <c r="X101" s="102"/>
      <c r="Y101" s="10"/>
      <c r="Z101" s="10"/>
      <c r="AA101" s="102"/>
      <c r="AB101" s="10"/>
      <c r="AC101" s="10"/>
      <c r="AD101" s="102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 ht="19.2" x14ac:dyDescent="0.45">
      <c r="A102" s="6">
        <v>99</v>
      </c>
      <c r="B102" s="12" t="s">
        <v>858</v>
      </c>
      <c r="C102" s="7" t="s">
        <v>977</v>
      </c>
      <c r="D102" s="46" t="s">
        <v>978</v>
      </c>
      <c r="E102" s="46"/>
      <c r="F102" s="97">
        <v>45497</v>
      </c>
      <c r="G102" s="23" t="s">
        <v>859</v>
      </c>
      <c r="H102" s="23" t="s">
        <v>124</v>
      </c>
      <c r="I102" s="23" t="s">
        <v>854</v>
      </c>
      <c r="J102" s="26">
        <f t="shared" si="3"/>
        <v>1</v>
      </c>
      <c r="K102" s="23" t="s">
        <v>107</v>
      </c>
      <c r="L102" s="23" t="s">
        <v>1738</v>
      </c>
      <c r="M102" s="55" t="s">
        <v>1707</v>
      </c>
      <c r="N102" s="55" t="s">
        <v>1722</v>
      </c>
      <c r="O102" s="55" t="s">
        <v>128</v>
      </c>
      <c r="P102" s="55" t="s">
        <v>1665</v>
      </c>
      <c r="Q102" s="96">
        <v>46078</v>
      </c>
      <c r="R102" s="9" t="s">
        <v>103</v>
      </c>
      <c r="S102" s="94" t="s">
        <v>1767</v>
      </c>
      <c r="T102" s="94"/>
      <c r="U102" s="55"/>
      <c r="V102" s="62" t="s">
        <v>108</v>
      </c>
      <c r="W102" s="10"/>
      <c r="X102" s="102"/>
      <c r="Y102" s="10"/>
      <c r="Z102" s="10"/>
      <c r="AA102" s="102"/>
      <c r="AB102" s="10"/>
      <c r="AC102" s="10"/>
      <c r="AD102" s="102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 ht="19.2" x14ac:dyDescent="0.45">
      <c r="A103" s="6">
        <v>100</v>
      </c>
      <c r="B103" s="12" t="s">
        <v>902</v>
      </c>
      <c r="C103" s="7" t="s">
        <v>1009</v>
      </c>
      <c r="D103" s="46" t="s">
        <v>1010</v>
      </c>
      <c r="E103" s="46" t="s">
        <v>1820</v>
      </c>
      <c r="F103" s="96">
        <v>45510</v>
      </c>
      <c r="G103" s="9" t="s">
        <v>897</v>
      </c>
      <c r="H103" s="9" t="s">
        <v>910</v>
      </c>
      <c r="I103" s="9" t="s">
        <v>875</v>
      </c>
      <c r="J103" s="6">
        <f t="shared" si="3"/>
        <v>1</v>
      </c>
      <c r="K103" s="9" t="s">
        <v>905</v>
      </c>
      <c r="L103" s="23" t="s">
        <v>107</v>
      </c>
      <c r="M103" s="55" t="s">
        <v>1707</v>
      </c>
      <c r="N103" s="55" t="s">
        <v>1714</v>
      </c>
      <c r="O103" s="55" t="s">
        <v>128</v>
      </c>
      <c r="P103" s="55" t="s">
        <v>1665</v>
      </c>
      <c r="Q103" s="96">
        <v>46065</v>
      </c>
      <c r="R103" s="9" t="s">
        <v>1674</v>
      </c>
      <c r="S103" s="94" t="s">
        <v>1827</v>
      </c>
      <c r="T103" s="94" t="s">
        <v>911</v>
      </c>
      <c r="U103" s="55" t="s">
        <v>1678</v>
      </c>
      <c r="V103" s="46" t="s">
        <v>128</v>
      </c>
      <c r="W103" s="10"/>
      <c r="X103" s="102"/>
      <c r="Y103" s="10"/>
      <c r="Z103" s="10"/>
      <c r="AA103" s="102"/>
      <c r="AB103" s="10"/>
      <c r="AC103" s="10"/>
      <c r="AD103" s="102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 ht="19.2" x14ac:dyDescent="0.45">
      <c r="A104" s="6">
        <v>101</v>
      </c>
      <c r="B104" s="12" t="s">
        <v>899</v>
      </c>
      <c r="C104" s="7" t="s">
        <v>1001</v>
      </c>
      <c r="D104" s="46" t="s">
        <v>1002</v>
      </c>
      <c r="E104" s="46"/>
      <c r="F104" s="96">
        <v>45510</v>
      </c>
      <c r="G104" s="9" t="s">
        <v>900</v>
      </c>
      <c r="H104" s="9" t="s">
        <v>124</v>
      </c>
      <c r="I104" s="9" t="s">
        <v>882</v>
      </c>
      <c r="J104" s="6">
        <f t="shared" si="3"/>
        <v>2</v>
      </c>
      <c r="K104" s="9" t="s">
        <v>893</v>
      </c>
      <c r="L104" s="23" t="s">
        <v>107</v>
      </c>
      <c r="M104" s="55" t="s">
        <v>1707</v>
      </c>
      <c r="N104" s="55" t="s">
        <v>1656</v>
      </c>
      <c r="O104" s="55" t="s">
        <v>128</v>
      </c>
      <c r="P104" s="55" t="s">
        <v>1665</v>
      </c>
      <c r="Q104" s="96">
        <v>46075</v>
      </c>
      <c r="R104" s="9" t="s">
        <v>474</v>
      </c>
      <c r="S104" s="94" t="s">
        <v>1691</v>
      </c>
      <c r="T104" s="94"/>
      <c r="U104" s="55" t="s">
        <v>1678</v>
      </c>
      <c r="V104" s="46" t="s">
        <v>128</v>
      </c>
      <c r="W104" s="10" t="s">
        <v>474</v>
      </c>
      <c r="X104" s="102">
        <v>46075</v>
      </c>
      <c r="Y104" s="10" t="s">
        <v>1307</v>
      </c>
      <c r="Z104" s="10"/>
      <c r="AA104" s="102"/>
      <c r="AB104" s="10"/>
      <c r="AC104" s="10"/>
      <c r="AD104" s="102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 ht="19.2" x14ac:dyDescent="0.45">
      <c r="A105" s="6">
        <v>102</v>
      </c>
      <c r="B105" s="12" t="s">
        <v>902</v>
      </c>
      <c r="C105" s="7" t="s">
        <v>1003</v>
      </c>
      <c r="D105" s="46" t="s">
        <v>1004</v>
      </c>
      <c r="E105" s="46"/>
      <c r="F105" s="96">
        <v>45510</v>
      </c>
      <c r="G105" s="9" t="s">
        <v>897</v>
      </c>
      <c r="H105" s="9" t="s">
        <v>903</v>
      </c>
      <c r="I105" s="9" t="s">
        <v>904</v>
      </c>
      <c r="J105" s="6">
        <f t="shared" si="3"/>
        <v>1</v>
      </c>
      <c r="K105" s="9" t="s">
        <v>905</v>
      </c>
      <c r="L105" s="23" t="s">
        <v>107</v>
      </c>
      <c r="M105" s="55" t="s">
        <v>1707</v>
      </c>
      <c r="N105" s="55" t="s">
        <v>107</v>
      </c>
      <c r="O105" s="55" t="s">
        <v>128</v>
      </c>
      <c r="P105" s="55" t="s">
        <v>1665</v>
      </c>
      <c r="Q105" s="96">
        <v>46066</v>
      </c>
      <c r="R105" s="9" t="s">
        <v>1674</v>
      </c>
      <c r="S105" s="94" t="s">
        <v>1675</v>
      </c>
      <c r="T105" s="94"/>
      <c r="U105" s="55" t="s">
        <v>1680</v>
      </c>
      <c r="V105" s="85" t="s">
        <v>108</v>
      </c>
      <c r="W105" s="10"/>
      <c r="X105" s="102"/>
      <c r="Y105" s="10"/>
      <c r="Z105" s="10"/>
      <c r="AA105" s="102"/>
      <c r="AB105" s="10"/>
      <c r="AC105" s="10"/>
      <c r="AD105" s="102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 ht="19.2" x14ac:dyDescent="0.45">
      <c r="A106" s="6">
        <v>103</v>
      </c>
      <c r="B106" s="12" t="s">
        <v>906</v>
      </c>
      <c r="C106" s="7" t="s">
        <v>1005</v>
      </c>
      <c r="D106" s="46" t="s">
        <v>1006</v>
      </c>
      <c r="E106" s="46"/>
      <c r="F106" s="96">
        <v>45510</v>
      </c>
      <c r="G106" s="9" t="s">
        <v>900</v>
      </c>
      <c r="H106" s="9" t="s">
        <v>907</v>
      </c>
      <c r="I106" s="9" t="s">
        <v>904</v>
      </c>
      <c r="J106" s="6">
        <f t="shared" si="3"/>
        <v>1</v>
      </c>
      <c r="K106" s="9" t="s">
        <v>893</v>
      </c>
      <c r="L106" s="23" t="s">
        <v>127</v>
      </c>
      <c r="M106" s="55" t="s">
        <v>1707</v>
      </c>
      <c r="N106" s="55" t="s">
        <v>1719</v>
      </c>
      <c r="O106" s="55" t="s">
        <v>128</v>
      </c>
      <c r="P106" s="55" t="s">
        <v>1665</v>
      </c>
      <c r="Q106" s="96">
        <v>46071</v>
      </c>
      <c r="R106" s="9" t="s">
        <v>169</v>
      </c>
      <c r="S106" s="94" t="s">
        <v>1693</v>
      </c>
      <c r="T106" s="55" t="s">
        <v>1713</v>
      </c>
      <c r="U106" s="55" t="s">
        <v>1680</v>
      </c>
      <c r="V106" s="85" t="s">
        <v>108</v>
      </c>
      <c r="W106" s="10"/>
      <c r="X106" s="102"/>
      <c r="Y106" s="10"/>
      <c r="Z106" s="10"/>
      <c r="AA106" s="102"/>
      <c r="AB106" s="10"/>
      <c r="AC106" s="10"/>
      <c r="AD106" s="102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ht="19.2" x14ac:dyDescent="0.45">
      <c r="A107" s="6">
        <v>104</v>
      </c>
      <c r="B107" s="12" t="s">
        <v>902</v>
      </c>
      <c r="C107" s="7" t="s">
        <v>1007</v>
      </c>
      <c r="D107" s="46" t="s">
        <v>1008</v>
      </c>
      <c r="E107" s="46"/>
      <c r="F107" s="96">
        <v>45510</v>
      </c>
      <c r="G107" s="9" t="s">
        <v>897</v>
      </c>
      <c r="H107" s="9" t="s">
        <v>124</v>
      </c>
      <c r="I107" s="9" t="s">
        <v>875</v>
      </c>
      <c r="J107" s="6">
        <f t="shared" si="3"/>
        <v>1</v>
      </c>
      <c r="K107" s="9" t="s">
        <v>893</v>
      </c>
      <c r="L107" s="23"/>
      <c r="M107" s="55" t="s">
        <v>1707</v>
      </c>
      <c r="N107" s="55"/>
      <c r="O107" s="55" t="s">
        <v>128</v>
      </c>
      <c r="P107" s="55"/>
      <c r="Q107" s="96">
        <v>45510</v>
      </c>
      <c r="R107" s="9" t="s">
        <v>897</v>
      </c>
      <c r="S107" s="94" t="s">
        <v>909</v>
      </c>
      <c r="T107" s="94"/>
      <c r="U107" s="55"/>
      <c r="V107" s="46"/>
      <c r="W107" s="10"/>
      <c r="X107" s="102"/>
      <c r="Y107" s="10"/>
      <c r="Z107" s="10"/>
      <c r="AA107" s="102"/>
      <c r="AB107" s="10"/>
      <c r="AC107" s="10"/>
      <c r="AD107" s="102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ht="19.2" x14ac:dyDescent="0.45">
      <c r="A108" s="6">
        <v>105</v>
      </c>
      <c r="B108" s="12" t="s">
        <v>902</v>
      </c>
      <c r="C108" s="7" t="s">
        <v>1011</v>
      </c>
      <c r="D108" s="46" t="s">
        <v>1012</v>
      </c>
      <c r="E108" s="46"/>
      <c r="F108" s="96">
        <v>45510</v>
      </c>
      <c r="G108" s="9" t="s">
        <v>897</v>
      </c>
      <c r="H108" s="9" t="s">
        <v>912</v>
      </c>
      <c r="I108" s="9" t="s">
        <v>904</v>
      </c>
      <c r="J108" s="6">
        <f t="shared" si="3"/>
        <v>1</v>
      </c>
      <c r="K108" s="9" t="s">
        <v>905</v>
      </c>
      <c r="L108" s="23" t="s">
        <v>107</v>
      </c>
      <c r="M108" s="55" t="s">
        <v>1707</v>
      </c>
      <c r="N108" s="55" t="s">
        <v>107</v>
      </c>
      <c r="O108" s="55" t="s">
        <v>128</v>
      </c>
      <c r="P108" s="55" t="s">
        <v>1665</v>
      </c>
      <c r="Q108" s="96">
        <v>46065</v>
      </c>
      <c r="R108" s="9" t="s">
        <v>1674</v>
      </c>
      <c r="S108" s="94" t="s">
        <v>1676</v>
      </c>
      <c r="T108" s="94" t="s">
        <v>913</v>
      </c>
      <c r="U108" s="55"/>
      <c r="V108" s="85" t="s">
        <v>108</v>
      </c>
      <c r="W108" s="10"/>
      <c r="X108" s="102"/>
      <c r="Y108" s="10"/>
      <c r="Z108" s="10"/>
      <c r="AA108" s="102"/>
      <c r="AB108" s="10"/>
      <c r="AC108" s="10"/>
      <c r="AD108" s="102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 ht="19.2" x14ac:dyDescent="0.45">
      <c r="A109" s="6">
        <v>106</v>
      </c>
      <c r="B109" s="12" t="s">
        <v>914</v>
      </c>
      <c r="C109" s="7" t="s">
        <v>1013</v>
      </c>
      <c r="D109" s="46" t="s">
        <v>1014</v>
      </c>
      <c r="E109" s="46"/>
      <c r="F109" s="96">
        <v>45510</v>
      </c>
      <c r="G109" s="9" t="s">
        <v>890</v>
      </c>
      <c r="H109" s="9" t="s">
        <v>915</v>
      </c>
      <c r="I109" s="9" t="s">
        <v>916</v>
      </c>
      <c r="J109" s="6">
        <f t="shared" si="3"/>
        <v>1</v>
      </c>
      <c r="K109" s="9" t="s">
        <v>1025</v>
      </c>
      <c r="L109" s="23" t="s">
        <v>107</v>
      </c>
      <c r="M109" s="55" t="s">
        <v>1707</v>
      </c>
      <c r="N109" s="55" t="s">
        <v>107</v>
      </c>
      <c r="O109" s="55" t="s">
        <v>128</v>
      </c>
      <c r="P109" s="55" t="s">
        <v>1665</v>
      </c>
      <c r="Q109" s="96">
        <v>46092</v>
      </c>
      <c r="R109" s="9" t="s">
        <v>314</v>
      </c>
      <c r="S109" s="94" t="s">
        <v>1753</v>
      </c>
      <c r="T109" s="94"/>
      <c r="U109" s="55" t="s">
        <v>1680</v>
      </c>
      <c r="V109" s="85" t="s">
        <v>108</v>
      </c>
      <c r="W109" s="10"/>
      <c r="X109" s="102"/>
      <c r="Y109" s="10"/>
      <c r="Z109" s="10"/>
      <c r="AA109" s="102"/>
      <c r="AB109" s="10"/>
      <c r="AC109" s="10"/>
      <c r="AD109" s="102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 ht="19.2" x14ac:dyDescent="0.45">
      <c r="A110" s="6">
        <v>107</v>
      </c>
      <c r="B110" s="12" t="s">
        <v>914</v>
      </c>
      <c r="C110" s="7" t="s">
        <v>1015</v>
      </c>
      <c r="D110" s="46" t="s">
        <v>1016</v>
      </c>
      <c r="E110" s="46"/>
      <c r="F110" s="96">
        <v>45510</v>
      </c>
      <c r="G110" s="9" t="s">
        <v>890</v>
      </c>
      <c r="H110" s="9" t="s">
        <v>903</v>
      </c>
      <c r="I110" s="9" t="s">
        <v>904</v>
      </c>
      <c r="J110" s="6">
        <f t="shared" si="3"/>
        <v>1</v>
      </c>
      <c r="K110" s="9" t="s">
        <v>905</v>
      </c>
      <c r="L110" s="23"/>
      <c r="M110" s="55" t="s">
        <v>1707</v>
      </c>
      <c r="N110" s="55"/>
      <c r="O110" s="55" t="s">
        <v>128</v>
      </c>
      <c r="P110" s="55"/>
      <c r="Q110" s="96">
        <v>45510</v>
      </c>
      <c r="R110" s="9" t="s">
        <v>890</v>
      </c>
      <c r="S110" s="94" t="s">
        <v>917</v>
      </c>
      <c r="T110" s="94"/>
      <c r="U110" s="55"/>
      <c r="V110" s="46"/>
      <c r="W110" s="10"/>
      <c r="X110" s="102"/>
      <c r="Y110" s="10"/>
      <c r="Z110" s="10"/>
      <c r="AA110" s="102"/>
      <c r="AB110" s="10"/>
      <c r="AC110" s="10"/>
      <c r="AD110" s="102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 ht="19.2" x14ac:dyDescent="0.45">
      <c r="A111" s="6">
        <v>108</v>
      </c>
      <c r="B111" s="12" t="s">
        <v>962</v>
      </c>
      <c r="C111" s="7" t="s">
        <v>1017</v>
      </c>
      <c r="D111" s="46" t="s">
        <v>1018</v>
      </c>
      <c r="E111" s="46"/>
      <c r="F111" s="96">
        <v>45510</v>
      </c>
      <c r="G111" s="9" t="s">
        <v>963</v>
      </c>
      <c r="H111" s="9" t="s">
        <v>337</v>
      </c>
      <c r="I111" s="9" t="s">
        <v>882</v>
      </c>
      <c r="J111" s="6">
        <f t="shared" si="3"/>
        <v>2</v>
      </c>
      <c r="K111" s="9" t="s">
        <v>107</v>
      </c>
      <c r="L111" s="23"/>
      <c r="M111" s="55" t="s">
        <v>1707</v>
      </c>
      <c r="N111" s="55"/>
      <c r="O111" s="55" t="s">
        <v>128</v>
      </c>
      <c r="P111" s="55"/>
      <c r="Q111" s="96">
        <v>45512</v>
      </c>
      <c r="R111" s="9" t="s">
        <v>964</v>
      </c>
      <c r="S111" s="94" t="s">
        <v>965</v>
      </c>
      <c r="T111" s="94"/>
      <c r="U111" s="55"/>
      <c r="V111" s="46"/>
      <c r="W111" s="10" t="s">
        <v>964</v>
      </c>
      <c r="X111" s="102">
        <v>45512</v>
      </c>
      <c r="Y111" s="10" t="s">
        <v>966</v>
      </c>
      <c r="Z111" s="10"/>
      <c r="AA111" s="102"/>
      <c r="AB111" s="10"/>
      <c r="AC111" s="10"/>
      <c r="AD111" s="102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spans="1:49" ht="19.2" x14ac:dyDescent="0.45">
      <c r="A112" s="6">
        <v>109</v>
      </c>
      <c r="B112" s="12" t="s">
        <v>962</v>
      </c>
      <c r="C112" s="7" t="s">
        <v>1023</v>
      </c>
      <c r="D112" s="46" t="s">
        <v>1024</v>
      </c>
      <c r="E112" s="46"/>
      <c r="F112" s="96">
        <v>45511</v>
      </c>
      <c r="G112" s="9" t="s">
        <v>964</v>
      </c>
      <c r="H112" s="9" t="s">
        <v>337</v>
      </c>
      <c r="I112" s="9" t="s">
        <v>970</v>
      </c>
      <c r="J112" s="6">
        <f t="shared" si="3"/>
        <v>1</v>
      </c>
      <c r="K112" s="9" t="s">
        <v>971</v>
      </c>
      <c r="L112" s="23"/>
      <c r="M112" s="55" t="s">
        <v>1707</v>
      </c>
      <c r="N112" s="55"/>
      <c r="O112" s="55" t="s">
        <v>128</v>
      </c>
      <c r="P112" s="55"/>
      <c r="Q112" s="96">
        <v>45512</v>
      </c>
      <c r="R112" s="9" t="s">
        <v>964</v>
      </c>
      <c r="S112" s="94" t="s">
        <v>972</v>
      </c>
      <c r="T112" s="94"/>
      <c r="U112" s="55"/>
      <c r="V112" s="46"/>
      <c r="W112" s="10"/>
      <c r="X112" s="102"/>
      <c r="Y112" s="10"/>
      <c r="Z112" s="10"/>
      <c r="AA112" s="102"/>
      <c r="AB112" s="10"/>
      <c r="AC112" s="10"/>
      <c r="AD112" s="102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spans="1:49" ht="19.2" x14ac:dyDescent="0.4">
      <c r="A113" s="6">
        <v>110</v>
      </c>
      <c r="B113" s="6" t="s">
        <v>1036</v>
      </c>
      <c r="C113" s="36" t="s">
        <v>1248</v>
      </c>
      <c r="D113" s="62" t="s">
        <v>1249</v>
      </c>
      <c r="E113" s="62"/>
      <c r="F113" s="96">
        <v>45511</v>
      </c>
      <c r="G113" s="9" t="s">
        <v>1034</v>
      </c>
      <c r="H113" s="9" t="s">
        <v>1035</v>
      </c>
      <c r="I113" s="9" t="s">
        <v>1035</v>
      </c>
      <c r="J113" s="6">
        <f t="shared" si="3"/>
        <v>1</v>
      </c>
      <c r="K113" s="9" t="s">
        <v>107</v>
      </c>
      <c r="L113" s="23" t="s">
        <v>127</v>
      </c>
      <c r="M113" s="55" t="s">
        <v>1707</v>
      </c>
      <c r="N113" s="55" t="s">
        <v>1686</v>
      </c>
      <c r="O113" s="55" t="s">
        <v>128</v>
      </c>
      <c r="P113" s="55" t="s">
        <v>1665</v>
      </c>
      <c r="Q113" s="96">
        <v>46066</v>
      </c>
      <c r="R113" s="9" t="s">
        <v>314</v>
      </c>
      <c r="S113" s="94" t="s">
        <v>1685</v>
      </c>
      <c r="T113" s="94"/>
      <c r="U113" s="55"/>
      <c r="V113" s="85" t="s">
        <v>108</v>
      </c>
      <c r="W113" s="10"/>
      <c r="X113" s="102"/>
      <c r="Y113" s="10"/>
      <c r="Z113" s="10"/>
      <c r="AA113" s="102"/>
      <c r="AB113" s="10"/>
      <c r="AC113" s="10"/>
      <c r="AD113" s="102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spans="1:49" ht="19.2" x14ac:dyDescent="0.45">
      <c r="A114" s="6">
        <v>111</v>
      </c>
      <c r="B114" s="12" t="s">
        <v>962</v>
      </c>
      <c r="C114" s="7" t="s">
        <v>1019</v>
      </c>
      <c r="D114" s="46" t="s">
        <v>1020</v>
      </c>
      <c r="E114" s="46"/>
      <c r="F114" s="96">
        <v>45512</v>
      </c>
      <c r="G114" s="9" t="s">
        <v>964</v>
      </c>
      <c r="H114" s="9" t="s">
        <v>337</v>
      </c>
      <c r="I114" s="9" t="s">
        <v>882</v>
      </c>
      <c r="J114" s="6">
        <f t="shared" si="3"/>
        <v>1</v>
      </c>
      <c r="K114" s="9" t="s">
        <v>967</v>
      </c>
      <c r="L114" s="23"/>
      <c r="M114" s="55" t="s">
        <v>1707</v>
      </c>
      <c r="N114" s="55"/>
      <c r="O114" s="55" t="s">
        <v>128</v>
      </c>
      <c r="P114" s="55"/>
      <c r="Q114" s="96">
        <v>45512</v>
      </c>
      <c r="R114" s="9" t="s">
        <v>964</v>
      </c>
      <c r="S114" s="94" t="s">
        <v>965</v>
      </c>
      <c r="T114" s="94"/>
      <c r="U114" s="55"/>
      <c r="V114" s="46"/>
      <c r="W114" s="10"/>
      <c r="X114" s="102"/>
      <c r="Y114" s="10"/>
      <c r="Z114" s="10"/>
      <c r="AA114" s="102"/>
      <c r="AB114" s="10"/>
      <c r="AC114" s="10"/>
      <c r="AD114" s="102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spans="1:49" ht="19.2" x14ac:dyDescent="0.45">
      <c r="A115" s="6">
        <v>112</v>
      </c>
      <c r="B115" s="12" t="s">
        <v>968</v>
      </c>
      <c r="C115" s="7" t="s">
        <v>1021</v>
      </c>
      <c r="D115" s="46" t="s">
        <v>1022</v>
      </c>
      <c r="E115" s="46"/>
      <c r="F115" s="96">
        <v>45512</v>
      </c>
      <c r="G115" s="9" t="s">
        <v>969</v>
      </c>
      <c r="H115" s="9" t="s">
        <v>337</v>
      </c>
      <c r="I115" s="9" t="s">
        <v>882</v>
      </c>
      <c r="J115" s="6">
        <f t="shared" si="3"/>
        <v>1</v>
      </c>
      <c r="K115" s="9" t="s">
        <v>967</v>
      </c>
      <c r="L115" s="23"/>
      <c r="M115" s="55" t="s">
        <v>1707</v>
      </c>
      <c r="N115" s="55"/>
      <c r="O115" s="55" t="s">
        <v>128</v>
      </c>
      <c r="P115" s="55"/>
      <c r="Q115" s="96">
        <v>45512</v>
      </c>
      <c r="R115" s="9" t="s">
        <v>969</v>
      </c>
      <c r="S115" s="94" t="s">
        <v>965</v>
      </c>
      <c r="T115" s="94"/>
      <c r="U115" s="55"/>
      <c r="V115" s="46"/>
      <c r="W115" s="10"/>
      <c r="X115" s="102"/>
      <c r="Y115" s="10"/>
      <c r="Z115" s="10"/>
      <c r="AA115" s="102"/>
      <c r="AB115" s="10"/>
      <c r="AC115" s="10"/>
      <c r="AD115" s="102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spans="1:49" ht="19.2" x14ac:dyDescent="0.4">
      <c r="A116" s="6">
        <v>113</v>
      </c>
      <c r="B116" s="6" t="s">
        <v>1046</v>
      </c>
      <c r="C116" s="36" t="s">
        <v>1250</v>
      </c>
      <c r="D116" s="62" t="s">
        <v>1251</v>
      </c>
      <c r="E116" s="62"/>
      <c r="F116" s="96">
        <v>45524</v>
      </c>
      <c r="G116" s="9" t="s">
        <v>1047</v>
      </c>
      <c r="H116" s="9" t="s">
        <v>1048</v>
      </c>
      <c r="I116" s="9" t="s">
        <v>1049</v>
      </c>
      <c r="J116" s="6">
        <f t="shared" si="3"/>
        <v>1</v>
      </c>
      <c r="K116" s="9" t="s">
        <v>1050</v>
      </c>
      <c r="L116" s="23" t="s">
        <v>107</v>
      </c>
      <c r="M116" s="55" t="s">
        <v>1707</v>
      </c>
      <c r="N116" s="55" t="s">
        <v>107</v>
      </c>
      <c r="O116" s="55" t="s">
        <v>128</v>
      </c>
      <c r="P116" s="55" t="s">
        <v>1665</v>
      </c>
      <c r="Q116" s="96">
        <v>46091</v>
      </c>
      <c r="R116" s="9" t="s">
        <v>317</v>
      </c>
      <c r="S116" s="94" t="s">
        <v>1747</v>
      </c>
      <c r="T116" s="94" t="s">
        <v>1051</v>
      </c>
      <c r="U116" s="55"/>
      <c r="V116" s="85" t="s">
        <v>108</v>
      </c>
      <c r="W116" s="10"/>
      <c r="X116" s="102"/>
      <c r="Y116" s="10"/>
      <c r="Z116" s="10"/>
      <c r="AA116" s="102"/>
      <c r="AB116" s="10"/>
      <c r="AC116" s="10"/>
      <c r="AD116" s="102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spans="1:49" x14ac:dyDescent="0.4">
      <c r="A117" s="6">
        <v>114</v>
      </c>
      <c r="B117" s="6" t="s">
        <v>1055</v>
      </c>
      <c r="C117" s="36" t="s">
        <v>1252</v>
      </c>
      <c r="D117" s="62" t="s">
        <v>1253</v>
      </c>
      <c r="E117" s="62"/>
      <c r="F117" s="97">
        <v>45526</v>
      </c>
      <c r="G117" s="23" t="s">
        <v>1056</v>
      </c>
      <c r="H117" s="9" t="s">
        <v>1057</v>
      </c>
      <c r="I117" s="9" t="s">
        <v>1058</v>
      </c>
      <c r="J117" s="6">
        <f t="shared" si="3"/>
        <v>1</v>
      </c>
      <c r="K117" s="9" t="s">
        <v>1059</v>
      </c>
      <c r="L117" s="23" t="s">
        <v>107</v>
      </c>
      <c r="M117" s="55" t="s">
        <v>1707</v>
      </c>
      <c r="N117" s="55" t="s">
        <v>1686</v>
      </c>
      <c r="O117" s="55" t="s">
        <v>128</v>
      </c>
      <c r="P117" s="55" t="s">
        <v>1665</v>
      </c>
      <c r="Q117" s="96">
        <v>46065</v>
      </c>
      <c r="R117" s="9" t="s">
        <v>1662</v>
      </c>
      <c r="S117" s="94" t="s">
        <v>1772</v>
      </c>
      <c r="T117" s="94"/>
      <c r="U117" s="55" t="s">
        <v>1680</v>
      </c>
      <c r="V117" s="62" t="s">
        <v>108</v>
      </c>
      <c r="W117" s="10"/>
      <c r="X117" s="102"/>
      <c r="Y117" s="10"/>
      <c r="Z117" s="10"/>
      <c r="AA117" s="102"/>
      <c r="AB117" s="10"/>
      <c r="AC117" s="10"/>
      <c r="AD117" s="102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spans="1:49" x14ac:dyDescent="0.4">
      <c r="A118" s="6">
        <v>115</v>
      </c>
      <c r="B118" s="6" t="s">
        <v>1106</v>
      </c>
      <c r="C118" s="36" t="s">
        <v>1254</v>
      </c>
      <c r="D118" s="62" t="s">
        <v>1255</v>
      </c>
      <c r="E118" s="62"/>
      <c r="F118" s="97">
        <v>45645</v>
      </c>
      <c r="G118" s="23" t="s">
        <v>1107</v>
      </c>
      <c r="H118" s="9" t="s">
        <v>1108</v>
      </c>
      <c r="I118" s="9" t="s">
        <v>882</v>
      </c>
      <c r="J118" s="6">
        <f t="shared" si="3"/>
        <v>1</v>
      </c>
      <c r="K118" s="9" t="s">
        <v>1109</v>
      </c>
      <c r="L118" s="23"/>
      <c r="M118" s="55" t="s">
        <v>1707</v>
      </c>
      <c r="N118" s="55"/>
      <c r="O118" s="55" t="s">
        <v>128</v>
      </c>
      <c r="P118" s="55"/>
      <c r="Q118" s="96">
        <v>45645</v>
      </c>
      <c r="R118" s="9" t="s">
        <v>1110</v>
      </c>
      <c r="S118" s="94" t="s">
        <v>1111</v>
      </c>
      <c r="T118" s="94"/>
      <c r="U118" s="55"/>
      <c r="V118" s="62"/>
      <c r="W118" s="10"/>
      <c r="X118" s="102"/>
      <c r="Y118" s="10"/>
      <c r="Z118" s="10"/>
      <c r="AA118" s="102"/>
      <c r="AB118" s="10"/>
      <c r="AC118" s="10"/>
      <c r="AD118" s="102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spans="1:49" x14ac:dyDescent="0.4">
      <c r="A119" s="6">
        <v>116</v>
      </c>
      <c r="B119" s="6" t="s">
        <v>1188</v>
      </c>
      <c r="C119" s="36" t="s">
        <v>1260</v>
      </c>
      <c r="D119" s="62" t="s">
        <v>1261</v>
      </c>
      <c r="E119" s="62"/>
      <c r="F119" s="96">
        <v>45738</v>
      </c>
      <c r="G119" s="9" t="s">
        <v>1189</v>
      </c>
      <c r="H119" s="9" t="s">
        <v>1190</v>
      </c>
      <c r="I119" s="9" t="s">
        <v>1191</v>
      </c>
      <c r="J119" s="6">
        <f t="shared" si="3"/>
        <v>1</v>
      </c>
      <c r="K119" s="9" t="s">
        <v>1192</v>
      </c>
      <c r="L119" s="23"/>
      <c r="M119" s="55" t="s">
        <v>1707</v>
      </c>
      <c r="N119" s="55"/>
      <c r="O119" s="55" t="s">
        <v>128</v>
      </c>
      <c r="P119" s="55"/>
      <c r="Q119" s="96">
        <v>45738</v>
      </c>
      <c r="R119" s="9" t="s">
        <v>1193</v>
      </c>
      <c r="S119" s="94" t="s">
        <v>1194</v>
      </c>
      <c r="T119" s="94"/>
      <c r="U119" s="55"/>
      <c r="V119" s="62"/>
      <c r="W119" s="10"/>
      <c r="X119" s="102"/>
      <c r="Y119" s="10"/>
      <c r="Z119" s="10"/>
      <c r="AA119" s="102"/>
      <c r="AB119" s="10"/>
      <c r="AC119" s="10"/>
      <c r="AD119" s="102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spans="1:49" ht="19.2" x14ac:dyDescent="0.4">
      <c r="A120" s="6">
        <v>117</v>
      </c>
      <c r="B120" s="6" t="s">
        <v>1186</v>
      </c>
      <c r="C120" s="36" t="s">
        <v>1005</v>
      </c>
      <c r="D120" s="62" t="s">
        <v>1006</v>
      </c>
      <c r="E120" s="62"/>
      <c r="F120" s="97">
        <v>45738</v>
      </c>
      <c r="G120" s="23" t="s">
        <v>1187</v>
      </c>
      <c r="H120" s="23" t="s">
        <v>1048</v>
      </c>
      <c r="I120" s="23"/>
      <c r="J120" s="26">
        <f t="shared" si="3"/>
        <v>1</v>
      </c>
      <c r="K120" s="23"/>
      <c r="L120" s="23" t="s">
        <v>107</v>
      </c>
      <c r="M120" s="55" t="s">
        <v>1707</v>
      </c>
      <c r="N120" s="55" t="s">
        <v>107</v>
      </c>
      <c r="O120" s="55" t="s">
        <v>128</v>
      </c>
      <c r="P120" s="55" t="s">
        <v>1665</v>
      </c>
      <c r="Q120" s="96">
        <v>46073</v>
      </c>
      <c r="R120" s="9" t="s">
        <v>110</v>
      </c>
      <c r="S120" s="94" t="s">
        <v>1675</v>
      </c>
      <c r="T120" s="94"/>
      <c r="U120" s="55" t="s">
        <v>1680</v>
      </c>
      <c r="V120" s="85" t="s">
        <v>108</v>
      </c>
      <c r="W120" s="10"/>
      <c r="X120" s="102"/>
      <c r="Y120" s="10"/>
      <c r="Z120" s="10"/>
      <c r="AA120" s="102"/>
      <c r="AB120" s="10"/>
      <c r="AC120" s="10"/>
      <c r="AD120" s="102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spans="1:49" ht="19.2" x14ac:dyDescent="0.4">
      <c r="A121" s="6">
        <v>118</v>
      </c>
      <c r="B121" s="63" t="s">
        <v>1184</v>
      </c>
      <c r="C121" s="36" t="s">
        <v>1258</v>
      </c>
      <c r="D121" s="62" t="s">
        <v>1259</v>
      </c>
      <c r="E121" s="62"/>
      <c r="F121" s="98">
        <v>45739</v>
      </c>
      <c r="G121" s="58" t="s">
        <v>1185</v>
      </c>
      <c r="H121" s="58" t="s">
        <v>1310</v>
      </c>
      <c r="I121" s="58" t="s">
        <v>1221</v>
      </c>
      <c r="J121" s="69">
        <f t="shared" si="3"/>
        <v>2</v>
      </c>
      <c r="K121" s="58" t="s">
        <v>1309</v>
      </c>
      <c r="L121" s="58" t="s">
        <v>107</v>
      </c>
      <c r="M121" s="55" t="s">
        <v>1707</v>
      </c>
      <c r="N121" s="76" t="s">
        <v>1656</v>
      </c>
      <c r="O121" s="76" t="s">
        <v>128</v>
      </c>
      <c r="P121" s="55" t="s">
        <v>1665</v>
      </c>
      <c r="Q121" s="100">
        <v>46092</v>
      </c>
      <c r="R121" s="77" t="s">
        <v>317</v>
      </c>
      <c r="S121" s="109" t="s">
        <v>1764</v>
      </c>
      <c r="T121" s="109" t="s">
        <v>1308</v>
      </c>
      <c r="U121" s="76" t="s">
        <v>1680</v>
      </c>
      <c r="V121" s="85" t="s">
        <v>108</v>
      </c>
      <c r="W121" s="78" t="s">
        <v>1306</v>
      </c>
      <c r="X121" s="103">
        <v>45812</v>
      </c>
      <c r="Y121" s="78" t="s">
        <v>1307</v>
      </c>
      <c r="Z121" s="78"/>
      <c r="AA121" s="103"/>
      <c r="AB121" s="10"/>
      <c r="AC121" s="10"/>
      <c r="AD121" s="102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spans="1:49" ht="19.2" x14ac:dyDescent="0.4">
      <c r="A122" s="6">
        <v>119</v>
      </c>
      <c r="B122" s="6" t="s">
        <v>1179</v>
      </c>
      <c r="C122" s="36" t="s">
        <v>1256</v>
      </c>
      <c r="D122" s="62" t="s">
        <v>1257</v>
      </c>
      <c r="E122" s="62"/>
      <c r="F122" s="97">
        <v>45742</v>
      </c>
      <c r="G122" s="23" t="s">
        <v>1180</v>
      </c>
      <c r="H122" s="23" t="s">
        <v>1182</v>
      </c>
      <c r="I122" s="23" t="s">
        <v>1181</v>
      </c>
      <c r="J122" s="26">
        <f t="shared" si="3"/>
        <v>1</v>
      </c>
      <c r="K122" s="23" t="s">
        <v>1183</v>
      </c>
      <c r="L122" s="23" t="s">
        <v>107</v>
      </c>
      <c r="M122" s="55" t="s">
        <v>1707</v>
      </c>
      <c r="N122" s="55" t="s">
        <v>107</v>
      </c>
      <c r="O122" s="55" t="s">
        <v>128</v>
      </c>
      <c r="P122" s="55" t="s">
        <v>1665</v>
      </c>
      <c r="Q122" s="96">
        <v>46079</v>
      </c>
      <c r="R122" s="96" t="s">
        <v>103</v>
      </c>
      <c r="S122" s="94" t="s">
        <v>1739</v>
      </c>
      <c r="T122" s="94"/>
      <c r="U122" s="55" t="s">
        <v>1678</v>
      </c>
      <c r="V122" s="85" t="s">
        <v>108</v>
      </c>
      <c r="W122" s="10"/>
      <c r="X122" s="102"/>
      <c r="Y122" s="10"/>
      <c r="Z122" s="10"/>
      <c r="AA122" s="102"/>
      <c r="AB122" s="10"/>
      <c r="AC122" s="10"/>
      <c r="AD122" s="102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spans="1:49" x14ac:dyDescent="0.4">
      <c r="A123" s="6">
        <v>120</v>
      </c>
      <c r="B123" s="6" t="s">
        <v>1200</v>
      </c>
      <c r="C123" s="36" t="s">
        <v>1262</v>
      </c>
      <c r="D123" s="62" t="s">
        <v>1263</v>
      </c>
      <c r="E123" s="62"/>
      <c r="F123" s="96">
        <v>45763</v>
      </c>
      <c r="G123" s="9" t="s">
        <v>1201</v>
      </c>
      <c r="H123" s="9" t="s">
        <v>1202</v>
      </c>
      <c r="I123" s="9" t="s">
        <v>1203</v>
      </c>
      <c r="J123" s="6">
        <f t="shared" si="3"/>
        <v>1</v>
      </c>
      <c r="K123" s="9" t="s">
        <v>1204</v>
      </c>
      <c r="L123" s="23"/>
      <c r="M123" s="55" t="s">
        <v>1707</v>
      </c>
      <c r="N123" s="55"/>
      <c r="O123" s="55" t="s">
        <v>128</v>
      </c>
      <c r="P123" s="55"/>
      <c r="Q123" s="96">
        <v>45764</v>
      </c>
      <c r="R123" s="9" t="s">
        <v>1205</v>
      </c>
      <c r="S123" s="94" t="s">
        <v>1206</v>
      </c>
      <c r="T123" s="94"/>
      <c r="U123" s="55"/>
      <c r="V123" s="62"/>
      <c r="W123" s="10"/>
      <c r="X123" s="102"/>
      <c r="Y123" s="10"/>
      <c r="Z123" s="10"/>
      <c r="AA123" s="102"/>
      <c r="AB123" s="10"/>
      <c r="AC123" s="10"/>
      <c r="AD123" s="102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spans="1:49" ht="19.2" x14ac:dyDescent="0.4">
      <c r="A124" s="6">
        <v>121</v>
      </c>
      <c r="B124" s="6" t="s">
        <v>1218</v>
      </c>
      <c r="C124" s="36" t="s">
        <v>1268</v>
      </c>
      <c r="D124" s="62" t="s">
        <v>1269</v>
      </c>
      <c r="E124" s="62"/>
      <c r="F124" s="97">
        <v>45770</v>
      </c>
      <c r="G124" s="23" t="s">
        <v>1219</v>
      </c>
      <c r="H124" s="23" t="s">
        <v>1220</v>
      </c>
      <c r="I124" s="23" t="s">
        <v>1221</v>
      </c>
      <c r="J124" s="26">
        <f t="shared" si="3"/>
        <v>1</v>
      </c>
      <c r="K124" s="23" t="s">
        <v>1222</v>
      </c>
      <c r="L124" s="23" t="s">
        <v>107</v>
      </c>
      <c r="M124" s="55" t="s">
        <v>1707</v>
      </c>
      <c r="N124" s="55" t="s">
        <v>107</v>
      </c>
      <c r="O124" s="55" t="s">
        <v>128</v>
      </c>
      <c r="P124" s="55" t="s">
        <v>1665</v>
      </c>
      <c r="Q124" s="96">
        <v>46070</v>
      </c>
      <c r="R124" s="9" t="s">
        <v>1674</v>
      </c>
      <c r="S124" s="94" t="s">
        <v>1675</v>
      </c>
      <c r="T124" s="94"/>
      <c r="U124" s="55"/>
      <c r="V124" s="85" t="s">
        <v>108</v>
      </c>
      <c r="W124" s="10"/>
      <c r="X124" s="102"/>
      <c r="Y124" s="10"/>
      <c r="Z124" s="10"/>
      <c r="AA124" s="102"/>
      <c r="AB124" s="10"/>
      <c r="AC124" s="10"/>
      <c r="AD124" s="102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spans="1:49" x14ac:dyDescent="0.4">
      <c r="A125" s="6">
        <v>122</v>
      </c>
      <c r="B125" s="6" t="s">
        <v>1212</v>
      </c>
      <c r="C125" s="36" t="s">
        <v>1266</v>
      </c>
      <c r="D125" s="62" t="s">
        <v>1267</v>
      </c>
      <c r="E125" s="62"/>
      <c r="F125" s="97">
        <v>45770</v>
      </c>
      <c r="G125" s="23" t="s">
        <v>1213</v>
      </c>
      <c r="H125" s="9" t="s">
        <v>1214</v>
      </c>
      <c r="I125" s="9" t="s">
        <v>1215</v>
      </c>
      <c r="J125" s="6">
        <f t="shared" si="3"/>
        <v>1</v>
      </c>
      <c r="K125" s="9" t="s">
        <v>1211</v>
      </c>
      <c r="L125" s="23"/>
      <c r="M125" s="55" t="s">
        <v>1707</v>
      </c>
      <c r="N125" s="55"/>
      <c r="O125" s="55" t="s">
        <v>128</v>
      </c>
      <c r="P125" s="55"/>
      <c r="Q125" s="96">
        <v>45770</v>
      </c>
      <c r="R125" s="9" t="s">
        <v>1216</v>
      </c>
      <c r="S125" s="94" t="s">
        <v>1217</v>
      </c>
      <c r="T125" s="94"/>
      <c r="U125" s="55"/>
      <c r="V125" s="62"/>
      <c r="W125" s="10"/>
      <c r="X125" s="102"/>
      <c r="Y125" s="10"/>
      <c r="Z125" s="10"/>
      <c r="AA125" s="102"/>
      <c r="AB125" s="10"/>
      <c r="AC125" s="10"/>
      <c r="AD125" s="102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spans="1:49" ht="19.2" x14ac:dyDescent="0.4">
      <c r="A126" s="6">
        <v>123</v>
      </c>
      <c r="B126" s="6" t="s">
        <v>1225</v>
      </c>
      <c r="C126" s="36" t="s">
        <v>1270</v>
      </c>
      <c r="D126" s="62" t="s">
        <v>1271</v>
      </c>
      <c r="E126" s="62"/>
      <c r="F126" s="97">
        <v>45770</v>
      </c>
      <c r="G126" s="23" t="s">
        <v>1226</v>
      </c>
      <c r="H126" s="23" t="s">
        <v>1227</v>
      </c>
      <c r="I126" s="23" t="s">
        <v>1215</v>
      </c>
      <c r="J126" s="26">
        <f t="shared" si="3"/>
        <v>1</v>
      </c>
      <c r="K126" s="23" t="s">
        <v>1211</v>
      </c>
      <c r="L126" s="23" t="s">
        <v>107</v>
      </c>
      <c r="M126" s="55" t="s">
        <v>1707</v>
      </c>
      <c r="N126" s="55" t="s">
        <v>107</v>
      </c>
      <c r="O126" s="55" t="s">
        <v>128</v>
      </c>
      <c r="P126" s="55" t="s">
        <v>1665</v>
      </c>
      <c r="Q126" s="96">
        <v>46065</v>
      </c>
      <c r="R126" s="9" t="s">
        <v>314</v>
      </c>
      <c r="S126" s="94" t="s">
        <v>1675</v>
      </c>
      <c r="T126" s="94"/>
      <c r="U126" s="55" t="s">
        <v>1680</v>
      </c>
      <c r="V126" s="85" t="s">
        <v>108</v>
      </c>
      <c r="W126" s="10"/>
      <c r="X126" s="102"/>
      <c r="Y126" s="10"/>
      <c r="Z126" s="10"/>
      <c r="AA126" s="102"/>
      <c r="AB126" s="10"/>
      <c r="AC126" s="10"/>
      <c r="AD126" s="102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spans="1:49" ht="19.2" x14ac:dyDescent="0.4">
      <c r="A127" s="6">
        <v>124</v>
      </c>
      <c r="B127" s="6" t="s">
        <v>1225</v>
      </c>
      <c r="C127" s="36" t="s">
        <v>1272</v>
      </c>
      <c r="D127" s="62" t="s">
        <v>1273</v>
      </c>
      <c r="E127" s="62"/>
      <c r="F127" s="97">
        <v>45770</v>
      </c>
      <c r="G127" s="23" t="s">
        <v>1226</v>
      </c>
      <c r="H127" s="23" t="s">
        <v>1227</v>
      </c>
      <c r="I127" s="23" t="s">
        <v>1215</v>
      </c>
      <c r="J127" s="26">
        <f t="shared" si="3"/>
        <v>1</v>
      </c>
      <c r="K127" s="23" t="s">
        <v>1211</v>
      </c>
      <c r="L127" s="23" t="s">
        <v>107</v>
      </c>
      <c r="M127" s="55" t="s">
        <v>1707</v>
      </c>
      <c r="N127" s="55" t="s">
        <v>107</v>
      </c>
      <c r="O127" s="55" t="s">
        <v>128</v>
      </c>
      <c r="P127" s="55" t="s">
        <v>1665</v>
      </c>
      <c r="Q127" s="96">
        <v>46071</v>
      </c>
      <c r="R127" s="9" t="s">
        <v>314</v>
      </c>
      <c r="S127" s="94" t="s">
        <v>1675</v>
      </c>
      <c r="T127" s="94"/>
      <c r="U127" s="55" t="s">
        <v>1680</v>
      </c>
      <c r="V127" s="85" t="s">
        <v>108</v>
      </c>
      <c r="W127" s="10"/>
      <c r="X127" s="102"/>
      <c r="Y127" s="10"/>
      <c r="Z127" s="10"/>
      <c r="AA127" s="102"/>
      <c r="AB127" s="10"/>
      <c r="AC127" s="10"/>
      <c r="AD127" s="102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spans="1:49" x14ac:dyDescent="0.4">
      <c r="A128" s="6">
        <v>125</v>
      </c>
      <c r="B128" s="6" t="s">
        <v>1207</v>
      </c>
      <c r="C128" s="36" t="s">
        <v>1264</v>
      </c>
      <c r="D128" s="62" t="s">
        <v>1265</v>
      </c>
      <c r="E128" s="62"/>
      <c r="F128" s="97">
        <v>45771</v>
      </c>
      <c r="G128" s="23" t="s">
        <v>1208</v>
      </c>
      <c r="H128" s="9" t="s">
        <v>1209</v>
      </c>
      <c r="I128" s="9" t="s">
        <v>1210</v>
      </c>
      <c r="J128" s="6">
        <f t="shared" si="3"/>
        <v>1</v>
      </c>
      <c r="K128" s="9" t="s">
        <v>1211</v>
      </c>
      <c r="L128" s="23"/>
      <c r="M128" s="55" t="s">
        <v>1707</v>
      </c>
      <c r="N128" s="55"/>
      <c r="O128" s="55" t="s">
        <v>128</v>
      </c>
      <c r="P128" s="55"/>
      <c r="Q128" s="96">
        <v>45799</v>
      </c>
      <c r="R128" s="9" t="s">
        <v>1410</v>
      </c>
      <c r="S128" s="94" t="s">
        <v>1412</v>
      </c>
      <c r="T128" s="94"/>
      <c r="U128" s="55"/>
      <c r="V128" s="62"/>
      <c r="W128" s="10"/>
      <c r="X128" s="102"/>
      <c r="Y128" s="10"/>
      <c r="Z128" s="10"/>
      <c r="AA128" s="102"/>
      <c r="AB128" s="10"/>
      <c r="AC128" s="10"/>
      <c r="AD128" s="102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spans="1:16382" ht="19.2" x14ac:dyDescent="0.4">
      <c r="A129" s="6">
        <v>126</v>
      </c>
      <c r="B129" s="6" t="s">
        <v>1231</v>
      </c>
      <c r="C129" s="36" t="s">
        <v>1276</v>
      </c>
      <c r="D129" s="62" t="s">
        <v>1277</v>
      </c>
      <c r="E129" s="62"/>
      <c r="F129" s="97">
        <v>45771</v>
      </c>
      <c r="G129" s="23" t="s">
        <v>1232</v>
      </c>
      <c r="H129" s="23" t="s">
        <v>1233</v>
      </c>
      <c r="I129" s="23" t="s">
        <v>1234</v>
      </c>
      <c r="J129" s="26">
        <f t="shared" si="3"/>
        <v>1</v>
      </c>
      <c r="K129" s="23" t="s">
        <v>1235</v>
      </c>
      <c r="L129" s="23" t="s">
        <v>107</v>
      </c>
      <c r="M129" s="55" t="s">
        <v>1707</v>
      </c>
      <c r="N129" s="55" t="s">
        <v>107</v>
      </c>
      <c r="O129" s="55" t="s">
        <v>128</v>
      </c>
      <c r="P129" s="55" t="s">
        <v>1665</v>
      </c>
      <c r="Q129" s="96">
        <v>46092</v>
      </c>
      <c r="R129" s="9" t="s">
        <v>317</v>
      </c>
      <c r="S129" s="94" t="s">
        <v>1763</v>
      </c>
      <c r="T129" s="94"/>
      <c r="U129" s="55" t="s">
        <v>1680</v>
      </c>
      <c r="V129" s="85" t="s">
        <v>108</v>
      </c>
      <c r="W129" s="10"/>
      <c r="X129" s="102"/>
      <c r="Y129" s="10"/>
      <c r="Z129" s="10"/>
      <c r="AA129" s="102"/>
      <c r="AB129" s="10"/>
      <c r="AC129" s="10"/>
      <c r="AD129" s="102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spans="1:16382" ht="19.2" x14ac:dyDescent="0.4">
      <c r="A130" s="6">
        <v>127</v>
      </c>
      <c r="B130" s="6" t="s">
        <v>1231</v>
      </c>
      <c r="C130" s="36" t="s">
        <v>1278</v>
      </c>
      <c r="D130" s="62" t="s">
        <v>1279</v>
      </c>
      <c r="E130" s="62"/>
      <c r="F130" s="97">
        <v>45771</v>
      </c>
      <c r="G130" s="23" t="s">
        <v>1232</v>
      </c>
      <c r="H130" s="23" t="s">
        <v>1233</v>
      </c>
      <c r="I130" s="23" t="s">
        <v>1234</v>
      </c>
      <c r="J130" s="26">
        <f t="shared" si="3"/>
        <v>1</v>
      </c>
      <c r="K130" s="23" t="s">
        <v>1235</v>
      </c>
      <c r="L130" s="23" t="s">
        <v>107</v>
      </c>
      <c r="M130" s="55" t="s">
        <v>1707</v>
      </c>
      <c r="N130" s="55" t="s">
        <v>107</v>
      </c>
      <c r="O130" s="55" t="s">
        <v>128</v>
      </c>
      <c r="P130" s="55" t="s">
        <v>1665</v>
      </c>
      <c r="Q130" s="96">
        <v>46092</v>
      </c>
      <c r="R130" s="9" t="s">
        <v>317</v>
      </c>
      <c r="S130" s="94" t="s">
        <v>1763</v>
      </c>
      <c r="T130" s="94"/>
      <c r="U130" s="55" t="s">
        <v>1680</v>
      </c>
      <c r="V130" s="85" t="s">
        <v>108</v>
      </c>
      <c r="W130" s="10"/>
      <c r="X130" s="102"/>
      <c r="Y130" s="10"/>
      <c r="Z130" s="10"/>
      <c r="AA130" s="102"/>
      <c r="AB130" s="10"/>
      <c r="AC130" s="10"/>
      <c r="AD130" s="102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spans="1:16382" s="48" customFormat="1" ht="19.2" customHeight="1" x14ac:dyDescent="0.4">
      <c r="A131" s="6">
        <v>128</v>
      </c>
      <c r="B131" s="6" t="s">
        <v>1230</v>
      </c>
      <c r="C131" s="36" t="s">
        <v>1274</v>
      </c>
      <c r="D131" s="62" t="s">
        <v>1275</v>
      </c>
      <c r="E131" s="62"/>
      <c r="F131" s="97">
        <v>45771</v>
      </c>
      <c r="G131" s="23" t="s">
        <v>1232</v>
      </c>
      <c r="H131" s="23" t="s">
        <v>1214</v>
      </c>
      <c r="I131" s="23" t="s">
        <v>1215</v>
      </c>
      <c r="J131" s="26">
        <f t="shared" si="3"/>
        <v>1</v>
      </c>
      <c r="K131" s="23" t="s">
        <v>107</v>
      </c>
      <c r="L131" s="23" t="s">
        <v>127</v>
      </c>
      <c r="M131" s="55" t="s">
        <v>1707</v>
      </c>
      <c r="N131" s="55" t="s">
        <v>1719</v>
      </c>
      <c r="O131" s="55" t="s">
        <v>128</v>
      </c>
      <c r="P131" s="55" t="s">
        <v>1665</v>
      </c>
      <c r="Q131" s="96">
        <v>46071</v>
      </c>
      <c r="R131" s="9" t="s">
        <v>1702</v>
      </c>
      <c r="S131" s="94" t="s">
        <v>1701</v>
      </c>
      <c r="T131" s="55" t="s">
        <v>1718</v>
      </c>
      <c r="U131" s="55" t="s">
        <v>1680</v>
      </c>
      <c r="V131" s="62" t="s">
        <v>108</v>
      </c>
      <c r="W131" s="10"/>
      <c r="X131" s="102"/>
      <c r="Y131" s="10"/>
      <c r="Z131" s="10"/>
      <c r="AA131" s="102"/>
      <c r="AB131" s="10"/>
      <c r="AC131" s="10"/>
      <c r="AD131" s="102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/>
      <c r="OL131" s="1"/>
      <c r="OM131" s="1"/>
      <c r="ON131" s="1"/>
      <c r="OO131" s="1"/>
      <c r="OP131" s="1"/>
      <c r="OQ131" s="1"/>
      <c r="OR131" s="1"/>
      <c r="OS131" s="1"/>
      <c r="OT131" s="1"/>
      <c r="OU131" s="1"/>
      <c r="OV131" s="1"/>
      <c r="OW131" s="1"/>
      <c r="OX131" s="1"/>
      <c r="OY131" s="1"/>
      <c r="OZ131" s="1"/>
      <c r="PA131" s="1"/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/>
      <c r="PO131" s="1"/>
      <c r="PP131" s="1"/>
      <c r="PQ131" s="1"/>
      <c r="PR131" s="1"/>
      <c r="PS131" s="1"/>
      <c r="PT131" s="1"/>
      <c r="PU131" s="1"/>
      <c r="PV131" s="1"/>
      <c r="PW131" s="1"/>
      <c r="PX131" s="1"/>
      <c r="PY131" s="1"/>
      <c r="PZ131" s="1"/>
      <c r="QA131" s="1"/>
      <c r="QB131" s="1"/>
      <c r="QC131" s="1"/>
      <c r="QD131" s="1"/>
      <c r="QE131" s="1"/>
      <c r="QF131" s="1"/>
      <c r="QG131" s="1"/>
      <c r="QH131" s="1"/>
      <c r="QI131" s="1"/>
      <c r="QJ131" s="1"/>
      <c r="QK131" s="1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  <c r="UU131" s="1"/>
      <c r="UV131" s="1"/>
      <c r="UW131" s="1"/>
      <c r="UX131" s="1"/>
      <c r="UY131" s="1"/>
      <c r="UZ131" s="1"/>
      <c r="VA131" s="1"/>
      <c r="VB131" s="1"/>
      <c r="VC131" s="1"/>
      <c r="VD131" s="1"/>
      <c r="VE131" s="1"/>
      <c r="VF131" s="1"/>
      <c r="VG131" s="1"/>
      <c r="VH131" s="1"/>
      <c r="VI131" s="1"/>
      <c r="VJ131" s="1"/>
      <c r="VK131" s="1"/>
      <c r="VL131" s="1"/>
      <c r="VM131" s="1"/>
      <c r="VN131" s="1"/>
      <c r="VO131" s="1"/>
      <c r="VP131" s="1"/>
      <c r="VQ131" s="1"/>
      <c r="VR131" s="1"/>
      <c r="VS131" s="1"/>
      <c r="VT131" s="1"/>
      <c r="VU131" s="1"/>
      <c r="VV131" s="1"/>
      <c r="VW131" s="1"/>
      <c r="VX131" s="1"/>
      <c r="VY131" s="1"/>
      <c r="VZ131" s="1"/>
      <c r="WA131" s="1"/>
      <c r="WB131" s="1"/>
      <c r="WC131" s="1"/>
      <c r="WD131" s="1"/>
      <c r="WE131" s="1"/>
      <c r="WF131" s="1"/>
      <c r="WG131" s="1"/>
      <c r="WH131" s="1"/>
      <c r="WI131" s="1"/>
      <c r="WJ131" s="1"/>
      <c r="WK131" s="1"/>
      <c r="WL131" s="1"/>
      <c r="WM131" s="1"/>
      <c r="WN131" s="1"/>
      <c r="WO131" s="1"/>
      <c r="WP131" s="1"/>
      <c r="WQ131" s="1"/>
      <c r="WR131" s="1"/>
      <c r="WS131" s="1"/>
      <c r="WT131" s="1"/>
      <c r="WU131" s="1"/>
      <c r="WV131" s="1"/>
      <c r="WW131" s="1"/>
      <c r="WX131" s="1"/>
      <c r="WY131" s="1"/>
      <c r="WZ131" s="1"/>
      <c r="XA131" s="1"/>
      <c r="XB131" s="1"/>
      <c r="XC131" s="1"/>
      <c r="XD131" s="1"/>
      <c r="XE131" s="1"/>
      <c r="XF131" s="1"/>
      <c r="XG131" s="1"/>
      <c r="XH131" s="1"/>
      <c r="XI131" s="1"/>
      <c r="XJ131" s="1"/>
      <c r="XK131" s="1"/>
      <c r="XL131" s="1"/>
      <c r="XM131" s="1"/>
      <c r="XN131" s="1"/>
      <c r="XO131" s="1"/>
      <c r="XP131" s="1"/>
      <c r="XQ131" s="1"/>
      <c r="XR131" s="1"/>
      <c r="XS131" s="1"/>
      <c r="XT131" s="1"/>
      <c r="XU131" s="1"/>
      <c r="XV131" s="1"/>
      <c r="XW131" s="1"/>
      <c r="XX131" s="1"/>
      <c r="XY131" s="1"/>
      <c r="XZ131" s="1"/>
      <c r="YA131" s="1"/>
      <c r="YB131" s="1"/>
      <c r="YC131" s="1"/>
      <c r="YD131" s="1"/>
      <c r="YE131" s="1"/>
      <c r="YF131" s="1"/>
      <c r="YG131" s="1"/>
      <c r="YH131" s="1"/>
      <c r="YI131" s="1"/>
      <c r="YJ131" s="1"/>
      <c r="YK131" s="1"/>
      <c r="YL131" s="1"/>
      <c r="YM131" s="1"/>
      <c r="YN131" s="1"/>
      <c r="YO131" s="1"/>
      <c r="YP131" s="1"/>
      <c r="YQ131" s="1"/>
      <c r="YR131" s="1"/>
      <c r="YS131" s="1"/>
      <c r="YT131" s="1"/>
      <c r="YU131" s="1"/>
      <c r="YV131" s="1"/>
      <c r="YW131" s="1"/>
      <c r="YX131" s="1"/>
      <c r="YY131" s="1"/>
      <c r="YZ131" s="1"/>
      <c r="ZA131" s="1"/>
      <c r="ZB131" s="1"/>
      <c r="ZC131" s="1"/>
      <c r="ZD131" s="1"/>
      <c r="ZE131" s="1"/>
      <c r="ZF131" s="1"/>
      <c r="ZG131" s="1"/>
      <c r="ZH131" s="1"/>
      <c r="ZI131" s="1"/>
      <c r="ZJ131" s="1"/>
      <c r="ZK131" s="1"/>
      <c r="ZL131" s="1"/>
      <c r="ZM131" s="1"/>
      <c r="ZN131" s="1"/>
      <c r="ZO131" s="1"/>
      <c r="ZP131" s="1"/>
      <c r="ZQ131" s="1"/>
      <c r="ZR131" s="1"/>
      <c r="ZS131" s="1"/>
      <c r="ZT131" s="1"/>
      <c r="ZU131" s="1"/>
      <c r="ZV131" s="1"/>
      <c r="ZW131" s="1"/>
      <c r="ZX131" s="1"/>
      <c r="ZY131" s="1"/>
      <c r="ZZ131" s="1"/>
      <c r="AAA131" s="1"/>
      <c r="AAB131" s="1"/>
      <c r="AAC131" s="1"/>
      <c r="AAD131" s="1"/>
      <c r="AAE131" s="1"/>
      <c r="AAF131" s="1"/>
      <c r="AAG131" s="1"/>
      <c r="AAH131" s="1"/>
      <c r="AAI131" s="1"/>
      <c r="AAJ131" s="1"/>
      <c r="AAK131" s="1"/>
      <c r="AAL131" s="1"/>
      <c r="AAM131" s="1"/>
      <c r="AAN131" s="1"/>
      <c r="AAO131" s="1"/>
      <c r="AAP131" s="1"/>
      <c r="AAQ131" s="1"/>
      <c r="AAR131" s="1"/>
      <c r="AAS131" s="1"/>
      <c r="AAT131" s="1"/>
      <c r="AAU131" s="1"/>
      <c r="AAV131" s="1"/>
      <c r="AAW131" s="1"/>
      <c r="AAX131" s="1"/>
      <c r="AAY131" s="1"/>
      <c r="AAZ131" s="1"/>
      <c r="ABA131" s="1"/>
      <c r="ABB131" s="1"/>
      <c r="ABC131" s="1"/>
      <c r="ABD131" s="1"/>
      <c r="ABE131" s="1"/>
      <c r="ABF131" s="1"/>
      <c r="ABG131" s="1"/>
      <c r="ABH131" s="1"/>
      <c r="ABI131" s="1"/>
      <c r="ABJ131" s="1"/>
      <c r="ABK131" s="1"/>
      <c r="ABL131" s="1"/>
      <c r="ABM131" s="1"/>
      <c r="ABN131" s="1"/>
      <c r="ABO131" s="1"/>
      <c r="ABP131" s="1"/>
      <c r="ABQ131" s="1"/>
      <c r="ABR131" s="1"/>
      <c r="ABS131" s="1"/>
      <c r="ABT131" s="1"/>
      <c r="ABU131" s="1"/>
      <c r="ABV131" s="1"/>
      <c r="ABW131" s="1"/>
      <c r="ABX131" s="1"/>
      <c r="ABY131" s="1"/>
      <c r="ABZ131" s="1"/>
      <c r="ACA131" s="1"/>
      <c r="ACB131" s="1"/>
      <c r="ACC131" s="1"/>
      <c r="ACD131" s="1"/>
      <c r="ACE131" s="1"/>
      <c r="ACF131" s="1"/>
      <c r="ACG131" s="1"/>
      <c r="ACH131" s="1"/>
      <c r="ACI131" s="1"/>
      <c r="ACJ131" s="1"/>
      <c r="ACK131" s="1"/>
      <c r="ACL131" s="1"/>
      <c r="ACM131" s="1"/>
      <c r="ACN131" s="1"/>
      <c r="ACO131" s="1"/>
      <c r="ACP131" s="1"/>
      <c r="ACQ131" s="1"/>
      <c r="ACR131" s="1"/>
      <c r="ACS131" s="1"/>
      <c r="ACT131" s="1"/>
      <c r="ACU131" s="1"/>
      <c r="ACV131" s="1"/>
      <c r="ACW131" s="1"/>
      <c r="ACX131" s="1"/>
      <c r="ACY131" s="1"/>
      <c r="ACZ131" s="1"/>
      <c r="ADA131" s="1"/>
      <c r="ADB131" s="1"/>
      <c r="ADC131" s="1"/>
      <c r="ADD131" s="1"/>
      <c r="ADE131" s="1"/>
      <c r="ADF131" s="1"/>
      <c r="ADG131" s="1"/>
      <c r="ADH131" s="1"/>
      <c r="ADI131" s="1"/>
      <c r="ADJ131" s="1"/>
      <c r="ADK131" s="1"/>
      <c r="ADL131" s="1"/>
      <c r="ADM131" s="1"/>
      <c r="ADN131" s="1"/>
      <c r="ADO131" s="1"/>
      <c r="ADP131" s="1"/>
      <c r="ADQ131" s="1"/>
      <c r="ADR131" s="1"/>
      <c r="ADS131" s="1"/>
      <c r="ADT131" s="1"/>
      <c r="ADU131" s="1"/>
      <c r="ADV131" s="1"/>
      <c r="ADW131" s="1"/>
      <c r="ADX131" s="1"/>
      <c r="ADY131" s="1"/>
      <c r="ADZ131" s="1"/>
      <c r="AEA131" s="1"/>
      <c r="AEB131" s="1"/>
      <c r="AEC131" s="1"/>
      <c r="AED131" s="1"/>
      <c r="AEE131" s="1"/>
      <c r="AEF131" s="1"/>
      <c r="AEG131" s="1"/>
      <c r="AEH131" s="1"/>
      <c r="AEI131" s="1"/>
      <c r="AEJ131" s="1"/>
      <c r="AEK131" s="1"/>
      <c r="AEL131" s="1"/>
      <c r="AEM131" s="1"/>
      <c r="AEN131" s="1"/>
      <c r="AEO131" s="1"/>
      <c r="AEP131" s="1"/>
      <c r="AEQ131" s="1"/>
      <c r="AER131" s="1"/>
      <c r="AES131" s="1"/>
      <c r="AET131" s="1"/>
      <c r="AEU131" s="1"/>
      <c r="AEV131" s="1"/>
      <c r="AEW131" s="1"/>
      <c r="AEX131" s="1"/>
      <c r="AEY131" s="1"/>
      <c r="AEZ131" s="1"/>
      <c r="AFA131" s="1"/>
      <c r="AFB131" s="1"/>
      <c r="AFC131" s="1"/>
      <c r="AFD131" s="1"/>
      <c r="AFE131" s="1"/>
      <c r="AFF131" s="1"/>
      <c r="AFG131" s="1"/>
      <c r="AFH131" s="1"/>
      <c r="AFI131" s="1"/>
      <c r="AFJ131" s="1"/>
      <c r="AFK131" s="1"/>
      <c r="AFL131" s="1"/>
      <c r="AFM131" s="1"/>
      <c r="AFN131" s="1"/>
      <c r="AFO131" s="1"/>
      <c r="AFP131" s="1"/>
      <c r="AFQ131" s="1"/>
      <c r="AFR131" s="1"/>
      <c r="AFS131" s="1"/>
      <c r="AFT131" s="1"/>
      <c r="AFU131" s="1"/>
      <c r="AFV131" s="1"/>
      <c r="AFW131" s="1"/>
      <c r="AFX131" s="1"/>
      <c r="AFY131" s="1"/>
      <c r="AFZ131" s="1"/>
      <c r="AGA131" s="1"/>
      <c r="AGB131" s="1"/>
      <c r="AGC131" s="1"/>
      <c r="AGD131" s="1"/>
      <c r="AGE131" s="1"/>
      <c r="AGF131" s="1"/>
      <c r="AGG131" s="1"/>
      <c r="AGH131" s="1"/>
      <c r="AGI131" s="1"/>
      <c r="AGJ131" s="1"/>
      <c r="AGK131" s="1"/>
      <c r="AGL131" s="1"/>
      <c r="AGM131" s="1"/>
      <c r="AGN131" s="1"/>
      <c r="AGO131" s="1"/>
      <c r="AGP131" s="1"/>
      <c r="AGQ131" s="1"/>
      <c r="AGR131" s="1"/>
      <c r="AGS131" s="1"/>
      <c r="AGT131" s="1"/>
      <c r="AGU131" s="1"/>
      <c r="AGV131" s="1"/>
      <c r="AGW131" s="1"/>
      <c r="AGX131" s="1"/>
      <c r="AGY131" s="1"/>
      <c r="AGZ131" s="1"/>
      <c r="AHA131" s="1"/>
      <c r="AHB131" s="1"/>
      <c r="AHC131" s="1"/>
      <c r="AHD131" s="1"/>
      <c r="AHE131" s="1"/>
      <c r="AHF131" s="1"/>
      <c r="AHG131" s="1"/>
      <c r="AHH131" s="1"/>
      <c r="AHI131" s="1"/>
      <c r="AHJ131" s="1"/>
      <c r="AHK131" s="1"/>
      <c r="AHL131" s="1"/>
      <c r="AHM131" s="1"/>
      <c r="AHN131" s="1"/>
      <c r="AHO131" s="1"/>
      <c r="AHP131" s="1"/>
      <c r="AHQ131" s="1"/>
      <c r="AHR131" s="1"/>
      <c r="AHS131" s="1"/>
      <c r="AHT131" s="1"/>
      <c r="AHU131" s="1"/>
      <c r="AHV131" s="1"/>
      <c r="AHW131" s="1"/>
      <c r="AHX131" s="1"/>
      <c r="AHY131" s="1"/>
      <c r="AHZ131" s="1"/>
      <c r="AIA131" s="1"/>
      <c r="AIB131" s="1"/>
      <c r="AIC131" s="1"/>
      <c r="AID131" s="1"/>
      <c r="AIE131" s="1"/>
      <c r="AIF131" s="1"/>
      <c r="AIG131" s="1"/>
      <c r="AIH131" s="1"/>
      <c r="AII131" s="1"/>
      <c r="AIJ131" s="1"/>
      <c r="AIK131" s="1"/>
      <c r="AIL131" s="1"/>
      <c r="AIM131" s="1"/>
      <c r="AIN131" s="1"/>
      <c r="AIO131" s="1"/>
      <c r="AIP131" s="1"/>
      <c r="AIQ131" s="1"/>
      <c r="AIR131" s="1"/>
      <c r="AIS131" s="1"/>
      <c r="AIT131" s="1"/>
      <c r="AIU131" s="1"/>
      <c r="AIV131" s="1"/>
      <c r="AIW131" s="1"/>
      <c r="AIX131" s="1"/>
      <c r="AIY131" s="1"/>
      <c r="AIZ131" s="1"/>
      <c r="AJA131" s="1"/>
      <c r="AJB131" s="1"/>
      <c r="AJC131" s="1"/>
      <c r="AJD131" s="1"/>
      <c r="AJE131" s="1"/>
      <c r="AJF131" s="1"/>
      <c r="AJG131" s="1"/>
      <c r="AJH131" s="1"/>
      <c r="AJI131" s="1"/>
      <c r="AJJ131" s="1"/>
      <c r="AJK131" s="1"/>
      <c r="AJL131" s="1"/>
      <c r="AJM131" s="1"/>
      <c r="AJN131" s="1"/>
      <c r="AJO131" s="1"/>
      <c r="AJP131" s="1"/>
      <c r="AJQ131" s="1"/>
      <c r="AJR131" s="1"/>
      <c r="AJS131" s="1"/>
      <c r="AJT131" s="1"/>
      <c r="AJU131" s="1"/>
      <c r="AJV131" s="1"/>
      <c r="AJW131" s="1"/>
      <c r="AJX131" s="1"/>
      <c r="AJY131" s="1"/>
      <c r="AJZ131" s="1"/>
      <c r="AKA131" s="1"/>
      <c r="AKB131" s="1"/>
      <c r="AKC131" s="1"/>
      <c r="AKD131" s="1"/>
      <c r="AKE131" s="1"/>
      <c r="AKF131" s="1"/>
      <c r="AKG131" s="1"/>
      <c r="AKH131" s="1"/>
      <c r="AKI131" s="1"/>
      <c r="AKJ131" s="1"/>
      <c r="AKK131" s="1"/>
      <c r="AKL131" s="1"/>
      <c r="AKM131" s="1"/>
      <c r="AKN131" s="1"/>
      <c r="AKO131" s="1"/>
      <c r="AKP131" s="1"/>
      <c r="AKQ131" s="1"/>
      <c r="AKR131" s="1"/>
      <c r="AKS131" s="1"/>
      <c r="AKT131" s="1"/>
      <c r="AKU131" s="1"/>
      <c r="AKV131" s="1"/>
      <c r="AKW131" s="1"/>
      <c r="AKX131" s="1"/>
      <c r="AKY131" s="1"/>
      <c r="AKZ131" s="1"/>
      <c r="ALA131" s="1"/>
      <c r="ALB131" s="1"/>
      <c r="ALC131" s="1"/>
      <c r="ALD131" s="1"/>
      <c r="ALE131" s="1"/>
      <c r="ALF131" s="1"/>
      <c r="ALG131" s="1"/>
      <c r="ALH131" s="1"/>
      <c r="ALI131" s="1"/>
      <c r="ALJ131" s="1"/>
      <c r="ALK131" s="1"/>
      <c r="ALL131" s="1"/>
      <c r="ALM131" s="1"/>
      <c r="ALN131" s="1"/>
      <c r="ALO131" s="1"/>
      <c r="ALP131" s="1"/>
      <c r="ALQ131" s="1"/>
      <c r="ALR131" s="1"/>
      <c r="ALS131" s="1"/>
      <c r="ALT131" s="1"/>
      <c r="ALU131" s="1"/>
      <c r="ALV131" s="1"/>
      <c r="ALW131" s="1"/>
      <c r="ALX131" s="1"/>
      <c r="ALY131" s="1"/>
      <c r="ALZ131" s="1"/>
      <c r="AMA131" s="1"/>
      <c r="AMB131" s="1"/>
      <c r="AMC131" s="1"/>
      <c r="AMD131" s="1"/>
      <c r="AME131" s="1"/>
      <c r="AMF131" s="1"/>
      <c r="AMG131" s="1"/>
      <c r="AMH131" s="1"/>
      <c r="AMI131" s="1"/>
      <c r="AMJ131" s="1"/>
      <c r="AMK131" s="1"/>
      <c r="AML131" s="1"/>
      <c r="AMM131" s="1"/>
      <c r="AMN131" s="1"/>
      <c r="AMO131" s="1"/>
      <c r="AMP131" s="1"/>
      <c r="AMQ131" s="1"/>
      <c r="AMR131" s="1"/>
      <c r="AMS131" s="1"/>
      <c r="AMT131" s="1"/>
      <c r="AMU131" s="1"/>
      <c r="AMV131" s="1"/>
      <c r="AMW131" s="1"/>
      <c r="AMX131" s="1"/>
      <c r="AMY131" s="1"/>
      <c r="AMZ131" s="1"/>
      <c r="ANA131" s="1"/>
      <c r="ANB131" s="1"/>
      <c r="ANC131" s="1"/>
      <c r="AND131" s="1"/>
      <c r="ANE131" s="1"/>
      <c r="ANF131" s="1"/>
      <c r="ANG131" s="1"/>
      <c r="ANH131" s="1"/>
      <c r="ANI131" s="1"/>
      <c r="ANJ131" s="1"/>
      <c r="ANK131" s="1"/>
      <c r="ANL131" s="1"/>
      <c r="ANM131" s="1"/>
      <c r="ANN131" s="1"/>
      <c r="ANO131" s="1"/>
      <c r="ANP131" s="1"/>
      <c r="ANQ131" s="1"/>
      <c r="ANR131" s="1"/>
      <c r="ANS131" s="1"/>
      <c r="ANT131" s="1"/>
      <c r="ANU131" s="1"/>
      <c r="ANV131" s="1"/>
      <c r="ANW131" s="1"/>
      <c r="ANX131" s="1"/>
      <c r="ANY131" s="1"/>
      <c r="ANZ131" s="1"/>
      <c r="AOA131" s="1"/>
      <c r="AOB131" s="1"/>
      <c r="AOC131" s="1"/>
      <c r="AOD131" s="1"/>
      <c r="AOE131" s="1"/>
      <c r="AOF131" s="1"/>
      <c r="AOG131" s="1"/>
      <c r="AOH131" s="1"/>
      <c r="AOI131" s="1"/>
      <c r="AOJ131" s="1"/>
      <c r="AOK131" s="1"/>
      <c r="AOL131" s="1"/>
      <c r="AOM131" s="1"/>
      <c r="AON131" s="1"/>
      <c r="AOO131" s="1"/>
      <c r="AOP131" s="1"/>
      <c r="AOQ131" s="1"/>
      <c r="AOR131" s="1"/>
      <c r="AOS131" s="1"/>
      <c r="AOT131" s="1"/>
      <c r="AOU131" s="1"/>
      <c r="AOV131" s="1"/>
      <c r="AOW131" s="1"/>
      <c r="AOX131" s="1"/>
      <c r="AOY131" s="1"/>
      <c r="AOZ131" s="1"/>
      <c r="APA131" s="1"/>
      <c r="APB131" s="1"/>
      <c r="APC131" s="1"/>
      <c r="APD131" s="1"/>
      <c r="APE131" s="1"/>
      <c r="APF131" s="1"/>
      <c r="APG131" s="1"/>
      <c r="APH131" s="1"/>
      <c r="API131" s="1"/>
      <c r="APJ131" s="1"/>
      <c r="APK131" s="1"/>
      <c r="APL131" s="1"/>
      <c r="APM131" s="1"/>
      <c r="APN131" s="1"/>
      <c r="APO131" s="1"/>
      <c r="APP131" s="1"/>
      <c r="APQ131" s="1"/>
      <c r="APR131" s="1"/>
      <c r="APS131" s="1"/>
      <c r="APT131" s="1"/>
      <c r="APU131" s="1"/>
      <c r="APV131" s="1"/>
      <c r="APW131" s="1"/>
      <c r="APX131" s="1"/>
      <c r="APY131" s="1"/>
      <c r="APZ131" s="1"/>
      <c r="AQA131" s="1"/>
      <c r="AQB131" s="1"/>
      <c r="AQC131" s="1"/>
      <c r="AQD131" s="1"/>
      <c r="AQE131" s="1"/>
      <c r="AQF131" s="1"/>
      <c r="AQG131" s="1"/>
      <c r="AQH131" s="1"/>
      <c r="AQI131" s="1"/>
      <c r="AQJ131" s="1"/>
      <c r="AQK131" s="1"/>
      <c r="AQL131" s="1"/>
      <c r="AQM131" s="1"/>
      <c r="AQN131" s="1"/>
      <c r="AQO131" s="1"/>
      <c r="AQP131" s="1"/>
      <c r="AQQ131" s="1"/>
      <c r="AQR131" s="1"/>
      <c r="AQS131" s="1"/>
      <c r="AQT131" s="1"/>
      <c r="AQU131" s="1"/>
      <c r="AQV131" s="1"/>
      <c r="AQW131" s="1"/>
      <c r="AQX131" s="1"/>
      <c r="AQY131" s="1"/>
      <c r="AQZ131" s="1"/>
      <c r="ARA131" s="1"/>
      <c r="ARB131" s="1"/>
      <c r="ARC131" s="1"/>
      <c r="ARD131" s="1"/>
      <c r="ARE131" s="1"/>
      <c r="ARF131" s="1"/>
      <c r="ARG131" s="1"/>
      <c r="ARH131" s="1"/>
      <c r="ARI131" s="1"/>
      <c r="ARJ131" s="1"/>
      <c r="ARK131" s="1"/>
      <c r="ARL131" s="1"/>
      <c r="ARM131" s="1"/>
      <c r="ARN131" s="1"/>
      <c r="ARO131" s="1"/>
      <c r="ARP131" s="1"/>
      <c r="ARQ131" s="1"/>
      <c r="ARR131" s="1"/>
      <c r="ARS131" s="1"/>
      <c r="ART131" s="1"/>
      <c r="ARU131" s="1"/>
      <c r="ARV131" s="1"/>
      <c r="ARW131" s="1"/>
      <c r="ARX131" s="1"/>
      <c r="ARY131" s="1"/>
      <c r="ARZ131" s="1"/>
      <c r="ASA131" s="1"/>
      <c r="ASB131" s="1"/>
      <c r="ASC131" s="1"/>
      <c r="ASD131" s="1"/>
      <c r="ASE131" s="1"/>
      <c r="ASF131" s="1"/>
      <c r="ASG131" s="1"/>
      <c r="ASH131" s="1"/>
      <c r="ASI131" s="1"/>
      <c r="ASJ131" s="1"/>
      <c r="ASK131" s="1"/>
      <c r="ASL131" s="1"/>
      <c r="ASM131" s="1"/>
      <c r="ASN131" s="1"/>
      <c r="ASO131" s="1"/>
      <c r="ASP131" s="1"/>
      <c r="ASQ131" s="1"/>
      <c r="ASR131" s="1"/>
      <c r="ASS131" s="1"/>
      <c r="AST131" s="1"/>
      <c r="ASU131" s="1"/>
      <c r="ASV131" s="1"/>
      <c r="ASW131" s="1"/>
      <c r="ASX131" s="1"/>
      <c r="ASY131" s="1"/>
      <c r="ASZ131" s="1"/>
      <c r="ATA131" s="1"/>
      <c r="ATB131" s="1"/>
      <c r="ATC131" s="1"/>
      <c r="ATD131" s="1"/>
      <c r="ATE131" s="1"/>
      <c r="ATF131" s="1"/>
      <c r="ATG131" s="1"/>
      <c r="ATH131" s="1"/>
      <c r="ATI131" s="1"/>
      <c r="ATJ131" s="1"/>
      <c r="ATK131" s="1"/>
      <c r="ATL131" s="1"/>
      <c r="ATM131" s="1"/>
      <c r="ATN131" s="1"/>
      <c r="ATO131" s="1"/>
      <c r="ATP131" s="1"/>
      <c r="ATQ131" s="1"/>
      <c r="ATR131" s="1"/>
      <c r="ATS131" s="1"/>
      <c r="ATT131" s="1"/>
      <c r="ATU131" s="1"/>
      <c r="ATV131" s="1"/>
      <c r="ATW131" s="1"/>
      <c r="ATX131" s="1"/>
      <c r="ATY131" s="1"/>
      <c r="ATZ131" s="1"/>
      <c r="AUA131" s="1"/>
      <c r="AUB131" s="1"/>
      <c r="AUC131" s="1"/>
      <c r="AUD131" s="1"/>
      <c r="AUE131" s="1"/>
      <c r="AUF131" s="1"/>
      <c r="AUG131" s="1"/>
      <c r="AUH131" s="1"/>
      <c r="AUI131" s="1"/>
      <c r="AUJ131" s="1"/>
      <c r="AUK131" s="1"/>
      <c r="AUL131" s="1"/>
      <c r="AUM131" s="1"/>
      <c r="AUN131" s="1"/>
      <c r="AUO131" s="1"/>
      <c r="AUP131" s="1"/>
      <c r="AUQ131" s="1"/>
      <c r="AUR131" s="1"/>
      <c r="AUS131" s="1"/>
      <c r="AUT131" s="1"/>
      <c r="AUU131" s="1"/>
      <c r="AUV131" s="1"/>
      <c r="AUW131" s="1"/>
      <c r="AUX131" s="1"/>
      <c r="AUY131" s="1"/>
      <c r="AUZ131" s="1"/>
      <c r="AVA131" s="1"/>
      <c r="AVB131" s="1"/>
      <c r="AVC131" s="1"/>
      <c r="AVD131" s="1"/>
      <c r="AVE131" s="1"/>
      <c r="AVF131" s="1"/>
      <c r="AVG131" s="1"/>
      <c r="AVH131" s="1"/>
      <c r="AVI131" s="1"/>
      <c r="AVJ131" s="1"/>
      <c r="AVK131" s="1"/>
      <c r="AVL131" s="1"/>
      <c r="AVM131" s="1"/>
      <c r="AVN131" s="1"/>
      <c r="AVO131" s="1"/>
      <c r="AVP131" s="1"/>
      <c r="AVQ131" s="1"/>
      <c r="AVR131" s="1"/>
      <c r="AVS131" s="1"/>
      <c r="AVT131" s="1"/>
      <c r="AVU131" s="1"/>
      <c r="AVV131" s="1"/>
      <c r="AVW131" s="1"/>
      <c r="AVX131" s="1"/>
      <c r="AVY131" s="1"/>
      <c r="AVZ131" s="1"/>
      <c r="AWA131" s="1"/>
      <c r="AWB131" s="1"/>
      <c r="AWC131" s="1"/>
      <c r="AWD131" s="1"/>
      <c r="AWE131" s="1"/>
      <c r="AWF131" s="1"/>
      <c r="AWG131" s="1"/>
      <c r="AWH131" s="1"/>
      <c r="AWI131" s="1"/>
      <c r="AWJ131" s="1"/>
      <c r="AWK131" s="1"/>
      <c r="AWL131" s="1"/>
      <c r="AWM131" s="1"/>
      <c r="AWN131" s="1"/>
      <c r="AWO131" s="1"/>
      <c r="AWP131" s="1"/>
      <c r="AWQ131" s="1"/>
      <c r="AWR131" s="1"/>
      <c r="AWS131" s="1"/>
      <c r="AWT131" s="1"/>
      <c r="AWU131" s="1"/>
      <c r="AWV131" s="1"/>
      <c r="AWW131" s="1"/>
      <c r="AWX131" s="1"/>
      <c r="AWY131" s="1"/>
      <c r="AWZ131" s="1"/>
      <c r="AXA131" s="1"/>
      <c r="AXB131" s="1"/>
      <c r="AXC131" s="1"/>
      <c r="AXD131" s="1"/>
      <c r="AXE131" s="1"/>
      <c r="AXF131" s="1"/>
      <c r="AXG131" s="1"/>
      <c r="AXH131" s="1"/>
      <c r="AXI131" s="1"/>
      <c r="AXJ131" s="1"/>
      <c r="AXK131" s="1"/>
      <c r="AXL131" s="1"/>
      <c r="AXM131" s="1"/>
      <c r="AXN131" s="1"/>
      <c r="AXO131" s="1"/>
      <c r="AXP131" s="1"/>
      <c r="AXQ131" s="1"/>
      <c r="AXR131" s="1"/>
      <c r="AXS131" s="1"/>
      <c r="AXT131" s="1"/>
      <c r="AXU131" s="1"/>
      <c r="AXV131" s="1"/>
      <c r="AXW131" s="1"/>
      <c r="AXX131" s="1"/>
      <c r="AXY131" s="1"/>
      <c r="AXZ131" s="1"/>
      <c r="AYA131" s="1"/>
      <c r="AYB131" s="1"/>
      <c r="AYC131" s="1"/>
      <c r="AYD131" s="1"/>
      <c r="AYE131" s="1"/>
      <c r="AYF131" s="1"/>
      <c r="AYG131" s="1"/>
      <c r="AYH131" s="1"/>
      <c r="AYI131" s="1"/>
      <c r="AYJ131" s="1"/>
      <c r="AYK131" s="1"/>
      <c r="AYL131" s="1"/>
      <c r="AYM131" s="1"/>
      <c r="AYN131" s="1"/>
      <c r="AYO131" s="1"/>
      <c r="AYP131" s="1"/>
      <c r="AYQ131" s="1"/>
      <c r="AYR131" s="1"/>
      <c r="AYS131" s="1"/>
      <c r="AYT131" s="1"/>
      <c r="AYU131" s="1"/>
      <c r="AYV131" s="1"/>
      <c r="AYW131" s="1"/>
      <c r="AYX131" s="1"/>
      <c r="AYY131" s="1"/>
      <c r="AYZ131" s="1"/>
      <c r="AZA131" s="1"/>
      <c r="AZB131" s="1"/>
      <c r="AZC131" s="1"/>
      <c r="AZD131" s="1"/>
      <c r="AZE131" s="1"/>
      <c r="AZF131" s="1"/>
      <c r="AZG131" s="1"/>
      <c r="AZH131" s="1"/>
      <c r="AZI131" s="1"/>
      <c r="AZJ131" s="1"/>
      <c r="AZK131" s="1"/>
      <c r="AZL131" s="1"/>
      <c r="AZM131" s="1"/>
      <c r="AZN131" s="1"/>
      <c r="AZO131" s="1"/>
      <c r="AZP131" s="1"/>
      <c r="AZQ131" s="1"/>
      <c r="AZR131" s="1"/>
      <c r="AZS131" s="1"/>
      <c r="AZT131" s="1"/>
      <c r="AZU131" s="1"/>
      <c r="AZV131" s="1"/>
      <c r="AZW131" s="1"/>
      <c r="AZX131" s="1"/>
      <c r="AZY131" s="1"/>
      <c r="AZZ131" s="1"/>
      <c r="BAA131" s="1"/>
      <c r="BAB131" s="1"/>
      <c r="BAC131" s="1"/>
      <c r="BAD131" s="1"/>
      <c r="BAE131" s="1"/>
      <c r="BAF131" s="1"/>
      <c r="BAG131" s="1"/>
      <c r="BAH131" s="1"/>
      <c r="BAI131" s="1"/>
      <c r="BAJ131" s="1"/>
      <c r="BAK131" s="1"/>
      <c r="BAL131" s="1"/>
      <c r="BAM131" s="1"/>
      <c r="BAN131" s="1"/>
      <c r="BAO131" s="1"/>
      <c r="BAP131" s="1"/>
      <c r="BAQ131" s="1"/>
      <c r="BAR131" s="1"/>
      <c r="BAS131" s="1"/>
      <c r="BAT131" s="1"/>
      <c r="BAU131" s="1"/>
      <c r="BAV131" s="1"/>
      <c r="BAW131" s="1"/>
      <c r="BAX131" s="1"/>
      <c r="BAY131" s="1"/>
      <c r="BAZ131" s="1"/>
      <c r="BBA131" s="1"/>
      <c r="BBB131" s="1"/>
      <c r="BBC131" s="1"/>
      <c r="BBD131" s="1"/>
      <c r="BBE131" s="1"/>
      <c r="BBF131" s="1"/>
      <c r="BBG131" s="1"/>
      <c r="BBH131" s="1"/>
      <c r="BBI131" s="1"/>
      <c r="BBJ131" s="1"/>
      <c r="BBK131" s="1"/>
      <c r="BBL131" s="1"/>
      <c r="BBM131" s="1"/>
      <c r="BBN131" s="1"/>
      <c r="BBO131" s="1"/>
      <c r="BBP131" s="1"/>
      <c r="BBQ131" s="1"/>
      <c r="BBR131" s="1"/>
      <c r="BBS131" s="1"/>
      <c r="BBT131" s="1"/>
      <c r="BBU131" s="1"/>
      <c r="BBV131" s="1"/>
      <c r="BBW131" s="1"/>
      <c r="BBX131" s="1"/>
      <c r="BBY131" s="1"/>
      <c r="BBZ131" s="1"/>
      <c r="BCA131" s="1"/>
      <c r="BCB131" s="1"/>
      <c r="BCC131" s="1"/>
      <c r="BCD131" s="1"/>
      <c r="BCE131" s="1"/>
      <c r="BCF131" s="1"/>
      <c r="BCG131" s="1"/>
      <c r="BCH131" s="1"/>
      <c r="BCI131" s="1"/>
      <c r="BCJ131" s="1"/>
      <c r="BCK131" s="1"/>
      <c r="BCL131" s="1"/>
      <c r="BCM131" s="1"/>
      <c r="BCN131" s="1"/>
      <c r="BCO131" s="1"/>
      <c r="BCP131" s="1"/>
      <c r="BCQ131" s="1"/>
      <c r="BCR131" s="1"/>
      <c r="BCS131" s="1"/>
      <c r="BCT131" s="1"/>
      <c r="BCU131" s="1"/>
      <c r="BCV131" s="1"/>
      <c r="BCW131" s="1"/>
      <c r="BCX131" s="1"/>
      <c r="BCY131" s="1"/>
      <c r="BCZ131" s="1"/>
      <c r="BDA131" s="1"/>
      <c r="BDB131" s="1"/>
      <c r="BDC131" s="1"/>
      <c r="BDD131" s="1"/>
      <c r="BDE131" s="1"/>
      <c r="BDF131" s="1"/>
      <c r="BDG131" s="1"/>
      <c r="BDH131" s="1"/>
      <c r="BDI131" s="1"/>
      <c r="BDJ131" s="1"/>
      <c r="BDK131" s="1"/>
      <c r="BDL131" s="1"/>
      <c r="BDM131" s="1"/>
      <c r="BDN131" s="1"/>
      <c r="BDO131" s="1"/>
      <c r="BDP131" s="1"/>
      <c r="BDQ131" s="1"/>
      <c r="BDR131" s="1"/>
      <c r="BDS131" s="1"/>
      <c r="BDT131" s="1"/>
      <c r="BDU131" s="1"/>
      <c r="BDV131" s="1"/>
      <c r="BDW131" s="1"/>
      <c r="BDX131" s="1"/>
      <c r="BDY131" s="1"/>
      <c r="BDZ131" s="1"/>
      <c r="BEA131" s="1"/>
      <c r="BEB131" s="1"/>
      <c r="BEC131" s="1"/>
      <c r="BED131" s="1"/>
      <c r="BEE131" s="1"/>
      <c r="BEF131" s="1"/>
      <c r="BEG131" s="1"/>
      <c r="BEH131" s="1"/>
      <c r="BEI131" s="1"/>
      <c r="BEJ131" s="1"/>
      <c r="BEK131" s="1"/>
      <c r="BEL131" s="1"/>
      <c r="BEM131" s="1"/>
      <c r="BEN131" s="1"/>
      <c r="BEO131" s="1"/>
      <c r="BEP131" s="1"/>
      <c r="BEQ131" s="1"/>
      <c r="BER131" s="1"/>
      <c r="BES131" s="1"/>
      <c r="BET131" s="1"/>
      <c r="BEU131" s="1"/>
      <c r="BEV131" s="1"/>
      <c r="BEW131" s="1"/>
      <c r="BEX131" s="1"/>
      <c r="BEY131" s="1"/>
      <c r="BEZ131" s="1"/>
      <c r="BFA131" s="1"/>
      <c r="BFB131" s="1"/>
      <c r="BFC131" s="1"/>
      <c r="BFD131" s="1"/>
      <c r="BFE131" s="1"/>
      <c r="BFF131" s="1"/>
      <c r="BFG131" s="1"/>
      <c r="BFH131" s="1"/>
      <c r="BFI131" s="1"/>
      <c r="BFJ131" s="1"/>
      <c r="BFK131" s="1"/>
      <c r="BFL131" s="1"/>
      <c r="BFM131" s="1"/>
      <c r="BFN131" s="1"/>
      <c r="BFO131" s="1"/>
      <c r="BFP131" s="1"/>
      <c r="BFQ131" s="1"/>
      <c r="BFR131" s="1"/>
      <c r="BFS131" s="1"/>
      <c r="BFT131" s="1"/>
      <c r="BFU131" s="1"/>
      <c r="BFV131" s="1"/>
      <c r="BFW131" s="1"/>
      <c r="BFX131" s="1"/>
      <c r="BFY131" s="1"/>
      <c r="BFZ131" s="1"/>
      <c r="BGA131" s="1"/>
      <c r="BGB131" s="1"/>
      <c r="BGC131" s="1"/>
      <c r="BGD131" s="1"/>
      <c r="BGE131" s="1"/>
      <c r="BGF131" s="1"/>
      <c r="BGG131" s="1"/>
      <c r="BGH131" s="1"/>
      <c r="BGI131" s="1"/>
      <c r="BGJ131" s="1"/>
      <c r="BGK131" s="1"/>
      <c r="BGL131" s="1"/>
      <c r="BGM131" s="1"/>
      <c r="BGN131" s="1"/>
      <c r="BGO131" s="1"/>
      <c r="BGP131" s="1"/>
      <c r="BGQ131" s="1"/>
      <c r="BGR131" s="1"/>
      <c r="BGS131" s="1"/>
      <c r="BGT131" s="1"/>
      <c r="BGU131" s="1"/>
      <c r="BGV131" s="1"/>
      <c r="BGW131" s="1"/>
      <c r="BGX131" s="1"/>
      <c r="BGY131" s="1"/>
      <c r="BGZ131" s="1"/>
      <c r="BHA131" s="1"/>
      <c r="BHB131" s="1"/>
      <c r="BHC131" s="1"/>
      <c r="BHD131" s="1"/>
      <c r="BHE131" s="1"/>
      <c r="BHF131" s="1"/>
      <c r="BHG131" s="1"/>
      <c r="BHH131" s="1"/>
      <c r="BHI131" s="1"/>
      <c r="BHJ131" s="1"/>
      <c r="BHK131" s="1"/>
      <c r="BHL131" s="1"/>
      <c r="BHM131" s="1"/>
      <c r="BHN131" s="1"/>
      <c r="BHO131" s="1"/>
      <c r="BHP131" s="1"/>
      <c r="BHQ131" s="1"/>
      <c r="BHR131" s="1"/>
      <c r="BHS131" s="1"/>
      <c r="BHT131" s="1"/>
      <c r="BHU131" s="1"/>
      <c r="BHV131" s="1"/>
      <c r="BHW131" s="1"/>
      <c r="BHX131" s="1"/>
      <c r="BHY131" s="1"/>
      <c r="BHZ131" s="1"/>
      <c r="BIA131" s="1"/>
      <c r="BIB131" s="1"/>
      <c r="BIC131" s="1"/>
      <c r="BID131" s="1"/>
      <c r="BIE131" s="1"/>
      <c r="BIF131" s="1"/>
      <c r="BIG131" s="1"/>
      <c r="BIH131" s="1"/>
      <c r="BII131" s="1"/>
      <c r="BIJ131" s="1"/>
      <c r="BIK131" s="1"/>
      <c r="BIL131" s="1"/>
      <c r="BIM131" s="1"/>
      <c r="BIN131" s="1"/>
      <c r="BIO131" s="1"/>
      <c r="BIP131" s="1"/>
      <c r="BIQ131" s="1"/>
      <c r="BIR131" s="1"/>
      <c r="BIS131" s="1"/>
      <c r="BIT131" s="1"/>
      <c r="BIU131" s="1"/>
      <c r="BIV131" s="1"/>
      <c r="BIW131" s="1"/>
      <c r="BIX131" s="1"/>
      <c r="BIY131" s="1"/>
      <c r="BIZ131" s="1"/>
      <c r="BJA131" s="1"/>
      <c r="BJB131" s="1"/>
      <c r="BJC131" s="1"/>
      <c r="BJD131" s="1"/>
      <c r="BJE131" s="1"/>
      <c r="BJF131" s="1"/>
      <c r="BJG131" s="1"/>
      <c r="BJH131" s="1"/>
      <c r="BJI131" s="1"/>
      <c r="BJJ131" s="1"/>
      <c r="BJK131" s="1"/>
      <c r="BJL131" s="1"/>
      <c r="BJM131" s="1"/>
      <c r="BJN131" s="1"/>
      <c r="BJO131" s="1"/>
      <c r="BJP131" s="1"/>
      <c r="BJQ131" s="1"/>
      <c r="BJR131" s="1"/>
      <c r="BJS131" s="1"/>
      <c r="BJT131" s="1"/>
      <c r="BJU131" s="1"/>
      <c r="BJV131" s="1"/>
      <c r="BJW131" s="1"/>
      <c r="BJX131" s="1"/>
      <c r="BJY131" s="1"/>
      <c r="BJZ131" s="1"/>
      <c r="BKA131" s="1"/>
      <c r="BKB131" s="1"/>
      <c r="BKC131" s="1"/>
      <c r="BKD131" s="1"/>
      <c r="BKE131" s="1"/>
      <c r="BKF131" s="1"/>
      <c r="BKG131" s="1"/>
      <c r="BKH131" s="1"/>
      <c r="BKI131" s="1"/>
      <c r="BKJ131" s="1"/>
      <c r="BKK131" s="1"/>
      <c r="BKL131" s="1"/>
      <c r="BKM131" s="1"/>
      <c r="BKN131" s="1"/>
      <c r="BKO131" s="1"/>
      <c r="BKP131" s="1"/>
      <c r="BKQ131" s="1"/>
      <c r="BKR131" s="1"/>
      <c r="BKS131" s="1"/>
      <c r="BKT131" s="1"/>
      <c r="BKU131" s="1"/>
      <c r="BKV131" s="1"/>
      <c r="BKW131" s="1"/>
      <c r="BKX131" s="1"/>
      <c r="BKY131" s="1"/>
      <c r="BKZ131" s="1"/>
      <c r="BLA131" s="1"/>
      <c r="BLB131" s="1"/>
      <c r="BLC131" s="1"/>
      <c r="BLD131" s="1"/>
      <c r="BLE131" s="1"/>
      <c r="BLF131" s="1"/>
      <c r="BLG131" s="1"/>
      <c r="BLH131" s="1"/>
      <c r="BLI131" s="1"/>
      <c r="BLJ131" s="1"/>
      <c r="BLK131" s="1"/>
      <c r="BLL131" s="1"/>
      <c r="BLM131" s="1"/>
      <c r="BLN131" s="1"/>
      <c r="BLO131" s="1"/>
      <c r="BLP131" s="1"/>
      <c r="BLQ131" s="1"/>
      <c r="BLR131" s="1"/>
      <c r="BLS131" s="1"/>
      <c r="BLT131" s="1"/>
      <c r="BLU131" s="1"/>
      <c r="BLV131" s="1"/>
      <c r="BLW131" s="1"/>
      <c r="BLX131" s="1"/>
      <c r="BLY131" s="1"/>
      <c r="BLZ131" s="1"/>
      <c r="BMA131" s="1"/>
      <c r="BMB131" s="1"/>
      <c r="BMC131" s="1"/>
      <c r="BMD131" s="1"/>
      <c r="BME131" s="1"/>
      <c r="BMF131" s="1"/>
      <c r="BMG131" s="1"/>
      <c r="BMH131" s="1"/>
      <c r="BMI131" s="1"/>
      <c r="BMJ131" s="1"/>
      <c r="BMK131" s="1"/>
      <c r="BML131" s="1"/>
      <c r="BMM131" s="1"/>
      <c r="BMN131" s="1"/>
      <c r="BMO131" s="1"/>
      <c r="BMP131" s="1"/>
      <c r="BMQ131" s="1"/>
      <c r="BMR131" s="1"/>
      <c r="BMS131" s="1"/>
      <c r="BMT131" s="1"/>
      <c r="BMU131" s="1"/>
      <c r="BMV131" s="1"/>
      <c r="BMW131" s="1"/>
      <c r="BMX131" s="1"/>
      <c r="BMY131" s="1"/>
      <c r="BMZ131" s="1"/>
      <c r="BNA131" s="1"/>
      <c r="BNB131" s="1"/>
      <c r="BNC131" s="1"/>
      <c r="BND131" s="1"/>
      <c r="BNE131" s="1"/>
      <c r="BNF131" s="1"/>
      <c r="BNG131" s="1"/>
      <c r="BNH131" s="1"/>
      <c r="BNI131" s="1"/>
      <c r="BNJ131" s="1"/>
      <c r="BNK131" s="1"/>
      <c r="BNL131" s="1"/>
      <c r="BNM131" s="1"/>
      <c r="BNN131" s="1"/>
      <c r="BNO131" s="1"/>
      <c r="BNP131" s="1"/>
      <c r="BNQ131" s="1"/>
      <c r="BNR131" s="1"/>
      <c r="BNS131" s="1"/>
      <c r="BNT131" s="1"/>
      <c r="BNU131" s="1"/>
      <c r="BNV131" s="1"/>
      <c r="BNW131" s="1"/>
      <c r="BNX131" s="1"/>
      <c r="BNY131" s="1"/>
      <c r="BNZ131" s="1"/>
      <c r="BOA131" s="1"/>
      <c r="BOB131" s="1"/>
      <c r="BOC131" s="1"/>
      <c r="BOD131" s="1"/>
      <c r="BOE131" s="1"/>
      <c r="BOF131" s="1"/>
      <c r="BOG131" s="1"/>
      <c r="BOH131" s="1"/>
      <c r="BOI131" s="1"/>
      <c r="BOJ131" s="1"/>
      <c r="BOK131" s="1"/>
      <c r="BOL131" s="1"/>
      <c r="BOM131" s="1"/>
      <c r="BON131" s="1"/>
      <c r="BOO131" s="1"/>
      <c r="BOP131" s="1"/>
      <c r="BOQ131" s="1"/>
      <c r="BOR131" s="1"/>
      <c r="BOS131" s="1"/>
      <c r="BOT131" s="1"/>
      <c r="BOU131" s="1"/>
      <c r="BOV131" s="1"/>
      <c r="BOW131" s="1"/>
      <c r="BOX131" s="1"/>
      <c r="BOY131" s="1"/>
      <c r="BOZ131" s="1"/>
      <c r="BPA131" s="1"/>
      <c r="BPB131" s="1"/>
      <c r="BPC131" s="1"/>
      <c r="BPD131" s="1"/>
      <c r="BPE131" s="1"/>
      <c r="BPF131" s="1"/>
      <c r="BPG131" s="1"/>
      <c r="BPH131" s="1"/>
      <c r="BPI131" s="1"/>
      <c r="BPJ131" s="1"/>
      <c r="BPK131" s="1"/>
      <c r="BPL131" s="1"/>
      <c r="BPM131" s="1"/>
      <c r="BPN131" s="1"/>
      <c r="BPO131" s="1"/>
      <c r="BPP131" s="1"/>
      <c r="BPQ131" s="1"/>
      <c r="BPR131" s="1"/>
      <c r="BPS131" s="1"/>
      <c r="BPT131" s="1"/>
      <c r="BPU131" s="1"/>
      <c r="BPV131" s="1"/>
      <c r="BPW131" s="1"/>
      <c r="BPX131" s="1"/>
      <c r="BPY131" s="1"/>
      <c r="BPZ131" s="1"/>
      <c r="BQA131" s="1"/>
      <c r="BQB131" s="1"/>
      <c r="BQC131" s="1"/>
      <c r="BQD131" s="1"/>
      <c r="BQE131" s="1"/>
      <c r="BQF131" s="1"/>
      <c r="BQG131" s="1"/>
      <c r="BQH131" s="1"/>
      <c r="BQI131" s="1"/>
      <c r="BQJ131" s="1"/>
      <c r="BQK131" s="1"/>
      <c r="BQL131" s="1"/>
      <c r="BQM131" s="1"/>
      <c r="BQN131" s="1"/>
      <c r="BQO131" s="1"/>
      <c r="BQP131" s="1"/>
      <c r="BQQ131" s="1"/>
      <c r="BQR131" s="1"/>
      <c r="BQS131" s="1"/>
      <c r="BQT131" s="1"/>
      <c r="BQU131" s="1"/>
      <c r="BQV131" s="1"/>
      <c r="BQW131" s="1"/>
      <c r="BQX131" s="1"/>
      <c r="BQY131" s="1"/>
      <c r="BQZ131" s="1"/>
      <c r="BRA131" s="1"/>
      <c r="BRB131" s="1"/>
      <c r="BRC131" s="1"/>
      <c r="BRD131" s="1"/>
      <c r="BRE131" s="1"/>
      <c r="BRF131" s="1"/>
      <c r="BRG131" s="1"/>
      <c r="BRH131" s="1"/>
      <c r="BRI131" s="1"/>
      <c r="BRJ131" s="1"/>
      <c r="BRK131" s="1"/>
      <c r="BRL131" s="1"/>
      <c r="BRM131" s="1"/>
      <c r="BRN131" s="1"/>
      <c r="BRO131" s="1"/>
      <c r="BRP131" s="1"/>
      <c r="BRQ131" s="1"/>
      <c r="BRR131" s="1"/>
      <c r="BRS131" s="1"/>
      <c r="BRT131" s="1"/>
      <c r="BRU131" s="1"/>
      <c r="BRV131" s="1"/>
      <c r="BRW131" s="1"/>
      <c r="BRX131" s="1"/>
      <c r="BRY131" s="1"/>
      <c r="BRZ131" s="1"/>
      <c r="BSA131" s="1"/>
      <c r="BSB131" s="1"/>
      <c r="BSC131" s="1"/>
      <c r="BSD131" s="1"/>
      <c r="BSE131" s="1"/>
      <c r="BSF131" s="1"/>
      <c r="BSG131" s="1"/>
      <c r="BSH131" s="1"/>
      <c r="BSI131" s="1"/>
      <c r="BSJ131" s="1"/>
      <c r="BSK131" s="1"/>
      <c r="BSL131" s="1"/>
      <c r="BSM131" s="1"/>
      <c r="BSN131" s="1"/>
      <c r="BSO131" s="1"/>
      <c r="BSP131" s="1"/>
      <c r="BSQ131" s="1"/>
      <c r="BSR131" s="1"/>
      <c r="BSS131" s="1"/>
      <c r="BST131" s="1"/>
      <c r="BSU131" s="1"/>
      <c r="BSV131" s="1"/>
      <c r="BSW131" s="1"/>
      <c r="BSX131" s="1"/>
      <c r="BSY131" s="1"/>
      <c r="BSZ131" s="1"/>
      <c r="BTA131" s="1"/>
      <c r="BTB131" s="1"/>
      <c r="BTC131" s="1"/>
      <c r="BTD131" s="1"/>
      <c r="BTE131" s="1"/>
      <c r="BTF131" s="1"/>
      <c r="BTG131" s="1"/>
      <c r="BTH131" s="1"/>
      <c r="BTI131" s="1"/>
      <c r="BTJ131" s="1"/>
      <c r="BTK131" s="1"/>
      <c r="BTL131" s="1"/>
      <c r="BTM131" s="1"/>
      <c r="BTN131" s="1"/>
      <c r="BTO131" s="1"/>
      <c r="BTP131" s="1"/>
      <c r="BTQ131" s="1"/>
      <c r="BTR131" s="1"/>
      <c r="BTS131" s="1"/>
      <c r="BTT131" s="1"/>
      <c r="BTU131" s="1"/>
      <c r="BTV131" s="1"/>
      <c r="BTW131" s="1"/>
      <c r="BTX131" s="1"/>
      <c r="BTY131" s="1"/>
      <c r="BTZ131" s="1"/>
      <c r="BUA131" s="1"/>
      <c r="BUB131" s="1"/>
      <c r="BUC131" s="1"/>
      <c r="BUD131" s="1"/>
      <c r="BUE131" s="1"/>
      <c r="BUF131" s="1"/>
      <c r="BUG131" s="1"/>
      <c r="BUH131" s="1"/>
      <c r="BUI131" s="1"/>
      <c r="BUJ131" s="1"/>
      <c r="BUK131" s="1"/>
      <c r="BUL131" s="1"/>
      <c r="BUM131" s="1"/>
      <c r="BUN131" s="1"/>
      <c r="BUO131" s="1"/>
      <c r="BUP131" s="1"/>
      <c r="BUQ131" s="1"/>
      <c r="BUR131" s="1"/>
      <c r="BUS131" s="1"/>
      <c r="BUT131" s="1"/>
      <c r="BUU131" s="1"/>
      <c r="BUV131" s="1"/>
      <c r="BUW131" s="1"/>
      <c r="BUX131" s="1"/>
      <c r="BUY131" s="1"/>
      <c r="BUZ131" s="1"/>
      <c r="BVA131" s="1"/>
      <c r="BVB131" s="1"/>
      <c r="BVC131" s="1"/>
      <c r="BVD131" s="1"/>
      <c r="BVE131" s="1"/>
      <c r="BVF131" s="1"/>
      <c r="BVG131" s="1"/>
      <c r="BVH131" s="1"/>
      <c r="BVI131" s="1"/>
      <c r="BVJ131" s="1"/>
      <c r="BVK131" s="1"/>
      <c r="BVL131" s="1"/>
      <c r="BVM131" s="1"/>
      <c r="BVN131" s="1"/>
      <c r="BVO131" s="1"/>
      <c r="BVP131" s="1"/>
      <c r="BVQ131" s="1"/>
      <c r="BVR131" s="1"/>
      <c r="BVS131" s="1"/>
      <c r="BVT131" s="1"/>
      <c r="BVU131" s="1"/>
      <c r="BVV131" s="1"/>
      <c r="BVW131" s="1"/>
      <c r="BVX131" s="1"/>
      <c r="BVY131" s="1"/>
      <c r="BVZ131" s="1"/>
      <c r="BWA131" s="1"/>
      <c r="BWB131" s="1"/>
      <c r="BWC131" s="1"/>
      <c r="BWD131" s="1"/>
      <c r="BWE131" s="1"/>
      <c r="BWF131" s="1"/>
      <c r="BWG131" s="1"/>
      <c r="BWH131" s="1"/>
      <c r="BWI131" s="1"/>
      <c r="BWJ131" s="1"/>
      <c r="BWK131" s="1"/>
      <c r="BWL131" s="1"/>
      <c r="BWM131" s="1"/>
      <c r="BWN131" s="1"/>
      <c r="BWO131" s="1"/>
      <c r="BWP131" s="1"/>
      <c r="BWQ131" s="1"/>
      <c r="BWR131" s="1"/>
      <c r="BWS131" s="1"/>
      <c r="BWT131" s="1"/>
      <c r="BWU131" s="1"/>
      <c r="BWV131" s="1"/>
      <c r="BWW131" s="1"/>
      <c r="BWX131" s="1"/>
      <c r="BWY131" s="1"/>
      <c r="BWZ131" s="1"/>
      <c r="BXA131" s="1"/>
      <c r="BXB131" s="1"/>
      <c r="BXC131" s="1"/>
      <c r="BXD131" s="1"/>
      <c r="BXE131" s="1"/>
      <c r="BXF131" s="1"/>
      <c r="BXG131" s="1"/>
      <c r="BXH131" s="1"/>
      <c r="BXI131" s="1"/>
      <c r="BXJ131" s="1"/>
      <c r="BXK131" s="1"/>
      <c r="BXL131" s="1"/>
      <c r="BXM131" s="1"/>
      <c r="BXN131" s="1"/>
      <c r="BXO131" s="1"/>
      <c r="BXP131" s="1"/>
      <c r="BXQ131" s="1"/>
      <c r="BXR131" s="1"/>
      <c r="BXS131" s="1"/>
      <c r="BXT131" s="1"/>
      <c r="BXU131" s="1"/>
      <c r="BXV131" s="1"/>
      <c r="BXW131" s="1"/>
      <c r="BXX131" s="1"/>
      <c r="BXY131" s="1"/>
      <c r="BXZ131" s="1"/>
      <c r="BYA131" s="1"/>
      <c r="BYB131" s="1"/>
      <c r="BYC131" s="1"/>
      <c r="BYD131" s="1"/>
      <c r="BYE131" s="1"/>
      <c r="BYF131" s="1"/>
      <c r="BYG131" s="1"/>
      <c r="BYH131" s="1"/>
      <c r="BYI131" s="1"/>
      <c r="BYJ131" s="1"/>
      <c r="BYK131" s="1"/>
      <c r="BYL131" s="1"/>
      <c r="BYM131" s="1"/>
      <c r="BYN131" s="1"/>
      <c r="BYO131" s="1"/>
      <c r="BYP131" s="1"/>
      <c r="BYQ131" s="1"/>
      <c r="BYR131" s="1"/>
      <c r="BYS131" s="1"/>
      <c r="BYT131" s="1"/>
      <c r="BYU131" s="1"/>
      <c r="BYV131" s="1"/>
      <c r="BYW131" s="1"/>
      <c r="BYX131" s="1"/>
      <c r="BYY131" s="1"/>
      <c r="BYZ131" s="1"/>
      <c r="BZA131" s="1"/>
      <c r="BZB131" s="1"/>
      <c r="BZC131" s="1"/>
      <c r="BZD131" s="1"/>
      <c r="BZE131" s="1"/>
      <c r="BZF131" s="1"/>
      <c r="BZG131" s="1"/>
      <c r="BZH131" s="1"/>
      <c r="BZI131" s="1"/>
      <c r="BZJ131" s="1"/>
      <c r="BZK131" s="1"/>
      <c r="BZL131" s="1"/>
      <c r="BZM131" s="1"/>
      <c r="BZN131" s="1"/>
      <c r="BZO131" s="1"/>
      <c r="BZP131" s="1"/>
      <c r="BZQ131" s="1"/>
      <c r="BZR131" s="1"/>
      <c r="BZS131" s="1"/>
      <c r="BZT131" s="1"/>
      <c r="BZU131" s="1"/>
      <c r="BZV131" s="1"/>
      <c r="BZW131" s="1"/>
      <c r="BZX131" s="1"/>
      <c r="BZY131" s="1"/>
      <c r="BZZ131" s="1"/>
      <c r="CAA131" s="1"/>
      <c r="CAB131" s="1"/>
      <c r="CAC131" s="1"/>
      <c r="CAD131" s="1"/>
      <c r="CAE131" s="1"/>
      <c r="CAF131" s="1"/>
      <c r="CAG131" s="1"/>
      <c r="CAH131" s="1"/>
      <c r="CAI131" s="1"/>
      <c r="CAJ131" s="1"/>
      <c r="CAK131" s="1"/>
      <c r="CAL131" s="1"/>
      <c r="CAM131" s="1"/>
      <c r="CAN131" s="1"/>
      <c r="CAO131" s="1"/>
      <c r="CAP131" s="1"/>
      <c r="CAQ131" s="1"/>
      <c r="CAR131" s="1"/>
      <c r="CAS131" s="1"/>
      <c r="CAT131" s="1"/>
      <c r="CAU131" s="1"/>
      <c r="CAV131" s="1"/>
      <c r="CAW131" s="1"/>
      <c r="CAX131" s="1"/>
      <c r="CAY131" s="1"/>
      <c r="CAZ131" s="1"/>
      <c r="CBA131" s="1"/>
      <c r="CBB131" s="1"/>
      <c r="CBC131" s="1"/>
      <c r="CBD131" s="1"/>
      <c r="CBE131" s="1"/>
      <c r="CBF131" s="1"/>
      <c r="CBG131" s="1"/>
      <c r="CBH131" s="1"/>
      <c r="CBI131" s="1"/>
      <c r="CBJ131" s="1"/>
      <c r="CBK131" s="1"/>
      <c r="CBL131" s="1"/>
      <c r="CBM131" s="1"/>
      <c r="CBN131" s="1"/>
      <c r="CBO131" s="1"/>
      <c r="CBP131" s="1"/>
      <c r="CBQ131" s="1"/>
      <c r="CBR131" s="1"/>
      <c r="CBS131" s="1"/>
      <c r="CBT131" s="1"/>
      <c r="CBU131" s="1"/>
      <c r="CBV131" s="1"/>
      <c r="CBW131" s="1"/>
      <c r="CBX131" s="1"/>
      <c r="CBY131" s="1"/>
      <c r="CBZ131" s="1"/>
      <c r="CCA131" s="1"/>
      <c r="CCB131" s="1"/>
      <c r="CCC131" s="1"/>
      <c r="CCD131" s="1"/>
      <c r="CCE131" s="1"/>
      <c r="CCF131" s="1"/>
      <c r="CCG131" s="1"/>
      <c r="CCH131" s="1"/>
      <c r="CCI131" s="1"/>
      <c r="CCJ131" s="1"/>
      <c r="CCK131" s="1"/>
      <c r="CCL131" s="1"/>
      <c r="CCM131" s="1"/>
      <c r="CCN131" s="1"/>
      <c r="CCO131" s="1"/>
      <c r="CCP131" s="1"/>
      <c r="CCQ131" s="1"/>
      <c r="CCR131" s="1"/>
      <c r="CCS131" s="1"/>
      <c r="CCT131" s="1"/>
      <c r="CCU131" s="1"/>
      <c r="CCV131" s="1"/>
      <c r="CCW131" s="1"/>
      <c r="CCX131" s="1"/>
      <c r="CCY131" s="1"/>
      <c r="CCZ131" s="1"/>
      <c r="CDA131" s="1"/>
      <c r="CDB131" s="1"/>
      <c r="CDC131" s="1"/>
      <c r="CDD131" s="1"/>
      <c r="CDE131" s="1"/>
      <c r="CDF131" s="1"/>
      <c r="CDG131" s="1"/>
      <c r="CDH131" s="1"/>
      <c r="CDI131" s="1"/>
      <c r="CDJ131" s="1"/>
      <c r="CDK131" s="1"/>
      <c r="CDL131" s="1"/>
      <c r="CDM131" s="1"/>
      <c r="CDN131" s="1"/>
      <c r="CDO131" s="1"/>
      <c r="CDP131" s="1"/>
      <c r="CDQ131" s="1"/>
      <c r="CDR131" s="1"/>
      <c r="CDS131" s="1"/>
      <c r="CDT131" s="1"/>
      <c r="CDU131" s="1"/>
      <c r="CDV131" s="1"/>
      <c r="CDW131" s="1"/>
      <c r="CDX131" s="1"/>
      <c r="CDY131" s="1"/>
      <c r="CDZ131" s="1"/>
      <c r="CEA131" s="1"/>
      <c r="CEB131" s="1"/>
      <c r="CEC131" s="1"/>
      <c r="CED131" s="1"/>
      <c r="CEE131" s="1"/>
      <c r="CEF131" s="1"/>
      <c r="CEG131" s="1"/>
      <c r="CEH131" s="1"/>
      <c r="CEI131" s="1"/>
      <c r="CEJ131" s="1"/>
      <c r="CEK131" s="1"/>
      <c r="CEL131" s="1"/>
      <c r="CEM131" s="1"/>
      <c r="CEN131" s="1"/>
      <c r="CEO131" s="1"/>
      <c r="CEP131" s="1"/>
      <c r="CEQ131" s="1"/>
      <c r="CER131" s="1"/>
      <c r="CES131" s="1"/>
      <c r="CET131" s="1"/>
      <c r="CEU131" s="1"/>
      <c r="CEV131" s="1"/>
      <c r="CEW131" s="1"/>
      <c r="CEX131" s="1"/>
      <c r="CEY131" s="1"/>
      <c r="CEZ131" s="1"/>
      <c r="CFA131" s="1"/>
      <c r="CFB131" s="1"/>
      <c r="CFC131" s="1"/>
      <c r="CFD131" s="1"/>
      <c r="CFE131" s="1"/>
      <c r="CFF131" s="1"/>
      <c r="CFG131" s="1"/>
      <c r="CFH131" s="1"/>
      <c r="CFI131" s="1"/>
      <c r="CFJ131" s="1"/>
      <c r="CFK131" s="1"/>
      <c r="CFL131" s="1"/>
      <c r="CFM131" s="1"/>
      <c r="CFN131" s="1"/>
      <c r="CFO131" s="1"/>
      <c r="CFP131" s="1"/>
      <c r="CFQ131" s="1"/>
      <c r="CFR131" s="1"/>
      <c r="CFS131" s="1"/>
      <c r="CFT131" s="1"/>
      <c r="CFU131" s="1"/>
      <c r="CFV131" s="1"/>
      <c r="CFW131" s="1"/>
      <c r="CFX131" s="1"/>
      <c r="CFY131" s="1"/>
      <c r="CFZ131" s="1"/>
      <c r="CGA131" s="1"/>
      <c r="CGB131" s="1"/>
      <c r="CGC131" s="1"/>
      <c r="CGD131" s="1"/>
      <c r="CGE131" s="1"/>
      <c r="CGF131" s="1"/>
      <c r="CGG131" s="1"/>
      <c r="CGH131" s="1"/>
      <c r="CGI131" s="1"/>
      <c r="CGJ131" s="1"/>
      <c r="CGK131" s="1"/>
      <c r="CGL131" s="1"/>
      <c r="CGM131" s="1"/>
      <c r="CGN131" s="1"/>
      <c r="CGO131" s="1"/>
      <c r="CGP131" s="1"/>
      <c r="CGQ131" s="1"/>
      <c r="CGR131" s="1"/>
      <c r="CGS131" s="1"/>
      <c r="CGT131" s="1"/>
      <c r="CGU131" s="1"/>
      <c r="CGV131" s="1"/>
      <c r="CGW131" s="1"/>
      <c r="CGX131" s="1"/>
      <c r="CGY131" s="1"/>
      <c r="CGZ131" s="1"/>
      <c r="CHA131" s="1"/>
      <c r="CHB131" s="1"/>
      <c r="CHC131" s="1"/>
      <c r="CHD131" s="1"/>
      <c r="CHE131" s="1"/>
      <c r="CHF131" s="1"/>
      <c r="CHG131" s="1"/>
      <c r="CHH131" s="1"/>
      <c r="CHI131" s="1"/>
      <c r="CHJ131" s="1"/>
      <c r="CHK131" s="1"/>
      <c r="CHL131" s="1"/>
      <c r="CHM131" s="1"/>
      <c r="CHN131" s="1"/>
      <c r="CHO131" s="1"/>
      <c r="CHP131" s="1"/>
      <c r="CHQ131" s="1"/>
      <c r="CHR131" s="1"/>
      <c r="CHS131" s="1"/>
      <c r="CHT131" s="1"/>
      <c r="CHU131" s="1"/>
      <c r="CHV131" s="1"/>
      <c r="CHW131" s="1"/>
      <c r="CHX131" s="1"/>
      <c r="CHY131" s="1"/>
      <c r="CHZ131" s="1"/>
      <c r="CIA131" s="1"/>
      <c r="CIB131" s="1"/>
      <c r="CIC131" s="1"/>
      <c r="CID131" s="1"/>
      <c r="CIE131" s="1"/>
      <c r="CIF131" s="1"/>
      <c r="CIG131" s="1"/>
      <c r="CIH131" s="1"/>
      <c r="CII131" s="1"/>
      <c r="CIJ131" s="1"/>
      <c r="CIK131" s="1"/>
      <c r="CIL131" s="1"/>
      <c r="CIM131" s="1"/>
      <c r="CIN131" s="1"/>
      <c r="CIO131" s="1"/>
      <c r="CIP131" s="1"/>
      <c r="CIQ131" s="1"/>
      <c r="CIR131" s="1"/>
      <c r="CIS131" s="1"/>
      <c r="CIT131" s="1"/>
      <c r="CIU131" s="1"/>
      <c r="CIV131" s="1"/>
      <c r="CIW131" s="1"/>
      <c r="CIX131" s="1"/>
      <c r="CIY131" s="1"/>
      <c r="CIZ131" s="1"/>
      <c r="CJA131" s="1"/>
      <c r="CJB131" s="1"/>
      <c r="CJC131" s="1"/>
      <c r="CJD131" s="1"/>
      <c r="CJE131" s="1"/>
      <c r="CJF131" s="1"/>
      <c r="CJG131" s="1"/>
      <c r="CJH131" s="1"/>
      <c r="CJI131" s="1"/>
      <c r="CJJ131" s="1"/>
      <c r="CJK131" s="1"/>
      <c r="CJL131" s="1"/>
      <c r="CJM131" s="1"/>
      <c r="CJN131" s="1"/>
      <c r="CJO131" s="1"/>
      <c r="CJP131" s="1"/>
      <c r="CJQ131" s="1"/>
      <c r="CJR131" s="1"/>
      <c r="CJS131" s="1"/>
      <c r="CJT131" s="1"/>
      <c r="CJU131" s="1"/>
      <c r="CJV131" s="1"/>
      <c r="CJW131" s="1"/>
      <c r="CJX131" s="1"/>
      <c r="CJY131" s="1"/>
      <c r="CJZ131" s="1"/>
      <c r="CKA131" s="1"/>
      <c r="CKB131" s="1"/>
      <c r="CKC131" s="1"/>
      <c r="CKD131" s="1"/>
      <c r="CKE131" s="1"/>
      <c r="CKF131" s="1"/>
      <c r="CKG131" s="1"/>
      <c r="CKH131" s="1"/>
      <c r="CKI131" s="1"/>
      <c r="CKJ131" s="1"/>
      <c r="CKK131" s="1"/>
      <c r="CKL131" s="1"/>
      <c r="CKM131" s="1"/>
      <c r="CKN131" s="1"/>
      <c r="CKO131" s="1"/>
      <c r="CKP131" s="1"/>
      <c r="CKQ131" s="1"/>
      <c r="CKR131" s="1"/>
      <c r="CKS131" s="1"/>
      <c r="CKT131" s="1"/>
      <c r="CKU131" s="1"/>
      <c r="CKV131" s="1"/>
      <c r="CKW131" s="1"/>
      <c r="CKX131" s="1"/>
      <c r="CKY131" s="1"/>
      <c r="CKZ131" s="1"/>
      <c r="CLA131" s="1"/>
      <c r="CLB131" s="1"/>
      <c r="CLC131" s="1"/>
      <c r="CLD131" s="1"/>
      <c r="CLE131" s="1"/>
      <c r="CLF131" s="1"/>
      <c r="CLG131" s="1"/>
      <c r="CLH131" s="1"/>
      <c r="CLI131" s="1"/>
      <c r="CLJ131" s="1"/>
      <c r="CLK131" s="1"/>
      <c r="CLL131" s="1"/>
      <c r="CLM131" s="1"/>
      <c r="CLN131" s="1"/>
      <c r="CLO131" s="1"/>
      <c r="CLP131" s="1"/>
      <c r="CLQ131" s="1"/>
      <c r="CLR131" s="1"/>
      <c r="CLS131" s="1"/>
      <c r="CLT131" s="1"/>
      <c r="CLU131" s="1"/>
      <c r="CLV131" s="1"/>
      <c r="CLW131" s="1"/>
      <c r="CLX131" s="1"/>
      <c r="CLY131" s="1"/>
      <c r="CLZ131" s="1"/>
      <c r="CMA131" s="1"/>
      <c r="CMB131" s="1"/>
      <c r="CMC131" s="1"/>
      <c r="CMD131" s="1"/>
      <c r="CME131" s="1"/>
      <c r="CMF131" s="1"/>
      <c r="CMG131" s="1"/>
      <c r="CMH131" s="1"/>
      <c r="CMI131" s="1"/>
      <c r="CMJ131" s="1"/>
      <c r="CMK131" s="1"/>
      <c r="CML131" s="1"/>
      <c r="CMM131" s="1"/>
      <c r="CMN131" s="1"/>
      <c r="CMO131" s="1"/>
      <c r="CMP131" s="1"/>
      <c r="CMQ131" s="1"/>
      <c r="CMR131" s="1"/>
      <c r="CMS131" s="1"/>
      <c r="CMT131" s="1"/>
      <c r="CMU131" s="1"/>
      <c r="CMV131" s="1"/>
      <c r="CMW131" s="1"/>
      <c r="CMX131" s="1"/>
      <c r="CMY131" s="1"/>
      <c r="CMZ131" s="1"/>
      <c r="CNA131" s="1"/>
      <c r="CNB131" s="1"/>
      <c r="CNC131" s="1"/>
      <c r="CND131" s="1"/>
      <c r="CNE131" s="1"/>
      <c r="CNF131" s="1"/>
      <c r="CNG131" s="1"/>
      <c r="CNH131" s="1"/>
      <c r="CNI131" s="1"/>
      <c r="CNJ131" s="1"/>
      <c r="CNK131" s="1"/>
      <c r="CNL131" s="1"/>
      <c r="CNM131" s="1"/>
      <c r="CNN131" s="1"/>
      <c r="CNO131" s="1"/>
      <c r="CNP131" s="1"/>
      <c r="CNQ131" s="1"/>
      <c r="CNR131" s="1"/>
      <c r="CNS131" s="1"/>
      <c r="CNT131" s="1"/>
      <c r="CNU131" s="1"/>
      <c r="CNV131" s="1"/>
      <c r="CNW131" s="1"/>
      <c r="CNX131" s="1"/>
      <c r="CNY131" s="1"/>
      <c r="CNZ131" s="1"/>
      <c r="COA131" s="1"/>
      <c r="COB131" s="1"/>
      <c r="COC131" s="1"/>
      <c r="COD131" s="1"/>
      <c r="COE131" s="1"/>
      <c r="COF131" s="1"/>
      <c r="COG131" s="1"/>
      <c r="COH131" s="1"/>
      <c r="COI131" s="1"/>
      <c r="COJ131" s="1"/>
      <c r="COK131" s="1"/>
      <c r="COL131" s="1"/>
      <c r="COM131" s="1"/>
      <c r="CON131" s="1"/>
      <c r="COO131" s="1"/>
      <c r="COP131" s="1"/>
      <c r="COQ131" s="1"/>
      <c r="COR131" s="1"/>
      <c r="COS131" s="1"/>
      <c r="COT131" s="1"/>
      <c r="COU131" s="1"/>
      <c r="COV131" s="1"/>
      <c r="COW131" s="1"/>
      <c r="COX131" s="1"/>
      <c r="COY131" s="1"/>
      <c r="COZ131" s="1"/>
      <c r="CPA131" s="1"/>
      <c r="CPB131" s="1"/>
      <c r="CPC131" s="1"/>
      <c r="CPD131" s="1"/>
      <c r="CPE131" s="1"/>
      <c r="CPF131" s="1"/>
      <c r="CPG131" s="1"/>
      <c r="CPH131" s="1"/>
      <c r="CPI131" s="1"/>
      <c r="CPJ131" s="1"/>
      <c r="CPK131" s="1"/>
      <c r="CPL131" s="1"/>
      <c r="CPM131" s="1"/>
      <c r="CPN131" s="1"/>
      <c r="CPO131" s="1"/>
      <c r="CPP131" s="1"/>
      <c r="CPQ131" s="1"/>
      <c r="CPR131" s="1"/>
      <c r="CPS131" s="1"/>
      <c r="CPT131" s="1"/>
      <c r="CPU131" s="1"/>
      <c r="CPV131" s="1"/>
      <c r="CPW131" s="1"/>
      <c r="CPX131" s="1"/>
      <c r="CPY131" s="1"/>
      <c r="CPZ131" s="1"/>
      <c r="CQA131" s="1"/>
      <c r="CQB131" s="1"/>
      <c r="CQC131" s="1"/>
      <c r="CQD131" s="1"/>
      <c r="CQE131" s="1"/>
      <c r="CQF131" s="1"/>
      <c r="CQG131" s="1"/>
      <c r="CQH131" s="1"/>
      <c r="CQI131" s="1"/>
      <c r="CQJ131" s="1"/>
      <c r="CQK131" s="1"/>
      <c r="CQL131" s="1"/>
      <c r="CQM131" s="1"/>
      <c r="CQN131" s="1"/>
      <c r="CQO131" s="1"/>
      <c r="CQP131" s="1"/>
      <c r="CQQ131" s="1"/>
      <c r="CQR131" s="1"/>
      <c r="CQS131" s="1"/>
      <c r="CQT131" s="1"/>
      <c r="CQU131" s="1"/>
      <c r="CQV131" s="1"/>
      <c r="CQW131" s="1"/>
      <c r="CQX131" s="1"/>
      <c r="CQY131" s="1"/>
      <c r="CQZ131" s="1"/>
      <c r="CRA131" s="1"/>
      <c r="CRB131" s="1"/>
      <c r="CRC131" s="1"/>
      <c r="CRD131" s="1"/>
      <c r="CRE131" s="1"/>
      <c r="CRF131" s="1"/>
      <c r="CRG131" s="1"/>
      <c r="CRH131" s="1"/>
      <c r="CRI131" s="1"/>
      <c r="CRJ131" s="1"/>
      <c r="CRK131" s="1"/>
      <c r="CRL131" s="1"/>
      <c r="CRM131" s="1"/>
      <c r="CRN131" s="1"/>
      <c r="CRO131" s="1"/>
      <c r="CRP131" s="1"/>
      <c r="CRQ131" s="1"/>
      <c r="CRR131" s="1"/>
      <c r="CRS131" s="1"/>
      <c r="CRT131" s="1"/>
      <c r="CRU131" s="1"/>
      <c r="CRV131" s="1"/>
      <c r="CRW131" s="1"/>
      <c r="CRX131" s="1"/>
      <c r="CRY131" s="1"/>
      <c r="CRZ131" s="1"/>
      <c r="CSA131" s="1"/>
      <c r="CSB131" s="1"/>
      <c r="CSC131" s="1"/>
      <c r="CSD131" s="1"/>
      <c r="CSE131" s="1"/>
      <c r="CSF131" s="1"/>
      <c r="CSG131" s="1"/>
      <c r="CSH131" s="1"/>
      <c r="CSI131" s="1"/>
      <c r="CSJ131" s="1"/>
      <c r="CSK131" s="1"/>
      <c r="CSL131" s="1"/>
      <c r="CSM131" s="1"/>
      <c r="CSN131" s="1"/>
      <c r="CSO131" s="1"/>
      <c r="CSP131" s="1"/>
      <c r="CSQ131" s="1"/>
      <c r="CSR131" s="1"/>
      <c r="CSS131" s="1"/>
      <c r="CST131" s="1"/>
      <c r="CSU131" s="1"/>
      <c r="CSV131" s="1"/>
      <c r="CSW131" s="1"/>
      <c r="CSX131" s="1"/>
      <c r="CSY131" s="1"/>
      <c r="CSZ131" s="1"/>
      <c r="CTA131" s="1"/>
      <c r="CTB131" s="1"/>
      <c r="CTC131" s="1"/>
      <c r="CTD131" s="1"/>
      <c r="CTE131" s="1"/>
      <c r="CTF131" s="1"/>
      <c r="CTG131" s="1"/>
      <c r="CTH131" s="1"/>
      <c r="CTI131" s="1"/>
      <c r="CTJ131" s="1"/>
      <c r="CTK131" s="1"/>
      <c r="CTL131" s="1"/>
      <c r="CTM131" s="1"/>
      <c r="CTN131" s="1"/>
      <c r="CTO131" s="1"/>
      <c r="CTP131" s="1"/>
      <c r="CTQ131" s="1"/>
      <c r="CTR131" s="1"/>
      <c r="CTS131" s="1"/>
      <c r="CTT131" s="1"/>
      <c r="CTU131" s="1"/>
      <c r="CTV131" s="1"/>
      <c r="CTW131" s="1"/>
      <c r="CTX131" s="1"/>
      <c r="CTY131" s="1"/>
      <c r="CTZ131" s="1"/>
      <c r="CUA131" s="1"/>
      <c r="CUB131" s="1"/>
      <c r="CUC131" s="1"/>
      <c r="CUD131" s="1"/>
      <c r="CUE131" s="1"/>
      <c r="CUF131" s="1"/>
      <c r="CUG131" s="1"/>
      <c r="CUH131" s="1"/>
      <c r="CUI131" s="1"/>
      <c r="CUJ131" s="1"/>
      <c r="CUK131" s="1"/>
      <c r="CUL131" s="1"/>
      <c r="CUM131" s="1"/>
      <c r="CUN131" s="1"/>
      <c r="CUO131" s="1"/>
      <c r="CUP131" s="1"/>
      <c r="CUQ131" s="1"/>
      <c r="CUR131" s="1"/>
      <c r="CUS131" s="1"/>
      <c r="CUT131" s="1"/>
      <c r="CUU131" s="1"/>
      <c r="CUV131" s="1"/>
      <c r="CUW131" s="1"/>
      <c r="CUX131" s="1"/>
      <c r="CUY131" s="1"/>
      <c r="CUZ131" s="1"/>
      <c r="CVA131" s="1"/>
      <c r="CVB131" s="1"/>
      <c r="CVC131" s="1"/>
      <c r="CVD131" s="1"/>
      <c r="CVE131" s="1"/>
      <c r="CVF131" s="1"/>
      <c r="CVG131" s="1"/>
      <c r="CVH131" s="1"/>
      <c r="CVI131" s="1"/>
      <c r="CVJ131" s="1"/>
      <c r="CVK131" s="1"/>
      <c r="CVL131" s="1"/>
      <c r="CVM131" s="1"/>
      <c r="CVN131" s="1"/>
      <c r="CVO131" s="1"/>
      <c r="CVP131" s="1"/>
      <c r="CVQ131" s="1"/>
      <c r="CVR131" s="1"/>
      <c r="CVS131" s="1"/>
      <c r="CVT131" s="1"/>
      <c r="CVU131" s="1"/>
      <c r="CVV131" s="1"/>
      <c r="CVW131" s="1"/>
      <c r="CVX131" s="1"/>
      <c r="CVY131" s="1"/>
      <c r="CVZ131" s="1"/>
      <c r="CWA131" s="1"/>
      <c r="CWB131" s="1"/>
      <c r="CWC131" s="1"/>
      <c r="CWD131" s="1"/>
      <c r="CWE131" s="1"/>
      <c r="CWF131" s="1"/>
      <c r="CWG131" s="1"/>
      <c r="CWH131" s="1"/>
      <c r="CWI131" s="1"/>
      <c r="CWJ131" s="1"/>
      <c r="CWK131" s="1"/>
      <c r="CWL131" s="1"/>
      <c r="CWM131" s="1"/>
      <c r="CWN131" s="1"/>
      <c r="CWO131" s="1"/>
      <c r="CWP131" s="1"/>
      <c r="CWQ131" s="1"/>
      <c r="CWR131" s="1"/>
      <c r="CWS131" s="1"/>
      <c r="CWT131" s="1"/>
      <c r="CWU131" s="1"/>
      <c r="CWV131" s="1"/>
      <c r="CWW131" s="1"/>
      <c r="CWX131" s="1"/>
      <c r="CWY131" s="1"/>
      <c r="CWZ131" s="1"/>
      <c r="CXA131" s="1"/>
      <c r="CXB131" s="1"/>
      <c r="CXC131" s="1"/>
      <c r="CXD131" s="1"/>
      <c r="CXE131" s="1"/>
      <c r="CXF131" s="1"/>
      <c r="CXG131" s="1"/>
      <c r="CXH131" s="1"/>
      <c r="CXI131" s="1"/>
      <c r="CXJ131" s="1"/>
      <c r="CXK131" s="1"/>
      <c r="CXL131" s="1"/>
      <c r="CXM131" s="1"/>
      <c r="CXN131" s="1"/>
      <c r="CXO131" s="1"/>
      <c r="CXP131" s="1"/>
      <c r="CXQ131" s="1"/>
      <c r="CXR131" s="1"/>
      <c r="CXS131" s="1"/>
      <c r="CXT131" s="1"/>
      <c r="CXU131" s="1"/>
      <c r="CXV131" s="1"/>
      <c r="CXW131" s="1"/>
      <c r="CXX131" s="1"/>
      <c r="CXY131" s="1"/>
      <c r="CXZ131" s="1"/>
      <c r="CYA131" s="1"/>
      <c r="CYB131" s="1"/>
      <c r="CYC131" s="1"/>
      <c r="CYD131" s="1"/>
      <c r="CYE131" s="1"/>
      <c r="CYF131" s="1"/>
      <c r="CYG131" s="1"/>
      <c r="CYH131" s="1"/>
      <c r="CYI131" s="1"/>
      <c r="CYJ131" s="1"/>
      <c r="CYK131" s="1"/>
      <c r="CYL131" s="1"/>
      <c r="CYM131" s="1"/>
      <c r="CYN131" s="1"/>
      <c r="CYO131" s="1"/>
      <c r="CYP131" s="1"/>
      <c r="CYQ131" s="1"/>
      <c r="CYR131" s="1"/>
      <c r="CYS131" s="1"/>
      <c r="CYT131" s="1"/>
      <c r="CYU131" s="1"/>
      <c r="CYV131" s="1"/>
      <c r="CYW131" s="1"/>
      <c r="CYX131" s="1"/>
      <c r="CYY131" s="1"/>
      <c r="CYZ131" s="1"/>
      <c r="CZA131" s="1"/>
      <c r="CZB131" s="1"/>
      <c r="CZC131" s="1"/>
      <c r="CZD131" s="1"/>
      <c r="CZE131" s="1"/>
      <c r="CZF131" s="1"/>
      <c r="CZG131" s="1"/>
      <c r="CZH131" s="1"/>
      <c r="CZI131" s="1"/>
      <c r="CZJ131" s="1"/>
      <c r="CZK131" s="1"/>
      <c r="CZL131" s="1"/>
      <c r="CZM131" s="1"/>
      <c r="CZN131" s="1"/>
      <c r="CZO131" s="1"/>
      <c r="CZP131" s="1"/>
      <c r="CZQ131" s="1"/>
      <c r="CZR131" s="1"/>
      <c r="CZS131" s="1"/>
      <c r="CZT131" s="1"/>
      <c r="CZU131" s="1"/>
      <c r="CZV131" s="1"/>
      <c r="CZW131" s="1"/>
      <c r="CZX131" s="1"/>
      <c r="CZY131" s="1"/>
      <c r="CZZ131" s="1"/>
      <c r="DAA131" s="1"/>
      <c r="DAB131" s="1"/>
      <c r="DAC131" s="1"/>
      <c r="DAD131" s="1"/>
      <c r="DAE131" s="1"/>
      <c r="DAF131" s="1"/>
      <c r="DAG131" s="1"/>
      <c r="DAH131" s="1"/>
      <c r="DAI131" s="1"/>
      <c r="DAJ131" s="1"/>
      <c r="DAK131" s="1"/>
      <c r="DAL131" s="1"/>
      <c r="DAM131" s="1"/>
      <c r="DAN131" s="1"/>
      <c r="DAO131" s="1"/>
      <c r="DAP131" s="1"/>
      <c r="DAQ131" s="1"/>
      <c r="DAR131" s="1"/>
      <c r="DAS131" s="1"/>
      <c r="DAT131" s="1"/>
      <c r="DAU131" s="1"/>
      <c r="DAV131" s="1"/>
      <c r="DAW131" s="1"/>
      <c r="DAX131" s="1"/>
      <c r="DAY131" s="1"/>
      <c r="DAZ131" s="1"/>
      <c r="DBA131" s="1"/>
      <c r="DBB131" s="1"/>
      <c r="DBC131" s="1"/>
      <c r="DBD131" s="1"/>
      <c r="DBE131" s="1"/>
      <c r="DBF131" s="1"/>
      <c r="DBG131" s="1"/>
      <c r="DBH131" s="1"/>
      <c r="DBI131" s="1"/>
      <c r="DBJ131" s="1"/>
      <c r="DBK131" s="1"/>
      <c r="DBL131" s="1"/>
      <c r="DBM131" s="1"/>
      <c r="DBN131" s="1"/>
      <c r="DBO131" s="1"/>
      <c r="DBP131" s="1"/>
      <c r="DBQ131" s="1"/>
      <c r="DBR131" s="1"/>
      <c r="DBS131" s="1"/>
      <c r="DBT131" s="1"/>
      <c r="DBU131" s="1"/>
      <c r="DBV131" s="1"/>
      <c r="DBW131" s="1"/>
      <c r="DBX131" s="1"/>
      <c r="DBY131" s="1"/>
      <c r="DBZ131" s="1"/>
      <c r="DCA131" s="1"/>
      <c r="DCB131" s="1"/>
      <c r="DCC131" s="1"/>
      <c r="DCD131" s="1"/>
      <c r="DCE131" s="1"/>
      <c r="DCF131" s="1"/>
      <c r="DCG131" s="1"/>
      <c r="DCH131" s="1"/>
      <c r="DCI131" s="1"/>
      <c r="DCJ131" s="1"/>
      <c r="DCK131" s="1"/>
      <c r="DCL131" s="1"/>
      <c r="DCM131" s="1"/>
      <c r="DCN131" s="1"/>
      <c r="DCO131" s="1"/>
      <c r="DCP131" s="1"/>
      <c r="DCQ131" s="1"/>
      <c r="DCR131" s="1"/>
      <c r="DCS131" s="1"/>
      <c r="DCT131" s="1"/>
      <c r="DCU131" s="1"/>
      <c r="DCV131" s="1"/>
      <c r="DCW131" s="1"/>
      <c r="DCX131" s="1"/>
      <c r="DCY131" s="1"/>
      <c r="DCZ131" s="1"/>
      <c r="DDA131" s="1"/>
      <c r="DDB131" s="1"/>
      <c r="DDC131" s="1"/>
      <c r="DDD131" s="1"/>
      <c r="DDE131" s="1"/>
      <c r="DDF131" s="1"/>
      <c r="DDG131" s="1"/>
      <c r="DDH131" s="1"/>
      <c r="DDI131" s="1"/>
      <c r="DDJ131" s="1"/>
      <c r="DDK131" s="1"/>
      <c r="DDL131" s="1"/>
      <c r="DDM131" s="1"/>
      <c r="DDN131" s="1"/>
      <c r="DDO131" s="1"/>
      <c r="DDP131" s="1"/>
      <c r="DDQ131" s="1"/>
      <c r="DDR131" s="1"/>
      <c r="DDS131" s="1"/>
      <c r="DDT131" s="1"/>
      <c r="DDU131" s="1"/>
      <c r="DDV131" s="1"/>
      <c r="DDW131" s="1"/>
      <c r="DDX131" s="1"/>
      <c r="DDY131" s="1"/>
      <c r="DDZ131" s="1"/>
      <c r="DEA131" s="1"/>
      <c r="DEB131" s="1"/>
      <c r="DEC131" s="1"/>
      <c r="DED131" s="1"/>
      <c r="DEE131" s="1"/>
      <c r="DEF131" s="1"/>
      <c r="DEG131" s="1"/>
      <c r="DEH131" s="1"/>
      <c r="DEI131" s="1"/>
      <c r="DEJ131" s="1"/>
      <c r="DEK131" s="1"/>
      <c r="DEL131" s="1"/>
      <c r="DEM131" s="1"/>
      <c r="DEN131" s="1"/>
      <c r="DEO131" s="1"/>
      <c r="DEP131" s="1"/>
      <c r="DEQ131" s="1"/>
      <c r="DER131" s="1"/>
      <c r="DES131" s="1"/>
      <c r="DET131" s="1"/>
      <c r="DEU131" s="1"/>
      <c r="DEV131" s="1"/>
      <c r="DEW131" s="1"/>
      <c r="DEX131" s="1"/>
      <c r="DEY131" s="1"/>
      <c r="DEZ131" s="1"/>
      <c r="DFA131" s="1"/>
      <c r="DFB131" s="1"/>
      <c r="DFC131" s="1"/>
      <c r="DFD131" s="1"/>
      <c r="DFE131" s="1"/>
      <c r="DFF131" s="1"/>
      <c r="DFG131" s="1"/>
      <c r="DFH131" s="1"/>
      <c r="DFI131" s="1"/>
      <c r="DFJ131" s="1"/>
      <c r="DFK131" s="1"/>
      <c r="DFL131" s="1"/>
      <c r="DFM131" s="1"/>
      <c r="DFN131" s="1"/>
      <c r="DFO131" s="1"/>
      <c r="DFP131" s="1"/>
      <c r="DFQ131" s="1"/>
      <c r="DFR131" s="1"/>
      <c r="DFS131" s="1"/>
      <c r="DFT131" s="1"/>
      <c r="DFU131" s="1"/>
      <c r="DFV131" s="1"/>
      <c r="DFW131" s="1"/>
      <c r="DFX131" s="1"/>
      <c r="DFY131" s="1"/>
      <c r="DFZ131" s="1"/>
      <c r="DGA131" s="1"/>
      <c r="DGB131" s="1"/>
      <c r="DGC131" s="1"/>
      <c r="DGD131" s="1"/>
      <c r="DGE131" s="1"/>
      <c r="DGF131" s="1"/>
      <c r="DGG131" s="1"/>
      <c r="DGH131" s="1"/>
      <c r="DGI131" s="1"/>
      <c r="DGJ131" s="1"/>
      <c r="DGK131" s="1"/>
      <c r="DGL131" s="1"/>
      <c r="DGM131" s="1"/>
      <c r="DGN131" s="1"/>
      <c r="DGO131" s="1"/>
      <c r="DGP131" s="1"/>
      <c r="DGQ131" s="1"/>
      <c r="DGR131" s="1"/>
      <c r="DGS131" s="1"/>
      <c r="DGT131" s="1"/>
      <c r="DGU131" s="1"/>
      <c r="DGV131" s="1"/>
      <c r="DGW131" s="1"/>
      <c r="DGX131" s="1"/>
      <c r="DGY131" s="1"/>
      <c r="DGZ131" s="1"/>
      <c r="DHA131" s="1"/>
      <c r="DHB131" s="1"/>
      <c r="DHC131" s="1"/>
      <c r="DHD131" s="1"/>
      <c r="DHE131" s="1"/>
      <c r="DHF131" s="1"/>
      <c r="DHG131" s="1"/>
      <c r="DHH131" s="1"/>
      <c r="DHI131" s="1"/>
      <c r="DHJ131" s="1"/>
      <c r="DHK131" s="1"/>
      <c r="DHL131" s="1"/>
      <c r="DHM131" s="1"/>
      <c r="DHN131" s="1"/>
      <c r="DHO131" s="1"/>
      <c r="DHP131" s="1"/>
      <c r="DHQ131" s="1"/>
      <c r="DHR131" s="1"/>
      <c r="DHS131" s="1"/>
      <c r="DHT131" s="1"/>
      <c r="DHU131" s="1"/>
      <c r="DHV131" s="1"/>
      <c r="DHW131" s="1"/>
      <c r="DHX131" s="1"/>
      <c r="DHY131" s="1"/>
      <c r="DHZ131" s="1"/>
      <c r="DIA131" s="1"/>
      <c r="DIB131" s="1"/>
      <c r="DIC131" s="1"/>
      <c r="DID131" s="1"/>
      <c r="DIE131" s="1"/>
      <c r="DIF131" s="1"/>
      <c r="DIG131" s="1"/>
      <c r="DIH131" s="1"/>
      <c r="DII131" s="1"/>
      <c r="DIJ131" s="1"/>
      <c r="DIK131" s="1"/>
      <c r="DIL131" s="1"/>
      <c r="DIM131" s="1"/>
      <c r="DIN131" s="1"/>
      <c r="DIO131" s="1"/>
      <c r="DIP131" s="1"/>
      <c r="DIQ131" s="1"/>
      <c r="DIR131" s="1"/>
      <c r="DIS131" s="1"/>
      <c r="DIT131" s="1"/>
      <c r="DIU131" s="1"/>
      <c r="DIV131" s="1"/>
      <c r="DIW131" s="1"/>
      <c r="DIX131" s="1"/>
      <c r="DIY131" s="1"/>
      <c r="DIZ131" s="1"/>
      <c r="DJA131" s="1"/>
      <c r="DJB131" s="1"/>
      <c r="DJC131" s="1"/>
      <c r="DJD131" s="1"/>
      <c r="DJE131" s="1"/>
      <c r="DJF131" s="1"/>
      <c r="DJG131" s="1"/>
      <c r="DJH131" s="1"/>
      <c r="DJI131" s="1"/>
      <c r="DJJ131" s="1"/>
      <c r="DJK131" s="1"/>
      <c r="DJL131" s="1"/>
      <c r="DJM131" s="1"/>
      <c r="DJN131" s="1"/>
      <c r="DJO131" s="1"/>
      <c r="DJP131" s="1"/>
      <c r="DJQ131" s="1"/>
      <c r="DJR131" s="1"/>
      <c r="DJS131" s="1"/>
      <c r="DJT131" s="1"/>
      <c r="DJU131" s="1"/>
      <c r="DJV131" s="1"/>
      <c r="DJW131" s="1"/>
      <c r="DJX131" s="1"/>
      <c r="DJY131" s="1"/>
      <c r="DJZ131" s="1"/>
      <c r="DKA131" s="1"/>
      <c r="DKB131" s="1"/>
      <c r="DKC131" s="1"/>
      <c r="DKD131" s="1"/>
      <c r="DKE131" s="1"/>
      <c r="DKF131" s="1"/>
      <c r="DKG131" s="1"/>
      <c r="DKH131" s="1"/>
      <c r="DKI131" s="1"/>
      <c r="DKJ131" s="1"/>
      <c r="DKK131" s="1"/>
      <c r="DKL131" s="1"/>
      <c r="DKM131" s="1"/>
      <c r="DKN131" s="1"/>
      <c r="DKO131" s="1"/>
      <c r="DKP131" s="1"/>
      <c r="DKQ131" s="1"/>
      <c r="DKR131" s="1"/>
      <c r="DKS131" s="1"/>
      <c r="DKT131" s="1"/>
      <c r="DKU131" s="1"/>
      <c r="DKV131" s="1"/>
      <c r="DKW131" s="1"/>
      <c r="DKX131" s="1"/>
      <c r="DKY131" s="1"/>
      <c r="DKZ131" s="1"/>
      <c r="DLA131" s="1"/>
      <c r="DLB131" s="1"/>
      <c r="DLC131" s="1"/>
      <c r="DLD131" s="1"/>
      <c r="DLE131" s="1"/>
      <c r="DLF131" s="1"/>
      <c r="DLG131" s="1"/>
      <c r="DLH131" s="1"/>
      <c r="DLI131" s="1"/>
      <c r="DLJ131" s="1"/>
      <c r="DLK131" s="1"/>
      <c r="DLL131" s="1"/>
      <c r="DLM131" s="1"/>
      <c r="DLN131" s="1"/>
      <c r="DLO131" s="1"/>
      <c r="DLP131" s="1"/>
      <c r="DLQ131" s="1"/>
      <c r="DLR131" s="1"/>
      <c r="DLS131" s="1"/>
      <c r="DLT131" s="1"/>
      <c r="DLU131" s="1"/>
      <c r="DLV131" s="1"/>
      <c r="DLW131" s="1"/>
      <c r="DLX131" s="1"/>
      <c r="DLY131" s="1"/>
      <c r="DLZ131" s="1"/>
      <c r="DMA131" s="1"/>
      <c r="DMB131" s="1"/>
      <c r="DMC131" s="1"/>
      <c r="DMD131" s="1"/>
      <c r="DME131" s="1"/>
      <c r="DMF131" s="1"/>
      <c r="DMG131" s="1"/>
      <c r="DMH131" s="1"/>
      <c r="DMI131" s="1"/>
      <c r="DMJ131" s="1"/>
      <c r="DMK131" s="1"/>
      <c r="DML131" s="1"/>
      <c r="DMM131" s="1"/>
      <c r="DMN131" s="1"/>
      <c r="DMO131" s="1"/>
      <c r="DMP131" s="1"/>
      <c r="DMQ131" s="1"/>
      <c r="DMR131" s="1"/>
      <c r="DMS131" s="1"/>
      <c r="DMT131" s="1"/>
      <c r="DMU131" s="1"/>
      <c r="DMV131" s="1"/>
      <c r="DMW131" s="1"/>
      <c r="DMX131" s="1"/>
      <c r="DMY131" s="1"/>
      <c r="DMZ131" s="1"/>
      <c r="DNA131" s="1"/>
      <c r="DNB131" s="1"/>
      <c r="DNC131" s="1"/>
      <c r="DND131" s="1"/>
      <c r="DNE131" s="1"/>
      <c r="DNF131" s="1"/>
      <c r="DNG131" s="1"/>
      <c r="DNH131" s="1"/>
      <c r="DNI131" s="1"/>
      <c r="DNJ131" s="1"/>
      <c r="DNK131" s="1"/>
      <c r="DNL131" s="1"/>
      <c r="DNM131" s="1"/>
      <c r="DNN131" s="1"/>
      <c r="DNO131" s="1"/>
      <c r="DNP131" s="1"/>
      <c r="DNQ131" s="1"/>
      <c r="DNR131" s="1"/>
      <c r="DNS131" s="1"/>
      <c r="DNT131" s="1"/>
      <c r="DNU131" s="1"/>
      <c r="DNV131" s="1"/>
      <c r="DNW131" s="1"/>
      <c r="DNX131" s="1"/>
      <c r="DNY131" s="1"/>
      <c r="DNZ131" s="1"/>
      <c r="DOA131" s="1"/>
      <c r="DOB131" s="1"/>
      <c r="DOC131" s="1"/>
      <c r="DOD131" s="1"/>
      <c r="DOE131" s="1"/>
      <c r="DOF131" s="1"/>
      <c r="DOG131" s="1"/>
      <c r="DOH131" s="1"/>
      <c r="DOI131" s="1"/>
      <c r="DOJ131" s="1"/>
      <c r="DOK131" s="1"/>
      <c r="DOL131" s="1"/>
      <c r="DOM131" s="1"/>
      <c r="DON131" s="1"/>
      <c r="DOO131" s="1"/>
      <c r="DOP131" s="1"/>
      <c r="DOQ131" s="1"/>
      <c r="DOR131" s="1"/>
      <c r="DOS131" s="1"/>
      <c r="DOT131" s="1"/>
      <c r="DOU131" s="1"/>
      <c r="DOV131" s="1"/>
      <c r="DOW131" s="1"/>
      <c r="DOX131" s="1"/>
      <c r="DOY131" s="1"/>
      <c r="DOZ131" s="1"/>
      <c r="DPA131" s="1"/>
      <c r="DPB131" s="1"/>
      <c r="DPC131" s="1"/>
      <c r="DPD131" s="1"/>
      <c r="DPE131" s="1"/>
      <c r="DPF131" s="1"/>
      <c r="DPG131" s="1"/>
      <c r="DPH131" s="1"/>
      <c r="DPI131" s="1"/>
      <c r="DPJ131" s="1"/>
      <c r="DPK131" s="1"/>
      <c r="DPL131" s="1"/>
      <c r="DPM131" s="1"/>
      <c r="DPN131" s="1"/>
      <c r="DPO131" s="1"/>
      <c r="DPP131" s="1"/>
      <c r="DPQ131" s="1"/>
      <c r="DPR131" s="1"/>
      <c r="DPS131" s="1"/>
      <c r="DPT131" s="1"/>
      <c r="DPU131" s="1"/>
      <c r="DPV131" s="1"/>
      <c r="DPW131" s="1"/>
      <c r="DPX131" s="1"/>
      <c r="DPY131" s="1"/>
      <c r="DPZ131" s="1"/>
      <c r="DQA131" s="1"/>
      <c r="DQB131" s="1"/>
      <c r="DQC131" s="1"/>
      <c r="DQD131" s="1"/>
      <c r="DQE131" s="1"/>
      <c r="DQF131" s="1"/>
      <c r="DQG131" s="1"/>
      <c r="DQH131" s="1"/>
      <c r="DQI131" s="1"/>
      <c r="DQJ131" s="1"/>
      <c r="DQK131" s="1"/>
      <c r="DQL131" s="1"/>
      <c r="DQM131" s="1"/>
      <c r="DQN131" s="1"/>
      <c r="DQO131" s="1"/>
      <c r="DQP131" s="1"/>
      <c r="DQQ131" s="1"/>
      <c r="DQR131" s="1"/>
      <c r="DQS131" s="1"/>
      <c r="DQT131" s="1"/>
      <c r="DQU131" s="1"/>
      <c r="DQV131" s="1"/>
      <c r="DQW131" s="1"/>
      <c r="DQX131" s="1"/>
      <c r="DQY131" s="1"/>
      <c r="DQZ131" s="1"/>
      <c r="DRA131" s="1"/>
      <c r="DRB131" s="1"/>
      <c r="DRC131" s="1"/>
      <c r="DRD131" s="1"/>
      <c r="DRE131" s="1"/>
      <c r="DRF131" s="1"/>
      <c r="DRG131" s="1"/>
      <c r="DRH131" s="1"/>
      <c r="DRI131" s="1"/>
      <c r="DRJ131" s="1"/>
      <c r="DRK131" s="1"/>
      <c r="DRL131" s="1"/>
      <c r="DRM131" s="1"/>
      <c r="DRN131" s="1"/>
      <c r="DRO131" s="1"/>
      <c r="DRP131" s="1"/>
      <c r="DRQ131" s="1"/>
      <c r="DRR131" s="1"/>
      <c r="DRS131" s="1"/>
      <c r="DRT131" s="1"/>
      <c r="DRU131" s="1"/>
      <c r="DRV131" s="1"/>
      <c r="DRW131" s="1"/>
      <c r="DRX131" s="1"/>
      <c r="DRY131" s="1"/>
      <c r="DRZ131" s="1"/>
      <c r="DSA131" s="1"/>
      <c r="DSB131" s="1"/>
      <c r="DSC131" s="1"/>
      <c r="DSD131" s="1"/>
      <c r="DSE131" s="1"/>
      <c r="DSF131" s="1"/>
      <c r="DSG131" s="1"/>
      <c r="DSH131" s="1"/>
      <c r="DSI131" s="1"/>
      <c r="DSJ131" s="1"/>
      <c r="DSK131" s="1"/>
      <c r="DSL131" s="1"/>
      <c r="DSM131" s="1"/>
      <c r="DSN131" s="1"/>
      <c r="DSO131" s="1"/>
      <c r="DSP131" s="1"/>
      <c r="DSQ131" s="1"/>
      <c r="DSR131" s="1"/>
      <c r="DSS131" s="1"/>
      <c r="DST131" s="1"/>
      <c r="DSU131" s="1"/>
      <c r="DSV131" s="1"/>
      <c r="DSW131" s="1"/>
      <c r="DSX131" s="1"/>
      <c r="DSY131" s="1"/>
      <c r="DSZ131" s="1"/>
      <c r="DTA131" s="1"/>
      <c r="DTB131" s="1"/>
      <c r="DTC131" s="1"/>
      <c r="DTD131" s="1"/>
      <c r="DTE131" s="1"/>
      <c r="DTF131" s="1"/>
      <c r="DTG131" s="1"/>
      <c r="DTH131" s="1"/>
      <c r="DTI131" s="1"/>
      <c r="DTJ131" s="1"/>
      <c r="DTK131" s="1"/>
      <c r="DTL131" s="1"/>
      <c r="DTM131" s="1"/>
      <c r="DTN131" s="1"/>
      <c r="DTO131" s="1"/>
      <c r="DTP131" s="1"/>
      <c r="DTQ131" s="1"/>
      <c r="DTR131" s="1"/>
      <c r="DTS131" s="1"/>
      <c r="DTT131" s="1"/>
      <c r="DTU131" s="1"/>
      <c r="DTV131" s="1"/>
      <c r="DTW131" s="1"/>
      <c r="DTX131" s="1"/>
      <c r="DTY131" s="1"/>
      <c r="DTZ131" s="1"/>
      <c r="DUA131" s="1"/>
      <c r="DUB131" s="1"/>
      <c r="DUC131" s="1"/>
      <c r="DUD131" s="1"/>
      <c r="DUE131" s="1"/>
      <c r="DUF131" s="1"/>
      <c r="DUG131" s="1"/>
      <c r="DUH131" s="1"/>
      <c r="DUI131" s="1"/>
      <c r="DUJ131" s="1"/>
      <c r="DUK131" s="1"/>
      <c r="DUL131" s="1"/>
      <c r="DUM131" s="1"/>
      <c r="DUN131" s="1"/>
      <c r="DUO131" s="1"/>
      <c r="DUP131" s="1"/>
      <c r="DUQ131" s="1"/>
      <c r="DUR131" s="1"/>
      <c r="DUS131" s="1"/>
      <c r="DUT131" s="1"/>
      <c r="DUU131" s="1"/>
      <c r="DUV131" s="1"/>
      <c r="DUW131" s="1"/>
      <c r="DUX131" s="1"/>
      <c r="DUY131" s="1"/>
      <c r="DUZ131" s="1"/>
      <c r="DVA131" s="1"/>
      <c r="DVB131" s="1"/>
      <c r="DVC131" s="1"/>
      <c r="DVD131" s="1"/>
      <c r="DVE131" s="1"/>
      <c r="DVF131" s="1"/>
      <c r="DVG131" s="1"/>
      <c r="DVH131" s="1"/>
      <c r="DVI131" s="1"/>
      <c r="DVJ131" s="1"/>
      <c r="DVK131" s="1"/>
      <c r="DVL131" s="1"/>
      <c r="DVM131" s="1"/>
      <c r="DVN131" s="1"/>
      <c r="DVO131" s="1"/>
      <c r="DVP131" s="1"/>
      <c r="DVQ131" s="1"/>
      <c r="DVR131" s="1"/>
      <c r="DVS131" s="1"/>
      <c r="DVT131" s="1"/>
      <c r="DVU131" s="1"/>
      <c r="DVV131" s="1"/>
      <c r="DVW131" s="1"/>
      <c r="DVX131" s="1"/>
      <c r="DVY131" s="1"/>
      <c r="DVZ131" s="1"/>
      <c r="DWA131" s="1"/>
      <c r="DWB131" s="1"/>
      <c r="DWC131" s="1"/>
      <c r="DWD131" s="1"/>
      <c r="DWE131" s="1"/>
      <c r="DWF131" s="1"/>
      <c r="DWG131" s="1"/>
      <c r="DWH131" s="1"/>
      <c r="DWI131" s="1"/>
      <c r="DWJ131" s="1"/>
      <c r="DWK131" s="1"/>
      <c r="DWL131" s="1"/>
      <c r="DWM131" s="1"/>
      <c r="DWN131" s="1"/>
      <c r="DWO131" s="1"/>
      <c r="DWP131" s="1"/>
      <c r="DWQ131" s="1"/>
      <c r="DWR131" s="1"/>
      <c r="DWS131" s="1"/>
      <c r="DWT131" s="1"/>
      <c r="DWU131" s="1"/>
      <c r="DWV131" s="1"/>
      <c r="DWW131" s="1"/>
      <c r="DWX131" s="1"/>
      <c r="DWY131" s="1"/>
      <c r="DWZ131" s="1"/>
      <c r="DXA131" s="1"/>
      <c r="DXB131" s="1"/>
      <c r="DXC131" s="1"/>
      <c r="DXD131" s="1"/>
      <c r="DXE131" s="1"/>
      <c r="DXF131" s="1"/>
      <c r="DXG131" s="1"/>
      <c r="DXH131" s="1"/>
      <c r="DXI131" s="1"/>
      <c r="DXJ131" s="1"/>
      <c r="DXK131" s="1"/>
      <c r="DXL131" s="1"/>
      <c r="DXM131" s="1"/>
      <c r="DXN131" s="1"/>
      <c r="DXO131" s="1"/>
      <c r="DXP131" s="1"/>
      <c r="DXQ131" s="1"/>
      <c r="DXR131" s="1"/>
      <c r="DXS131" s="1"/>
      <c r="DXT131" s="1"/>
      <c r="DXU131" s="1"/>
      <c r="DXV131" s="1"/>
      <c r="DXW131" s="1"/>
      <c r="DXX131" s="1"/>
      <c r="DXY131" s="1"/>
      <c r="DXZ131" s="1"/>
      <c r="DYA131" s="1"/>
      <c r="DYB131" s="1"/>
      <c r="DYC131" s="1"/>
      <c r="DYD131" s="1"/>
      <c r="DYE131" s="1"/>
      <c r="DYF131" s="1"/>
      <c r="DYG131" s="1"/>
      <c r="DYH131" s="1"/>
      <c r="DYI131" s="1"/>
      <c r="DYJ131" s="1"/>
      <c r="DYK131" s="1"/>
      <c r="DYL131" s="1"/>
      <c r="DYM131" s="1"/>
      <c r="DYN131" s="1"/>
      <c r="DYO131" s="1"/>
      <c r="DYP131" s="1"/>
      <c r="DYQ131" s="1"/>
      <c r="DYR131" s="1"/>
      <c r="DYS131" s="1"/>
      <c r="DYT131" s="1"/>
      <c r="DYU131" s="1"/>
      <c r="DYV131" s="1"/>
      <c r="DYW131" s="1"/>
      <c r="DYX131" s="1"/>
      <c r="DYY131" s="1"/>
      <c r="DYZ131" s="1"/>
      <c r="DZA131" s="1"/>
      <c r="DZB131" s="1"/>
      <c r="DZC131" s="1"/>
      <c r="DZD131" s="1"/>
      <c r="DZE131" s="1"/>
      <c r="DZF131" s="1"/>
      <c r="DZG131" s="1"/>
      <c r="DZH131" s="1"/>
      <c r="DZI131" s="1"/>
      <c r="DZJ131" s="1"/>
      <c r="DZK131" s="1"/>
      <c r="DZL131" s="1"/>
      <c r="DZM131" s="1"/>
      <c r="DZN131" s="1"/>
      <c r="DZO131" s="1"/>
      <c r="DZP131" s="1"/>
      <c r="DZQ131" s="1"/>
      <c r="DZR131" s="1"/>
      <c r="DZS131" s="1"/>
      <c r="DZT131" s="1"/>
      <c r="DZU131" s="1"/>
      <c r="DZV131" s="1"/>
      <c r="DZW131" s="1"/>
      <c r="DZX131" s="1"/>
      <c r="DZY131" s="1"/>
      <c r="DZZ131" s="1"/>
      <c r="EAA131" s="1"/>
      <c r="EAB131" s="1"/>
      <c r="EAC131" s="1"/>
      <c r="EAD131" s="1"/>
      <c r="EAE131" s="1"/>
      <c r="EAF131" s="1"/>
      <c r="EAG131" s="1"/>
      <c r="EAH131" s="1"/>
      <c r="EAI131" s="1"/>
      <c r="EAJ131" s="1"/>
      <c r="EAK131" s="1"/>
      <c r="EAL131" s="1"/>
      <c r="EAM131" s="1"/>
      <c r="EAN131" s="1"/>
      <c r="EAO131" s="1"/>
      <c r="EAP131" s="1"/>
      <c r="EAQ131" s="1"/>
      <c r="EAR131" s="1"/>
      <c r="EAS131" s="1"/>
      <c r="EAT131" s="1"/>
      <c r="EAU131" s="1"/>
      <c r="EAV131" s="1"/>
      <c r="EAW131" s="1"/>
      <c r="EAX131" s="1"/>
      <c r="EAY131" s="1"/>
      <c r="EAZ131" s="1"/>
      <c r="EBA131" s="1"/>
      <c r="EBB131" s="1"/>
      <c r="EBC131" s="1"/>
      <c r="EBD131" s="1"/>
      <c r="EBE131" s="1"/>
      <c r="EBF131" s="1"/>
      <c r="EBG131" s="1"/>
      <c r="EBH131" s="1"/>
      <c r="EBI131" s="1"/>
      <c r="EBJ131" s="1"/>
      <c r="EBK131" s="1"/>
      <c r="EBL131" s="1"/>
      <c r="EBM131" s="1"/>
      <c r="EBN131" s="1"/>
      <c r="EBO131" s="1"/>
      <c r="EBP131" s="1"/>
      <c r="EBQ131" s="1"/>
      <c r="EBR131" s="1"/>
      <c r="EBS131" s="1"/>
      <c r="EBT131" s="1"/>
      <c r="EBU131" s="1"/>
      <c r="EBV131" s="1"/>
      <c r="EBW131" s="1"/>
      <c r="EBX131" s="1"/>
      <c r="EBY131" s="1"/>
      <c r="EBZ131" s="1"/>
      <c r="ECA131" s="1"/>
      <c r="ECB131" s="1"/>
      <c r="ECC131" s="1"/>
      <c r="ECD131" s="1"/>
      <c r="ECE131" s="1"/>
      <c r="ECF131" s="1"/>
      <c r="ECG131" s="1"/>
      <c r="ECH131" s="1"/>
      <c r="ECI131" s="1"/>
      <c r="ECJ131" s="1"/>
      <c r="ECK131" s="1"/>
      <c r="ECL131" s="1"/>
      <c r="ECM131" s="1"/>
      <c r="ECN131" s="1"/>
      <c r="ECO131" s="1"/>
      <c r="ECP131" s="1"/>
      <c r="ECQ131" s="1"/>
      <c r="ECR131" s="1"/>
      <c r="ECS131" s="1"/>
      <c r="ECT131" s="1"/>
      <c r="ECU131" s="1"/>
      <c r="ECV131" s="1"/>
      <c r="ECW131" s="1"/>
      <c r="ECX131" s="1"/>
      <c r="ECY131" s="1"/>
      <c r="ECZ131" s="1"/>
      <c r="EDA131" s="1"/>
      <c r="EDB131" s="1"/>
      <c r="EDC131" s="1"/>
      <c r="EDD131" s="1"/>
      <c r="EDE131" s="1"/>
      <c r="EDF131" s="1"/>
      <c r="EDG131" s="1"/>
      <c r="EDH131" s="1"/>
      <c r="EDI131" s="1"/>
      <c r="EDJ131" s="1"/>
      <c r="EDK131" s="1"/>
      <c r="EDL131" s="1"/>
      <c r="EDM131" s="1"/>
      <c r="EDN131" s="1"/>
      <c r="EDO131" s="1"/>
      <c r="EDP131" s="1"/>
      <c r="EDQ131" s="1"/>
      <c r="EDR131" s="1"/>
      <c r="EDS131" s="1"/>
      <c r="EDT131" s="1"/>
      <c r="EDU131" s="1"/>
      <c r="EDV131" s="1"/>
      <c r="EDW131" s="1"/>
      <c r="EDX131" s="1"/>
      <c r="EDY131" s="1"/>
      <c r="EDZ131" s="1"/>
      <c r="EEA131" s="1"/>
      <c r="EEB131" s="1"/>
      <c r="EEC131" s="1"/>
      <c r="EED131" s="1"/>
      <c r="EEE131" s="1"/>
      <c r="EEF131" s="1"/>
      <c r="EEG131" s="1"/>
      <c r="EEH131" s="1"/>
      <c r="EEI131" s="1"/>
      <c r="EEJ131" s="1"/>
      <c r="EEK131" s="1"/>
      <c r="EEL131" s="1"/>
      <c r="EEM131" s="1"/>
      <c r="EEN131" s="1"/>
      <c r="EEO131" s="1"/>
      <c r="EEP131" s="1"/>
      <c r="EEQ131" s="1"/>
      <c r="EER131" s="1"/>
      <c r="EES131" s="1"/>
      <c r="EET131" s="1"/>
      <c r="EEU131" s="1"/>
      <c r="EEV131" s="1"/>
      <c r="EEW131" s="1"/>
      <c r="EEX131" s="1"/>
      <c r="EEY131" s="1"/>
      <c r="EEZ131" s="1"/>
      <c r="EFA131" s="1"/>
      <c r="EFB131" s="1"/>
      <c r="EFC131" s="1"/>
      <c r="EFD131" s="1"/>
      <c r="EFE131" s="1"/>
      <c r="EFF131" s="1"/>
      <c r="EFG131" s="1"/>
      <c r="EFH131" s="1"/>
      <c r="EFI131" s="1"/>
      <c r="EFJ131" s="1"/>
      <c r="EFK131" s="1"/>
      <c r="EFL131" s="1"/>
      <c r="EFM131" s="1"/>
      <c r="EFN131" s="1"/>
      <c r="EFO131" s="1"/>
      <c r="EFP131" s="1"/>
      <c r="EFQ131" s="1"/>
      <c r="EFR131" s="1"/>
      <c r="EFS131" s="1"/>
      <c r="EFT131" s="1"/>
      <c r="EFU131" s="1"/>
      <c r="EFV131" s="1"/>
      <c r="EFW131" s="1"/>
      <c r="EFX131" s="1"/>
      <c r="EFY131" s="1"/>
      <c r="EFZ131" s="1"/>
      <c r="EGA131" s="1"/>
      <c r="EGB131" s="1"/>
      <c r="EGC131" s="1"/>
      <c r="EGD131" s="1"/>
      <c r="EGE131" s="1"/>
      <c r="EGF131" s="1"/>
      <c r="EGG131" s="1"/>
      <c r="EGH131" s="1"/>
      <c r="EGI131" s="1"/>
      <c r="EGJ131" s="1"/>
      <c r="EGK131" s="1"/>
      <c r="EGL131" s="1"/>
      <c r="EGM131" s="1"/>
      <c r="EGN131" s="1"/>
      <c r="EGO131" s="1"/>
      <c r="EGP131" s="1"/>
      <c r="EGQ131" s="1"/>
      <c r="EGR131" s="1"/>
      <c r="EGS131" s="1"/>
      <c r="EGT131" s="1"/>
      <c r="EGU131" s="1"/>
      <c r="EGV131" s="1"/>
      <c r="EGW131" s="1"/>
      <c r="EGX131" s="1"/>
      <c r="EGY131" s="1"/>
      <c r="EGZ131" s="1"/>
      <c r="EHA131" s="1"/>
      <c r="EHB131" s="1"/>
      <c r="EHC131" s="1"/>
      <c r="EHD131" s="1"/>
      <c r="EHE131" s="1"/>
      <c r="EHF131" s="1"/>
      <c r="EHG131" s="1"/>
      <c r="EHH131" s="1"/>
      <c r="EHI131" s="1"/>
      <c r="EHJ131" s="1"/>
      <c r="EHK131" s="1"/>
      <c r="EHL131" s="1"/>
      <c r="EHM131" s="1"/>
      <c r="EHN131" s="1"/>
      <c r="EHO131" s="1"/>
      <c r="EHP131" s="1"/>
      <c r="EHQ131" s="1"/>
      <c r="EHR131" s="1"/>
      <c r="EHS131" s="1"/>
      <c r="EHT131" s="1"/>
      <c r="EHU131" s="1"/>
      <c r="EHV131" s="1"/>
      <c r="EHW131" s="1"/>
      <c r="EHX131" s="1"/>
      <c r="EHY131" s="1"/>
      <c r="EHZ131" s="1"/>
      <c r="EIA131" s="1"/>
      <c r="EIB131" s="1"/>
      <c r="EIC131" s="1"/>
      <c r="EID131" s="1"/>
      <c r="EIE131" s="1"/>
      <c r="EIF131" s="1"/>
      <c r="EIG131" s="1"/>
      <c r="EIH131" s="1"/>
      <c r="EII131" s="1"/>
      <c r="EIJ131" s="1"/>
      <c r="EIK131" s="1"/>
      <c r="EIL131" s="1"/>
      <c r="EIM131" s="1"/>
      <c r="EIN131" s="1"/>
      <c r="EIO131" s="1"/>
      <c r="EIP131" s="1"/>
      <c r="EIQ131" s="1"/>
      <c r="EIR131" s="1"/>
      <c r="EIS131" s="1"/>
      <c r="EIT131" s="1"/>
      <c r="EIU131" s="1"/>
      <c r="EIV131" s="1"/>
      <c r="EIW131" s="1"/>
      <c r="EIX131" s="1"/>
      <c r="EIY131" s="1"/>
      <c r="EIZ131" s="1"/>
      <c r="EJA131" s="1"/>
      <c r="EJB131" s="1"/>
      <c r="EJC131" s="1"/>
      <c r="EJD131" s="1"/>
      <c r="EJE131" s="1"/>
      <c r="EJF131" s="1"/>
      <c r="EJG131" s="1"/>
      <c r="EJH131" s="1"/>
      <c r="EJI131" s="1"/>
      <c r="EJJ131" s="1"/>
      <c r="EJK131" s="1"/>
      <c r="EJL131" s="1"/>
      <c r="EJM131" s="1"/>
      <c r="EJN131" s="1"/>
      <c r="EJO131" s="1"/>
      <c r="EJP131" s="1"/>
      <c r="EJQ131" s="1"/>
      <c r="EJR131" s="1"/>
      <c r="EJS131" s="1"/>
      <c r="EJT131" s="1"/>
      <c r="EJU131" s="1"/>
      <c r="EJV131" s="1"/>
      <c r="EJW131" s="1"/>
      <c r="EJX131" s="1"/>
      <c r="EJY131" s="1"/>
      <c r="EJZ131" s="1"/>
      <c r="EKA131" s="1"/>
      <c r="EKB131" s="1"/>
      <c r="EKC131" s="1"/>
      <c r="EKD131" s="1"/>
      <c r="EKE131" s="1"/>
      <c r="EKF131" s="1"/>
      <c r="EKG131" s="1"/>
      <c r="EKH131" s="1"/>
      <c r="EKI131" s="1"/>
      <c r="EKJ131" s="1"/>
      <c r="EKK131" s="1"/>
      <c r="EKL131" s="1"/>
      <c r="EKM131" s="1"/>
      <c r="EKN131" s="1"/>
      <c r="EKO131" s="1"/>
      <c r="EKP131" s="1"/>
      <c r="EKQ131" s="1"/>
      <c r="EKR131" s="1"/>
      <c r="EKS131" s="1"/>
      <c r="EKT131" s="1"/>
      <c r="EKU131" s="1"/>
      <c r="EKV131" s="1"/>
      <c r="EKW131" s="1"/>
      <c r="EKX131" s="1"/>
      <c r="EKY131" s="1"/>
      <c r="EKZ131" s="1"/>
      <c r="ELA131" s="1"/>
      <c r="ELB131" s="1"/>
      <c r="ELC131" s="1"/>
      <c r="ELD131" s="1"/>
      <c r="ELE131" s="1"/>
      <c r="ELF131" s="1"/>
      <c r="ELG131" s="1"/>
      <c r="ELH131" s="1"/>
      <c r="ELI131" s="1"/>
      <c r="ELJ131" s="1"/>
      <c r="ELK131" s="1"/>
      <c r="ELL131" s="1"/>
      <c r="ELM131" s="1"/>
      <c r="ELN131" s="1"/>
      <c r="ELO131" s="1"/>
      <c r="ELP131" s="1"/>
      <c r="ELQ131" s="1"/>
      <c r="ELR131" s="1"/>
      <c r="ELS131" s="1"/>
      <c r="ELT131" s="1"/>
      <c r="ELU131" s="1"/>
      <c r="ELV131" s="1"/>
      <c r="ELW131" s="1"/>
      <c r="ELX131" s="1"/>
      <c r="ELY131" s="1"/>
      <c r="ELZ131" s="1"/>
      <c r="EMA131" s="1"/>
      <c r="EMB131" s="1"/>
      <c r="EMC131" s="1"/>
      <c r="EMD131" s="1"/>
      <c r="EME131" s="1"/>
      <c r="EMF131" s="1"/>
      <c r="EMG131" s="1"/>
      <c r="EMH131" s="1"/>
      <c r="EMI131" s="1"/>
      <c r="EMJ131" s="1"/>
      <c r="EMK131" s="1"/>
      <c r="EML131" s="1"/>
      <c r="EMM131" s="1"/>
      <c r="EMN131" s="1"/>
      <c r="EMO131" s="1"/>
      <c r="EMP131" s="1"/>
      <c r="EMQ131" s="1"/>
      <c r="EMR131" s="1"/>
      <c r="EMS131" s="1"/>
      <c r="EMT131" s="1"/>
      <c r="EMU131" s="1"/>
      <c r="EMV131" s="1"/>
      <c r="EMW131" s="1"/>
      <c r="EMX131" s="1"/>
      <c r="EMY131" s="1"/>
      <c r="EMZ131" s="1"/>
      <c r="ENA131" s="1"/>
      <c r="ENB131" s="1"/>
      <c r="ENC131" s="1"/>
      <c r="END131" s="1"/>
      <c r="ENE131" s="1"/>
      <c r="ENF131" s="1"/>
      <c r="ENG131" s="1"/>
      <c r="ENH131" s="1"/>
      <c r="ENI131" s="1"/>
      <c r="ENJ131" s="1"/>
      <c r="ENK131" s="1"/>
      <c r="ENL131" s="1"/>
      <c r="ENM131" s="1"/>
      <c r="ENN131" s="1"/>
      <c r="ENO131" s="1"/>
      <c r="ENP131" s="1"/>
      <c r="ENQ131" s="1"/>
      <c r="ENR131" s="1"/>
      <c r="ENS131" s="1"/>
      <c r="ENT131" s="1"/>
      <c r="ENU131" s="1"/>
      <c r="ENV131" s="1"/>
      <c r="ENW131" s="1"/>
      <c r="ENX131" s="1"/>
      <c r="ENY131" s="1"/>
      <c r="ENZ131" s="1"/>
      <c r="EOA131" s="1"/>
      <c r="EOB131" s="1"/>
      <c r="EOC131" s="1"/>
      <c r="EOD131" s="1"/>
      <c r="EOE131" s="1"/>
      <c r="EOF131" s="1"/>
      <c r="EOG131" s="1"/>
      <c r="EOH131" s="1"/>
      <c r="EOI131" s="1"/>
      <c r="EOJ131" s="1"/>
      <c r="EOK131" s="1"/>
      <c r="EOL131" s="1"/>
      <c r="EOM131" s="1"/>
      <c r="EON131" s="1"/>
      <c r="EOO131" s="1"/>
      <c r="EOP131" s="1"/>
      <c r="EOQ131" s="1"/>
      <c r="EOR131" s="1"/>
      <c r="EOS131" s="1"/>
      <c r="EOT131" s="1"/>
      <c r="EOU131" s="1"/>
      <c r="EOV131" s="1"/>
      <c r="EOW131" s="1"/>
      <c r="EOX131" s="1"/>
      <c r="EOY131" s="1"/>
      <c r="EOZ131" s="1"/>
      <c r="EPA131" s="1"/>
      <c r="EPB131" s="1"/>
      <c r="EPC131" s="1"/>
      <c r="EPD131" s="1"/>
      <c r="EPE131" s="1"/>
      <c r="EPF131" s="1"/>
      <c r="EPG131" s="1"/>
      <c r="EPH131" s="1"/>
      <c r="EPI131" s="1"/>
      <c r="EPJ131" s="1"/>
      <c r="EPK131" s="1"/>
      <c r="EPL131" s="1"/>
      <c r="EPM131" s="1"/>
      <c r="EPN131" s="1"/>
      <c r="EPO131" s="1"/>
      <c r="EPP131" s="1"/>
      <c r="EPQ131" s="1"/>
      <c r="EPR131" s="1"/>
      <c r="EPS131" s="1"/>
      <c r="EPT131" s="1"/>
      <c r="EPU131" s="1"/>
      <c r="EPV131" s="1"/>
      <c r="EPW131" s="1"/>
      <c r="EPX131" s="1"/>
      <c r="EPY131" s="1"/>
      <c r="EPZ131" s="1"/>
      <c r="EQA131" s="1"/>
      <c r="EQB131" s="1"/>
      <c r="EQC131" s="1"/>
      <c r="EQD131" s="1"/>
      <c r="EQE131" s="1"/>
      <c r="EQF131" s="1"/>
      <c r="EQG131" s="1"/>
      <c r="EQH131" s="1"/>
      <c r="EQI131" s="1"/>
      <c r="EQJ131" s="1"/>
      <c r="EQK131" s="1"/>
      <c r="EQL131" s="1"/>
      <c r="EQM131" s="1"/>
      <c r="EQN131" s="1"/>
      <c r="EQO131" s="1"/>
      <c r="EQP131" s="1"/>
      <c r="EQQ131" s="1"/>
      <c r="EQR131" s="1"/>
      <c r="EQS131" s="1"/>
      <c r="EQT131" s="1"/>
      <c r="EQU131" s="1"/>
      <c r="EQV131" s="1"/>
      <c r="EQW131" s="1"/>
      <c r="EQX131" s="1"/>
      <c r="EQY131" s="1"/>
      <c r="EQZ131" s="1"/>
      <c r="ERA131" s="1"/>
      <c r="ERB131" s="1"/>
      <c r="ERC131" s="1"/>
      <c r="ERD131" s="1"/>
      <c r="ERE131" s="1"/>
      <c r="ERF131" s="1"/>
      <c r="ERG131" s="1"/>
      <c r="ERH131" s="1"/>
      <c r="ERI131" s="1"/>
      <c r="ERJ131" s="1"/>
      <c r="ERK131" s="1"/>
      <c r="ERL131" s="1"/>
      <c r="ERM131" s="1"/>
      <c r="ERN131" s="1"/>
      <c r="ERO131" s="1"/>
      <c r="ERP131" s="1"/>
      <c r="ERQ131" s="1"/>
      <c r="ERR131" s="1"/>
      <c r="ERS131" s="1"/>
      <c r="ERT131" s="1"/>
      <c r="ERU131" s="1"/>
      <c r="ERV131" s="1"/>
      <c r="ERW131" s="1"/>
      <c r="ERX131" s="1"/>
      <c r="ERY131" s="1"/>
      <c r="ERZ131" s="1"/>
      <c r="ESA131" s="1"/>
      <c r="ESB131" s="1"/>
      <c r="ESC131" s="1"/>
      <c r="ESD131" s="1"/>
      <c r="ESE131" s="1"/>
      <c r="ESF131" s="1"/>
      <c r="ESG131" s="1"/>
      <c r="ESH131" s="1"/>
      <c r="ESI131" s="1"/>
      <c r="ESJ131" s="1"/>
      <c r="ESK131" s="1"/>
      <c r="ESL131" s="1"/>
      <c r="ESM131" s="1"/>
      <c r="ESN131" s="1"/>
      <c r="ESO131" s="1"/>
      <c r="ESP131" s="1"/>
      <c r="ESQ131" s="1"/>
      <c r="ESR131" s="1"/>
      <c r="ESS131" s="1"/>
      <c r="EST131" s="1"/>
      <c r="ESU131" s="1"/>
      <c r="ESV131" s="1"/>
      <c r="ESW131" s="1"/>
      <c r="ESX131" s="1"/>
      <c r="ESY131" s="1"/>
      <c r="ESZ131" s="1"/>
      <c r="ETA131" s="1"/>
      <c r="ETB131" s="1"/>
      <c r="ETC131" s="1"/>
      <c r="ETD131" s="1"/>
      <c r="ETE131" s="1"/>
      <c r="ETF131" s="1"/>
      <c r="ETG131" s="1"/>
      <c r="ETH131" s="1"/>
      <c r="ETI131" s="1"/>
      <c r="ETJ131" s="1"/>
      <c r="ETK131" s="1"/>
      <c r="ETL131" s="1"/>
      <c r="ETM131" s="1"/>
      <c r="ETN131" s="1"/>
      <c r="ETO131" s="1"/>
      <c r="ETP131" s="1"/>
      <c r="ETQ131" s="1"/>
      <c r="ETR131" s="1"/>
      <c r="ETS131" s="1"/>
      <c r="ETT131" s="1"/>
      <c r="ETU131" s="1"/>
      <c r="ETV131" s="1"/>
      <c r="ETW131" s="1"/>
      <c r="ETX131" s="1"/>
      <c r="ETY131" s="1"/>
      <c r="ETZ131" s="1"/>
      <c r="EUA131" s="1"/>
      <c r="EUB131" s="1"/>
      <c r="EUC131" s="1"/>
      <c r="EUD131" s="1"/>
      <c r="EUE131" s="1"/>
      <c r="EUF131" s="1"/>
      <c r="EUG131" s="1"/>
      <c r="EUH131" s="1"/>
      <c r="EUI131" s="1"/>
      <c r="EUJ131" s="1"/>
      <c r="EUK131" s="1"/>
      <c r="EUL131" s="1"/>
      <c r="EUM131" s="1"/>
      <c r="EUN131" s="1"/>
      <c r="EUO131" s="1"/>
      <c r="EUP131" s="1"/>
      <c r="EUQ131" s="1"/>
      <c r="EUR131" s="1"/>
      <c r="EUS131" s="1"/>
      <c r="EUT131" s="1"/>
      <c r="EUU131" s="1"/>
      <c r="EUV131" s="1"/>
      <c r="EUW131" s="1"/>
      <c r="EUX131" s="1"/>
      <c r="EUY131" s="1"/>
      <c r="EUZ131" s="1"/>
      <c r="EVA131" s="1"/>
      <c r="EVB131" s="1"/>
      <c r="EVC131" s="1"/>
      <c r="EVD131" s="1"/>
      <c r="EVE131" s="1"/>
      <c r="EVF131" s="1"/>
      <c r="EVG131" s="1"/>
      <c r="EVH131" s="1"/>
      <c r="EVI131" s="1"/>
      <c r="EVJ131" s="1"/>
      <c r="EVK131" s="1"/>
      <c r="EVL131" s="1"/>
      <c r="EVM131" s="1"/>
      <c r="EVN131" s="1"/>
      <c r="EVO131" s="1"/>
      <c r="EVP131" s="1"/>
      <c r="EVQ131" s="1"/>
      <c r="EVR131" s="1"/>
      <c r="EVS131" s="1"/>
      <c r="EVT131" s="1"/>
      <c r="EVU131" s="1"/>
      <c r="EVV131" s="1"/>
      <c r="EVW131" s="1"/>
      <c r="EVX131" s="1"/>
      <c r="EVY131" s="1"/>
      <c r="EVZ131" s="1"/>
      <c r="EWA131" s="1"/>
      <c r="EWB131" s="1"/>
      <c r="EWC131" s="1"/>
      <c r="EWD131" s="1"/>
      <c r="EWE131" s="1"/>
      <c r="EWF131" s="1"/>
      <c r="EWG131" s="1"/>
      <c r="EWH131" s="1"/>
      <c r="EWI131" s="1"/>
      <c r="EWJ131" s="1"/>
      <c r="EWK131" s="1"/>
      <c r="EWL131" s="1"/>
      <c r="EWM131" s="1"/>
      <c r="EWN131" s="1"/>
      <c r="EWO131" s="1"/>
      <c r="EWP131" s="1"/>
      <c r="EWQ131" s="1"/>
      <c r="EWR131" s="1"/>
      <c r="EWS131" s="1"/>
      <c r="EWT131" s="1"/>
      <c r="EWU131" s="1"/>
      <c r="EWV131" s="1"/>
      <c r="EWW131" s="1"/>
      <c r="EWX131" s="1"/>
      <c r="EWY131" s="1"/>
      <c r="EWZ131" s="1"/>
      <c r="EXA131" s="1"/>
      <c r="EXB131" s="1"/>
      <c r="EXC131" s="1"/>
      <c r="EXD131" s="1"/>
      <c r="EXE131" s="1"/>
      <c r="EXF131" s="1"/>
      <c r="EXG131" s="1"/>
      <c r="EXH131" s="1"/>
      <c r="EXI131" s="1"/>
      <c r="EXJ131" s="1"/>
      <c r="EXK131" s="1"/>
      <c r="EXL131" s="1"/>
      <c r="EXM131" s="1"/>
      <c r="EXN131" s="1"/>
      <c r="EXO131" s="1"/>
      <c r="EXP131" s="1"/>
      <c r="EXQ131" s="1"/>
      <c r="EXR131" s="1"/>
      <c r="EXS131" s="1"/>
      <c r="EXT131" s="1"/>
      <c r="EXU131" s="1"/>
      <c r="EXV131" s="1"/>
      <c r="EXW131" s="1"/>
      <c r="EXX131" s="1"/>
      <c r="EXY131" s="1"/>
      <c r="EXZ131" s="1"/>
      <c r="EYA131" s="1"/>
      <c r="EYB131" s="1"/>
      <c r="EYC131" s="1"/>
      <c r="EYD131" s="1"/>
      <c r="EYE131" s="1"/>
      <c r="EYF131" s="1"/>
      <c r="EYG131" s="1"/>
      <c r="EYH131" s="1"/>
      <c r="EYI131" s="1"/>
      <c r="EYJ131" s="1"/>
      <c r="EYK131" s="1"/>
      <c r="EYL131" s="1"/>
      <c r="EYM131" s="1"/>
      <c r="EYN131" s="1"/>
      <c r="EYO131" s="1"/>
      <c r="EYP131" s="1"/>
      <c r="EYQ131" s="1"/>
      <c r="EYR131" s="1"/>
      <c r="EYS131" s="1"/>
      <c r="EYT131" s="1"/>
      <c r="EYU131" s="1"/>
      <c r="EYV131" s="1"/>
      <c r="EYW131" s="1"/>
      <c r="EYX131" s="1"/>
      <c r="EYY131" s="1"/>
      <c r="EYZ131" s="1"/>
      <c r="EZA131" s="1"/>
      <c r="EZB131" s="1"/>
      <c r="EZC131" s="1"/>
      <c r="EZD131" s="1"/>
      <c r="EZE131" s="1"/>
      <c r="EZF131" s="1"/>
      <c r="EZG131" s="1"/>
      <c r="EZH131" s="1"/>
      <c r="EZI131" s="1"/>
      <c r="EZJ131" s="1"/>
      <c r="EZK131" s="1"/>
      <c r="EZL131" s="1"/>
      <c r="EZM131" s="1"/>
      <c r="EZN131" s="1"/>
      <c r="EZO131" s="1"/>
      <c r="EZP131" s="1"/>
      <c r="EZQ131" s="1"/>
      <c r="EZR131" s="1"/>
      <c r="EZS131" s="1"/>
      <c r="EZT131" s="1"/>
      <c r="EZU131" s="1"/>
      <c r="EZV131" s="1"/>
      <c r="EZW131" s="1"/>
      <c r="EZX131" s="1"/>
      <c r="EZY131" s="1"/>
      <c r="EZZ131" s="1"/>
      <c r="FAA131" s="1"/>
      <c r="FAB131" s="1"/>
      <c r="FAC131" s="1"/>
      <c r="FAD131" s="1"/>
      <c r="FAE131" s="1"/>
      <c r="FAF131" s="1"/>
      <c r="FAG131" s="1"/>
      <c r="FAH131" s="1"/>
      <c r="FAI131" s="1"/>
      <c r="FAJ131" s="1"/>
      <c r="FAK131" s="1"/>
      <c r="FAL131" s="1"/>
      <c r="FAM131" s="1"/>
      <c r="FAN131" s="1"/>
      <c r="FAO131" s="1"/>
      <c r="FAP131" s="1"/>
      <c r="FAQ131" s="1"/>
      <c r="FAR131" s="1"/>
      <c r="FAS131" s="1"/>
      <c r="FAT131" s="1"/>
      <c r="FAU131" s="1"/>
      <c r="FAV131" s="1"/>
      <c r="FAW131" s="1"/>
      <c r="FAX131" s="1"/>
      <c r="FAY131" s="1"/>
      <c r="FAZ131" s="1"/>
      <c r="FBA131" s="1"/>
      <c r="FBB131" s="1"/>
      <c r="FBC131" s="1"/>
      <c r="FBD131" s="1"/>
      <c r="FBE131" s="1"/>
      <c r="FBF131" s="1"/>
      <c r="FBG131" s="1"/>
      <c r="FBH131" s="1"/>
      <c r="FBI131" s="1"/>
      <c r="FBJ131" s="1"/>
      <c r="FBK131" s="1"/>
      <c r="FBL131" s="1"/>
      <c r="FBM131" s="1"/>
      <c r="FBN131" s="1"/>
      <c r="FBO131" s="1"/>
      <c r="FBP131" s="1"/>
      <c r="FBQ131" s="1"/>
      <c r="FBR131" s="1"/>
      <c r="FBS131" s="1"/>
      <c r="FBT131" s="1"/>
      <c r="FBU131" s="1"/>
      <c r="FBV131" s="1"/>
      <c r="FBW131" s="1"/>
      <c r="FBX131" s="1"/>
      <c r="FBY131" s="1"/>
      <c r="FBZ131" s="1"/>
      <c r="FCA131" s="1"/>
      <c r="FCB131" s="1"/>
      <c r="FCC131" s="1"/>
      <c r="FCD131" s="1"/>
      <c r="FCE131" s="1"/>
      <c r="FCF131" s="1"/>
      <c r="FCG131" s="1"/>
      <c r="FCH131" s="1"/>
      <c r="FCI131" s="1"/>
      <c r="FCJ131" s="1"/>
      <c r="FCK131" s="1"/>
      <c r="FCL131" s="1"/>
      <c r="FCM131" s="1"/>
      <c r="FCN131" s="1"/>
      <c r="FCO131" s="1"/>
      <c r="FCP131" s="1"/>
      <c r="FCQ131" s="1"/>
      <c r="FCR131" s="1"/>
      <c r="FCS131" s="1"/>
      <c r="FCT131" s="1"/>
      <c r="FCU131" s="1"/>
      <c r="FCV131" s="1"/>
      <c r="FCW131" s="1"/>
      <c r="FCX131" s="1"/>
      <c r="FCY131" s="1"/>
      <c r="FCZ131" s="1"/>
      <c r="FDA131" s="1"/>
      <c r="FDB131" s="1"/>
      <c r="FDC131" s="1"/>
      <c r="FDD131" s="1"/>
      <c r="FDE131" s="1"/>
      <c r="FDF131" s="1"/>
      <c r="FDG131" s="1"/>
      <c r="FDH131" s="1"/>
      <c r="FDI131" s="1"/>
      <c r="FDJ131" s="1"/>
      <c r="FDK131" s="1"/>
      <c r="FDL131" s="1"/>
      <c r="FDM131" s="1"/>
      <c r="FDN131" s="1"/>
      <c r="FDO131" s="1"/>
      <c r="FDP131" s="1"/>
      <c r="FDQ131" s="1"/>
      <c r="FDR131" s="1"/>
      <c r="FDS131" s="1"/>
      <c r="FDT131" s="1"/>
      <c r="FDU131" s="1"/>
      <c r="FDV131" s="1"/>
      <c r="FDW131" s="1"/>
      <c r="FDX131" s="1"/>
      <c r="FDY131" s="1"/>
      <c r="FDZ131" s="1"/>
      <c r="FEA131" s="1"/>
      <c r="FEB131" s="1"/>
      <c r="FEC131" s="1"/>
      <c r="FED131" s="1"/>
      <c r="FEE131" s="1"/>
      <c r="FEF131" s="1"/>
      <c r="FEG131" s="1"/>
      <c r="FEH131" s="1"/>
      <c r="FEI131" s="1"/>
      <c r="FEJ131" s="1"/>
      <c r="FEK131" s="1"/>
      <c r="FEL131" s="1"/>
      <c r="FEM131" s="1"/>
      <c r="FEN131" s="1"/>
      <c r="FEO131" s="1"/>
      <c r="FEP131" s="1"/>
      <c r="FEQ131" s="1"/>
      <c r="FER131" s="1"/>
      <c r="FES131" s="1"/>
      <c r="FET131" s="1"/>
      <c r="FEU131" s="1"/>
      <c r="FEV131" s="1"/>
      <c r="FEW131" s="1"/>
      <c r="FEX131" s="1"/>
      <c r="FEY131" s="1"/>
      <c r="FEZ131" s="1"/>
      <c r="FFA131" s="1"/>
      <c r="FFB131" s="1"/>
      <c r="FFC131" s="1"/>
      <c r="FFD131" s="1"/>
      <c r="FFE131" s="1"/>
      <c r="FFF131" s="1"/>
      <c r="FFG131" s="1"/>
      <c r="FFH131" s="1"/>
      <c r="FFI131" s="1"/>
      <c r="FFJ131" s="1"/>
      <c r="FFK131" s="1"/>
      <c r="FFL131" s="1"/>
      <c r="FFM131" s="1"/>
      <c r="FFN131" s="1"/>
      <c r="FFO131" s="1"/>
      <c r="FFP131" s="1"/>
      <c r="FFQ131" s="1"/>
      <c r="FFR131" s="1"/>
      <c r="FFS131" s="1"/>
      <c r="FFT131" s="1"/>
      <c r="FFU131" s="1"/>
      <c r="FFV131" s="1"/>
      <c r="FFW131" s="1"/>
      <c r="FFX131" s="1"/>
      <c r="FFY131" s="1"/>
      <c r="FFZ131" s="1"/>
      <c r="FGA131" s="1"/>
      <c r="FGB131" s="1"/>
      <c r="FGC131" s="1"/>
      <c r="FGD131" s="1"/>
      <c r="FGE131" s="1"/>
      <c r="FGF131" s="1"/>
      <c r="FGG131" s="1"/>
      <c r="FGH131" s="1"/>
      <c r="FGI131" s="1"/>
      <c r="FGJ131" s="1"/>
      <c r="FGK131" s="1"/>
      <c r="FGL131" s="1"/>
      <c r="FGM131" s="1"/>
      <c r="FGN131" s="1"/>
      <c r="FGO131" s="1"/>
      <c r="FGP131" s="1"/>
      <c r="FGQ131" s="1"/>
      <c r="FGR131" s="1"/>
      <c r="FGS131" s="1"/>
      <c r="FGT131" s="1"/>
      <c r="FGU131" s="1"/>
      <c r="FGV131" s="1"/>
      <c r="FGW131" s="1"/>
      <c r="FGX131" s="1"/>
      <c r="FGY131" s="1"/>
      <c r="FGZ131" s="1"/>
      <c r="FHA131" s="1"/>
      <c r="FHB131" s="1"/>
      <c r="FHC131" s="1"/>
      <c r="FHD131" s="1"/>
      <c r="FHE131" s="1"/>
      <c r="FHF131" s="1"/>
      <c r="FHG131" s="1"/>
      <c r="FHH131" s="1"/>
      <c r="FHI131" s="1"/>
      <c r="FHJ131" s="1"/>
      <c r="FHK131" s="1"/>
      <c r="FHL131" s="1"/>
      <c r="FHM131" s="1"/>
      <c r="FHN131" s="1"/>
      <c r="FHO131" s="1"/>
      <c r="FHP131" s="1"/>
      <c r="FHQ131" s="1"/>
      <c r="FHR131" s="1"/>
      <c r="FHS131" s="1"/>
      <c r="FHT131" s="1"/>
      <c r="FHU131" s="1"/>
      <c r="FHV131" s="1"/>
      <c r="FHW131" s="1"/>
      <c r="FHX131" s="1"/>
      <c r="FHY131" s="1"/>
      <c r="FHZ131" s="1"/>
      <c r="FIA131" s="1"/>
      <c r="FIB131" s="1"/>
      <c r="FIC131" s="1"/>
      <c r="FID131" s="1"/>
      <c r="FIE131" s="1"/>
      <c r="FIF131" s="1"/>
      <c r="FIG131" s="1"/>
      <c r="FIH131" s="1"/>
      <c r="FII131" s="1"/>
      <c r="FIJ131" s="1"/>
      <c r="FIK131" s="1"/>
      <c r="FIL131" s="1"/>
      <c r="FIM131" s="1"/>
      <c r="FIN131" s="1"/>
      <c r="FIO131" s="1"/>
      <c r="FIP131" s="1"/>
      <c r="FIQ131" s="1"/>
      <c r="FIR131" s="1"/>
      <c r="FIS131" s="1"/>
      <c r="FIT131" s="1"/>
      <c r="FIU131" s="1"/>
      <c r="FIV131" s="1"/>
      <c r="FIW131" s="1"/>
      <c r="FIX131" s="1"/>
      <c r="FIY131" s="1"/>
      <c r="FIZ131" s="1"/>
      <c r="FJA131" s="1"/>
      <c r="FJB131" s="1"/>
      <c r="FJC131" s="1"/>
      <c r="FJD131" s="1"/>
      <c r="FJE131" s="1"/>
      <c r="FJF131" s="1"/>
      <c r="FJG131" s="1"/>
      <c r="FJH131" s="1"/>
      <c r="FJI131" s="1"/>
      <c r="FJJ131" s="1"/>
      <c r="FJK131" s="1"/>
      <c r="FJL131" s="1"/>
      <c r="FJM131" s="1"/>
      <c r="FJN131" s="1"/>
      <c r="FJO131" s="1"/>
      <c r="FJP131" s="1"/>
      <c r="FJQ131" s="1"/>
      <c r="FJR131" s="1"/>
      <c r="FJS131" s="1"/>
      <c r="FJT131" s="1"/>
      <c r="FJU131" s="1"/>
      <c r="FJV131" s="1"/>
      <c r="FJW131" s="1"/>
      <c r="FJX131" s="1"/>
      <c r="FJY131" s="1"/>
      <c r="FJZ131" s="1"/>
      <c r="FKA131" s="1"/>
      <c r="FKB131" s="1"/>
      <c r="FKC131" s="1"/>
      <c r="FKD131" s="1"/>
      <c r="FKE131" s="1"/>
      <c r="FKF131" s="1"/>
      <c r="FKG131" s="1"/>
      <c r="FKH131" s="1"/>
      <c r="FKI131" s="1"/>
      <c r="FKJ131" s="1"/>
      <c r="FKK131" s="1"/>
      <c r="FKL131" s="1"/>
      <c r="FKM131" s="1"/>
      <c r="FKN131" s="1"/>
      <c r="FKO131" s="1"/>
      <c r="FKP131" s="1"/>
      <c r="FKQ131" s="1"/>
      <c r="FKR131" s="1"/>
      <c r="FKS131" s="1"/>
      <c r="FKT131" s="1"/>
      <c r="FKU131" s="1"/>
      <c r="FKV131" s="1"/>
      <c r="FKW131" s="1"/>
      <c r="FKX131" s="1"/>
      <c r="FKY131" s="1"/>
      <c r="FKZ131" s="1"/>
      <c r="FLA131" s="1"/>
      <c r="FLB131" s="1"/>
      <c r="FLC131" s="1"/>
      <c r="FLD131" s="1"/>
      <c r="FLE131" s="1"/>
      <c r="FLF131" s="1"/>
      <c r="FLG131" s="1"/>
      <c r="FLH131" s="1"/>
      <c r="FLI131" s="1"/>
      <c r="FLJ131" s="1"/>
      <c r="FLK131" s="1"/>
      <c r="FLL131" s="1"/>
      <c r="FLM131" s="1"/>
      <c r="FLN131" s="1"/>
      <c r="FLO131" s="1"/>
      <c r="FLP131" s="1"/>
      <c r="FLQ131" s="1"/>
      <c r="FLR131" s="1"/>
      <c r="FLS131" s="1"/>
      <c r="FLT131" s="1"/>
      <c r="FLU131" s="1"/>
      <c r="FLV131" s="1"/>
      <c r="FLW131" s="1"/>
      <c r="FLX131" s="1"/>
      <c r="FLY131" s="1"/>
      <c r="FLZ131" s="1"/>
      <c r="FMA131" s="1"/>
      <c r="FMB131" s="1"/>
      <c r="FMC131" s="1"/>
      <c r="FMD131" s="1"/>
      <c r="FME131" s="1"/>
      <c r="FMF131" s="1"/>
      <c r="FMG131" s="1"/>
      <c r="FMH131" s="1"/>
      <c r="FMI131" s="1"/>
      <c r="FMJ131" s="1"/>
      <c r="FMK131" s="1"/>
      <c r="FML131" s="1"/>
      <c r="FMM131" s="1"/>
      <c r="FMN131" s="1"/>
      <c r="FMO131" s="1"/>
      <c r="FMP131" s="1"/>
      <c r="FMQ131" s="1"/>
      <c r="FMR131" s="1"/>
      <c r="FMS131" s="1"/>
      <c r="FMT131" s="1"/>
      <c r="FMU131" s="1"/>
      <c r="FMV131" s="1"/>
      <c r="FMW131" s="1"/>
      <c r="FMX131" s="1"/>
      <c r="FMY131" s="1"/>
      <c r="FMZ131" s="1"/>
      <c r="FNA131" s="1"/>
      <c r="FNB131" s="1"/>
      <c r="FNC131" s="1"/>
      <c r="FND131" s="1"/>
      <c r="FNE131" s="1"/>
      <c r="FNF131" s="1"/>
      <c r="FNG131" s="1"/>
      <c r="FNH131" s="1"/>
      <c r="FNI131" s="1"/>
      <c r="FNJ131" s="1"/>
      <c r="FNK131" s="1"/>
      <c r="FNL131" s="1"/>
      <c r="FNM131" s="1"/>
      <c r="FNN131" s="1"/>
      <c r="FNO131" s="1"/>
      <c r="FNP131" s="1"/>
      <c r="FNQ131" s="1"/>
      <c r="FNR131" s="1"/>
      <c r="FNS131" s="1"/>
      <c r="FNT131" s="1"/>
      <c r="FNU131" s="1"/>
      <c r="FNV131" s="1"/>
      <c r="FNW131" s="1"/>
      <c r="FNX131" s="1"/>
      <c r="FNY131" s="1"/>
      <c r="FNZ131" s="1"/>
      <c r="FOA131" s="1"/>
      <c r="FOB131" s="1"/>
      <c r="FOC131" s="1"/>
      <c r="FOD131" s="1"/>
      <c r="FOE131" s="1"/>
      <c r="FOF131" s="1"/>
      <c r="FOG131" s="1"/>
      <c r="FOH131" s="1"/>
      <c r="FOI131" s="1"/>
      <c r="FOJ131" s="1"/>
      <c r="FOK131" s="1"/>
      <c r="FOL131" s="1"/>
      <c r="FOM131" s="1"/>
      <c r="FON131" s="1"/>
      <c r="FOO131" s="1"/>
      <c r="FOP131" s="1"/>
      <c r="FOQ131" s="1"/>
      <c r="FOR131" s="1"/>
      <c r="FOS131" s="1"/>
      <c r="FOT131" s="1"/>
      <c r="FOU131" s="1"/>
      <c r="FOV131" s="1"/>
      <c r="FOW131" s="1"/>
      <c r="FOX131" s="1"/>
      <c r="FOY131" s="1"/>
      <c r="FOZ131" s="1"/>
      <c r="FPA131" s="1"/>
      <c r="FPB131" s="1"/>
      <c r="FPC131" s="1"/>
      <c r="FPD131" s="1"/>
      <c r="FPE131" s="1"/>
      <c r="FPF131" s="1"/>
      <c r="FPG131" s="1"/>
      <c r="FPH131" s="1"/>
      <c r="FPI131" s="1"/>
      <c r="FPJ131" s="1"/>
      <c r="FPK131" s="1"/>
      <c r="FPL131" s="1"/>
      <c r="FPM131" s="1"/>
      <c r="FPN131" s="1"/>
      <c r="FPO131" s="1"/>
      <c r="FPP131" s="1"/>
      <c r="FPQ131" s="1"/>
      <c r="FPR131" s="1"/>
      <c r="FPS131" s="1"/>
      <c r="FPT131" s="1"/>
      <c r="FPU131" s="1"/>
      <c r="FPV131" s="1"/>
      <c r="FPW131" s="1"/>
      <c r="FPX131" s="1"/>
      <c r="FPY131" s="1"/>
      <c r="FPZ131" s="1"/>
      <c r="FQA131" s="1"/>
      <c r="FQB131" s="1"/>
      <c r="FQC131" s="1"/>
      <c r="FQD131" s="1"/>
      <c r="FQE131" s="1"/>
      <c r="FQF131" s="1"/>
      <c r="FQG131" s="1"/>
      <c r="FQH131" s="1"/>
      <c r="FQI131" s="1"/>
      <c r="FQJ131" s="1"/>
      <c r="FQK131" s="1"/>
      <c r="FQL131" s="1"/>
      <c r="FQM131" s="1"/>
      <c r="FQN131" s="1"/>
      <c r="FQO131" s="1"/>
      <c r="FQP131" s="1"/>
      <c r="FQQ131" s="1"/>
      <c r="FQR131" s="1"/>
      <c r="FQS131" s="1"/>
      <c r="FQT131" s="1"/>
      <c r="FQU131" s="1"/>
      <c r="FQV131" s="1"/>
      <c r="FQW131" s="1"/>
      <c r="FQX131" s="1"/>
      <c r="FQY131" s="1"/>
      <c r="FQZ131" s="1"/>
      <c r="FRA131" s="1"/>
      <c r="FRB131" s="1"/>
      <c r="FRC131" s="1"/>
      <c r="FRD131" s="1"/>
      <c r="FRE131" s="1"/>
      <c r="FRF131" s="1"/>
      <c r="FRG131" s="1"/>
      <c r="FRH131" s="1"/>
      <c r="FRI131" s="1"/>
      <c r="FRJ131" s="1"/>
      <c r="FRK131" s="1"/>
      <c r="FRL131" s="1"/>
      <c r="FRM131" s="1"/>
      <c r="FRN131" s="1"/>
      <c r="FRO131" s="1"/>
      <c r="FRP131" s="1"/>
      <c r="FRQ131" s="1"/>
      <c r="FRR131" s="1"/>
      <c r="FRS131" s="1"/>
      <c r="FRT131" s="1"/>
      <c r="FRU131" s="1"/>
      <c r="FRV131" s="1"/>
      <c r="FRW131" s="1"/>
      <c r="FRX131" s="1"/>
      <c r="FRY131" s="1"/>
      <c r="FRZ131" s="1"/>
      <c r="FSA131" s="1"/>
      <c r="FSB131" s="1"/>
      <c r="FSC131" s="1"/>
      <c r="FSD131" s="1"/>
      <c r="FSE131" s="1"/>
      <c r="FSF131" s="1"/>
      <c r="FSG131" s="1"/>
      <c r="FSH131" s="1"/>
      <c r="FSI131" s="1"/>
      <c r="FSJ131" s="1"/>
      <c r="FSK131" s="1"/>
      <c r="FSL131" s="1"/>
      <c r="FSM131" s="1"/>
      <c r="FSN131" s="1"/>
      <c r="FSO131" s="1"/>
      <c r="FSP131" s="1"/>
      <c r="FSQ131" s="1"/>
      <c r="FSR131" s="1"/>
      <c r="FSS131" s="1"/>
      <c r="FST131" s="1"/>
      <c r="FSU131" s="1"/>
      <c r="FSV131" s="1"/>
      <c r="FSW131" s="1"/>
      <c r="FSX131" s="1"/>
      <c r="FSY131" s="1"/>
      <c r="FSZ131" s="1"/>
      <c r="FTA131" s="1"/>
      <c r="FTB131" s="1"/>
      <c r="FTC131" s="1"/>
      <c r="FTD131" s="1"/>
      <c r="FTE131" s="1"/>
      <c r="FTF131" s="1"/>
      <c r="FTG131" s="1"/>
      <c r="FTH131" s="1"/>
      <c r="FTI131" s="1"/>
      <c r="FTJ131" s="1"/>
      <c r="FTK131" s="1"/>
      <c r="FTL131" s="1"/>
      <c r="FTM131" s="1"/>
      <c r="FTN131" s="1"/>
      <c r="FTO131" s="1"/>
      <c r="FTP131" s="1"/>
      <c r="FTQ131" s="1"/>
      <c r="FTR131" s="1"/>
      <c r="FTS131" s="1"/>
      <c r="FTT131" s="1"/>
      <c r="FTU131" s="1"/>
      <c r="FTV131" s="1"/>
      <c r="FTW131" s="1"/>
      <c r="FTX131" s="1"/>
      <c r="FTY131" s="1"/>
      <c r="FTZ131" s="1"/>
      <c r="FUA131" s="1"/>
      <c r="FUB131" s="1"/>
      <c r="FUC131" s="1"/>
      <c r="FUD131" s="1"/>
      <c r="FUE131" s="1"/>
      <c r="FUF131" s="1"/>
      <c r="FUG131" s="1"/>
      <c r="FUH131" s="1"/>
      <c r="FUI131" s="1"/>
      <c r="FUJ131" s="1"/>
      <c r="FUK131" s="1"/>
      <c r="FUL131" s="1"/>
      <c r="FUM131" s="1"/>
      <c r="FUN131" s="1"/>
      <c r="FUO131" s="1"/>
      <c r="FUP131" s="1"/>
      <c r="FUQ131" s="1"/>
      <c r="FUR131" s="1"/>
      <c r="FUS131" s="1"/>
      <c r="FUT131" s="1"/>
      <c r="FUU131" s="1"/>
      <c r="FUV131" s="1"/>
      <c r="FUW131" s="1"/>
      <c r="FUX131" s="1"/>
      <c r="FUY131" s="1"/>
      <c r="FUZ131" s="1"/>
      <c r="FVA131" s="1"/>
      <c r="FVB131" s="1"/>
      <c r="FVC131" s="1"/>
      <c r="FVD131" s="1"/>
      <c r="FVE131" s="1"/>
      <c r="FVF131" s="1"/>
      <c r="FVG131" s="1"/>
      <c r="FVH131" s="1"/>
      <c r="FVI131" s="1"/>
      <c r="FVJ131" s="1"/>
      <c r="FVK131" s="1"/>
      <c r="FVL131" s="1"/>
      <c r="FVM131" s="1"/>
      <c r="FVN131" s="1"/>
      <c r="FVO131" s="1"/>
      <c r="FVP131" s="1"/>
      <c r="FVQ131" s="1"/>
      <c r="FVR131" s="1"/>
      <c r="FVS131" s="1"/>
      <c r="FVT131" s="1"/>
      <c r="FVU131" s="1"/>
      <c r="FVV131" s="1"/>
      <c r="FVW131" s="1"/>
      <c r="FVX131" s="1"/>
      <c r="FVY131" s="1"/>
      <c r="FVZ131" s="1"/>
      <c r="FWA131" s="1"/>
      <c r="FWB131" s="1"/>
      <c r="FWC131" s="1"/>
      <c r="FWD131" s="1"/>
      <c r="FWE131" s="1"/>
      <c r="FWF131" s="1"/>
      <c r="FWG131" s="1"/>
      <c r="FWH131" s="1"/>
      <c r="FWI131" s="1"/>
      <c r="FWJ131" s="1"/>
      <c r="FWK131" s="1"/>
      <c r="FWL131" s="1"/>
      <c r="FWM131" s="1"/>
      <c r="FWN131" s="1"/>
      <c r="FWO131" s="1"/>
      <c r="FWP131" s="1"/>
      <c r="FWQ131" s="1"/>
      <c r="FWR131" s="1"/>
      <c r="FWS131" s="1"/>
      <c r="FWT131" s="1"/>
      <c r="FWU131" s="1"/>
      <c r="FWV131" s="1"/>
      <c r="FWW131" s="1"/>
      <c r="FWX131" s="1"/>
      <c r="FWY131" s="1"/>
      <c r="FWZ131" s="1"/>
      <c r="FXA131" s="1"/>
      <c r="FXB131" s="1"/>
      <c r="FXC131" s="1"/>
      <c r="FXD131" s="1"/>
      <c r="FXE131" s="1"/>
      <c r="FXF131" s="1"/>
      <c r="FXG131" s="1"/>
      <c r="FXH131" s="1"/>
      <c r="FXI131" s="1"/>
      <c r="FXJ131" s="1"/>
      <c r="FXK131" s="1"/>
      <c r="FXL131" s="1"/>
      <c r="FXM131" s="1"/>
      <c r="FXN131" s="1"/>
      <c r="FXO131" s="1"/>
      <c r="FXP131" s="1"/>
      <c r="FXQ131" s="1"/>
      <c r="FXR131" s="1"/>
      <c r="FXS131" s="1"/>
      <c r="FXT131" s="1"/>
      <c r="FXU131" s="1"/>
      <c r="FXV131" s="1"/>
      <c r="FXW131" s="1"/>
      <c r="FXX131" s="1"/>
      <c r="FXY131" s="1"/>
      <c r="FXZ131" s="1"/>
      <c r="FYA131" s="1"/>
      <c r="FYB131" s="1"/>
      <c r="FYC131" s="1"/>
      <c r="FYD131" s="1"/>
      <c r="FYE131" s="1"/>
      <c r="FYF131" s="1"/>
      <c r="FYG131" s="1"/>
      <c r="FYH131" s="1"/>
      <c r="FYI131" s="1"/>
      <c r="FYJ131" s="1"/>
      <c r="FYK131" s="1"/>
      <c r="FYL131" s="1"/>
      <c r="FYM131" s="1"/>
      <c r="FYN131" s="1"/>
      <c r="FYO131" s="1"/>
      <c r="FYP131" s="1"/>
      <c r="FYQ131" s="1"/>
      <c r="FYR131" s="1"/>
      <c r="FYS131" s="1"/>
      <c r="FYT131" s="1"/>
      <c r="FYU131" s="1"/>
      <c r="FYV131" s="1"/>
      <c r="FYW131" s="1"/>
      <c r="FYX131" s="1"/>
      <c r="FYY131" s="1"/>
      <c r="FYZ131" s="1"/>
      <c r="FZA131" s="1"/>
      <c r="FZB131" s="1"/>
      <c r="FZC131" s="1"/>
      <c r="FZD131" s="1"/>
      <c r="FZE131" s="1"/>
      <c r="FZF131" s="1"/>
      <c r="FZG131" s="1"/>
      <c r="FZH131" s="1"/>
      <c r="FZI131" s="1"/>
      <c r="FZJ131" s="1"/>
      <c r="FZK131" s="1"/>
      <c r="FZL131" s="1"/>
      <c r="FZM131" s="1"/>
      <c r="FZN131" s="1"/>
      <c r="FZO131" s="1"/>
      <c r="FZP131" s="1"/>
      <c r="FZQ131" s="1"/>
      <c r="FZR131" s="1"/>
      <c r="FZS131" s="1"/>
      <c r="FZT131" s="1"/>
      <c r="FZU131" s="1"/>
      <c r="FZV131" s="1"/>
      <c r="FZW131" s="1"/>
      <c r="FZX131" s="1"/>
      <c r="FZY131" s="1"/>
      <c r="FZZ131" s="1"/>
      <c r="GAA131" s="1"/>
      <c r="GAB131" s="1"/>
      <c r="GAC131" s="1"/>
      <c r="GAD131" s="1"/>
      <c r="GAE131" s="1"/>
      <c r="GAF131" s="1"/>
      <c r="GAG131" s="1"/>
      <c r="GAH131" s="1"/>
      <c r="GAI131" s="1"/>
      <c r="GAJ131" s="1"/>
      <c r="GAK131" s="1"/>
      <c r="GAL131" s="1"/>
      <c r="GAM131" s="1"/>
      <c r="GAN131" s="1"/>
      <c r="GAO131" s="1"/>
      <c r="GAP131" s="1"/>
      <c r="GAQ131" s="1"/>
      <c r="GAR131" s="1"/>
      <c r="GAS131" s="1"/>
      <c r="GAT131" s="1"/>
      <c r="GAU131" s="1"/>
      <c r="GAV131" s="1"/>
      <c r="GAW131" s="1"/>
      <c r="GAX131" s="1"/>
      <c r="GAY131" s="1"/>
      <c r="GAZ131" s="1"/>
      <c r="GBA131" s="1"/>
      <c r="GBB131" s="1"/>
      <c r="GBC131" s="1"/>
      <c r="GBD131" s="1"/>
      <c r="GBE131" s="1"/>
      <c r="GBF131" s="1"/>
      <c r="GBG131" s="1"/>
      <c r="GBH131" s="1"/>
      <c r="GBI131" s="1"/>
      <c r="GBJ131" s="1"/>
      <c r="GBK131" s="1"/>
      <c r="GBL131" s="1"/>
      <c r="GBM131" s="1"/>
      <c r="GBN131" s="1"/>
      <c r="GBO131" s="1"/>
      <c r="GBP131" s="1"/>
      <c r="GBQ131" s="1"/>
      <c r="GBR131" s="1"/>
      <c r="GBS131" s="1"/>
      <c r="GBT131" s="1"/>
      <c r="GBU131" s="1"/>
      <c r="GBV131" s="1"/>
      <c r="GBW131" s="1"/>
      <c r="GBX131" s="1"/>
      <c r="GBY131" s="1"/>
      <c r="GBZ131" s="1"/>
      <c r="GCA131" s="1"/>
      <c r="GCB131" s="1"/>
      <c r="GCC131" s="1"/>
      <c r="GCD131" s="1"/>
      <c r="GCE131" s="1"/>
      <c r="GCF131" s="1"/>
      <c r="GCG131" s="1"/>
      <c r="GCH131" s="1"/>
      <c r="GCI131" s="1"/>
      <c r="GCJ131" s="1"/>
      <c r="GCK131" s="1"/>
      <c r="GCL131" s="1"/>
      <c r="GCM131" s="1"/>
      <c r="GCN131" s="1"/>
      <c r="GCO131" s="1"/>
      <c r="GCP131" s="1"/>
      <c r="GCQ131" s="1"/>
      <c r="GCR131" s="1"/>
      <c r="GCS131" s="1"/>
      <c r="GCT131" s="1"/>
      <c r="GCU131" s="1"/>
      <c r="GCV131" s="1"/>
      <c r="GCW131" s="1"/>
      <c r="GCX131" s="1"/>
      <c r="GCY131" s="1"/>
      <c r="GCZ131" s="1"/>
      <c r="GDA131" s="1"/>
      <c r="GDB131" s="1"/>
      <c r="GDC131" s="1"/>
      <c r="GDD131" s="1"/>
      <c r="GDE131" s="1"/>
      <c r="GDF131" s="1"/>
      <c r="GDG131" s="1"/>
      <c r="GDH131" s="1"/>
      <c r="GDI131" s="1"/>
      <c r="GDJ131" s="1"/>
      <c r="GDK131" s="1"/>
      <c r="GDL131" s="1"/>
      <c r="GDM131" s="1"/>
      <c r="GDN131" s="1"/>
      <c r="GDO131" s="1"/>
      <c r="GDP131" s="1"/>
      <c r="GDQ131" s="1"/>
      <c r="GDR131" s="1"/>
      <c r="GDS131" s="1"/>
      <c r="GDT131" s="1"/>
      <c r="GDU131" s="1"/>
      <c r="GDV131" s="1"/>
      <c r="GDW131" s="1"/>
      <c r="GDX131" s="1"/>
      <c r="GDY131" s="1"/>
      <c r="GDZ131" s="1"/>
      <c r="GEA131" s="1"/>
      <c r="GEB131" s="1"/>
      <c r="GEC131" s="1"/>
      <c r="GED131" s="1"/>
      <c r="GEE131" s="1"/>
      <c r="GEF131" s="1"/>
      <c r="GEG131" s="1"/>
      <c r="GEH131" s="1"/>
      <c r="GEI131" s="1"/>
      <c r="GEJ131" s="1"/>
      <c r="GEK131" s="1"/>
      <c r="GEL131" s="1"/>
      <c r="GEM131" s="1"/>
      <c r="GEN131" s="1"/>
      <c r="GEO131" s="1"/>
      <c r="GEP131" s="1"/>
      <c r="GEQ131" s="1"/>
      <c r="GER131" s="1"/>
      <c r="GES131" s="1"/>
      <c r="GET131" s="1"/>
      <c r="GEU131" s="1"/>
      <c r="GEV131" s="1"/>
      <c r="GEW131" s="1"/>
      <c r="GEX131" s="1"/>
      <c r="GEY131" s="1"/>
      <c r="GEZ131" s="1"/>
      <c r="GFA131" s="1"/>
      <c r="GFB131" s="1"/>
      <c r="GFC131" s="1"/>
      <c r="GFD131" s="1"/>
      <c r="GFE131" s="1"/>
      <c r="GFF131" s="1"/>
      <c r="GFG131" s="1"/>
      <c r="GFH131" s="1"/>
      <c r="GFI131" s="1"/>
      <c r="GFJ131" s="1"/>
      <c r="GFK131" s="1"/>
      <c r="GFL131" s="1"/>
      <c r="GFM131" s="1"/>
      <c r="GFN131" s="1"/>
      <c r="GFO131" s="1"/>
      <c r="GFP131" s="1"/>
      <c r="GFQ131" s="1"/>
      <c r="GFR131" s="1"/>
      <c r="GFS131" s="1"/>
      <c r="GFT131" s="1"/>
      <c r="GFU131" s="1"/>
      <c r="GFV131" s="1"/>
      <c r="GFW131" s="1"/>
      <c r="GFX131" s="1"/>
      <c r="GFY131" s="1"/>
      <c r="GFZ131" s="1"/>
      <c r="GGA131" s="1"/>
      <c r="GGB131" s="1"/>
      <c r="GGC131" s="1"/>
      <c r="GGD131" s="1"/>
      <c r="GGE131" s="1"/>
      <c r="GGF131" s="1"/>
      <c r="GGG131" s="1"/>
      <c r="GGH131" s="1"/>
      <c r="GGI131" s="1"/>
      <c r="GGJ131" s="1"/>
      <c r="GGK131" s="1"/>
      <c r="GGL131" s="1"/>
      <c r="GGM131" s="1"/>
      <c r="GGN131" s="1"/>
      <c r="GGO131" s="1"/>
      <c r="GGP131" s="1"/>
      <c r="GGQ131" s="1"/>
      <c r="GGR131" s="1"/>
      <c r="GGS131" s="1"/>
      <c r="GGT131" s="1"/>
      <c r="GGU131" s="1"/>
      <c r="GGV131" s="1"/>
      <c r="GGW131" s="1"/>
      <c r="GGX131" s="1"/>
      <c r="GGY131" s="1"/>
      <c r="GGZ131" s="1"/>
      <c r="GHA131" s="1"/>
      <c r="GHB131" s="1"/>
      <c r="GHC131" s="1"/>
      <c r="GHD131" s="1"/>
      <c r="GHE131" s="1"/>
      <c r="GHF131" s="1"/>
      <c r="GHG131" s="1"/>
      <c r="GHH131" s="1"/>
      <c r="GHI131" s="1"/>
      <c r="GHJ131" s="1"/>
      <c r="GHK131" s="1"/>
      <c r="GHL131" s="1"/>
      <c r="GHM131" s="1"/>
      <c r="GHN131" s="1"/>
      <c r="GHO131" s="1"/>
      <c r="GHP131" s="1"/>
      <c r="GHQ131" s="1"/>
      <c r="GHR131" s="1"/>
      <c r="GHS131" s="1"/>
      <c r="GHT131" s="1"/>
      <c r="GHU131" s="1"/>
      <c r="GHV131" s="1"/>
      <c r="GHW131" s="1"/>
      <c r="GHX131" s="1"/>
      <c r="GHY131" s="1"/>
      <c r="GHZ131" s="1"/>
      <c r="GIA131" s="1"/>
      <c r="GIB131" s="1"/>
      <c r="GIC131" s="1"/>
      <c r="GID131" s="1"/>
      <c r="GIE131" s="1"/>
      <c r="GIF131" s="1"/>
      <c r="GIG131" s="1"/>
      <c r="GIH131" s="1"/>
      <c r="GII131" s="1"/>
      <c r="GIJ131" s="1"/>
      <c r="GIK131" s="1"/>
      <c r="GIL131" s="1"/>
      <c r="GIM131" s="1"/>
      <c r="GIN131" s="1"/>
      <c r="GIO131" s="1"/>
      <c r="GIP131" s="1"/>
      <c r="GIQ131" s="1"/>
      <c r="GIR131" s="1"/>
      <c r="GIS131" s="1"/>
      <c r="GIT131" s="1"/>
      <c r="GIU131" s="1"/>
      <c r="GIV131" s="1"/>
      <c r="GIW131" s="1"/>
      <c r="GIX131" s="1"/>
      <c r="GIY131" s="1"/>
      <c r="GIZ131" s="1"/>
      <c r="GJA131" s="1"/>
      <c r="GJB131" s="1"/>
      <c r="GJC131" s="1"/>
      <c r="GJD131" s="1"/>
      <c r="GJE131" s="1"/>
      <c r="GJF131" s="1"/>
      <c r="GJG131" s="1"/>
      <c r="GJH131" s="1"/>
      <c r="GJI131" s="1"/>
      <c r="GJJ131" s="1"/>
      <c r="GJK131" s="1"/>
      <c r="GJL131" s="1"/>
      <c r="GJM131" s="1"/>
      <c r="GJN131" s="1"/>
      <c r="GJO131" s="1"/>
      <c r="GJP131" s="1"/>
      <c r="GJQ131" s="1"/>
      <c r="GJR131" s="1"/>
      <c r="GJS131" s="1"/>
      <c r="GJT131" s="1"/>
      <c r="GJU131" s="1"/>
      <c r="GJV131" s="1"/>
      <c r="GJW131" s="1"/>
      <c r="GJX131" s="1"/>
      <c r="GJY131" s="1"/>
      <c r="GJZ131" s="1"/>
      <c r="GKA131" s="1"/>
      <c r="GKB131" s="1"/>
      <c r="GKC131" s="1"/>
      <c r="GKD131" s="1"/>
      <c r="GKE131" s="1"/>
      <c r="GKF131" s="1"/>
      <c r="GKG131" s="1"/>
      <c r="GKH131" s="1"/>
      <c r="GKI131" s="1"/>
      <c r="GKJ131" s="1"/>
      <c r="GKK131" s="1"/>
      <c r="GKL131" s="1"/>
      <c r="GKM131" s="1"/>
      <c r="GKN131" s="1"/>
      <c r="GKO131" s="1"/>
      <c r="GKP131" s="1"/>
      <c r="GKQ131" s="1"/>
      <c r="GKR131" s="1"/>
      <c r="GKS131" s="1"/>
      <c r="GKT131" s="1"/>
      <c r="GKU131" s="1"/>
      <c r="GKV131" s="1"/>
      <c r="GKW131" s="1"/>
      <c r="GKX131" s="1"/>
      <c r="GKY131" s="1"/>
      <c r="GKZ131" s="1"/>
      <c r="GLA131" s="1"/>
      <c r="GLB131" s="1"/>
      <c r="GLC131" s="1"/>
      <c r="GLD131" s="1"/>
      <c r="GLE131" s="1"/>
      <c r="GLF131" s="1"/>
      <c r="GLG131" s="1"/>
      <c r="GLH131" s="1"/>
      <c r="GLI131" s="1"/>
      <c r="GLJ131" s="1"/>
      <c r="GLK131" s="1"/>
      <c r="GLL131" s="1"/>
      <c r="GLM131" s="1"/>
      <c r="GLN131" s="1"/>
      <c r="GLO131" s="1"/>
      <c r="GLP131" s="1"/>
      <c r="GLQ131" s="1"/>
      <c r="GLR131" s="1"/>
      <c r="GLS131" s="1"/>
      <c r="GLT131" s="1"/>
      <c r="GLU131" s="1"/>
      <c r="GLV131" s="1"/>
      <c r="GLW131" s="1"/>
      <c r="GLX131" s="1"/>
      <c r="GLY131" s="1"/>
      <c r="GLZ131" s="1"/>
      <c r="GMA131" s="1"/>
      <c r="GMB131" s="1"/>
      <c r="GMC131" s="1"/>
      <c r="GMD131" s="1"/>
      <c r="GME131" s="1"/>
      <c r="GMF131" s="1"/>
      <c r="GMG131" s="1"/>
      <c r="GMH131" s="1"/>
      <c r="GMI131" s="1"/>
      <c r="GMJ131" s="1"/>
      <c r="GMK131" s="1"/>
      <c r="GML131" s="1"/>
      <c r="GMM131" s="1"/>
      <c r="GMN131" s="1"/>
      <c r="GMO131" s="1"/>
      <c r="GMP131" s="1"/>
      <c r="GMQ131" s="1"/>
      <c r="GMR131" s="1"/>
      <c r="GMS131" s="1"/>
      <c r="GMT131" s="1"/>
      <c r="GMU131" s="1"/>
      <c r="GMV131" s="1"/>
      <c r="GMW131" s="1"/>
      <c r="GMX131" s="1"/>
      <c r="GMY131" s="1"/>
      <c r="GMZ131" s="1"/>
      <c r="GNA131" s="1"/>
      <c r="GNB131" s="1"/>
      <c r="GNC131" s="1"/>
      <c r="GND131" s="1"/>
      <c r="GNE131" s="1"/>
      <c r="GNF131" s="1"/>
      <c r="GNG131" s="1"/>
      <c r="GNH131" s="1"/>
      <c r="GNI131" s="1"/>
      <c r="GNJ131" s="1"/>
      <c r="GNK131" s="1"/>
      <c r="GNL131" s="1"/>
      <c r="GNM131" s="1"/>
      <c r="GNN131" s="1"/>
      <c r="GNO131" s="1"/>
      <c r="GNP131" s="1"/>
      <c r="GNQ131" s="1"/>
      <c r="GNR131" s="1"/>
      <c r="GNS131" s="1"/>
      <c r="GNT131" s="1"/>
      <c r="GNU131" s="1"/>
      <c r="GNV131" s="1"/>
      <c r="GNW131" s="1"/>
      <c r="GNX131" s="1"/>
      <c r="GNY131" s="1"/>
      <c r="GNZ131" s="1"/>
      <c r="GOA131" s="1"/>
      <c r="GOB131" s="1"/>
      <c r="GOC131" s="1"/>
      <c r="GOD131" s="1"/>
      <c r="GOE131" s="1"/>
      <c r="GOF131" s="1"/>
      <c r="GOG131" s="1"/>
      <c r="GOH131" s="1"/>
      <c r="GOI131" s="1"/>
      <c r="GOJ131" s="1"/>
      <c r="GOK131" s="1"/>
      <c r="GOL131" s="1"/>
      <c r="GOM131" s="1"/>
      <c r="GON131" s="1"/>
      <c r="GOO131" s="1"/>
      <c r="GOP131" s="1"/>
      <c r="GOQ131" s="1"/>
      <c r="GOR131" s="1"/>
      <c r="GOS131" s="1"/>
      <c r="GOT131" s="1"/>
      <c r="GOU131" s="1"/>
      <c r="GOV131" s="1"/>
      <c r="GOW131" s="1"/>
      <c r="GOX131" s="1"/>
      <c r="GOY131" s="1"/>
      <c r="GOZ131" s="1"/>
      <c r="GPA131" s="1"/>
      <c r="GPB131" s="1"/>
      <c r="GPC131" s="1"/>
      <c r="GPD131" s="1"/>
      <c r="GPE131" s="1"/>
      <c r="GPF131" s="1"/>
      <c r="GPG131" s="1"/>
      <c r="GPH131" s="1"/>
      <c r="GPI131" s="1"/>
      <c r="GPJ131" s="1"/>
      <c r="GPK131" s="1"/>
      <c r="GPL131" s="1"/>
      <c r="GPM131" s="1"/>
      <c r="GPN131" s="1"/>
      <c r="GPO131" s="1"/>
      <c r="GPP131" s="1"/>
      <c r="GPQ131" s="1"/>
      <c r="GPR131" s="1"/>
      <c r="GPS131" s="1"/>
      <c r="GPT131" s="1"/>
      <c r="GPU131" s="1"/>
      <c r="GPV131" s="1"/>
      <c r="GPW131" s="1"/>
      <c r="GPX131" s="1"/>
      <c r="GPY131" s="1"/>
      <c r="GPZ131" s="1"/>
      <c r="GQA131" s="1"/>
      <c r="GQB131" s="1"/>
      <c r="GQC131" s="1"/>
      <c r="GQD131" s="1"/>
      <c r="GQE131" s="1"/>
      <c r="GQF131" s="1"/>
      <c r="GQG131" s="1"/>
      <c r="GQH131" s="1"/>
      <c r="GQI131" s="1"/>
      <c r="GQJ131" s="1"/>
      <c r="GQK131" s="1"/>
      <c r="GQL131" s="1"/>
      <c r="GQM131" s="1"/>
      <c r="GQN131" s="1"/>
      <c r="GQO131" s="1"/>
      <c r="GQP131" s="1"/>
      <c r="GQQ131" s="1"/>
      <c r="GQR131" s="1"/>
      <c r="GQS131" s="1"/>
      <c r="GQT131" s="1"/>
      <c r="GQU131" s="1"/>
      <c r="GQV131" s="1"/>
      <c r="GQW131" s="1"/>
      <c r="GQX131" s="1"/>
      <c r="GQY131" s="1"/>
      <c r="GQZ131" s="1"/>
      <c r="GRA131" s="1"/>
      <c r="GRB131" s="1"/>
      <c r="GRC131" s="1"/>
      <c r="GRD131" s="1"/>
      <c r="GRE131" s="1"/>
      <c r="GRF131" s="1"/>
      <c r="GRG131" s="1"/>
      <c r="GRH131" s="1"/>
      <c r="GRI131" s="1"/>
      <c r="GRJ131" s="1"/>
      <c r="GRK131" s="1"/>
      <c r="GRL131" s="1"/>
      <c r="GRM131" s="1"/>
      <c r="GRN131" s="1"/>
      <c r="GRO131" s="1"/>
      <c r="GRP131" s="1"/>
      <c r="GRQ131" s="1"/>
      <c r="GRR131" s="1"/>
      <c r="GRS131" s="1"/>
      <c r="GRT131" s="1"/>
      <c r="GRU131" s="1"/>
      <c r="GRV131" s="1"/>
      <c r="GRW131" s="1"/>
      <c r="GRX131" s="1"/>
      <c r="GRY131" s="1"/>
      <c r="GRZ131" s="1"/>
      <c r="GSA131" s="1"/>
      <c r="GSB131" s="1"/>
      <c r="GSC131" s="1"/>
      <c r="GSD131" s="1"/>
      <c r="GSE131" s="1"/>
      <c r="GSF131" s="1"/>
      <c r="GSG131" s="1"/>
      <c r="GSH131" s="1"/>
      <c r="GSI131" s="1"/>
      <c r="GSJ131" s="1"/>
      <c r="GSK131" s="1"/>
      <c r="GSL131" s="1"/>
      <c r="GSM131" s="1"/>
      <c r="GSN131" s="1"/>
      <c r="GSO131" s="1"/>
      <c r="GSP131" s="1"/>
      <c r="GSQ131" s="1"/>
      <c r="GSR131" s="1"/>
      <c r="GSS131" s="1"/>
      <c r="GST131" s="1"/>
      <c r="GSU131" s="1"/>
      <c r="GSV131" s="1"/>
      <c r="GSW131" s="1"/>
      <c r="GSX131" s="1"/>
      <c r="GSY131" s="1"/>
      <c r="GSZ131" s="1"/>
      <c r="GTA131" s="1"/>
      <c r="GTB131" s="1"/>
      <c r="GTC131" s="1"/>
      <c r="GTD131" s="1"/>
      <c r="GTE131" s="1"/>
      <c r="GTF131" s="1"/>
      <c r="GTG131" s="1"/>
      <c r="GTH131" s="1"/>
      <c r="GTI131" s="1"/>
      <c r="GTJ131" s="1"/>
      <c r="GTK131" s="1"/>
      <c r="GTL131" s="1"/>
      <c r="GTM131" s="1"/>
      <c r="GTN131" s="1"/>
      <c r="GTO131" s="1"/>
      <c r="GTP131" s="1"/>
      <c r="GTQ131" s="1"/>
      <c r="GTR131" s="1"/>
      <c r="GTS131" s="1"/>
      <c r="GTT131" s="1"/>
      <c r="GTU131" s="1"/>
      <c r="GTV131" s="1"/>
      <c r="GTW131" s="1"/>
      <c r="GTX131" s="1"/>
      <c r="GTY131" s="1"/>
      <c r="GTZ131" s="1"/>
      <c r="GUA131" s="1"/>
      <c r="GUB131" s="1"/>
      <c r="GUC131" s="1"/>
      <c r="GUD131" s="1"/>
      <c r="GUE131" s="1"/>
      <c r="GUF131" s="1"/>
      <c r="GUG131" s="1"/>
      <c r="GUH131" s="1"/>
      <c r="GUI131" s="1"/>
      <c r="GUJ131" s="1"/>
      <c r="GUK131" s="1"/>
      <c r="GUL131" s="1"/>
      <c r="GUM131" s="1"/>
      <c r="GUN131" s="1"/>
      <c r="GUO131" s="1"/>
      <c r="GUP131" s="1"/>
      <c r="GUQ131" s="1"/>
      <c r="GUR131" s="1"/>
      <c r="GUS131" s="1"/>
      <c r="GUT131" s="1"/>
      <c r="GUU131" s="1"/>
      <c r="GUV131" s="1"/>
      <c r="GUW131" s="1"/>
      <c r="GUX131" s="1"/>
      <c r="GUY131" s="1"/>
      <c r="GUZ131" s="1"/>
      <c r="GVA131" s="1"/>
      <c r="GVB131" s="1"/>
      <c r="GVC131" s="1"/>
      <c r="GVD131" s="1"/>
      <c r="GVE131" s="1"/>
      <c r="GVF131" s="1"/>
      <c r="GVG131" s="1"/>
      <c r="GVH131" s="1"/>
      <c r="GVI131" s="1"/>
      <c r="GVJ131" s="1"/>
      <c r="GVK131" s="1"/>
      <c r="GVL131" s="1"/>
      <c r="GVM131" s="1"/>
      <c r="GVN131" s="1"/>
      <c r="GVO131" s="1"/>
      <c r="GVP131" s="1"/>
      <c r="GVQ131" s="1"/>
      <c r="GVR131" s="1"/>
      <c r="GVS131" s="1"/>
      <c r="GVT131" s="1"/>
      <c r="GVU131" s="1"/>
      <c r="GVV131" s="1"/>
      <c r="GVW131" s="1"/>
      <c r="GVX131" s="1"/>
      <c r="GVY131" s="1"/>
      <c r="GVZ131" s="1"/>
      <c r="GWA131" s="1"/>
      <c r="GWB131" s="1"/>
      <c r="GWC131" s="1"/>
      <c r="GWD131" s="1"/>
      <c r="GWE131" s="1"/>
      <c r="GWF131" s="1"/>
      <c r="GWG131" s="1"/>
      <c r="GWH131" s="1"/>
      <c r="GWI131" s="1"/>
      <c r="GWJ131" s="1"/>
      <c r="GWK131" s="1"/>
      <c r="GWL131" s="1"/>
      <c r="GWM131" s="1"/>
      <c r="GWN131" s="1"/>
      <c r="GWO131" s="1"/>
      <c r="GWP131" s="1"/>
      <c r="GWQ131" s="1"/>
      <c r="GWR131" s="1"/>
      <c r="GWS131" s="1"/>
      <c r="GWT131" s="1"/>
      <c r="GWU131" s="1"/>
      <c r="GWV131" s="1"/>
      <c r="GWW131" s="1"/>
      <c r="GWX131" s="1"/>
      <c r="GWY131" s="1"/>
      <c r="GWZ131" s="1"/>
      <c r="GXA131" s="1"/>
      <c r="GXB131" s="1"/>
      <c r="GXC131" s="1"/>
      <c r="GXD131" s="1"/>
      <c r="GXE131" s="1"/>
      <c r="GXF131" s="1"/>
      <c r="GXG131" s="1"/>
      <c r="GXH131" s="1"/>
      <c r="GXI131" s="1"/>
      <c r="GXJ131" s="1"/>
      <c r="GXK131" s="1"/>
      <c r="GXL131" s="1"/>
      <c r="GXM131" s="1"/>
      <c r="GXN131" s="1"/>
      <c r="GXO131" s="1"/>
      <c r="GXP131" s="1"/>
      <c r="GXQ131" s="1"/>
      <c r="GXR131" s="1"/>
      <c r="GXS131" s="1"/>
      <c r="GXT131" s="1"/>
      <c r="GXU131" s="1"/>
      <c r="GXV131" s="1"/>
      <c r="GXW131" s="1"/>
      <c r="GXX131" s="1"/>
      <c r="GXY131" s="1"/>
      <c r="GXZ131" s="1"/>
      <c r="GYA131" s="1"/>
      <c r="GYB131" s="1"/>
      <c r="GYC131" s="1"/>
      <c r="GYD131" s="1"/>
      <c r="GYE131" s="1"/>
      <c r="GYF131" s="1"/>
      <c r="GYG131" s="1"/>
      <c r="GYH131" s="1"/>
      <c r="GYI131" s="1"/>
      <c r="GYJ131" s="1"/>
      <c r="GYK131" s="1"/>
      <c r="GYL131" s="1"/>
      <c r="GYM131" s="1"/>
      <c r="GYN131" s="1"/>
      <c r="GYO131" s="1"/>
      <c r="GYP131" s="1"/>
      <c r="GYQ131" s="1"/>
      <c r="GYR131" s="1"/>
      <c r="GYS131" s="1"/>
      <c r="GYT131" s="1"/>
      <c r="GYU131" s="1"/>
      <c r="GYV131" s="1"/>
      <c r="GYW131" s="1"/>
      <c r="GYX131" s="1"/>
      <c r="GYY131" s="1"/>
      <c r="GYZ131" s="1"/>
      <c r="GZA131" s="1"/>
      <c r="GZB131" s="1"/>
      <c r="GZC131" s="1"/>
      <c r="GZD131" s="1"/>
      <c r="GZE131" s="1"/>
      <c r="GZF131" s="1"/>
      <c r="GZG131" s="1"/>
      <c r="GZH131" s="1"/>
      <c r="GZI131" s="1"/>
      <c r="GZJ131" s="1"/>
      <c r="GZK131" s="1"/>
      <c r="GZL131" s="1"/>
      <c r="GZM131" s="1"/>
      <c r="GZN131" s="1"/>
      <c r="GZO131" s="1"/>
      <c r="GZP131" s="1"/>
      <c r="GZQ131" s="1"/>
      <c r="GZR131" s="1"/>
      <c r="GZS131" s="1"/>
      <c r="GZT131" s="1"/>
      <c r="GZU131" s="1"/>
      <c r="GZV131" s="1"/>
      <c r="GZW131" s="1"/>
      <c r="GZX131" s="1"/>
      <c r="GZY131" s="1"/>
      <c r="GZZ131" s="1"/>
      <c r="HAA131" s="1"/>
      <c r="HAB131" s="1"/>
      <c r="HAC131" s="1"/>
      <c r="HAD131" s="1"/>
      <c r="HAE131" s="1"/>
      <c r="HAF131" s="1"/>
      <c r="HAG131" s="1"/>
      <c r="HAH131" s="1"/>
      <c r="HAI131" s="1"/>
      <c r="HAJ131" s="1"/>
      <c r="HAK131" s="1"/>
      <c r="HAL131" s="1"/>
      <c r="HAM131" s="1"/>
      <c r="HAN131" s="1"/>
      <c r="HAO131" s="1"/>
      <c r="HAP131" s="1"/>
      <c r="HAQ131" s="1"/>
      <c r="HAR131" s="1"/>
      <c r="HAS131" s="1"/>
      <c r="HAT131" s="1"/>
      <c r="HAU131" s="1"/>
      <c r="HAV131" s="1"/>
      <c r="HAW131" s="1"/>
      <c r="HAX131" s="1"/>
      <c r="HAY131" s="1"/>
      <c r="HAZ131" s="1"/>
      <c r="HBA131" s="1"/>
      <c r="HBB131" s="1"/>
      <c r="HBC131" s="1"/>
      <c r="HBD131" s="1"/>
      <c r="HBE131" s="1"/>
      <c r="HBF131" s="1"/>
      <c r="HBG131" s="1"/>
      <c r="HBH131" s="1"/>
      <c r="HBI131" s="1"/>
      <c r="HBJ131" s="1"/>
      <c r="HBK131" s="1"/>
      <c r="HBL131" s="1"/>
      <c r="HBM131" s="1"/>
      <c r="HBN131" s="1"/>
      <c r="HBO131" s="1"/>
      <c r="HBP131" s="1"/>
      <c r="HBQ131" s="1"/>
      <c r="HBR131" s="1"/>
      <c r="HBS131" s="1"/>
      <c r="HBT131" s="1"/>
      <c r="HBU131" s="1"/>
      <c r="HBV131" s="1"/>
      <c r="HBW131" s="1"/>
      <c r="HBX131" s="1"/>
      <c r="HBY131" s="1"/>
      <c r="HBZ131" s="1"/>
      <c r="HCA131" s="1"/>
      <c r="HCB131" s="1"/>
      <c r="HCC131" s="1"/>
      <c r="HCD131" s="1"/>
      <c r="HCE131" s="1"/>
      <c r="HCF131" s="1"/>
      <c r="HCG131" s="1"/>
      <c r="HCH131" s="1"/>
      <c r="HCI131" s="1"/>
      <c r="HCJ131" s="1"/>
      <c r="HCK131" s="1"/>
      <c r="HCL131" s="1"/>
      <c r="HCM131" s="1"/>
      <c r="HCN131" s="1"/>
      <c r="HCO131" s="1"/>
      <c r="HCP131" s="1"/>
      <c r="HCQ131" s="1"/>
      <c r="HCR131" s="1"/>
      <c r="HCS131" s="1"/>
      <c r="HCT131" s="1"/>
      <c r="HCU131" s="1"/>
      <c r="HCV131" s="1"/>
      <c r="HCW131" s="1"/>
      <c r="HCX131" s="1"/>
      <c r="HCY131" s="1"/>
      <c r="HCZ131" s="1"/>
      <c r="HDA131" s="1"/>
      <c r="HDB131" s="1"/>
      <c r="HDC131" s="1"/>
      <c r="HDD131" s="1"/>
      <c r="HDE131" s="1"/>
      <c r="HDF131" s="1"/>
      <c r="HDG131" s="1"/>
      <c r="HDH131" s="1"/>
      <c r="HDI131" s="1"/>
      <c r="HDJ131" s="1"/>
      <c r="HDK131" s="1"/>
      <c r="HDL131" s="1"/>
      <c r="HDM131" s="1"/>
      <c r="HDN131" s="1"/>
      <c r="HDO131" s="1"/>
      <c r="HDP131" s="1"/>
      <c r="HDQ131" s="1"/>
      <c r="HDR131" s="1"/>
      <c r="HDS131" s="1"/>
      <c r="HDT131" s="1"/>
      <c r="HDU131" s="1"/>
      <c r="HDV131" s="1"/>
      <c r="HDW131" s="1"/>
      <c r="HDX131" s="1"/>
      <c r="HDY131" s="1"/>
      <c r="HDZ131" s="1"/>
      <c r="HEA131" s="1"/>
      <c r="HEB131" s="1"/>
      <c r="HEC131" s="1"/>
      <c r="HED131" s="1"/>
      <c r="HEE131" s="1"/>
      <c r="HEF131" s="1"/>
      <c r="HEG131" s="1"/>
      <c r="HEH131" s="1"/>
      <c r="HEI131" s="1"/>
      <c r="HEJ131" s="1"/>
      <c r="HEK131" s="1"/>
      <c r="HEL131" s="1"/>
      <c r="HEM131" s="1"/>
      <c r="HEN131" s="1"/>
      <c r="HEO131" s="1"/>
      <c r="HEP131" s="1"/>
      <c r="HEQ131" s="1"/>
      <c r="HER131" s="1"/>
      <c r="HES131" s="1"/>
      <c r="HET131" s="1"/>
      <c r="HEU131" s="1"/>
      <c r="HEV131" s="1"/>
      <c r="HEW131" s="1"/>
      <c r="HEX131" s="1"/>
      <c r="HEY131" s="1"/>
      <c r="HEZ131" s="1"/>
      <c r="HFA131" s="1"/>
      <c r="HFB131" s="1"/>
      <c r="HFC131" s="1"/>
      <c r="HFD131" s="1"/>
      <c r="HFE131" s="1"/>
      <c r="HFF131" s="1"/>
      <c r="HFG131" s="1"/>
      <c r="HFH131" s="1"/>
      <c r="HFI131" s="1"/>
      <c r="HFJ131" s="1"/>
      <c r="HFK131" s="1"/>
      <c r="HFL131" s="1"/>
      <c r="HFM131" s="1"/>
      <c r="HFN131" s="1"/>
      <c r="HFO131" s="1"/>
      <c r="HFP131" s="1"/>
      <c r="HFQ131" s="1"/>
      <c r="HFR131" s="1"/>
      <c r="HFS131" s="1"/>
      <c r="HFT131" s="1"/>
      <c r="HFU131" s="1"/>
      <c r="HFV131" s="1"/>
      <c r="HFW131" s="1"/>
      <c r="HFX131" s="1"/>
      <c r="HFY131" s="1"/>
      <c r="HFZ131" s="1"/>
      <c r="HGA131" s="1"/>
      <c r="HGB131" s="1"/>
      <c r="HGC131" s="1"/>
      <c r="HGD131" s="1"/>
      <c r="HGE131" s="1"/>
      <c r="HGF131" s="1"/>
      <c r="HGG131" s="1"/>
      <c r="HGH131" s="1"/>
      <c r="HGI131" s="1"/>
      <c r="HGJ131" s="1"/>
      <c r="HGK131" s="1"/>
      <c r="HGL131" s="1"/>
      <c r="HGM131" s="1"/>
      <c r="HGN131" s="1"/>
      <c r="HGO131" s="1"/>
      <c r="HGP131" s="1"/>
      <c r="HGQ131" s="1"/>
      <c r="HGR131" s="1"/>
      <c r="HGS131" s="1"/>
      <c r="HGT131" s="1"/>
      <c r="HGU131" s="1"/>
      <c r="HGV131" s="1"/>
      <c r="HGW131" s="1"/>
      <c r="HGX131" s="1"/>
      <c r="HGY131" s="1"/>
      <c r="HGZ131" s="1"/>
      <c r="HHA131" s="1"/>
      <c r="HHB131" s="1"/>
      <c r="HHC131" s="1"/>
      <c r="HHD131" s="1"/>
      <c r="HHE131" s="1"/>
      <c r="HHF131" s="1"/>
      <c r="HHG131" s="1"/>
      <c r="HHH131" s="1"/>
      <c r="HHI131" s="1"/>
      <c r="HHJ131" s="1"/>
      <c r="HHK131" s="1"/>
      <c r="HHL131" s="1"/>
      <c r="HHM131" s="1"/>
      <c r="HHN131" s="1"/>
      <c r="HHO131" s="1"/>
      <c r="HHP131" s="1"/>
      <c r="HHQ131" s="1"/>
      <c r="HHR131" s="1"/>
      <c r="HHS131" s="1"/>
      <c r="HHT131" s="1"/>
      <c r="HHU131" s="1"/>
      <c r="HHV131" s="1"/>
      <c r="HHW131" s="1"/>
      <c r="HHX131" s="1"/>
      <c r="HHY131" s="1"/>
      <c r="HHZ131" s="1"/>
      <c r="HIA131" s="1"/>
      <c r="HIB131" s="1"/>
      <c r="HIC131" s="1"/>
      <c r="HID131" s="1"/>
      <c r="HIE131" s="1"/>
      <c r="HIF131" s="1"/>
      <c r="HIG131" s="1"/>
      <c r="HIH131" s="1"/>
      <c r="HII131" s="1"/>
      <c r="HIJ131" s="1"/>
      <c r="HIK131" s="1"/>
      <c r="HIL131" s="1"/>
      <c r="HIM131" s="1"/>
      <c r="HIN131" s="1"/>
      <c r="HIO131" s="1"/>
      <c r="HIP131" s="1"/>
      <c r="HIQ131" s="1"/>
      <c r="HIR131" s="1"/>
      <c r="HIS131" s="1"/>
      <c r="HIT131" s="1"/>
      <c r="HIU131" s="1"/>
      <c r="HIV131" s="1"/>
      <c r="HIW131" s="1"/>
      <c r="HIX131" s="1"/>
      <c r="HIY131" s="1"/>
      <c r="HIZ131" s="1"/>
      <c r="HJA131" s="1"/>
      <c r="HJB131" s="1"/>
      <c r="HJC131" s="1"/>
      <c r="HJD131" s="1"/>
      <c r="HJE131" s="1"/>
      <c r="HJF131" s="1"/>
      <c r="HJG131" s="1"/>
      <c r="HJH131" s="1"/>
      <c r="HJI131" s="1"/>
      <c r="HJJ131" s="1"/>
      <c r="HJK131" s="1"/>
      <c r="HJL131" s="1"/>
      <c r="HJM131" s="1"/>
      <c r="HJN131" s="1"/>
      <c r="HJO131" s="1"/>
      <c r="HJP131" s="1"/>
      <c r="HJQ131" s="1"/>
      <c r="HJR131" s="1"/>
      <c r="HJS131" s="1"/>
      <c r="HJT131" s="1"/>
      <c r="HJU131" s="1"/>
      <c r="HJV131" s="1"/>
      <c r="HJW131" s="1"/>
      <c r="HJX131" s="1"/>
      <c r="HJY131" s="1"/>
      <c r="HJZ131" s="1"/>
      <c r="HKA131" s="1"/>
      <c r="HKB131" s="1"/>
      <c r="HKC131" s="1"/>
      <c r="HKD131" s="1"/>
      <c r="HKE131" s="1"/>
      <c r="HKF131" s="1"/>
      <c r="HKG131" s="1"/>
      <c r="HKH131" s="1"/>
      <c r="HKI131" s="1"/>
      <c r="HKJ131" s="1"/>
      <c r="HKK131" s="1"/>
      <c r="HKL131" s="1"/>
      <c r="HKM131" s="1"/>
      <c r="HKN131" s="1"/>
      <c r="HKO131" s="1"/>
      <c r="HKP131" s="1"/>
      <c r="HKQ131" s="1"/>
      <c r="HKR131" s="1"/>
      <c r="HKS131" s="1"/>
      <c r="HKT131" s="1"/>
      <c r="HKU131" s="1"/>
      <c r="HKV131" s="1"/>
      <c r="HKW131" s="1"/>
      <c r="HKX131" s="1"/>
      <c r="HKY131" s="1"/>
      <c r="HKZ131" s="1"/>
      <c r="HLA131" s="1"/>
      <c r="HLB131" s="1"/>
      <c r="HLC131" s="1"/>
      <c r="HLD131" s="1"/>
      <c r="HLE131" s="1"/>
      <c r="HLF131" s="1"/>
      <c r="HLG131" s="1"/>
      <c r="HLH131" s="1"/>
      <c r="HLI131" s="1"/>
      <c r="HLJ131" s="1"/>
      <c r="HLK131" s="1"/>
      <c r="HLL131" s="1"/>
      <c r="HLM131" s="1"/>
      <c r="HLN131" s="1"/>
      <c r="HLO131" s="1"/>
      <c r="HLP131" s="1"/>
      <c r="HLQ131" s="1"/>
      <c r="HLR131" s="1"/>
      <c r="HLS131" s="1"/>
      <c r="HLT131" s="1"/>
      <c r="HLU131" s="1"/>
      <c r="HLV131" s="1"/>
      <c r="HLW131" s="1"/>
      <c r="HLX131" s="1"/>
      <c r="HLY131" s="1"/>
      <c r="HLZ131" s="1"/>
      <c r="HMA131" s="1"/>
      <c r="HMB131" s="1"/>
      <c r="HMC131" s="1"/>
      <c r="HMD131" s="1"/>
      <c r="HME131" s="1"/>
      <c r="HMF131" s="1"/>
      <c r="HMG131" s="1"/>
      <c r="HMH131" s="1"/>
      <c r="HMI131" s="1"/>
      <c r="HMJ131" s="1"/>
      <c r="HMK131" s="1"/>
      <c r="HML131" s="1"/>
      <c r="HMM131" s="1"/>
      <c r="HMN131" s="1"/>
      <c r="HMO131" s="1"/>
      <c r="HMP131" s="1"/>
      <c r="HMQ131" s="1"/>
      <c r="HMR131" s="1"/>
      <c r="HMS131" s="1"/>
      <c r="HMT131" s="1"/>
      <c r="HMU131" s="1"/>
      <c r="HMV131" s="1"/>
      <c r="HMW131" s="1"/>
      <c r="HMX131" s="1"/>
      <c r="HMY131" s="1"/>
      <c r="HMZ131" s="1"/>
      <c r="HNA131" s="1"/>
      <c r="HNB131" s="1"/>
      <c r="HNC131" s="1"/>
      <c r="HND131" s="1"/>
      <c r="HNE131" s="1"/>
      <c r="HNF131" s="1"/>
      <c r="HNG131" s="1"/>
      <c r="HNH131" s="1"/>
      <c r="HNI131" s="1"/>
      <c r="HNJ131" s="1"/>
      <c r="HNK131" s="1"/>
      <c r="HNL131" s="1"/>
      <c r="HNM131" s="1"/>
      <c r="HNN131" s="1"/>
      <c r="HNO131" s="1"/>
      <c r="HNP131" s="1"/>
      <c r="HNQ131" s="1"/>
      <c r="HNR131" s="1"/>
      <c r="HNS131" s="1"/>
      <c r="HNT131" s="1"/>
      <c r="HNU131" s="1"/>
      <c r="HNV131" s="1"/>
      <c r="HNW131" s="1"/>
      <c r="HNX131" s="1"/>
      <c r="HNY131" s="1"/>
      <c r="HNZ131" s="1"/>
      <c r="HOA131" s="1"/>
      <c r="HOB131" s="1"/>
      <c r="HOC131" s="1"/>
      <c r="HOD131" s="1"/>
      <c r="HOE131" s="1"/>
      <c r="HOF131" s="1"/>
      <c r="HOG131" s="1"/>
      <c r="HOH131" s="1"/>
      <c r="HOI131" s="1"/>
      <c r="HOJ131" s="1"/>
      <c r="HOK131" s="1"/>
      <c r="HOL131" s="1"/>
      <c r="HOM131" s="1"/>
      <c r="HON131" s="1"/>
      <c r="HOO131" s="1"/>
      <c r="HOP131" s="1"/>
      <c r="HOQ131" s="1"/>
      <c r="HOR131" s="1"/>
      <c r="HOS131" s="1"/>
      <c r="HOT131" s="1"/>
      <c r="HOU131" s="1"/>
      <c r="HOV131" s="1"/>
      <c r="HOW131" s="1"/>
      <c r="HOX131" s="1"/>
      <c r="HOY131" s="1"/>
      <c r="HOZ131" s="1"/>
      <c r="HPA131" s="1"/>
      <c r="HPB131" s="1"/>
      <c r="HPC131" s="1"/>
      <c r="HPD131" s="1"/>
      <c r="HPE131" s="1"/>
      <c r="HPF131" s="1"/>
      <c r="HPG131" s="1"/>
      <c r="HPH131" s="1"/>
      <c r="HPI131" s="1"/>
      <c r="HPJ131" s="1"/>
      <c r="HPK131" s="1"/>
      <c r="HPL131" s="1"/>
      <c r="HPM131" s="1"/>
      <c r="HPN131" s="1"/>
      <c r="HPO131" s="1"/>
      <c r="HPP131" s="1"/>
      <c r="HPQ131" s="1"/>
      <c r="HPR131" s="1"/>
      <c r="HPS131" s="1"/>
      <c r="HPT131" s="1"/>
      <c r="HPU131" s="1"/>
      <c r="HPV131" s="1"/>
      <c r="HPW131" s="1"/>
      <c r="HPX131" s="1"/>
      <c r="HPY131" s="1"/>
      <c r="HPZ131" s="1"/>
      <c r="HQA131" s="1"/>
      <c r="HQB131" s="1"/>
      <c r="HQC131" s="1"/>
      <c r="HQD131" s="1"/>
      <c r="HQE131" s="1"/>
      <c r="HQF131" s="1"/>
      <c r="HQG131" s="1"/>
      <c r="HQH131" s="1"/>
      <c r="HQI131" s="1"/>
      <c r="HQJ131" s="1"/>
      <c r="HQK131" s="1"/>
      <c r="HQL131" s="1"/>
      <c r="HQM131" s="1"/>
      <c r="HQN131" s="1"/>
      <c r="HQO131" s="1"/>
      <c r="HQP131" s="1"/>
      <c r="HQQ131" s="1"/>
      <c r="HQR131" s="1"/>
      <c r="HQS131" s="1"/>
      <c r="HQT131" s="1"/>
      <c r="HQU131" s="1"/>
      <c r="HQV131" s="1"/>
      <c r="HQW131" s="1"/>
      <c r="HQX131" s="1"/>
      <c r="HQY131" s="1"/>
      <c r="HQZ131" s="1"/>
      <c r="HRA131" s="1"/>
      <c r="HRB131" s="1"/>
      <c r="HRC131" s="1"/>
      <c r="HRD131" s="1"/>
      <c r="HRE131" s="1"/>
      <c r="HRF131" s="1"/>
      <c r="HRG131" s="1"/>
      <c r="HRH131" s="1"/>
      <c r="HRI131" s="1"/>
      <c r="HRJ131" s="1"/>
      <c r="HRK131" s="1"/>
      <c r="HRL131" s="1"/>
      <c r="HRM131" s="1"/>
      <c r="HRN131" s="1"/>
      <c r="HRO131" s="1"/>
      <c r="HRP131" s="1"/>
      <c r="HRQ131" s="1"/>
      <c r="HRR131" s="1"/>
      <c r="HRS131" s="1"/>
      <c r="HRT131" s="1"/>
      <c r="HRU131" s="1"/>
      <c r="HRV131" s="1"/>
      <c r="HRW131" s="1"/>
      <c r="HRX131" s="1"/>
      <c r="HRY131" s="1"/>
      <c r="HRZ131" s="1"/>
      <c r="HSA131" s="1"/>
      <c r="HSB131" s="1"/>
      <c r="HSC131" s="1"/>
      <c r="HSD131" s="1"/>
      <c r="HSE131" s="1"/>
      <c r="HSF131" s="1"/>
      <c r="HSG131" s="1"/>
      <c r="HSH131" s="1"/>
      <c r="HSI131" s="1"/>
      <c r="HSJ131" s="1"/>
      <c r="HSK131" s="1"/>
      <c r="HSL131" s="1"/>
      <c r="HSM131" s="1"/>
      <c r="HSN131" s="1"/>
      <c r="HSO131" s="1"/>
      <c r="HSP131" s="1"/>
      <c r="HSQ131" s="1"/>
      <c r="HSR131" s="1"/>
      <c r="HSS131" s="1"/>
      <c r="HST131" s="1"/>
      <c r="HSU131" s="1"/>
      <c r="HSV131" s="1"/>
      <c r="HSW131" s="1"/>
      <c r="HSX131" s="1"/>
      <c r="HSY131" s="1"/>
      <c r="HSZ131" s="1"/>
      <c r="HTA131" s="1"/>
      <c r="HTB131" s="1"/>
      <c r="HTC131" s="1"/>
      <c r="HTD131" s="1"/>
      <c r="HTE131" s="1"/>
      <c r="HTF131" s="1"/>
      <c r="HTG131" s="1"/>
      <c r="HTH131" s="1"/>
      <c r="HTI131" s="1"/>
      <c r="HTJ131" s="1"/>
      <c r="HTK131" s="1"/>
      <c r="HTL131" s="1"/>
      <c r="HTM131" s="1"/>
      <c r="HTN131" s="1"/>
      <c r="HTO131" s="1"/>
      <c r="HTP131" s="1"/>
      <c r="HTQ131" s="1"/>
      <c r="HTR131" s="1"/>
      <c r="HTS131" s="1"/>
      <c r="HTT131" s="1"/>
      <c r="HTU131" s="1"/>
      <c r="HTV131" s="1"/>
      <c r="HTW131" s="1"/>
      <c r="HTX131" s="1"/>
      <c r="HTY131" s="1"/>
      <c r="HTZ131" s="1"/>
      <c r="HUA131" s="1"/>
      <c r="HUB131" s="1"/>
      <c r="HUC131" s="1"/>
      <c r="HUD131" s="1"/>
      <c r="HUE131" s="1"/>
      <c r="HUF131" s="1"/>
      <c r="HUG131" s="1"/>
      <c r="HUH131" s="1"/>
      <c r="HUI131" s="1"/>
      <c r="HUJ131" s="1"/>
      <c r="HUK131" s="1"/>
      <c r="HUL131" s="1"/>
      <c r="HUM131" s="1"/>
      <c r="HUN131" s="1"/>
      <c r="HUO131" s="1"/>
      <c r="HUP131" s="1"/>
      <c r="HUQ131" s="1"/>
      <c r="HUR131" s="1"/>
      <c r="HUS131" s="1"/>
      <c r="HUT131" s="1"/>
      <c r="HUU131" s="1"/>
      <c r="HUV131" s="1"/>
      <c r="HUW131" s="1"/>
      <c r="HUX131" s="1"/>
      <c r="HUY131" s="1"/>
      <c r="HUZ131" s="1"/>
      <c r="HVA131" s="1"/>
      <c r="HVB131" s="1"/>
      <c r="HVC131" s="1"/>
      <c r="HVD131" s="1"/>
      <c r="HVE131" s="1"/>
      <c r="HVF131" s="1"/>
      <c r="HVG131" s="1"/>
      <c r="HVH131" s="1"/>
      <c r="HVI131" s="1"/>
      <c r="HVJ131" s="1"/>
      <c r="HVK131" s="1"/>
      <c r="HVL131" s="1"/>
      <c r="HVM131" s="1"/>
      <c r="HVN131" s="1"/>
      <c r="HVO131" s="1"/>
      <c r="HVP131" s="1"/>
      <c r="HVQ131" s="1"/>
      <c r="HVR131" s="1"/>
      <c r="HVS131" s="1"/>
      <c r="HVT131" s="1"/>
      <c r="HVU131" s="1"/>
      <c r="HVV131" s="1"/>
      <c r="HVW131" s="1"/>
      <c r="HVX131" s="1"/>
      <c r="HVY131" s="1"/>
      <c r="HVZ131" s="1"/>
      <c r="HWA131" s="1"/>
      <c r="HWB131" s="1"/>
      <c r="HWC131" s="1"/>
      <c r="HWD131" s="1"/>
      <c r="HWE131" s="1"/>
      <c r="HWF131" s="1"/>
      <c r="HWG131" s="1"/>
      <c r="HWH131" s="1"/>
      <c r="HWI131" s="1"/>
      <c r="HWJ131" s="1"/>
      <c r="HWK131" s="1"/>
      <c r="HWL131" s="1"/>
      <c r="HWM131" s="1"/>
      <c r="HWN131" s="1"/>
      <c r="HWO131" s="1"/>
      <c r="HWP131" s="1"/>
      <c r="HWQ131" s="1"/>
      <c r="HWR131" s="1"/>
      <c r="HWS131" s="1"/>
      <c r="HWT131" s="1"/>
      <c r="HWU131" s="1"/>
      <c r="HWV131" s="1"/>
      <c r="HWW131" s="1"/>
      <c r="HWX131" s="1"/>
      <c r="HWY131" s="1"/>
      <c r="HWZ131" s="1"/>
      <c r="HXA131" s="1"/>
      <c r="HXB131" s="1"/>
      <c r="HXC131" s="1"/>
      <c r="HXD131" s="1"/>
      <c r="HXE131" s="1"/>
      <c r="HXF131" s="1"/>
      <c r="HXG131" s="1"/>
      <c r="HXH131" s="1"/>
      <c r="HXI131" s="1"/>
      <c r="HXJ131" s="1"/>
      <c r="HXK131" s="1"/>
      <c r="HXL131" s="1"/>
      <c r="HXM131" s="1"/>
      <c r="HXN131" s="1"/>
      <c r="HXO131" s="1"/>
      <c r="HXP131" s="1"/>
      <c r="HXQ131" s="1"/>
      <c r="HXR131" s="1"/>
      <c r="HXS131" s="1"/>
      <c r="HXT131" s="1"/>
      <c r="HXU131" s="1"/>
      <c r="HXV131" s="1"/>
      <c r="HXW131" s="1"/>
      <c r="HXX131" s="1"/>
      <c r="HXY131" s="1"/>
      <c r="HXZ131" s="1"/>
      <c r="HYA131" s="1"/>
      <c r="HYB131" s="1"/>
      <c r="HYC131" s="1"/>
      <c r="HYD131" s="1"/>
      <c r="HYE131" s="1"/>
      <c r="HYF131" s="1"/>
      <c r="HYG131" s="1"/>
      <c r="HYH131" s="1"/>
      <c r="HYI131" s="1"/>
      <c r="HYJ131" s="1"/>
      <c r="HYK131" s="1"/>
      <c r="HYL131" s="1"/>
      <c r="HYM131" s="1"/>
      <c r="HYN131" s="1"/>
      <c r="HYO131" s="1"/>
      <c r="HYP131" s="1"/>
      <c r="HYQ131" s="1"/>
      <c r="HYR131" s="1"/>
      <c r="HYS131" s="1"/>
      <c r="HYT131" s="1"/>
      <c r="HYU131" s="1"/>
      <c r="HYV131" s="1"/>
      <c r="HYW131" s="1"/>
      <c r="HYX131" s="1"/>
      <c r="HYY131" s="1"/>
      <c r="HYZ131" s="1"/>
      <c r="HZA131" s="1"/>
      <c r="HZB131" s="1"/>
      <c r="HZC131" s="1"/>
      <c r="HZD131" s="1"/>
      <c r="HZE131" s="1"/>
      <c r="HZF131" s="1"/>
      <c r="HZG131" s="1"/>
      <c r="HZH131" s="1"/>
      <c r="HZI131" s="1"/>
      <c r="HZJ131" s="1"/>
      <c r="HZK131" s="1"/>
      <c r="HZL131" s="1"/>
      <c r="HZM131" s="1"/>
      <c r="HZN131" s="1"/>
      <c r="HZO131" s="1"/>
      <c r="HZP131" s="1"/>
      <c r="HZQ131" s="1"/>
      <c r="HZR131" s="1"/>
      <c r="HZS131" s="1"/>
      <c r="HZT131" s="1"/>
      <c r="HZU131" s="1"/>
      <c r="HZV131" s="1"/>
      <c r="HZW131" s="1"/>
      <c r="HZX131" s="1"/>
      <c r="HZY131" s="1"/>
      <c r="HZZ131" s="1"/>
      <c r="IAA131" s="1"/>
      <c r="IAB131" s="1"/>
      <c r="IAC131" s="1"/>
      <c r="IAD131" s="1"/>
      <c r="IAE131" s="1"/>
      <c r="IAF131" s="1"/>
      <c r="IAG131" s="1"/>
      <c r="IAH131" s="1"/>
      <c r="IAI131" s="1"/>
      <c r="IAJ131" s="1"/>
      <c r="IAK131" s="1"/>
      <c r="IAL131" s="1"/>
      <c r="IAM131" s="1"/>
      <c r="IAN131" s="1"/>
      <c r="IAO131" s="1"/>
      <c r="IAP131" s="1"/>
      <c r="IAQ131" s="1"/>
      <c r="IAR131" s="1"/>
      <c r="IAS131" s="1"/>
      <c r="IAT131" s="1"/>
      <c r="IAU131" s="1"/>
      <c r="IAV131" s="1"/>
      <c r="IAW131" s="1"/>
      <c r="IAX131" s="1"/>
      <c r="IAY131" s="1"/>
      <c r="IAZ131" s="1"/>
      <c r="IBA131" s="1"/>
      <c r="IBB131" s="1"/>
      <c r="IBC131" s="1"/>
      <c r="IBD131" s="1"/>
      <c r="IBE131" s="1"/>
      <c r="IBF131" s="1"/>
      <c r="IBG131" s="1"/>
      <c r="IBH131" s="1"/>
      <c r="IBI131" s="1"/>
      <c r="IBJ131" s="1"/>
      <c r="IBK131" s="1"/>
      <c r="IBL131" s="1"/>
      <c r="IBM131" s="1"/>
      <c r="IBN131" s="1"/>
      <c r="IBO131" s="1"/>
      <c r="IBP131" s="1"/>
      <c r="IBQ131" s="1"/>
      <c r="IBR131" s="1"/>
      <c r="IBS131" s="1"/>
      <c r="IBT131" s="1"/>
      <c r="IBU131" s="1"/>
      <c r="IBV131" s="1"/>
      <c r="IBW131" s="1"/>
      <c r="IBX131" s="1"/>
      <c r="IBY131" s="1"/>
      <c r="IBZ131" s="1"/>
      <c r="ICA131" s="1"/>
      <c r="ICB131" s="1"/>
      <c r="ICC131" s="1"/>
      <c r="ICD131" s="1"/>
      <c r="ICE131" s="1"/>
      <c r="ICF131" s="1"/>
      <c r="ICG131" s="1"/>
      <c r="ICH131" s="1"/>
      <c r="ICI131" s="1"/>
      <c r="ICJ131" s="1"/>
      <c r="ICK131" s="1"/>
      <c r="ICL131" s="1"/>
      <c r="ICM131" s="1"/>
      <c r="ICN131" s="1"/>
      <c r="ICO131" s="1"/>
      <c r="ICP131" s="1"/>
      <c r="ICQ131" s="1"/>
      <c r="ICR131" s="1"/>
      <c r="ICS131" s="1"/>
      <c r="ICT131" s="1"/>
      <c r="ICU131" s="1"/>
      <c r="ICV131" s="1"/>
      <c r="ICW131" s="1"/>
      <c r="ICX131" s="1"/>
      <c r="ICY131" s="1"/>
      <c r="ICZ131" s="1"/>
      <c r="IDA131" s="1"/>
      <c r="IDB131" s="1"/>
      <c r="IDC131" s="1"/>
      <c r="IDD131" s="1"/>
      <c r="IDE131" s="1"/>
      <c r="IDF131" s="1"/>
      <c r="IDG131" s="1"/>
      <c r="IDH131" s="1"/>
      <c r="IDI131" s="1"/>
      <c r="IDJ131" s="1"/>
      <c r="IDK131" s="1"/>
      <c r="IDL131" s="1"/>
      <c r="IDM131" s="1"/>
      <c r="IDN131" s="1"/>
      <c r="IDO131" s="1"/>
      <c r="IDP131" s="1"/>
      <c r="IDQ131" s="1"/>
      <c r="IDR131" s="1"/>
      <c r="IDS131" s="1"/>
      <c r="IDT131" s="1"/>
      <c r="IDU131" s="1"/>
      <c r="IDV131" s="1"/>
      <c r="IDW131" s="1"/>
      <c r="IDX131" s="1"/>
      <c r="IDY131" s="1"/>
      <c r="IDZ131" s="1"/>
      <c r="IEA131" s="1"/>
      <c r="IEB131" s="1"/>
      <c r="IEC131" s="1"/>
      <c r="IED131" s="1"/>
      <c r="IEE131" s="1"/>
      <c r="IEF131" s="1"/>
      <c r="IEG131" s="1"/>
      <c r="IEH131" s="1"/>
      <c r="IEI131" s="1"/>
      <c r="IEJ131" s="1"/>
      <c r="IEK131" s="1"/>
      <c r="IEL131" s="1"/>
      <c r="IEM131" s="1"/>
      <c r="IEN131" s="1"/>
      <c r="IEO131" s="1"/>
      <c r="IEP131" s="1"/>
      <c r="IEQ131" s="1"/>
      <c r="IER131" s="1"/>
      <c r="IES131" s="1"/>
      <c r="IET131" s="1"/>
      <c r="IEU131" s="1"/>
      <c r="IEV131" s="1"/>
      <c r="IEW131" s="1"/>
      <c r="IEX131" s="1"/>
      <c r="IEY131" s="1"/>
      <c r="IEZ131" s="1"/>
      <c r="IFA131" s="1"/>
      <c r="IFB131" s="1"/>
      <c r="IFC131" s="1"/>
      <c r="IFD131" s="1"/>
      <c r="IFE131" s="1"/>
      <c r="IFF131" s="1"/>
      <c r="IFG131" s="1"/>
      <c r="IFH131" s="1"/>
      <c r="IFI131" s="1"/>
      <c r="IFJ131" s="1"/>
      <c r="IFK131" s="1"/>
      <c r="IFL131" s="1"/>
      <c r="IFM131" s="1"/>
      <c r="IFN131" s="1"/>
      <c r="IFO131" s="1"/>
      <c r="IFP131" s="1"/>
      <c r="IFQ131" s="1"/>
      <c r="IFR131" s="1"/>
      <c r="IFS131" s="1"/>
      <c r="IFT131" s="1"/>
      <c r="IFU131" s="1"/>
      <c r="IFV131" s="1"/>
      <c r="IFW131" s="1"/>
      <c r="IFX131" s="1"/>
      <c r="IFY131" s="1"/>
      <c r="IFZ131" s="1"/>
      <c r="IGA131" s="1"/>
      <c r="IGB131" s="1"/>
      <c r="IGC131" s="1"/>
      <c r="IGD131" s="1"/>
      <c r="IGE131" s="1"/>
      <c r="IGF131" s="1"/>
      <c r="IGG131" s="1"/>
      <c r="IGH131" s="1"/>
      <c r="IGI131" s="1"/>
      <c r="IGJ131" s="1"/>
      <c r="IGK131" s="1"/>
      <c r="IGL131" s="1"/>
      <c r="IGM131" s="1"/>
      <c r="IGN131" s="1"/>
      <c r="IGO131" s="1"/>
      <c r="IGP131" s="1"/>
      <c r="IGQ131" s="1"/>
      <c r="IGR131" s="1"/>
      <c r="IGS131" s="1"/>
      <c r="IGT131" s="1"/>
      <c r="IGU131" s="1"/>
      <c r="IGV131" s="1"/>
      <c r="IGW131" s="1"/>
      <c r="IGX131" s="1"/>
      <c r="IGY131" s="1"/>
      <c r="IGZ131" s="1"/>
      <c r="IHA131" s="1"/>
      <c r="IHB131" s="1"/>
      <c r="IHC131" s="1"/>
      <c r="IHD131" s="1"/>
      <c r="IHE131" s="1"/>
      <c r="IHF131" s="1"/>
      <c r="IHG131" s="1"/>
      <c r="IHH131" s="1"/>
      <c r="IHI131" s="1"/>
      <c r="IHJ131" s="1"/>
      <c r="IHK131" s="1"/>
      <c r="IHL131" s="1"/>
      <c r="IHM131" s="1"/>
      <c r="IHN131" s="1"/>
      <c r="IHO131" s="1"/>
      <c r="IHP131" s="1"/>
      <c r="IHQ131" s="1"/>
      <c r="IHR131" s="1"/>
      <c r="IHS131" s="1"/>
      <c r="IHT131" s="1"/>
      <c r="IHU131" s="1"/>
      <c r="IHV131" s="1"/>
      <c r="IHW131" s="1"/>
      <c r="IHX131" s="1"/>
      <c r="IHY131" s="1"/>
      <c r="IHZ131" s="1"/>
      <c r="IIA131" s="1"/>
      <c r="IIB131" s="1"/>
      <c r="IIC131" s="1"/>
      <c r="IID131" s="1"/>
      <c r="IIE131" s="1"/>
      <c r="IIF131" s="1"/>
      <c r="IIG131" s="1"/>
      <c r="IIH131" s="1"/>
      <c r="III131" s="1"/>
      <c r="IIJ131" s="1"/>
      <c r="IIK131" s="1"/>
      <c r="IIL131" s="1"/>
      <c r="IIM131" s="1"/>
      <c r="IIN131" s="1"/>
      <c r="IIO131" s="1"/>
      <c r="IIP131" s="1"/>
      <c r="IIQ131" s="1"/>
      <c r="IIR131" s="1"/>
      <c r="IIS131" s="1"/>
      <c r="IIT131" s="1"/>
      <c r="IIU131" s="1"/>
      <c r="IIV131" s="1"/>
      <c r="IIW131" s="1"/>
      <c r="IIX131" s="1"/>
      <c r="IIY131" s="1"/>
      <c r="IIZ131" s="1"/>
      <c r="IJA131" s="1"/>
      <c r="IJB131" s="1"/>
      <c r="IJC131" s="1"/>
      <c r="IJD131" s="1"/>
      <c r="IJE131" s="1"/>
      <c r="IJF131" s="1"/>
      <c r="IJG131" s="1"/>
      <c r="IJH131" s="1"/>
      <c r="IJI131" s="1"/>
      <c r="IJJ131" s="1"/>
      <c r="IJK131" s="1"/>
      <c r="IJL131" s="1"/>
      <c r="IJM131" s="1"/>
      <c r="IJN131" s="1"/>
      <c r="IJO131" s="1"/>
      <c r="IJP131" s="1"/>
      <c r="IJQ131" s="1"/>
      <c r="IJR131" s="1"/>
      <c r="IJS131" s="1"/>
      <c r="IJT131" s="1"/>
      <c r="IJU131" s="1"/>
      <c r="IJV131" s="1"/>
      <c r="IJW131" s="1"/>
      <c r="IJX131" s="1"/>
      <c r="IJY131" s="1"/>
      <c r="IJZ131" s="1"/>
      <c r="IKA131" s="1"/>
      <c r="IKB131" s="1"/>
      <c r="IKC131" s="1"/>
      <c r="IKD131" s="1"/>
      <c r="IKE131" s="1"/>
      <c r="IKF131" s="1"/>
      <c r="IKG131" s="1"/>
      <c r="IKH131" s="1"/>
      <c r="IKI131" s="1"/>
      <c r="IKJ131" s="1"/>
      <c r="IKK131" s="1"/>
      <c r="IKL131" s="1"/>
      <c r="IKM131" s="1"/>
      <c r="IKN131" s="1"/>
      <c r="IKO131" s="1"/>
      <c r="IKP131" s="1"/>
      <c r="IKQ131" s="1"/>
      <c r="IKR131" s="1"/>
      <c r="IKS131" s="1"/>
      <c r="IKT131" s="1"/>
      <c r="IKU131" s="1"/>
      <c r="IKV131" s="1"/>
      <c r="IKW131" s="1"/>
      <c r="IKX131" s="1"/>
      <c r="IKY131" s="1"/>
      <c r="IKZ131" s="1"/>
      <c r="ILA131" s="1"/>
      <c r="ILB131" s="1"/>
      <c r="ILC131" s="1"/>
      <c r="ILD131" s="1"/>
      <c r="ILE131" s="1"/>
      <c r="ILF131" s="1"/>
      <c r="ILG131" s="1"/>
      <c r="ILH131" s="1"/>
      <c r="ILI131" s="1"/>
      <c r="ILJ131" s="1"/>
      <c r="ILK131" s="1"/>
      <c r="ILL131" s="1"/>
      <c r="ILM131" s="1"/>
      <c r="ILN131" s="1"/>
      <c r="ILO131" s="1"/>
      <c r="ILP131" s="1"/>
      <c r="ILQ131" s="1"/>
      <c r="ILR131" s="1"/>
      <c r="ILS131" s="1"/>
      <c r="ILT131" s="1"/>
      <c r="ILU131" s="1"/>
      <c r="ILV131" s="1"/>
      <c r="ILW131" s="1"/>
      <c r="ILX131" s="1"/>
      <c r="ILY131" s="1"/>
      <c r="ILZ131" s="1"/>
      <c r="IMA131" s="1"/>
      <c r="IMB131" s="1"/>
      <c r="IMC131" s="1"/>
      <c r="IMD131" s="1"/>
      <c r="IME131" s="1"/>
      <c r="IMF131" s="1"/>
      <c r="IMG131" s="1"/>
      <c r="IMH131" s="1"/>
      <c r="IMI131" s="1"/>
      <c r="IMJ131" s="1"/>
      <c r="IMK131" s="1"/>
      <c r="IML131" s="1"/>
      <c r="IMM131" s="1"/>
      <c r="IMN131" s="1"/>
      <c r="IMO131" s="1"/>
      <c r="IMP131" s="1"/>
      <c r="IMQ131" s="1"/>
      <c r="IMR131" s="1"/>
      <c r="IMS131" s="1"/>
      <c r="IMT131" s="1"/>
      <c r="IMU131" s="1"/>
      <c r="IMV131" s="1"/>
      <c r="IMW131" s="1"/>
      <c r="IMX131" s="1"/>
      <c r="IMY131" s="1"/>
      <c r="IMZ131" s="1"/>
      <c r="INA131" s="1"/>
      <c r="INB131" s="1"/>
      <c r="INC131" s="1"/>
      <c r="IND131" s="1"/>
      <c r="INE131" s="1"/>
      <c r="INF131" s="1"/>
      <c r="ING131" s="1"/>
      <c r="INH131" s="1"/>
      <c r="INI131" s="1"/>
      <c r="INJ131" s="1"/>
      <c r="INK131" s="1"/>
      <c r="INL131" s="1"/>
      <c r="INM131" s="1"/>
      <c r="INN131" s="1"/>
      <c r="INO131" s="1"/>
      <c r="INP131" s="1"/>
      <c r="INQ131" s="1"/>
      <c r="INR131" s="1"/>
      <c r="INS131" s="1"/>
      <c r="INT131" s="1"/>
      <c r="INU131" s="1"/>
      <c r="INV131" s="1"/>
      <c r="INW131" s="1"/>
      <c r="INX131" s="1"/>
      <c r="INY131" s="1"/>
      <c r="INZ131" s="1"/>
      <c r="IOA131" s="1"/>
      <c r="IOB131" s="1"/>
      <c r="IOC131" s="1"/>
      <c r="IOD131" s="1"/>
      <c r="IOE131" s="1"/>
      <c r="IOF131" s="1"/>
      <c r="IOG131" s="1"/>
      <c r="IOH131" s="1"/>
      <c r="IOI131" s="1"/>
      <c r="IOJ131" s="1"/>
      <c r="IOK131" s="1"/>
      <c r="IOL131" s="1"/>
      <c r="IOM131" s="1"/>
      <c r="ION131" s="1"/>
      <c r="IOO131" s="1"/>
      <c r="IOP131" s="1"/>
      <c r="IOQ131" s="1"/>
      <c r="IOR131" s="1"/>
      <c r="IOS131" s="1"/>
      <c r="IOT131" s="1"/>
      <c r="IOU131" s="1"/>
      <c r="IOV131" s="1"/>
      <c r="IOW131" s="1"/>
      <c r="IOX131" s="1"/>
      <c r="IOY131" s="1"/>
      <c r="IOZ131" s="1"/>
      <c r="IPA131" s="1"/>
      <c r="IPB131" s="1"/>
      <c r="IPC131" s="1"/>
      <c r="IPD131" s="1"/>
      <c r="IPE131" s="1"/>
      <c r="IPF131" s="1"/>
      <c r="IPG131" s="1"/>
      <c r="IPH131" s="1"/>
      <c r="IPI131" s="1"/>
      <c r="IPJ131" s="1"/>
      <c r="IPK131" s="1"/>
      <c r="IPL131" s="1"/>
      <c r="IPM131" s="1"/>
      <c r="IPN131" s="1"/>
      <c r="IPO131" s="1"/>
      <c r="IPP131" s="1"/>
      <c r="IPQ131" s="1"/>
      <c r="IPR131" s="1"/>
      <c r="IPS131" s="1"/>
      <c r="IPT131" s="1"/>
      <c r="IPU131" s="1"/>
      <c r="IPV131" s="1"/>
      <c r="IPW131" s="1"/>
      <c r="IPX131" s="1"/>
      <c r="IPY131" s="1"/>
      <c r="IPZ131" s="1"/>
      <c r="IQA131" s="1"/>
      <c r="IQB131" s="1"/>
      <c r="IQC131" s="1"/>
      <c r="IQD131" s="1"/>
      <c r="IQE131" s="1"/>
      <c r="IQF131" s="1"/>
      <c r="IQG131" s="1"/>
      <c r="IQH131" s="1"/>
      <c r="IQI131" s="1"/>
      <c r="IQJ131" s="1"/>
      <c r="IQK131" s="1"/>
      <c r="IQL131" s="1"/>
      <c r="IQM131" s="1"/>
      <c r="IQN131" s="1"/>
      <c r="IQO131" s="1"/>
      <c r="IQP131" s="1"/>
      <c r="IQQ131" s="1"/>
      <c r="IQR131" s="1"/>
      <c r="IQS131" s="1"/>
      <c r="IQT131" s="1"/>
      <c r="IQU131" s="1"/>
      <c r="IQV131" s="1"/>
      <c r="IQW131" s="1"/>
      <c r="IQX131" s="1"/>
      <c r="IQY131" s="1"/>
      <c r="IQZ131" s="1"/>
      <c r="IRA131" s="1"/>
      <c r="IRB131" s="1"/>
      <c r="IRC131" s="1"/>
      <c r="IRD131" s="1"/>
      <c r="IRE131" s="1"/>
      <c r="IRF131" s="1"/>
      <c r="IRG131" s="1"/>
      <c r="IRH131" s="1"/>
      <c r="IRI131" s="1"/>
      <c r="IRJ131" s="1"/>
      <c r="IRK131" s="1"/>
      <c r="IRL131" s="1"/>
      <c r="IRM131" s="1"/>
      <c r="IRN131" s="1"/>
      <c r="IRO131" s="1"/>
      <c r="IRP131" s="1"/>
      <c r="IRQ131" s="1"/>
      <c r="IRR131" s="1"/>
      <c r="IRS131" s="1"/>
      <c r="IRT131" s="1"/>
      <c r="IRU131" s="1"/>
      <c r="IRV131" s="1"/>
      <c r="IRW131" s="1"/>
      <c r="IRX131" s="1"/>
      <c r="IRY131" s="1"/>
      <c r="IRZ131" s="1"/>
      <c r="ISA131" s="1"/>
      <c r="ISB131" s="1"/>
      <c r="ISC131" s="1"/>
      <c r="ISD131" s="1"/>
      <c r="ISE131" s="1"/>
      <c r="ISF131" s="1"/>
      <c r="ISG131" s="1"/>
      <c r="ISH131" s="1"/>
      <c r="ISI131" s="1"/>
      <c r="ISJ131" s="1"/>
      <c r="ISK131" s="1"/>
      <c r="ISL131" s="1"/>
      <c r="ISM131" s="1"/>
      <c r="ISN131" s="1"/>
      <c r="ISO131" s="1"/>
      <c r="ISP131" s="1"/>
      <c r="ISQ131" s="1"/>
      <c r="ISR131" s="1"/>
      <c r="ISS131" s="1"/>
      <c r="IST131" s="1"/>
      <c r="ISU131" s="1"/>
      <c r="ISV131" s="1"/>
      <c r="ISW131" s="1"/>
      <c r="ISX131" s="1"/>
      <c r="ISY131" s="1"/>
      <c r="ISZ131" s="1"/>
      <c r="ITA131" s="1"/>
      <c r="ITB131" s="1"/>
      <c r="ITC131" s="1"/>
      <c r="ITD131" s="1"/>
      <c r="ITE131" s="1"/>
      <c r="ITF131" s="1"/>
      <c r="ITG131" s="1"/>
      <c r="ITH131" s="1"/>
      <c r="ITI131" s="1"/>
      <c r="ITJ131" s="1"/>
      <c r="ITK131" s="1"/>
      <c r="ITL131" s="1"/>
      <c r="ITM131" s="1"/>
      <c r="ITN131" s="1"/>
      <c r="ITO131" s="1"/>
      <c r="ITP131" s="1"/>
      <c r="ITQ131" s="1"/>
      <c r="ITR131" s="1"/>
      <c r="ITS131" s="1"/>
      <c r="ITT131" s="1"/>
      <c r="ITU131" s="1"/>
      <c r="ITV131" s="1"/>
      <c r="ITW131" s="1"/>
      <c r="ITX131" s="1"/>
      <c r="ITY131" s="1"/>
      <c r="ITZ131" s="1"/>
      <c r="IUA131" s="1"/>
      <c r="IUB131" s="1"/>
      <c r="IUC131" s="1"/>
      <c r="IUD131" s="1"/>
      <c r="IUE131" s="1"/>
      <c r="IUF131" s="1"/>
      <c r="IUG131" s="1"/>
      <c r="IUH131" s="1"/>
      <c r="IUI131" s="1"/>
      <c r="IUJ131" s="1"/>
      <c r="IUK131" s="1"/>
      <c r="IUL131" s="1"/>
      <c r="IUM131" s="1"/>
      <c r="IUN131" s="1"/>
      <c r="IUO131" s="1"/>
      <c r="IUP131" s="1"/>
      <c r="IUQ131" s="1"/>
      <c r="IUR131" s="1"/>
      <c r="IUS131" s="1"/>
      <c r="IUT131" s="1"/>
      <c r="IUU131" s="1"/>
      <c r="IUV131" s="1"/>
      <c r="IUW131" s="1"/>
      <c r="IUX131" s="1"/>
      <c r="IUY131" s="1"/>
      <c r="IUZ131" s="1"/>
      <c r="IVA131" s="1"/>
      <c r="IVB131" s="1"/>
      <c r="IVC131" s="1"/>
      <c r="IVD131" s="1"/>
      <c r="IVE131" s="1"/>
      <c r="IVF131" s="1"/>
      <c r="IVG131" s="1"/>
      <c r="IVH131" s="1"/>
      <c r="IVI131" s="1"/>
      <c r="IVJ131" s="1"/>
      <c r="IVK131" s="1"/>
      <c r="IVL131" s="1"/>
      <c r="IVM131" s="1"/>
      <c r="IVN131" s="1"/>
      <c r="IVO131" s="1"/>
      <c r="IVP131" s="1"/>
      <c r="IVQ131" s="1"/>
      <c r="IVR131" s="1"/>
      <c r="IVS131" s="1"/>
      <c r="IVT131" s="1"/>
      <c r="IVU131" s="1"/>
      <c r="IVV131" s="1"/>
      <c r="IVW131" s="1"/>
      <c r="IVX131" s="1"/>
      <c r="IVY131" s="1"/>
      <c r="IVZ131" s="1"/>
      <c r="IWA131" s="1"/>
      <c r="IWB131" s="1"/>
      <c r="IWC131" s="1"/>
      <c r="IWD131" s="1"/>
      <c r="IWE131" s="1"/>
      <c r="IWF131" s="1"/>
      <c r="IWG131" s="1"/>
      <c r="IWH131" s="1"/>
      <c r="IWI131" s="1"/>
      <c r="IWJ131" s="1"/>
      <c r="IWK131" s="1"/>
      <c r="IWL131" s="1"/>
      <c r="IWM131" s="1"/>
      <c r="IWN131" s="1"/>
      <c r="IWO131" s="1"/>
      <c r="IWP131" s="1"/>
      <c r="IWQ131" s="1"/>
      <c r="IWR131" s="1"/>
      <c r="IWS131" s="1"/>
      <c r="IWT131" s="1"/>
      <c r="IWU131" s="1"/>
      <c r="IWV131" s="1"/>
      <c r="IWW131" s="1"/>
      <c r="IWX131" s="1"/>
      <c r="IWY131" s="1"/>
      <c r="IWZ131" s="1"/>
      <c r="IXA131" s="1"/>
      <c r="IXB131" s="1"/>
      <c r="IXC131" s="1"/>
      <c r="IXD131" s="1"/>
      <c r="IXE131" s="1"/>
      <c r="IXF131" s="1"/>
      <c r="IXG131" s="1"/>
      <c r="IXH131" s="1"/>
      <c r="IXI131" s="1"/>
      <c r="IXJ131" s="1"/>
      <c r="IXK131" s="1"/>
      <c r="IXL131" s="1"/>
      <c r="IXM131" s="1"/>
      <c r="IXN131" s="1"/>
      <c r="IXO131" s="1"/>
      <c r="IXP131" s="1"/>
      <c r="IXQ131" s="1"/>
      <c r="IXR131" s="1"/>
      <c r="IXS131" s="1"/>
      <c r="IXT131" s="1"/>
      <c r="IXU131" s="1"/>
      <c r="IXV131" s="1"/>
      <c r="IXW131" s="1"/>
      <c r="IXX131" s="1"/>
      <c r="IXY131" s="1"/>
      <c r="IXZ131" s="1"/>
      <c r="IYA131" s="1"/>
      <c r="IYB131" s="1"/>
      <c r="IYC131" s="1"/>
      <c r="IYD131" s="1"/>
      <c r="IYE131" s="1"/>
      <c r="IYF131" s="1"/>
      <c r="IYG131" s="1"/>
      <c r="IYH131" s="1"/>
      <c r="IYI131" s="1"/>
      <c r="IYJ131" s="1"/>
      <c r="IYK131" s="1"/>
      <c r="IYL131" s="1"/>
      <c r="IYM131" s="1"/>
      <c r="IYN131" s="1"/>
      <c r="IYO131" s="1"/>
      <c r="IYP131" s="1"/>
      <c r="IYQ131" s="1"/>
      <c r="IYR131" s="1"/>
      <c r="IYS131" s="1"/>
      <c r="IYT131" s="1"/>
      <c r="IYU131" s="1"/>
      <c r="IYV131" s="1"/>
      <c r="IYW131" s="1"/>
      <c r="IYX131" s="1"/>
      <c r="IYY131" s="1"/>
      <c r="IYZ131" s="1"/>
      <c r="IZA131" s="1"/>
      <c r="IZB131" s="1"/>
      <c r="IZC131" s="1"/>
      <c r="IZD131" s="1"/>
      <c r="IZE131" s="1"/>
      <c r="IZF131" s="1"/>
      <c r="IZG131" s="1"/>
      <c r="IZH131" s="1"/>
      <c r="IZI131" s="1"/>
      <c r="IZJ131" s="1"/>
      <c r="IZK131" s="1"/>
      <c r="IZL131" s="1"/>
      <c r="IZM131" s="1"/>
      <c r="IZN131" s="1"/>
      <c r="IZO131" s="1"/>
      <c r="IZP131" s="1"/>
      <c r="IZQ131" s="1"/>
      <c r="IZR131" s="1"/>
      <c r="IZS131" s="1"/>
      <c r="IZT131" s="1"/>
      <c r="IZU131" s="1"/>
      <c r="IZV131" s="1"/>
      <c r="IZW131" s="1"/>
      <c r="IZX131" s="1"/>
      <c r="IZY131" s="1"/>
      <c r="IZZ131" s="1"/>
      <c r="JAA131" s="1"/>
      <c r="JAB131" s="1"/>
      <c r="JAC131" s="1"/>
      <c r="JAD131" s="1"/>
      <c r="JAE131" s="1"/>
      <c r="JAF131" s="1"/>
      <c r="JAG131" s="1"/>
      <c r="JAH131" s="1"/>
      <c r="JAI131" s="1"/>
      <c r="JAJ131" s="1"/>
      <c r="JAK131" s="1"/>
      <c r="JAL131" s="1"/>
      <c r="JAM131" s="1"/>
      <c r="JAN131" s="1"/>
      <c r="JAO131" s="1"/>
      <c r="JAP131" s="1"/>
      <c r="JAQ131" s="1"/>
      <c r="JAR131" s="1"/>
      <c r="JAS131" s="1"/>
      <c r="JAT131" s="1"/>
      <c r="JAU131" s="1"/>
      <c r="JAV131" s="1"/>
      <c r="JAW131" s="1"/>
      <c r="JAX131" s="1"/>
      <c r="JAY131" s="1"/>
      <c r="JAZ131" s="1"/>
      <c r="JBA131" s="1"/>
      <c r="JBB131" s="1"/>
      <c r="JBC131" s="1"/>
      <c r="JBD131" s="1"/>
      <c r="JBE131" s="1"/>
      <c r="JBF131" s="1"/>
      <c r="JBG131" s="1"/>
      <c r="JBH131" s="1"/>
      <c r="JBI131" s="1"/>
      <c r="JBJ131" s="1"/>
      <c r="JBK131" s="1"/>
      <c r="JBL131" s="1"/>
      <c r="JBM131" s="1"/>
      <c r="JBN131" s="1"/>
      <c r="JBO131" s="1"/>
      <c r="JBP131" s="1"/>
      <c r="JBQ131" s="1"/>
      <c r="JBR131" s="1"/>
      <c r="JBS131" s="1"/>
      <c r="JBT131" s="1"/>
      <c r="JBU131" s="1"/>
      <c r="JBV131" s="1"/>
      <c r="JBW131" s="1"/>
      <c r="JBX131" s="1"/>
      <c r="JBY131" s="1"/>
      <c r="JBZ131" s="1"/>
      <c r="JCA131" s="1"/>
      <c r="JCB131" s="1"/>
      <c r="JCC131" s="1"/>
      <c r="JCD131" s="1"/>
      <c r="JCE131" s="1"/>
      <c r="JCF131" s="1"/>
      <c r="JCG131" s="1"/>
      <c r="JCH131" s="1"/>
      <c r="JCI131" s="1"/>
      <c r="JCJ131" s="1"/>
      <c r="JCK131" s="1"/>
      <c r="JCL131" s="1"/>
      <c r="JCM131" s="1"/>
      <c r="JCN131" s="1"/>
      <c r="JCO131" s="1"/>
      <c r="JCP131" s="1"/>
      <c r="JCQ131" s="1"/>
      <c r="JCR131" s="1"/>
      <c r="JCS131" s="1"/>
      <c r="JCT131" s="1"/>
      <c r="JCU131" s="1"/>
      <c r="JCV131" s="1"/>
      <c r="JCW131" s="1"/>
      <c r="JCX131" s="1"/>
      <c r="JCY131" s="1"/>
      <c r="JCZ131" s="1"/>
      <c r="JDA131" s="1"/>
      <c r="JDB131" s="1"/>
      <c r="JDC131" s="1"/>
      <c r="JDD131" s="1"/>
      <c r="JDE131" s="1"/>
      <c r="JDF131" s="1"/>
      <c r="JDG131" s="1"/>
      <c r="JDH131" s="1"/>
      <c r="JDI131" s="1"/>
      <c r="JDJ131" s="1"/>
      <c r="JDK131" s="1"/>
      <c r="JDL131" s="1"/>
      <c r="JDM131" s="1"/>
      <c r="JDN131" s="1"/>
      <c r="JDO131" s="1"/>
      <c r="JDP131" s="1"/>
      <c r="JDQ131" s="1"/>
      <c r="JDR131" s="1"/>
      <c r="JDS131" s="1"/>
      <c r="JDT131" s="1"/>
      <c r="JDU131" s="1"/>
      <c r="JDV131" s="1"/>
      <c r="JDW131" s="1"/>
      <c r="JDX131" s="1"/>
      <c r="JDY131" s="1"/>
      <c r="JDZ131" s="1"/>
      <c r="JEA131" s="1"/>
      <c r="JEB131" s="1"/>
      <c r="JEC131" s="1"/>
      <c r="JED131" s="1"/>
      <c r="JEE131" s="1"/>
      <c r="JEF131" s="1"/>
      <c r="JEG131" s="1"/>
      <c r="JEH131" s="1"/>
      <c r="JEI131" s="1"/>
      <c r="JEJ131" s="1"/>
      <c r="JEK131" s="1"/>
      <c r="JEL131" s="1"/>
      <c r="JEM131" s="1"/>
      <c r="JEN131" s="1"/>
      <c r="JEO131" s="1"/>
      <c r="JEP131" s="1"/>
      <c r="JEQ131" s="1"/>
      <c r="JER131" s="1"/>
      <c r="JES131" s="1"/>
      <c r="JET131" s="1"/>
      <c r="JEU131" s="1"/>
      <c r="JEV131" s="1"/>
      <c r="JEW131" s="1"/>
      <c r="JEX131" s="1"/>
      <c r="JEY131" s="1"/>
      <c r="JEZ131" s="1"/>
      <c r="JFA131" s="1"/>
      <c r="JFB131" s="1"/>
      <c r="JFC131" s="1"/>
      <c r="JFD131" s="1"/>
      <c r="JFE131" s="1"/>
      <c r="JFF131" s="1"/>
      <c r="JFG131" s="1"/>
      <c r="JFH131" s="1"/>
      <c r="JFI131" s="1"/>
      <c r="JFJ131" s="1"/>
      <c r="JFK131" s="1"/>
      <c r="JFL131" s="1"/>
      <c r="JFM131" s="1"/>
      <c r="JFN131" s="1"/>
      <c r="JFO131" s="1"/>
      <c r="JFP131" s="1"/>
      <c r="JFQ131" s="1"/>
      <c r="JFR131" s="1"/>
      <c r="JFS131" s="1"/>
      <c r="JFT131" s="1"/>
      <c r="JFU131" s="1"/>
      <c r="JFV131" s="1"/>
      <c r="JFW131" s="1"/>
      <c r="JFX131" s="1"/>
      <c r="JFY131" s="1"/>
      <c r="JFZ131" s="1"/>
      <c r="JGA131" s="1"/>
      <c r="JGB131" s="1"/>
      <c r="JGC131" s="1"/>
      <c r="JGD131" s="1"/>
      <c r="JGE131" s="1"/>
      <c r="JGF131" s="1"/>
      <c r="JGG131" s="1"/>
      <c r="JGH131" s="1"/>
      <c r="JGI131" s="1"/>
      <c r="JGJ131" s="1"/>
      <c r="JGK131" s="1"/>
      <c r="JGL131" s="1"/>
      <c r="JGM131" s="1"/>
      <c r="JGN131" s="1"/>
      <c r="JGO131" s="1"/>
      <c r="JGP131" s="1"/>
      <c r="JGQ131" s="1"/>
      <c r="JGR131" s="1"/>
      <c r="JGS131" s="1"/>
      <c r="JGT131" s="1"/>
      <c r="JGU131" s="1"/>
      <c r="JGV131" s="1"/>
      <c r="JGW131" s="1"/>
      <c r="JGX131" s="1"/>
      <c r="JGY131" s="1"/>
      <c r="JGZ131" s="1"/>
      <c r="JHA131" s="1"/>
      <c r="JHB131" s="1"/>
      <c r="JHC131" s="1"/>
      <c r="JHD131" s="1"/>
      <c r="JHE131" s="1"/>
      <c r="JHF131" s="1"/>
      <c r="JHG131" s="1"/>
      <c r="JHH131" s="1"/>
      <c r="JHI131" s="1"/>
      <c r="JHJ131" s="1"/>
      <c r="JHK131" s="1"/>
      <c r="JHL131" s="1"/>
      <c r="JHM131" s="1"/>
      <c r="JHN131" s="1"/>
      <c r="JHO131" s="1"/>
      <c r="JHP131" s="1"/>
      <c r="JHQ131" s="1"/>
      <c r="JHR131" s="1"/>
      <c r="JHS131" s="1"/>
      <c r="JHT131" s="1"/>
      <c r="JHU131" s="1"/>
      <c r="JHV131" s="1"/>
      <c r="JHW131" s="1"/>
      <c r="JHX131" s="1"/>
      <c r="JHY131" s="1"/>
      <c r="JHZ131" s="1"/>
      <c r="JIA131" s="1"/>
      <c r="JIB131" s="1"/>
      <c r="JIC131" s="1"/>
      <c r="JID131" s="1"/>
      <c r="JIE131" s="1"/>
      <c r="JIF131" s="1"/>
      <c r="JIG131" s="1"/>
      <c r="JIH131" s="1"/>
      <c r="JII131" s="1"/>
      <c r="JIJ131" s="1"/>
      <c r="JIK131" s="1"/>
      <c r="JIL131" s="1"/>
      <c r="JIM131" s="1"/>
      <c r="JIN131" s="1"/>
      <c r="JIO131" s="1"/>
      <c r="JIP131" s="1"/>
      <c r="JIQ131" s="1"/>
      <c r="JIR131" s="1"/>
      <c r="JIS131" s="1"/>
      <c r="JIT131" s="1"/>
      <c r="JIU131" s="1"/>
      <c r="JIV131" s="1"/>
      <c r="JIW131" s="1"/>
      <c r="JIX131" s="1"/>
      <c r="JIY131" s="1"/>
      <c r="JIZ131" s="1"/>
      <c r="JJA131" s="1"/>
      <c r="JJB131" s="1"/>
      <c r="JJC131" s="1"/>
      <c r="JJD131" s="1"/>
      <c r="JJE131" s="1"/>
      <c r="JJF131" s="1"/>
      <c r="JJG131" s="1"/>
      <c r="JJH131" s="1"/>
      <c r="JJI131" s="1"/>
      <c r="JJJ131" s="1"/>
      <c r="JJK131" s="1"/>
      <c r="JJL131" s="1"/>
      <c r="JJM131" s="1"/>
      <c r="JJN131" s="1"/>
      <c r="JJO131" s="1"/>
      <c r="JJP131" s="1"/>
      <c r="JJQ131" s="1"/>
      <c r="JJR131" s="1"/>
      <c r="JJS131" s="1"/>
      <c r="JJT131" s="1"/>
      <c r="JJU131" s="1"/>
      <c r="JJV131" s="1"/>
      <c r="JJW131" s="1"/>
      <c r="JJX131" s="1"/>
      <c r="JJY131" s="1"/>
      <c r="JJZ131" s="1"/>
      <c r="JKA131" s="1"/>
      <c r="JKB131" s="1"/>
      <c r="JKC131" s="1"/>
      <c r="JKD131" s="1"/>
      <c r="JKE131" s="1"/>
      <c r="JKF131" s="1"/>
      <c r="JKG131" s="1"/>
      <c r="JKH131" s="1"/>
      <c r="JKI131" s="1"/>
      <c r="JKJ131" s="1"/>
      <c r="JKK131" s="1"/>
      <c r="JKL131" s="1"/>
      <c r="JKM131" s="1"/>
      <c r="JKN131" s="1"/>
      <c r="JKO131" s="1"/>
      <c r="JKP131" s="1"/>
      <c r="JKQ131" s="1"/>
      <c r="JKR131" s="1"/>
      <c r="JKS131" s="1"/>
      <c r="JKT131" s="1"/>
      <c r="JKU131" s="1"/>
      <c r="JKV131" s="1"/>
      <c r="JKW131" s="1"/>
      <c r="JKX131" s="1"/>
      <c r="JKY131" s="1"/>
      <c r="JKZ131" s="1"/>
      <c r="JLA131" s="1"/>
      <c r="JLB131" s="1"/>
      <c r="JLC131" s="1"/>
      <c r="JLD131" s="1"/>
      <c r="JLE131" s="1"/>
      <c r="JLF131" s="1"/>
      <c r="JLG131" s="1"/>
      <c r="JLH131" s="1"/>
      <c r="JLI131" s="1"/>
      <c r="JLJ131" s="1"/>
      <c r="JLK131" s="1"/>
      <c r="JLL131" s="1"/>
      <c r="JLM131" s="1"/>
      <c r="JLN131" s="1"/>
      <c r="JLO131" s="1"/>
      <c r="JLP131" s="1"/>
      <c r="JLQ131" s="1"/>
      <c r="JLR131" s="1"/>
      <c r="JLS131" s="1"/>
      <c r="JLT131" s="1"/>
      <c r="JLU131" s="1"/>
      <c r="JLV131" s="1"/>
      <c r="JLW131" s="1"/>
      <c r="JLX131" s="1"/>
      <c r="JLY131" s="1"/>
      <c r="JLZ131" s="1"/>
      <c r="JMA131" s="1"/>
      <c r="JMB131" s="1"/>
      <c r="JMC131" s="1"/>
      <c r="JMD131" s="1"/>
      <c r="JME131" s="1"/>
      <c r="JMF131" s="1"/>
      <c r="JMG131" s="1"/>
      <c r="JMH131" s="1"/>
      <c r="JMI131" s="1"/>
      <c r="JMJ131" s="1"/>
      <c r="JMK131" s="1"/>
      <c r="JML131" s="1"/>
      <c r="JMM131" s="1"/>
      <c r="JMN131" s="1"/>
      <c r="JMO131" s="1"/>
      <c r="JMP131" s="1"/>
      <c r="JMQ131" s="1"/>
      <c r="JMR131" s="1"/>
      <c r="JMS131" s="1"/>
      <c r="JMT131" s="1"/>
      <c r="JMU131" s="1"/>
      <c r="JMV131" s="1"/>
      <c r="JMW131" s="1"/>
      <c r="JMX131" s="1"/>
      <c r="JMY131" s="1"/>
      <c r="JMZ131" s="1"/>
      <c r="JNA131" s="1"/>
      <c r="JNB131" s="1"/>
      <c r="JNC131" s="1"/>
      <c r="JND131" s="1"/>
      <c r="JNE131" s="1"/>
      <c r="JNF131" s="1"/>
      <c r="JNG131" s="1"/>
      <c r="JNH131" s="1"/>
      <c r="JNI131" s="1"/>
      <c r="JNJ131" s="1"/>
      <c r="JNK131" s="1"/>
      <c r="JNL131" s="1"/>
      <c r="JNM131" s="1"/>
      <c r="JNN131" s="1"/>
      <c r="JNO131" s="1"/>
      <c r="JNP131" s="1"/>
      <c r="JNQ131" s="1"/>
      <c r="JNR131" s="1"/>
      <c r="JNS131" s="1"/>
      <c r="JNT131" s="1"/>
      <c r="JNU131" s="1"/>
      <c r="JNV131" s="1"/>
      <c r="JNW131" s="1"/>
      <c r="JNX131" s="1"/>
      <c r="JNY131" s="1"/>
      <c r="JNZ131" s="1"/>
      <c r="JOA131" s="1"/>
      <c r="JOB131" s="1"/>
      <c r="JOC131" s="1"/>
      <c r="JOD131" s="1"/>
      <c r="JOE131" s="1"/>
      <c r="JOF131" s="1"/>
      <c r="JOG131" s="1"/>
      <c r="JOH131" s="1"/>
      <c r="JOI131" s="1"/>
      <c r="JOJ131" s="1"/>
      <c r="JOK131" s="1"/>
      <c r="JOL131" s="1"/>
      <c r="JOM131" s="1"/>
      <c r="JON131" s="1"/>
      <c r="JOO131" s="1"/>
      <c r="JOP131" s="1"/>
      <c r="JOQ131" s="1"/>
      <c r="JOR131" s="1"/>
      <c r="JOS131" s="1"/>
      <c r="JOT131" s="1"/>
      <c r="JOU131" s="1"/>
      <c r="JOV131" s="1"/>
      <c r="JOW131" s="1"/>
      <c r="JOX131" s="1"/>
      <c r="JOY131" s="1"/>
      <c r="JOZ131" s="1"/>
      <c r="JPA131" s="1"/>
      <c r="JPB131" s="1"/>
      <c r="JPC131" s="1"/>
      <c r="JPD131" s="1"/>
      <c r="JPE131" s="1"/>
      <c r="JPF131" s="1"/>
      <c r="JPG131" s="1"/>
      <c r="JPH131" s="1"/>
      <c r="JPI131" s="1"/>
      <c r="JPJ131" s="1"/>
      <c r="JPK131" s="1"/>
      <c r="JPL131" s="1"/>
      <c r="JPM131" s="1"/>
      <c r="JPN131" s="1"/>
      <c r="JPO131" s="1"/>
      <c r="JPP131" s="1"/>
      <c r="JPQ131" s="1"/>
      <c r="JPR131" s="1"/>
      <c r="JPS131" s="1"/>
      <c r="JPT131" s="1"/>
      <c r="JPU131" s="1"/>
      <c r="JPV131" s="1"/>
      <c r="JPW131" s="1"/>
      <c r="JPX131" s="1"/>
      <c r="JPY131" s="1"/>
      <c r="JPZ131" s="1"/>
      <c r="JQA131" s="1"/>
      <c r="JQB131" s="1"/>
      <c r="JQC131" s="1"/>
      <c r="JQD131" s="1"/>
      <c r="JQE131" s="1"/>
      <c r="JQF131" s="1"/>
      <c r="JQG131" s="1"/>
      <c r="JQH131" s="1"/>
      <c r="JQI131" s="1"/>
      <c r="JQJ131" s="1"/>
      <c r="JQK131" s="1"/>
      <c r="JQL131" s="1"/>
      <c r="JQM131" s="1"/>
      <c r="JQN131" s="1"/>
      <c r="JQO131" s="1"/>
      <c r="JQP131" s="1"/>
      <c r="JQQ131" s="1"/>
      <c r="JQR131" s="1"/>
      <c r="JQS131" s="1"/>
      <c r="JQT131" s="1"/>
      <c r="JQU131" s="1"/>
      <c r="JQV131" s="1"/>
      <c r="JQW131" s="1"/>
      <c r="JQX131" s="1"/>
      <c r="JQY131" s="1"/>
      <c r="JQZ131" s="1"/>
      <c r="JRA131" s="1"/>
      <c r="JRB131" s="1"/>
      <c r="JRC131" s="1"/>
      <c r="JRD131" s="1"/>
      <c r="JRE131" s="1"/>
      <c r="JRF131" s="1"/>
      <c r="JRG131" s="1"/>
      <c r="JRH131" s="1"/>
      <c r="JRI131" s="1"/>
      <c r="JRJ131" s="1"/>
      <c r="JRK131" s="1"/>
      <c r="JRL131" s="1"/>
      <c r="JRM131" s="1"/>
      <c r="JRN131" s="1"/>
      <c r="JRO131" s="1"/>
      <c r="JRP131" s="1"/>
      <c r="JRQ131" s="1"/>
      <c r="JRR131" s="1"/>
      <c r="JRS131" s="1"/>
      <c r="JRT131" s="1"/>
      <c r="JRU131" s="1"/>
      <c r="JRV131" s="1"/>
      <c r="JRW131" s="1"/>
      <c r="JRX131" s="1"/>
      <c r="JRY131" s="1"/>
      <c r="JRZ131" s="1"/>
      <c r="JSA131" s="1"/>
      <c r="JSB131" s="1"/>
      <c r="JSC131" s="1"/>
      <c r="JSD131" s="1"/>
      <c r="JSE131" s="1"/>
      <c r="JSF131" s="1"/>
      <c r="JSG131" s="1"/>
      <c r="JSH131" s="1"/>
      <c r="JSI131" s="1"/>
      <c r="JSJ131" s="1"/>
      <c r="JSK131" s="1"/>
      <c r="JSL131" s="1"/>
      <c r="JSM131" s="1"/>
      <c r="JSN131" s="1"/>
      <c r="JSO131" s="1"/>
      <c r="JSP131" s="1"/>
      <c r="JSQ131" s="1"/>
      <c r="JSR131" s="1"/>
      <c r="JSS131" s="1"/>
      <c r="JST131" s="1"/>
      <c r="JSU131" s="1"/>
      <c r="JSV131" s="1"/>
      <c r="JSW131" s="1"/>
      <c r="JSX131" s="1"/>
      <c r="JSY131" s="1"/>
      <c r="JSZ131" s="1"/>
      <c r="JTA131" s="1"/>
      <c r="JTB131" s="1"/>
      <c r="JTC131" s="1"/>
      <c r="JTD131" s="1"/>
      <c r="JTE131" s="1"/>
      <c r="JTF131" s="1"/>
      <c r="JTG131" s="1"/>
      <c r="JTH131" s="1"/>
      <c r="JTI131" s="1"/>
      <c r="JTJ131" s="1"/>
      <c r="JTK131" s="1"/>
      <c r="JTL131" s="1"/>
      <c r="JTM131" s="1"/>
      <c r="JTN131" s="1"/>
      <c r="JTO131" s="1"/>
      <c r="JTP131" s="1"/>
      <c r="JTQ131" s="1"/>
      <c r="JTR131" s="1"/>
      <c r="JTS131" s="1"/>
      <c r="JTT131" s="1"/>
      <c r="JTU131" s="1"/>
      <c r="JTV131" s="1"/>
      <c r="JTW131" s="1"/>
      <c r="JTX131" s="1"/>
      <c r="JTY131" s="1"/>
      <c r="JTZ131" s="1"/>
      <c r="JUA131" s="1"/>
      <c r="JUB131" s="1"/>
      <c r="JUC131" s="1"/>
      <c r="JUD131" s="1"/>
      <c r="JUE131" s="1"/>
      <c r="JUF131" s="1"/>
      <c r="JUG131" s="1"/>
      <c r="JUH131" s="1"/>
      <c r="JUI131" s="1"/>
      <c r="JUJ131" s="1"/>
      <c r="JUK131" s="1"/>
      <c r="JUL131" s="1"/>
      <c r="JUM131" s="1"/>
      <c r="JUN131" s="1"/>
      <c r="JUO131" s="1"/>
      <c r="JUP131" s="1"/>
      <c r="JUQ131" s="1"/>
      <c r="JUR131" s="1"/>
      <c r="JUS131" s="1"/>
      <c r="JUT131" s="1"/>
      <c r="JUU131" s="1"/>
      <c r="JUV131" s="1"/>
      <c r="JUW131" s="1"/>
      <c r="JUX131" s="1"/>
      <c r="JUY131" s="1"/>
      <c r="JUZ131" s="1"/>
      <c r="JVA131" s="1"/>
      <c r="JVB131" s="1"/>
      <c r="JVC131" s="1"/>
      <c r="JVD131" s="1"/>
      <c r="JVE131" s="1"/>
      <c r="JVF131" s="1"/>
      <c r="JVG131" s="1"/>
      <c r="JVH131" s="1"/>
      <c r="JVI131" s="1"/>
      <c r="JVJ131" s="1"/>
      <c r="JVK131" s="1"/>
      <c r="JVL131" s="1"/>
      <c r="JVM131" s="1"/>
      <c r="JVN131" s="1"/>
      <c r="JVO131" s="1"/>
      <c r="JVP131" s="1"/>
      <c r="JVQ131" s="1"/>
      <c r="JVR131" s="1"/>
      <c r="JVS131" s="1"/>
      <c r="JVT131" s="1"/>
      <c r="JVU131" s="1"/>
      <c r="JVV131" s="1"/>
      <c r="JVW131" s="1"/>
      <c r="JVX131" s="1"/>
      <c r="JVY131" s="1"/>
      <c r="JVZ131" s="1"/>
      <c r="JWA131" s="1"/>
      <c r="JWB131" s="1"/>
      <c r="JWC131" s="1"/>
      <c r="JWD131" s="1"/>
      <c r="JWE131" s="1"/>
      <c r="JWF131" s="1"/>
      <c r="JWG131" s="1"/>
      <c r="JWH131" s="1"/>
      <c r="JWI131" s="1"/>
      <c r="JWJ131" s="1"/>
      <c r="JWK131" s="1"/>
      <c r="JWL131" s="1"/>
      <c r="JWM131" s="1"/>
      <c r="JWN131" s="1"/>
      <c r="JWO131" s="1"/>
      <c r="JWP131" s="1"/>
      <c r="JWQ131" s="1"/>
      <c r="JWR131" s="1"/>
      <c r="JWS131" s="1"/>
      <c r="JWT131" s="1"/>
      <c r="JWU131" s="1"/>
      <c r="JWV131" s="1"/>
      <c r="JWW131" s="1"/>
      <c r="JWX131" s="1"/>
      <c r="JWY131" s="1"/>
      <c r="JWZ131" s="1"/>
      <c r="JXA131" s="1"/>
      <c r="JXB131" s="1"/>
      <c r="JXC131" s="1"/>
      <c r="JXD131" s="1"/>
      <c r="JXE131" s="1"/>
      <c r="JXF131" s="1"/>
      <c r="JXG131" s="1"/>
      <c r="JXH131" s="1"/>
      <c r="JXI131" s="1"/>
      <c r="JXJ131" s="1"/>
      <c r="JXK131" s="1"/>
      <c r="JXL131" s="1"/>
      <c r="JXM131" s="1"/>
      <c r="JXN131" s="1"/>
      <c r="JXO131" s="1"/>
      <c r="JXP131" s="1"/>
      <c r="JXQ131" s="1"/>
      <c r="JXR131" s="1"/>
      <c r="JXS131" s="1"/>
      <c r="JXT131" s="1"/>
      <c r="JXU131" s="1"/>
      <c r="JXV131" s="1"/>
      <c r="JXW131" s="1"/>
      <c r="JXX131" s="1"/>
      <c r="JXY131" s="1"/>
      <c r="JXZ131" s="1"/>
      <c r="JYA131" s="1"/>
      <c r="JYB131" s="1"/>
      <c r="JYC131" s="1"/>
      <c r="JYD131" s="1"/>
      <c r="JYE131" s="1"/>
      <c r="JYF131" s="1"/>
      <c r="JYG131" s="1"/>
      <c r="JYH131" s="1"/>
      <c r="JYI131" s="1"/>
      <c r="JYJ131" s="1"/>
      <c r="JYK131" s="1"/>
      <c r="JYL131" s="1"/>
      <c r="JYM131" s="1"/>
      <c r="JYN131" s="1"/>
      <c r="JYO131" s="1"/>
      <c r="JYP131" s="1"/>
      <c r="JYQ131" s="1"/>
      <c r="JYR131" s="1"/>
      <c r="JYS131" s="1"/>
      <c r="JYT131" s="1"/>
      <c r="JYU131" s="1"/>
      <c r="JYV131" s="1"/>
      <c r="JYW131" s="1"/>
      <c r="JYX131" s="1"/>
      <c r="JYY131" s="1"/>
      <c r="JYZ131" s="1"/>
      <c r="JZA131" s="1"/>
      <c r="JZB131" s="1"/>
      <c r="JZC131" s="1"/>
      <c r="JZD131" s="1"/>
      <c r="JZE131" s="1"/>
      <c r="JZF131" s="1"/>
      <c r="JZG131" s="1"/>
      <c r="JZH131" s="1"/>
      <c r="JZI131" s="1"/>
      <c r="JZJ131" s="1"/>
      <c r="JZK131" s="1"/>
      <c r="JZL131" s="1"/>
      <c r="JZM131" s="1"/>
      <c r="JZN131" s="1"/>
      <c r="JZO131" s="1"/>
      <c r="JZP131" s="1"/>
      <c r="JZQ131" s="1"/>
      <c r="JZR131" s="1"/>
      <c r="JZS131" s="1"/>
      <c r="JZT131" s="1"/>
      <c r="JZU131" s="1"/>
      <c r="JZV131" s="1"/>
      <c r="JZW131" s="1"/>
      <c r="JZX131" s="1"/>
      <c r="JZY131" s="1"/>
      <c r="JZZ131" s="1"/>
      <c r="KAA131" s="1"/>
      <c r="KAB131" s="1"/>
      <c r="KAC131" s="1"/>
      <c r="KAD131" s="1"/>
      <c r="KAE131" s="1"/>
      <c r="KAF131" s="1"/>
      <c r="KAG131" s="1"/>
      <c r="KAH131" s="1"/>
      <c r="KAI131" s="1"/>
      <c r="KAJ131" s="1"/>
      <c r="KAK131" s="1"/>
      <c r="KAL131" s="1"/>
      <c r="KAM131" s="1"/>
      <c r="KAN131" s="1"/>
      <c r="KAO131" s="1"/>
      <c r="KAP131" s="1"/>
      <c r="KAQ131" s="1"/>
      <c r="KAR131" s="1"/>
      <c r="KAS131" s="1"/>
      <c r="KAT131" s="1"/>
      <c r="KAU131" s="1"/>
      <c r="KAV131" s="1"/>
      <c r="KAW131" s="1"/>
      <c r="KAX131" s="1"/>
      <c r="KAY131" s="1"/>
      <c r="KAZ131" s="1"/>
      <c r="KBA131" s="1"/>
      <c r="KBB131" s="1"/>
      <c r="KBC131" s="1"/>
      <c r="KBD131" s="1"/>
      <c r="KBE131" s="1"/>
      <c r="KBF131" s="1"/>
      <c r="KBG131" s="1"/>
      <c r="KBH131" s="1"/>
      <c r="KBI131" s="1"/>
      <c r="KBJ131" s="1"/>
      <c r="KBK131" s="1"/>
      <c r="KBL131" s="1"/>
      <c r="KBM131" s="1"/>
      <c r="KBN131" s="1"/>
      <c r="KBO131" s="1"/>
      <c r="KBP131" s="1"/>
      <c r="KBQ131" s="1"/>
      <c r="KBR131" s="1"/>
      <c r="KBS131" s="1"/>
      <c r="KBT131" s="1"/>
      <c r="KBU131" s="1"/>
      <c r="KBV131" s="1"/>
      <c r="KBW131" s="1"/>
      <c r="KBX131" s="1"/>
      <c r="KBY131" s="1"/>
      <c r="KBZ131" s="1"/>
      <c r="KCA131" s="1"/>
      <c r="KCB131" s="1"/>
      <c r="KCC131" s="1"/>
      <c r="KCD131" s="1"/>
      <c r="KCE131" s="1"/>
      <c r="KCF131" s="1"/>
      <c r="KCG131" s="1"/>
      <c r="KCH131" s="1"/>
      <c r="KCI131" s="1"/>
      <c r="KCJ131" s="1"/>
      <c r="KCK131" s="1"/>
      <c r="KCL131" s="1"/>
      <c r="KCM131" s="1"/>
      <c r="KCN131" s="1"/>
      <c r="KCO131" s="1"/>
      <c r="KCP131" s="1"/>
      <c r="KCQ131" s="1"/>
      <c r="KCR131" s="1"/>
      <c r="KCS131" s="1"/>
      <c r="KCT131" s="1"/>
      <c r="KCU131" s="1"/>
      <c r="KCV131" s="1"/>
      <c r="KCW131" s="1"/>
      <c r="KCX131" s="1"/>
      <c r="KCY131" s="1"/>
      <c r="KCZ131" s="1"/>
      <c r="KDA131" s="1"/>
      <c r="KDB131" s="1"/>
      <c r="KDC131" s="1"/>
      <c r="KDD131" s="1"/>
      <c r="KDE131" s="1"/>
      <c r="KDF131" s="1"/>
      <c r="KDG131" s="1"/>
      <c r="KDH131" s="1"/>
      <c r="KDI131" s="1"/>
      <c r="KDJ131" s="1"/>
      <c r="KDK131" s="1"/>
      <c r="KDL131" s="1"/>
      <c r="KDM131" s="1"/>
      <c r="KDN131" s="1"/>
      <c r="KDO131" s="1"/>
      <c r="KDP131" s="1"/>
      <c r="KDQ131" s="1"/>
      <c r="KDR131" s="1"/>
      <c r="KDS131" s="1"/>
      <c r="KDT131" s="1"/>
      <c r="KDU131" s="1"/>
      <c r="KDV131" s="1"/>
      <c r="KDW131" s="1"/>
      <c r="KDX131" s="1"/>
      <c r="KDY131" s="1"/>
      <c r="KDZ131" s="1"/>
      <c r="KEA131" s="1"/>
      <c r="KEB131" s="1"/>
      <c r="KEC131" s="1"/>
      <c r="KED131" s="1"/>
      <c r="KEE131" s="1"/>
      <c r="KEF131" s="1"/>
      <c r="KEG131" s="1"/>
      <c r="KEH131" s="1"/>
      <c r="KEI131" s="1"/>
      <c r="KEJ131" s="1"/>
      <c r="KEK131" s="1"/>
      <c r="KEL131" s="1"/>
      <c r="KEM131" s="1"/>
      <c r="KEN131" s="1"/>
      <c r="KEO131" s="1"/>
      <c r="KEP131" s="1"/>
      <c r="KEQ131" s="1"/>
      <c r="KER131" s="1"/>
      <c r="KES131" s="1"/>
      <c r="KET131" s="1"/>
      <c r="KEU131" s="1"/>
      <c r="KEV131" s="1"/>
      <c r="KEW131" s="1"/>
      <c r="KEX131" s="1"/>
      <c r="KEY131" s="1"/>
      <c r="KEZ131" s="1"/>
      <c r="KFA131" s="1"/>
      <c r="KFB131" s="1"/>
      <c r="KFC131" s="1"/>
      <c r="KFD131" s="1"/>
      <c r="KFE131" s="1"/>
      <c r="KFF131" s="1"/>
      <c r="KFG131" s="1"/>
      <c r="KFH131" s="1"/>
      <c r="KFI131" s="1"/>
      <c r="KFJ131" s="1"/>
      <c r="KFK131" s="1"/>
      <c r="KFL131" s="1"/>
      <c r="KFM131" s="1"/>
      <c r="KFN131" s="1"/>
      <c r="KFO131" s="1"/>
      <c r="KFP131" s="1"/>
      <c r="KFQ131" s="1"/>
      <c r="KFR131" s="1"/>
      <c r="KFS131" s="1"/>
      <c r="KFT131" s="1"/>
      <c r="KFU131" s="1"/>
      <c r="KFV131" s="1"/>
      <c r="KFW131" s="1"/>
      <c r="KFX131" s="1"/>
      <c r="KFY131" s="1"/>
      <c r="KFZ131" s="1"/>
      <c r="KGA131" s="1"/>
      <c r="KGB131" s="1"/>
      <c r="KGC131" s="1"/>
      <c r="KGD131" s="1"/>
      <c r="KGE131" s="1"/>
      <c r="KGF131" s="1"/>
      <c r="KGG131" s="1"/>
      <c r="KGH131" s="1"/>
      <c r="KGI131" s="1"/>
      <c r="KGJ131" s="1"/>
      <c r="KGK131" s="1"/>
      <c r="KGL131" s="1"/>
      <c r="KGM131" s="1"/>
      <c r="KGN131" s="1"/>
      <c r="KGO131" s="1"/>
      <c r="KGP131" s="1"/>
      <c r="KGQ131" s="1"/>
      <c r="KGR131" s="1"/>
      <c r="KGS131" s="1"/>
      <c r="KGT131" s="1"/>
      <c r="KGU131" s="1"/>
      <c r="KGV131" s="1"/>
      <c r="KGW131" s="1"/>
      <c r="KGX131" s="1"/>
      <c r="KGY131" s="1"/>
      <c r="KGZ131" s="1"/>
      <c r="KHA131" s="1"/>
      <c r="KHB131" s="1"/>
      <c r="KHC131" s="1"/>
      <c r="KHD131" s="1"/>
      <c r="KHE131" s="1"/>
      <c r="KHF131" s="1"/>
      <c r="KHG131" s="1"/>
      <c r="KHH131" s="1"/>
      <c r="KHI131" s="1"/>
      <c r="KHJ131" s="1"/>
      <c r="KHK131" s="1"/>
      <c r="KHL131" s="1"/>
      <c r="KHM131" s="1"/>
      <c r="KHN131" s="1"/>
      <c r="KHO131" s="1"/>
      <c r="KHP131" s="1"/>
      <c r="KHQ131" s="1"/>
      <c r="KHR131" s="1"/>
      <c r="KHS131" s="1"/>
      <c r="KHT131" s="1"/>
      <c r="KHU131" s="1"/>
      <c r="KHV131" s="1"/>
      <c r="KHW131" s="1"/>
      <c r="KHX131" s="1"/>
      <c r="KHY131" s="1"/>
      <c r="KHZ131" s="1"/>
      <c r="KIA131" s="1"/>
      <c r="KIB131" s="1"/>
      <c r="KIC131" s="1"/>
      <c r="KID131" s="1"/>
      <c r="KIE131" s="1"/>
      <c r="KIF131" s="1"/>
      <c r="KIG131" s="1"/>
      <c r="KIH131" s="1"/>
      <c r="KII131" s="1"/>
      <c r="KIJ131" s="1"/>
      <c r="KIK131" s="1"/>
      <c r="KIL131" s="1"/>
      <c r="KIM131" s="1"/>
      <c r="KIN131" s="1"/>
      <c r="KIO131" s="1"/>
      <c r="KIP131" s="1"/>
      <c r="KIQ131" s="1"/>
      <c r="KIR131" s="1"/>
      <c r="KIS131" s="1"/>
      <c r="KIT131" s="1"/>
      <c r="KIU131" s="1"/>
      <c r="KIV131" s="1"/>
      <c r="KIW131" s="1"/>
      <c r="KIX131" s="1"/>
      <c r="KIY131" s="1"/>
      <c r="KIZ131" s="1"/>
      <c r="KJA131" s="1"/>
      <c r="KJB131" s="1"/>
      <c r="KJC131" s="1"/>
      <c r="KJD131" s="1"/>
      <c r="KJE131" s="1"/>
      <c r="KJF131" s="1"/>
      <c r="KJG131" s="1"/>
      <c r="KJH131" s="1"/>
      <c r="KJI131" s="1"/>
      <c r="KJJ131" s="1"/>
      <c r="KJK131" s="1"/>
      <c r="KJL131" s="1"/>
      <c r="KJM131" s="1"/>
      <c r="KJN131" s="1"/>
      <c r="KJO131" s="1"/>
      <c r="KJP131" s="1"/>
      <c r="KJQ131" s="1"/>
      <c r="KJR131" s="1"/>
      <c r="KJS131" s="1"/>
      <c r="KJT131" s="1"/>
      <c r="KJU131" s="1"/>
      <c r="KJV131" s="1"/>
      <c r="KJW131" s="1"/>
      <c r="KJX131" s="1"/>
      <c r="KJY131" s="1"/>
      <c r="KJZ131" s="1"/>
      <c r="KKA131" s="1"/>
      <c r="KKB131" s="1"/>
      <c r="KKC131" s="1"/>
      <c r="KKD131" s="1"/>
      <c r="KKE131" s="1"/>
      <c r="KKF131" s="1"/>
      <c r="KKG131" s="1"/>
      <c r="KKH131" s="1"/>
      <c r="KKI131" s="1"/>
      <c r="KKJ131" s="1"/>
      <c r="KKK131" s="1"/>
      <c r="KKL131" s="1"/>
      <c r="KKM131" s="1"/>
      <c r="KKN131" s="1"/>
      <c r="KKO131" s="1"/>
      <c r="KKP131" s="1"/>
      <c r="KKQ131" s="1"/>
      <c r="KKR131" s="1"/>
      <c r="KKS131" s="1"/>
      <c r="KKT131" s="1"/>
      <c r="KKU131" s="1"/>
      <c r="KKV131" s="1"/>
      <c r="KKW131" s="1"/>
      <c r="KKX131" s="1"/>
      <c r="KKY131" s="1"/>
      <c r="KKZ131" s="1"/>
      <c r="KLA131" s="1"/>
      <c r="KLB131" s="1"/>
      <c r="KLC131" s="1"/>
      <c r="KLD131" s="1"/>
      <c r="KLE131" s="1"/>
      <c r="KLF131" s="1"/>
      <c r="KLG131" s="1"/>
      <c r="KLH131" s="1"/>
      <c r="KLI131" s="1"/>
      <c r="KLJ131" s="1"/>
      <c r="KLK131" s="1"/>
      <c r="KLL131" s="1"/>
      <c r="KLM131" s="1"/>
      <c r="KLN131" s="1"/>
      <c r="KLO131" s="1"/>
      <c r="KLP131" s="1"/>
      <c r="KLQ131" s="1"/>
      <c r="KLR131" s="1"/>
      <c r="KLS131" s="1"/>
      <c r="KLT131" s="1"/>
      <c r="KLU131" s="1"/>
      <c r="KLV131" s="1"/>
      <c r="KLW131" s="1"/>
      <c r="KLX131" s="1"/>
      <c r="KLY131" s="1"/>
      <c r="KLZ131" s="1"/>
      <c r="KMA131" s="1"/>
      <c r="KMB131" s="1"/>
      <c r="KMC131" s="1"/>
      <c r="KMD131" s="1"/>
      <c r="KME131" s="1"/>
      <c r="KMF131" s="1"/>
      <c r="KMG131" s="1"/>
      <c r="KMH131" s="1"/>
      <c r="KMI131" s="1"/>
      <c r="KMJ131" s="1"/>
      <c r="KMK131" s="1"/>
      <c r="KML131" s="1"/>
      <c r="KMM131" s="1"/>
      <c r="KMN131" s="1"/>
      <c r="KMO131" s="1"/>
      <c r="KMP131" s="1"/>
      <c r="KMQ131" s="1"/>
      <c r="KMR131" s="1"/>
      <c r="KMS131" s="1"/>
      <c r="KMT131" s="1"/>
      <c r="KMU131" s="1"/>
      <c r="KMV131" s="1"/>
      <c r="KMW131" s="1"/>
      <c r="KMX131" s="1"/>
      <c r="KMY131" s="1"/>
      <c r="KMZ131" s="1"/>
      <c r="KNA131" s="1"/>
      <c r="KNB131" s="1"/>
      <c r="KNC131" s="1"/>
      <c r="KND131" s="1"/>
      <c r="KNE131" s="1"/>
      <c r="KNF131" s="1"/>
      <c r="KNG131" s="1"/>
      <c r="KNH131" s="1"/>
      <c r="KNI131" s="1"/>
      <c r="KNJ131" s="1"/>
      <c r="KNK131" s="1"/>
      <c r="KNL131" s="1"/>
      <c r="KNM131" s="1"/>
      <c r="KNN131" s="1"/>
      <c r="KNO131" s="1"/>
      <c r="KNP131" s="1"/>
      <c r="KNQ131" s="1"/>
      <c r="KNR131" s="1"/>
      <c r="KNS131" s="1"/>
      <c r="KNT131" s="1"/>
      <c r="KNU131" s="1"/>
      <c r="KNV131" s="1"/>
      <c r="KNW131" s="1"/>
      <c r="KNX131" s="1"/>
      <c r="KNY131" s="1"/>
      <c r="KNZ131" s="1"/>
      <c r="KOA131" s="1"/>
      <c r="KOB131" s="1"/>
      <c r="KOC131" s="1"/>
      <c r="KOD131" s="1"/>
      <c r="KOE131" s="1"/>
      <c r="KOF131" s="1"/>
      <c r="KOG131" s="1"/>
      <c r="KOH131" s="1"/>
      <c r="KOI131" s="1"/>
      <c r="KOJ131" s="1"/>
      <c r="KOK131" s="1"/>
      <c r="KOL131" s="1"/>
      <c r="KOM131" s="1"/>
      <c r="KON131" s="1"/>
      <c r="KOO131" s="1"/>
      <c r="KOP131" s="1"/>
      <c r="KOQ131" s="1"/>
      <c r="KOR131" s="1"/>
      <c r="KOS131" s="1"/>
      <c r="KOT131" s="1"/>
      <c r="KOU131" s="1"/>
      <c r="KOV131" s="1"/>
      <c r="KOW131" s="1"/>
      <c r="KOX131" s="1"/>
      <c r="KOY131" s="1"/>
      <c r="KOZ131" s="1"/>
      <c r="KPA131" s="1"/>
      <c r="KPB131" s="1"/>
      <c r="KPC131" s="1"/>
      <c r="KPD131" s="1"/>
      <c r="KPE131" s="1"/>
      <c r="KPF131" s="1"/>
      <c r="KPG131" s="1"/>
      <c r="KPH131" s="1"/>
      <c r="KPI131" s="1"/>
      <c r="KPJ131" s="1"/>
      <c r="KPK131" s="1"/>
      <c r="KPL131" s="1"/>
      <c r="KPM131" s="1"/>
      <c r="KPN131" s="1"/>
      <c r="KPO131" s="1"/>
      <c r="KPP131" s="1"/>
      <c r="KPQ131" s="1"/>
      <c r="KPR131" s="1"/>
      <c r="KPS131" s="1"/>
      <c r="KPT131" s="1"/>
      <c r="KPU131" s="1"/>
      <c r="KPV131" s="1"/>
      <c r="KPW131" s="1"/>
      <c r="KPX131" s="1"/>
      <c r="KPY131" s="1"/>
      <c r="KPZ131" s="1"/>
      <c r="KQA131" s="1"/>
      <c r="KQB131" s="1"/>
      <c r="KQC131" s="1"/>
      <c r="KQD131" s="1"/>
      <c r="KQE131" s="1"/>
      <c r="KQF131" s="1"/>
      <c r="KQG131" s="1"/>
      <c r="KQH131" s="1"/>
      <c r="KQI131" s="1"/>
      <c r="KQJ131" s="1"/>
      <c r="KQK131" s="1"/>
      <c r="KQL131" s="1"/>
      <c r="KQM131" s="1"/>
      <c r="KQN131" s="1"/>
      <c r="KQO131" s="1"/>
      <c r="KQP131" s="1"/>
      <c r="KQQ131" s="1"/>
      <c r="KQR131" s="1"/>
      <c r="KQS131" s="1"/>
      <c r="KQT131" s="1"/>
      <c r="KQU131" s="1"/>
      <c r="KQV131" s="1"/>
      <c r="KQW131" s="1"/>
      <c r="KQX131" s="1"/>
      <c r="KQY131" s="1"/>
      <c r="KQZ131" s="1"/>
      <c r="KRA131" s="1"/>
      <c r="KRB131" s="1"/>
      <c r="KRC131" s="1"/>
      <c r="KRD131" s="1"/>
      <c r="KRE131" s="1"/>
      <c r="KRF131" s="1"/>
      <c r="KRG131" s="1"/>
      <c r="KRH131" s="1"/>
      <c r="KRI131" s="1"/>
      <c r="KRJ131" s="1"/>
      <c r="KRK131" s="1"/>
      <c r="KRL131" s="1"/>
      <c r="KRM131" s="1"/>
      <c r="KRN131" s="1"/>
      <c r="KRO131" s="1"/>
      <c r="KRP131" s="1"/>
      <c r="KRQ131" s="1"/>
      <c r="KRR131" s="1"/>
      <c r="KRS131" s="1"/>
      <c r="KRT131" s="1"/>
      <c r="KRU131" s="1"/>
      <c r="KRV131" s="1"/>
      <c r="KRW131" s="1"/>
      <c r="KRX131" s="1"/>
      <c r="KRY131" s="1"/>
      <c r="KRZ131" s="1"/>
      <c r="KSA131" s="1"/>
      <c r="KSB131" s="1"/>
      <c r="KSC131" s="1"/>
      <c r="KSD131" s="1"/>
      <c r="KSE131" s="1"/>
      <c r="KSF131" s="1"/>
      <c r="KSG131" s="1"/>
      <c r="KSH131" s="1"/>
      <c r="KSI131" s="1"/>
      <c r="KSJ131" s="1"/>
      <c r="KSK131" s="1"/>
      <c r="KSL131" s="1"/>
      <c r="KSM131" s="1"/>
      <c r="KSN131" s="1"/>
      <c r="KSO131" s="1"/>
      <c r="KSP131" s="1"/>
      <c r="KSQ131" s="1"/>
      <c r="KSR131" s="1"/>
      <c r="KSS131" s="1"/>
      <c r="KST131" s="1"/>
      <c r="KSU131" s="1"/>
      <c r="KSV131" s="1"/>
      <c r="KSW131" s="1"/>
      <c r="KSX131" s="1"/>
      <c r="KSY131" s="1"/>
      <c r="KSZ131" s="1"/>
      <c r="KTA131" s="1"/>
      <c r="KTB131" s="1"/>
      <c r="KTC131" s="1"/>
      <c r="KTD131" s="1"/>
      <c r="KTE131" s="1"/>
      <c r="KTF131" s="1"/>
      <c r="KTG131" s="1"/>
      <c r="KTH131" s="1"/>
      <c r="KTI131" s="1"/>
      <c r="KTJ131" s="1"/>
      <c r="KTK131" s="1"/>
      <c r="KTL131" s="1"/>
      <c r="KTM131" s="1"/>
      <c r="KTN131" s="1"/>
      <c r="KTO131" s="1"/>
      <c r="KTP131" s="1"/>
      <c r="KTQ131" s="1"/>
      <c r="KTR131" s="1"/>
      <c r="KTS131" s="1"/>
      <c r="KTT131" s="1"/>
      <c r="KTU131" s="1"/>
      <c r="KTV131" s="1"/>
      <c r="KTW131" s="1"/>
      <c r="KTX131" s="1"/>
      <c r="KTY131" s="1"/>
      <c r="KTZ131" s="1"/>
      <c r="KUA131" s="1"/>
      <c r="KUB131" s="1"/>
      <c r="KUC131" s="1"/>
      <c r="KUD131" s="1"/>
      <c r="KUE131" s="1"/>
      <c r="KUF131" s="1"/>
      <c r="KUG131" s="1"/>
      <c r="KUH131" s="1"/>
      <c r="KUI131" s="1"/>
      <c r="KUJ131" s="1"/>
      <c r="KUK131" s="1"/>
      <c r="KUL131" s="1"/>
      <c r="KUM131" s="1"/>
      <c r="KUN131" s="1"/>
      <c r="KUO131" s="1"/>
      <c r="KUP131" s="1"/>
      <c r="KUQ131" s="1"/>
      <c r="KUR131" s="1"/>
      <c r="KUS131" s="1"/>
      <c r="KUT131" s="1"/>
      <c r="KUU131" s="1"/>
      <c r="KUV131" s="1"/>
      <c r="KUW131" s="1"/>
      <c r="KUX131" s="1"/>
      <c r="KUY131" s="1"/>
      <c r="KUZ131" s="1"/>
      <c r="KVA131" s="1"/>
      <c r="KVB131" s="1"/>
      <c r="KVC131" s="1"/>
      <c r="KVD131" s="1"/>
      <c r="KVE131" s="1"/>
      <c r="KVF131" s="1"/>
      <c r="KVG131" s="1"/>
      <c r="KVH131" s="1"/>
      <c r="KVI131" s="1"/>
      <c r="KVJ131" s="1"/>
      <c r="KVK131" s="1"/>
      <c r="KVL131" s="1"/>
      <c r="KVM131" s="1"/>
      <c r="KVN131" s="1"/>
      <c r="KVO131" s="1"/>
      <c r="KVP131" s="1"/>
      <c r="KVQ131" s="1"/>
      <c r="KVR131" s="1"/>
      <c r="KVS131" s="1"/>
      <c r="KVT131" s="1"/>
      <c r="KVU131" s="1"/>
      <c r="KVV131" s="1"/>
      <c r="KVW131" s="1"/>
      <c r="KVX131" s="1"/>
      <c r="KVY131" s="1"/>
      <c r="KVZ131" s="1"/>
      <c r="KWA131" s="1"/>
      <c r="KWB131" s="1"/>
      <c r="KWC131" s="1"/>
      <c r="KWD131" s="1"/>
      <c r="KWE131" s="1"/>
      <c r="KWF131" s="1"/>
      <c r="KWG131" s="1"/>
      <c r="KWH131" s="1"/>
      <c r="KWI131" s="1"/>
      <c r="KWJ131" s="1"/>
      <c r="KWK131" s="1"/>
      <c r="KWL131" s="1"/>
      <c r="KWM131" s="1"/>
      <c r="KWN131" s="1"/>
      <c r="KWO131" s="1"/>
      <c r="KWP131" s="1"/>
      <c r="KWQ131" s="1"/>
      <c r="KWR131" s="1"/>
      <c r="KWS131" s="1"/>
      <c r="KWT131" s="1"/>
      <c r="KWU131" s="1"/>
      <c r="KWV131" s="1"/>
      <c r="KWW131" s="1"/>
      <c r="KWX131" s="1"/>
      <c r="KWY131" s="1"/>
      <c r="KWZ131" s="1"/>
      <c r="KXA131" s="1"/>
      <c r="KXB131" s="1"/>
      <c r="KXC131" s="1"/>
      <c r="KXD131" s="1"/>
      <c r="KXE131" s="1"/>
      <c r="KXF131" s="1"/>
      <c r="KXG131" s="1"/>
      <c r="KXH131" s="1"/>
      <c r="KXI131" s="1"/>
      <c r="KXJ131" s="1"/>
      <c r="KXK131" s="1"/>
      <c r="KXL131" s="1"/>
      <c r="KXM131" s="1"/>
      <c r="KXN131" s="1"/>
      <c r="KXO131" s="1"/>
      <c r="KXP131" s="1"/>
      <c r="KXQ131" s="1"/>
      <c r="KXR131" s="1"/>
      <c r="KXS131" s="1"/>
      <c r="KXT131" s="1"/>
      <c r="KXU131" s="1"/>
      <c r="KXV131" s="1"/>
      <c r="KXW131" s="1"/>
      <c r="KXX131" s="1"/>
      <c r="KXY131" s="1"/>
      <c r="KXZ131" s="1"/>
      <c r="KYA131" s="1"/>
      <c r="KYB131" s="1"/>
      <c r="KYC131" s="1"/>
      <c r="KYD131" s="1"/>
      <c r="KYE131" s="1"/>
      <c r="KYF131" s="1"/>
      <c r="KYG131" s="1"/>
      <c r="KYH131" s="1"/>
      <c r="KYI131" s="1"/>
      <c r="KYJ131" s="1"/>
      <c r="KYK131" s="1"/>
      <c r="KYL131" s="1"/>
      <c r="KYM131" s="1"/>
      <c r="KYN131" s="1"/>
      <c r="KYO131" s="1"/>
      <c r="KYP131" s="1"/>
      <c r="KYQ131" s="1"/>
      <c r="KYR131" s="1"/>
      <c r="KYS131" s="1"/>
      <c r="KYT131" s="1"/>
      <c r="KYU131" s="1"/>
      <c r="KYV131" s="1"/>
      <c r="KYW131" s="1"/>
      <c r="KYX131" s="1"/>
      <c r="KYY131" s="1"/>
      <c r="KYZ131" s="1"/>
      <c r="KZA131" s="1"/>
      <c r="KZB131" s="1"/>
      <c r="KZC131" s="1"/>
      <c r="KZD131" s="1"/>
      <c r="KZE131" s="1"/>
      <c r="KZF131" s="1"/>
      <c r="KZG131" s="1"/>
      <c r="KZH131" s="1"/>
      <c r="KZI131" s="1"/>
      <c r="KZJ131" s="1"/>
      <c r="KZK131" s="1"/>
      <c r="KZL131" s="1"/>
      <c r="KZM131" s="1"/>
      <c r="KZN131" s="1"/>
      <c r="KZO131" s="1"/>
      <c r="KZP131" s="1"/>
      <c r="KZQ131" s="1"/>
      <c r="KZR131" s="1"/>
      <c r="KZS131" s="1"/>
      <c r="KZT131" s="1"/>
      <c r="KZU131" s="1"/>
      <c r="KZV131" s="1"/>
      <c r="KZW131" s="1"/>
      <c r="KZX131" s="1"/>
      <c r="KZY131" s="1"/>
      <c r="KZZ131" s="1"/>
      <c r="LAA131" s="1"/>
      <c r="LAB131" s="1"/>
      <c r="LAC131" s="1"/>
      <c r="LAD131" s="1"/>
      <c r="LAE131" s="1"/>
      <c r="LAF131" s="1"/>
      <c r="LAG131" s="1"/>
      <c r="LAH131" s="1"/>
      <c r="LAI131" s="1"/>
      <c r="LAJ131" s="1"/>
      <c r="LAK131" s="1"/>
      <c r="LAL131" s="1"/>
      <c r="LAM131" s="1"/>
      <c r="LAN131" s="1"/>
      <c r="LAO131" s="1"/>
      <c r="LAP131" s="1"/>
      <c r="LAQ131" s="1"/>
      <c r="LAR131" s="1"/>
      <c r="LAS131" s="1"/>
      <c r="LAT131" s="1"/>
      <c r="LAU131" s="1"/>
      <c r="LAV131" s="1"/>
      <c r="LAW131" s="1"/>
      <c r="LAX131" s="1"/>
      <c r="LAY131" s="1"/>
      <c r="LAZ131" s="1"/>
      <c r="LBA131" s="1"/>
      <c r="LBB131" s="1"/>
      <c r="LBC131" s="1"/>
      <c r="LBD131" s="1"/>
      <c r="LBE131" s="1"/>
      <c r="LBF131" s="1"/>
      <c r="LBG131" s="1"/>
      <c r="LBH131" s="1"/>
      <c r="LBI131" s="1"/>
      <c r="LBJ131" s="1"/>
      <c r="LBK131" s="1"/>
      <c r="LBL131" s="1"/>
      <c r="LBM131" s="1"/>
      <c r="LBN131" s="1"/>
      <c r="LBO131" s="1"/>
      <c r="LBP131" s="1"/>
      <c r="LBQ131" s="1"/>
      <c r="LBR131" s="1"/>
      <c r="LBS131" s="1"/>
      <c r="LBT131" s="1"/>
      <c r="LBU131" s="1"/>
      <c r="LBV131" s="1"/>
      <c r="LBW131" s="1"/>
      <c r="LBX131" s="1"/>
      <c r="LBY131" s="1"/>
      <c r="LBZ131" s="1"/>
      <c r="LCA131" s="1"/>
      <c r="LCB131" s="1"/>
      <c r="LCC131" s="1"/>
      <c r="LCD131" s="1"/>
      <c r="LCE131" s="1"/>
      <c r="LCF131" s="1"/>
      <c r="LCG131" s="1"/>
      <c r="LCH131" s="1"/>
      <c r="LCI131" s="1"/>
      <c r="LCJ131" s="1"/>
      <c r="LCK131" s="1"/>
      <c r="LCL131" s="1"/>
      <c r="LCM131" s="1"/>
      <c r="LCN131" s="1"/>
      <c r="LCO131" s="1"/>
      <c r="LCP131" s="1"/>
      <c r="LCQ131" s="1"/>
      <c r="LCR131" s="1"/>
      <c r="LCS131" s="1"/>
      <c r="LCT131" s="1"/>
      <c r="LCU131" s="1"/>
      <c r="LCV131" s="1"/>
      <c r="LCW131" s="1"/>
      <c r="LCX131" s="1"/>
      <c r="LCY131" s="1"/>
      <c r="LCZ131" s="1"/>
      <c r="LDA131" s="1"/>
      <c r="LDB131" s="1"/>
      <c r="LDC131" s="1"/>
      <c r="LDD131" s="1"/>
      <c r="LDE131" s="1"/>
      <c r="LDF131" s="1"/>
      <c r="LDG131" s="1"/>
      <c r="LDH131" s="1"/>
      <c r="LDI131" s="1"/>
      <c r="LDJ131" s="1"/>
      <c r="LDK131" s="1"/>
      <c r="LDL131" s="1"/>
      <c r="LDM131" s="1"/>
      <c r="LDN131" s="1"/>
      <c r="LDO131" s="1"/>
      <c r="LDP131" s="1"/>
      <c r="LDQ131" s="1"/>
      <c r="LDR131" s="1"/>
      <c r="LDS131" s="1"/>
      <c r="LDT131" s="1"/>
      <c r="LDU131" s="1"/>
      <c r="LDV131" s="1"/>
      <c r="LDW131" s="1"/>
      <c r="LDX131" s="1"/>
      <c r="LDY131" s="1"/>
      <c r="LDZ131" s="1"/>
      <c r="LEA131" s="1"/>
      <c r="LEB131" s="1"/>
      <c r="LEC131" s="1"/>
      <c r="LED131" s="1"/>
      <c r="LEE131" s="1"/>
      <c r="LEF131" s="1"/>
      <c r="LEG131" s="1"/>
      <c r="LEH131" s="1"/>
      <c r="LEI131" s="1"/>
      <c r="LEJ131" s="1"/>
      <c r="LEK131" s="1"/>
      <c r="LEL131" s="1"/>
      <c r="LEM131" s="1"/>
      <c r="LEN131" s="1"/>
      <c r="LEO131" s="1"/>
      <c r="LEP131" s="1"/>
      <c r="LEQ131" s="1"/>
      <c r="LER131" s="1"/>
      <c r="LES131" s="1"/>
      <c r="LET131" s="1"/>
      <c r="LEU131" s="1"/>
      <c r="LEV131" s="1"/>
      <c r="LEW131" s="1"/>
      <c r="LEX131" s="1"/>
      <c r="LEY131" s="1"/>
      <c r="LEZ131" s="1"/>
      <c r="LFA131" s="1"/>
      <c r="LFB131" s="1"/>
      <c r="LFC131" s="1"/>
      <c r="LFD131" s="1"/>
      <c r="LFE131" s="1"/>
      <c r="LFF131" s="1"/>
      <c r="LFG131" s="1"/>
      <c r="LFH131" s="1"/>
      <c r="LFI131" s="1"/>
      <c r="LFJ131" s="1"/>
      <c r="LFK131" s="1"/>
      <c r="LFL131" s="1"/>
      <c r="LFM131" s="1"/>
      <c r="LFN131" s="1"/>
      <c r="LFO131" s="1"/>
      <c r="LFP131" s="1"/>
      <c r="LFQ131" s="1"/>
      <c r="LFR131" s="1"/>
      <c r="LFS131" s="1"/>
      <c r="LFT131" s="1"/>
      <c r="LFU131" s="1"/>
      <c r="LFV131" s="1"/>
      <c r="LFW131" s="1"/>
      <c r="LFX131" s="1"/>
      <c r="LFY131" s="1"/>
      <c r="LFZ131" s="1"/>
      <c r="LGA131" s="1"/>
      <c r="LGB131" s="1"/>
      <c r="LGC131" s="1"/>
      <c r="LGD131" s="1"/>
      <c r="LGE131" s="1"/>
      <c r="LGF131" s="1"/>
      <c r="LGG131" s="1"/>
      <c r="LGH131" s="1"/>
      <c r="LGI131" s="1"/>
      <c r="LGJ131" s="1"/>
      <c r="LGK131" s="1"/>
      <c r="LGL131" s="1"/>
      <c r="LGM131" s="1"/>
      <c r="LGN131" s="1"/>
      <c r="LGO131" s="1"/>
      <c r="LGP131" s="1"/>
      <c r="LGQ131" s="1"/>
      <c r="LGR131" s="1"/>
      <c r="LGS131" s="1"/>
      <c r="LGT131" s="1"/>
      <c r="LGU131" s="1"/>
      <c r="LGV131" s="1"/>
      <c r="LGW131" s="1"/>
      <c r="LGX131" s="1"/>
      <c r="LGY131" s="1"/>
      <c r="LGZ131" s="1"/>
      <c r="LHA131" s="1"/>
      <c r="LHB131" s="1"/>
      <c r="LHC131" s="1"/>
      <c r="LHD131" s="1"/>
      <c r="LHE131" s="1"/>
      <c r="LHF131" s="1"/>
      <c r="LHG131" s="1"/>
      <c r="LHH131" s="1"/>
      <c r="LHI131" s="1"/>
      <c r="LHJ131" s="1"/>
      <c r="LHK131" s="1"/>
      <c r="LHL131" s="1"/>
      <c r="LHM131" s="1"/>
      <c r="LHN131" s="1"/>
      <c r="LHO131" s="1"/>
      <c r="LHP131" s="1"/>
      <c r="LHQ131" s="1"/>
      <c r="LHR131" s="1"/>
      <c r="LHS131" s="1"/>
      <c r="LHT131" s="1"/>
      <c r="LHU131" s="1"/>
      <c r="LHV131" s="1"/>
      <c r="LHW131" s="1"/>
      <c r="LHX131" s="1"/>
      <c r="LHY131" s="1"/>
      <c r="LHZ131" s="1"/>
      <c r="LIA131" s="1"/>
      <c r="LIB131" s="1"/>
      <c r="LIC131" s="1"/>
      <c r="LID131" s="1"/>
      <c r="LIE131" s="1"/>
      <c r="LIF131" s="1"/>
      <c r="LIG131" s="1"/>
      <c r="LIH131" s="1"/>
      <c r="LII131" s="1"/>
      <c r="LIJ131" s="1"/>
      <c r="LIK131" s="1"/>
      <c r="LIL131" s="1"/>
      <c r="LIM131" s="1"/>
      <c r="LIN131" s="1"/>
      <c r="LIO131" s="1"/>
      <c r="LIP131" s="1"/>
      <c r="LIQ131" s="1"/>
      <c r="LIR131" s="1"/>
      <c r="LIS131" s="1"/>
      <c r="LIT131" s="1"/>
      <c r="LIU131" s="1"/>
      <c r="LIV131" s="1"/>
      <c r="LIW131" s="1"/>
      <c r="LIX131" s="1"/>
      <c r="LIY131" s="1"/>
      <c r="LIZ131" s="1"/>
      <c r="LJA131" s="1"/>
      <c r="LJB131" s="1"/>
      <c r="LJC131" s="1"/>
      <c r="LJD131" s="1"/>
      <c r="LJE131" s="1"/>
      <c r="LJF131" s="1"/>
      <c r="LJG131" s="1"/>
      <c r="LJH131" s="1"/>
      <c r="LJI131" s="1"/>
      <c r="LJJ131" s="1"/>
      <c r="LJK131" s="1"/>
      <c r="LJL131" s="1"/>
      <c r="LJM131" s="1"/>
      <c r="LJN131" s="1"/>
      <c r="LJO131" s="1"/>
      <c r="LJP131" s="1"/>
      <c r="LJQ131" s="1"/>
      <c r="LJR131" s="1"/>
      <c r="LJS131" s="1"/>
      <c r="LJT131" s="1"/>
      <c r="LJU131" s="1"/>
      <c r="LJV131" s="1"/>
      <c r="LJW131" s="1"/>
      <c r="LJX131" s="1"/>
      <c r="LJY131" s="1"/>
      <c r="LJZ131" s="1"/>
      <c r="LKA131" s="1"/>
      <c r="LKB131" s="1"/>
      <c r="LKC131" s="1"/>
      <c r="LKD131" s="1"/>
      <c r="LKE131" s="1"/>
      <c r="LKF131" s="1"/>
      <c r="LKG131" s="1"/>
      <c r="LKH131" s="1"/>
      <c r="LKI131" s="1"/>
      <c r="LKJ131" s="1"/>
      <c r="LKK131" s="1"/>
      <c r="LKL131" s="1"/>
      <c r="LKM131" s="1"/>
      <c r="LKN131" s="1"/>
      <c r="LKO131" s="1"/>
      <c r="LKP131" s="1"/>
      <c r="LKQ131" s="1"/>
      <c r="LKR131" s="1"/>
      <c r="LKS131" s="1"/>
      <c r="LKT131" s="1"/>
      <c r="LKU131" s="1"/>
      <c r="LKV131" s="1"/>
      <c r="LKW131" s="1"/>
      <c r="LKX131" s="1"/>
      <c r="LKY131" s="1"/>
      <c r="LKZ131" s="1"/>
      <c r="LLA131" s="1"/>
      <c r="LLB131" s="1"/>
      <c r="LLC131" s="1"/>
      <c r="LLD131" s="1"/>
      <c r="LLE131" s="1"/>
      <c r="LLF131" s="1"/>
      <c r="LLG131" s="1"/>
      <c r="LLH131" s="1"/>
      <c r="LLI131" s="1"/>
      <c r="LLJ131" s="1"/>
      <c r="LLK131" s="1"/>
      <c r="LLL131" s="1"/>
      <c r="LLM131" s="1"/>
      <c r="LLN131" s="1"/>
      <c r="LLO131" s="1"/>
      <c r="LLP131" s="1"/>
      <c r="LLQ131" s="1"/>
      <c r="LLR131" s="1"/>
      <c r="LLS131" s="1"/>
      <c r="LLT131" s="1"/>
      <c r="LLU131" s="1"/>
      <c r="LLV131" s="1"/>
      <c r="LLW131" s="1"/>
      <c r="LLX131" s="1"/>
      <c r="LLY131" s="1"/>
      <c r="LLZ131" s="1"/>
      <c r="LMA131" s="1"/>
      <c r="LMB131" s="1"/>
      <c r="LMC131" s="1"/>
      <c r="LMD131" s="1"/>
      <c r="LME131" s="1"/>
      <c r="LMF131" s="1"/>
      <c r="LMG131" s="1"/>
      <c r="LMH131" s="1"/>
      <c r="LMI131" s="1"/>
      <c r="LMJ131" s="1"/>
      <c r="LMK131" s="1"/>
      <c r="LML131" s="1"/>
      <c r="LMM131" s="1"/>
      <c r="LMN131" s="1"/>
      <c r="LMO131" s="1"/>
      <c r="LMP131" s="1"/>
      <c r="LMQ131" s="1"/>
      <c r="LMR131" s="1"/>
      <c r="LMS131" s="1"/>
      <c r="LMT131" s="1"/>
      <c r="LMU131" s="1"/>
      <c r="LMV131" s="1"/>
      <c r="LMW131" s="1"/>
      <c r="LMX131" s="1"/>
      <c r="LMY131" s="1"/>
      <c r="LMZ131" s="1"/>
      <c r="LNA131" s="1"/>
      <c r="LNB131" s="1"/>
      <c r="LNC131" s="1"/>
      <c r="LND131" s="1"/>
      <c r="LNE131" s="1"/>
      <c r="LNF131" s="1"/>
      <c r="LNG131" s="1"/>
      <c r="LNH131" s="1"/>
      <c r="LNI131" s="1"/>
      <c r="LNJ131" s="1"/>
      <c r="LNK131" s="1"/>
      <c r="LNL131" s="1"/>
      <c r="LNM131" s="1"/>
      <c r="LNN131" s="1"/>
      <c r="LNO131" s="1"/>
      <c r="LNP131" s="1"/>
      <c r="LNQ131" s="1"/>
      <c r="LNR131" s="1"/>
      <c r="LNS131" s="1"/>
      <c r="LNT131" s="1"/>
      <c r="LNU131" s="1"/>
      <c r="LNV131" s="1"/>
      <c r="LNW131" s="1"/>
      <c r="LNX131" s="1"/>
      <c r="LNY131" s="1"/>
      <c r="LNZ131" s="1"/>
      <c r="LOA131" s="1"/>
      <c r="LOB131" s="1"/>
      <c r="LOC131" s="1"/>
      <c r="LOD131" s="1"/>
      <c r="LOE131" s="1"/>
      <c r="LOF131" s="1"/>
      <c r="LOG131" s="1"/>
      <c r="LOH131" s="1"/>
      <c r="LOI131" s="1"/>
      <c r="LOJ131" s="1"/>
      <c r="LOK131" s="1"/>
      <c r="LOL131" s="1"/>
      <c r="LOM131" s="1"/>
      <c r="LON131" s="1"/>
      <c r="LOO131" s="1"/>
      <c r="LOP131" s="1"/>
      <c r="LOQ131" s="1"/>
      <c r="LOR131" s="1"/>
      <c r="LOS131" s="1"/>
      <c r="LOT131" s="1"/>
      <c r="LOU131" s="1"/>
      <c r="LOV131" s="1"/>
      <c r="LOW131" s="1"/>
      <c r="LOX131" s="1"/>
      <c r="LOY131" s="1"/>
      <c r="LOZ131" s="1"/>
      <c r="LPA131" s="1"/>
      <c r="LPB131" s="1"/>
      <c r="LPC131" s="1"/>
      <c r="LPD131" s="1"/>
      <c r="LPE131" s="1"/>
      <c r="LPF131" s="1"/>
      <c r="LPG131" s="1"/>
      <c r="LPH131" s="1"/>
      <c r="LPI131" s="1"/>
      <c r="LPJ131" s="1"/>
      <c r="LPK131" s="1"/>
      <c r="LPL131" s="1"/>
      <c r="LPM131" s="1"/>
      <c r="LPN131" s="1"/>
      <c r="LPO131" s="1"/>
      <c r="LPP131" s="1"/>
      <c r="LPQ131" s="1"/>
      <c r="LPR131" s="1"/>
      <c r="LPS131" s="1"/>
      <c r="LPT131" s="1"/>
      <c r="LPU131" s="1"/>
      <c r="LPV131" s="1"/>
      <c r="LPW131" s="1"/>
      <c r="LPX131" s="1"/>
      <c r="LPY131" s="1"/>
      <c r="LPZ131" s="1"/>
      <c r="LQA131" s="1"/>
      <c r="LQB131" s="1"/>
      <c r="LQC131" s="1"/>
      <c r="LQD131" s="1"/>
      <c r="LQE131" s="1"/>
      <c r="LQF131" s="1"/>
      <c r="LQG131" s="1"/>
      <c r="LQH131" s="1"/>
      <c r="LQI131" s="1"/>
      <c r="LQJ131" s="1"/>
      <c r="LQK131" s="1"/>
      <c r="LQL131" s="1"/>
      <c r="LQM131" s="1"/>
      <c r="LQN131" s="1"/>
      <c r="LQO131" s="1"/>
      <c r="LQP131" s="1"/>
      <c r="LQQ131" s="1"/>
      <c r="LQR131" s="1"/>
      <c r="LQS131" s="1"/>
      <c r="LQT131" s="1"/>
      <c r="LQU131" s="1"/>
      <c r="LQV131" s="1"/>
      <c r="LQW131" s="1"/>
      <c r="LQX131" s="1"/>
      <c r="LQY131" s="1"/>
      <c r="LQZ131" s="1"/>
      <c r="LRA131" s="1"/>
      <c r="LRB131" s="1"/>
      <c r="LRC131" s="1"/>
      <c r="LRD131" s="1"/>
      <c r="LRE131" s="1"/>
      <c r="LRF131" s="1"/>
      <c r="LRG131" s="1"/>
      <c r="LRH131" s="1"/>
      <c r="LRI131" s="1"/>
      <c r="LRJ131" s="1"/>
      <c r="LRK131" s="1"/>
      <c r="LRL131" s="1"/>
      <c r="LRM131" s="1"/>
      <c r="LRN131" s="1"/>
      <c r="LRO131" s="1"/>
      <c r="LRP131" s="1"/>
      <c r="LRQ131" s="1"/>
      <c r="LRR131" s="1"/>
      <c r="LRS131" s="1"/>
      <c r="LRT131" s="1"/>
      <c r="LRU131" s="1"/>
      <c r="LRV131" s="1"/>
      <c r="LRW131" s="1"/>
      <c r="LRX131" s="1"/>
      <c r="LRY131" s="1"/>
      <c r="LRZ131" s="1"/>
      <c r="LSA131" s="1"/>
      <c r="LSB131" s="1"/>
      <c r="LSC131" s="1"/>
      <c r="LSD131" s="1"/>
      <c r="LSE131" s="1"/>
      <c r="LSF131" s="1"/>
      <c r="LSG131" s="1"/>
      <c r="LSH131" s="1"/>
      <c r="LSI131" s="1"/>
      <c r="LSJ131" s="1"/>
      <c r="LSK131" s="1"/>
      <c r="LSL131" s="1"/>
      <c r="LSM131" s="1"/>
      <c r="LSN131" s="1"/>
      <c r="LSO131" s="1"/>
      <c r="LSP131" s="1"/>
      <c r="LSQ131" s="1"/>
      <c r="LSR131" s="1"/>
      <c r="LSS131" s="1"/>
      <c r="LST131" s="1"/>
      <c r="LSU131" s="1"/>
      <c r="LSV131" s="1"/>
      <c r="LSW131" s="1"/>
      <c r="LSX131" s="1"/>
      <c r="LSY131" s="1"/>
      <c r="LSZ131" s="1"/>
      <c r="LTA131" s="1"/>
      <c r="LTB131" s="1"/>
      <c r="LTC131" s="1"/>
      <c r="LTD131" s="1"/>
      <c r="LTE131" s="1"/>
      <c r="LTF131" s="1"/>
      <c r="LTG131" s="1"/>
      <c r="LTH131" s="1"/>
      <c r="LTI131" s="1"/>
      <c r="LTJ131" s="1"/>
      <c r="LTK131" s="1"/>
      <c r="LTL131" s="1"/>
      <c r="LTM131" s="1"/>
      <c r="LTN131" s="1"/>
      <c r="LTO131" s="1"/>
      <c r="LTP131" s="1"/>
      <c r="LTQ131" s="1"/>
      <c r="LTR131" s="1"/>
      <c r="LTS131" s="1"/>
      <c r="LTT131" s="1"/>
      <c r="LTU131" s="1"/>
      <c r="LTV131" s="1"/>
      <c r="LTW131" s="1"/>
      <c r="LTX131" s="1"/>
      <c r="LTY131" s="1"/>
      <c r="LTZ131" s="1"/>
      <c r="LUA131" s="1"/>
      <c r="LUB131" s="1"/>
      <c r="LUC131" s="1"/>
      <c r="LUD131" s="1"/>
      <c r="LUE131" s="1"/>
      <c r="LUF131" s="1"/>
      <c r="LUG131" s="1"/>
      <c r="LUH131" s="1"/>
      <c r="LUI131" s="1"/>
      <c r="LUJ131" s="1"/>
      <c r="LUK131" s="1"/>
      <c r="LUL131" s="1"/>
      <c r="LUM131" s="1"/>
      <c r="LUN131" s="1"/>
      <c r="LUO131" s="1"/>
      <c r="LUP131" s="1"/>
      <c r="LUQ131" s="1"/>
      <c r="LUR131" s="1"/>
      <c r="LUS131" s="1"/>
      <c r="LUT131" s="1"/>
      <c r="LUU131" s="1"/>
      <c r="LUV131" s="1"/>
      <c r="LUW131" s="1"/>
      <c r="LUX131" s="1"/>
      <c r="LUY131" s="1"/>
      <c r="LUZ131" s="1"/>
      <c r="LVA131" s="1"/>
      <c r="LVB131" s="1"/>
      <c r="LVC131" s="1"/>
      <c r="LVD131" s="1"/>
      <c r="LVE131" s="1"/>
      <c r="LVF131" s="1"/>
      <c r="LVG131" s="1"/>
      <c r="LVH131" s="1"/>
      <c r="LVI131" s="1"/>
      <c r="LVJ131" s="1"/>
      <c r="LVK131" s="1"/>
      <c r="LVL131" s="1"/>
      <c r="LVM131" s="1"/>
      <c r="LVN131" s="1"/>
      <c r="LVO131" s="1"/>
      <c r="LVP131" s="1"/>
      <c r="LVQ131" s="1"/>
      <c r="LVR131" s="1"/>
      <c r="LVS131" s="1"/>
      <c r="LVT131" s="1"/>
      <c r="LVU131" s="1"/>
      <c r="LVV131" s="1"/>
      <c r="LVW131" s="1"/>
      <c r="LVX131" s="1"/>
      <c r="LVY131" s="1"/>
      <c r="LVZ131" s="1"/>
      <c r="LWA131" s="1"/>
      <c r="LWB131" s="1"/>
      <c r="LWC131" s="1"/>
      <c r="LWD131" s="1"/>
      <c r="LWE131" s="1"/>
      <c r="LWF131" s="1"/>
      <c r="LWG131" s="1"/>
      <c r="LWH131" s="1"/>
      <c r="LWI131" s="1"/>
      <c r="LWJ131" s="1"/>
      <c r="LWK131" s="1"/>
      <c r="LWL131" s="1"/>
      <c r="LWM131" s="1"/>
      <c r="LWN131" s="1"/>
      <c r="LWO131" s="1"/>
      <c r="LWP131" s="1"/>
      <c r="LWQ131" s="1"/>
      <c r="LWR131" s="1"/>
      <c r="LWS131" s="1"/>
      <c r="LWT131" s="1"/>
      <c r="LWU131" s="1"/>
      <c r="LWV131" s="1"/>
      <c r="LWW131" s="1"/>
      <c r="LWX131" s="1"/>
      <c r="LWY131" s="1"/>
      <c r="LWZ131" s="1"/>
      <c r="LXA131" s="1"/>
      <c r="LXB131" s="1"/>
      <c r="LXC131" s="1"/>
      <c r="LXD131" s="1"/>
      <c r="LXE131" s="1"/>
      <c r="LXF131" s="1"/>
      <c r="LXG131" s="1"/>
      <c r="LXH131" s="1"/>
      <c r="LXI131" s="1"/>
      <c r="LXJ131" s="1"/>
      <c r="LXK131" s="1"/>
      <c r="LXL131" s="1"/>
      <c r="LXM131" s="1"/>
      <c r="LXN131" s="1"/>
      <c r="LXO131" s="1"/>
      <c r="LXP131" s="1"/>
      <c r="LXQ131" s="1"/>
      <c r="LXR131" s="1"/>
      <c r="LXS131" s="1"/>
      <c r="LXT131" s="1"/>
      <c r="LXU131" s="1"/>
      <c r="LXV131" s="1"/>
      <c r="LXW131" s="1"/>
      <c r="LXX131" s="1"/>
      <c r="LXY131" s="1"/>
      <c r="LXZ131" s="1"/>
      <c r="LYA131" s="1"/>
      <c r="LYB131" s="1"/>
      <c r="LYC131" s="1"/>
      <c r="LYD131" s="1"/>
      <c r="LYE131" s="1"/>
      <c r="LYF131" s="1"/>
      <c r="LYG131" s="1"/>
      <c r="LYH131" s="1"/>
      <c r="LYI131" s="1"/>
      <c r="LYJ131" s="1"/>
      <c r="LYK131" s="1"/>
      <c r="LYL131" s="1"/>
      <c r="LYM131" s="1"/>
      <c r="LYN131" s="1"/>
      <c r="LYO131" s="1"/>
      <c r="LYP131" s="1"/>
      <c r="LYQ131" s="1"/>
      <c r="LYR131" s="1"/>
      <c r="LYS131" s="1"/>
      <c r="LYT131" s="1"/>
      <c r="LYU131" s="1"/>
      <c r="LYV131" s="1"/>
      <c r="LYW131" s="1"/>
      <c r="LYX131" s="1"/>
      <c r="LYY131" s="1"/>
      <c r="LYZ131" s="1"/>
      <c r="LZA131" s="1"/>
      <c r="LZB131" s="1"/>
      <c r="LZC131" s="1"/>
      <c r="LZD131" s="1"/>
      <c r="LZE131" s="1"/>
      <c r="LZF131" s="1"/>
      <c r="LZG131" s="1"/>
      <c r="LZH131" s="1"/>
      <c r="LZI131" s="1"/>
      <c r="LZJ131" s="1"/>
      <c r="LZK131" s="1"/>
      <c r="LZL131" s="1"/>
      <c r="LZM131" s="1"/>
      <c r="LZN131" s="1"/>
      <c r="LZO131" s="1"/>
      <c r="LZP131" s="1"/>
      <c r="LZQ131" s="1"/>
      <c r="LZR131" s="1"/>
      <c r="LZS131" s="1"/>
      <c r="LZT131" s="1"/>
      <c r="LZU131" s="1"/>
      <c r="LZV131" s="1"/>
      <c r="LZW131" s="1"/>
      <c r="LZX131" s="1"/>
      <c r="LZY131" s="1"/>
      <c r="LZZ131" s="1"/>
      <c r="MAA131" s="1"/>
      <c r="MAB131" s="1"/>
      <c r="MAC131" s="1"/>
      <c r="MAD131" s="1"/>
      <c r="MAE131" s="1"/>
      <c r="MAF131" s="1"/>
      <c r="MAG131" s="1"/>
      <c r="MAH131" s="1"/>
      <c r="MAI131" s="1"/>
      <c r="MAJ131" s="1"/>
      <c r="MAK131" s="1"/>
      <c r="MAL131" s="1"/>
      <c r="MAM131" s="1"/>
      <c r="MAN131" s="1"/>
      <c r="MAO131" s="1"/>
      <c r="MAP131" s="1"/>
      <c r="MAQ131" s="1"/>
      <c r="MAR131" s="1"/>
      <c r="MAS131" s="1"/>
      <c r="MAT131" s="1"/>
      <c r="MAU131" s="1"/>
      <c r="MAV131" s="1"/>
      <c r="MAW131" s="1"/>
      <c r="MAX131" s="1"/>
      <c r="MAY131" s="1"/>
      <c r="MAZ131" s="1"/>
      <c r="MBA131" s="1"/>
      <c r="MBB131" s="1"/>
      <c r="MBC131" s="1"/>
      <c r="MBD131" s="1"/>
      <c r="MBE131" s="1"/>
      <c r="MBF131" s="1"/>
      <c r="MBG131" s="1"/>
      <c r="MBH131" s="1"/>
      <c r="MBI131" s="1"/>
      <c r="MBJ131" s="1"/>
      <c r="MBK131" s="1"/>
      <c r="MBL131" s="1"/>
      <c r="MBM131" s="1"/>
      <c r="MBN131" s="1"/>
      <c r="MBO131" s="1"/>
      <c r="MBP131" s="1"/>
      <c r="MBQ131" s="1"/>
      <c r="MBR131" s="1"/>
      <c r="MBS131" s="1"/>
      <c r="MBT131" s="1"/>
      <c r="MBU131" s="1"/>
      <c r="MBV131" s="1"/>
      <c r="MBW131" s="1"/>
      <c r="MBX131" s="1"/>
      <c r="MBY131" s="1"/>
      <c r="MBZ131" s="1"/>
      <c r="MCA131" s="1"/>
      <c r="MCB131" s="1"/>
      <c r="MCC131" s="1"/>
      <c r="MCD131" s="1"/>
      <c r="MCE131" s="1"/>
      <c r="MCF131" s="1"/>
      <c r="MCG131" s="1"/>
      <c r="MCH131" s="1"/>
      <c r="MCI131" s="1"/>
      <c r="MCJ131" s="1"/>
      <c r="MCK131" s="1"/>
      <c r="MCL131" s="1"/>
      <c r="MCM131" s="1"/>
      <c r="MCN131" s="1"/>
      <c r="MCO131" s="1"/>
      <c r="MCP131" s="1"/>
      <c r="MCQ131" s="1"/>
      <c r="MCR131" s="1"/>
      <c r="MCS131" s="1"/>
      <c r="MCT131" s="1"/>
      <c r="MCU131" s="1"/>
      <c r="MCV131" s="1"/>
      <c r="MCW131" s="1"/>
      <c r="MCX131" s="1"/>
      <c r="MCY131" s="1"/>
      <c r="MCZ131" s="1"/>
      <c r="MDA131" s="1"/>
      <c r="MDB131" s="1"/>
      <c r="MDC131" s="1"/>
      <c r="MDD131" s="1"/>
      <c r="MDE131" s="1"/>
      <c r="MDF131" s="1"/>
      <c r="MDG131" s="1"/>
      <c r="MDH131" s="1"/>
      <c r="MDI131" s="1"/>
      <c r="MDJ131" s="1"/>
      <c r="MDK131" s="1"/>
      <c r="MDL131" s="1"/>
      <c r="MDM131" s="1"/>
      <c r="MDN131" s="1"/>
      <c r="MDO131" s="1"/>
      <c r="MDP131" s="1"/>
      <c r="MDQ131" s="1"/>
      <c r="MDR131" s="1"/>
      <c r="MDS131" s="1"/>
      <c r="MDT131" s="1"/>
      <c r="MDU131" s="1"/>
      <c r="MDV131" s="1"/>
      <c r="MDW131" s="1"/>
      <c r="MDX131" s="1"/>
      <c r="MDY131" s="1"/>
      <c r="MDZ131" s="1"/>
      <c r="MEA131" s="1"/>
      <c r="MEB131" s="1"/>
      <c r="MEC131" s="1"/>
      <c r="MED131" s="1"/>
      <c r="MEE131" s="1"/>
      <c r="MEF131" s="1"/>
      <c r="MEG131" s="1"/>
      <c r="MEH131" s="1"/>
      <c r="MEI131" s="1"/>
      <c r="MEJ131" s="1"/>
      <c r="MEK131" s="1"/>
      <c r="MEL131" s="1"/>
      <c r="MEM131" s="1"/>
      <c r="MEN131" s="1"/>
      <c r="MEO131" s="1"/>
      <c r="MEP131" s="1"/>
      <c r="MEQ131" s="1"/>
      <c r="MER131" s="1"/>
      <c r="MES131" s="1"/>
      <c r="MET131" s="1"/>
      <c r="MEU131" s="1"/>
      <c r="MEV131" s="1"/>
      <c r="MEW131" s="1"/>
      <c r="MEX131" s="1"/>
      <c r="MEY131" s="1"/>
      <c r="MEZ131" s="1"/>
      <c r="MFA131" s="1"/>
      <c r="MFB131" s="1"/>
      <c r="MFC131" s="1"/>
      <c r="MFD131" s="1"/>
      <c r="MFE131" s="1"/>
      <c r="MFF131" s="1"/>
      <c r="MFG131" s="1"/>
      <c r="MFH131" s="1"/>
      <c r="MFI131" s="1"/>
      <c r="MFJ131" s="1"/>
      <c r="MFK131" s="1"/>
      <c r="MFL131" s="1"/>
      <c r="MFM131" s="1"/>
      <c r="MFN131" s="1"/>
      <c r="MFO131" s="1"/>
      <c r="MFP131" s="1"/>
      <c r="MFQ131" s="1"/>
      <c r="MFR131" s="1"/>
      <c r="MFS131" s="1"/>
      <c r="MFT131" s="1"/>
      <c r="MFU131" s="1"/>
      <c r="MFV131" s="1"/>
      <c r="MFW131" s="1"/>
      <c r="MFX131" s="1"/>
      <c r="MFY131" s="1"/>
      <c r="MFZ131" s="1"/>
      <c r="MGA131" s="1"/>
      <c r="MGB131" s="1"/>
      <c r="MGC131" s="1"/>
      <c r="MGD131" s="1"/>
      <c r="MGE131" s="1"/>
      <c r="MGF131" s="1"/>
      <c r="MGG131" s="1"/>
      <c r="MGH131" s="1"/>
      <c r="MGI131" s="1"/>
      <c r="MGJ131" s="1"/>
      <c r="MGK131" s="1"/>
      <c r="MGL131" s="1"/>
      <c r="MGM131" s="1"/>
      <c r="MGN131" s="1"/>
      <c r="MGO131" s="1"/>
      <c r="MGP131" s="1"/>
      <c r="MGQ131" s="1"/>
      <c r="MGR131" s="1"/>
      <c r="MGS131" s="1"/>
      <c r="MGT131" s="1"/>
      <c r="MGU131" s="1"/>
      <c r="MGV131" s="1"/>
      <c r="MGW131" s="1"/>
      <c r="MGX131" s="1"/>
      <c r="MGY131" s="1"/>
      <c r="MGZ131" s="1"/>
      <c r="MHA131" s="1"/>
      <c r="MHB131" s="1"/>
      <c r="MHC131" s="1"/>
      <c r="MHD131" s="1"/>
      <c r="MHE131" s="1"/>
      <c r="MHF131" s="1"/>
      <c r="MHG131" s="1"/>
      <c r="MHH131" s="1"/>
      <c r="MHI131" s="1"/>
      <c r="MHJ131" s="1"/>
      <c r="MHK131" s="1"/>
      <c r="MHL131" s="1"/>
      <c r="MHM131" s="1"/>
      <c r="MHN131" s="1"/>
      <c r="MHO131" s="1"/>
      <c r="MHP131" s="1"/>
      <c r="MHQ131" s="1"/>
      <c r="MHR131" s="1"/>
      <c r="MHS131" s="1"/>
      <c r="MHT131" s="1"/>
      <c r="MHU131" s="1"/>
      <c r="MHV131" s="1"/>
      <c r="MHW131" s="1"/>
      <c r="MHX131" s="1"/>
      <c r="MHY131" s="1"/>
      <c r="MHZ131" s="1"/>
      <c r="MIA131" s="1"/>
      <c r="MIB131" s="1"/>
      <c r="MIC131" s="1"/>
      <c r="MID131" s="1"/>
      <c r="MIE131" s="1"/>
      <c r="MIF131" s="1"/>
      <c r="MIG131" s="1"/>
      <c r="MIH131" s="1"/>
      <c r="MII131" s="1"/>
      <c r="MIJ131" s="1"/>
      <c r="MIK131" s="1"/>
      <c r="MIL131" s="1"/>
      <c r="MIM131" s="1"/>
      <c r="MIN131" s="1"/>
      <c r="MIO131" s="1"/>
      <c r="MIP131" s="1"/>
      <c r="MIQ131" s="1"/>
      <c r="MIR131" s="1"/>
      <c r="MIS131" s="1"/>
      <c r="MIT131" s="1"/>
      <c r="MIU131" s="1"/>
      <c r="MIV131" s="1"/>
      <c r="MIW131" s="1"/>
      <c r="MIX131" s="1"/>
      <c r="MIY131" s="1"/>
      <c r="MIZ131" s="1"/>
      <c r="MJA131" s="1"/>
      <c r="MJB131" s="1"/>
      <c r="MJC131" s="1"/>
      <c r="MJD131" s="1"/>
      <c r="MJE131" s="1"/>
      <c r="MJF131" s="1"/>
      <c r="MJG131" s="1"/>
      <c r="MJH131" s="1"/>
      <c r="MJI131" s="1"/>
      <c r="MJJ131" s="1"/>
      <c r="MJK131" s="1"/>
      <c r="MJL131" s="1"/>
      <c r="MJM131" s="1"/>
      <c r="MJN131" s="1"/>
      <c r="MJO131" s="1"/>
      <c r="MJP131" s="1"/>
      <c r="MJQ131" s="1"/>
      <c r="MJR131" s="1"/>
      <c r="MJS131" s="1"/>
      <c r="MJT131" s="1"/>
      <c r="MJU131" s="1"/>
      <c r="MJV131" s="1"/>
      <c r="MJW131" s="1"/>
      <c r="MJX131" s="1"/>
      <c r="MJY131" s="1"/>
      <c r="MJZ131" s="1"/>
      <c r="MKA131" s="1"/>
      <c r="MKB131" s="1"/>
      <c r="MKC131" s="1"/>
      <c r="MKD131" s="1"/>
      <c r="MKE131" s="1"/>
      <c r="MKF131" s="1"/>
      <c r="MKG131" s="1"/>
      <c r="MKH131" s="1"/>
      <c r="MKI131" s="1"/>
      <c r="MKJ131" s="1"/>
      <c r="MKK131" s="1"/>
      <c r="MKL131" s="1"/>
      <c r="MKM131" s="1"/>
      <c r="MKN131" s="1"/>
      <c r="MKO131" s="1"/>
      <c r="MKP131" s="1"/>
      <c r="MKQ131" s="1"/>
      <c r="MKR131" s="1"/>
      <c r="MKS131" s="1"/>
      <c r="MKT131" s="1"/>
      <c r="MKU131" s="1"/>
      <c r="MKV131" s="1"/>
      <c r="MKW131" s="1"/>
      <c r="MKX131" s="1"/>
      <c r="MKY131" s="1"/>
      <c r="MKZ131" s="1"/>
      <c r="MLA131" s="1"/>
      <c r="MLB131" s="1"/>
      <c r="MLC131" s="1"/>
      <c r="MLD131" s="1"/>
      <c r="MLE131" s="1"/>
      <c r="MLF131" s="1"/>
      <c r="MLG131" s="1"/>
      <c r="MLH131" s="1"/>
      <c r="MLI131" s="1"/>
      <c r="MLJ131" s="1"/>
      <c r="MLK131" s="1"/>
      <c r="MLL131" s="1"/>
      <c r="MLM131" s="1"/>
      <c r="MLN131" s="1"/>
      <c r="MLO131" s="1"/>
      <c r="MLP131" s="1"/>
      <c r="MLQ131" s="1"/>
      <c r="MLR131" s="1"/>
      <c r="MLS131" s="1"/>
      <c r="MLT131" s="1"/>
      <c r="MLU131" s="1"/>
      <c r="MLV131" s="1"/>
      <c r="MLW131" s="1"/>
      <c r="MLX131" s="1"/>
      <c r="MLY131" s="1"/>
      <c r="MLZ131" s="1"/>
      <c r="MMA131" s="1"/>
      <c r="MMB131" s="1"/>
      <c r="MMC131" s="1"/>
      <c r="MMD131" s="1"/>
      <c r="MME131" s="1"/>
      <c r="MMF131" s="1"/>
      <c r="MMG131" s="1"/>
      <c r="MMH131" s="1"/>
      <c r="MMI131" s="1"/>
      <c r="MMJ131" s="1"/>
      <c r="MMK131" s="1"/>
      <c r="MML131" s="1"/>
      <c r="MMM131" s="1"/>
      <c r="MMN131" s="1"/>
      <c r="MMO131" s="1"/>
      <c r="MMP131" s="1"/>
      <c r="MMQ131" s="1"/>
      <c r="MMR131" s="1"/>
      <c r="MMS131" s="1"/>
      <c r="MMT131" s="1"/>
      <c r="MMU131" s="1"/>
      <c r="MMV131" s="1"/>
      <c r="MMW131" s="1"/>
      <c r="MMX131" s="1"/>
      <c r="MMY131" s="1"/>
      <c r="MMZ131" s="1"/>
      <c r="MNA131" s="1"/>
      <c r="MNB131" s="1"/>
      <c r="MNC131" s="1"/>
      <c r="MND131" s="1"/>
      <c r="MNE131" s="1"/>
      <c r="MNF131" s="1"/>
      <c r="MNG131" s="1"/>
      <c r="MNH131" s="1"/>
      <c r="MNI131" s="1"/>
      <c r="MNJ131" s="1"/>
      <c r="MNK131" s="1"/>
      <c r="MNL131" s="1"/>
      <c r="MNM131" s="1"/>
      <c r="MNN131" s="1"/>
      <c r="MNO131" s="1"/>
      <c r="MNP131" s="1"/>
      <c r="MNQ131" s="1"/>
      <c r="MNR131" s="1"/>
      <c r="MNS131" s="1"/>
      <c r="MNT131" s="1"/>
      <c r="MNU131" s="1"/>
      <c r="MNV131" s="1"/>
      <c r="MNW131" s="1"/>
      <c r="MNX131" s="1"/>
      <c r="MNY131" s="1"/>
      <c r="MNZ131" s="1"/>
      <c r="MOA131" s="1"/>
      <c r="MOB131" s="1"/>
      <c r="MOC131" s="1"/>
      <c r="MOD131" s="1"/>
      <c r="MOE131" s="1"/>
      <c r="MOF131" s="1"/>
      <c r="MOG131" s="1"/>
      <c r="MOH131" s="1"/>
      <c r="MOI131" s="1"/>
      <c r="MOJ131" s="1"/>
      <c r="MOK131" s="1"/>
      <c r="MOL131" s="1"/>
      <c r="MOM131" s="1"/>
      <c r="MON131" s="1"/>
      <c r="MOO131" s="1"/>
      <c r="MOP131" s="1"/>
      <c r="MOQ131" s="1"/>
      <c r="MOR131" s="1"/>
      <c r="MOS131" s="1"/>
      <c r="MOT131" s="1"/>
      <c r="MOU131" s="1"/>
      <c r="MOV131" s="1"/>
      <c r="MOW131" s="1"/>
      <c r="MOX131" s="1"/>
      <c r="MOY131" s="1"/>
      <c r="MOZ131" s="1"/>
      <c r="MPA131" s="1"/>
      <c r="MPB131" s="1"/>
      <c r="MPC131" s="1"/>
      <c r="MPD131" s="1"/>
      <c r="MPE131" s="1"/>
      <c r="MPF131" s="1"/>
      <c r="MPG131" s="1"/>
      <c r="MPH131" s="1"/>
      <c r="MPI131" s="1"/>
      <c r="MPJ131" s="1"/>
      <c r="MPK131" s="1"/>
      <c r="MPL131" s="1"/>
      <c r="MPM131" s="1"/>
      <c r="MPN131" s="1"/>
      <c r="MPO131" s="1"/>
      <c r="MPP131" s="1"/>
      <c r="MPQ131" s="1"/>
      <c r="MPR131" s="1"/>
      <c r="MPS131" s="1"/>
      <c r="MPT131" s="1"/>
      <c r="MPU131" s="1"/>
      <c r="MPV131" s="1"/>
      <c r="MPW131" s="1"/>
      <c r="MPX131" s="1"/>
      <c r="MPY131" s="1"/>
      <c r="MPZ131" s="1"/>
      <c r="MQA131" s="1"/>
      <c r="MQB131" s="1"/>
      <c r="MQC131" s="1"/>
      <c r="MQD131" s="1"/>
      <c r="MQE131" s="1"/>
      <c r="MQF131" s="1"/>
      <c r="MQG131" s="1"/>
      <c r="MQH131" s="1"/>
      <c r="MQI131" s="1"/>
      <c r="MQJ131" s="1"/>
      <c r="MQK131" s="1"/>
      <c r="MQL131" s="1"/>
      <c r="MQM131" s="1"/>
      <c r="MQN131" s="1"/>
      <c r="MQO131" s="1"/>
      <c r="MQP131" s="1"/>
      <c r="MQQ131" s="1"/>
      <c r="MQR131" s="1"/>
      <c r="MQS131" s="1"/>
      <c r="MQT131" s="1"/>
      <c r="MQU131" s="1"/>
      <c r="MQV131" s="1"/>
      <c r="MQW131" s="1"/>
      <c r="MQX131" s="1"/>
      <c r="MQY131" s="1"/>
      <c r="MQZ131" s="1"/>
      <c r="MRA131" s="1"/>
      <c r="MRB131" s="1"/>
      <c r="MRC131" s="1"/>
      <c r="MRD131" s="1"/>
      <c r="MRE131" s="1"/>
      <c r="MRF131" s="1"/>
      <c r="MRG131" s="1"/>
      <c r="MRH131" s="1"/>
      <c r="MRI131" s="1"/>
      <c r="MRJ131" s="1"/>
      <c r="MRK131" s="1"/>
      <c r="MRL131" s="1"/>
      <c r="MRM131" s="1"/>
      <c r="MRN131" s="1"/>
      <c r="MRO131" s="1"/>
      <c r="MRP131" s="1"/>
      <c r="MRQ131" s="1"/>
      <c r="MRR131" s="1"/>
      <c r="MRS131" s="1"/>
      <c r="MRT131" s="1"/>
      <c r="MRU131" s="1"/>
      <c r="MRV131" s="1"/>
      <c r="MRW131" s="1"/>
      <c r="MRX131" s="1"/>
      <c r="MRY131" s="1"/>
      <c r="MRZ131" s="1"/>
      <c r="MSA131" s="1"/>
      <c r="MSB131" s="1"/>
      <c r="MSC131" s="1"/>
      <c r="MSD131" s="1"/>
      <c r="MSE131" s="1"/>
      <c r="MSF131" s="1"/>
      <c r="MSG131" s="1"/>
      <c r="MSH131" s="1"/>
      <c r="MSI131" s="1"/>
      <c r="MSJ131" s="1"/>
      <c r="MSK131" s="1"/>
      <c r="MSL131" s="1"/>
      <c r="MSM131" s="1"/>
      <c r="MSN131" s="1"/>
      <c r="MSO131" s="1"/>
      <c r="MSP131" s="1"/>
      <c r="MSQ131" s="1"/>
      <c r="MSR131" s="1"/>
      <c r="MSS131" s="1"/>
      <c r="MST131" s="1"/>
      <c r="MSU131" s="1"/>
      <c r="MSV131" s="1"/>
      <c r="MSW131" s="1"/>
      <c r="MSX131" s="1"/>
      <c r="MSY131" s="1"/>
      <c r="MSZ131" s="1"/>
      <c r="MTA131" s="1"/>
      <c r="MTB131" s="1"/>
      <c r="MTC131" s="1"/>
      <c r="MTD131" s="1"/>
      <c r="MTE131" s="1"/>
      <c r="MTF131" s="1"/>
      <c r="MTG131" s="1"/>
      <c r="MTH131" s="1"/>
      <c r="MTI131" s="1"/>
      <c r="MTJ131" s="1"/>
      <c r="MTK131" s="1"/>
      <c r="MTL131" s="1"/>
      <c r="MTM131" s="1"/>
      <c r="MTN131" s="1"/>
      <c r="MTO131" s="1"/>
      <c r="MTP131" s="1"/>
      <c r="MTQ131" s="1"/>
      <c r="MTR131" s="1"/>
      <c r="MTS131" s="1"/>
      <c r="MTT131" s="1"/>
      <c r="MTU131" s="1"/>
      <c r="MTV131" s="1"/>
      <c r="MTW131" s="1"/>
      <c r="MTX131" s="1"/>
      <c r="MTY131" s="1"/>
      <c r="MTZ131" s="1"/>
      <c r="MUA131" s="1"/>
      <c r="MUB131" s="1"/>
      <c r="MUC131" s="1"/>
      <c r="MUD131" s="1"/>
      <c r="MUE131" s="1"/>
      <c r="MUF131" s="1"/>
      <c r="MUG131" s="1"/>
      <c r="MUH131" s="1"/>
      <c r="MUI131" s="1"/>
      <c r="MUJ131" s="1"/>
      <c r="MUK131" s="1"/>
      <c r="MUL131" s="1"/>
      <c r="MUM131" s="1"/>
      <c r="MUN131" s="1"/>
      <c r="MUO131" s="1"/>
      <c r="MUP131" s="1"/>
      <c r="MUQ131" s="1"/>
      <c r="MUR131" s="1"/>
      <c r="MUS131" s="1"/>
      <c r="MUT131" s="1"/>
      <c r="MUU131" s="1"/>
      <c r="MUV131" s="1"/>
      <c r="MUW131" s="1"/>
      <c r="MUX131" s="1"/>
      <c r="MUY131" s="1"/>
      <c r="MUZ131" s="1"/>
      <c r="MVA131" s="1"/>
      <c r="MVB131" s="1"/>
      <c r="MVC131" s="1"/>
      <c r="MVD131" s="1"/>
      <c r="MVE131" s="1"/>
      <c r="MVF131" s="1"/>
      <c r="MVG131" s="1"/>
      <c r="MVH131" s="1"/>
      <c r="MVI131" s="1"/>
      <c r="MVJ131" s="1"/>
      <c r="MVK131" s="1"/>
      <c r="MVL131" s="1"/>
      <c r="MVM131" s="1"/>
      <c r="MVN131" s="1"/>
      <c r="MVO131" s="1"/>
      <c r="MVP131" s="1"/>
      <c r="MVQ131" s="1"/>
      <c r="MVR131" s="1"/>
      <c r="MVS131" s="1"/>
      <c r="MVT131" s="1"/>
      <c r="MVU131" s="1"/>
      <c r="MVV131" s="1"/>
      <c r="MVW131" s="1"/>
      <c r="MVX131" s="1"/>
      <c r="MVY131" s="1"/>
      <c r="MVZ131" s="1"/>
      <c r="MWA131" s="1"/>
      <c r="MWB131" s="1"/>
      <c r="MWC131" s="1"/>
      <c r="MWD131" s="1"/>
      <c r="MWE131" s="1"/>
      <c r="MWF131" s="1"/>
      <c r="MWG131" s="1"/>
      <c r="MWH131" s="1"/>
      <c r="MWI131" s="1"/>
      <c r="MWJ131" s="1"/>
      <c r="MWK131" s="1"/>
      <c r="MWL131" s="1"/>
      <c r="MWM131" s="1"/>
      <c r="MWN131" s="1"/>
      <c r="MWO131" s="1"/>
      <c r="MWP131" s="1"/>
      <c r="MWQ131" s="1"/>
      <c r="MWR131" s="1"/>
      <c r="MWS131" s="1"/>
      <c r="MWT131" s="1"/>
      <c r="MWU131" s="1"/>
      <c r="MWV131" s="1"/>
      <c r="MWW131" s="1"/>
      <c r="MWX131" s="1"/>
      <c r="MWY131" s="1"/>
      <c r="MWZ131" s="1"/>
      <c r="MXA131" s="1"/>
      <c r="MXB131" s="1"/>
      <c r="MXC131" s="1"/>
      <c r="MXD131" s="1"/>
      <c r="MXE131" s="1"/>
      <c r="MXF131" s="1"/>
      <c r="MXG131" s="1"/>
      <c r="MXH131" s="1"/>
      <c r="MXI131" s="1"/>
      <c r="MXJ131" s="1"/>
      <c r="MXK131" s="1"/>
      <c r="MXL131" s="1"/>
      <c r="MXM131" s="1"/>
      <c r="MXN131" s="1"/>
      <c r="MXO131" s="1"/>
      <c r="MXP131" s="1"/>
      <c r="MXQ131" s="1"/>
      <c r="MXR131" s="1"/>
      <c r="MXS131" s="1"/>
      <c r="MXT131" s="1"/>
      <c r="MXU131" s="1"/>
      <c r="MXV131" s="1"/>
      <c r="MXW131" s="1"/>
      <c r="MXX131" s="1"/>
      <c r="MXY131" s="1"/>
      <c r="MXZ131" s="1"/>
      <c r="MYA131" s="1"/>
      <c r="MYB131" s="1"/>
      <c r="MYC131" s="1"/>
      <c r="MYD131" s="1"/>
      <c r="MYE131" s="1"/>
      <c r="MYF131" s="1"/>
      <c r="MYG131" s="1"/>
      <c r="MYH131" s="1"/>
      <c r="MYI131" s="1"/>
      <c r="MYJ131" s="1"/>
      <c r="MYK131" s="1"/>
      <c r="MYL131" s="1"/>
      <c r="MYM131" s="1"/>
      <c r="MYN131" s="1"/>
      <c r="MYO131" s="1"/>
      <c r="MYP131" s="1"/>
      <c r="MYQ131" s="1"/>
      <c r="MYR131" s="1"/>
      <c r="MYS131" s="1"/>
      <c r="MYT131" s="1"/>
      <c r="MYU131" s="1"/>
      <c r="MYV131" s="1"/>
      <c r="MYW131" s="1"/>
      <c r="MYX131" s="1"/>
      <c r="MYY131" s="1"/>
      <c r="MYZ131" s="1"/>
      <c r="MZA131" s="1"/>
      <c r="MZB131" s="1"/>
      <c r="MZC131" s="1"/>
      <c r="MZD131" s="1"/>
      <c r="MZE131" s="1"/>
      <c r="MZF131" s="1"/>
      <c r="MZG131" s="1"/>
      <c r="MZH131" s="1"/>
      <c r="MZI131" s="1"/>
      <c r="MZJ131" s="1"/>
      <c r="MZK131" s="1"/>
      <c r="MZL131" s="1"/>
      <c r="MZM131" s="1"/>
      <c r="MZN131" s="1"/>
      <c r="MZO131" s="1"/>
      <c r="MZP131" s="1"/>
      <c r="MZQ131" s="1"/>
      <c r="MZR131" s="1"/>
      <c r="MZS131" s="1"/>
      <c r="MZT131" s="1"/>
      <c r="MZU131" s="1"/>
      <c r="MZV131" s="1"/>
      <c r="MZW131" s="1"/>
      <c r="MZX131" s="1"/>
      <c r="MZY131" s="1"/>
      <c r="MZZ131" s="1"/>
      <c r="NAA131" s="1"/>
      <c r="NAB131" s="1"/>
      <c r="NAC131" s="1"/>
      <c r="NAD131" s="1"/>
      <c r="NAE131" s="1"/>
      <c r="NAF131" s="1"/>
      <c r="NAG131" s="1"/>
      <c r="NAH131" s="1"/>
      <c r="NAI131" s="1"/>
      <c r="NAJ131" s="1"/>
      <c r="NAK131" s="1"/>
      <c r="NAL131" s="1"/>
      <c r="NAM131" s="1"/>
      <c r="NAN131" s="1"/>
      <c r="NAO131" s="1"/>
      <c r="NAP131" s="1"/>
      <c r="NAQ131" s="1"/>
      <c r="NAR131" s="1"/>
      <c r="NAS131" s="1"/>
      <c r="NAT131" s="1"/>
      <c r="NAU131" s="1"/>
      <c r="NAV131" s="1"/>
      <c r="NAW131" s="1"/>
      <c r="NAX131" s="1"/>
      <c r="NAY131" s="1"/>
      <c r="NAZ131" s="1"/>
      <c r="NBA131" s="1"/>
      <c r="NBB131" s="1"/>
      <c r="NBC131" s="1"/>
      <c r="NBD131" s="1"/>
      <c r="NBE131" s="1"/>
      <c r="NBF131" s="1"/>
      <c r="NBG131" s="1"/>
      <c r="NBH131" s="1"/>
      <c r="NBI131" s="1"/>
      <c r="NBJ131" s="1"/>
      <c r="NBK131" s="1"/>
      <c r="NBL131" s="1"/>
      <c r="NBM131" s="1"/>
      <c r="NBN131" s="1"/>
      <c r="NBO131" s="1"/>
      <c r="NBP131" s="1"/>
      <c r="NBQ131" s="1"/>
      <c r="NBR131" s="1"/>
      <c r="NBS131" s="1"/>
      <c r="NBT131" s="1"/>
      <c r="NBU131" s="1"/>
      <c r="NBV131" s="1"/>
      <c r="NBW131" s="1"/>
      <c r="NBX131" s="1"/>
      <c r="NBY131" s="1"/>
      <c r="NBZ131" s="1"/>
      <c r="NCA131" s="1"/>
      <c r="NCB131" s="1"/>
      <c r="NCC131" s="1"/>
      <c r="NCD131" s="1"/>
      <c r="NCE131" s="1"/>
      <c r="NCF131" s="1"/>
      <c r="NCG131" s="1"/>
      <c r="NCH131" s="1"/>
      <c r="NCI131" s="1"/>
      <c r="NCJ131" s="1"/>
      <c r="NCK131" s="1"/>
      <c r="NCL131" s="1"/>
      <c r="NCM131" s="1"/>
      <c r="NCN131" s="1"/>
      <c r="NCO131" s="1"/>
      <c r="NCP131" s="1"/>
      <c r="NCQ131" s="1"/>
      <c r="NCR131" s="1"/>
      <c r="NCS131" s="1"/>
      <c r="NCT131" s="1"/>
      <c r="NCU131" s="1"/>
      <c r="NCV131" s="1"/>
      <c r="NCW131" s="1"/>
      <c r="NCX131" s="1"/>
      <c r="NCY131" s="1"/>
      <c r="NCZ131" s="1"/>
      <c r="NDA131" s="1"/>
      <c r="NDB131" s="1"/>
      <c r="NDC131" s="1"/>
      <c r="NDD131" s="1"/>
      <c r="NDE131" s="1"/>
      <c r="NDF131" s="1"/>
      <c r="NDG131" s="1"/>
      <c r="NDH131" s="1"/>
      <c r="NDI131" s="1"/>
      <c r="NDJ131" s="1"/>
      <c r="NDK131" s="1"/>
      <c r="NDL131" s="1"/>
      <c r="NDM131" s="1"/>
      <c r="NDN131" s="1"/>
      <c r="NDO131" s="1"/>
      <c r="NDP131" s="1"/>
      <c r="NDQ131" s="1"/>
      <c r="NDR131" s="1"/>
      <c r="NDS131" s="1"/>
      <c r="NDT131" s="1"/>
      <c r="NDU131" s="1"/>
      <c r="NDV131" s="1"/>
      <c r="NDW131" s="1"/>
      <c r="NDX131" s="1"/>
      <c r="NDY131" s="1"/>
      <c r="NDZ131" s="1"/>
      <c r="NEA131" s="1"/>
      <c r="NEB131" s="1"/>
      <c r="NEC131" s="1"/>
      <c r="NED131" s="1"/>
      <c r="NEE131" s="1"/>
      <c r="NEF131" s="1"/>
      <c r="NEG131" s="1"/>
      <c r="NEH131" s="1"/>
      <c r="NEI131" s="1"/>
      <c r="NEJ131" s="1"/>
      <c r="NEK131" s="1"/>
      <c r="NEL131" s="1"/>
      <c r="NEM131" s="1"/>
      <c r="NEN131" s="1"/>
      <c r="NEO131" s="1"/>
      <c r="NEP131" s="1"/>
      <c r="NEQ131" s="1"/>
      <c r="NER131" s="1"/>
      <c r="NES131" s="1"/>
      <c r="NET131" s="1"/>
      <c r="NEU131" s="1"/>
      <c r="NEV131" s="1"/>
      <c r="NEW131" s="1"/>
      <c r="NEX131" s="1"/>
      <c r="NEY131" s="1"/>
      <c r="NEZ131" s="1"/>
      <c r="NFA131" s="1"/>
      <c r="NFB131" s="1"/>
      <c r="NFC131" s="1"/>
      <c r="NFD131" s="1"/>
      <c r="NFE131" s="1"/>
      <c r="NFF131" s="1"/>
      <c r="NFG131" s="1"/>
      <c r="NFH131" s="1"/>
      <c r="NFI131" s="1"/>
      <c r="NFJ131" s="1"/>
      <c r="NFK131" s="1"/>
      <c r="NFL131" s="1"/>
      <c r="NFM131" s="1"/>
      <c r="NFN131" s="1"/>
      <c r="NFO131" s="1"/>
      <c r="NFP131" s="1"/>
      <c r="NFQ131" s="1"/>
      <c r="NFR131" s="1"/>
      <c r="NFS131" s="1"/>
      <c r="NFT131" s="1"/>
      <c r="NFU131" s="1"/>
      <c r="NFV131" s="1"/>
      <c r="NFW131" s="1"/>
      <c r="NFX131" s="1"/>
      <c r="NFY131" s="1"/>
      <c r="NFZ131" s="1"/>
      <c r="NGA131" s="1"/>
      <c r="NGB131" s="1"/>
      <c r="NGC131" s="1"/>
      <c r="NGD131" s="1"/>
      <c r="NGE131" s="1"/>
      <c r="NGF131" s="1"/>
      <c r="NGG131" s="1"/>
      <c r="NGH131" s="1"/>
      <c r="NGI131" s="1"/>
      <c r="NGJ131" s="1"/>
      <c r="NGK131" s="1"/>
      <c r="NGL131" s="1"/>
      <c r="NGM131" s="1"/>
      <c r="NGN131" s="1"/>
      <c r="NGO131" s="1"/>
      <c r="NGP131" s="1"/>
      <c r="NGQ131" s="1"/>
      <c r="NGR131" s="1"/>
      <c r="NGS131" s="1"/>
      <c r="NGT131" s="1"/>
      <c r="NGU131" s="1"/>
      <c r="NGV131" s="1"/>
      <c r="NGW131" s="1"/>
      <c r="NGX131" s="1"/>
      <c r="NGY131" s="1"/>
      <c r="NGZ131" s="1"/>
      <c r="NHA131" s="1"/>
      <c r="NHB131" s="1"/>
      <c r="NHC131" s="1"/>
      <c r="NHD131" s="1"/>
      <c r="NHE131" s="1"/>
      <c r="NHF131" s="1"/>
      <c r="NHG131" s="1"/>
      <c r="NHH131" s="1"/>
      <c r="NHI131" s="1"/>
      <c r="NHJ131" s="1"/>
      <c r="NHK131" s="1"/>
      <c r="NHL131" s="1"/>
      <c r="NHM131" s="1"/>
      <c r="NHN131" s="1"/>
      <c r="NHO131" s="1"/>
      <c r="NHP131" s="1"/>
      <c r="NHQ131" s="1"/>
      <c r="NHR131" s="1"/>
      <c r="NHS131" s="1"/>
      <c r="NHT131" s="1"/>
      <c r="NHU131" s="1"/>
      <c r="NHV131" s="1"/>
      <c r="NHW131" s="1"/>
      <c r="NHX131" s="1"/>
      <c r="NHY131" s="1"/>
      <c r="NHZ131" s="1"/>
      <c r="NIA131" s="1"/>
      <c r="NIB131" s="1"/>
      <c r="NIC131" s="1"/>
      <c r="NID131" s="1"/>
      <c r="NIE131" s="1"/>
      <c r="NIF131" s="1"/>
      <c r="NIG131" s="1"/>
      <c r="NIH131" s="1"/>
      <c r="NII131" s="1"/>
      <c r="NIJ131" s="1"/>
      <c r="NIK131" s="1"/>
      <c r="NIL131" s="1"/>
      <c r="NIM131" s="1"/>
      <c r="NIN131" s="1"/>
      <c r="NIO131" s="1"/>
      <c r="NIP131" s="1"/>
      <c r="NIQ131" s="1"/>
      <c r="NIR131" s="1"/>
      <c r="NIS131" s="1"/>
      <c r="NIT131" s="1"/>
      <c r="NIU131" s="1"/>
      <c r="NIV131" s="1"/>
      <c r="NIW131" s="1"/>
      <c r="NIX131" s="1"/>
      <c r="NIY131" s="1"/>
      <c r="NIZ131" s="1"/>
      <c r="NJA131" s="1"/>
      <c r="NJB131" s="1"/>
      <c r="NJC131" s="1"/>
      <c r="NJD131" s="1"/>
      <c r="NJE131" s="1"/>
      <c r="NJF131" s="1"/>
      <c r="NJG131" s="1"/>
      <c r="NJH131" s="1"/>
      <c r="NJI131" s="1"/>
      <c r="NJJ131" s="1"/>
      <c r="NJK131" s="1"/>
      <c r="NJL131" s="1"/>
      <c r="NJM131" s="1"/>
      <c r="NJN131" s="1"/>
      <c r="NJO131" s="1"/>
      <c r="NJP131" s="1"/>
      <c r="NJQ131" s="1"/>
      <c r="NJR131" s="1"/>
      <c r="NJS131" s="1"/>
      <c r="NJT131" s="1"/>
      <c r="NJU131" s="1"/>
      <c r="NJV131" s="1"/>
      <c r="NJW131" s="1"/>
      <c r="NJX131" s="1"/>
      <c r="NJY131" s="1"/>
      <c r="NJZ131" s="1"/>
      <c r="NKA131" s="1"/>
      <c r="NKB131" s="1"/>
      <c r="NKC131" s="1"/>
      <c r="NKD131" s="1"/>
      <c r="NKE131" s="1"/>
      <c r="NKF131" s="1"/>
      <c r="NKG131" s="1"/>
      <c r="NKH131" s="1"/>
      <c r="NKI131" s="1"/>
      <c r="NKJ131" s="1"/>
      <c r="NKK131" s="1"/>
      <c r="NKL131" s="1"/>
      <c r="NKM131" s="1"/>
      <c r="NKN131" s="1"/>
      <c r="NKO131" s="1"/>
      <c r="NKP131" s="1"/>
      <c r="NKQ131" s="1"/>
      <c r="NKR131" s="1"/>
      <c r="NKS131" s="1"/>
      <c r="NKT131" s="1"/>
      <c r="NKU131" s="1"/>
      <c r="NKV131" s="1"/>
      <c r="NKW131" s="1"/>
      <c r="NKX131" s="1"/>
      <c r="NKY131" s="1"/>
      <c r="NKZ131" s="1"/>
      <c r="NLA131" s="1"/>
      <c r="NLB131" s="1"/>
      <c r="NLC131" s="1"/>
      <c r="NLD131" s="1"/>
      <c r="NLE131" s="1"/>
      <c r="NLF131" s="1"/>
      <c r="NLG131" s="1"/>
      <c r="NLH131" s="1"/>
      <c r="NLI131" s="1"/>
      <c r="NLJ131" s="1"/>
      <c r="NLK131" s="1"/>
      <c r="NLL131" s="1"/>
      <c r="NLM131" s="1"/>
      <c r="NLN131" s="1"/>
      <c r="NLO131" s="1"/>
      <c r="NLP131" s="1"/>
      <c r="NLQ131" s="1"/>
      <c r="NLR131" s="1"/>
      <c r="NLS131" s="1"/>
      <c r="NLT131" s="1"/>
      <c r="NLU131" s="1"/>
      <c r="NLV131" s="1"/>
      <c r="NLW131" s="1"/>
      <c r="NLX131" s="1"/>
      <c r="NLY131" s="1"/>
      <c r="NLZ131" s="1"/>
      <c r="NMA131" s="1"/>
      <c r="NMB131" s="1"/>
      <c r="NMC131" s="1"/>
      <c r="NMD131" s="1"/>
      <c r="NME131" s="1"/>
      <c r="NMF131" s="1"/>
      <c r="NMG131" s="1"/>
      <c r="NMH131" s="1"/>
      <c r="NMI131" s="1"/>
      <c r="NMJ131" s="1"/>
      <c r="NMK131" s="1"/>
      <c r="NML131" s="1"/>
      <c r="NMM131" s="1"/>
      <c r="NMN131" s="1"/>
      <c r="NMO131" s="1"/>
      <c r="NMP131" s="1"/>
      <c r="NMQ131" s="1"/>
      <c r="NMR131" s="1"/>
      <c r="NMS131" s="1"/>
      <c r="NMT131" s="1"/>
      <c r="NMU131" s="1"/>
      <c r="NMV131" s="1"/>
      <c r="NMW131" s="1"/>
      <c r="NMX131" s="1"/>
      <c r="NMY131" s="1"/>
      <c r="NMZ131" s="1"/>
      <c r="NNA131" s="1"/>
      <c r="NNB131" s="1"/>
      <c r="NNC131" s="1"/>
      <c r="NND131" s="1"/>
      <c r="NNE131" s="1"/>
      <c r="NNF131" s="1"/>
      <c r="NNG131" s="1"/>
      <c r="NNH131" s="1"/>
      <c r="NNI131" s="1"/>
      <c r="NNJ131" s="1"/>
      <c r="NNK131" s="1"/>
      <c r="NNL131" s="1"/>
      <c r="NNM131" s="1"/>
      <c r="NNN131" s="1"/>
      <c r="NNO131" s="1"/>
      <c r="NNP131" s="1"/>
      <c r="NNQ131" s="1"/>
      <c r="NNR131" s="1"/>
      <c r="NNS131" s="1"/>
      <c r="NNT131" s="1"/>
      <c r="NNU131" s="1"/>
      <c r="NNV131" s="1"/>
      <c r="NNW131" s="1"/>
      <c r="NNX131" s="1"/>
      <c r="NNY131" s="1"/>
      <c r="NNZ131" s="1"/>
      <c r="NOA131" s="1"/>
      <c r="NOB131" s="1"/>
      <c r="NOC131" s="1"/>
      <c r="NOD131" s="1"/>
      <c r="NOE131" s="1"/>
      <c r="NOF131" s="1"/>
      <c r="NOG131" s="1"/>
      <c r="NOH131" s="1"/>
      <c r="NOI131" s="1"/>
      <c r="NOJ131" s="1"/>
      <c r="NOK131" s="1"/>
      <c r="NOL131" s="1"/>
      <c r="NOM131" s="1"/>
      <c r="NON131" s="1"/>
      <c r="NOO131" s="1"/>
      <c r="NOP131" s="1"/>
      <c r="NOQ131" s="1"/>
      <c r="NOR131" s="1"/>
      <c r="NOS131" s="1"/>
      <c r="NOT131" s="1"/>
      <c r="NOU131" s="1"/>
      <c r="NOV131" s="1"/>
      <c r="NOW131" s="1"/>
      <c r="NOX131" s="1"/>
      <c r="NOY131" s="1"/>
      <c r="NOZ131" s="1"/>
      <c r="NPA131" s="1"/>
      <c r="NPB131" s="1"/>
      <c r="NPC131" s="1"/>
      <c r="NPD131" s="1"/>
      <c r="NPE131" s="1"/>
      <c r="NPF131" s="1"/>
      <c r="NPG131" s="1"/>
      <c r="NPH131" s="1"/>
      <c r="NPI131" s="1"/>
      <c r="NPJ131" s="1"/>
      <c r="NPK131" s="1"/>
      <c r="NPL131" s="1"/>
      <c r="NPM131" s="1"/>
      <c r="NPN131" s="1"/>
      <c r="NPO131" s="1"/>
      <c r="NPP131" s="1"/>
      <c r="NPQ131" s="1"/>
      <c r="NPR131" s="1"/>
      <c r="NPS131" s="1"/>
      <c r="NPT131" s="1"/>
      <c r="NPU131" s="1"/>
      <c r="NPV131" s="1"/>
      <c r="NPW131" s="1"/>
      <c r="NPX131" s="1"/>
      <c r="NPY131" s="1"/>
      <c r="NPZ131" s="1"/>
      <c r="NQA131" s="1"/>
      <c r="NQB131" s="1"/>
      <c r="NQC131" s="1"/>
      <c r="NQD131" s="1"/>
      <c r="NQE131" s="1"/>
      <c r="NQF131" s="1"/>
      <c r="NQG131" s="1"/>
      <c r="NQH131" s="1"/>
      <c r="NQI131" s="1"/>
      <c r="NQJ131" s="1"/>
      <c r="NQK131" s="1"/>
      <c r="NQL131" s="1"/>
      <c r="NQM131" s="1"/>
      <c r="NQN131" s="1"/>
      <c r="NQO131" s="1"/>
      <c r="NQP131" s="1"/>
      <c r="NQQ131" s="1"/>
      <c r="NQR131" s="1"/>
      <c r="NQS131" s="1"/>
      <c r="NQT131" s="1"/>
      <c r="NQU131" s="1"/>
      <c r="NQV131" s="1"/>
      <c r="NQW131" s="1"/>
      <c r="NQX131" s="1"/>
      <c r="NQY131" s="1"/>
      <c r="NQZ131" s="1"/>
      <c r="NRA131" s="1"/>
      <c r="NRB131" s="1"/>
      <c r="NRC131" s="1"/>
      <c r="NRD131" s="1"/>
      <c r="NRE131" s="1"/>
      <c r="NRF131" s="1"/>
      <c r="NRG131" s="1"/>
      <c r="NRH131" s="1"/>
      <c r="NRI131" s="1"/>
      <c r="NRJ131" s="1"/>
      <c r="NRK131" s="1"/>
      <c r="NRL131" s="1"/>
      <c r="NRM131" s="1"/>
      <c r="NRN131" s="1"/>
      <c r="NRO131" s="1"/>
      <c r="NRP131" s="1"/>
      <c r="NRQ131" s="1"/>
      <c r="NRR131" s="1"/>
      <c r="NRS131" s="1"/>
      <c r="NRT131" s="1"/>
      <c r="NRU131" s="1"/>
      <c r="NRV131" s="1"/>
      <c r="NRW131" s="1"/>
      <c r="NRX131" s="1"/>
      <c r="NRY131" s="1"/>
      <c r="NRZ131" s="1"/>
      <c r="NSA131" s="1"/>
      <c r="NSB131" s="1"/>
      <c r="NSC131" s="1"/>
      <c r="NSD131" s="1"/>
      <c r="NSE131" s="1"/>
      <c r="NSF131" s="1"/>
      <c r="NSG131" s="1"/>
      <c r="NSH131" s="1"/>
      <c r="NSI131" s="1"/>
      <c r="NSJ131" s="1"/>
      <c r="NSK131" s="1"/>
      <c r="NSL131" s="1"/>
      <c r="NSM131" s="1"/>
      <c r="NSN131" s="1"/>
      <c r="NSO131" s="1"/>
      <c r="NSP131" s="1"/>
      <c r="NSQ131" s="1"/>
      <c r="NSR131" s="1"/>
      <c r="NSS131" s="1"/>
      <c r="NST131" s="1"/>
      <c r="NSU131" s="1"/>
      <c r="NSV131" s="1"/>
      <c r="NSW131" s="1"/>
      <c r="NSX131" s="1"/>
      <c r="NSY131" s="1"/>
      <c r="NSZ131" s="1"/>
      <c r="NTA131" s="1"/>
      <c r="NTB131" s="1"/>
      <c r="NTC131" s="1"/>
      <c r="NTD131" s="1"/>
      <c r="NTE131" s="1"/>
      <c r="NTF131" s="1"/>
      <c r="NTG131" s="1"/>
      <c r="NTH131" s="1"/>
      <c r="NTI131" s="1"/>
      <c r="NTJ131" s="1"/>
      <c r="NTK131" s="1"/>
      <c r="NTL131" s="1"/>
      <c r="NTM131" s="1"/>
      <c r="NTN131" s="1"/>
      <c r="NTO131" s="1"/>
      <c r="NTP131" s="1"/>
      <c r="NTQ131" s="1"/>
      <c r="NTR131" s="1"/>
      <c r="NTS131" s="1"/>
      <c r="NTT131" s="1"/>
      <c r="NTU131" s="1"/>
      <c r="NTV131" s="1"/>
      <c r="NTW131" s="1"/>
      <c r="NTX131" s="1"/>
      <c r="NTY131" s="1"/>
      <c r="NTZ131" s="1"/>
      <c r="NUA131" s="1"/>
      <c r="NUB131" s="1"/>
      <c r="NUC131" s="1"/>
      <c r="NUD131" s="1"/>
      <c r="NUE131" s="1"/>
      <c r="NUF131" s="1"/>
      <c r="NUG131" s="1"/>
      <c r="NUH131" s="1"/>
      <c r="NUI131" s="1"/>
      <c r="NUJ131" s="1"/>
      <c r="NUK131" s="1"/>
      <c r="NUL131" s="1"/>
      <c r="NUM131" s="1"/>
      <c r="NUN131" s="1"/>
      <c r="NUO131" s="1"/>
      <c r="NUP131" s="1"/>
      <c r="NUQ131" s="1"/>
      <c r="NUR131" s="1"/>
      <c r="NUS131" s="1"/>
      <c r="NUT131" s="1"/>
      <c r="NUU131" s="1"/>
      <c r="NUV131" s="1"/>
      <c r="NUW131" s="1"/>
      <c r="NUX131" s="1"/>
      <c r="NUY131" s="1"/>
      <c r="NUZ131" s="1"/>
      <c r="NVA131" s="1"/>
      <c r="NVB131" s="1"/>
      <c r="NVC131" s="1"/>
      <c r="NVD131" s="1"/>
      <c r="NVE131" s="1"/>
      <c r="NVF131" s="1"/>
      <c r="NVG131" s="1"/>
      <c r="NVH131" s="1"/>
      <c r="NVI131" s="1"/>
      <c r="NVJ131" s="1"/>
      <c r="NVK131" s="1"/>
      <c r="NVL131" s="1"/>
      <c r="NVM131" s="1"/>
      <c r="NVN131" s="1"/>
      <c r="NVO131" s="1"/>
      <c r="NVP131" s="1"/>
      <c r="NVQ131" s="1"/>
      <c r="NVR131" s="1"/>
      <c r="NVS131" s="1"/>
      <c r="NVT131" s="1"/>
      <c r="NVU131" s="1"/>
      <c r="NVV131" s="1"/>
      <c r="NVW131" s="1"/>
      <c r="NVX131" s="1"/>
      <c r="NVY131" s="1"/>
      <c r="NVZ131" s="1"/>
      <c r="NWA131" s="1"/>
      <c r="NWB131" s="1"/>
      <c r="NWC131" s="1"/>
      <c r="NWD131" s="1"/>
      <c r="NWE131" s="1"/>
      <c r="NWF131" s="1"/>
      <c r="NWG131" s="1"/>
      <c r="NWH131" s="1"/>
      <c r="NWI131" s="1"/>
      <c r="NWJ131" s="1"/>
      <c r="NWK131" s="1"/>
      <c r="NWL131" s="1"/>
      <c r="NWM131" s="1"/>
      <c r="NWN131" s="1"/>
      <c r="NWO131" s="1"/>
      <c r="NWP131" s="1"/>
      <c r="NWQ131" s="1"/>
      <c r="NWR131" s="1"/>
      <c r="NWS131" s="1"/>
      <c r="NWT131" s="1"/>
      <c r="NWU131" s="1"/>
      <c r="NWV131" s="1"/>
      <c r="NWW131" s="1"/>
      <c r="NWX131" s="1"/>
      <c r="NWY131" s="1"/>
      <c r="NWZ131" s="1"/>
      <c r="NXA131" s="1"/>
      <c r="NXB131" s="1"/>
      <c r="NXC131" s="1"/>
      <c r="NXD131" s="1"/>
      <c r="NXE131" s="1"/>
      <c r="NXF131" s="1"/>
      <c r="NXG131" s="1"/>
      <c r="NXH131" s="1"/>
      <c r="NXI131" s="1"/>
      <c r="NXJ131" s="1"/>
      <c r="NXK131" s="1"/>
      <c r="NXL131" s="1"/>
      <c r="NXM131" s="1"/>
      <c r="NXN131" s="1"/>
      <c r="NXO131" s="1"/>
      <c r="NXP131" s="1"/>
      <c r="NXQ131" s="1"/>
      <c r="NXR131" s="1"/>
      <c r="NXS131" s="1"/>
      <c r="NXT131" s="1"/>
      <c r="NXU131" s="1"/>
      <c r="NXV131" s="1"/>
      <c r="NXW131" s="1"/>
      <c r="NXX131" s="1"/>
      <c r="NXY131" s="1"/>
      <c r="NXZ131" s="1"/>
      <c r="NYA131" s="1"/>
      <c r="NYB131" s="1"/>
      <c r="NYC131" s="1"/>
      <c r="NYD131" s="1"/>
      <c r="NYE131" s="1"/>
      <c r="NYF131" s="1"/>
      <c r="NYG131" s="1"/>
      <c r="NYH131" s="1"/>
      <c r="NYI131" s="1"/>
      <c r="NYJ131" s="1"/>
      <c r="NYK131" s="1"/>
      <c r="NYL131" s="1"/>
      <c r="NYM131" s="1"/>
      <c r="NYN131" s="1"/>
      <c r="NYO131" s="1"/>
      <c r="NYP131" s="1"/>
      <c r="NYQ131" s="1"/>
      <c r="NYR131" s="1"/>
      <c r="NYS131" s="1"/>
      <c r="NYT131" s="1"/>
      <c r="NYU131" s="1"/>
      <c r="NYV131" s="1"/>
      <c r="NYW131" s="1"/>
      <c r="NYX131" s="1"/>
      <c r="NYY131" s="1"/>
      <c r="NYZ131" s="1"/>
      <c r="NZA131" s="1"/>
      <c r="NZB131" s="1"/>
      <c r="NZC131" s="1"/>
      <c r="NZD131" s="1"/>
      <c r="NZE131" s="1"/>
      <c r="NZF131" s="1"/>
      <c r="NZG131" s="1"/>
      <c r="NZH131" s="1"/>
      <c r="NZI131" s="1"/>
      <c r="NZJ131" s="1"/>
      <c r="NZK131" s="1"/>
      <c r="NZL131" s="1"/>
      <c r="NZM131" s="1"/>
      <c r="NZN131" s="1"/>
      <c r="NZO131" s="1"/>
      <c r="NZP131" s="1"/>
      <c r="NZQ131" s="1"/>
      <c r="NZR131" s="1"/>
      <c r="NZS131" s="1"/>
      <c r="NZT131" s="1"/>
      <c r="NZU131" s="1"/>
      <c r="NZV131" s="1"/>
      <c r="NZW131" s="1"/>
      <c r="NZX131" s="1"/>
      <c r="NZY131" s="1"/>
      <c r="NZZ131" s="1"/>
      <c r="OAA131" s="1"/>
      <c r="OAB131" s="1"/>
      <c r="OAC131" s="1"/>
      <c r="OAD131" s="1"/>
      <c r="OAE131" s="1"/>
      <c r="OAF131" s="1"/>
      <c r="OAG131" s="1"/>
      <c r="OAH131" s="1"/>
      <c r="OAI131" s="1"/>
      <c r="OAJ131" s="1"/>
      <c r="OAK131" s="1"/>
      <c r="OAL131" s="1"/>
      <c r="OAM131" s="1"/>
      <c r="OAN131" s="1"/>
      <c r="OAO131" s="1"/>
      <c r="OAP131" s="1"/>
      <c r="OAQ131" s="1"/>
      <c r="OAR131" s="1"/>
      <c r="OAS131" s="1"/>
      <c r="OAT131" s="1"/>
      <c r="OAU131" s="1"/>
      <c r="OAV131" s="1"/>
      <c r="OAW131" s="1"/>
      <c r="OAX131" s="1"/>
      <c r="OAY131" s="1"/>
      <c r="OAZ131" s="1"/>
      <c r="OBA131" s="1"/>
      <c r="OBB131" s="1"/>
      <c r="OBC131" s="1"/>
      <c r="OBD131" s="1"/>
      <c r="OBE131" s="1"/>
      <c r="OBF131" s="1"/>
      <c r="OBG131" s="1"/>
      <c r="OBH131" s="1"/>
      <c r="OBI131" s="1"/>
      <c r="OBJ131" s="1"/>
      <c r="OBK131" s="1"/>
      <c r="OBL131" s="1"/>
      <c r="OBM131" s="1"/>
      <c r="OBN131" s="1"/>
      <c r="OBO131" s="1"/>
      <c r="OBP131" s="1"/>
      <c r="OBQ131" s="1"/>
      <c r="OBR131" s="1"/>
      <c r="OBS131" s="1"/>
      <c r="OBT131" s="1"/>
      <c r="OBU131" s="1"/>
      <c r="OBV131" s="1"/>
      <c r="OBW131" s="1"/>
      <c r="OBX131" s="1"/>
      <c r="OBY131" s="1"/>
      <c r="OBZ131" s="1"/>
      <c r="OCA131" s="1"/>
      <c r="OCB131" s="1"/>
      <c r="OCC131" s="1"/>
      <c r="OCD131" s="1"/>
      <c r="OCE131" s="1"/>
      <c r="OCF131" s="1"/>
      <c r="OCG131" s="1"/>
      <c r="OCH131" s="1"/>
      <c r="OCI131" s="1"/>
      <c r="OCJ131" s="1"/>
      <c r="OCK131" s="1"/>
      <c r="OCL131" s="1"/>
      <c r="OCM131" s="1"/>
      <c r="OCN131" s="1"/>
      <c r="OCO131" s="1"/>
      <c r="OCP131" s="1"/>
      <c r="OCQ131" s="1"/>
      <c r="OCR131" s="1"/>
      <c r="OCS131" s="1"/>
      <c r="OCT131" s="1"/>
      <c r="OCU131" s="1"/>
      <c r="OCV131" s="1"/>
      <c r="OCW131" s="1"/>
      <c r="OCX131" s="1"/>
      <c r="OCY131" s="1"/>
      <c r="OCZ131" s="1"/>
      <c r="ODA131" s="1"/>
      <c r="ODB131" s="1"/>
      <c r="ODC131" s="1"/>
      <c r="ODD131" s="1"/>
      <c r="ODE131" s="1"/>
      <c r="ODF131" s="1"/>
      <c r="ODG131" s="1"/>
      <c r="ODH131" s="1"/>
      <c r="ODI131" s="1"/>
      <c r="ODJ131" s="1"/>
      <c r="ODK131" s="1"/>
      <c r="ODL131" s="1"/>
      <c r="ODM131" s="1"/>
      <c r="ODN131" s="1"/>
      <c r="ODO131" s="1"/>
      <c r="ODP131" s="1"/>
      <c r="ODQ131" s="1"/>
      <c r="ODR131" s="1"/>
      <c r="ODS131" s="1"/>
      <c r="ODT131" s="1"/>
      <c r="ODU131" s="1"/>
      <c r="ODV131" s="1"/>
      <c r="ODW131" s="1"/>
      <c r="ODX131" s="1"/>
      <c r="ODY131" s="1"/>
      <c r="ODZ131" s="1"/>
      <c r="OEA131" s="1"/>
      <c r="OEB131" s="1"/>
      <c r="OEC131" s="1"/>
      <c r="OED131" s="1"/>
      <c r="OEE131" s="1"/>
      <c r="OEF131" s="1"/>
      <c r="OEG131" s="1"/>
      <c r="OEH131" s="1"/>
      <c r="OEI131" s="1"/>
      <c r="OEJ131" s="1"/>
      <c r="OEK131" s="1"/>
      <c r="OEL131" s="1"/>
      <c r="OEM131" s="1"/>
      <c r="OEN131" s="1"/>
      <c r="OEO131" s="1"/>
      <c r="OEP131" s="1"/>
      <c r="OEQ131" s="1"/>
      <c r="OER131" s="1"/>
      <c r="OES131" s="1"/>
      <c r="OET131" s="1"/>
      <c r="OEU131" s="1"/>
      <c r="OEV131" s="1"/>
      <c r="OEW131" s="1"/>
      <c r="OEX131" s="1"/>
      <c r="OEY131" s="1"/>
      <c r="OEZ131" s="1"/>
      <c r="OFA131" s="1"/>
      <c r="OFB131" s="1"/>
      <c r="OFC131" s="1"/>
      <c r="OFD131" s="1"/>
      <c r="OFE131" s="1"/>
      <c r="OFF131" s="1"/>
      <c r="OFG131" s="1"/>
      <c r="OFH131" s="1"/>
      <c r="OFI131" s="1"/>
      <c r="OFJ131" s="1"/>
      <c r="OFK131" s="1"/>
      <c r="OFL131" s="1"/>
      <c r="OFM131" s="1"/>
      <c r="OFN131" s="1"/>
      <c r="OFO131" s="1"/>
      <c r="OFP131" s="1"/>
      <c r="OFQ131" s="1"/>
      <c r="OFR131" s="1"/>
      <c r="OFS131" s="1"/>
      <c r="OFT131" s="1"/>
      <c r="OFU131" s="1"/>
      <c r="OFV131" s="1"/>
      <c r="OFW131" s="1"/>
      <c r="OFX131" s="1"/>
      <c r="OFY131" s="1"/>
      <c r="OFZ131" s="1"/>
      <c r="OGA131" s="1"/>
      <c r="OGB131" s="1"/>
      <c r="OGC131" s="1"/>
      <c r="OGD131" s="1"/>
      <c r="OGE131" s="1"/>
      <c r="OGF131" s="1"/>
      <c r="OGG131" s="1"/>
      <c r="OGH131" s="1"/>
      <c r="OGI131" s="1"/>
      <c r="OGJ131" s="1"/>
      <c r="OGK131" s="1"/>
      <c r="OGL131" s="1"/>
      <c r="OGM131" s="1"/>
      <c r="OGN131" s="1"/>
      <c r="OGO131" s="1"/>
      <c r="OGP131" s="1"/>
      <c r="OGQ131" s="1"/>
      <c r="OGR131" s="1"/>
      <c r="OGS131" s="1"/>
      <c r="OGT131" s="1"/>
      <c r="OGU131" s="1"/>
      <c r="OGV131" s="1"/>
      <c r="OGW131" s="1"/>
      <c r="OGX131" s="1"/>
      <c r="OGY131" s="1"/>
      <c r="OGZ131" s="1"/>
      <c r="OHA131" s="1"/>
      <c r="OHB131" s="1"/>
      <c r="OHC131" s="1"/>
      <c r="OHD131" s="1"/>
      <c r="OHE131" s="1"/>
      <c r="OHF131" s="1"/>
      <c r="OHG131" s="1"/>
      <c r="OHH131" s="1"/>
      <c r="OHI131" s="1"/>
      <c r="OHJ131" s="1"/>
      <c r="OHK131" s="1"/>
      <c r="OHL131" s="1"/>
      <c r="OHM131" s="1"/>
      <c r="OHN131" s="1"/>
      <c r="OHO131" s="1"/>
      <c r="OHP131" s="1"/>
      <c r="OHQ131" s="1"/>
      <c r="OHR131" s="1"/>
      <c r="OHS131" s="1"/>
      <c r="OHT131" s="1"/>
      <c r="OHU131" s="1"/>
      <c r="OHV131" s="1"/>
      <c r="OHW131" s="1"/>
      <c r="OHX131" s="1"/>
      <c r="OHY131" s="1"/>
      <c r="OHZ131" s="1"/>
      <c r="OIA131" s="1"/>
      <c r="OIB131" s="1"/>
      <c r="OIC131" s="1"/>
      <c r="OID131" s="1"/>
      <c r="OIE131" s="1"/>
      <c r="OIF131" s="1"/>
      <c r="OIG131" s="1"/>
      <c r="OIH131" s="1"/>
      <c r="OII131" s="1"/>
      <c r="OIJ131" s="1"/>
      <c r="OIK131" s="1"/>
      <c r="OIL131" s="1"/>
      <c r="OIM131" s="1"/>
      <c r="OIN131" s="1"/>
      <c r="OIO131" s="1"/>
      <c r="OIP131" s="1"/>
      <c r="OIQ131" s="1"/>
      <c r="OIR131" s="1"/>
      <c r="OIS131" s="1"/>
      <c r="OIT131" s="1"/>
      <c r="OIU131" s="1"/>
      <c r="OIV131" s="1"/>
      <c r="OIW131" s="1"/>
      <c r="OIX131" s="1"/>
      <c r="OIY131" s="1"/>
      <c r="OIZ131" s="1"/>
      <c r="OJA131" s="1"/>
      <c r="OJB131" s="1"/>
      <c r="OJC131" s="1"/>
      <c r="OJD131" s="1"/>
      <c r="OJE131" s="1"/>
      <c r="OJF131" s="1"/>
      <c r="OJG131" s="1"/>
      <c r="OJH131" s="1"/>
      <c r="OJI131" s="1"/>
      <c r="OJJ131" s="1"/>
      <c r="OJK131" s="1"/>
      <c r="OJL131" s="1"/>
      <c r="OJM131" s="1"/>
      <c r="OJN131" s="1"/>
      <c r="OJO131" s="1"/>
      <c r="OJP131" s="1"/>
      <c r="OJQ131" s="1"/>
      <c r="OJR131" s="1"/>
      <c r="OJS131" s="1"/>
      <c r="OJT131" s="1"/>
      <c r="OJU131" s="1"/>
      <c r="OJV131" s="1"/>
      <c r="OJW131" s="1"/>
      <c r="OJX131" s="1"/>
      <c r="OJY131" s="1"/>
      <c r="OJZ131" s="1"/>
      <c r="OKA131" s="1"/>
      <c r="OKB131" s="1"/>
      <c r="OKC131" s="1"/>
      <c r="OKD131" s="1"/>
      <c r="OKE131" s="1"/>
      <c r="OKF131" s="1"/>
      <c r="OKG131" s="1"/>
      <c r="OKH131" s="1"/>
      <c r="OKI131" s="1"/>
      <c r="OKJ131" s="1"/>
      <c r="OKK131" s="1"/>
      <c r="OKL131" s="1"/>
      <c r="OKM131" s="1"/>
      <c r="OKN131" s="1"/>
      <c r="OKO131" s="1"/>
      <c r="OKP131" s="1"/>
      <c r="OKQ131" s="1"/>
      <c r="OKR131" s="1"/>
      <c r="OKS131" s="1"/>
      <c r="OKT131" s="1"/>
      <c r="OKU131" s="1"/>
      <c r="OKV131" s="1"/>
      <c r="OKW131" s="1"/>
      <c r="OKX131" s="1"/>
      <c r="OKY131" s="1"/>
      <c r="OKZ131" s="1"/>
      <c r="OLA131" s="1"/>
      <c r="OLB131" s="1"/>
      <c r="OLC131" s="1"/>
      <c r="OLD131" s="1"/>
      <c r="OLE131" s="1"/>
      <c r="OLF131" s="1"/>
      <c r="OLG131" s="1"/>
      <c r="OLH131" s="1"/>
      <c r="OLI131" s="1"/>
      <c r="OLJ131" s="1"/>
      <c r="OLK131" s="1"/>
      <c r="OLL131" s="1"/>
      <c r="OLM131" s="1"/>
      <c r="OLN131" s="1"/>
      <c r="OLO131" s="1"/>
      <c r="OLP131" s="1"/>
      <c r="OLQ131" s="1"/>
      <c r="OLR131" s="1"/>
      <c r="OLS131" s="1"/>
      <c r="OLT131" s="1"/>
      <c r="OLU131" s="1"/>
      <c r="OLV131" s="1"/>
      <c r="OLW131" s="1"/>
      <c r="OLX131" s="1"/>
      <c r="OLY131" s="1"/>
      <c r="OLZ131" s="1"/>
      <c r="OMA131" s="1"/>
      <c r="OMB131" s="1"/>
      <c r="OMC131" s="1"/>
      <c r="OMD131" s="1"/>
      <c r="OME131" s="1"/>
      <c r="OMF131" s="1"/>
      <c r="OMG131" s="1"/>
      <c r="OMH131" s="1"/>
      <c r="OMI131" s="1"/>
      <c r="OMJ131" s="1"/>
      <c r="OMK131" s="1"/>
      <c r="OML131" s="1"/>
      <c r="OMM131" s="1"/>
      <c r="OMN131" s="1"/>
      <c r="OMO131" s="1"/>
      <c r="OMP131" s="1"/>
      <c r="OMQ131" s="1"/>
      <c r="OMR131" s="1"/>
      <c r="OMS131" s="1"/>
      <c r="OMT131" s="1"/>
      <c r="OMU131" s="1"/>
      <c r="OMV131" s="1"/>
      <c r="OMW131" s="1"/>
      <c r="OMX131" s="1"/>
      <c r="OMY131" s="1"/>
      <c r="OMZ131" s="1"/>
      <c r="ONA131" s="1"/>
      <c r="ONB131" s="1"/>
      <c r="ONC131" s="1"/>
      <c r="OND131" s="1"/>
      <c r="ONE131" s="1"/>
      <c r="ONF131" s="1"/>
      <c r="ONG131" s="1"/>
      <c r="ONH131" s="1"/>
      <c r="ONI131" s="1"/>
      <c r="ONJ131" s="1"/>
      <c r="ONK131" s="1"/>
      <c r="ONL131" s="1"/>
      <c r="ONM131" s="1"/>
      <c r="ONN131" s="1"/>
      <c r="ONO131" s="1"/>
      <c r="ONP131" s="1"/>
      <c r="ONQ131" s="1"/>
      <c r="ONR131" s="1"/>
      <c r="ONS131" s="1"/>
      <c r="ONT131" s="1"/>
      <c r="ONU131" s="1"/>
      <c r="ONV131" s="1"/>
      <c r="ONW131" s="1"/>
      <c r="ONX131" s="1"/>
      <c r="ONY131" s="1"/>
      <c r="ONZ131" s="1"/>
      <c r="OOA131" s="1"/>
      <c r="OOB131" s="1"/>
      <c r="OOC131" s="1"/>
      <c r="OOD131" s="1"/>
      <c r="OOE131" s="1"/>
      <c r="OOF131" s="1"/>
      <c r="OOG131" s="1"/>
      <c r="OOH131" s="1"/>
      <c r="OOI131" s="1"/>
      <c r="OOJ131" s="1"/>
      <c r="OOK131" s="1"/>
      <c r="OOL131" s="1"/>
      <c r="OOM131" s="1"/>
      <c r="OON131" s="1"/>
      <c r="OOO131" s="1"/>
      <c r="OOP131" s="1"/>
      <c r="OOQ131" s="1"/>
      <c r="OOR131" s="1"/>
      <c r="OOS131" s="1"/>
      <c r="OOT131" s="1"/>
      <c r="OOU131" s="1"/>
      <c r="OOV131" s="1"/>
      <c r="OOW131" s="1"/>
      <c r="OOX131" s="1"/>
      <c r="OOY131" s="1"/>
      <c r="OOZ131" s="1"/>
      <c r="OPA131" s="1"/>
      <c r="OPB131" s="1"/>
      <c r="OPC131" s="1"/>
      <c r="OPD131" s="1"/>
      <c r="OPE131" s="1"/>
      <c r="OPF131" s="1"/>
      <c r="OPG131" s="1"/>
      <c r="OPH131" s="1"/>
      <c r="OPI131" s="1"/>
      <c r="OPJ131" s="1"/>
      <c r="OPK131" s="1"/>
      <c r="OPL131" s="1"/>
      <c r="OPM131" s="1"/>
      <c r="OPN131" s="1"/>
      <c r="OPO131" s="1"/>
      <c r="OPP131" s="1"/>
      <c r="OPQ131" s="1"/>
      <c r="OPR131" s="1"/>
      <c r="OPS131" s="1"/>
      <c r="OPT131" s="1"/>
      <c r="OPU131" s="1"/>
      <c r="OPV131" s="1"/>
      <c r="OPW131" s="1"/>
      <c r="OPX131" s="1"/>
      <c r="OPY131" s="1"/>
      <c r="OPZ131" s="1"/>
      <c r="OQA131" s="1"/>
      <c r="OQB131" s="1"/>
      <c r="OQC131" s="1"/>
      <c r="OQD131" s="1"/>
      <c r="OQE131" s="1"/>
      <c r="OQF131" s="1"/>
      <c r="OQG131" s="1"/>
      <c r="OQH131" s="1"/>
      <c r="OQI131" s="1"/>
      <c r="OQJ131" s="1"/>
      <c r="OQK131" s="1"/>
      <c r="OQL131" s="1"/>
      <c r="OQM131" s="1"/>
      <c r="OQN131" s="1"/>
      <c r="OQO131" s="1"/>
      <c r="OQP131" s="1"/>
      <c r="OQQ131" s="1"/>
      <c r="OQR131" s="1"/>
      <c r="OQS131" s="1"/>
      <c r="OQT131" s="1"/>
      <c r="OQU131" s="1"/>
      <c r="OQV131" s="1"/>
      <c r="OQW131" s="1"/>
      <c r="OQX131" s="1"/>
      <c r="OQY131" s="1"/>
      <c r="OQZ131" s="1"/>
      <c r="ORA131" s="1"/>
      <c r="ORB131" s="1"/>
      <c r="ORC131" s="1"/>
      <c r="ORD131" s="1"/>
      <c r="ORE131" s="1"/>
      <c r="ORF131" s="1"/>
      <c r="ORG131" s="1"/>
      <c r="ORH131" s="1"/>
      <c r="ORI131" s="1"/>
      <c r="ORJ131" s="1"/>
      <c r="ORK131" s="1"/>
      <c r="ORL131" s="1"/>
      <c r="ORM131" s="1"/>
      <c r="ORN131" s="1"/>
      <c r="ORO131" s="1"/>
      <c r="ORP131" s="1"/>
      <c r="ORQ131" s="1"/>
      <c r="ORR131" s="1"/>
      <c r="ORS131" s="1"/>
      <c r="ORT131" s="1"/>
      <c r="ORU131" s="1"/>
      <c r="ORV131" s="1"/>
      <c r="ORW131" s="1"/>
      <c r="ORX131" s="1"/>
      <c r="ORY131" s="1"/>
      <c r="ORZ131" s="1"/>
      <c r="OSA131" s="1"/>
      <c r="OSB131" s="1"/>
      <c r="OSC131" s="1"/>
      <c r="OSD131" s="1"/>
      <c r="OSE131" s="1"/>
      <c r="OSF131" s="1"/>
      <c r="OSG131" s="1"/>
      <c r="OSH131" s="1"/>
      <c r="OSI131" s="1"/>
      <c r="OSJ131" s="1"/>
      <c r="OSK131" s="1"/>
      <c r="OSL131" s="1"/>
      <c r="OSM131" s="1"/>
      <c r="OSN131" s="1"/>
      <c r="OSO131" s="1"/>
      <c r="OSP131" s="1"/>
      <c r="OSQ131" s="1"/>
      <c r="OSR131" s="1"/>
      <c r="OSS131" s="1"/>
      <c r="OST131" s="1"/>
      <c r="OSU131" s="1"/>
      <c r="OSV131" s="1"/>
      <c r="OSW131" s="1"/>
      <c r="OSX131" s="1"/>
      <c r="OSY131" s="1"/>
      <c r="OSZ131" s="1"/>
      <c r="OTA131" s="1"/>
      <c r="OTB131" s="1"/>
      <c r="OTC131" s="1"/>
      <c r="OTD131" s="1"/>
      <c r="OTE131" s="1"/>
      <c r="OTF131" s="1"/>
      <c r="OTG131" s="1"/>
      <c r="OTH131" s="1"/>
      <c r="OTI131" s="1"/>
      <c r="OTJ131" s="1"/>
      <c r="OTK131" s="1"/>
      <c r="OTL131" s="1"/>
      <c r="OTM131" s="1"/>
      <c r="OTN131" s="1"/>
      <c r="OTO131" s="1"/>
      <c r="OTP131" s="1"/>
      <c r="OTQ131" s="1"/>
      <c r="OTR131" s="1"/>
      <c r="OTS131" s="1"/>
      <c r="OTT131" s="1"/>
      <c r="OTU131" s="1"/>
      <c r="OTV131" s="1"/>
      <c r="OTW131" s="1"/>
      <c r="OTX131" s="1"/>
      <c r="OTY131" s="1"/>
      <c r="OTZ131" s="1"/>
      <c r="OUA131" s="1"/>
      <c r="OUB131" s="1"/>
      <c r="OUC131" s="1"/>
      <c r="OUD131" s="1"/>
      <c r="OUE131" s="1"/>
      <c r="OUF131" s="1"/>
      <c r="OUG131" s="1"/>
      <c r="OUH131" s="1"/>
      <c r="OUI131" s="1"/>
      <c r="OUJ131" s="1"/>
      <c r="OUK131" s="1"/>
      <c r="OUL131" s="1"/>
      <c r="OUM131" s="1"/>
      <c r="OUN131" s="1"/>
      <c r="OUO131" s="1"/>
      <c r="OUP131" s="1"/>
      <c r="OUQ131" s="1"/>
      <c r="OUR131" s="1"/>
      <c r="OUS131" s="1"/>
      <c r="OUT131" s="1"/>
      <c r="OUU131" s="1"/>
      <c r="OUV131" s="1"/>
      <c r="OUW131" s="1"/>
      <c r="OUX131" s="1"/>
      <c r="OUY131" s="1"/>
      <c r="OUZ131" s="1"/>
      <c r="OVA131" s="1"/>
      <c r="OVB131" s="1"/>
      <c r="OVC131" s="1"/>
      <c r="OVD131" s="1"/>
      <c r="OVE131" s="1"/>
      <c r="OVF131" s="1"/>
      <c r="OVG131" s="1"/>
      <c r="OVH131" s="1"/>
      <c r="OVI131" s="1"/>
      <c r="OVJ131" s="1"/>
      <c r="OVK131" s="1"/>
      <c r="OVL131" s="1"/>
      <c r="OVM131" s="1"/>
      <c r="OVN131" s="1"/>
      <c r="OVO131" s="1"/>
      <c r="OVP131" s="1"/>
      <c r="OVQ131" s="1"/>
      <c r="OVR131" s="1"/>
      <c r="OVS131" s="1"/>
      <c r="OVT131" s="1"/>
      <c r="OVU131" s="1"/>
      <c r="OVV131" s="1"/>
      <c r="OVW131" s="1"/>
      <c r="OVX131" s="1"/>
      <c r="OVY131" s="1"/>
      <c r="OVZ131" s="1"/>
      <c r="OWA131" s="1"/>
      <c r="OWB131" s="1"/>
      <c r="OWC131" s="1"/>
      <c r="OWD131" s="1"/>
      <c r="OWE131" s="1"/>
      <c r="OWF131" s="1"/>
      <c r="OWG131" s="1"/>
      <c r="OWH131" s="1"/>
      <c r="OWI131" s="1"/>
      <c r="OWJ131" s="1"/>
      <c r="OWK131" s="1"/>
      <c r="OWL131" s="1"/>
      <c r="OWM131" s="1"/>
      <c r="OWN131" s="1"/>
      <c r="OWO131" s="1"/>
      <c r="OWP131" s="1"/>
      <c r="OWQ131" s="1"/>
      <c r="OWR131" s="1"/>
      <c r="OWS131" s="1"/>
      <c r="OWT131" s="1"/>
      <c r="OWU131" s="1"/>
      <c r="OWV131" s="1"/>
      <c r="OWW131" s="1"/>
      <c r="OWX131" s="1"/>
      <c r="OWY131" s="1"/>
      <c r="OWZ131" s="1"/>
      <c r="OXA131" s="1"/>
      <c r="OXB131" s="1"/>
      <c r="OXC131" s="1"/>
      <c r="OXD131" s="1"/>
      <c r="OXE131" s="1"/>
      <c r="OXF131" s="1"/>
      <c r="OXG131" s="1"/>
      <c r="OXH131" s="1"/>
      <c r="OXI131" s="1"/>
      <c r="OXJ131" s="1"/>
      <c r="OXK131" s="1"/>
      <c r="OXL131" s="1"/>
      <c r="OXM131" s="1"/>
      <c r="OXN131" s="1"/>
      <c r="OXO131" s="1"/>
      <c r="OXP131" s="1"/>
      <c r="OXQ131" s="1"/>
      <c r="OXR131" s="1"/>
      <c r="OXS131" s="1"/>
      <c r="OXT131" s="1"/>
      <c r="OXU131" s="1"/>
      <c r="OXV131" s="1"/>
      <c r="OXW131" s="1"/>
      <c r="OXX131" s="1"/>
      <c r="OXY131" s="1"/>
      <c r="OXZ131" s="1"/>
      <c r="OYA131" s="1"/>
      <c r="OYB131" s="1"/>
      <c r="OYC131" s="1"/>
      <c r="OYD131" s="1"/>
      <c r="OYE131" s="1"/>
      <c r="OYF131" s="1"/>
      <c r="OYG131" s="1"/>
      <c r="OYH131" s="1"/>
      <c r="OYI131" s="1"/>
      <c r="OYJ131" s="1"/>
      <c r="OYK131" s="1"/>
      <c r="OYL131" s="1"/>
      <c r="OYM131" s="1"/>
      <c r="OYN131" s="1"/>
      <c r="OYO131" s="1"/>
      <c r="OYP131" s="1"/>
      <c r="OYQ131" s="1"/>
      <c r="OYR131" s="1"/>
      <c r="OYS131" s="1"/>
      <c r="OYT131" s="1"/>
      <c r="OYU131" s="1"/>
      <c r="OYV131" s="1"/>
      <c r="OYW131" s="1"/>
      <c r="OYX131" s="1"/>
      <c r="OYY131" s="1"/>
      <c r="OYZ131" s="1"/>
      <c r="OZA131" s="1"/>
      <c r="OZB131" s="1"/>
      <c r="OZC131" s="1"/>
      <c r="OZD131" s="1"/>
      <c r="OZE131" s="1"/>
      <c r="OZF131" s="1"/>
      <c r="OZG131" s="1"/>
      <c r="OZH131" s="1"/>
      <c r="OZI131" s="1"/>
      <c r="OZJ131" s="1"/>
      <c r="OZK131" s="1"/>
      <c r="OZL131" s="1"/>
      <c r="OZM131" s="1"/>
      <c r="OZN131" s="1"/>
      <c r="OZO131" s="1"/>
      <c r="OZP131" s="1"/>
      <c r="OZQ131" s="1"/>
      <c r="OZR131" s="1"/>
      <c r="OZS131" s="1"/>
      <c r="OZT131" s="1"/>
      <c r="OZU131" s="1"/>
      <c r="OZV131" s="1"/>
      <c r="OZW131" s="1"/>
      <c r="OZX131" s="1"/>
      <c r="OZY131" s="1"/>
      <c r="OZZ131" s="1"/>
      <c r="PAA131" s="1"/>
      <c r="PAB131" s="1"/>
      <c r="PAC131" s="1"/>
      <c r="PAD131" s="1"/>
      <c r="PAE131" s="1"/>
      <c r="PAF131" s="1"/>
      <c r="PAG131" s="1"/>
      <c r="PAH131" s="1"/>
      <c r="PAI131" s="1"/>
      <c r="PAJ131" s="1"/>
      <c r="PAK131" s="1"/>
      <c r="PAL131" s="1"/>
      <c r="PAM131" s="1"/>
      <c r="PAN131" s="1"/>
      <c r="PAO131" s="1"/>
      <c r="PAP131" s="1"/>
      <c r="PAQ131" s="1"/>
      <c r="PAR131" s="1"/>
      <c r="PAS131" s="1"/>
      <c r="PAT131" s="1"/>
      <c r="PAU131" s="1"/>
      <c r="PAV131" s="1"/>
      <c r="PAW131" s="1"/>
      <c r="PAX131" s="1"/>
      <c r="PAY131" s="1"/>
      <c r="PAZ131" s="1"/>
      <c r="PBA131" s="1"/>
      <c r="PBB131" s="1"/>
      <c r="PBC131" s="1"/>
      <c r="PBD131" s="1"/>
      <c r="PBE131" s="1"/>
      <c r="PBF131" s="1"/>
      <c r="PBG131" s="1"/>
      <c r="PBH131" s="1"/>
      <c r="PBI131" s="1"/>
      <c r="PBJ131" s="1"/>
      <c r="PBK131" s="1"/>
      <c r="PBL131" s="1"/>
      <c r="PBM131" s="1"/>
      <c r="PBN131" s="1"/>
      <c r="PBO131" s="1"/>
      <c r="PBP131" s="1"/>
      <c r="PBQ131" s="1"/>
      <c r="PBR131" s="1"/>
      <c r="PBS131" s="1"/>
      <c r="PBT131" s="1"/>
      <c r="PBU131" s="1"/>
      <c r="PBV131" s="1"/>
      <c r="PBW131" s="1"/>
      <c r="PBX131" s="1"/>
      <c r="PBY131" s="1"/>
      <c r="PBZ131" s="1"/>
      <c r="PCA131" s="1"/>
      <c r="PCB131" s="1"/>
      <c r="PCC131" s="1"/>
      <c r="PCD131" s="1"/>
      <c r="PCE131" s="1"/>
      <c r="PCF131" s="1"/>
      <c r="PCG131" s="1"/>
      <c r="PCH131" s="1"/>
      <c r="PCI131" s="1"/>
      <c r="PCJ131" s="1"/>
      <c r="PCK131" s="1"/>
      <c r="PCL131" s="1"/>
      <c r="PCM131" s="1"/>
      <c r="PCN131" s="1"/>
      <c r="PCO131" s="1"/>
      <c r="PCP131" s="1"/>
      <c r="PCQ131" s="1"/>
      <c r="PCR131" s="1"/>
      <c r="PCS131" s="1"/>
      <c r="PCT131" s="1"/>
      <c r="PCU131" s="1"/>
      <c r="PCV131" s="1"/>
      <c r="PCW131" s="1"/>
      <c r="PCX131" s="1"/>
      <c r="PCY131" s="1"/>
      <c r="PCZ131" s="1"/>
      <c r="PDA131" s="1"/>
      <c r="PDB131" s="1"/>
      <c r="PDC131" s="1"/>
      <c r="PDD131" s="1"/>
      <c r="PDE131" s="1"/>
      <c r="PDF131" s="1"/>
      <c r="PDG131" s="1"/>
      <c r="PDH131" s="1"/>
      <c r="PDI131" s="1"/>
      <c r="PDJ131" s="1"/>
      <c r="PDK131" s="1"/>
      <c r="PDL131" s="1"/>
      <c r="PDM131" s="1"/>
      <c r="PDN131" s="1"/>
      <c r="PDO131" s="1"/>
      <c r="PDP131" s="1"/>
      <c r="PDQ131" s="1"/>
      <c r="PDR131" s="1"/>
      <c r="PDS131" s="1"/>
      <c r="PDT131" s="1"/>
      <c r="PDU131" s="1"/>
      <c r="PDV131" s="1"/>
      <c r="PDW131" s="1"/>
      <c r="PDX131" s="1"/>
      <c r="PDY131" s="1"/>
      <c r="PDZ131" s="1"/>
      <c r="PEA131" s="1"/>
      <c r="PEB131" s="1"/>
      <c r="PEC131" s="1"/>
      <c r="PED131" s="1"/>
      <c r="PEE131" s="1"/>
      <c r="PEF131" s="1"/>
      <c r="PEG131" s="1"/>
      <c r="PEH131" s="1"/>
      <c r="PEI131" s="1"/>
      <c r="PEJ131" s="1"/>
      <c r="PEK131" s="1"/>
      <c r="PEL131" s="1"/>
      <c r="PEM131" s="1"/>
      <c r="PEN131" s="1"/>
      <c r="PEO131" s="1"/>
      <c r="PEP131" s="1"/>
      <c r="PEQ131" s="1"/>
      <c r="PER131" s="1"/>
      <c r="PES131" s="1"/>
      <c r="PET131" s="1"/>
      <c r="PEU131" s="1"/>
      <c r="PEV131" s="1"/>
      <c r="PEW131" s="1"/>
      <c r="PEX131" s="1"/>
      <c r="PEY131" s="1"/>
      <c r="PEZ131" s="1"/>
      <c r="PFA131" s="1"/>
      <c r="PFB131" s="1"/>
      <c r="PFC131" s="1"/>
      <c r="PFD131" s="1"/>
      <c r="PFE131" s="1"/>
      <c r="PFF131" s="1"/>
      <c r="PFG131" s="1"/>
      <c r="PFH131" s="1"/>
      <c r="PFI131" s="1"/>
      <c r="PFJ131" s="1"/>
      <c r="PFK131" s="1"/>
      <c r="PFL131" s="1"/>
      <c r="PFM131" s="1"/>
      <c r="PFN131" s="1"/>
      <c r="PFO131" s="1"/>
      <c r="PFP131" s="1"/>
      <c r="PFQ131" s="1"/>
      <c r="PFR131" s="1"/>
      <c r="PFS131" s="1"/>
      <c r="PFT131" s="1"/>
      <c r="PFU131" s="1"/>
      <c r="PFV131" s="1"/>
      <c r="PFW131" s="1"/>
      <c r="PFX131" s="1"/>
      <c r="PFY131" s="1"/>
      <c r="PFZ131" s="1"/>
      <c r="PGA131" s="1"/>
      <c r="PGB131" s="1"/>
      <c r="PGC131" s="1"/>
      <c r="PGD131" s="1"/>
      <c r="PGE131" s="1"/>
      <c r="PGF131" s="1"/>
      <c r="PGG131" s="1"/>
      <c r="PGH131" s="1"/>
      <c r="PGI131" s="1"/>
      <c r="PGJ131" s="1"/>
      <c r="PGK131" s="1"/>
      <c r="PGL131" s="1"/>
      <c r="PGM131" s="1"/>
      <c r="PGN131" s="1"/>
      <c r="PGO131" s="1"/>
      <c r="PGP131" s="1"/>
      <c r="PGQ131" s="1"/>
      <c r="PGR131" s="1"/>
      <c r="PGS131" s="1"/>
      <c r="PGT131" s="1"/>
      <c r="PGU131" s="1"/>
      <c r="PGV131" s="1"/>
      <c r="PGW131" s="1"/>
      <c r="PGX131" s="1"/>
      <c r="PGY131" s="1"/>
      <c r="PGZ131" s="1"/>
      <c r="PHA131" s="1"/>
      <c r="PHB131" s="1"/>
      <c r="PHC131" s="1"/>
      <c r="PHD131" s="1"/>
      <c r="PHE131" s="1"/>
      <c r="PHF131" s="1"/>
      <c r="PHG131" s="1"/>
      <c r="PHH131" s="1"/>
      <c r="PHI131" s="1"/>
      <c r="PHJ131" s="1"/>
      <c r="PHK131" s="1"/>
      <c r="PHL131" s="1"/>
      <c r="PHM131" s="1"/>
      <c r="PHN131" s="1"/>
      <c r="PHO131" s="1"/>
      <c r="PHP131" s="1"/>
      <c r="PHQ131" s="1"/>
      <c r="PHR131" s="1"/>
      <c r="PHS131" s="1"/>
      <c r="PHT131" s="1"/>
      <c r="PHU131" s="1"/>
      <c r="PHV131" s="1"/>
      <c r="PHW131" s="1"/>
      <c r="PHX131" s="1"/>
      <c r="PHY131" s="1"/>
      <c r="PHZ131" s="1"/>
      <c r="PIA131" s="1"/>
      <c r="PIB131" s="1"/>
      <c r="PIC131" s="1"/>
      <c r="PID131" s="1"/>
      <c r="PIE131" s="1"/>
      <c r="PIF131" s="1"/>
      <c r="PIG131" s="1"/>
      <c r="PIH131" s="1"/>
      <c r="PII131" s="1"/>
      <c r="PIJ131" s="1"/>
      <c r="PIK131" s="1"/>
      <c r="PIL131" s="1"/>
      <c r="PIM131" s="1"/>
      <c r="PIN131" s="1"/>
      <c r="PIO131" s="1"/>
      <c r="PIP131" s="1"/>
      <c r="PIQ131" s="1"/>
      <c r="PIR131" s="1"/>
      <c r="PIS131" s="1"/>
      <c r="PIT131" s="1"/>
      <c r="PIU131" s="1"/>
      <c r="PIV131" s="1"/>
      <c r="PIW131" s="1"/>
      <c r="PIX131" s="1"/>
      <c r="PIY131" s="1"/>
      <c r="PIZ131" s="1"/>
      <c r="PJA131" s="1"/>
      <c r="PJB131" s="1"/>
      <c r="PJC131" s="1"/>
      <c r="PJD131" s="1"/>
      <c r="PJE131" s="1"/>
      <c r="PJF131" s="1"/>
      <c r="PJG131" s="1"/>
      <c r="PJH131" s="1"/>
      <c r="PJI131" s="1"/>
      <c r="PJJ131" s="1"/>
      <c r="PJK131" s="1"/>
      <c r="PJL131" s="1"/>
      <c r="PJM131" s="1"/>
      <c r="PJN131" s="1"/>
      <c r="PJO131" s="1"/>
      <c r="PJP131" s="1"/>
      <c r="PJQ131" s="1"/>
      <c r="PJR131" s="1"/>
      <c r="PJS131" s="1"/>
      <c r="PJT131" s="1"/>
      <c r="PJU131" s="1"/>
      <c r="PJV131" s="1"/>
      <c r="PJW131" s="1"/>
      <c r="PJX131" s="1"/>
      <c r="PJY131" s="1"/>
      <c r="PJZ131" s="1"/>
      <c r="PKA131" s="1"/>
      <c r="PKB131" s="1"/>
      <c r="PKC131" s="1"/>
      <c r="PKD131" s="1"/>
      <c r="PKE131" s="1"/>
      <c r="PKF131" s="1"/>
      <c r="PKG131" s="1"/>
      <c r="PKH131" s="1"/>
      <c r="PKI131" s="1"/>
      <c r="PKJ131" s="1"/>
      <c r="PKK131" s="1"/>
      <c r="PKL131" s="1"/>
      <c r="PKM131" s="1"/>
      <c r="PKN131" s="1"/>
      <c r="PKO131" s="1"/>
      <c r="PKP131" s="1"/>
      <c r="PKQ131" s="1"/>
      <c r="PKR131" s="1"/>
      <c r="PKS131" s="1"/>
      <c r="PKT131" s="1"/>
      <c r="PKU131" s="1"/>
      <c r="PKV131" s="1"/>
      <c r="PKW131" s="1"/>
      <c r="PKX131" s="1"/>
      <c r="PKY131" s="1"/>
      <c r="PKZ131" s="1"/>
      <c r="PLA131" s="1"/>
      <c r="PLB131" s="1"/>
      <c r="PLC131" s="1"/>
      <c r="PLD131" s="1"/>
      <c r="PLE131" s="1"/>
      <c r="PLF131" s="1"/>
      <c r="PLG131" s="1"/>
      <c r="PLH131" s="1"/>
      <c r="PLI131" s="1"/>
      <c r="PLJ131" s="1"/>
      <c r="PLK131" s="1"/>
      <c r="PLL131" s="1"/>
      <c r="PLM131" s="1"/>
      <c r="PLN131" s="1"/>
      <c r="PLO131" s="1"/>
      <c r="PLP131" s="1"/>
      <c r="PLQ131" s="1"/>
      <c r="PLR131" s="1"/>
      <c r="PLS131" s="1"/>
      <c r="PLT131" s="1"/>
      <c r="PLU131" s="1"/>
      <c r="PLV131" s="1"/>
      <c r="PLW131" s="1"/>
      <c r="PLX131" s="1"/>
      <c r="PLY131" s="1"/>
      <c r="PLZ131" s="1"/>
      <c r="PMA131" s="1"/>
      <c r="PMB131" s="1"/>
      <c r="PMC131" s="1"/>
      <c r="PMD131" s="1"/>
      <c r="PME131" s="1"/>
      <c r="PMF131" s="1"/>
      <c r="PMG131" s="1"/>
      <c r="PMH131" s="1"/>
      <c r="PMI131" s="1"/>
      <c r="PMJ131" s="1"/>
      <c r="PMK131" s="1"/>
      <c r="PML131" s="1"/>
      <c r="PMM131" s="1"/>
      <c r="PMN131" s="1"/>
      <c r="PMO131" s="1"/>
      <c r="PMP131" s="1"/>
      <c r="PMQ131" s="1"/>
      <c r="PMR131" s="1"/>
      <c r="PMS131" s="1"/>
      <c r="PMT131" s="1"/>
      <c r="PMU131" s="1"/>
      <c r="PMV131" s="1"/>
      <c r="PMW131" s="1"/>
      <c r="PMX131" s="1"/>
      <c r="PMY131" s="1"/>
      <c r="PMZ131" s="1"/>
      <c r="PNA131" s="1"/>
      <c r="PNB131" s="1"/>
      <c r="PNC131" s="1"/>
      <c r="PND131" s="1"/>
      <c r="PNE131" s="1"/>
      <c r="PNF131" s="1"/>
      <c r="PNG131" s="1"/>
      <c r="PNH131" s="1"/>
      <c r="PNI131" s="1"/>
      <c r="PNJ131" s="1"/>
      <c r="PNK131" s="1"/>
      <c r="PNL131" s="1"/>
      <c r="PNM131" s="1"/>
      <c r="PNN131" s="1"/>
      <c r="PNO131" s="1"/>
      <c r="PNP131" s="1"/>
      <c r="PNQ131" s="1"/>
      <c r="PNR131" s="1"/>
      <c r="PNS131" s="1"/>
      <c r="PNT131" s="1"/>
      <c r="PNU131" s="1"/>
      <c r="PNV131" s="1"/>
      <c r="PNW131" s="1"/>
      <c r="PNX131" s="1"/>
      <c r="PNY131" s="1"/>
      <c r="PNZ131" s="1"/>
      <c r="POA131" s="1"/>
      <c r="POB131" s="1"/>
      <c r="POC131" s="1"/>
      <c r="POD131" s="1"/>
      <c r="POE131" s="1"/>
      <c r="POF131" s="1"/>
      <c r="POG131" s="1"/>
      <c r="POH131" s="1"/>
      <c r="POI131" s="1"/>
      <c r="POJ131" s="1"/>
      <c r="POK131" s="1"/>
      <c r="POL131" s="1"/>
      <c r="POM131" s="1"/>
      <c r="PON131" s="1"/>
      <c r="POO131" s="1"/>
      <c r="POP131" s="1"/>
      <c r="POQ131" s="1"/>
      <c r="POR131" s="1"/>
      <c r="POS131" s="1"/>
      <c r="POT131" s="1"/>
      <c r="POU131" s="1"/>
      <c r="POV131" s="1"/>
      <c r="POW131" s="1"/>
      <c r="POX131" s="1"/>
      <c r="POY131" s="1"/>
      <c r="POZ131" s="1"/>
      <c r="PPA131" s="1"/>
      <c r="PPB131" s="1"/>
      <c r="PPC131" s="1"/>
      <c r="PPD131" s="1"/>
      <c r="PPE131" s="1"/>
      <c r="PPF131" s="1"/>
      <c r="PPG131" s="1"/>
      <c r="PPH131" s="1"/>
      <c r="PPI131" s="1"/>
      <c r="PPJ131" s="1"/>
      <c r="PPK131" s="1"/>
      <c r="PPL131" s="1"/>
      <c r="PPM131" s="1"/>
      <c r="PPN131" s="1"/>
      <c r="PPO131" s="1"/>
      <c r="PPP131" s="1"/>
      <c r="PPQ131" s="1"/>
      <c r="PPR131" s="1"/>
      <c r="PPS131" s="1"/>
      <c r="PPT131" s="1"/>
      <c r="PPU131" s="1"/>
      <c r="PPV131" s="1"/>
      <c r="PPW131" s="1"/>
      <c r="PPX131" s="1"/>
      <c r="PPY131" s="1"/>
      <c r="PPZ131" s="1"/>
      <c r="PQA131" s="1"/>
      <c r="PQB131" s="1"/>
      <c r="PQC131" s="1"/>
      <c r="PQD131" s="1"/>
      <c r="PQE131" s="1"/>
      <c r="PQF131" s="1"/>
      <c r="PQG131" s="1"/>
      <c r="PQH131" s="1"/>
      <c r="PQI131" s="1"/>
      <c r="PQJ131" s="1"/>
      <c r="PQK131" s="1"/>
      <c r="PQL131" s="1"/>
      <c r="PQM131" s="1"/>
      <c r="PQN131" s="1"/>
      <c r="PQO131" s="1"/>
      <c r="PQP131" s="1"/>
      <c r="PQQ131" s="1"/>
      <c r="PQR131" s="1"/>
      <c r="PQS131" s="1"/>
      <c r="PQT131" s="1"/>
      <c r="PQU131" s="1"/>
      <c r="PQV131" s="1"/>
      <c r="PQW131" s="1"/>
      <c r="PQX131" s="1"/>
      <c r="PQY131" s="1"/>
      <c r="PQZ131" s="1"/>
      <c r="PRA131" s="1"/>
      <c r="PRB131" s="1"/>
      <c r="PRC131" s="1"/>
      <c r="PRD131" s="1"/>
      <c r="PRE131" s="1"/>
      <c r="PRF131" s="1"/>
      <c r="PRG131" s="1"/>
      <c r="PRH131" s="1"/>
      <c r="PRI131" s="1"/>
      <c r="PRJ131" s="1"/>
      <c r="PRK131" s="1"/>
      <c r="PRL131" s="1"/>
      <c r="PRM131" s="1"/>
      <c r="PRN131" s="1"/>
      <c r="PRO131" s="1"/>
      <c r="PRP131" s="1"/>
      <c r="PRQ131" s="1"/>
      <c r="PRR131" s="1"/>
      <c r="PRS131" s="1"/>
      <c r="PRT131" s="1"/>
      <c r="PRU131" s="1"/>
      <c r="PRV131" s="1"/>
      <c r="PRW131" s="1"/>
      <c r="PRX131" s="1"/>
      <c r="PRY131" s="1"/>
      <c r="PRZ131" s="1"/>
      <c r="PSA131" s="1"/>
      <c r="PSB131" s="1"/>
      <c r="PSC131" s="1"/>
      <c r="PSD131" s="1"/>
      <c r="PSE131" s="1"/>
      <c r="PSF131" s="1"/>
      <c r="PSG131" s="1"/>
      <c r="PSH131" s="1"/>
      <c r="PSI131" s="1"/>
      <c r="PSJ131" s="1"/>
      <c r="PSK131" s="1"/>
      <c r="PSL131" s="1"/>
      <c r="PSM131" s="1"/>
      <c r="PSN131" s="1"/>
      <c r="PSO131" s="1"/>
      <c r="PSP131" s="1"/>
      <c r="PSQ131" s="1"/>
      <c r="PSR131" s="1"/>
      <c r="PSS131" s="1"/>
      <c r="PST131" s="1"/>
      <c r="PSU131" s="1"/>
      <c r="PSV131" s="1"/>
      <c r="PSW131" s="1"/>
      <c r="PSX131" s="1"/>
      <c r="PSY131" s="1"/>
      <c r="PSZ131" s="1"/>
      <c r="PTA131" s="1"/>
      <c r="PTB131" s="1"/>
      <c r="PTC131" s="1"/>
      <c r="PTD131" s="1"/>
      <c r="PTE131" s="1"/>
      <c r="PTF131" s="1"/>
      <c r="PTG131" s="1"/>
      <c r="PTH131" s="1"/>
      <c r="PTI131" s="1"/>
      <c r="PTJ131" s="1"/>
      <c r="PTK131" s="1"/>
      <c r="PTL131" s="1"/>
      <c r="PTM131" s="1"/>
      <c r="PTN131" s="1"/>
      <c r="PTO131" s="1"/>
      <c r="PTP131" s="1"/>
      <c r="PTQ131" s="1"/>
      <c r="PTR131" s="1"/>
      <c r="PTS131" s="1"/>
      <c r="PTT131" s="1"/>
      <c r="PTU131" s="1"/>
      <c r="PTV131" s="1"/>
      <c r="PTW131" s="1"/>
      <c r="PTX131" s="1"/>
      <c r="PTY131" s="1"/>
      <c r="PTZ131" s="1"/>
      <c r="PUA131" s="1"/>
      <c r="PUB131" s="1"/>
      <c r="PUC131" s="1"/>
      <c r="PUD131" s="1"/>
      <c r="PUE131" s="1"/>
      <c r="PUF131" s="1"/>
      <c r="PUG131" s="1"/>
      <c r="PUH131" s="1"/>
      <c r="PUI131" s="1"/>
      <c r="PUJ131" s="1"/>
      <c r="PUK131" s="1"/>
      <c r="PUL131" s="1"/>
      <c r="PUM131" s="1"/>
      <c r="PUN131" s="1"/>
      <c r="PUO131" s="1"/>
      <c r="PUP131" s="1"/>
      <c r="PUQ131" s="1"/>
      <c r="PUR131" s="1"/>
      <c r="PUS131" s="1"/>
      <c r="PUT131" s="1"/>
      <c r="PUU131" s="1"/>
      <c r="PUV131" s="1"/>
      <c r="PUW131" s="1"/>
      <c r="PUX131" s="1"/>
      <c r="PUY131" s="1"/>
      <c r="PUZ131" s="1"/>
      <c r="PVA131" s="1"/>
      <c r="PVB131" s="1"/>
      <c r="PVC131" s="1"/>
      <c r="PVD131" s="1"/>
      <c r="PVE131" s="1"/>
      <c r="PVF131" s="1"/>
      <c r="PVG131" s="1"/>
      <c r="PVH131" s="1"/>
      <c r="PVI131" s="1"/>
      <c r="PVJ131" s="1"/>
      <c r="PVK131" s="1"/>
      <c r="PVL131" s="1"/>
      <c r="PVM131" s="1"/>
      <c r="PVN131" s="1"/>
      <c r="PVO131" s="1"/>
      <c r="PVP131" s="1"/>
      <c r="PVQ131" s="1"/>
      <c r="PVR131" s="1"/>
      <c r="PVS131" s="1"/>
      <c r="PVT131" s="1"/>
      <c r="PVU131" s="1"/>
      <c r="PVV131" s="1"/>
      <c r="PVW131" s="1"/>
      <c r="PVX131" s="1"/>
      <c r="PVY131" s="1"/>
      <c r="PVZ131" s="1"/>
      <c r="PWA131" s="1"/>
      <c r="PWB131" s="1"/>
      <c r="PWC131" s="1"/>
      <c r="PWD131" s="1"/>
      <c r="PWE131" s="1"/>
      <c r="PWF131" s="1"/>
      <c r="PWG131" s="1"/>
      <c r="PWH131" s="1"/>
      <c r="PWI131" s="1"/>
      <c r="PWJ131" s="1"/>
      <c r="PWK131" s="1"/>
      <c r="PWL131" s="1"/>
      <c r="PWM131" s="1"/>
      <c r="PWN131" s="1"/>
      <c r="PWO131" s="1"/>
      <c r="PWP131" s="1"/>
      <c r="PWQ131" s="1"/>
      <c r="PWR131" s="1"/>
      <c r="PWS131" s="1"/>
      <c r="PWT131" s="1"/>
      <c r="PWU131" s="1"/>
      <c r="PWV131" s="1"/>
      <c r="PWW131" s="1"/>
      <c r="PWX131" s="1"/>
      <c r="PWY131" s="1"/>
      <c r="PWZ131" s="1"/>
      <c r="PXA131" s="1"/>
      <c r="PXB131" s="1"/>
      <c r="PXC131" s="1"/>
      <c r="PXD131" s="1"/>
      <c r="PXE131" s="1"/>
      <c r="PXF131" s="1"/>
      <c r="PXG131" s="1"/>
      <c r="PXH131" s="1"/>
      <c r="PXI131" s="1"/>
      <c r="PXJ131" s="1"/>
      <c r="PXK131" s="1"/>
      <c r="PXL131" s="1"/>
      <c r="PXM131" s="1"/>
      <c r="PXN131" s="1"/>
      <c r="PXO131" s="1"/>
      <c r="PXP131" s="1"/>
      <c r="PXQ131" s="1"/>
      <c r="PXR131" s="1"/>
      <c r="PXS131" s="1"/>
      <c r="PXT131" s="1"/>
      <c r="PXU131" s="1"/>
      <c r="PXV131" s="1"/>
      <c r="PXW131" s="1"/>
      <c r="PXX131" s="1"/>
      <c r="PXY131" s="1"/>
      <c r="PXZ131" s="1"/>
      <c r="PYA131" s="1"/>
      <c r="PYB131" s="1"/>
      <c r="PYC131" s="1"/>
      <c r="PYD131" s="1"/>
      <c r="PYE131" s="1"/>
      <c r="PYF131" s="1"/>
      <c r="PYG131" s="1"/>
      <c r="PYH131" s="1"/>
      <c r="PYI131" s="1"/>
      <c r="PYJ131" s="1"/>
      <c r="PYK131" s="1"/>
      <c r="PYL131" s="1"/>
      <c r="PYM131" s="1"/>
      <c r="PYN131" s="1"/>
      <c r="PYO131" s="1"/>
      <c r="PYP131" s="1"/>
      <c r="PYQ131" s="1"/>
      <c r="PYR131" s="1"/>
      <c r="PYS131" s="1"/>
      <c r="PYT131" s="1"/>
      <c r="PYU131" s="1"/>
      <c r="PYV131" s="1"/>
      <c r="PYW131" s="1"/>
      <c r="PYX131" s="1"/>
      <c r="PYY131" s="1"/>
      <c r="PYZ131" s="1"/>
      <c r="PZA131" s="1"/>
      <c r="PZB131" s="1"/>
      <c r="PZC131" s="1"/>
      <c r="PZD131" s="1"/>
      <c r="PZE131" s="1"/>
      <c r="PZF131" s="1"/>
      <c r="PZG131" s="1"/>
      <c r="PZH131" s="1"/>
      <c r="PZI131" s="1"/>
      <c r="PZJ131" s="1"/>
      <c r="PZK131" s="1"/>
      <c r="PZL131" s="1"/>
      <c r="PZM131" s="1"/>
      <c r="PZN131" s="1"/>
      <c r="PZO131" s="1"/>
      <c r="PZP131" s="1"/>
      <c r="PZQ131" s="1"/>
      <c r="PZR131" s="1"/>
      <c r="PZS131" s="1"/>
      <c r="PZT131" s="1"/>
      <c r="PZU131" s="1"/>
      <c r="PZV131" s="1"/>
      <c r="PZW131" s="1"/>
      <c r="PZX131" s="1"/>
      <c r="PZY131" s="1"/>
      <c r="PZZ131" s="1"/>
      <c r="QAA131" s="1"/>
      <c r="QAB131" s="1"/>
      <c r="QAC131" s="1"/>
      <c r="QAD131" s="1"/>
      <c r="QAE131" s="1"/>
      <c r="QAF131" s="1"/>
      <c r="QAG131" s="1"/>
      <c r="QAH131" s="1"/>
      <c r="QAI131" s="1"/>
      <c r="QAJ131" s="1"/>
      <c r="QAK131" s="1"/>
      <c r="QAL131" s="1"/>
      <c r="QAM131" s="1"/>
      <c r="QAN131" s="1"/>
      <c r="QAO131" s="1"/>
      <c r="QAP131" s="1"/>
      <c r="QAQ131" s="1"/>
      <c r="QAR131" s="1"/>
      <c r="QAS131" s="1"/>
      <c r="QAT131" s="1"/>
      <c r="QAU131" s="1"/>
      <c r="QAV131" s="1"/>
      <c r="QAW131" s="1"/>
      <c r="QAX131" s="1"/>
      <c r="QAY131" s="1"/>
      <c r="QAZ131" s="1"/>
      <c r="QBA131" s="1"/>
      <c r="QBB131" s="1"/>
      <c r="QBC131" s="1"/>
      <c r="QBD131" s="1"/>
      <c r="QBE131" s="1"/>
      <c r="QBF131" s="1"/>
      <c r="QBG131" s="1"/>
      <c r="QBH131" s="1"/>
      <c r="QBI131" s="1"/>
      <c r="QBJ131" s="1"/>
      <c r="QBK131" s="1"/>
      <c r="QBL131" s="1"/>
      <c r="QBM131" s="1"/>
      <c r="QBN131" s="1"/>
      <c r="QBO131" s="1"/>
      <c r="QBP131" s="1"/>
      <c r="QBQ131" s="1"/>
      <c r="QBR131" s="1"/>
      <c r="QBS131" s="1"/>
      <c r="QBT131" s="1"/>
      <c r="QBU131" s="1"/>
      <c r="QBV131" s="1"/>
      <c r="QBW131" s="1"/>
      <c r="QBX131" s="1"/>
      <c r="QBY131" s="1"/>
      <c r="QBZ131" s="1"/>
      <c r="QCA131" s="1"/>
      <c r="QCB131" s="1"/>
      <c r="QCC131" s="1"/>
      <c r="QCD131" s="1"/>
      <c r="QCE131" s="1"/>
      <c r="QCF131" s="1"/>
      <c r="QCG131" s="1"/>
      <c r="QCH131" s="1"/>
      <c r="QCI131" s="1"/>
      <c r="QCJ131" s="1"/>
      <c r="QCK131" s="1"/>
      <c r="QCL131" s="1"/>
      <c r="QCM131" s="1"/>
      <c r="QCN131" s="1"/>
      <c r="QCO131" s="1"/>
      <c r="QCP131" s="1"/>
      <c r="QCQ131" s="1"/>
      <c r="QCR131" s="1"/>
      <c r="QCS131" s="1"/>
      <c r="QCT131" s="1"/>
      <c r="QCU131" s="1"/>
      <c r="QCV131" s="1"/>
      <c r="QCW131" s="1"/>
      <c r="QCX131" s="1"/>
      <c r="QCY131" s="1"/>
      <c r="QCZ131" s="1"/>
      <c r="QDA131" s="1"/>
      <c r="QDB131" s="1"/>
      <c r="QDC131" s="1"/>
      <c r="QDD131" s="1"/>
      <c r="QDE131" s="1"/>
      <c r="QDF131" s="1"/>
      <c r="QDG131" s="1"/>
      <c r="QDH131" s="1"/>
      <c r="QDI131" s="1"/>
      <c r="QDJ131" s="1"/>
      <c r="QDK131" s="1"/>
      <c r="QDL131" s="1"/>
      <c r="QDM131" s="1"/>
      <c r="QDN131" s="1"/>
      <c r="QDO131" s="1"/>
      <c r="QDP131" s="1"/>
      <c r="QDQ131" s="1"/>
      <c r="QDR131" s="1"/>
      <c r="QDS131" s="1"/>
      <c r="QDT131" s="1"/>
      <c r="QDU131" s="1"/>
      <c r="QDV131" s="1"/>
      <c r="QDW131" s="1"/>
      <c r="QDX131" s="1"/>
      <c r="QDY131" s="1"/>
      <c r="QDZ131" s="1"/>
      <c r="QEA131" s="1"/>
      <c r="QEB131" s="1"/>
      <c r="QEC131" s="1"/>
      <c r="QED131" s="1"/>
      <c r="QEE131" s="1"/>
      <c r="QEF131" s="1"/>
      <c r="QEG131" s="1"/>
      <c r="QEH131" s="1"/>
      <c r="QEI131" s="1"/>
      <c r="QEJ131" s="1"/>
      <c r="QEK131" s="1"/>
      <c r="QEL131" s="1"/>
      <c r="QEM131" s="1"/>
      <c r="QEN131" s="1"/>
      <c r="QEO131" s="1"/>
      <c r="QEP131" s="1"/>
      <c r="QEQ131" s="1"/>
      <c r="QER131" s="1"/>
      <c r="QES131" s="1"/>
      <c r="QET131" s="1"/>
      <c r="QEU131" s="1"/>
      <c r="QEV131" s="1"/>
      <c r="QEW131" s="1"/>
      <c r="QEX131" s="1"/>
      <c r="QEY131" s="1"/>
      <c r="QEZ131" s="1"/>
      <c r="QFA131" s="1"/>
      <c r="QFB131" s="1"/>
      <c r="QFC131" s="1"/>
      <c r="QFD131" s="1"/>
      <c r="QFE131" s="1"/>
      <c r="QFF131" s="1"/>
      <c r="QFG131" s="1"/>
      <c r="QFH131" s="1"/>
      <c r="QFI131" s="1"/>
      <c r="QFJ131" s="1"/>
      <c r="QFK131" s="1"/>
      <c r="QFL131" s="1"/>
      <c r="QFM131" s="1"/>
      <c r="QFN131" s="1"/>
      <c r="QFO131" s="1"/>
      <c r="QFP131" s="1"/>
      <c r="QFQ131" s="1"/>
      <c r="QFR131" s="1"/>
      <c r="QFS131" s="1"/>
      <c r="QFT131" s="1"/>
      <c r="QFU131" s="1"/>
      <c r="QFV131" s="1"/>
      <c r="QFW131" s="1"/>
      <c r="QFX131" s="1"/>
      <c r="QFY131" s="1"/>
      <c r="QFZ131" s="1"/>
      <c r="QGA131" s="1"/>
      <c r="QGB131" s="1"/>
      <c r="QGC131" s="1"/>
      <c r="QGD131" s="1"/>
      <c r="QGE131" s="1"/>
      <c r="QGF131" s="1"/>
      <c r="QGG131" s="1"/>
      <c r="QGH131" s="1"/>
      <c r="QGI131" s="1"/>
      <c r="QGJ131" s="1"/>
      <c r="QGK131" s="1"/>
      <c r="QGL131" s="1"/>
      <c r="QGM131" s="1"/>
      <c r="QGN131" s="1"/>
      <c r="QGO131" s="1"/>
      <c r="QGP131" s="1"/>
      <c r="QGQ131" s="1"/>
      <c r="QGR131" s="1"/>
      <c r="QGS131" s="1"/>
      <c r="QGT131" s="1"/>
      <c r="QGU131" s="1"/>
      <c r="QGV131" s="1"/>
      <c r="QGW131" s="1"/>
      <c r="QGX131" s="1"/>
      <c r="QGY131" s="1"/>
      <c r="QGZ131" s="1"/>
      <c r="QHA131" s="1"/>
      <c r="QHB131" s="1"/>
      <c r="QHC131" s="1"/>
      <c r="QHD131" s="1"/>
      <c r="QHE131" s="1"/>
      <c r="QHF131" s="1"/>
      <c r="QHG131" s="1"/>
      <c r="QHH131" s="1"/>
      <c r="QHI131" s="1"/>
      <c r="QHJ131" s="1"/>
      <c r="QHK131" s="1"/>
      <c r="QHL131" s="1"/>
      <c r="QHM131" s="1"/>
      <c r="QHN131" s="1"/>
      <c r="QHO131" s="1"/>
      <c r="QHP131" s="1"/>
      <c r="QHQ131" s="1"/>
      <c r="QHR131" s="1"/>
      <c r="QHS131" s="1"/>
      <c r="QHT131" s="1"/>
      <c r="QHU131" s="1"/>
      <c r="QHV131" s="1"/>
      <c r="QHW131" s="1"/>
      <c r="QHX131" s="1"/>
      <c r="QHY131" s="1"/>
      <c r="QHZ131" s="1"/>
      <c r="QIA131" s="1"/>
      <c r="QIB131" s="1"/>
      <c r="QIC131" s="1"/>
      <c r="QID131" s="1"/>
      <c r="QIE131" s="1"/>
      <c r="QIF131" s="1"/>
      <c r="QIG131" s="1"/>
      <c r="QIH131" s="1"/>
      <c r="QII131" s="1"/>
      <c r="QIJ131" s="1"/>
      <c r="QIK131" s="1"/>
      <c r="QIL131" s="1"/>
      <c r="QIM131" s="1"/>
      <c r="QIN131" s="1"/>
      <c r="QIO131" s="1"/>
      <c r="QIP131" s="1"/>
      <c r="QIQ131" s="1"/>
      <c r="QIR131" s="1"/>
      <c r="QIS131" s="1"/>
      <c r="QIT131" s="1"/>
      <c r="QIU131" s="1"/>
      <c r="QIV131" s="1"/>
      <c r="QIW131" s="1"/>
      <c r="QIX131" s="1"/>
      <c r="QIY131" s="1"/>
      <c r="QIZ131" s="1"/>
      <c r="QJA131" s="1"/>
      <c r="QJB131" s="1"/>
      <c r="QJC131" s="1"/>
      <c r="QJD131" s="1"/>
      <c r="QJE131" s="1"/>
      <c r="QJF131" s="1"/>
      <c r="QJG131" s="1"/>
      <c r="QJH131" s="1"/>
      <c r="QJI131" s="1"/>
      <c r="QJJ131" s="1"/>
      <c r="QJK131" s="1"/>
      <c r="QJL131" s="1"/>
      <c r="QJM131" s="1"/>
      <c r="QJN131" s="1"/>
      <c r="QJO131" s="1"/>
      <c r="QJP131" s="1"/>
      <c r="QJQ131" s="1"/>
      <c r="QJR131" s="1"/>
      <c r="QJS131" s="1"/>
      <c r="QJT131" s="1"/>
      <c r="QJU131" s="1"/>
      <c r="QJV131" s="1"/>
      <c r="QJW131" s="1"/>
      <c r="QJX131" s="1"/>
      <c r="QJY131" s="1"/>
      <c r="QJZ131" s="1"/>
      <c r="QKA131" s="1"/>
      <c r="QKB131" s="1"/>
      <c r="QKC131" s="1"/>
      <c r="QKD131" s="1"/>
      <c r="QKE131" s="1"/>
      <c r="QKF131" s="1"/>
      <c r="QKG131" s="1"/>
      <c r="QKH131" s="1"/>
      <c r="QKI131" s="1"/>
      <c r="QKJ131" s="1"/>
      <c r="QKK131" s="1"/>
      <c r="QKL131" s="1"/>
      <c r="QKM131" s="1"/>
      <c r="QKN131" s="1"/>
      <c r="QKO131" s="1"/>
      <c r="QKP131" s="1"/>
      <c r="QKQ131" s="1"/>
      <c r="QKR131" s="1"/>
      <c r="QKS131" s="1"/>
      <c r="QKT131" s="1"/>
      <c r="QKU131" s="1"/>
      <c r="QKV131" s="1"/>
      <c r="QKW131" s="1"/>
      <c r="QKX131" s="1"/>
      <c r="QKY131" s="1"/>
      <c r="QKZ131" s="1"/>
      <c r="QLA131" s="1"/>
      <c r="QLB131" s="1"/>
      <c r="QLC131" s="1"/>
      <c r="QLD131" s="1"/>
      <c r="QLE131" s="1"/>
      <c r="QLF131" s="1"/>
      <c r="QLG131" s="1"/>
      <c r="QLH131" s="1"/>
      <c r="QLI131" s="1"/>
      <c r="QLJ131" s="1"/>
      <c r="QLK131" s="1"/>
      <c r="QLL131" s="1"/>
      <c r="QLM131" s="1"/>
      <c r="QLN131" s="1"/>
      <c r="QLO131" s="1"/>
      <c r="QLP131" s="1"/>
      <c r="QLQ131" s="1"/>
      <c r="QLR131" s="1"/>
      <c r="QLS131" s="1"/>
      <c r="QLT131" s="1"/>
      <c r="QLU131" s="1"/>
      <c r="QLV131" s="1"/>
      <c r="QLW131" s="1"/>
      <c r="QLX131" s="1"/>
      <c r="QLY131" s="1"/>
      <c r="QLZ131" s="1"/>
      <c r="QMA131" s="1"/>
      <c r="QMB131" s="1"/>
      <c r="QMC131" s="1"/>
      <c r="QMD131" s="1"/>
      <c r="QME131" s="1"/>
      <c r="QMF131" s="1"/>
      <c r="QMG131" s="1"/>
      <c r="QMH131" s="1"/>
      <c r="QMI131" s="1"/>
      <c r="QMJ131" s="1"/>
      <c r="QMK131" s="1"/>
      <c r="QML131" s="1"/>
      <c r="QMM131" s="1"/>
      <c r="QMN131" s="1"/>
      <c r="QMO131" s="1"/>
      <c r="QMP131" s="1"/>
      <c r="QMQ131" s="1"/>
      <c r="QMR131" s="1"/>
      <c r="QMS131" s="1"/>
      <c r="QMT131" s="1"/>
      <c r="QMU131" s="1"/>
      <c r="QMV131" s="1"/>
      <c r="QMW131" s="1"/>
      <c r="QMX131" s="1"/>
      <c r="QMY131" s="1"/>
      <c r="QMZ131" s="1"/>
      <c r="QNA131" s="1"/>
      <c r="QNB131" s="1"/>
      <c r="QNC131" s="1"/>
      <c r="QND131" s="1"/>
      <c r="QNE131" s="1"/>
      <c r="QNF131" s="1"/>
      <c r="QNG131" s="1"/>
      <c r="QNH131" s="1"/>
      <c r="QNI131" s="1"/>
      <c r="QNJ131" s="1"/>
      <c r="QNK131" s="1"/>
      <c r="QNL131" s="1"/>
      <c r="QNM131" s="1"/>
      <c r="QNN131" s="1"/>
      <c r="QNO131" s="1"/>
      <c r="QNP131" s="1"/>
      <c r="QNQ131" s="1"/>
      <c r="QNR131" s="1"/>
      <c r="QNS131" s="1"/>
      <c r="QNT131" s="1"/>
      <c r="QNU131" s="1"/>
      <c r="QNV131" s="1"/>
      <c r="QNW131" s="1"/>
      <c r="QNX131" s="1"/>
      <c r="QNY131" s="1"/>
      <c r="QNZ131" s="1"/>
      <c r="QOA131" s="1"/>
      <c r="QOB131" s="1"/>
      <c r="QOC131" s="1"/>
      <c r="QOD131" s="1"/>
      <c r="QOE131" s="1"/>
      <c r="QOF131" s="1"/>
      <c r="QOG131" s="1"/>
      <c r="QOH131" s="1"/>
      <c r="QOI131" s="1"/>
      <c r="QOJ131" s="1"/>
      <c r="QOK131" s="1"/>
      <c r="QOL131" s="1"/>
      <c r="QOM131" s="1"/>
      <c r="QON131" s="1"/>
      <c r="QOO131" s="1"/>
      <c r="QOP131" s="1"/>
      <c r="QOQ131" s="1"/>
      <c r="QOR131" s="1"/>
      <c r="QOS131" s="1"/>
      <c r="QOT131" s="1"/>
      <c r="QOU131" s="1"/>
      <c r="QOV131" s="1"/>
      <c r="QOW131" s="1"/>
      <c r="QOX131" s="1"/>
      <c r="QOY131" s="1"/>
      <c r="QOZ131" s="1"/>
      <c r="QPA131" s="1"/>
      <c r="QPB131" s="1"/>
      <c r="QPC131" s="1"/>
      <c r="QPD131" s="1"/>
      <c r="QPE131" s="1"/>
      <c r="QPF131" s="1"/>
      <c r="QPG131" s="1"/>
      <c r="QPH131" s="1"/>
      <c r="QPI131" s="1"/>
      <c r="QPJ131" s="1"/>
      <c r="QPK131" s="1"/>
      <c r="QPL131" s="1"/>
      <c r="QPM131" s="1"/>
      <c r="QPN131" s="1"/>
      <c r="QPO131" s="1"/>
      <c r="QPP131" s="1"/>
      <c r="QPQ131" s="1"/>
      <c r="QPR131" s="1"/>
      <c r="QPS131" s="1"/>
      <c r="QPT131" s="1"/>
      <c r="QPU131" s="1"/>
      <c r="QPV131" s="1"/>
      <c r="QPW131" s="1"/>
      <c r="QPX131" s="1"/>
      <c r="QPY131" s="1"/>
      <c r="QPZ131" s="1"/>
      <c r="QQA131" s="1"/>
      <c r="QQB131" s="1"/>
      <c r="QQC131" s="1"/>
      <c r="QQD131" s="1"/>
      <c r="QQE131" s="1"/>
      <c r="QQF131" s="1"/>
      <c r="QQG131" s="1"/>
      <c r="QQH131" s="1"/>
      <c r="QQI131" s="1"/>
      <c r="QQJ131" s="1"/>
      <c r="QQK131" s="1"/>
      <c r="QQL131" s="1"/>
      <c r="QQM131" s="1"/>
      <c r="QQN131" s="1"/>
      <c r="QQO131" s="1"/>
      <c r="QQP131" s="1"/>
      <c r="QQQ131" s="1"/>
      <c r="QQR131" s="1"/>
      <c r="QQS131" s="1"/>
      <c r="QQT131" s="1"/>
      <c r="QQU131" s="1"/>
      <c r="QQV131" s="1"/>
      <c r="QQW131" s="1"/>
      <c r="QQX131" s="1"/>
      <c r="QQY131" s="1"/>
      <c r="QQZ131" s="1"/>
      <c r="QRA131" s="1"/>
      <c r="QRB131" s="1"/>
      <c r="QRC131" s="1"/>
      <c r="QRD131" s="1"/>
      <c r="QRE131" s="1"/>
      <c r="QRF131" s="1"/>
      <c r="QRG131" s="1"/>
      <c r="QRH131" s="1"/>
      <c r="QRI131" s="1"/>
      <c r="QRJ131" s="1"/>
      <c r="QRK131" s="1"/>
      <c r="QRL131" s="1"/>
      <c r="QRM131" s="1"/>
      <c r="QRN131" s="1"/>
      <c r="QRO131" s="1"/>
      <c r="QRP131" s="1"/>
      <c r="QRQ131" s="1"/>
      <c r="QRR131" s="1"/>
      <c r="QRS131" s="1"/>
      <c r="QRT131" s="1"/>
      <c r="QRU131" s="1"/>
      <c r="QRV131" s="1"/>
      <c r="QRW131" s="1"/>
      <c r="QRX131" s="1"/>
      <c r="QRY131" s="1"/>
      <c r="QRZ131" s="1"/>
      <c r="QSA131" s="1"/>
      <c r="QSB131" s="1"/>
      <c r="QSC131" s="1"/>
      <c r="QSD131" s="1"/>
      <c r="QSE131" s="1"/>
      <c r="QSF131" s="1"/>
      <c r="QSG131" s="1"/>
      <c r="QSH131" s="1"/>
      <c r="QSI131" s="1"/>
      <c r="QSJ131" s="1"/>
      <c r="QSK131" s="1"/>
      <c r="QSL131" s="1"/>
      <c r="QSM131" s="1"/>
      <c r="QSN131" s="1"/>
      <c r="QSO131" s="1"/>
      <c r="QSP131" s="1"/>
      <c r="QSQ131" s="1"/>
      <c r="QSR131" s="1"/>
      <c r="QSS131" s="1"/>
      <c r="QST131" s="1"/>
      <c r="QSU131" s="1"/>
      <c r="QSV131" s="1"/>
      <c r="QSW131" s="1"/>
      <c r="QSX131" s="1"/>
      <c r="QSY131" s="1"/>
      <c r="QSZ131" s="1"/>
      <c r="QTA131" s="1"/>
      <c r="QTB131" s="1"/>
      <c r="QTC131" s="1"/>
      <c r="QTD131" s="1"/>
      <c r="QTE131" s="1"/>
      <c r="QTF131" s="1"/>
      <c r="QTG131" s="1"/>
      <c r="QTH131" s="1"/>
      <c r="QTI131" s="1"/>
      <c r="QTJ131" s="1"/>
      <c r="QTK131" s="1"/>
      <c r="QTL131" s="1"/>
      <c r="QTM131" s="1"/>
      <c r="QTN131" s="1"/>
      <c r="QTO131" s="1"/>
      <c r="QTP131" s="1"/>
      <c r="QTQ131" s="1"/>
      <c r="QTR131" s="1"/>
      <c r="QTS131" s="1"/>
      <c r="QTT131" s="1"/>
      <c r="QTU131" s="1"/>
      <c r="QTV131" s="1"/>
      <c r="QTW131" s="1"/>
      <c r="QTX131" s="1"/>
      <c r="QTY131" s="1"/>
      <c r="QTZ131" s="1"/>
      <c r="QUA131" s="1"/>
      <c r="QUB131" s="1"/>
      <c r="QUC131" s="1"/>
      <c r="QUD131" s="1"/>
      <c r="QUE131" s="1"/>
      <c r="QUF131" s="1"/>
      <c r="QUG131" s="1"/>
      <c r="QUH131" s="1"/>
      <c r="QUI131" s="1"/>
      <c r="QUJ131" s="1"/>
      <c r="QUK131" s="1"/>
      <c r="QUL131" s="1"/>
      <c r="QUM131" s="1"/>
      <c r="QUN131" s="1"/>
      <c r="QUO131" s="1"/>
      <c r="QUP131" s="1"/>
      <c r="QUQ131" s="1"/>
      <c r="QUR131" s="1"/>
      <c r="QUS131" s="1"/>
      <c r="QUT131" s="1"/>
      <c r="QUU131" s="1"/>
      <c r="QUV131" s="1"/>
      <c r="QUW131" s="1"/>
      <c r="QUX131" s="1"/>
      <c r="QUY131" s="1"/>
      <c r="QUZ131" s="1"/>
      <c r="QVA131" s="1"/>
      <c r="QVB131" s="1"/>
      <c r="QVC131" s="1"/>
      <c r="QVD131" s="1"/>
      <c r="QVE131" s="1"/>
      <c r="QVF131" s="1"/>
      <c r="QVG131" s="1"/>
      <c r="QVH131" s="1"/>
      <c r="QVI131" s="1"/>
      <c r="QVJ131" s="1"/>
      <c r="QVK131" s="1"/>
      <c r="QVL131" s="1"/>
      <c r="QVM131" s="1"/>
      <c r="QVN131" s="1"/>
      <c r="QVO131" s="1"/>
      <c r="QVP131" s="1"/>
      <c r="QVQ131" s="1"/>
      <c r="QVR131" s="1"/>
      <c r="QVS131" s="1"/>
      <c r="QVT131" s="1"/>
      <c r="QVU131" s="1"/>
      <c r="QVV131" s="1"/>
      <c r="QVW131" s="1"/>
      <c r="QVX131" s="1"/>
      <c r="QVY131" s="1"/>
      <c r="QVZ131" s="1"/>
      <c r="QWA131" s="1"/>
      <c r="QWB131" s="1"/>
      <c r="QWC131" s="1"/>
      <c r="QWD131" s="1"/>
      <c r="QWE131" s="1"/>
      <c r="QWF131" s="1"/>
      <c r="QWG131" s="1"/>
      <c r="QWH131" s="1"/>
      <c r="QWI131" s="1"/>
      <c r="QWJ131" s="1"/>
      <c r="QWK131" s="1"/>
      <c r="QWL131" s="1"/>
      <c r="QWM131" s="1"/>
      <c r="QWN131" s="1"/>
      <c r="QWO131" s="1"/>
      <c r="QWP131" s="1"/>
      <c r="QWQ131" s="1"/>
      <c r="QWR131" s="1"/>
      <c r="QWS131" s="1"/>
      <c r="QWT131" s="1"/>
      <c r="QWU131" s="1"/>
      <c r="QWV131" s="1"/>
      <c r="QWW131" s="1"/>
      <c r="QWX131" s="1"/>
      <c r="QWY131" s="1"/>
      <c r="QWZ131" s="1"/>
      <c r="QXA131" s="1"/>
      <c r="QXB131" s="1"/>
      <c r="QXC131" s="1"/>
      <c r="QXD131" s="1"/>
      <c r="QXE131" s="1"/>
      <c r="QXF131" s="1"/>
      <c r="QXG131" s="1"/>
      <c r="QXH131" s="1"/>
      <c r="QXI131" s="1"/>
      <c r="QXJ131" s="1"/>
      <c r="QXK131" s="1"/>
      <c r="QXL131" s="1"/>
      <c r="QXM131" s="1"/>
      <c r="QXN131" s="1"/>
      <c r="QXO131" s="1"/>
      <c r="QXP131" s="1"/>
      <c r="QXQ131" s="1"/>
      <c r="QXR131" s="1"/>
      <c r="QXS131" s="1"/>
      <c r="QXT131" s="1"/>
      <c r="QXU131" s="1"/>
      <c r="QXV131" s="1"/>
      <c r="QXW131" s="1"/>
      <c r="QXX131" s="1"/>
      <c r="QXY131" s="1"/>
      <c r="QXZ131" s="1"/>
      <c r="QYA131" s="1"/>
      <c r="QYB131" s="1"/>
      <c r="QYC131" s="1"/>
      <c r="QYD131" s="1"/>
      <c r="QYE131" s="1"/>
      <c r="QYF131" s="1"/>
      <c r="QYG131" s="1"/>
      <c r="QYH131" s="1"/>
      <c r="QYI131" s="1"/>
      <c r="QYJ131" s="1"/>
      <c r="QYK131" s="1"/>
      <c r="QYL131" s="1"/>
      <c r="QYM131" s="1"/>
      <c r="QYN131" s="1"/>
      <c r="QYO131" s="1"/>
      <c r="QYP131" s="1"/>
      <c r="QYQ131" s="1"/>
      <c r="QYR131" s="1"/>
      <c r="QYS131" s="1"/>
      <c r="QYT131" s="1"/>
      <c r="QYU131" s="1"/>
      <c r="QYV131" s="1"/>
      <c r="QYW131" s="1"/>
      <c r="QYX131" s="1"/>
      <c r="QYY131" s="1"/>
      <c r="QYZ131" s="1"/>
      <c r="QZA131" s="1"/>
      <c r="QZB131" s="1"/>
      <c r="QZC131" s="1"/>
      <c r="QZD131" s="1"/>
      <c r="QZE131" s="1"/>
      <c r="QZF131" s="1"/>
      <c r="QZG131" s="1"/>
      <c r="QZH131" s="1"/>
      <c r="QZI131" s="1"/>
      <c r="QZJ131" s="1"/>
      <c r="QZK131" s="1"/>
      <c r="QZL131" s="1"/>
      <c r="QZM131" s="1"/>
      <c r="QZN131" s="1"/>
      <c r="QZO131" s="1"/>
      <c r="QZP131" s="1"/>
      <c r="QZQ131" s="1"/>
      <c r="QZR131" s="1"/>
      <c r="QZS131" s="1"/>
      <c r="QZT131" s="1"/>
      <c r="QZU131" s="1"/>
      <c r="QZV131" s="1"/>
      <c r="QZW131" s="1"/>
      <c r="QZX131" s="1"/>
      <c r="QZY131" s="1"/>
      <c r="QZZ131" s="1"/>
      <c r="RAA131" s="1"/>
      <c r="RAB131" s="1"/>
      <c r="RAC131" s="1"/>
      <c r="RAD131" s="1"/>
      <c r="RAE131" s="1"/>
      <c r="RAF131" s="1"/>
      <c r="RAG131" s="1"/>
      <c r="RAH131" s="1"/>
      <c r="RAI131" s="1"/>
      <c r="RAJ131" s="1"/>
      <c r="RAK131" s="1"/>
      <c r="RAL131" s="1"/>
      <c r="RAM131" s="1"/>
      <c r="RAN131" s="1"/>
      <c r="RAO131" s="1"/>
      <c r="RAP131" s="1"/>
      <c r="RAQ131" s="1"/>
      <c r="RAR131" s="1"/>
      <c r="RAS131" s="1"/>
      <c r="RAT131" s="1"/>
      <c r="RAU131" s="1"/>
      <c r="RAV131" s="1"/>
      <c r="RAW131" s="1"/>
      <c r="RAX131" s="1"/>
      <c r="RAY131" s="1"/>
      <c r="RAZ131" s="1"/>
      <c r="RBA131" s="1"/>
      <c r="RBB131" s="1"/>
      <c r="RBC131" s="1"/>
      <c r="RBD131" s="1"/>
      <c r="RBE131" s="1"/>
      <c r="RBF131" s="1"/>
      <c r="RBG131" s="1"/>
      <c r="RBH131" s="1"/>
      <c r="RBI131" s="1"/>
      <c r="RBJ131" s="1"/>
      <c r="RBK131" s="1"/>
      <c r="RBL131" s="1"/>
      <c r="RBM131" s="1"/>
      <c r="RBN131" s="1"/>
      <c r="RBO131" s="1"/>
      <c r="RBP131" s="1"/>
      <c r="RBQ131" s="1"/>
      <c r="RBR131" s="1"/>
      <c r="RBS131" s="1"/>
      <c r="RBT131" s="1"/>
      <c r="RBU131" s="1"/>
      <c r="RBV131" s="1"/>
      <c r="RBW131" s="1"/>
      <c r="RBX131" s="1"/>
      <c r="RBY131" s="1"/>
      <c r="RBZ131" s="1"/>
      <c r="RCA131" s="1"/>
      <c r="RCB131" s="1"/>
      <c r="RCC131" s="1"/>
      <c r="RCD131" s="1"/>
      <c r="RCE131" s="1"/>
      <c r="RCF131" s="1"/>
      <c r="RCG131" s="1"/>
      <c r="RCH131" s="1"/>
      <c r="RCI131" s="1"/>
      <c r="RCJ131" s="1"/>
      <c r="RCK131" s="1"/>
      <c r="RCL131" s="1"/>
      <c r="RCM131" s="1"/>
      <c r="RCN131" s="1"/>
      <c r="RCO131" s="1"/>
      <c r="RCP131" s="1"/>
      <c r="RCQ131" s="1"/>
      <c r="RCR131" s="1"/>
      <c r="RCS131" s="1"/>
      <c r="RCT131" s="1"/>
      <c r="RCU131" s="1"/>
      <c r="RCV131" s="1"/>
      <c r="RCW131" s="1"/>
      <c r="RCX131" s="1"/>
      <c r="RCY131" s="1"/>
      <c r="RCZ131" s="1"/>
      <c r="RDA131" s="1"/>
      <c r="RDB131" s="1"/>
      <c r="RDC131" s="1"/>
      <c r="RDD131" s="1"/>
      <c r="RDE131" s="1"/>
      <c r="RDF131" s="1"/>
      <c r="RDG131" s="1"/>
      <c r="RDH131" s="1"/>
      <c r="RDI131" s="1"/>
      <c r="RDJ131" s="1"/>
      <c r="RDK131" s="1"/>
      <c r="RDL131" s="1"/>
      <c r="RDM131" s="1"/>
      <c r="RDN131" s="1"/>
      <c r="RDO131" s="1"/>
      <c r="RDP131" s="1"/>
      <c r="RDQ131" s="1"/>
      <c r="RDR131" s="1"/>
      <c r="RDS131" s="1"/>
      <c r="RDT131" s="1"/>
      <c r="RDU131" s="1"/>
      <c r="RDV131" s="1"/>
      <c r="RDW131" s="1"/>
      <c r="RDX131" s="1"/>
      <c r="RDY131" s="1"/>
      <c r="RDZ131" s="1"/>
      <c r="REA131" s="1"/>
      <c r="REB131" s="1"/>
      <c r="REC131" s="1"/>
      <c r="RED131" s="1"/>
      <c r="REE131" s="1"/>
      <c r="REF131" s="1"/>
      <c r="REG131" s="1"/>
      <c r="REH131" s="1"/>
      <c r="REI131" s="1"/>
      <c r="REJ131" s="1"/>
      <c r="REK131" s="1"/>
      <c r="REL131" s="1"/>
      <c r="REM131" s="1"/>
      <c r="REN131" s="1"/>
      <c r="REO131" s="1"/>
      <c r="REP131" s="1"/>
      <c r="REQ131" s="1"/>
      <c r="RER131" s="1"/>
      <c r="RES131" s="1"/>
      <c r="RET131" s="1"/>
      <c r="REU131" s="1"/>
      <c r="REV131" s="1"/>
      <c r="REW131" s="1"/>
      <c r="REX131" s="1"/>
      <c r="REY131" s="1"/>
      <c r="REZ131" s="1"/>
      <c r="RFA131" s="1"/>
      <c r="RFB131" s="1"/>
      <c r="RFC131" s="1"/>
      <c r="RFD131" s="1"/>
      <c r="RFE131" s="1"/>
      <c r="RFF131" s="1"/>
      <c r="RFG131" s="1"/>
      <c r="RFH131" s="1"/>
      <c r="RFI131" s="1"/>
      <c r="RFJ131" s="1"/>
      <c r="RFK131" s="1"/>
      <c r="RFL131" s="1"/>
      <c r="RFM131" s="1"/>
      <c r="RFN131" s="1"/>
      <c r="RFO131" s="1"/>
      <c r="RFP131" s="1"/>
      <c r="RFQ131" s="1"/>
      <c r="RFR131" s="1"/>
      <c r="RFS131" s="1"/>
      <c r="RFT131" s="1"/>
      <c r="RFU131" s="1"/>
      <c r="RFV131" s="1"/>
      <c r="RFW131" s="1"/>
      <c r="RFX131" s="1"/>
      <c r="RFY131" s="1"/>
      <c r="RFZ131" s="1"/>
      <c r="RGA131" s="1"/>
      <c r="RGB131" s="1"/>
      <c r="RGC131" s="1"/>
      <c r="RGD131" s="1"/>
      <c r="RGE131" s="1"/>
      <c r="RGF131" s="1"/>
      <c r="RGG131" s="1"/>
      <c r="RGH131" s="1"/>
      <c r="RGI131" s="1"/>
      <c r="RGJ131" s="1"/>
      <c r="RGK131" s="1"/>
      <c r="RGL131" s="1"/>
      <c r="RGM131" s="1"/>
      <c r="RGN131" s="1"/>
      <c r="RGO131" s="1"/>
      <c r="RGP131" s="1"/>
      <c r="RGQ131" s="1"/>
      <c r="RGR131" s="1"/>
      <c r="RGS131" s="1"/>
      <c r="RGT131" s="1"/>
      <c r="RGU131" s="1"/>
      <c r="RGV131" s="1"/>
      <c r="RGW131" s="1"/>
      <c r="RGX131" s="1"/>
      <c r="RGY131" s="1"/>
      <c r="RGZ131" s="1"/>
      <c r="RHA131" s="1"/>
      <c r="RHB131" s="1"/>
      <c r="RHC131" s="1"/>
      <c r="RHD131" s="1"/>
      <c r="RHE131" s="1"/>
      <c r="RHF131" s="1"/>
      <c r="RHG131" s="1"/>
      <c r="RHH131" s="1"/>
      <c r="RHI131" s="1"/>
      <c r="RHJ131" s="1"/>
      <c r="RHK131" s="1"/>
      <c r="RHL131" s="1"/>
      <c r="RHM131" s="1"/>
      <c r="RHN131" s="1"/>
      <c r="RHO131" s="1"/>
      <c r="RHP131" s="1"/>
      <c r="RHQ131" s="1"/>
      <c r="RHR131" s="1"/>
      <c r="RHS131" s="1"/>
      <c r="RHT131" s="1"/>
      <c r="RHU131" s="1"/>
      <c r="RHV131" s="1"/>
      <c r="RHW131" s="1"/>
      <c r="RHX131" s="1"/>
      <c r="RHY131" s="1"/>
      <c r="RHZ131" s="1"/>
      <c r="RIA131" s="1"/>
      <c r="RIB131" s="1"/>
      <c r="RIC131" s="1"/>
      <c r="RID131" s="1"/>
      <c r="RIE131" s="1"/>
      <c r="RIF131" s="1"/>
      <c r="RIG131" s="1"/>
      <c r="RIH131" s="1"/>
      <c r="RII131" s="1"/>
      <c r="RIJ131" s="1"/>
      <c r="RIK131" s="1"/>
      <c r="RIL131" s="1"/>
      <c r="RIM131" s="1"/>
      <c r="RIN131" s="1"/>
      <c r="RIO131" s="1"/>
      <c r="RIP131" s="1"/>
      <c r="RIQ131" s="1"/>
      <c r="RIR131" s="1"/>
      <c r="RIS131" s="1"/>
      <c r="RIT131" s="1"/>
      <c r="RIU131" s="1"/>
      <c r="RIV131" s="1"/>
      <c r="RIW131" s="1"/>
      <c r="RIX131" s="1"/>
      <c r="RIY131" s="1"/>
      <c r="RIZ131" s="1"/>
      <c r="RJA131" s="1"/>
      <c r="RJB131" s="1"/>
      <c r="RJC131" s="1"/>
      <c r="RJD131" s="1"/>
      <c r="RJE131" s="1"/>
      <c r="RJF131" s="1"/>
      <c r="RJG131" s="1"/>
      <c r="RJH131" s="1"/>
      <c r="RJI131" s="1"/>
      <c r="RJJ131" s="1"/>
      <c r="RJK131" s="1"/>
      <c r="RJL131" s="1"/>
      <c r="RJM131" s="1"/>
      <c r="RJN131" s="1"/>
      <c r="RJO131" s="1"/>
      <c r="RJP131" s="1"/>
      <c r="RJQ131" s="1"/>
      <c r="RJR131" s="1"/>
      <c r="RJS131" s="1"/>
      <c r="RJT131" s="1"/>
      <c r="RJU131" s="1"/>
      <c r="RJV131" s="1"/>
      <c r="RJW131" s="1"/>
      <c r="RJX131" s="1"/>
      <c r="RJY131" s="1"/>
      <c r="RJZ131" s="1"/>
      <c r="RKA131" s="1"/>
      <c r="RKB131" s="1"/>
      <c r="RKC131" s="1"/>
      <c r="RKD131" s="1"/>
      <c r="RKE131" s="1"/>
      <c r="RKF131" s="1"/>
      <c r="RKG131" s="1"/>
      <c r="RKH131" s="1"/>
      <c r="RKI131" s="1"/>
      <c r="RKJ131" s="1"/>
      <c r="RKK131" s="1"/>
      <c r="RKL131" s="1"/>
      <c r="RKM131" s="1"/>
      <c r="RKN131" s="1"/>
      <c r="RKO131" s="1"/>
      <c r="RKP131" s="1"/>
      <c r="RKQ131" s="1"/>
      <c r="RKR131" s="1"/>
      <c r="RKS131" s="1"/>
      <c r="RKT131" s="1"/>
      <c r="RKU131" s="1"/>
      <c r="RKV131" s="1"/>
      <c r="RKW131" s="1"/>
      <c r="RKX131" s="1"/>
      <c r="RKY131" s="1"/>
      <c r="RKZ131" s="1"/>
      <c r="RLA131" s="1"/>
      <c r="RLB131" s="1"/>
      <c r="RLC131" s="1"/>
      <c r="RLD131" s="1"/>
      <c r="RLE131" s="1"/>
      <c r="RLF131" s="1"/>
      <c r="RLG131" s="1"/>
      <c r="RLH131" s="1"/>
      <c r="RLI131" s="1"/>
      <c r="RLJ131" s="1"/>
      <c r="RLK131" s="1"/>
      <c r="RLL131" s="1"/>
      <c r="RLM131" s="1"/>
      <c r="RLN131" s="1"/>
      <c r="RLO131" s="1"/>
      <c r="RLP131" s="1"/>
      <c r="RLQ131" s="1"/>
      <c r="RLR131" s="1"/>
      <c r="RLS131" s="1"/>
      <c r="RLT131" s="1"/>
      <c r="RLU131" s="1"/>
      <c r="RLV131" s="1"/>
      <c r="RLW131" s="1"/>
      <c r="RLX131" s="1"/>
      <c r="RLY131" s="1"/>
      <c r="RLZ131" s="1"/>
      <c r="RMA131" s="1"/>
      <c r="RMB131" s="1"/>
      <c r="RMC131" s="1"/>
      <c r="RMD131" s="1"/>
      <c r="RME131" s="1"/>
      <c r="RMF131" s="1"/>
      <c r="RMG131" s="1"/>
      <c r="RMH131" s="1"/>
      <c r="RMI131" s="1"/>
      <c r="RMJ131" s="1"/>
      <c r="RMK131" s="1"/>
      <c r="RML131" s="1"/>
      <c r="RMM131" s="1"/>
      <c r="RMN131" s="1"/>
      <c r="RMO131" s="1"/>
      <c r="RMP131" s="1"/>
      <c r="RMQ131" s="1"/>
      <c r="RMR131" s="1"/>
      <c r="RMS131" s="1"/>
      <c r="RMT131" s="1"/>
      <c r="RMU131" s="1"/>
      <c r="RMV131" s="1"/>
      <c r="RMW131" s="1"/>
      <c r="RMX131" s="1"/>
      <c r="RMY131" s="1"/>
      <c r="RMZ131" s="1"/>
      <c r="RNA131" s="1"/>
      <c r="RNB131" s="1"/>
      <c r="RNC131" s="1"/>
      <c r="RND131" s="1"/>
      <c r="RNE131" s="1"/>
      <c r="RNF131" s="1"/>
      <c r="RNG131" s="1"/>
      <c r="RNH131" s="1"/>
      <c r="RNI131" s="1"/>
      <c r="RNJ131" s="1"/>
      <c r="RNK131" s="1"/>
      <c r="RNL131" s="1"/>
      <c r="RNM131" s="1"/>
      <c r="RNN131" s="1"/>
      <c r="RNO131" s="1"/>
      <c r="RNP131" s="1"/>
      <c r="RNQ131" s="1"/>
      <c r="RNR131" s="1"/>
      <c r="RNS131" s="1"/>
      <c r="RNT131" s="1"/>
      <c r="RNU131" s="1"/>
      <c r="RNV131" s="1"/>
      <c r="RNW131" s="1"/>
      <c r="RNX131" s="1"/>
      <c r="RNY131" s="1"/>
      <c r="RNZ131" s="1"/>
      <c r="ROA131" s="1"/>
      <c r="ROB131" s="1"/>
      <c r="ROC131" s="1"/>
      <c r="ROD131" s="1"/>
      <c r="ROE131" s="1"/>
      <c r="ROF131" s="1"/>
      <c r="ROG131" s="1"/>
      <c r="ROH131" s="1"/>
      <c r="ROI131" s="1"/>
      <c r="ROJ131" s="1"/>
      <c r="ROK131" s="1"/>
      <c r="ROL131" s="1"/>
      <c r="ROM131" s="1"/>
      <c r="RON131" s="1"/>
      <c r="ROO131" s="1"/>
      <c r="ROP131" s="1"/>
      <c r="ROQ131" s="1"/>
      <c r="ROR131" s="1"/>
      <c r="ROS131" s="1"/>
      <c r="ROT131" s="1"/>
      <c r="ROU131" s="1"/>
      <c r="ROV131" s="1"/>
      <c r="ROW131" s="1"/>
      <c r="ROX131" s="1"/>
      <c r="ROY131" s="1"/>
      <c r="ROZ131" s="1"/>
      <c r="RPA131" s="1"/>
      <c r="RPB131" s="1"/>
      <c r="RPC131" s="1"/>
      <c r="RPD131" s="1"/>
      <c r="RPE131" s="1"/>
      <c r="RPF131" s="1"/>
      <c r="RPG131" s="1"/>
      <c r="RPH131" s="1"/>
      <c r="RPI131" s="1"/>
      <c r="RPJ131" s="1"/>
      <c r="RPK131" s="1"/>
      <c r="RPL131" s="1"/>
      <c r="RPM131" s="1"/>
      <c r="RPN131" s="1"/>
      <c r="RPO131" s="1"/>
      <c r="RPP131" s="1"/>
      <c r="RPQ131" s="1"/>
      <c r="RPR131" s="1"/>
      <c r="RPS131" s="1"/>
      <c r="RPT131" s="1"/>
      <c r="RPU131" s="1"/>
      <c r="RPV131" s="1"/>
      <c r="RPW131" s="1"/>
      <c r="RPX131" s="1"/>
      <c r="RPY131" s="1"/>
      <c r="RPZ131" s="1"/>
      <c r="RQA131" s="1"/>
      <c r="RQB131" s="1"/>
      <c r="RQC131" s="1"/>
      <c r="RQD131" s="1"/>
      <c r="RQE131" s="1"/>
      <c r="RQF131" s="1"/>
      <c r="RQG131" s="1"/>
      <c r="RQH131" s="1"/>
      <c r="RQI131" s="1"/>
      <c r="RQJ131" s="1"/>
      <c r="RQK131" s="1"/>
      <c r="RQL131" s="1"/>
      <c r="RQM131" s="1"/>
      <c r="RQN131" s="1"/>
      <c r="RQO131" s="1"/>
      <c r="RQP131" s="1"/>
      <c r="RQQ131" s="1"/>
      <c r="RQR131" s="1"/>
      <c r="RQS131" s="1"/>
      <c r="RQT131" s="1"/>
      <c r="RQU131" s="1"/>
      <c r="RQV131" s="1"/>
      <c r="RQW131" s="1"/>
      <c r="RQX131" s="1"/>
      <c r="RQY131" s="1"/>
      <c r="RQZ131" s="1"/>
      <c r="RRA131" s="1"/>
      <c r="RRB131" s="1"/>
      <c r="RRC131" s="1"/>
      <c r="RRD131" s="1"/>
      <c r="RRE131" s="1"/>
      <c r="RRF131" s="1"/>
      <c r="RRG131" s="1"/>
      <c r="RRH131" s="1"/>
      <c r="RRI131" s="1"/>
      <c r="RRJ131" s="1"/>
      <c r="RRK131" s="1"/>
      <c r="RRL131" s="1"/>
      <c r="RRM131" s="1"/>
      <c r="RRN131" s="1"/>
      <c r="RRO131" s="1"/>
      <c r="RRP131" s="1"/>
      <c r="RRQ131" s="1"/>
      <c r="RRR131" s="1"/>
      <c r="RRS131" s="1"/>
      <c r="RRT131" s="1"/>
      <c r="RRU131" s="1"/>
      <c r="RRV131" s="1"/>
      <c r="RRW131" s="1"/>
      <c r="RRX131" s="1"/>
      <c r="RRY131" s="1"/>
      <c r="RRZ131" s="1"/>
      <c r="RSA131" s="1"/>
      <c r="RSB131" s="1"/>
      <c r="RSC131" s="1"/>
      <c r="RSD131" s="1"/>
      <c r="RSE131" s="1"/>
      <c r="RSF131" s="1"/>
      <c r="RSG131" s="1"/>
      <c r="RSH131" s="1"/>
      <c r="RSI131" s="1"/>
      <c r="RSJ131" s="1"/>
      <c r="RSK131" s="1"/>
      <c r="RSL131" s="1"/>
      <c r="RSM131" s="1"/>
      <c r="RSN131" s="1"/>
      <c r="RSO131" s="1"/>
      <c r="RSP131" s="1"/>
      <c r="RSQ131" s="1"/>
      <c r="RSR131" s="1"/>
      <c r="RSS131" s="1"/>
      <c r="RST131" s="1"/>
      <c r="RSU131" s="1"/>
      <c r="RSV131" s="1"/>
      <c r="RSW131" s="1"/>
      <c r="RSX131" s="1"/>
      <c r="RSY131" s="1"/>
      <c r="RSZ131" s="1"/>
      <c r="RTA131" s="1"/>
      <c r="RTB131" s="1"/>
      <c r="RTC131" s="1"/>
      <c r="RTD131" s="1"/>
      <c r="RTE131" s="1"/>
      <c r="RTF131" s="1"/>
      <c r="RTG131" s="1"/>
      <c r="RTH131" s="1"/>
      <c r="RTI131" s="1"/>
      <c r="RTJ131" s="1"/>
      <c r="RTK131" s="1"/>
      <c r="RTL131" s="1"/>
      <c r="RTM131" s="1"/>
      <c r="RTN131" s="1"/>
      <c r="RTO131" s="1"/>
      <c r="RTP131" s="1"/>
      <c r="RTQ131" s="1"/>
      <c r="RTR131" s="1"/>
      <c r="RTS131" s="1"/>
      <c r="RTT131" s="1"/>
      <c r="RTU131" s="1"/>
      <c r="RTV131" s="1"/>
      <c r="RTW131" s="1"/>
      <c r="RTX131" s="1"/>
      <c r="RTY131" s="1"/>
      <c r="RTZ131" s="1"/>
      <c r="RUA131" s="1"/>
      <c r="RUB131" s="1"/>
      <c r="RUC131" s="1"/>
      <c r="RUD131" s="1"/>
      <c r="RUE131" s="1"/>
      <c r="RUF131" s="1"/>
      <c r="RUG131" s="1"/>
      <c r="RUH131" s="1"/>
      <c r="RUI131" s="1"/>
      <c r="RUJ131" s="1"/>
      <c r="RUK131" s="1"/>
      <c r="RUL131" s="1"/>
      <c r="RUM131" s="1"/>
      <c r="RUN131" s="1"/>
      <c r="RUO131" s="1"/>
      <c r="RUP131" s="1"/>
      <c r="RUQ131" s="1"/>
      <c r="RUR131" s="1"/>
      <c r="RUS131" s="1"/>
      <c r="RUT131" s="1"/>
      <c r="RUU131" s="1"/>
      <c r="RUV131" s="1"/>
      <c r="RUW131" s="1"/>
      <c r="RUX131" s="1"/>
      <c r="RUY131" s="1"/>
      <c r="RUZ131" s="1"/>
      <c r="RVA131" s="1"/>
      <c r="RVB131" s="1"/>
      <c r="RVC131" s="1"/>
      <c r="RVD131" s="1"/>
      <c r="RVE131" s="1"/>
      <c r="RVF131" s="1"/>
      <c r="RVG131" s="1"/>
      <c r="RVH131" s="1"/>
      <c r="RVI131" s="1"/>
      <c r="RVJ131" s="1"/>
      <c r="RVK131" s="1"/>
      <c r="RVL131" s="1"/>
      <c r="RVM131" s="1"/>
      <c r="RVN131" s="1"/>
      <c r="RVO131" s="1"/>
      <c r="RVP131" s="1"/>
      <c r="RVQ131" s="1"/>
      <c r="RVR131" s="1"/>
      <c r="RVS131" s="1"/>
      <c r="RVT131" s="1"/>
      <c r="RVU131" s="1"/>
      <c r="RVV131" s="1"/>
      <c r="RVW131" s="1"/>
      <c r="RVX131" s="1"/>
      <c r="RVY131" s="1"/>
      <c r="RVZ131" s="1"/>
      <c r="RWA131" s="1"/>
      <c r="RWB131" s="1"/>
      <c r="RWC131" s="1"/>
      <c r="RWD131" s="1"/>
      <c r="RWE131" s="1"/>
      <c r="RWF131" s="1"/>
      <c r="RWG131" s="1"/>
      <c r="RWH131" s="1"/>
      <c r="RWI131" s="1"/>
      <c r="RWJ131" s="1"/>
      <c r="RWK131" s="1"/>
      <c r="RWL131" s="1"/>
      <c r="RWM131" s="1"/>
      <c r="RWN131" s="1"/>
      <c r="RWO131" s="1"/>
      <c r="RWP131" s="1"/>
      <c r="RWQ131" s="1"/>
      <c r="RWR131" s="1"/>
      <c r="RWS131" s="1"/>
      <c r="RWT131" s="1"/>
      <c r="RWU131" s="1"/>
      <c r="RWV131" s="1"/>
      <c r="RWW131" s="1"/>
      <c r="RWX131" s="1"/>
      <c r="RWY131" s="1"/>
      <c r="RWZ131" s="1"/>
      <c r="RXA131" s="1"/>
      <c r="RXB131" s="1"/>
      <c r="RXC131" s="1"/>
      <c r="RXD131" s="1"/>
      <c r="RXE131" s="1"/>
      <c r="RXF131" s="1"/>
      <c r="RXG131" s="1"/>
      <c r="RXH131" s="1"/>
      <c r="RXI131" s="1"/>
      <c r="RXJ131" s="1"/>
      <c r="RXK131" s="1"/>
      <c r="RXL131" s="1"/>
      <c r="RXM131" s="1"/>
      <c r="RXN131" s="1"/>
      <c r="RXO131" s="1"/>
      <c r="RXP131" s="1"/>
      <c r="RXQ131" s="1"/>
      <c r="RXR131" s="1"/>
      <c r="RXS131" s="1"/>
      <c r="RXT131" s="1"/>
      <c r="RXU131" s="1"/>
      <c r="RXV131" s="1"/>
      <c r="RXW131" s="1"/>
      <c r="RXX131" s="1"/>
      <c r="RXY131" s="1"/>
      <c r="RXZ131" s="1"/>
      <c r="RYA131" s="1"/>
      <c r="RYB131" s="1"/>
      <c r="RYC131" s="1"/>
      <c r="RYD131" s="1"/>
      <c r="RYE131" s="1"/>
      <c r="RYF131" s="1"/>
      <c r="RYG131" s="1"/>
      <c r="RYH131" s="1"/>
      <c r="RYI131" s="1"/>
      <c r="RYJ131" s="1"/>
      <c r="RYK131" s="1"/>
      <c r="RYL131" s="1"/>
      <c r="RYM131" s="1"/>
      <c r="RYN131" s="1"/>
      <c r="RYO131" s="1"/>
      <c r="RYP131" s="1"/>
      <c r="RYQ131" s="1"/>
      <c r="RYR131" s="1"/>
      <c r="RYS131" s="1"/>
      <c r="RYT131" s="1"/>
      <c r="RYU131" s="1"/>
      <c r="RYV131" s="1"/>
      <c r="RYW131" s="1"/>
      <c r="RYX131" s="1"/>
      <c r="RYY131" s="1"/>
      <c r="RYZ131" s="1"/>
      <c r="RZA131" s="1"/>
      <c r="RZB131" s="1"/>
      <c r="RZC131" s="1"/>
      <c r="RZD131" s="1"/>
      <c r="RZE131" s="1"/>
      <c r="RZF131" s="1"/>
      <c r="RZG131" s="1"/>
      <c r="RZH131" s="1"/>
      <c r="RZI131" s="1"/>
      <c r="RZJ131" s="1"/>
      <c r="RZK131" s="1"/>
      <c r="RZL131" s="1"/>
      <c r="RZM131" s="1"/>
      <c r="RZN131" s="1"/>
      <c r="RZO131" s="1"/>
      <c r="RZP131" s="1"/>
      <c r="RZQ131" s="1"/>
      <c r="RZR131" s="1"/>
      <c r="RZS131" s="1"/>
      <c r="RZT131" s="1"/>
      <c r="RZU131" s="1"/>
      <c r="RZV131" s="1"/>
      <c r="RZW131" s="1"/>
      <c r="RZX131" s="1"/>
      <c r="RZY131" s="1"/>
      <c r="RZZ131" s="1"/>
      <c r="SAA131" s="1"/>
      <c r="SAB131" s="1"/>
      <c r="SAC131" s="1"/>
      <c r="SAD131" s="1"/>
      <c r="SAE131" s="1"/>
      <c r="SAF131" s="1"/>
      <c r="SAG131" s="1"/>
      <c r="SAH131" s="1"/>
      <c r="SAI131" s="1"/>
      <c r="SAJ131" s="1"/>
      <c r="SAK131" s="1"/>
      <c r="SAL131" s="1"/>
      <c r="SAM131" s="1"/>
      <c r="SAN131" s="1"/>
      <c r="SAO131" s="1"/>
      <c r="SAP131" s="1"/>
      <c r="SAQ131" s="1"/>
      <c r="SAR131" s="1"/>
      <c r="SAS131" s="1"/>
      <c r="SAT131" s="1"/>
      <c r="SAU131" s="1"/>
      <c r="SAV131" s="1"/>
      <c r="SAW131" s="1"/>
      <c r="SAX131" s="1"/>
      <c r="SAY131" s="1"/>
      <c r="SAZ131" s="1"/>
      <c r="SBA131" s="1"/>
      <c r="SBB131" s="1"/>
      <c r="SBC131" s="1"/>
      <c r="SBD131" s="1"/>
      <c r="SBE131" s="1"/>
      <c r="SBF131" s="1"/>
      <c r="SBG131" s="1"/>
      <c r="SBH131" s="1"/>
      <c r="SBI131" s="1"/>
      <c r="SBJ131" s="1"/>
      <c r="SBK131" s="1"/>
      <c r="SBL131" s="1"/>
      <c r="SBM131" s="1"/>
      <c r="SBN131" s="1"/>
      <c r="SBO131" s="1"/>
      <c r="SBP131" s="1"/>
      <c r="SBQ131" s="1"/>
      <c r="SBR131" s="1"/>
      <c r="SBS131" s="1"/>
      <c r="SBT131" s="1"/>
      <c r="SBU131" s="1"/>
      <c r="SBV131" s="1"/>
      <c r="SBW131" s="1"/>
      <c r="SBX131" s="1"/>
      <c r="SBY131" s="1"/>
      <c r="SBZ131" s="1"/>
      <c r="SCA131" s="1"/>
      <c r="SCB131" s="1"/>
      <c r="SCC131" s="1"/>
      <c r="SCD131" s="1"/>
      <c r="SCE131" s="1"/>
      <c r="SCF131" s="1"/>
      <c r="SCG131" s="1"/>
      <c r="SCH131" s="1"/>
      <c r="SCI131" s="1"/>
      <c r="SCJ131" s="1"/>
      <c r="SCK131" s="1"/>
      <c r="SCL131" s="1"/>
      <c r="SCM131" s="1"/>
      <c r="SCN131" s="1"/>
      <c r="SCO131" s="1"/>
      <c r="SCP131" s="1"/>
      <c r="SCQ131" s="1"/>
      <c r="SCR131" s="1"/>
      <c r="SCS131" s="1"/>
      <c r="SCT131" s="1"/>
      <c r="SCU131" s="1"/>
      <c r="SCV131" s="1"/>
      <c r="SCW131" s="1"/>
      <c r="SCX131" s="1"/>
      <c r="SCY131" s="1"/>
      <c r="SCZ131" s="1"/>
      <c r="SDA131" s="1"/>
      <c r="SDB131" s="1"/>
      <c r="SDC131" s="1"/>
      <c r="SDD131" s="1"/>
      <c r="SDE131" s="1"/>
      <c r="SDF131" s="1"/>
      <c r="SDG131" s="1"/>
      <c r="SDH131" s="1"/>
      <c r="SDI131" s="1"/>
      <c r="SDJ131" s="1"/>
      <c r="SDK131" s="1"/>
      <c r="SDL131" s="1"/>
      <c r="SDM131" s="1"/>
      <c r="SDN131" s="1"/>
      <c r="SDO131" s="1"/>
      <c r="SDP131" s="1"/>
      <c r="SDQ131" s="1"/>
      <c r="SDR131" s="1"/>
      <c r="SDS131" s="1"/>
      <c r="SDT131" s="1"/>
      <c r="SDU131" s="1"/>
      <c r="SDV131" s="1"/>
      <c r="SDW131" s="1"/>
      <c r="SDX131" s="1"/>
      <c r="SDY131" s="1"/>
      <c r="SDZ131" s="1"/>
      <c r="SEA131" s="1"/>
      <c r="SEB131" s="1"/>
      <c r="SEC131" s="1"/>
      <c r="SED131" s="1"/>
      <c r="SEE131" s="1"/>
      <c r="SEF131" s="1"/>
      <c r="SEG131" s="1"/>
      <c r="SEH131" s="1"/>
      <c r="SEI131" s="1"/>
      <c r="SEJ131" s="1"/>
      <c r="SEK131" s="1"/>
      <c r="SEL131" s="1"/>
      <c r="SEM131" s="1"/>
      <c r="SEN131" s="1"/>
      <c r="SEO131" s="1"/>
      <c r="SEP131" s="1"/>
      <c r="SEQ131" s="1"/>
      <c r="SER131" s="1"/>
      <c r="SES131" s="1"/>
      <c r="SET131" s="1"/>
      <c r="SEU131" s="1"/>
      <c r="SEV131" s="1"/>
      <c r="SEW131" s="1"/>
      <c r="SEX131" s="1"/>
      <c r="SEY131" s="1"/>
      <c r="SEZ131" s="1"/>
      <c r="SFA131" s="1"/>
      <c r="SFB131" s="1"/>
      <c r="SFC131" s="1"/>
      <c r="SFD131" s="1"/>
      <c r="SFE131" s="1"/>
      <c r="SFF131" s="1"/>
      <c r="SFG131" s="1"/>
      <c r="SFH131" s="1"/>
      <c r="SFI131" s="1"/>
      <c r="SFJ131" s="1"/>
      <c r="SFK131" s="1"/>
      <c r="SFL131" s="1"/>
      <c r="SFM131" s="1"/>
      <c r="SFN131" s="1"/>
      <c r="SFO131" s="1"/>
      <c r="SFP131" s="1"/>
      <c r="SFQ131" s="1"/>
      <c r="SFR131" s="1"/>
      <c r="SFS131" s="1"/>
      <c r="SFT131" s="1"/>
      <c r="SFU131" s="1"/>
      <c r="SFV131" s="1"/>
      <c r="SFW131" s="1"/>
      <c r="SFX131" s="1"/>
      <c r="SFY131" s="1"/>
      <c r="SFZ131" s="1"/>
      <c r="SGA131" s="1"/>
      <c r="SGB131" s="1"/>
      <c r="SGC131" s="1"/>
      <c r="SGD131" s="1"/>
      <c r="SGE131" s="1"/>
      <c r="SGF131" s="1"/>
      <c r="SGG131" s="1"/>
      <c r="SGH131" s="1"/>
      <c r="SGI131" s="1"/>
      <c r="SGJ131" s="1"/>
      <c r="SGK131" s="1"/>
      <c r="SGL131" s="1"/>
      <c r="SGM131" s="1"/>
      <c r="SGN131" s="1"/>
      <c r="SGO131" s="1"/>
      <c r="SGP131" s="1"/>
      <c r="SGQ131" s="1"/>
      <c r="SGR131" s="1"/>
      <c r="SGS131" s="1"/>
      <c r="SGT131" s="1"/>
      <c r="SGU131" s="1"/>
      <c r="SGV131" s="1"/>
      <c r="SGW131" s="1"/>
      <c r="SGX131" s="1"/>
      <c r="SGY131" s="1"/>
      <c r="SGZ131" s="1"/>
      <c r="SHA131" s="1"/>
      <c r="SHB131" s="1"/>
      <c r="SHC131" s="1"/>
      <c r="SHD131" s="1"/>
      <c r="SHE131" s="1"/>
      <c r="SHF131" s="1"/>
      <c r="SHG131" s="1"/>
      <c r="SHH131" s="1"/>
      <c r="SHI131" s="1"/>
      <c r="SHJ131" s="1"/>
      <c r="SHK131" s="1"/>
      <c r="SHL131" s="1"/>
      <c r="SHM131" s="1"/>
      <c r="SHN131" s="1"/>
      <c r="SHO131" s="1"/>
      <c r="SHP131" s="1"/>
      <c r="SHQ131" s="1"/>
      <c r="SHR131" s="1"/>
      <c r="SHS131" s="1"/>
      <c r="SHT131" s="1"/>
      <c r="SHU131" s="1"/>
      <c r="SHV131" s="1"/>
      <c r="SHW131" s="1"/>
      <c r="SHX131" s="1"/>
      <c r="SHY131" s="1"/>
      <c r="SHZ131" s="1"/>
      <c r="SIA131" s="1"/>
      <c r="SIB131" s="1"/>
      <c r="SIC131" s="1"/>
      <c r="SID131" s="1"/>
      <c r="SIE131" s="1"/>
      <c r="SIF131" s="1"/>
      <c r="SIG131" s="1"/>
      <c r="SIH131" s="1"/>
      <c r="SII131" s="1"/>
      <c r="SIJ131" s="1"/>
      <c r="SIK131" s="1"/>
      <c r="SIL131" s="1"/>
      <c r="SIM131" s="1"/>
      <c r="SIN131" s="1"/>
      <c r="SIO131" s="1"/>
      <c r="SIP131" s="1"/>
      <c r="SIQ131" s="1"/>
      <c r="SIR131" s="1"/>
      <c r="SIS131" s="1"/>
      <c r="SIT131" s="1"/>
      <c r="SIU131" s="1"/>
      <c r="SIV131" s="1"/>
      <c r="SIW131" s="1"/>
      <c r="SIX131" s="1"/>
      <c r="SIY131" s="1"/>
      <c r="SIZ131" s="1"/>
      <c r="SJA131" s="1"/>
      <c r="SJB131" s="1"/>
      <c r="SJC131" s="1"/>
      <c r="SJD131" s="1"/>
      <c r="SJE131" s="1"/>
      <c r="SJF131" s="1"/>
      <c r="SJG131" s="1"/>
      <c r="SJH131" s="1"/>
      <c r="SJI131" s="1"/>
      <c r="SJJ131" s="1"/>
      <c r="SJK131" s="1"/>
      <c r="SJL131" s="1"/>
      <c r="SJM131" s="1"/>
      <c r="SJN131" s="1"/>
      <c r="SJO131" s="1"/>
      <c r="SJP131" s="1"/>
      <c r="SJQ131" s="1"/>
      <c r="SJR131" s="1"/>
      <c r="SJS131" s="1"/>
      <c r="SJT131" s="1"/>
      <c r="SJU131" s="1"/>
      <c r="SJV131" s="1"/>
      <c r="SJW131" s="1"/>
      <c r="SJX131" s="1"/>
      <c r="SJY131" s="1"/>
      <c r="SJZ131" s="1"/>
      <c r="SKA131" s="1"/>
      <c r="SKB131" s="1"/>
      <c r="SKC131" s="1"/>
      <c r="SKD131" s="1"/>
      <c r="SKE131" s="1"/>
      <c r="SKF131" s="1"/>
      <c r="SKG131" s="1"/>
      <c r="SKH131" s="1"/>
      <c r="SKI131" s="1"/>
      <c r="SKJ131" s="1"/>
      <c r="SKK131" s="1"/>
      <c r="SKL131" s="1"/>
      <c r="SKM131" s="1"/>
      <c r="SKN131" s="1"/>
      <c r="SKO131" s="1"/>
      <c r="SKP131" s="1"/>
      <c r="SKQ131" s="1"/>
      <c r="SKR131" s="1"/>
      <c r="SKS131" s="1"/>
      <c r="SKT131" s="1"/>
      <c r="SKU131" s="1"/>
      <c r="SKV131" s="1"/>
      <c r="SKW131" s="1"/>
      <c r="SKX131" s="1"/>
      <c r="SKY131" s="1"/>
      <c r="SKZ131" s="1"/>
      <c r="SLA131" s="1"/>
      <c r="SLB131" s="1"/>
      <c r="SLC131" s="1"/>
      <c r="SLD131" s="1"/>
      <c r="SLE131" s="1"/>
      <c r="SLF131" s="1"/>
      <c r="SLG131" s="1"/>
      <c r="SLH131" s="1"/>
      <c r="SLI131" s="1"/>
      <c r="SLJ131" s="1"/>
      <c r="SLK131" s="1"/>
      <c r="SLL131" s="1"/>
      <c r="SLM131" s="1"/>
      <c r="SLN131" s="1"/>
      <c r="SLO131" s="1"/>
      <c r="SLP131" s="1"/>
      <c r="SLQ131" s="1"/>
      <c r="SLR131" s="1"/>
      <c r="SLS131" s="1"/>
      <c r="SLT131" s="1"/>
      <c r="SLU131" s="1"/>
      <c r="SLV131" s="1"/>
      <c r="SLW131" s="1"/>
      <c r="SLX131" s="1"/>
      <c r="SLY131" s="1"/>
      <c r="SLZ131" s="1"/>
      <c r="SMA131" s="1"/>
      <c r="SMB131" s="1"/>
      <c r="SMC131" s="1"/>
      <c r="SMD131" s="1"/>
      <c r="SME131" s="1"/>
      <c r="SMF131" s="1"/>
      <c r="SMG131" s="1"/>
      <c r="SMH131" s="1"/>
      <c r="SMI131" s="1"/>
      <c r="SMJ131" s="1"/>
      <c r="SMK131" s="1"/>
      <c r="SML131" s="1"/>
      <c r="SMM131" s="1"/>
      <c r="SMN131" s="1"/>
      <c r="SMO131" s="1"/>
      <c r="SMP131" s="1"/>
      <c r="SMQ131" s="1"/>
      <c r="SMR131" s="1"/>
      <c r="SMS131" s="1"/>
      <c r="SMT131" s="1"/>
      <c r="SMU131" s="1"/>
      <c r="SMV131" s="1"/>
      <c r="SMW131" s="1"/>
      <c r="SMX131" s="1"/>
      <c r="SMY131" s="1"/>
      <c r="SMZ131" s="1"/>
      <c r="SNA131" s="1"/>
      <c r="SNB131" s="1"/>
      <c r="SNC131" s="1"/>
      <c r="SND131" s="1"/>
      <c r="SNE131" s="1"/>
      <c r="SNF131" s="1"/>
      <c r="SNG131" s="1"/>
      <c r="SNH131" s="1"/>
      <c r="SNI131" s="1"/>
      <c r="SNJ131" s="1"/>
      <c r="SNK131" s="1"/>
      <c r="SNL131" s="1"/>
      <c r="SNM131" s="1"/>
      <c r="SNN131" s="1"/>
      <c r="SNO131" s="1"/>
      <c r="SNP131" s="1"/>
      <c r="SNQ131" s="1"/>
      <c r="SNR131" s="1"/>
      <c r="SNS131" s="1"/>
      <c r="SNT131" s="1"/>
      <c r="SNU131" s="1"/>
      <c r="SNV131" s="1"/>
      <c r="SNW131" s="1"/>
      <c r="SNX131" s="1"/>
      <c r="SNY131" s="1"/>
      <c r="SNZ131" s="1"/>
      <c r="SOA131" s="1"/>
      <c r="SOB131" s="1"/>
      <c r="SOC131" s="1"/>
      <c r="SOD131" s="1"/>
      <c r="SOE131" s="1"/>
      <c r="SOF131" s="1"/>
      <c r="SOG131" s="1"/>
      <c r="SOH131" s="1"/>
      <c r="SOI131" s="1"/>
      <c r="SOJ131" s="1"/>
      <c r="SOK131" s="1"/>
      <c r="SOL131" s="1"/>
      <c r="SOM131" s="1"/>
      <c r="SON131" s="1"/>
      <c r="SOO131" s="1"/>
      <c r="SOP131" s="1"/>
      <c r="SOQ131" s="1"/>
      <c r="SOR131" s="1"/>
      <c r="SOS131" s="1"/>
      <c r="SOT131" s="1"/>
      <c r="SOU131" s="1"/>
      <c r="SOV131" s="1"/>
      <c r="SOW131" s="1"/>
      <c r="SOX131" s="1"/>
      <c r="SOY131" s="1"/>
      <c r="SOZ131" s="1"/>
      <c r="SPA131" s="1"/>
      <c r="SPB131" s="1"/>
      <c r="SPC131" s="1"/>
      <c r="SPD131" s="1"/>
      <c r="SPE131" s="1"/>
      <c r="SPF131" s="1"/>
      <c r="SPG131" s="1"/>
      <c r="SPH131" s="1"/>
      <c r="SPI131" s="1"/>
      <c r="SPJ131" s="1"/>
      <c r="SPK131" s="1"/>
      <c r="SPL131" s="1"/>
      <c r="SPM131" s="1"/>
      <c r="SPN131" s="1"/>
      <c r="SPO131" s="1"/>
      <c r="SPP131" s="1"/>
      <c r="SPQ131" s="1"/>
      <c r="SPR131" s="1"/>
      <c r="SPS131" s="1"/>
      <c r="SPT131" s="1"/>
      <c r="SPU131" s="1"/>
      <c r="SPV131" s="1"/>
      <c r="SPW131" s="1"/>
      <c r="SPX131" s="1"/>
      <c r="SPY131" s="1"/>
      <c r="SPZ131" s="1"/>
      <c r="SQA131" s="1"/>
      <c r="SQB131" s="1"/>
      <c r="SQC131" s="1"/>
      <c r="SQD131" s="1"/>
      <c r="SQE131" s="1"/>
      <c r="SQF131" s="1"/>
      <c r="SQG131" s="1"/>
      <c r="SQH131" s="1"/>
      <c r="SQI131" s="1"/>
      <c r="SQJ131" s="1"/>
      <c r="SQK131" s="1"/>
      <c r="SQL131" s="1"/>
      <c r="SQM131" s="1"/>
      <c r="SQN131" s="1"/>
      <c r="SQO131" s="1"/>
      <c r="SQP131" s="1"/>
      <c r="SQQ131" s="1"/>
      <c r="SQR131" s="1"/>
      <c r="SQS131" s="1"/>
      <c r="SQT131" s="1"/>
      <c r="SQU131" s="1"/>
      <c r="SQV131" s="1"/>
      <c r="SQW131" s="1"/>
      <c r="SQX131" s="1"/>
      <c r="SQY131" s="1"/>
      <c r="SQZ131" s="1"/>
      <c r="SRA131" s="1"/>
      <c r="SRB131" s="1"/>
      <c r="SRC131" s="1"/>
      <c r="SRD131" s="1"/>
      <c r="SRE131" s="1"/>
      <c r="SRF131" s="1"/>
      <c r="SRG131" s="1"/>
      <c r="SRH131" s="1"/>
      <c r="SRI131" s="1"/>
      <c r="SRJ131" s="1"/>
      <c r="SRK131" s="1"/>
      <c r="SRL131" s="1"/>
      <c r="SRM131" s="1"/>
      <c r="SRN131" s="1"/>
      <c r="SRO131" s="1"/>
      <c r="SRP131" s="1"/>
      <c r="SRQ131" s="1"/>
      <c r="SRR131" s="1"/>
      <c r="SRS131" s="1"/>
      <c r="SRT131" s="1"/>
      <c r="SRU131" s="1"/>
      <c r="SRV131" s="1"/>
      <c r="SRW131" s="1"/>
      <c r="SRX131" s="1"/>
      <c r="SRY131" s="1"/>
      <c r="SRZ131" s="1"/>
      <c r="SSA131" s="1"/>
      <c r="SSB131" s="1"/>
      <c r="SSC131" s="1"/>
      <c r="SSD131" s="1"/>
      <c r="SSE131" s="1"/>
      <c r="SSF131" s="1"/>
      <c r="SSG131" s="1"/>
      <c r="SSH131" s="1"/>
      <c r="SSI131" s="1"/>
      <c r="SSJ131" s="1"/>
      <c r="SSK131" s="1"/>
      <c r="SSL131" s="1"/>
      <c r="SSM131" s="1"/>
      <c r="SSN131" s="1"/>
      <c r="SSO131" s="1"/>
      <c r="SSP131" s="1"/>
      <c r="SSQ131" s="1"/>
      <c r="SSR131" s="1"/>
      <c r="SSS131" s="1"/>
      <c r="SST131" s="1"/>
      <c r="SSU131" s="1"/>
      <c r="SSV131" s="1"/>
      <c r="SSW131" s="1"/>
      <c r="SSX131" s="1"/>
      <c r="SSY131" s="1"/>
      <c r="SSZ131" s="1"/>
      <c r="STA131" s="1"/>
      <c r="STB131" s="1"/>
      <c r="STC131" s="1"/>
      <c r="STD131" s="1"/>
      <c r="STE131" s="1"/>
      <c r="STF131" s="1"/>
      <c r="STG131" s="1"/>
      <c r="STH131" s="1"/>
      <c r="STI131" s="1"/>
      <c r="STJ131" s="1"/>
      <c r="STK131" s="1"/>
      <c r="STL131" s="1"/>
      <c r="STM131" s="1"/>
      <c r="STN131" s="1"/>
      <c r="STO131" s="1"/>
      <c r="STP131" s="1"/>
      <c r="STQ131" s="1"/>
      <c r="STR131" s="1"/>
      <c r="STS131" s="1"/>
      <c r="STT131" s="1"/>
      <c r="STU131" s="1"/>
      <c r="STV131" s="1"/>
      <c r="STW131" s="1"/>
      <c r="STX131" s="1"/>
      <c r="STY131" s="1"/>
      <c r="STZ131" s="1"/>
      <c r="SUA131" s="1"/>
      <c r="SUB131" s="1"/>
      <c r="SUC131" s="1"/>
      <c r="SUD131" s="1"/>
      <c r="SUE131" s="1"/>
      <c r="SUF131" s="1"/>
      <c r="SUG131" s="1"/>
      <c r="SUH131" s="1"/>
      <c r="SUI131" s="1"/>
      <c r="SUJ131" s="1"/>
      <c r="SUK131" s="1"/>
      <c r="SUL131" s="1"/>
      <c r="SUM131" s="1"/>
      <c r="SUN131" s="1"/>
      <c r="SUO131" s="1"/>
      <c r="SUP131" s="1"/>
      <c r="SUQ131" s="1"/>
      <c r="SUR131" s="1"/>
      <c r="SUS131" s="1"/>
      <c r="SUT131" s="1"/>
      <c r="SUU131" s="1"/>
      <c r="SUV131" s="1"/>
      <c r="SUW131" s="1"/>
      <c r="SUX131" s="1"/>
      <c r="SUY131" s="1"/>
      <c r="SUZ131" s="1"/>
      <c r="SVA131" s="1"/>
      <c r="SVB131" s="1"/>
      <c r="SVC131" s="1"/>
      <c r="SVD131" s="1"/>
      <c r="SVE131" s="1"/>
      <c r="SVF131" s="1"/>
      <c r="SVG131" s="1"/>
      <c r="SVH131" s="1"/>
      <c r="SVI131" s="1"/>
      <c r="SVJ131" s="1"/>
      <c r="SVK131" s="1"/>
      <c r="SVL131" s="1"/>
      <c r="SVM131" s="1"/>
      <c r="SVN131" s="1"/>
      <c r="SVO131" s="1"/>
      <c r="SVP131" s="1"/>
      <c r="SVQ131" s="1"/>
      <c r="SVR131" s="1"/>
      <c r="SVS131" s="1"/>
      <c r="SVT131" s="1"/>
      <c r="SVU131" s="1"/>
      <c r="SVV131" s="1"/>
      <c r="SVW131" s="1"/>
      <c r="SVX131" s="1"/>
      <c r="SVY131" s="1"/>
      <c r="SVZ131" s="1"/>
      <c r="SWA131" s="1"/>
      <c r="SWB131" s="1"/>
      <c r="SWC131" s="1"/>
      <c r="SWD131" s="1"/>
      <c r="SWE131" s="1"/>
      <c r="SWF131" s="1"/>
      <c r="SWG131" s="1"/>
      <c r="SWH131" s="1"/>
      <c r="SWI131" s="1"/>
      <c r="SWJ131" s="1"/>
      <c r="SWK131" s="1"/>
      <c r="SWL131" s="1"/>
      <c r="SWM131" s="1"/>
      <c r="SWN131" s="1"/>
      <c r="SWO131" s="1"/>
      <c r="SWP131" s="1"/>
      <c r="SWQ131" s="1"/>
      <c r="SWR131" s="1"/>
      <c r="SWS131" s="1"/>
      <c r="SWT131" s="1"/>
      <c r="SWU131" s="1"/>
      <c r="SWV131" s="1"/>
      <c r="SWW131" s="1"/>
      <c r="SWX131" s="1"/>
      <c r="SWY131" s="1"/>
      <c r="SWZ131" s="1"/>
      <c r="SXA131" s="1"/>
      <c r="SXB131" s="1"/>
      <c r="SXC131" s="1"/>
      <c r="SXD131" s="1"/>
      <c r="SXE131" s="1"/>
      <c r="SXF131" s="1"/>
      <c r="SXG131" s="1"/>
      <c r="SXH131" s="1"/>
      <c r="SXI131" s="1"/>
      <c r="SXJ131" s="1"/>
      <c r="SXK131" s="1"/>
      <c r="SXL131" s="1"/>
      <c r="SXM131" s="1"/>
      <c r="SXN131" s="1"/>
      <c r="SXO131" s="1"/>
      <c r="SXP131" s="1"/>
      <c r="SXQ131" s="1"/>
      <c r="SXR131" s="1"/>
      <c r="SXS131" s="1"/>
      <c r="SXT131" s="1"/>
      <c r="SXU131" s="1"/>
      <c r="SXV131" s="1"/>
      <c r="SXW131" s="1"/>
      <c r="SXX131" s="1"/>
      <c r="SXY131" s="1"/>
      <c r="SXZ131" s="1"/>
      <c r="SYA131" s="1"/>
      <c r="SYB131" s="1"/>
      <c r="SYC131" s="1"/>
      <c r="SYD131" s="1"/>
      <c r="SYE131" s="1"/>
      <c r="SYF131" s="1"/>
      <c r="SYG131" s="1"/>
      <c r="SYH131" s="1"/>
      <c r="SYI131" s="1"/>
      <c r="SYJ131" s="1"/>
      <c r="SYK131" s="1"/>
      <c r="SYL131" s="1"/>
      <c r="SYM131" s="1"/>
      <c r="SYN131" s="1"/>
      <c r="SYO131" s="1"/>
      <c r="SYP131" s="1"/>
      <c r="SYQ131" s="1"/>
      <c r="SYR131" s="1"/>
      <c r="SYS131" s="1"/>
      <c r="SYT131" s="1"/>
      <c r="SYU131" s="1"/>
      <c r="SYV131" s="1"/>
      <c r="SYW131" s="1"/>
      <c r="SYX131" s="1"/>
      <c r="SYY131" s="1"/>
      <c r="SYZ131" s="1"/>
      <c r="SZA131" s="1"/>
      <c r="SZB131" s="1"/>
      <c r="SZC131" s="1"/>
      <c r="SZD131" s="1"/>
      <c r="SZE131" s="1"/>
      <c r="SZF131" s="1"/>
      <c r="SZG131" s="1"/>
      <c r="SZH131" s="1"/>
      <c r="SZI131" s="1"/>
      <c r="SZJ131" s="1"/>
      <c r="SZK131" s="1"/>
      <c r="SZL131" s="1"/>
      <c r="SZM131" s="1"/>
      <c r="SZN131" s="1"/>
      <c r="SZO131" s="1"/>
      <c r="SZP131" s="1"/>
      <c r="SZQ131" s="1"/>
      <c r="SZR131" s="1"/>
      <c r="SZS131" s="1"/>
      <c r="SZT131" s="1"/>
      <c r="SZU131" s="1"/>
      <c r="SZV131" s="1"/>
      <c r="SZW131" s="1"/>
      <c r="SZX131" s="1"/>
      <c r="SZY131" s="1"/>
      <c r="SZZ131" s="1"/>
      <c r="TAA131" s="1"/>
      <c r="TAB131" s="1"/>
      <c r="TAC131" s="1"/>
      <c r="TAD131" s="1"/>
      <c r="TAE131" s="1"/>
      <c r="TAF131" s="1"/>
      <c r="TAG131" s="1"/>
      <c r="TAH131" s="1"/>
      <c r="TAI131" s="1"/>
      <c r="TAJ131" s="1"/>
      <c r="TAK131" s="1"/>
      <c r="TAL131" s="1"/>
      <c r="TAM131" s="1"/>
      <c r="TAN131" s="1"/>
      <c r="TAO131" s="1"/>
      <c r="TAP131" s="1"/>
      <c r="TAQ131" s="1"/>
      <c r="TAR131" s="1"/>
      <c r="TAS131" s="1"/>
      <c r="TAT131" s="1"/>
      <c r="TAU131" s="1"/>
      <c r="TAV131" s="1"/>
      <c r="TAW131" s="1"/>
      <c r="TAX131" s="1"/>
      <c r="TAY131" s="1"/>
      <c r="TAZ131" s="1"/>
      <c r="TBA131" s="1"/>
      <c r="TBB131" s="1"/>
      <c r="TBC131" s="1"/>
      <c r="TBD131" s="1"/>
      <c r="TBE131" s="1"/>
      <c r="TBF131" s="1"/>
      <c r="TBG131" s="1"/>
      <c r="TBH131" s="1"/>
      <c r="TBI131" s="1"/>
      <c r="TBJ131" s="1"/>
      <c r="TBK131" s="1"/>
      <c r="TBL131" s="1"/>
      <c r="TBM131" s="1"/>
      <c r="TBN131" s="1"/>
      <c r="TBO131" s="1"/>
      <c r="TBP131" s="1"/>
      <c r="TBQ131" s="1"/>
      <c r="TBR131" s="1"/>
      <c r="TBS131" s="1"/>
      <c r="TBT131" s="1"/>
      <c r="TBU131" s="1"/>
      <c r="TBV131" s="1"/>
      <c r="TBW131" s="1"/>
      <c r="TBX131" s="1"/>
      <c r="TBY131" s="1"/>
      <c r="TBZ131" s="1"/>
      <c r="TCA131" s="1"/>
      <c r="TCB131" s="1"/>
      <c r="TCC131" s="1"/>
      <c r="TCD131" s="1"/>
      <c r="TCE131" s="1"/>
      <c r="TCF131" s="1"/>
      <c r="TCG131" s="1"/>
      <c r="TCH131" s="1"/>
      <c r="TCI131" s="1"/>
      <c r="TCJ131" s="1"/>
      <c r="TCK131" s="1"/>
      <c r="TCL131" s="1"/>
      <c r="TCM131" s="1"/>
      <c r="TCN131" s="1"/>
      <c r="TCO131" s="1"/>
      <c r="TCP131" s="1"/>
      <c r="TCQ131" s="1"/>
      <c r="TCR131" s="1"/>
      <c r="TCS131" s="1"/>
      <c r="TCT131" s="1"/>
      <c r="TCU131" s="1"/>
      <c r="TCV131" s="1"/>
      <c r="TCW131" s="1"/>
      <c r="TCX131" s="1"/>
      <c r="TCY131" s="1"/>
      <c r="TCZ131" s="1"/>
      <c r="TDA131" s="1"/>
      <c r="TDB131" s="1"/>
      <c r="TDC131" s="1"/>
      <c r="TDD131" s="1"/>
      <c r="TDE131" s="1"/>
      <c r="TDF131" s="1"/>
      <c r="TDG131" s="1"/>
      <c r="TDH131" s="1"/>
      <c r="TDI131" s="1"/>
      <c r="TDJ131" s="1"/>
      <c r="TDK131" s="1"/>
      <c r="TDL131" s="1"/>
      <c r="TDM131" s="1"/>
      <c r="TDN131" s="1"/>
      <c r="TDO131" s="1"/>
      <c r="TDP131" s="1"/>
      <c r="TDQ131" s="1"/>
      <c r="TDR131" s="1"/>
      <c r="TDS131" s="1"/>
      <c r="TDT131" s="1"/>
      <c r="TDU131" s="1"/>
      <c r="TDV131" s="1"/>
      <c r="TDW131" s="1"/>
      <c r="TDX131" s="1"/>
      <c r="TDY131" s="1"/>
      <c r="TDZ131" s="1"/>
      <c r="TEA131" s="1"/>
      <c r="TEB131" s="1"/>
      <c r="TEC131" s="1"/>
      <c r="TED131" s="1"/>
      <c r="TEE131" s="1"/>
      <c r="TEF131" s="1"/>
      <c r="TEG131" s="1"/>
      <c r="TEH131" s="1"/>
      <c r="TEI131" s="1"/>
      <c r="TEJ131" s="1"/>
      <c r="TEK131" s="1"/>
      <c r="TEL131" s="1"/>
      <c r="TEM131" s="1"/>
      <c r="TEN131" s="1"/>
      <c r="TEO131" s="1"/>
      <c r="TEP131" s="1"/>
      <c r="TEQ131" s="1"/>
      <c r="TER131" s="1"/>
      <c r="TES131" s="1"/>
      <c r="TET131" s="1"/>
      <c r="TEU131" s="1"/>
      <c r="TEV131" s="1"/>
      <c r="TEW131" s="1"/>
      <c r="TEX131" s="1"/>
      <c r="TEY131" s="1"/>
      <c r="TEZ131" s="1"/>
      <c r="TFA131" s="1"/>
      <c r="TFB131" s="1"/>
      <c r="TFC131" s="1"/>
      <c r="TFD131" s="1"/>
      <c r="TFE131" s="1"/>
      <c r="TFF131" s="1"/>
      <c r="TFG131" s="1"/>
      <c r="TFH131" s="1"/>
      <c r="TFI131" s="1"/>
      <c r="TFJ131" s="1"/>
      <c r="TFK131" s="1"/>
      <c r="TFL131" s="1"/>
      <c r="TFM131" s="1"/>
      <c r="TFN131" s="1"/>
      <c r="TFO131" s="1"/>
      <c r="TFP131" s="1"/>
      <c r="TFQ131" s="1"/>
      <c r="TFR131" s="1"/>
      <c r="TFS131" s="1"/>
      <c r="TFT131" s="1"/>
      <c r="TFU131" s="1"/>
      <c r="TFV131" s="1"/>
      <c r="TFW131" s="1"/>
      <c r="TFX131" s="1"/>
      <c r="TFY131" s="1"/>
      <c r="TFZ131" s="1"/>
      <c r="TGA131" s="1"/>
      <c r="TGB131" s="1"/>
      <c r="TGC131" s="1"/>
      <c r="TGD131" s="1"/>
      <c r="TGE131" s="1"/>
      <c r="TGF131" s="1"/>
      <c r="TGG131" s="1"/>
      <c r="TGH131" s="1"/>
      <c r="TGI131" s="1"/>
      <c r="TGJ131" s="1"/>
      <c r="TGK131" s="1"/>
      <c r="TGL131" s="1"/>
      <c r="TGM131" s="1"/>
      <c r="TGN131" s="1"/>
      <c r="TGO131" s="1"/>
      <c r="TGP131" s="1"/>
      <c r="TGQ131" s="1"/>
      <c r="TGR131" s="1"/>
      <c r="TGS131" s="1"/>
      <c r="TGT131" s="1"/>
      <c r="TGU131" s="1"/>
      <c r="TGV131" s="1"/>
      <c r="TGW131" s="1"/>
      <c r="TGX131" s="1"/>
      <c r="TGY131" s="1"/>
      <c r="TGZ131" s="1"/>
      <c r="THA131" s="1"/>
      <c r="THB131" s="1"/>
      <c r="THC131" s="1"/>
      <c r="THD131" s="1"/>
      <c r="THE131" s="1"/>
      <c r="THF131" s="1"/>
      <c r="THG131" s="1"/>
      <c r="THH131" s="1"/>
      <c r="THI131" s="1"/>
      <c r="THJ131" s="1"/>
      <c r="THK131" s="1"/>
      <c r="THL131" s="1"/>
      <c r="THM131" s="1"/>
      <c r="THN131" s="1"/>
      <c r="THO131" s="1"/>
      <c r="THP131" s="1"/>
      <c r="THQ131" s="1"/>
      <c r="THR131" s="1"/>
      <c r="THS131" s="1"/>
      <c r="THT131" s="1"/>
      <c r="THU131" s="1"/>
      <c r="THV131" s="1"/>
      <c r="THW131" s="1"/>
      <c r="THX131" s="1"/>
      <c r="THY131" s="1"/>
      <c r="THZ131" s="1"/>
      <c r="TIA131" s="1"/>
      <c r="TIB131" s="1"/>
      <c r="TIC131" s="1"/>
      <c r="TID131" s="1"/>
      <c r="TIE131" s="1"/>
      <c r="TIF131" s="1"/>
      <c r="TIG131" s="1"/>
      <c r="TIH131" s="1"/>
      <c r="TII131" s="1"/>
      <c r="TIJ131" s="1"/>
      <c r="TIK131" s="1"/>
      <c r="TIL131" s="1"/>
      <c r="TIM131" s="1"/>
      <c r="TIN131" s="1"/>
      <c r="TIO131" s="1"/>
      <c r="TIP131" s="1"/>
      <c r="TIQ131" s="1"/>
      <c r="TIR131" s="1"/>
      <c r="TIS131" s="1"/>
      <c r="TIT131" s="1"/>
      <c r="TIU131" s="1"/>
      <c r="TIV131" s="1"/>
      <c r="TIW131" s="1"/>
      <c r="TIX131" s="1"/>
      <c r="TIY131" s="1"/>
      <c r="TIZ131" s="1"/>
      <c r="TJA131" s="1"/>
      <c r="TJB131" s="1"/>
      <c r="TJC131" s="1"/>
      <c r="TJD131" s="1"/>
      <c r="TJE131" s="1"/>
      <c r="TJF131" s="1"/>
      <c r="TJG131" s="1"/>
      <c r="TJH131" s="1"/>
      <c r="TJI131" s="1"/>
      <c r="TJJ131" s="1"/>
      <c r="TJK131" s="1"/>
      <c r="TJL131" s="1"/>
      <c r="TJM131" s="1"/>
      <c r="TJN131" s="1"/>
      <c r="TJO131" s="1"/>
      <c r="TJP131" s="1"/>
      <c r="TJQ131" s="1"/>
      <c r="TJR131" s="1"/>
      <c r="TJS131" s="1"/>
      <c r="TJT131" s="1"/>
      <c r="TJU131" s="1"/>
      <c r="TJV131" s="1"/>
      <c r="TJW131" s="1"/>
      <c r="TJX131" s="1"/>
      <c r="TJY131" s="1"/>
      <c r="TJZ131" s="1"/>
      <c r="TKA131" s="1"/>
      <c r="TKB131" s="1"/>
      <c r="TKC131" s="1"/>
      <c r="TKD131" s="1"/>
      <c r="TKE131" s="1"/>
      <c r="TKF131" s="1"/>
      <c r="TKG131" s="1"/>
      <c r="TKH131" s="1"/>
      <c r="TKI131" s="1"/>
      <c r="TKJ131" s="1"/>
      <c r="TKK131" s="1"/>
      <c r="TKL131" s="1"/>
      <c r="TKM131" s="1"/>
      <c r="TKN131" s="1"/>
      <c r="TKO131" s="1"/>
      <c r="TKP131" s="1"/>
      <c r="TKQ131" s="1"/>
      <c r="TKR131" s="1"/>
      <c r="TKS131" s="1"/>
      <c r="TKT131" s="1"/>
      <c r="TKU131" s="1"/>
      <c r="TKV131" s="1"/>
      <c r="TKW131" s="1"/>
      <c r="TKX131" s="1"/>
      <c r="TKY131" s="1"/>
      <c r="TKZ131" s="1"/>
      <c r="TLA131" s="1"/>
      <c r="TLB131" s="1"/>
      <c r="TLC131" s="1"/>
      <c r="TLD131" s="1"/>
      <c r="TLE131" s="1"/>
      <c r="TLF131" s="1"/>
      <c r="TLG131" s="1"/>
      <c r="TLH131" s="1"/>
      <c r="TLI131" s="1"/>
      <c r="TLJ131" s="1"/>
      <c r="TLK131" s="1"/>
      <c r="TLL131" s="1"/>
      <c r="TLM131" s="1"/>
      <c r="TLN131" s="1"/>
      <c r="TLO131" s="1"/>
      <c r="TLP131" s="1"/>
      <c r="TLQ131" s="1"/>
      <c r="TLR131" s="1"/>
      <c r="TLS131" s="1"/>
      <c r="TLT131" s="1"/>
      <c r="TLU131" s="1"/>
      <c r="TLV131" s="1"/>
      <c r="TLW131" s="1"/>
      <c r="TLX131" s="1"/>
      <c r="TLY131" s="1"/>
      <c r="TLZ131" s="1"/>
      <c r="TMA131" s="1"/>
      <c r="TMB131" s="1"/>
      <c r="TMC131" s="1"/>
      <c r="TMD131" s="1"/>
      <c r="TME131" s="1"/>
      <c r="TMF131" s="1"/>
      <c r="TMG131" s="1"/>
      <c r="TMH131" s="1"/>
      <c r="TMI131" s="1"/>
      <c r="TMJ131" s="1"/>
      <c r="TMK131" s="1"/>
      <c r="TML131" s="1"/>
      <c r="TMM131" s="1"/>
      <c r="TMN131" s="1"/>
      <c r="TMO131" s="1"/>
      <c r="TMP131" s="1"/>
      <c r="TMQ131" s="1"/>
      <c r="TMR131" s="1"/>
      <c r="TMS131" s="1"/>
      <c r="TMT131" s="1"/>
      <c r="TMU131" s="1"/>
      <c r="TMV131" s="1"/>
      <c r="TMW131" s="1"/>
      <c r="TMX131" s="1"/>
      <c r="TMY131" s="1"/>
      <c r="TMZ131" s="1"/>
      <c r="TNA131" s="1"/>
      <c r="TNB131" s="1"/>
      <c r="TNC131" s="1"/>
      <c r="TND131" s="1"/>
      <c r="TNE131" s="1"/>
      <c r="TNF131" s="1"/>
      <c r="TNG131" s="1"/>
      <c r="TNH131" s="1"/>
      <c r="TNI131" s="1"/>
      <c r="TNJ131" s="1"/>
      <c r="TNK131" s="1"/>
      <c r="TNL131" s="1"/>
      <c r="TNM131" s="1"/>
      <c r="TNN131" s="1"/>
      <c r="TNO131" s="1"/>
      <c r="TNP131" s="1"/>
      <c r="TNQ131" s="1"/>
      <c r="TNR131" s="1"/>
      <c r="TNS131" s="1"/>
      <c r="TNT131" s="1"/>
      <c r="TNU131" s="1"/>
      <c r="TNV131" s="1"/>
      <c r="TNW131" s="1"/>
      <c r="TNX131" s="1"/>
      <c r="TNY131" s="1"/>
      <c r="TNZ131" s="1"/>
      <c r="TOA131" s="1"/>
      <c r="TOB131" s="1"/>
      <c r="TOC131" s="1"/>
      <c r="TOD131" s="1"/>
      <c r="TOE131" s="1"/>
      <c r="TOF131" s="1"/>
      <c r="TOG131" s="1"/>
      <c r="TOH131" s="1"/>
      <c r="TOI131" s="1"/>
      <c r="TOJ131" s="1"/>
      <c r="TOK131" s="1"/>
      <c r="TOL131" s="1"/>
      <c r="TOM131" s="1"/>
      <c r="TON131" s="1"/>
      <c r="TOO131" s="1"/>
      <c r="TOP131" s="1"/>
      <c r="TOQ131" s="1"/>
      <c r="TOR131" s="1"/>
      <c r="TOS131" s="1"/>
      <c r="TOT131" s="1"/>
      <c r="TOU131" s="1"/>
      <c r="TOV131" s="1"/>
      <c r="TOW131" s="1"/>
      <c r="TOX131" s="1"/>
      <c r="TOY131" s="1"/>
      <c r="TOZ131" s="1"/>
      <c r="TPA131" s="1"/>
      <c r="TPB131" s="1"/>
      <c r="TPC131" s="1"/>
      <c r="TPD131" s="1"/>
      <c r="TPE131" s="1"/>
      <c r="TPF131" s="1"/>
      <c r="TPG131" s="1"/>
      <c r="TPH131" s="1"/>
      <c r="TPI131" s="1"/>
      <c r="TPJ131" s="1"/>
      <c r="TPK131" s="1"/>
      <c r="TPL131" s="1"/>
      <c r="TPM131" s="1"/>
      <c r="TPN131" s="1"/>
      <c r="TPO131" s="1"/>
      <c r="TPP131" s="1"/>
      <c r="TPQ131" s="1"/>
      <c r="TPR131" s="1"/>
      <c r="TPS131" s="1"/>
      <c r="TPT131" s="1"/>
      <c r="TPU131" s="1"/>
      <c r="TPV131" s="1"/>
      <c r="TPW131" s="1"/>
      <c r="TPX131" s="1"/>
      <c r="TPY131" s="1"/>
      <c r="TPZ131" s="1"/>
      <c r="TQA131" s="1"/>
      <c r="TQB131" s="1"/>
      <c r="TQC131" s="1"/>
      <c r="TQD131" s="1"/>
      <c r="TQE131" s="1"/>
      <c r="TQF131" s="1"/>
      <c r="TQG131" s="1"/>
      <c r="TQH131" s="1"/>
      <c r="TQI131" s="1"/>
      <c r="TQJ131" s="1"/>
      <c r="TQK131" s="1"/>
      <c r="TQL131" s="1"/>
      <c r="TQM131" s="1"/>
      <c r="TQN131" s="1"/>
      <c r="TQO131" s="1"/>
      <c r="TQP131" s="1"/>
      <c r="TQQ131" s="1"/>
      <c r="TQR131" s="1"/>
      <c r="TQS131" s="1"/>
      <c r="TQT131" s="1"/>
      <c r="TQU131" s="1"/>
      <c r="TQV131" s="1"/>
      <c r="TQW131" s="1"/>
      <c r="TQX131" s="1"/>
      <c r="TQY131" s="1"/>
      <c r="TQZ131" s="1"/>
      <c r="TRA131" s="1"/>
      <c r="TRB131" s="1"/>
      <c r="TRC131" s="1"/>
      <c r="TRD131" s="1"/>
      <c r="TRE131" s="1"/>
      <c r="TRF131" s="1"/>
      <c r="TRG131" s="1"/>
      <c r="TRH131" s="1"/>
      <c r="TRI131" s="1"/>
      <c r="TRJ131" s="1"/>
      <c r="TRK131" s="1"/>
      <c r="TRL131" s="1"/>
      <c r="TRM131" s="1"/>
      <c r="TRN131" s="1"/>
      <c r="TRO131" s="1"/>
      <c r="TRP131" s="1"/>
      <c r="TRQ131" s="1"/>
      <c r="TRR131" s="1"/>
      <c r="TRS131" s="1"/>
      <c r="TRT131" s="1"/>
      <c r="TRU131" s="1"/>
      <c r="TRV131" s="1"/>
      <c r="TRW131" s="1"/>
      <c r="TRX131" s="1"/>
      <c r="TRY131" s="1"/>
      <c r="TRZ131" s="1"/>
      <c r="TSA131" s="1"/>
      <c r="TSB131" s="1"/>
      <c r="TSC131" s="1"/>
      <c r="TSD131" s="1"/>
      <c r="TSE131" s="1"/>
      <c r="TSF131" s="1"/>
      <c r="TSG131" s="1"/>
      <c r="TSH131" s="1"/>
      <c r="TSI131" s="1"/>
      <c r="TSJ131" s="1"/>
      <c r="TSK131" s="1"/>
      <c r="TSL131" s="1"/>
      <c r="TSM131" s="1"/>
      <c r="TSN131" s="1"/>
      <c r="TSO131" s="1"/>
      <c r="TSP131" s="1"/>
      <c r="TSQ131" s="1"/>
      <c r="TSR131" s="1"/>
      <c r="TSS131" s="1"/>
      <c r="TST131" s="1"/>
      <c r="TSU131" s="1"/>
      <c r="TSV131" s="1"/>
      <c r="TSW131" s="1"/>
      <c r="TSX131" s="1"/>
      <c r="TSY131" s="1"/>
      <c r="TSZ131" s="1"/>
      <c r="TTA131" s="1"/>
      <c r="TTB131" s="1"/>
      <c r="TTC131" s="1"/>
      <c r="TTD131" s="1"/>
      <c r="TTE131" s="1"/>
      <c r="TTF131" s="1"/>
      <c r="TTG131" s="1"/>
      <c r="TTH131" s="1"/>
      <c r="TTI131" s="1"/>
      <c r="TTJ131" s="1"/>
      <c r="TTK131" s="1"/>
      <c r="TTL131" s="1"/>
      <c r="TTM131" s="1"/>
      <c r="TTN131" s="1"/>
      <c r="TTO131" s="1"/>
      <c r="TTP131" s="1"/>
      <c r="TTQ131" s="1"/>
      <c r="TTR131" s="1"/>
      <c r="TTS131" s="1"/>
      <c r="TTT131" s="1"/>
      <c r="TTU131" s="1"/>
      <c r="TTV131" s="1"/>
      <c r="TTW131" s="1"/>
      <c r="TTX131" s="1"/>
      <c r="TTY131" s="1"/>
      <c r="TTZ131" s="1"/>
      <c r="TUA131" s="1"/>
      <c r="TUB131" s="1"/>
      <c r="TUC131" s="1"/>
      <c r="TUD131" s="1"/>
      <c r="TUE131" s="1"/>
      <c r="TUF131" s="1"/>
      <c r="TUG131" s="1"/>
      <c r="TUH131" s="1"/>
      <c r="TUI131" s="1"/>
      <c r="TUJ131" s="1"/>
      <c r="TUK131" s="1"/>
      <c r="TUL131" s="1"/>
      <c r="TUM131" s="1"/>
      <c r="TUN131" s="1"/>
      <c r="TUO131" s="1"/>
      <c r="TUP131" s="1"/>
      <c r="TUQ131" s="1"/>
      <c r="TUR131" s="1"/>
      <c r="TUS131" s="1"/>
      <c r="TUT131" s="1"/>
      <c r="TUU131" s="1"/>
      <c r="TUV131" s="1"/>
      <c r="TUW131" s="1"/>
      <c r="TUX131" s="1"/>
      <c r="TUY131" s="1"/>
      <c r="TUZ131" s="1"/>
      <c r="TVA131" s="1"/>
      <c r="TVB131" s="1"/>
      <c r="TVC131" s="1"/>
      <c r="TVD131" s="1"/>
      <c r="TVE131" s="1"/>
      <c r="TVF131" s="1"/>
      <c r="TVG131" s="1"/>
      <c r="TVH131" s="1"/>
      <c r="TVI131" s="1"/>
      <c r="TVJ131" s="1"/>
      <c r="TVK131" s="1"/>
      <c r="TVL131" s="1"/>
      <c r="TVM131" s="1"/>
      <c r="TVN131" s="1"/>
      <c r="TVO131" s="1"/>
      <c r="TVP131" s="1"/>
      <c r="TVQ131" s="1"/>
      <c r="TVR131" s="1"/>
      <c r="TVS131" s="1"/>
      <c r="TVT131" s="1"/>
      <c r="TVU131" s="1"/>
      <c r="TVV131" s="1"/>
      <c r="TVW131" s="1"/>
      <c r="TVX131" s="1"/>
      <c r="TVY131" s="1"/>
      <c r="TVZ131" s="1"/>
      <c r="TWA131" s="1"/>
      <c r="TWB131" s="1"/>
      <c r="TWC131" s="1"/>
      <c r="TWD131" s="1"/>
      <c r="TWE131" s="1"/>
      <c r="TWF131" s="1"/>
      <c r="TWG131" s="1"/>
      <c r="TWH131" s="1"/>
      <c r="TWI131" s="1"/>
      <c r="TWJ131" s="1"/>
      <c r="TWK131" s="1"/>
      <c r="TWL131" s="1"/>
      <c r="TWM131" s="1"/>
      <c r="TWN131" s="1"/>
      <c r="TWO131" s="1"/>
      <c r="TWP131" s="1"/>
      <c r="TWQ131" s="1"/>
      <c r="TWR131" s="1"/>
      <c r="TWS131" s="1"/>
      <c r="TWT131" s="1"/>
      <c r="TWU131" s="1"/>
      <c r="TWV131" s="1"/>
      <c r="TWW131" s="1"/>
      <c r="TWX131" s="1"/>
      <c r="TWY131" s="1"/>
      <c r="TWZ131" s="1"/>
      <c r="TXA131" s="1"/>
      <c r="TXB131" s="1"/>
      <c r="TXC131" s="1"/>
      <c r="TXD131" s="1"/>
      <c r="TXE131" s="1"/>
      <c r="TXF131" s="1"/>
      <c r="TXG131" s="1"/>
      <c r="TXH131" s="1"/>
      <c r="TXI131" s="1"/>
      <c r="TXJ131" s="1"/>
      <c r="TXK131" s="1"/>
      <c r="TXL131" s="1"/>
      <c r="TXM131" s="1"/>
      <c r="TXN131" s="1"/>
      <c r="TXO131" s="1"/>
      <c r="TXP131" s="1"/>
      <c r="TXQ131" s="1"/>
      <c r="TXR131" s="1"/>
      <c r="TXS131" s="1"/>
      <c r="TXT131" s="1"/>
      <c r="TXU131" s="1"/>
      <c r="TXV131" s="1"/>
      <c r="TXW131" s="1"/>
      <c r="TXX131" s="1"/>
      <c r="TXY131" s="1"/>
      <c r="TXZ131" s="1"/>
      <c r="TYA131" s="1"/>
      <c r="TYB131" s="1"/>
      <c r="TYC131" s="1"/>
      <c r="TYD131" s="1"/>
      <c r="TYE131" s="1"/>
      <c r="TYF131" s="1"/>
      <c r="TYG131" s="1"/>
      <c r="TYH131" s="1"/>
      <c r="TYI131" s="1"/>
      <c r="TYJ131" s="1"/>
      <c r="TYK131" s="1"/>
      <c r="TYL131" s="1"/>
      <c r="TYM131" s="1"/>
      <c r="TYN131" s="1"/>
      <c r="TYO131" s="1"/>
      <c r="TYP131" s="1"/>
      <c r="TYQ131" s="1"/>
      <c r="TYR131" s="1"/>
      <c r="TYS131" s="1"/>
      <c r="TYT131" s="1"/>
      <c r="TYU131" s="1"/>
      <c r="TYV131" s="1"/>
      <c r="TYW131" s="1"/>
      <c r="TYX131" s="1"/>
      <c r="TYY131" s="1"/>
      <c r="TYZ131" s="1"/>
      <c r="TZA131" s="1"/>
      <c r="TZB131" s="1"/>
      <c r="TZC131" s="1"/>
      <c r="TZD131" s="1"/>
      <c r="TZE131" s="1"/>
      <c r="TZF131" s="1"/>
      <c r="TZG131" s="1"/>
      <c r="TZH131" s="1"/>
      <c r="TZI131" s="1"/>
      <c r="TZJ131" s="1"/>
      <c r="TZK131" s="1"/>
      <c r="TZL131" s="1"/>
      <c r="TZM131" s="1"/>
      <c r="TZN131" s="1"/>
      <c r="TZO131" s="1"/>
      <c r="TZP131" s="1"/>
      <c r="TZQ131" s="1"/>
      <c r="TZR131" s="1"/>
      <c r="TZS131" s="1"/>
      <c r="TZT131" s="1"/>
      <c r="TZU131" s="1"/>
      <c r="TZV131" s="1"/>
      <c r="TZW131" s="1"/>
      <c r="TZX131" s="1"/>
      <c r="TZY131" s="1"/>
      <c r="TZZ131" s="1"/>
      <c r="UAA131" s="1"/>
      <c r="UAB131" s="1"/>
      <c r="UAC131" s="1"/>
      <c r="UAD131" s="1"/>
      <c r="UAE131" s="1"/>
      <c r="UAF131" s="1"/>
      <c r="UAG131" s="1"/>
      <c r="UAH131" s="1"/>
      <c r="UAI131" s="1"/>
      <c r="UAJ131" s="1"/>
      <c r="UAK131" s="1"/>
      <c r="UAL131" s="1"/>
      <c r="UAM131" s="1"/>
      <c r="UAN131" s="1"/>
      <c r="UAO131" s="1"/>
      <c r="UAP131" s="1"/>
      <c r="UAQ131" s="1"/>
      <c r="UAR131" s="1"/>
      <c r="UAS131" s="1"/>
      <c r="UAT131" s="1"/>
      <c r="UAU131" s="1"/>
      <c r="UAV131" s="1"/>
      <c r="UAW131" s="1"/>
      <c r="UAX131" s="1"/>
      <c r="UAY131" s="1"/>
      <c r="UAZ131" s="1"/>
      <c r="UBA131" s="1"/>
      <c r="UBB131" s="1"/>
      <c r="UBC131" s="1"/>
      <c r="UBD131" s="1"/>
      <c r="UBE131" s="1"/>
      <c r="UBF131" s="1"/>
      <c r="UBG131" s="1"/>
      <c r="UBH131" s="1"/>
      <c r="UBI131" s="1"/>
      <c r="UBJ131" s="1"/>
      <c r="UBK131" s="1"/>
      <c r="UBL131" s="1"/>
      <c r="UBM131" s="1"/>
      <c r="UBN131" s="1"/>
      <c r="UBO131" s="1"/>
      <c r="UBP131" s="1"/>
      <c r="UBQ131" s="1"/>
      <c r="UBR131" s="1"/>
      <c r="UBS131" s="1"/>
      <c r="UBT131" s="1"/>
      <c r="UBU131" s="1"/>
      <c r="UBV131" s="1"/>
      <c r="UBW131" s="1"/>
      <c r="UBX131" s="1"/>
      <c r="UBY131" s="1"/>
      <c r="UBZ131" s="1"/>
      <c r="UCA131" s="1"/>
      <c r="UCB131" s="1"/>
      <c r="UCC131" s="1"/>
      <c r="UCD131" s="1"/>
      <c r="UCE131" s="1"/>
      <c r="UCF131" s="1"/>
      <c r="UCG131" s="1"/>
      <c r="UCH131" s="1"/>
      <c r="UCI131" s="1"/>
      <c r="UCJ131" s="1"/>
      <c r="UCK131" s="1"/>
      <c r="UCL131" s="1"/>
      <c r="UCM131" s="1"/>
      <c r="UCN131" s="1"/>
      <c r="UCO131" s="1"/>
      <c r="UCP131" s="1"/>
      <c r="UCQ131" s="1"/>
      <c r="UCR131" s="1"/>
      <c r="UCS131" s="1"/>
      <c r="UCT131" s="1"/>
      <c r="UCU131" s="1"/>
      <c r="UCV131" s="1"/>
      <c r="UCW131" s="1"/>
      <c r="UCX131" s="1"/>
      <c r="UCY131" s="1"/>
      <c r="UCZ131" s="1"/>
      <c r="UDA131" s="1"/>
      <c r="UDB131" s="1"/>
      <c r="UDC131" s="1"/>
      <c r="UDD131" s="1"/>
      <c r="UDE131" s="1"/>
      <c r="UDF131" s="1"/>
      <c r="UDG131" s="1"/>
      <c r="UDH131" s="1"/>
      <c r="UDI131" s="1"/>
      <c r="UDJ131" s="1"/>
      <c r="UDK131" s="1"/>
      <c r="UDL131" s="1"/>
      <c r="UDM131" s="1"/>
      <c r="UDN131" s="1"/>
      <c r="UDO131" s="1"/>
      <c r="UDP131" s="1"/>
      <c r="UDQ131" s="1"/>
      <c r="UDR131" s="1"/>
      <c r="UDS131" s="1"/>
      <c r="UDT131" s="1"/>
      <c r="UDU131" s="1"/>
      <c r="UDV131" s="1"/>
      <c r="UDW131" s="1"/>
      <c r="UDX131" s="1"/>
      <c r="UDY131" s="1"/>
      <c r="UDZ131" s="1"/>
      <c r="UEA131" s="1"/>
      <c r="UEB131" s="1"/>
      <c r="UEC131" s="1"/>
      <c r="UED131" s="1"/>
      <c r="UEE131" s="1"/>
      <c r="UEF131" s="1"/>
      <c r="UEG131" s="1"/>
      <c r="UEH131" s="1"/>
      <c r="UEI131" s="1"/>
      <c r="UEJ131" s="1"/>
      <c r="UEK131" s="1"/>
      <c r="UEL131" s="1"/>
      <c r="UEM131" s="1"/>
      <c r="UEN131" s="1"/>
      <c r="UEO131" s="1"/>
      <c r="UEP131" s="1"/>
      <c r="UEQ131" s="1"/>
      <c r="UER131" s="1"/>
      <c r="UES131" s="1"/>
      <c r="UET131" s="1"/>
      <c r="UEU131" s="1"/>
      <c r="UEV131" s="1"/>
      <c r="UEW131" s="1"/>
      <c r="UEX131" s="1"/>
      <c r="UEY131" s="1"/>
      <c r="UEZ131" s="1"/>
      <c r="UFA131" s="1"/>
      <c r="UFB131" s="1"/>
      <c r="UFC131" s="1"/>
      <c r="UFD131" s="1"/>
      <c r="UFE131" s="1"/>
      <c r="UFF131" s="1"/>
      <c r="UFG131" s="1"/>
      <c r="UFH131" s="1"/>
      <c r="UFI131" s="1"/>
      <c r="UFJ131" s="1"/>
      <c r="UFK131" s="1"/>
      <c r="UFL131" s="1"/>
      <c r="UFM131" s="1"/>
      <c r="UFN131" s="1"/>
      <c r="UFO131" s="1"/>
      <c r="UFP131" s="1"/>
      <c r="UFQ131" s="1"/>
      <c r="UFR131" s="1"/>
      <c r="UFS131" s="1"/>
      <c r="UFT131" s="1"/>
      <c r="UFU131" s="1"/>
      <c r="UFV131" s="1"/>
      <c r="UFW131" s="1"/>
      <c r="UFX131" s="1"/>
      <c r="UFY131" s="1"/>
      <c r="UFZ131" s="1"/>
      <c r="UGA131" s="1"/>
      <c r="UGB131" s="1"/>
      <c r="UGC131" s="1"/>
      <c r="UGD131" s="1"/>
      <c r="UGE131" s="1"/>
      <c r="UGF131" s="1"/>
      <c r="UGG131" s="1"/>
      <c r="UGH131" s="1"/>
      <c r="UGI131" s="1"/>
      <c r="UGJ131" s="1"/>
      <c r="UGK131" s="1"/>
      <c r="UGL131" s="1"/>
      <c r="UGM131" s="1"/>
      <c r="UGN131" s="1"/>
      <c r="UGO131" s="1"/>
      <c r="UGP131" s="1"/>
      <c r="UGQ131" s="1"/>
      <c r="UGR131" s="1"/>
      <c r="UGS131" s="1"/>
      <c r="UGT131" s="1"/>
      <c r="UGU131" s="1"/>
      <c r="UGV131" s="1"/>
      <c r="UGW131" s="1"/>
      <c r="UGX131" s="1"/>
      <c r="UGY131" s="1"/>
      <c r="UGZ131" s="1"/>
      <c r="UHA131" s="1"/>
      <c r="UHB131" s="1"/>
      <c r="UHC131" s="1"/>
      <c r="UHD131" s="1"/>
      <c r="UHE131" s="1"/>
      <c r="UHF131" s="1"/>
      <c r="UHG131" s="1"/>
      <c r="UHH131" s="1"/>
      <c r="UHI131" s="1"/>
      <c r="UHJ131" s="1"/>
      <c r="UHK131" s="1"/>
      <c r="UHL131" s="1"/>
      <c r="UHM131" s="1"/>
      <c r="UHN131" s="1"/>
      <c r="UHO131" s="1"/>
      <c r="UHP131" s="1"/>
      <c r="UHQ131" s="1"/>
      <c r="UHR131" s="1"/>
      <c r="UHS131" s="1"/>
      <c r="UHT131" s="1"/>
      <c r="UHU131" s="1"/>
      <c r="UHV131" s="1"/>
      <c r="UHW131" s="1"/>
      <c r="UHX131" s="1"/>
      <c r="UHY131" s="1"/>
      <c r="UHZ131" s="1"/>
      <c r="UIA131" s="1"/>
      <c r="UIB131" s="1"/>
      <c r="UIC131" s="1"/>
      <c r="UID131" s="1"/>
      <c r="UIE131" s="1"/>
      <c r="UIF131" s="1"/>
      <c r="UIG131" s="1"/>
      <c r="UIH131" s="1"/>
      <c r="UII131" s="1"/>
      <c r="UIJ131" s="1"/>
      <c r="UIK131" s="1"/>
      <c r="UIL131" s="1"/>
      <c r="UIM131" s="1"/>
      <c r="UIN131" s="1"/>
      <c r="UIO131" s="1"/>
      <c r="UIP131" s="1"/>
      <c r="UIQ131" s="1"/>
      <c r="UIR131" s="1"/>
      <c r="UIS131" s="1"/>
      <c r="UIT131" s="1"/>
      <c r="UIU131" s="1"/>
      <c r="UIV131" s="1"/>
      <c r="UIW131" s="1"/>
      <c r="UIX131" s="1"/>
      <c r="UIY131" s="1"/>
      <c r="UIZ131" s="1"/>
      <c r="UJA131" s="1"/>
      <c r="UJB131" s="1"/>
      <c r="UJC131" s="1"/>
      <c r="UJD131" s="1"/>
      <c r="UJE131" s="1"/>
      <c r="UJF131" s="1"/>
      <c r="UJG131" s="1"/>
      <c r="UJH131" s="1"/>
      <c r="UJI131" s="1"/>
      <c r="UJJ131" s="1"/>
      <c r="UJK131" s="1"/>
      <c r="UJL131" s="1"/>
      <c r="UJM131" s="1"/>
      <c r="UJN131" s="1"/>
      <c r="UJO131" s="1"/>
      <c r="UJP131" s="1"/>
      <c r="UJQ131" s="1"/>
      <c r="UJR131" s="1"/>
      <c r="UJS131" s="1"/>
      <c r="UJT131" s="1"/>
      <c r="UJU131" s="1"/>
      <c r="UJV131" s="1"/>
      <c r="UJW131" s="1"/>
      <c r="UJX131" s="1"/>
      <c r="UJY131" s="1"/>
      <c r="UJZ131" s="1"/>
      <c r="UKA131" s="1"/>
      <c r="UKB131" s="1"/>
      <c r="UKC131" s="1"/>
      <c r="UKD131" s="1"/>
      <c r="UKE131" s="1"/>
      <c r="UKF131" s="1"/>
      <c r="UKG131" s="1"/>
      <c r="UKH131" s="1"/>
      <c r="UKI131" s="1"/>
      <c r="UKJ131" s="1"/>
      <c r="UKK131" s="1"/>
      <c r="UKL131" s="1"/>
      <c r="UKM131" s="1"/>
      <c r="UKN131" s="1"/>
      <c r="UKO131" s="1"/>
      <c r="UKP131" s="1"/>
      <c r="UKQ131" s="1"/>
      <c r="UKR131" s="1"/>
      <c r="UKS131" s="1"/>
      <c r="UKT131" s="1"/>
      <c r="UKU131" s="1"/>
      <c r="UKV131" s="1"/>
      <c r="UKW131" s="1"/>
      <c r="UKX131" s="1"/>
      <c r="UKY131" s="1"/>
      <c r="UKZ131" s="1"/>
      <c r="ULA131" s="1"/>
      <c r="ULB131" s="1"/>
      <c r="ULC131" s="1"/>
      <c r="ULD131" s="1"/>
      <c r="ULE131" s="1"/>
      <c r="ULF131" s="1"/>
      <c r="ULG131" s="1"/>
      <c r="ULH131" s="1"/>
      <c r="ULI131" s="1"/>
      <c r="ULJ131" s="1"/>
      <c r="ULK131" s="1"/>
      <c r="ULL131" s="1"/>
      <c r="ULM131" s="1"/>
      <c r="ULN131" s="1"/>
      <c r="ULO131" s="1"/>
      <c r="ULP131" s="1"/>
      <c r="ULQ131" s="1"/>
      <c r="ULR131" s="1"/>
      <c r="ULS131" s="1"/>
      <c r="ULT131" s="1"/>
      <c r="ULU131" s="1"/>
      <c r="ULV131" s="1"/>
      <c r="ULW131" s="1"/>
      <c r="ULX131" s="1"/>
      <c r="ULY131" s="1"/>
      <c r="ULZ131" s="1"/>
      <c r="UMA131" s="1"/>
      <c r="UMB131" s="1"/>
      <c r="UMC131" s="1"/>
      <c r="UMD131" s="1"/>
      <c r="UME131" s="1"/>
      <c r="UMF131" s="1"/>
      <c r="UMG131" s="1"/>
      <c r="UMH131" s="1"/>
      <c r="UMI131" s="1"/>
      <c r="UMJ131" s="1"/>
      <c r="UMK131" s="1"/>
      <c r="UML131" s="1"/>
      <c r="UMM131" s="1"/>
      <c r="UMN131" s="1"/>
      <c r="UMO131" s="1"/>
      <c r="UMP131" s="1"/>
      <c r="UMQ131" s="1"/>
      <c r="UMR131" s="1"/>
      <c r="UMS131" s="1"/>
      <c r="UMT131" s="1"/>
      <c r="UMU131" s="1"/>
      <c r="UMV131" s="1"/>
      <c r="UMW131" s="1"/>
      <c r="UMX131" s="1"/>
      <c r="UMY131" s="1"/>
      <c r="UMZ131" s="1"/>
      <c r="UNA131" s="1"/>
      <c r="UNB131" s="1"/>
      <c r="UNC131" s="1"/>
      <c r="UND131" s="1"/>
      <c r="UNE131" s="1"/>
      <c r="UNF131" s="1"/>
      <c r="UNG131" s="1"/>
      <c r="UNH131" s="1"/>
      <c r="UNI131" s="1"/>
      <c r="UNJ131" s="1"/>
      <c r="UNK131" s="1"/>
      <c r="UNL131" s="1"/>
      <c r="UNM131" s="1"/>
      <c r="UNN131" s="1"/>
      <c r="UNO131" s="1"/>
      <c r="UNP131" s="1"/>
      <c r="UNQ131" s="1"/>
      <c r="UNR131" s="1"/>
      <c r="UNS131" s="1"/>
      <c r="UNT131" s="1"/>
      <c r="UNU131" s="1"/>
      <c r="UNV131" s="1"/>
      <c r="UNW131" s="1"/>
      <c r="UNX131" s="1"/>
      <c r="UNY131" s="1"/>
      <c r="UNZ131" s="1"/>
      <c r="UOA131" s="1"/>
      <c r="UOB131" s="1"/>
      <c r="UOC131" s="1"/>
      <c r="UOD131" s="1"/>
      <c r="UOE131" s="1"/>
      <c r="UOF131" s="1"/>
      <c r="UOG131" s="1"/>
      <c r="UOH131" s="1"/>
      <c r="UOI131" s="1"/>
      <c r="UOJ131" s="1"/>
      <c r="UOK131" s="1"/>
      <c r="UOL131" s="1"/>
      <c r="UOM131" s="1"/>
      <c r="UON131" s="1"/>
      <c r="UOO131" s="1"/>
      <c r="UOP131" s="1"/>
      <c r="UOQ131" s="1"/>
      <c r="UOR131" s="1"/>
      <c r="UOS131" s="1"/>
      <c r="UOT131" s="1"/>
      <c r="UOU131" s="1"/>
      <c r="UOV131" s="1"/>
      <c r="UOW131" s="1"/>
      <c r="UOX131" s="1"/>
      <c r="UOY131" s="1"/>
      <c r="UOZ131" s="1"/>
      <c r="UPA131" s="1"/>
      <c r="UPB131" s="1"/>
      <c r="UPC131" s="1"/>
      <c r="UPD131" s="1"/>
      <c r="UPE131" s="1"/>
      <c r="UPF131" s="1"/>
      <c r="UPG131" s="1"/>
      <c r="UPH131" s="1"/>
      <c r="UPI131" s="1"/>
      <c r="UPJ131" s="1"/>
      <c r="UPK131" s="1"/>
      <c r="UPL131" s="1"/>
      <c r="UPM131" s="1"/>
      <c r="UPN131" s="1"/>
      <c r="UPO131" s="1"/>
      <c r="UPP131" s="1"/>
      <c r="UPQ131" s="1"/>
      <c r="UPR131" s="1"/>
      <c r="UPS131" s="1"/>
      <c r="UPT131" s="1"/>
      <c r="UPU131" s="1"/>
      <c r="UPV131" s="1"/>
      <c r="UPW131" s="1"/>
      <c r="UPX131" s="1"/>
      <c r="UPY131" s="1"/>
      <c r="UPZ131" s="1"/>
      <c r="UQA131" s="1"/>
      <c r="UQB131" s="1"/>
      <c r="UQC131" s="1"/>
      <c r="UQD131" s="1"/>
      <c r="UQE131" s="1"/>
      <c r="UQF131" s="1"/>
      <c r="UQG131" s="1"/>
      <c r="UQH131" s="1"/>
      <c r="UQI131" s="1"/>
      <c r="UQJ131" s="1"/>
      <c r="UQK131" s="1"/>
      <c r="UQL131" s="1"/>
      <c r="UQM131" s="1"/>
      <c r="UQN131" s="1"/>
      <c r="UQO131" s="1"/>
      <c r="UQP131" s="1"/>
      <c r="UQQ131" s="1"/>
      <c r="UQR131" s="1"/>
      <c r="UQS131" s="1"/>
      <c r="UQT131" s="1"/>
      <c r="UQU131" s="1"/>
      <c r="UQV131" s="1"/>
      <c r="UQW131" s="1"/>
      <c r="UQX131" s="1"/>
      <c r="UQY131" s="1"/>
      <c r="UQZ131" s="1"/>
      <c r="URA131" s="1"/>
      <c r="URB131" s="1"/>
      <c r="URC131" s="1"/>
      <c r="URD131" s="1"/>
      <c r="URE131" s="1"/>
      <c r="URF131" s="1"/>
      <c r="URG131" s="1"/>
      <c r="URH131" s="1"/>
      <c r="URI131" s="1"/>
      <c r="URJ131" s="1"/>
      <c r="URK131" s="1"/>
      <c r="URL131" s="1"/>
      <c r="URM131" s="1"/>
      <c r="URN131" s="1"/>
      <c r="URO131" s="1"/>
      <c r="URP131" s="1"/>
      <c r="URQ131" s="1"/>
      <c r="URR131" s="1"/>
      <c r="URS131" s="1"/>
      <c r="URT131" s="1"/>
      <c r="URU131" s="1"/>
      <c r="URV131" s="1"/>
      <c r="URW131" s="1"/>
      <c r="URX131" s="1"/>
      <c r="URY131" s="1"/>
      <c r="URZ131" s="1"/>
      <c r="USA131" s="1"/>
      <c r="USB131" s="1"/>
      <c r="USC131" s="1"/>
      <c r="USD131" s="1"/>
      <c r="USE131" s="1"/>
      <c r="USF131" s="1"/>
      <c r="USG131" s="1"/>
      <c r="USH131" s="1"/>
      <c r="USI131" s="1"/>
      <c r="USJ131" s="1"/>
      <c r="USK131" s="1"/>
      <c r="USL131" s="1"/>
      <c r="USM131" s="1"/>
      <c r="USN131" s="1"/>
      <c r="USO131" s="1"/>
      <c r="USP131" s="1"/>
      <c r="USQ131" s="1"/>
      <c r="USR131" s="1"/>
      <c r="USS131" s="1"/>
      <c r="UST131" s="1"/>
      <c r="USU131" s="1"/>
      <c r="USV131" s="1"/>
      <c r="USW131" s="1"/>
      <c r="USX131" s="1"/>
      <c r="USY131" s="1"/>
      <c r="USZ131" s="1"/>
      <c r="UTA131" s="1"/>
      <c r="UTB131" s="1"/>
      <c r="UTC131" s="1"/>
      <c r="UTD131" s="1"/>
      <c r="UTE131" s="1"/>
      <c r="UTF131" s="1"/>
      <c r="UTG131" s="1"/>
      <c r="UTH131" s="1"/>
      <c r="UTI131" s="1"/>
      <c r="UTJ131" s="1"/>
      <c r="UTK131" s="1"/>
      <c r="UTL131" s="1"/>
      <c r="UTM131" s="1"/>
      <c r="UTN131" s="1"/>
      <c r="UTO131" s="1"/>
      <c r="UTP131" s="1"/>
      <c r="UTQ131" s="1"/>
      <c r="UTR131" s="1"/>
      <c r="UTS131" s="1"/>
      <c r="UTT131" s="1"/>
      <c r="UTU131" s="1"/>
      <c r="UTV131" s="1"/>
      <c r="UTW131" s="1"/>
      <c r="UTX131" s="1"/>
      <c r="UTY131" s="1"/>
      <c r="UTZ131" s="1"/>
      <c r="UUA131" s="1"/>
      <c r="UUB131" s="1"/>
      <c r="UUC131" s="1"/>
      <c r="UUD131" s="1"/>
      <c r="UUE131" s="1"/>
      <c r="UUF131" s="1"/>
      <c r="UUG131" s="1"/>
      <c r="UUH131" s="1"/>
      <c r="UUI131" s="1"/>
      <c r="UUJ131" s="1"/>
      <c r="UUK131" s="1"/>
      <c r="UUL131" s="1"/>
      <c r="UUM131" s="1"/>
      <c r="UUN131" s="1"/>
      <c r="UUO131" s="1"/>
      <c r="UUP131" s="1"/>
      <c r="UUQ131" s="1"/>
      <c r="UUR131" s="1"/>
      <c r="UUS131" s="1"/>
      <c r="UUT131" s="1"/>
      <c r="UUU131" s="1"/>
      <c r="UUV131" s="1"/>
      <c r="UUW131" s="1"/>
      <c r="UUX131" s="1"/>
      <c r="UUY131" s="1"/>
      <c r="UUZ131" s="1"/>
      <c r="UVA131" s="1"/>
      <c r="UVB131" s="1"/>
      <c r="UVC131" s="1"/>
      <c r="UVD131" s="1"/>
      <c r="UVE131" s="1"/>
      <c r="UVF131" s="1"/>
      <c r="UVG131" s="1"/>
      <c r="UVH131" s="1"/>
      <c r="UVI131" s="1"/>
      <c r="UVJ131" s="1"/>
      <c r="UVK131" s="1"/>
      <c r="UVL131" s="1"/>
      <c r="UVM131" s="1"/>
      <c r="UVN131" s="1"/>
      <c r="UVO131" s="1"/>
      <c r="UVP131" s="1"/>
      <c r="UVQ131" s="1"/>
      <c r="UVR131" s="1"/>
      <c r="UVS131" s="1"/>
      <c r="UVT131" s="1"/>
      <c r="UVU131" s="1"/>
      <c r="UVV131" s="1"/>
      <c r="UVW131" s="1"/>
      <c r="UVX131" s="1"/>
      <c r="UVY131" s="1"/>
      <c r="UVZ131" s="1"/>
      <c r="UWA131" s="1"/>
      <c r="UWB131" s="1"/>
      <c r="UWC131" s="1"/>
      <c r="UWD131" s="1"/>
      <c r="UWE131" s="1"/>
      <c r="UWF131" s="1"/>
      <c r="UWG131" s="1"/>
      <c r="UWH131" s="1"/>
      <c r="UWI131" s="1"/>
      <c r="UWJ131" s="1"/>
      <c r="UWK131" s="1"/>
      <c r="UWL131" s="1"/>
      <c r="UWM131" s="1"/>
      <c r="UWN131" s="1"/>
      <c r="UWO131" s="1"/>
      <c r="UWP131" s="1"/>
      <c r="UWQ131" s="1"/>
      <c r="UWR131" s="1"/>
      <c r="UWS131" s="1"/>
      <c r="UWT131" s="1"/>
      <c r="UWU131" s="1"/>
      <c r="UWV131" s="1"/>
      <c r="UWW131" s="1"/>
      <c r="UWX131" s="1"/>
      <c r="UWY131" s="1"/>
      <c r="UWZ131" s="1"/>
      <c r="UXA131" s="1"/>
      <c r="UXB131" s="1"/>
      <c r="UXC131" s="1"/>
      <c r="UXD131" s="1"/>
      <c r="UXE131" s="1"/>
      <c r="UXF131" s="1"/>
      <c r="UXG131" s="1"/>
      <c r="UXH131" s="1"/>
      <c r="UXI131" s="1"/>
      <c r="UXJ131" s="1"/>
      <c r="UXK131" s="1"/>
      <c r="UXL131" s="1"/>
      <c r="UXM131" s="1"/>
      <c r="UXN131" s="1"/>
      <c r="UXO131" s="1"/>
      <c r="UXP131" s="1"/>
      <c r="UXQ131" s="1"/>
      <c r="UXR131" s="1"/>
      <c r="UXS131" s="1"/>
      <c r="UXT131" s="1"/>
      <c r="UXU131" s="1"/>
      <c r="UXV131" s="1"/>
      <c r="UXW131" s="1"/>
      <c r="UXX131" s="1"/>
      <c r="UXY131" s="1"/>
      <c r="UXZ131" s="1"/>
      <c r="UYA131" s="1"/>
      <c r="UYB131" s="1"/>
      <c r="UYC131" s="1"/>
      <c r="UYD131" s="1"/>
      <c r="UYE131" s="1"/>
      <c r="UYF131" s="1"/>
      <c r="UYG131" s="1"/>
      <c r="UYH131" s="1"/>
      <c r="UYI131" s="1"/>
      <c r="UYJ131" s="1"/>
      <c r="UYK131" s="1"/>
      <c r="UYL131" s="1"/>
      <c r="UYM131" s="1"/>
      <c r="UYN131" s="1"/>
      <c r="UYO131" s="1"/>
      <c r="UYP131" s="1"/>
      <c r="UYQ131" s="1"/>
      <c r="UYR131" s="1"/>
      <c r="UYS131" s="1"/>
      <c r="UYT131" s="1"/>
      <c r="UYU131" s="1"/>
      <c r="UYV131" s="1"/>
      <c r="UYW131" s="1"/>
      <c r="UYX131" s="1"/>
      <c r="UYY131" s="1"/>
      <c r="UYZ131" s="1"/>
      <c r="UZA131" s="1"/>
      <c r="UZB131" s="1"/>
      <c r="UZC131" s="1"/>
      <c r="UZD131" s="1"/>
      <c r="UZE131" s="1"/>
      <c r="UZF131" s="1"/>
      <c r="UZG131" s="1"/>
      <c r="UZH131" s="1"/>
      <c r="UZI131" s="1"/>
      <c r="UZJ131" s="1"/>
      <c r="UZK131" s="1"/>
      <c r="UZL131" s="1"/>
      <c r="UZM131" s="1"/>
      <c r="UZN131" s="1"/>
      <c r="UZO131" s="1"/>
      <c r="UZP131" s="1"/>
      <c r="UZQ131" s="1"/>
      <c r="UZR131" s="1"/>
      <c r="UZS131" s="1"/>
      <c r="UZT131" s="1"/>
      <c r="UZU131" s="1"/>
      <c r="UZV131" s="1"/>
      <c r="UZW131" s="1"/>
      <c r="UZX131" s="1"/>
      <c r="UZY131" s="1"/>
      <c r="UZZ131" s="1"/>
      <c r="VAA131" s="1"/>
      <c r="VAB131" s="1"/>
      <c r="VAC131" s="1"/>
      <c r="VAD131" s="1"/>
      <c r="VAE131" s="1"/>
      <c r="VAF131" s="1"/>
      <c r="VAG131" s="1"/>
      <c r="VAH131" s="1"/>
      <c r="VAI131" s="1"/>
      <c r="VAJ131" s="1"/>
      <c r="VAK131" s="1"/>
      <c r="VAL131" s="1"/>
      <c r="VAM131" s="1"/>
      <c r="VAN131" s="1"/>
      <c r="VAO131" s="1"/>
      <c r="VAP131" s="1"/>
      <c r="VAQ131" s="1"/>
      <c r="VAR131" s="1"/>
      <c r="VAS131" s="1"/>
      <c r="VAT131" s="1"/>
      <c r="VAU131" s="1"/>
      <c r="VAV131" s="1"/>
      <c r="VAW131" s="1"/>
      <c r="VAX131" s="1"/>
      <c r="VAY131" s="1"/>
      <c r="VAZ131" s="1"/>
      <c r="VBA131" s="1"/>
      <c r="VBB131" s="1"/>
      <c r="VBC131" s="1"/>
      <c r="VBD131" s="1"/>
      <c r="VBE131" s="1"/>
      <c r="VBF131" s="1"/>
      <c r="VBG131" s="1"/>
      <c r="VBH131" s="1"/>
      <c r="VBI131" s="1"/>
      <c r="VBJ131" s="1"/>
      <c r="VBK131" s="1"/>
      <c r="VBL131" s="1"/>
      <c r="VBM131" s="1"/>
      <c r="VBN131" s="1"/>
      <c r="VBO131" s="1"/>
      <c r="VBP131" s="1"/>
      <c r="VBQ131" s="1"/>
      <c r="VBR131" s="1"/>
      <c r="VBS131" s="1"/>
      <c r="VBT131" s="1"/>
      <c r="VBU131" s="1"/>
      <c r="VBV131" s="1"/>
      <c r="VBW131" s="1"/>
      <c r="VBX131" s="1"/>
      <c r="VBY131" s="1"/>
      <c r="VBZ131" s="1"/>
      <c r="VCA131" s="1"/>
      <c r="VCB131" s="1"/>
      <c r="VCC131" s="1"/>
      <c r="VCD131" s="1"/>
      <c r="VCE131" s="1"/>
      <c r="VCF131" s="1"/>
      <c r="VCG131" s="1"/>
      <c r="VCH131" s="1"/>
      <c r="VCI131" s="1"/>
      <c r="VCJ131" s="1"/>
      <c r="VCK131" s="1"/>
      <c r="VCL131" s="1"/>
      <c r="VCM131" s="1"/>
      <c r="VCN131" s="1"/>
      <c r="VCO131" s="1"/>
      <c r="VCP131" s="1"/>
      <c r="VCQ131" s="1"/>
      <c r="VCR131" s="1"/>
      <c r="VCS131" s="1"/>
      <c r="VCT131" s="1"/>
      <c r="VCU131" s="1"/>
      <c r="VCV131" s="1"/>
      <c r="VCW131" s="1"/>
      <c r="VCX131" s="1"/>
      <c r="VCY131" s="1"/>
      <c r="VCZ131" s="1"/>
      <c r="VDA131" s="1"/>
      <c r="VDB131" s="1"/>
      <c r="VDC131" s="1"/>
      <c r="VDD131" s="1"/>
      <c r="VDE131" s="1"/>
      <c r="VDF131" s="1"/>
      <c r="VDG131" s="1"/>
      <c r="VDH131" s="1"/>
      <c r="VDI131" s="1"/>
      <c r="VDJ131" s="1"/>
      <c r="VDK131" s="1"/>
      <c r="VDL131" s="1"/>
      <c r="VDM131" s="1"/>
      <c r="VDN131" s="1"/>
      <c r="VDO131" s="1"/>
      <c r="VDP131" s="1"/>
      <c r="VDQ131" s="1"/>
      <c r="VDR131" s="1"/>
      <c r="VDS131" s="1"/>
      <c r="VDT131" s="1"/>
      <c r="VDU131" s="1"/>
      <c r="VDV131" s="1"/>
      <c r="VDW131" s="1"/>
      <c r="VDX131" s="1"/>
      <c r="VDY131" s="1"/>
      <c r="VDZ131" s="1"/>
      <c r="VEA131" s="1"/>
      <c r="VEB131" s="1"/>
      <c r="VEC131" s="1"/>
      <c r="VED131" s="1"/>
      <c r="VEE131" s="1"/>
      <c r="VEF131" s="1"/>
      <c r="VEG131" s="1"/>
      <c r="VEH131" s="1"/>
      <c r="VEI131" s="1"/>
      <c r="VEJ131" s="1"/>
      <c r="VEK131" s="1"/>
      <c r="VEL131" s="1"/>
      <c r="VEM131" s="1"/>
      <c r="VEN131" s="1"/>
      <c r="VEO131" s="1"/>
      <c r="VEP131" s="1"/>
      <c r="VEQ131" s="1"/>
      <c r="VER131" s="1"/>
      <c r="VES131" s="1"/>
      <c r="VET131" s="1"/>
      <c r="VEU131" s="1"/>
      <c r="VEV131" s="1"/>
      <c r="VEW131" s="1"/>
      <c r="VEX131" s="1"/>
      <c r="VEY131" s="1"/>
      <c r="VEZ131" s="1"/>
      <c r="VFA131" s="1"/>
      <c r="VFB131" s="1"/>
      <c r="VFC131" s="1"/>
      <c r="VFD131" s="1"/>
      <c r="VFE131" s="1"/>
      <c r="VFF131" s="1"/>
      <c r="VFG131" s="1"/>
      <c r="VFH131" s="1"/>
      <c r="VFI131" s="1"/>
      <c r="VFJ131" s="1"/>
      <c r="VFK131" s="1"/>
      <c r="VFL131" s="1"/>
      <c r="VFM131" s="1"/>
      <c r="VFN131" s="1"/>
      <c r="VFO131" s="1"/>
      <c r="VFP131" s="1"/>
      <c r="VFQ131" s="1"/>
      <c r="VFR131" s="1"/>
      <c r="VFS131" s="1"/>
      <c r="VFT131" s="1"/>
      <c r="VFU131" s="1"/>
      <c r="VFV131" s="1"/>
      <c r="VFW131" s="1"/>
      <c r="VFX131" s="1"/>
      <c r="VFY131" s="1"/>
      <c r="VFZ131" s="1"/>
      <c r="VGA131" s="1"/>
      <c r="VGB131" s="1"/>
      <c r="VGC131" s="1"/>
      <c r="VGD131" s="1"/>
      <c r="VGE131" s="1"/>
      <c r="VGF131" s="1"/>
      <c r="VGG131" s="1"/>
      <c r="VGH131" s="1"/>
      <c r="VGI131" s="1"/>
      <c r="VGJ131" s="1"/>
      <c r="VGK131" s="1"/>
      <c r="VGL131" s="1"/>
      <c r="VGM131" s="1"/>
      <c r="VGN131" s="1"/>
      <c r="VGO131" s="1"/>
      <c r="VGP131" s="1"/>
      <c r="VGQ131" s="1"/>
      <c r="VGR131" s="1"/>
      <c r="VGS131" s="1"/>
      <c r="VGT131" s="1"/>
      <c r="VGU131" s="1"/>
      <c r="VGV131" s="1"/>
      <c r="VGW131" s="1"/>
      <c r="VGX131" s="1"/>
      <c r="VGY131" s="1"/>
      <c r="VGZ131" s="1"/>
      <c r="VHA131" s="1"/>
      <c r="VHB131" s="1"/>
      <c r="VHC131" s="1"/>
      <c r="VHD131" s="1"/>
      <c r="VHE131" s="1"/>
      <c r="VHF131" s="1"/>
      <c r="VHG131" s="1"/>
      <c r="VHH131" s="1"/>
      <c r="VHI131" s="1"/>
      <c r="VHJ131" s="1"/>
      <c r="VHK131" s="1"/>
      <c r="VHL131" s="1"/>
      <c r="VHM131" s="1"/>
      <c r="VHN131" s="1"/>
      <c r="VHO131" s="1"/>
      <c r="VHP131" s="1"/>
      <c r="VHQ131" s="1"/>
      <c r="VHR131" s="1"/>
      <c r="VHS131" s="1"/>
      <c r="VHT131" s="1"/>
      <c r="VHU131" s="1"/>
      <c r="VHV131" s="1"/>
      <c r="VHW131" s="1"/>
      <c r="VHX131" s="1"/>
      <c r="VHY131" s="1"/>
      <c r="VHZ131" s="1"/>
      <c r="VIA131" s="1"/>
      <c r="VIB131" s="1"/>
      <c r="VIC131" s="1"/>
      <c r="VID131" s="1"/>
      <c r="VIE131" s="1"/>
      <c r="VIF131" s="1"/>
      <c r="VIG131" s="1"/>
      <c r="VIH131" s="1"/>
      <c r="VII131" s="1"/>
      <c r="VIJ131" s="1"/>
      <c r="VIK131" s="1"/>
      <c r="VIL131" s="1"/>
      <c r="VIM131" s="1"/>
      <c r="VIN131" s="1"/>
      <c r="VIO131" s="1"/>
      <c r="VIP131" s="1"/>
      <c r="VIQ131" s="1"/>
      <c r="VIR131" s="1"/>
      <c r="VIS131" s="1"/>
      <c r="VIT131" s="1"/>
      <c r="VIU131" s="1"/>
      <c r="VIV131" s="1"/>
      <c r="VIW131" s="1"/>
      <c r="VIX131" s="1"/>
      <c r="VIY131" s="1"/>
      <c r="VIZ131" s="1"/>
      <c r="VJA131" s="1"/>
      <c r="VJB131" s="1"/>
      <c r="VJC131" s="1"/>
      <c r="VJD131" s="1"/>
      <c r="VJE131" s="1"/>
      <c r="VJF131" s="1"/>
      <c r="VJG131" s="1"/>
      <c r="VJH131" s="1"/>
      <c r="VJI131" s="1"/>
      <c r="VJJ131" s="1"/>
      <c r="VJK131" s="1"/>
      <c r="VJL131" s="1"/>
      <c r="VJM131" s="1"/>
      <c r="VJN131" s="1"/>
      <c r="VJO131" s="1"/>
      <c r="VJP131" s="1"/>
      <c r="VJQ131" s="1"/>
      <c r="VJR131" s="1"/>
      <c r="VJS131" s="1"/>
      <c r="VJT131" s="1"/>
      <c r="VJU131" s="1"/>
      <c r="VJV131" s="1"/>
      <c r="VJW131" s="1"/>
      <c r="VJX131" s="1"/>
      <c r="VJY131" s="1"/>
      <c r="VJZ131" s="1"/>
      <c r="VKA131" s="1"/>
      <c r="VKB131" s="1"/>
      <c r="VKC131" s="1"/>
      <c r="VKD131" s="1"/>
      <c r="VKE131" s="1"/>
      <c r="VKF131" s="1"/>
      <c r="VKG131" s="1"/>
      <c r="VKH131" s="1"/>
      <c r="VKI131" s="1"/>
      <c r="VKJ131" s="1"/>
      <c r="VKK131" s="1"/>
      <c r="VKL131" s="1"/>
      <c r="VKM131" s="1"/>
      <c r="VKN131" s="1"/>
      <c r="VKO131" s="1"/>
      <c r="VKP131" s="1"/>
      <c r="VKQ131" s="1"/>
      <c r="VKR131" s="1"/>
      <c r="VKS131" s="1"/>
      <c r="VKT131" s="1"/>
      <c r="VKU131" s="1"/>
      <c r="VKV131" s="1"/>
      <c r="VKW131" s="1"/>
      <c r="VKX131" s="1"/>
      <c r="VKY131" s="1"/>
      <c r="VKZ131" s="1"/>
      <c r="VLA131" s="1"/>
      <c r="VLB131" s="1"/>
      <c r="VLC131" s="1"/>
      <c r="VLD131" s="1"/>
      <c r="VLE131" s="1"/>
      <c r="VLF131" s="1"/>
      <c r="VLG131" s="1"/>
      <c r="VLH131" s="1"/>
      <c r="VLI131" s="1"/>
      <c r="VLJ131" s="1"/>
      <c r="VLK131" s="1"/>
      <c r="VLL131" s="1"/>
      <c r="VLM131" s="1"/>
      <c r="VLN131" s="1"/>
      <c r="VLO131" s="1"/>
      <c r="VLP131" s="1"/>
      <c r="VLQ131" s="1"/>
      <c r="VLR131" s="1"/>
      <c r="VLS131" s="1"/>
      <c r="VLT131" s="1"/>
      <c r="VLU131" s="1"/>
      <c r="VLV131" s="1"/>
      <c r="VLW131" s="1"/>
      <c r="VLX131" s="1"/>
      <c r="VLY131" s="1"/>
      <c r="VLZ131" s="1"/>
      <c r="VMA131" s="1"/>
      <c r="VMB131" s="1"/>
      <c r="VMC131" s="1"/>
      <c r="VMD131" s="1"/>
      <c r="VME131" s="1"/>
      <c r="VMF131" s="1"/>
      <c r="VMG131" s="1"/>
      <c r="VMH131" s="1"/>
      <c r="VMI131" s="1"/>
      <c r="VMJ131" s="1"/>
      <c r="VMK131" s="1"/>
      <c r="VML131" s="1"/>
      <c r="VMM131" s="1"/>
      <c r="VMN131" s="1"/>
      <c r="VMO131" s="1"/>
      <c r="VMP131" s="1"/>
      <c r="VMQ131" s="1"/>
      <c r="VMR131" s="1"/>
      <c r="VMS131" s="1"/>
      <c r="VMT131" s="1"/>
      <c r="VMU131" s="1"/>
      <c r="VMV131" s="1"/>
      <c r="VMW131" s="1"/>
      <c r="VMX131" s="1"/>
      <c r="VMY131" s="1"/>
      <c r="VMZ131" s="1"/>
      <c r="VNA131" s="1"/>
      <c r="VNB131" s="1"/>
      <c r="VNC131" s="1"/>
      <c r="VND131" s="1"/>
      <c r="VNE131" s="1"/>
      <c r="VNF131" s="1"/>
      <c r="VNG131" s="1"/>
      <c r="VNH131" s="1"/>
      <c r="VNI131" s="1"/>
      <c r="VNJ131" s="1"/>
      <c r="VNK131" s="1"/>
      <c r="VNL131" s="1"/>
      <c r="VNM131" s="1"/>
      <c r="VNN131" s="1"/>
      <c r="VNO131" s="1"/>
      <c r="VNP131" s="1"/>
      <c r="VNQ131" s="1"/>
      <c r="VNR131" s="1"/>
      <c r="VNS131" s="1"/>
      <c r="VNT131" s="1"/>
      <c r="VNU131" s="1"/>
      <c r="VNV131" s="1"/>
      <c r="VNW131" s="1"/>
      <c r="VNX131" s="1"/>
      <c r="VNY131" s="1"/>
      <c r="VNZ131" s="1"/>
      <c r="VOA131" s="1"/>
      <c r="VOB131" s="1"/>
      <c r="VOC131" s="1"/>
      <c r="VOD131" s="1"/>
      <c r="VOE131" s="1"/>
      <c r="VOF131" s="1"/>
      <c r="VOG131" s="1"/>
      <c r="VOH131" s="1"/>
      <c r="VOI131" s="1"/>
      <c r="VOJ131" s="1"/>
      <c r="VOK131" s="1"/>
      <c r="VOL131" s="1"/>
      <c r="VOM131" s="1"/>
      <c r="VON131" s="1"/>
      <c r="VOO131" s="1"/>
      <c r="VOP131" s="1"/>
      <c r="VOQ131" s="1"/>
      <c r="VOR131" s="1"/>
      <c r="VOS131" s="1"/>
      <c r="VOT131" s="1"/>
      <c r="VOU131" s="1"/>
      <c r="VOV131" s="1"/>
      <c r="VOW131" s="1"/>
      <c r="VOX131" s="1"/>
      <c r="VOY131" s="1"/>
      <c r="VOZ131" s="1"/>
      <c r="VPA131" s="1"/>
      <c r="VPB131" s="1"/>
      <c r="VPC131" s="1"/>
      <c r="VPD131" s="1"/>
      <c r="VPE131" s="1"/>
      <c r="VPF131" s="1"/>
      <c r="VPG131" s="1"/>
      <c r="VPH131" s="1"/>
      <c r="VPI131" s="1"/>
      <c r="VPJ131" s="1"/>
      <c r="VPK131" s="1"/>
      <c r="VPL131" s="1"/>
      <c r="VPM131" s="1"/>
      <c r="VPN131" s="1"/>
      <c r="VPO131" s="1"/>
      <c r="VPP131" s="1"/>
      <c r="VPQ131" s="1"/>
      <c r="VPR131" s="1"/>
      <c r="VPS131" s="1"/>
      <c r="VPT131" s="1"/>
      <c r="VPU131" s="1"/>
      <c r="VPV131" s="1"/>
      <c r="VPW131" s="1"/>
      <c r="VPX131" s="1"/>
      <c r="VPY131" s="1"/>
      <c r="VPZ131" s="1"/>
      <c r="VQA131" s="1"/>
      <c r="VQB131" s="1"/>
      <c r="VQC131" s="1"/>
      <c r="VQD131" s="1"/>
      <c r="VQE131" s="1"/>
      <c r="VQF131" s="1"/>
      <c r="VQG131" s="1"/>
      <c r="VQH131" s="1"/>
      <c r="VQI131" s="1"/>
      <c r="VQJ131" s="1"/>
      <c r="VQK131" s="1"/>
      <c r="VQL131" s="1"/>
      <c r="VQM131" s="1"/>
      <c r="VQN131" s="1"/>
      <c r="VQO131" s="1"/>
      <c r="VQP131" s="1"/>
      <c r="VQQ131" s="1"/>
      <c r="VQR131" s="1"/>
      <c r="VQS131" s="1"/>
      <c r="VQT131" s="1"/>
      <c r="VQU131" s="1"/>
      <c r="VQV131" s="1"/>
      <c r="VQW131" s="1"/>
      <c r="VQX131" s="1"/>
      <c r="VQY131" s="1"/>
      <c r="VQZ131" s="1"/>
      <c r="VRA131" s="1"/>
      <c r="VRB131" s="1"/>
      <c r="VRC131" s="1"/>
      <c r="VRD131" s="1"/>
      <c r="VRE131" s="1"/>
      <c r="VRF131" s="1"/>
      <c r="VRG131" s="1"/>
      <c r="VRH131" s="1"/>
      <c r="VRI131" s="1"/>
      <c r="VRJ131" s="1"/>
      <c r="VRK131" s="1"/>
      <c r="VRL131" s="1"/>
      <c r="VRM131" s="1"/>
      <c r="VRN131" s="1"/>
      <c r="VRO131" s="1"/>
      <c r="VRP131" s="1"/>
      <c r="VRQ131" s="1"/>
      <c r="VRR131" s="1"/>
      <c r="VRS131" s="1"/>
      <c r="VRT131" s="1"/>
      <c r="VRU131" s="1"/>
      <c r="VRV131" s="1"/>
      <c r="VRW131" s="1"/>
      <c r="VRX131" s="1"/>
      <c r="VRY131" s="1"/>
      <c r="VRZ131" s="1"/>
      <c r="VSA131" s="1"/>
      <c r="VSB131" s="1"/>
      <c r="VSC131" s="1"/>
      <c r="VSD131" s="1"/>
      <c r="VSE131" s="1"/>
      <c r="VSF131" s="1"/>
      <c r="VSG131" s="1"/>
      <c r="VSH131" s="1"/>
      <c r="VSI131" s="1"/>
      <c r="VSJ131" s="1"/>
      <c r="VSK131" s="1"/>
      <c r="VSL131" s="1"/>
      <c r="VSM131" s="1"/>
      <c r="VSN131" s="1"/>
      <c r="VSO131" s="1"/>
      <c r="VSP131" s="1"/>
      <c r="VSQ131" s="1"/>
      <c r="VSR131" s="1"/>
      <c r="VSS131" s="1"/>
      <c r="VST131" s="1"/>
      <c r="VSU131" s="1"/>
      <c r="VSV131" s="1"/>
      <c r="VSW131" s="1"/>
      <c r="VSX131" s="1"/>
      <c r="VSY131" s="1"/>
      <c r="VSZ131" s="1"/>
      <c r="VTA131" s="1"/>
      <c r="VTB131" s="1"/>
      <c r="VTC131" s="1"/>
      <c r="VTD131" s="1"/>
      <c r="VTE131" s="1"/>
      <c r="VTF131" s="1"/>
      <c r="VTG131" s="1"/>
      <c r="VTH131" s="1"/>
      <c r="VTI131" s="1"/>
      <c r="VTJ131" s="1"/>
      <c r="VTK131" s="1"/>
      <c r="VTL131" s="1"/>
      <c r="VTM131" s="1"/>
      <c r="VTN131" s="1"/>
      <c r="VTO131" s="1"/>
      <c r="VTP131" s="1"/>
      <c r="VTQ131" s="1"/>
      <c r="VTR131" s="1"/>
      <c r="VTS131" s="1"/>
      <c r="VTT131" s="1"/>
      <c r="VTU131" s="1"/>
      <c r="VTV131" s="1"/>
      <c r="VTW131" s="1"/>
      <c r="VTX131" s="1"/>
      <c r="VTY131" s="1"/>
      <c r="VTZ131" s="1"/>
      <c r="VUA131" s="1"/>
      <c r="VUB131" s="1"/>
      <c r="VUC131" s="1"/>
      <c r="VUD131" s="1"/>
      <c r="VUE131" s="1"/>
      <c r="VUF131" s="1"/>
      <c r="VUG131" s="1"/>
      <c r="VUH131" s="1"/>
      <c r="VUI131" s="1"/>
      <c r="VUJ131" s="1"/>
      <c r="VUK131" s="1"/>
      <c r="VUL131" s="1"/>
      <c r="VUM131" s="1"/>
      <c r="VUN131" s="1"/>
      <c r="VUO131" s="1"/>
      <c r="VUP131" s="1"/>
      <c r="VUQ131" s="1"/>
      <c r="VUR131" s="1"/>
      <c r="VUS131" s="1"/>
      <c r="VUT131" s="1"/>
      <c r="VUU131" s="1"/>
      <c r="VUV131" s="1"/>
      <c r="VUW131" s="1"/>
      <c r="VUX131" s="1"/>
      <c r="VUY131" s="1"/>
      <c r="VUZ131" s="1"/>
      <c r="VVA131" s="1"/>
      <c r="VVB131" s="1"/>
      <c r="VVC131" s="1"/>
      <c r="VVD131" s="1"/>
      <c r="VVE131" s="1"/>
      <c r="VVF131" s="1"/>
      <c r="VVG131" s="1"/>
      <c r="VVH131" s="1"/>
      <c r="VVI131" s="1"/>
      <c r="VVJ131" s="1"/>
      <c r="VVK131" s="1"/>
      <c r="VVL131" s="1"/>
      <c r="VVM131" s="1"/>
      <c r="VVN131" s="1"/>
      <c r="VVO131" s="1"/>
      <c r="VVP131" s="1"/>
      <c r="VVQ131" s="1"/>
      <c r="VVR131" s="1"/>
      <c r="VVS131" s="1"/>
      <c r="VVT131" s="1"/>
      <c r="VVU131" s="1"/>
      <c r="VVV131" s="1"/>
      <c r="VVW131" s="1"/>
      <c r="VVX131" s="1"/>
      <c r="VVY131" s="1"/>
      <c r="VVZ131" s="1"/>
      <c r="VWA131" s="1"/>
      <c r="VWB131" s="1"/>
      <c r="VWC131" s="1"/>
      <c r="VWD131" s="1"/>
      <c r="VWE131" s="1"/>
      <c r="VWF131" s="1"/>
      <c r="VWG131" s="1"/>
      <c r="VWH131" s="1"/>
      <c r="VWI131" s="1"/>
      <c r="VWJ131" s="1"/>
      <c r="VWK131" s="1"/>
      <c r="VWL131" s="1"/>
      <c r="VWM131" s="1"/>
      <c r="VWN131" s="1"/>
      <c r="VWO131" s="1"/>
      <c r="VWP131" s="1"/>
      <c r="VWQ131" s="1"/>
      <c r="VWR131" s="1"/>
      <c r="VWS131" s="1"/>
      <c r="VWT131" s="1"/>
      <c r="VWU131" s="1"/>
      <c r="VWV131" s="1"/>
      <c r="VWW131" s="1"/>
      <c r="VWX131" s="1"/>
      <c r="VWY131" s="1"/>
      <c r="VWZ131" s="1"/>
      <c r="VXA131" s="1"/>
      <c r="VXB131" s="1"/>
      <c r="VXC131" s="1"/>
      <c r="VXD131" s="1"/>
      <c r="VXE131" s="1"/>
      <c r="VXF131" s="1"/>
      <c r="VXG131" s="1"/>
      <c r="VXH131" s="1"/>
      <c r="VXI131" s="1"/>
      <c r="VXJ131" s="1"/>
      <c r="VXK131" s="1"/>
      <c r="VXL131" s="1"/>
      <c r="VXM131" s="1"/>
      <c r="VXN131" s="1"/>
      <c r="VXO131" s="1"/>
      <c r="VXP131" s="1"/>
      <c r="VXQ131" s="1"/>
      <c r="VXR131" s="1"/>
      <c r="VXS131" s="1"/>
      <c r="VXT131" s="1"/>
      <c r="VXU131" s="1"/>
      <c r="VXV131" s="1"/>
      <c r="VXW131" s="1"/>
      <c r="VXX131" s="1"/>
      <c r="VXY131" s="1"/>
      <c r="VXZ131" s="1"/>
      <c r="VYA131" s="1"/>
      <c r="VYB131" s="1"/>
      <c r="VYC131" s="1"/>
      <c r="VYD131" s="1"/>
      <c r="VYE131" s="1"/>
      <c r="VYF131" s="1"/>
      <c r="VYG131" s="1"/>
      <c r="VYH131" s="1"/>
      <c r="VYI131" s="1"/>
      <c r="VYJ131" s="1"/>
      <c r="VYK131" s="1"/>
      <c r="VYL131" s="1"/>
      <c r="VYM131" s="1"/>
      <c r="VYN131" s="1"/>
      <c r="VYO131" s="1"/>
      <c r="VYP131" s="1"/>
      <c r="VYQ131" s="1"/>
      <c r="VYR131" s="1"/>
      <c r="VYS131" s="1"/>
      <c r="VYT131" s="1"/>
      <c r="VYU131" s="1"/>
      <c r="VYV131" s="1"/>
      <c r="VYW131" s="1"/>
      <c r="VYX131" s="1"/>
      <c r="VYY131" s="1"/>
      <c r="VYZ131" s="1"/>
      <c r="VZA131" s="1"/>
      <c r="VZB131" s="1"/>
      <c r="VZC131" s="1"/>
      <c r="VZD131" s="1"/>
      <c r="VZE131" s="1"/>
      <c r="VZF131" s="1"/>
      <c r="VZG131" s="1"/>
      <c r="VZH131" s="1"/>
      <c r="VZI131" s="1"/>
      <c r="VZJ131" s="1"/>
      <c r="VZK131" s="1"/>
      <c r="VZL131" s="1"/>
      <c r="VZM131" s="1"/>
      <c r="VZN131" s="1"/>
      <c r="VZO131" s="1"/>
      <c r="VZP131" s="1"/>
      <c r="VZQ131" s="1"/>
      <c r="VZR131" s="1"/>
      <c r="VZS131" s="1"/>
      <c r="VZT131" s="1"/>
      <c r="VZU131" s="1"/>
      <c r="VZV131" s="1"/>
      <c r="VZW131" s="1"/>
      <c r="VZX131" s="1"/>
      <c r="VZY131" s="1"/>
      <c r="VZZ131" s="1"/>
      <c r="WAA131" s="1"/>
      <c r="WAB131" s="1"/>
      <c r="WAC131" s="1"/>
      <c r="WAD131" s="1"/>
      <c r="WAE131" s="1"/>
      <c r="WAF131" s="1"/>
      <c r="WAG131" s="1"/>
      <c r="WAH131" s="1"/>
      <c r="WAI131" s="1"/>
      <c r="WAJ131" s="1"/>
      <c r="WAK131" s="1"/>
      <c r="WAL131" s="1"/>
      <c r="WAM131" s="1"/>
      <c r="WAN131" s="1"/>
      <c r="WAO131" s="1"/>
      <c r="WAP131" s="1"/>
      <c r="WAQ131" s="1"/>
      <c r="WAR131" s="1"/>
      <c r="WAS131" s="1"/>
      <c r="WAT131" s="1"/>
      <c r="WAU131" s="1"/>
      <c r="WAV131" s="1"/>
      <c r="WAW131" s="1"/>
      <c r="WAX131" s="1"/>
      <c r="WAY131" s="1"/>
      <c r="WAZ131" s="1"/>
      <c r="WBA131" s="1"/>
      <c r="WBB131" s="1"/>
      <c r="WBC131" s="1"/>
      <c r="WBD131" s="1"/>
      <c r="WBE131" s="1"/>
      <c r="WBF131" s="1"/>
      <c r="WBG131" s="1"/>
      <c r="WBH131" s="1"/>
      <c r="WBI131" s="1"/>
      <c r="WBJ131" s="1"/>
      <c r="WBK131" s="1"/>
      <c r="WBL131" s="1"/>
      <c r="WBM131" s="1"/>
      <c r="WBN131" s="1"/>
      <c r="WBO131" s="1"/>
      <c r="WBP131" s="1"/>
      <c r="WBQ131" s="1"/>
      <c r="WBR131" s="1"/>
      <c r="WBS131" s="1"/>
      <c r="WBT131" s="1"/>
      <c r="WBU131" s="1"/>
      <c r="WBV131" s="1"/>
      <c r="WBW131" s="1"/>
      <c r="WBX131" s="1"/>
      <c r="WBY131" s="1"/>
      <c r="WBZ131" s="1"/>
      <c r="WCA131" s="1"/>
      <c r="WCB131" s="1"/>
      <c r="WCC131" s="1"/>
      <c r="WCD131" s="1"/>
      <c r="WCE131" s="1"/>
      <c r="WCF131" s="1"/>
      <c r="WCG131" s="1"/>
      <c r="WCH131" s="1"/>
      <c r="WCI131" s="1"/>
      <c r="WCJ131" s="1"/>
      <c r="WCK131" s="1"/>
      <c r="WCL131" s="1"/>
      <c r="WCM131" s="1"/>
      <c r="WCN131" s="1"/>
      <c r="WCO131" s="1"/>
      <c r="WCP131" s="1"/>
      <c r="WCQ131" s="1"/>
      <c r="WCR131" s="1"/>
      <c r="WCS131" s="1"/>
      <c r="WCT131" s="1"/>
      <c r="WCU131" s="1"/>
      <c r="WCV131" s="1"/>
      <c r="WCW131" s="1"/>
      <c r="WCX131" s="1"/>
      <c r="WCY131" s="1"/>
      <c r="WCZ131" s="1"/>
      <c r="WDA131" s="1"/>
      <c r="WDB131" s="1"/>
      <c r="WDC131" s="1"/>
      <c r="WDD131" s="1"/>
      <c r="WDE131" s="1"/>
      <c r="WDF131" s="1"/>
      <c r="WDG131" s="1"/>
      <c r="WDH131" s="1"/>
      <c r="WDI131" s="1"/>
      <c r="WDJ131" s="1"/>
      <c r="WDK131" s="1"/>
      <c r="WDL131" s="1"/>
      <c r="WDM131" s="1"/>
      <c r="WDN131" s="1"/>
      <c r="WDO131" s="1"/>
      <c r="WDP131" s="1"/>
      <c r="WDQ131" s="1"/>
      <c r="WDR131" s="1"/>
      <c r="WDS131" s="1"/>
      <c r="WDT131" s="1"/>
      <c r="WDU131" s="1"/>
      <c r="WDV131" s="1"/>
      <c r="WDW131" s="1"/>
      <c r="WDX131" s="1"/>
      <c r="WDY131" s="1"/>
      <c r="WDZ131" s="1"/>
      <c r="WEA131" s="1"/>
      <c r="WEB131" s="1"/>
      <c r="WEC131" s="1"/>
      <c r="WED131" s="1"/>
      <c r="WEE131" s="1"/>
      <c r="WEF131" s="1"/>
      <c r="WEG131" s="1"/>
      <c r="WEH131" s="1"/>
      <c r="WEI131" s="1"/>
      <c r="WEJ131" s="1"/>
      <c r="WEK131" s="1"/>
      <c r="WEL131" s="1"/>
      <c r="WEM131" s="1"/>
      <c r="WEN131" s="1"/>
      <c r="WEO131" s="1"/>
      <c r="WEP131" s="1"/>
      <c r="WEQ131" s="1"/>
      <c r="WER131" s="1"/>
      <c r="WES131" s="1"/>
      <c r="WET131" s="1"/>
      <c r="WEU131" s="1"/>
      <c r="WEV131" s="1"/>
      <c r="WEW131" s="1"/>
      <c r="WEX131" s="1"/>
      <c r="WEY131" s="1"/>
      <c r="WEZ131" s="1"/>
      <c r="WFA131" s="1"/>
      <c r="WFB131" s="1"/>
      <c r="WFC131" s="1"/>
      <c r="WFD131" s="1"/>
      <c r="WFE131" s="1"/>
      <c r="WFF131" s="1"/>
      <c r="WFG131" s="1"/>
      <c r="WFH131" s="1"/>
      <c r="WFI131" s="1"/>
      <c r="WFJ131" s="1"/>
      <c r="WFK131" s="1"/>
      <c r="WFL131" s="1"/>
      <c r="WFM131" s="1"/>
      <c r="WFN131" s="1"/>
      <c r="WFO131" s="1"/>
      <c r="WFP131" s="1"/>
      <c r="WFQ131" s="1"/>
      <c r="WFR131" s="1"/>
      <c r="WFS131" s="1"/>
      <c r="WFT131" s="1"/>
      <c r="WFU131" s="1"/>
      <c r="WFV131" s="1"/>
      <c r="WFW131" s="1"/>
      <c r="WFX131" s="1"/>
      <c r="WFY131" s="1"/>
      <c r="WFZ131" s="1"/>
      <c r="WGA131" s="1"/>
      <c r="WGB131" s="1"/>
      <c r="WGC131" s="1"/>
      <c r="WGD131" s="1"/>
      <c r="WGE131" s="1"/>
      <c r="WGF131" s="1"/>
      <c r="WGG131" s="1"/>
      <c r="WGH131" s="1"/>
      <c r="WGI131" s="1"/>
      <c r="WGJ131" s="1"/>
      <c r="WGK131" s="1"/>
      <c r="WGL131" s="1"/>
      <c r="WGM131" s="1"/>
      <c r="WGN131" s="1"/>
      <c r="WGO131" s="1"/>
      <c r="WGP131" s="1"/>
      <c r="WGQ131" s="1"/>
      <c r="WGR131" s="1"/>
      <c r="WGS131" s="1"/>
      <c r="WGT131" s="1"/>
      <c r="WGU131" s="1"/>
      <c r="WGV131" s="1"/>
      <c r="WGW131" s="1"/>
      <c r="WGX131" s="1"/>
      <c r="WGY131" s="1"/>
      <c r="WGZ131" s="1"/>
      <c r="WHA131" s="1"/>
      <c r="WHB131" s="1"/>
      <c r="WHC131" s="1"/>
      <c r="WHD131" s="1"/>
      <c r="WHE131" s="1"/>
      <c r="WHF131" s="1"/>
      <c r="WHG131" s="1"/>
      <c r="WHH131" s="1"/>
      <c r="WHI131" s="1"/>
      <c r="WHJ131" s="1"/>
      <c r="WHK131" s="1"/>
      <c r="WHL131" s="1"/>
      <c r="WHM131" s="1"/>
      <c r="WHN131" s="1"/>
      <c r="WHO131" s="1"/>
      <c r="WHP131" s="1"/>
      <c r="WHQ131" s="1"/>
      <c r="WHR131" s="1"/>
      <c r="WHS131" s="1"/>
      <c r="WHT131" s="1"/>
      <c r="WHU131" s="1"/>
      <c r="WHV131" s="1"/>
      <c r="WHW131" s="1"/>
      <c r="WHX131" s="1"/>
      <c r="WHY131" s="1"/>
      <c r="WHZ131" s="1"/>
      <c r="WIA131" s="1"/>
      <c r="WIB131" s="1"/>
      <c r="WIC131" s="1"/>
      <c r="WID131" s="1"/>
      <c r="WIE131" s="1"/>
      <c r="WIF131" s="1"/>
      <c r="WIG131" s="1"/>
      <c r="WIH131" s="1"/>
      <c r="WII131" s="1"/>
      <c r="WIJ131" s="1"/>
      <c r="WIK131" s="1"/>
      <c r="WIL131" s="1"/>
      <c r="WIM131" s="1"/>
      <c r="WIN131" s="1"/>
      <c r="WIO131" s="1"/>
      <c r="WIP131" s="1"/>
      <c r="WIQ131" s="1"/>
      <c r="WIR131" s="1"/>
      <c r="WIS131" s="1"/>
      <c r="WIT131" s="1"/>
      <c r="WIU131" s="1"/>
      <c r="WIV131" s="1"/>
      <c r="WIW131" s="1"/>
      <c r="WIX131" s="1"/>
      <c r="WIY131" s="1"/>
      <c r="WIZ131" s="1"/>
      <c r="WJA131" s="1"/>
      <c r="WJB131" s="1"/>
      <c r="WJC131" s="1"/>
      <c r="WJD131" s="1"/>
      <c r="WJE131" s="1"/>
      <c r="WJF131" s="1"/>
      <c r="WJG131" s="1"/>
      <c r="WJH131" s="1"/>
      <c r="WJI131" s="1"/>
      <c r="WJJ131" s="1"/>
      <c r="WJK131" s="1"/>
      <c r="WJL131" s="1"/>
      <c r="WJM131" s="1"/>
      <c r="WJN131" s="1"/>
      <c r="WJO131" s="1"/>
      <c r="WJP131" s="1"/>
      <c r="WJQ131" s="1"/>
      <c r="WJR131" s="1"/>
      <c r="WJS131" s="1"/>
      <c r="WJT131" s="1"/>
      <c r="WJU131" s="1"/>
      <c r="WJV131" s="1"/>
      <c r="WJW131" s="1"/>
      <c r="WJX131" s="1"/>
      <c r="WJY131" s="1"/>
      <c r="WJZ131" s="1"/>
      <c r="WKA131" s="1"/>
      <c r="WKB131" s="1"/>
      <c r="WKC131" s="1"/>
      <c r="WKD131" s="1"/>
      <c r="WKE131" s="1"/>
      <c r="WKF131" s="1"/>
      <c r="WKG131" s="1"/>
      <c r="WKH131" s="1"/>
      <c r="WKI131" s="1"/>
      <c r="WKJ131" s="1"/>
      <c r="WKK131" s="1"/>
      <c r="WKL131" s="1"/>
      <c r="WKM131" s="1"/>
      <c r="WKN131" s="1"/>
      <c r="WKO131" s="1"/>
      <c r="WKP131" s="1"/>
      <c r="WKQ131" s="1"/>
      <c r="WKR131" s="1"/>
      <c r="WKS131" s="1"/>
      <c r="WKT131" s="1"/>
      <c r="WKU131" s="1"/>
      <c r="WKV131" s="1"/>
      <c r="WKW131" s="1"/>
      <c r="WKX131" s="1"/>
      <c r="WKY131" s="1"/>
      <c r="WKZ131" s="1"/>
      <c r="WLA131" s="1"/>
      <c r="WLB131" s="1"/>
      <c r="WLC131" s="1"/>
      <c r="WLD131" s="1"/>
      <c r="WLE131" s="1"/>
      <c r="WLF131" s="1"/>
      <c r="WLG131" s="1"/>
      <c r="WLH131" s="1"/>
      <c r="WLI131" s="1"/>
      <c r="WLJ131" s="1"/>
      <c r="WLK131" s="1"/>
      <c r="WLL131" s="1"/>
      <c r="WLM131" s="1"/>
      <c r="WLN131" s="1"/>
      <c r="WLO131" s="1"/>
      <c r="WLP131" s="1"/>
      <c r="WLQ131" s="1"/>
      <c r="WLR131" s="1"/>
      <c r="WLS131" s="1"/>
      <c r="WLT131" s="1"/>
      <c r="WLU131" s="1"/>
      <c r="WLV131" s="1"/>
      <c r="WLW131" s="1"/>
      <c r="WLX131" s="1"/>
      <c r="WLY131" s="1"/>
      <c r="WLZ131" s="1"/>
      <c r="WMA131" s="1"/>
      <c r="WMB131" s="1"/>
      <c r="WMC131" s="1"/>
      <c r="WMD131" s="1"/>
      <c r="WME131" s="1"/>
      <c r="WMF131" s="1"/>
      <c r="WMG131" s="1"/>
      <c r="WMH131" s="1"/>
      <c r="WMI131" s="1"/>
      <c r="WMJ131" s="1"/>
      <c r="WMK131" s="1"/>
      <c r="WML131" s="1"/>
      <c r="WMM131" s="1"/>
      <c r="WMN131" s="1"/>
      <c r="WMO131" s="1"/>
      <c r="WMP131" s="1"/>
      <c r="WMQ131" s="1"/>
      <c r="WMR131" s="1"/>
      <c r="WMS131" s="1"/>
      <c r="WMT131" s="1"/>
      <c r="WMU131" s="1"/>
      <c r="WMV131" s="1"/>
      <c r="WMW131" s="1"/>
      <c r="WMX131" s="1"/>
      <c r="WMY131" s="1"/>
      <c r="WMZ131" s="1"/>
      <c r="WNA131" s="1"/>
      <c r="WNB131" s="1"/>
      <c r="WNC131" s="1"/>
      <c r="WND131" s="1"/>
      <c r="WNE131" s="1"/>
      <c r="WNF131" s="1"/>
      <c r="WNG131" s="1"/>
      <c r="WNH131" s="1"/>
      <c r="WNI131" s="1"/>
      <c r="WNJ131" s="1"/>
      <c r="WNK131" s="1"/>
      <c r="WNL131" s="1"/>
      <c r="WNM131" s="1"/>
      <c r="WNN131" s="1"/>
      <c r="WNO131" s="1"/>
      <c r="WNP131" s="1"/>
      <c r="WNQ131" s="1"/>
      <c r="WNR131" s="1"/>
      <c r="WNS131" s="1"/>
      <c r="WNT131" s="1"/>
      <c r="WNU131" s="1"/>
      <c r="WNV131" s="1"/>
      <c r="WNW131" s="1"/>
      <c r="WNX131" s="1"/>
      <c r="WNY131" s="1"/>
      <c r="WNZ131" s="1"/>
      <c r="WOA131" s="1"/>
      <c r="WOB131" s="1"/>
      <c r="WOC131" s="1"/>
      <c r="WOD131" s="1"/>
      <c r="WOE131" s="1"/>
      <c r="WOF131" s="1"/>
      <c r="WOG131" s="1"/>
      <c r="WOH131" s="1"/>
      <c r="WOI131" s="1"/>
      <c r="WOJ131" s="1"/>
      <c r="WOK131" s="1"/>
      <c r="WOL131" s="1"/>
      <c r="WOM131" s="1"/>
      <c r="WON131" s="1"/>
      <c r="WOO131" s="1"/>
      <c r="WOP131" s="1"/>
      <c r="WOQ131" s="1"/>
      <c r="WOR131" s="1"/>
      <c r="WOS131" s="1"/>
      <c r="WOT131" s="1"/>
      <c r="WOU131" s="1"/>
      <c r="WOV131" s="1"/>
      <c r="WOW131" s="1"/>
      <c r="WOX131" s="1"/>
      <c r="WOY131" s="1"/>
      <c r="WOZ131" s="1"/>
      <c r="WPA131" s="1"/>
      <c r="WPB131" s="1"/>
      <c r="WPC131" s="1"/>
      <c r="WPD131" s="1"/>
      <c r="WPE131" s="1"/>
      <c r="WPF131" s="1"/>
      <c r="WPG131" s="1"/>
      <c r="WPH131" s="1"/>
      <c r="WPI131" s="1"/>
      <c r="WPJ131" s="1"/>
      <c r="WPK131" s="1"/>
      <c r="WPL131" s="1"/>
      <c r="WPM131" s="1"/>
      <c r="WPN131" s="1"/>
      <c r="WPO131" s="1"/>
      <c r="WPP131" s="1"/>
      <c r="WPQ131" s="1"/>
      <c r="WPR131" s="1"/>
      <c r="WPS131" s="1"/>
      <c r="WPT131" s="1"/>
      <c r="WPU131" s="1"/>
      <c r="WPV131" s="1"/>
      <c r="WPW131" s="1"/>
      <c r="WPX131" s="1"/>
      <c r="WPY131" s="1"/>
      <c r="WPZ131" s="1"/>
      <c r="WQA131" s="1"/>
      <c r="WQB131" s="1"/>
      <c r="WQC131" s="1"/>
      <c r="WQD131" s="1"/>
      <c r="WQE131" s="1"/>
      <c r="WQF131" s="1"/>
      <c r="WQG131" s="1"/>
      <c r="WQH131" s="1"/>
      <c r="WQI131" s="1"/>
      <c r="WQJ131" s="1"/>
      <c r="WQK131" s="1"/>
      <c r="WQL131" s="1"/>
      <c r="WQM131" s="1"/>
      <c r="WQN131" s="1"/>
      <c r="WQO131" s="1"/>
      <c r="WQP131" s="1"/>
      <c r="WQQ131" s="1"/>
      <c r="WQR131" s="1"/>
      <c r="WQS131" s="1"/>
      <c r="WQT131" s="1"/>
      <c r="WQU131" s="1"/>
      <c r="WQV131" s="1"/>
      <c r="WQW131" s="1"/>
      <c r="WQX131" s="1"/>
      <c r="WQY131" s="1"/>
      <c r="WQZ131" s="1"/>
      <c r="WRA131" s="1"/>
      <c r="WRB131" s="1"/>
      <c r="WRC131" s="1"/>
      <c r="WRD131" s="1"/>
      <c r="WRE131" s="1"/>
      <c r="WRF131" s="1"/>
      <c r="WRG131" s="1"/>
      <c r="WRH131" s="1"/>
      <c r="WRI131" s="1"/>
      <c r="WRJ131" s="1"/>
      <c r="WRK131" s="1"/>
      <c r="WRL131" s="1"/>
      <c r="WRM131" s="1"/>
      <c r="WRN131" s="1"/>
      <c r="WRO131" s="1"/>
      <c r="WRP131" s="1"/>
      <c r="WRQ131" s="1"/>
      <c r="WRR131" s="1"/>
      <c r="WRS131" s="1"/>
      <c r="WRT131" s="1"/>
      <c r="WRU131" s="1"/>
      <c r="WRV131" s="1"/>
      <c r="WRW131" s="1"/>
      <c r="WRX131" s="1"/>
      <c r="WRY131" s="1"/>
      <c r="WRZ131" s="1"/>
      <c r="WSA131" s="1"/>
      <c r="WSB131" s="1"/>
      <c r="WSC131" s="1"/>
      <c r="WSD131" s="1"/>
      <c r="WSE131" s="1"/>
      <c r="WSF131" s="1"/>
      <c r="WSG131" s="1"/>
      <c r="WSH131" s="1"/>
      <c r="WSI131" s="1"/>
      <c r="WSJ131" s="1"/>
      <c r="WSK131" s="1"/>
      <c r="WSL131" s="1"/>
      <c r="WSM131" s="1"/>
      <c r="WSN131" s="1"/>
      <c r="WSO131" s="1"/>
      <c r="WSP131" s="1"/>
      <c r="WSQ131" s="1"/>
      <c r="WSR131" s="1"/>
      <c r="WSS131" s="1"/>
      <c r="WST131" s="1"/>
      <c r="WSU131" s="1"/>
      <c r="WSV131" s="1"/>
      <c r="WSW131" s="1"/>
      <c r="WSX131" s="1"/>
      <c r="WSY131" s="1"/>
      <c r="WSZ131" s="1"/>
      <c r="WTA131" s="1"/>
      <c r="WTB131" s="1"/>
      <c r="WTC131" s="1"/>
      <c r="WTD131" s="1"/>
      <c r="WTE131" s="1"/>
      <c r="WTF131" s="1"/>
      <c r="WTG131" s="1"/>
      <c r="WTH131" s="1"/>
      <c r="WTI131" s="1"/>
      <c r="WTJ131" s="1"/>
      <c r="WTK131" s="1"/>
      <c r="WTL131" s="1"/>
      <c r="WTM131" s="1"/>
      <c r="WTN131" s="1"/>
      <c r="WTO131" s="1"/>
      <c r="WTP131" s="1"/>
      <c r="WTQ131" s="1"/>
      <c r="WTR131" s="1"/>
      <c r="WTS131" s="1"/>
      <c r="WTT131" s="1"/>
      <c r="WTU131" s="1"/>
      <c r="WTV131" s="1"/>
      <c r="WTW131" s="1"/>
      <c r="WTX131" s="1"/>
      <c r="WTY131" s="1"/>
      <c r="WTZ131" s="1"/>
      <c r="WUA131" s="1"/>
      <c r="WUB131" s="1"/>
      <c r="WUC131" s="1"/>
      <c r="WUD131" s="1"/>
      <c r="WUE131" s="1"/>
      <c r="WUF131" s="1"/>
      <c r="WUG131" s="1"/>
      <c r="WUH131" s="1"/>
      <c r="WUI131" s="1"/>
      <c r="WUJ131" s="1"/>
      <c r="WUK131" s="1"/>
      <c r="WUL131" s="1"/>
      <c r="WUM131" s="1"/>
      <c r="WUN131" s="1"/>
      <c r="WUO131" s="1"/>
      <c r="WUP131" s="1"/>
      <c r="WUQ131" s="1"/>
      <c r="WUR131" s="1"/>
      <c r="WUS131" s="1"/>
      <c r="WUT131" s="1"/>
      <c r="WUU131" s="1"/>
      <c r="WUV131" s="1"/>
      <c r="WUW131" s="1"/>
      <c r="WUX131" s="1"/>
      <c r="WUY131" s="1"/>
      <c r="WUZ131" s="1"/>
      <c r="WVA131" s="1"/>
      <c r="WVB131" s="1"/>
      <c r="WVC131" s="1"/>
      <c r="WVD131" s="1"/>
      <c r="WVE131" s="1"/>
      <c r="WVF131" s="1"/>
      <c r="WVG131" s="1"/>
      <c r="WVH131" s="1"/>
      <c r="WVI131" s="1"/>
      <c r="WVJ131" s="1"/>
      <c r="WVK131" s="1"/>
      <c r="WVL131" s="1"/>
      <c r="WVM131" s="1"/>
      <c r="WVN131" s="1"/>
      <c r="WVO131" s="1"/>
      <c r="WVP131" s="1"/>
      <c r="WVQ131" s="1"/>
      <c r="WVR131" s="1"/>
      <c r="WVS131" s="1"/>
      <c r="WVT131" s="1"/>
      <c r="WVU131" s="1"/>
      <c r="WVV131" s="1"/>
      <c r="WVW131" s="1"/>
      <c r="WVX131" s="1"/>
      <c r="WVY131" s="1"/>
      <c r="WVZ131" s="1"/>
      <c r="WWA131" s="1"/>
      <c r="WWB131" s="1"/>
      <c r="WWC131" s="1"/>
      <c r="WWD131" s="1"/>
      <c r="WWE131" s="1"/>
      <c r="WWF131" s="1"/>
      <c r="WWG131" s="1"/>
      <c r="WWH131" s="1"/>
      <c r="WWI131" s="1"/>
      <c r="WWJ131" s="1"/>
      <c r="WWK131" s="1"/>
      <c r="WWL131" s="1"/>
      <c r="WWM131" s="1"/>
      <c r="WWN131" s="1"/>
      <c r="WWO131" s="1"/>
      <c r="WWP131" s="1"/>
      <c r="WWQ131" s="1"/>
      <c r="WWR131" s="1"/>
      <c r="WWS131" s="1"/>
      <c r="WWT131" s="1"/>
      <c r="WWU131" s="1"/>
      <c r="WWV131" s="1"/>
      <c r="WWW131" s="1"/>
      <c r="WWX131" s="1"/>
      <c r="WWY131" s="1"/>
      <c r="WWZ131" s="1"/>
      <c r="WXA131" s="1"/>
      <c r="WXB131" s="1"/>
      <c r="WXC131" s="1"/>
      <c r="WXD131" s="1"/>
      <c r="WXE131" s="1"/>
      <c r="WXF131" s="1"/>
      <c r="WXG131" s="1"/>
      <c r="WXH131" s="1"/>
      <c r="WXI131" s="1"/>
      <c r="WXJ131" s="1"/>
      <c r="WXK131" s="1"/>
      <c r="WXL131" s="1"/>
      <c r="WXM131" s="1"/>
      <c r="WXN131" s="1"/>
      <c r="WXO131" s="1"/>
      <c r="WXP131" s="1"/>
      <c r="WXQ131" s="1"/>
      <c r="WXR131" s="1"/>
      <c r="WXS131" s="1"/>
      <c r="WXT131" s="1"/>
      <c r="WXU131" s="1"/>
      <c r="WXV131" s="1"/>
      <c r="WXW131" s="1"/>
      <c r="WXX131" s="1"/>
      <c r="WXY131" s="1"/>
      <c r="WXZ131" s="1"/>
      <c r="WYA131" s="1"/>
      <c r="WYB131" s="1"/>
      <c r="WYC131" s="1"/>
      <c r="WYD131" s="1"/>
      <c r="WYE131" s="1"/>
      <c r="WYF131" s="1"/>
      <c r="WYG131" s="1"/>
      <c r="WYH131" s="1"/>
      <c r="WYI131" s="1"/>
      <c r="WYJ131" s="1"/>
      <c r="WYK131" s="1"/>
      <c r="WYL131" s="1"/>
      <c r="WYM131" s="1"/>
      <c r="WYN131" s="1"/>
      <c r="WYO131" s="1"/>
      <c r="WYP131" s="1"/>
      <c r="WYQ131" s="1"/>
      <c r="WYR131" s="1"/>
      <c r="WYS131" s="1"/>
      <c r="WYT131" s="1"/>
      <c r="WYU131" s="1"/>
      <c r="WYV131" s="1"/>
      <c r="WYW131" s="1"/>
      <c r="WYX131" s="1"/>
      <c r="WYY131" s="1"/>
      <c r="WYZ131" s="1"/>
      <c r="WZA131" s="1"/>
      <c r="WZB131" s="1"/>
      <c r="WZC131" s="1"/>
      <c r="WZD131" s="1"/>
      <c r="WZE131" s="1"/>
      <c r="WZF131" s="1"/>
      <c r="WZG131" s="1"/>
      <c r="WZH131" s="1"/>
      <c r="WZI131" s="1"/>
      <c r="WZJ131" s="1"/>
      <c r="WZK131" s="1"/>
      <c r="WZL131" s="1"/>
      <c r="WZM131" s="1"/>
      <c r="WZN131" s="1"/>
      <c r="WZO131" s="1"/>
      <c r="WZP131" s="1"/>
      <c r="WZQ131" s="1"/>
      <c r="WZR131" s="1"/>
      <c r="WZS131" s="1"/>
      <c r="WZT131" s="1"/>
      <c r="WZU131" s="1"/>
      <c r="WZV131" s="1"/>
      <c r="WZW131" s="1"/>
      <c r="WZX131" s="1"/>
      <c r="WZY131" s="1"/>
      <c r="WZZ131" s="1"/>
      <c r="XAA131" s="1"/>
      <c r="XAB131" s="1"/>
      <c r="XAC131" s="1"/>
      <c r="XAD131" s="1"/>
      <c r="XAE131" s="1"/>
      <c r="XAF131" s="1"/>
      <c r="XAG131" s="1"/>
      <c r="XAH131" s="1"/>
      <c r="XAI131" s="1"/>
      <c r="XAJ131" s="1"/>
      <c r="XAK131" s="1"/>
      <c r="XAL131" s="1"/>
      <c r="XAM131" s="1"/>
      <c r="XAN131" s="1"/>
      <c r="XAO131" s="1"/>
      <c r="XAP131" s="1"/>
      <c r="XAQ131" s="1"/>
      <c r="XAR131" s="1"/>
      <c r="XAS131" s="1"/>
      <c r="XAT131" s="1"/>
      <c r="XAU131" s="1"/>
      <c r="XAV131" s="1"/>
      <c r="XAW131" s="1"/>
      <c r="XAX131" s="1"/>
      <c r="XAY131" s="1"/>
      <c r="XAZ131" s="1"/>
      <c r="XBA131" s="1"/>
      <c r="XBB131" s="1"/>
      <c r="XBC131" s="1"/>
      <c r="XBD131" s="1"/>
      <c r="XBE131" s="1"/>
      <c r="XBF131" s="1"/>
      <c r="XBG131" s="1"/>
      <c r="XBH131" s="1"/>
      <c r="XBI131" s="1"/>
      <c r="XBJ131" s="1"/>
      <c r="XBK131" s="1"/>
      <c r="XBL131" s="1"/>
      <c r="XBM131" s="1"/>
      <c r="XBN131" s="1"/>
      <c r="XBO131" s="1"/>
      <c r="XBP131" s="1"/>
      <c r="XBQ131" s="1"/>
      <c r="XBR131" s="1"/>
      <c r="XBS131" s="1"/>
      <c r="XBT131" s="1"/>
      <c r="XBU131" s="1"/>
      <c r="XBV131" s="1"/>
      <c r="XBW131" s="1"/>
      <c r="XBX131" s="1"/>
      <c r="XBY131" s="1"/>
      <c r="XBZ131" s="1"/>
      <c r="XCA131" s="1"/>
      <c r="XCB131" s="1"/>
      <c r="XCC131" s="1"/>
      <c r="XCD131" s="1"/>
      <c r="XCE131" s="1"/>
      <c r="XCF131" s="1"/>
      <c r="XCG131" s="1"/>
      <c r="XCH131" s="1"/>
      <c r="XCI131" s="1"/>
      <c r="XCJ131" s="1"/>
      <c r="XCK131" s="1"/>
      <c r="XCL131" s="1"/>
      <c r="XCM131" s="1"/>
      <c r="XCN131" s="1"/>
      <c r="XCO131" s="1"/>
      <c r="XCP131" s="1"/>
      <c r="XCQ131" s="1"/>
      <c r="XCR131" s="1"/>
      <c r="XCS131" s="1"/>
      <c r="XCT131" s="1"/>
      <c r="XCU131" s="1"/>
      <c r="XCV131" s="1"/>
      <c r="XCW131" s="1"/>
      <c r="XCX131" s="1"/>
      <c r="XCY131" s="1"/>
      <c r="XCZ131" s="1"/>
      <c r="XDA131" s="1"/>
      <c r="XDB131" s="1"/>
      <c r="XDC131" s="1"/>
      <c r="XDD131" s="1"/>
      <c r="XDE131" s="1"/>
      <c r="XDF131" s="1"/>
      <c r="XDG131" s="1"/>
      <c r="XDH131" s="1"/>
      <c r="XDI131" s="1"/>
      <c r="XDJ131" s="1"/>
      <c r="XDK131" s="1"/>
      <c r="XDL131" s="1"/>
      <c r="XDM131" s="1"/>
      <c r="XDN131" s="1"/>
      <c r="XDO131" s="1"/>
      <c r="XDP131" s="1"/>
      <c r="XDQ131" s="1"/>
      <c r="XDR131" s="1"/>
      <c r="XDS131" s="1"/>
      <c r="XDT131" s="1"/>
      <c r="XDU131" s="1"/>
      <c r="XDV131" s="1"/>
      <c r="XDW131" s="1"/>
      <c r="XDX131" s="1"/>
      <c r="XDY131" s="1"/>
      <c r="XDZ131" s="1"/>
      <c r="XEA131" s="1"/>
      <c r="XEB131" s="1"/>
      <c r="XEC131" s="1"/>
      <c r="XED131" s="1"/>
      <c r="XEE131" s="1"/>
      <c r="XEF131" s="1"/>
      <c r="XEG131" s="1"/>
      <c r="XEH131" s="1"/>
      <c r="XEI131" s="1"/>
      <c r="XEJ131" s="1"/>
      <c r="XEK131" s="1"/>
      <c r="XEL131" s="1"/>
      <c r="XEM131" s="1"/>
      <c r="XEN131" s="1"/>
      <c r="XEO131" s="1"/>
      <c r="XEP131" s="1"/>
      <c r="XEQ131" s="1"/>
      <c r="XER131" s="1"/>
      <c r="XES131" s="1"/>
      <c r="XET131" s="1"/>
      <c r="XEU131" s="1"/>
      <c r="XEV131" s="1"/>
      <c r="XEW131" s="1"/>
      <c r="XEX131" s="1"/>
      <c r="XEY131" s="1"/>
      <c r="XEZ131" s="1"/>
      <c r="XFA131" s="1"/>
      <c r="XFB131" s="1"/>
    </row>
    <row r="132" spans="1:16382" x14ac:dyDescent="0.4">
      <c r="A132" s="6">
        <v>129</v>
      </c>
      <c r="B132" s="63" t="s">
        <v>1303</v>
      </c>
      <c r="C132" s="35" t="s">
        <v>1380</v>
      </c>
      <c r="D132" s="62" t="s">
        <v>1381</v>
      </c>
      <c r="E132" s="62"/>
      <c r="F132" s="97">
        <v>45787</v>
      </c>
      <c r="G132" s="23" t="s">
        <v>1286</v>
      </c>
      <c r="H132" s="9" t="s">
        <v>1287</v>
      </c>
      <c r="I132" s="9" t="s">
        <v>1288</v>
      </c>
      <c r="J132" s="6">
        <f t="shared" ref="J132:J163" si="4">COUNTA(G132,W132,Z132,AC132,AF132,AI132,AL132,AO132,AR132,AU132)</f>
        <v>1</v>
      </c>
      <c r="K132" s="9" t="s">
        <v>1289</v>
      </c>
      <c r="L132" s="23"/>
      <c r="M132" s="55" t="s">
        <v>1707</v>
      </c>
      <c r="N132" s="55"/>
      <c r="O132" s="55" t="s">
        <v>128</v>
      </c>
      <c r="P132" s="55"/>
      <c r="Q132" s="96">
        <v>45797</v>
      </c>
      <c r="R132" s="9" t="s">
        <v>1410</v>
      </c>
      <c r="S132" s="94" t="s">
        <v>1411</v>
      </c>
      <c r="T132" s="94" t="s">
        <v>1290</v>
      </c>
      <c r="U132" s="55"/>
      <c r="V132" s="62"/>
      <c r="W132" s="10"/>
      <c r="X132" s="102"/>
      <c r="Y132" s="10"/>
      <c r="Z132" s="10"/>
      <c r="AA132" s="102"/>
      <c r="AB132" s="10"/>
      <c r="AC132" s="10"/>
      <c r="AD132" s="102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spans="1:16382" x14ac:dyDescent="0.4">
      <c r="A133" s="6">
        <v>130</v>
      </c>
      <c r="B133" s="63" t="s">
        <v>1305</v>
      </c>
      <c r="C133" s="35" t="s">
        <v>1383</v>
      </c>
      <c r="D133" s="62" t="s">
        <v>1384</v>
      </c>
      <c r="E133" s="62"/>
      <c r="F133" s="97">
        <v>45787</v>
      </c>
      <c r="G133" s="23" t="s">
        <v>1298</v>
      </c>
      <c r="H133" s="9" t="s">
        <v>1299</v>
      </c>
      <c r="I133" s="9" t="s">
        <v>1292</v>
      </c>
      <c r="J133" s="6">
        <f t="shared" si="4"/>
        <v>1</v>
      </c>
      <c r="K133" s="9" t="s">
        <v>1289</v>
      </c>
      <c r="L133" s="23"/>
      <c r="M133" s="55" t="s">
        <v>1707</v>
      </c>
      <c r="N133" s="55"/>
      <c r="O133" s="55" t="s">
        <v>128</v>
      </c>
      <c r="P133" s="55"/>
      <c r="Q133" s="96">
        <v>45796</v>
      </c>
      <c r="R133" s="9"/>
      <c r="S133" s="94" t="s">
        <v>1300</v>
      </c>
      <c r="T133" s="94"/>
      <c r="U133" s="55"/>
      <c r="V133" s="62"/>
      <c r="W133" s="10"/>
      <c r="X133" s="102"/>
      <c r="Y133" s="10"/>
      <c r="Z133" s="10"/>
      <c r="AA133" s="102"/>
      <c r="AB133" s="10"/>
      <c r="AC133" s="10"/>
      <c r="AD133" s="102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spans="1:16382" ht="19.2" x14ac:dyDescent="0.4">
      <c r="A134" s="6">
        <v>131</v>
      </c>
      <c r="B134" s="63" t="s">
        <v>1304</v>
      </c>
      <c r="C134" s="35">
        <v>200092115</v>
      </c>
      <c r="D134" s="62" t="s">
        <v>1382</v>
      </c>
      <c r="E134" s="62"/>
      <c r="F134" s="97">
        <v>45787</v>
      </c>
      <c r="G134" s="23" t="s">
        <v>1286</v>
      </c>
      <c r="H134" s="23" t="s">
        <v>1291</v>
      </c>
      <c r="I134" s="23" t="s">
        <v>1292</v>
      </c>
      <c r="J134" s="26">
        <f t="shared" si="4"/>
        <v>2</v>
      </c>
      <c r="K134" s="23" t="s">
        <v>1293</v>
      </c>
      <c r="L134" s="23" t="s">
        <v>107</v>
      </c>
      <c r="M134" s="55" t="s">
        <v>1707</v>
      </c>
      <c r="N134" s="55" t="s">
        <v>1656</v>
      </c>
      <c r="O134" s="55" t="s">
        <v>128</v>
      </c>
      <c r="P134" s="55" t="s">
        <v>1665</v>
      </c>
      <c r="Q134" s="96">
        <v>46072</v>
      </c>
      <c r="R134" s="9" t="s">
        <v>1741</v>
      </c>
      <c r="S134" s="94" t="s">
        <v>1785</v>
      </c>
      <c r="T134" s="94" t="s">
        <v>1294</v>
      </c>
      <c r="U134" s="55" t="s">
        <v>1680</v>
      </c>
      <c r="V134" s="46" t="s">
        <v>128</v>
      </c>
      <c r="W134" s="10" t="s">
        <v>1295</v>
      </c>
      <c r="X134" s="102"/>
      <c r="Y134" s="10" t="s">
        <v>1296</v>
      </c>
      <c r="Z134" s="10"/>
      <c r="AA134" s="102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spans="1:16382" ht="19.2" x14ac:dyDescent="0.4">
      <c r="A135" s="6">
        <v>132</v>
      </c>
      <c r="B135" s="63" t="s">
        <v>1378</v>
      </c>
      <c r="C135" s="35" t="s">
        <v>1405</v>
      </c>
      <c r="D135" s="62" t="s">
        <v>1406</v>
      </c>
      <c r="E135" s="62"/>
      <c r="F135" s="97">
        <v>45805</v>
      </c>
      <c r="G135" s="23" t="s">
        <v>1369</v>
      </c>
      <c r="H135" s="23" t="s">
        <v>313</v>
      </c>
      <c r="I135" s="23" t="s">
        <v>1370</v>
      </c>
      <c r="J135" s="26">
        <f t="shared" si="4"/>
        <v>1</v>
      </c>
      <c r="K135" s="23"/>
      <c r="L135" s="23" t="s">
        <v>107</v>
      </c>
      <c r="M135" s="55" t="s">
        <v>1708</v>
      </c>
      <c r="N135" s="55" t="s">
        <v>1656</v>
      </c>
      <c r="O135" s="55" t="s">
        <v>1788</v>
      </c>
      <c r="P135" s="55" t="s">
        <v>1665</v>
      </c>
      <c r="Q135" s="96">
        <v>46098</v>
      </c>
      <c r="R135" s="9" t="s">
        <v>314</v>
      </c>
      <c r="S135" s="55" t="s">
        <v>1789</v>
      </c>
      <c r="T135" s="94"/>
      <c r="U135" s="55" t="s">
        <v>1680</v>
      </c>
      <c r="V135" s="46" t="s">
        <v>128</v>
      </c>
      <c r="W135" s="10"/>
      <c r="X135" s="102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spans="1:16382" ht="34.799999999999997" x14ac:dyDescent="0.4">
      <c r="A136" s="6">
        <v>133</v>
      </c>
      <c r="B136" s="63" t="s">
        <v>98</v>
      </c>
      <c r="C136" s="7" t="s">
        <v>443</v>
      </c>
      <c r="D136" s="46" t="s">
        <v>444</v>
      </c>
      <c r="E136" s="46"/>
      <c r="F136" s="98">
        <v>45805</v>
      </c>
      <c r="G136" s="58" t="s">
        <v>1034</v>
      </c>
      <c r="H136" s="77" t="s">
        <v>907</v>
      </c>
      <c r="I136" s="77" t="s">
        <v>1224</v>
      </c>
      <c r="J136" s="63">
        <f t="shared" si="4"/>
        <v>4</v>
      </c>
      <c r="K136" s="77" t="s">
        <v>426</v>
      </c>
      <c r="L136" s="58"/>
      <c r="M136" s="76" t="s">
        <v>1707</v>
      </c>
      <c r="N136" s="76"/>
      <c r="O136" s="76" t="s">
        <v>128</v>
      </c>
      <c r="P136" s="76"/>
      <c r="Q136" s="100">
        <v>45799</v>
      </c>
      <c r="R136" s="77" t="s">
        <v>1409</v>
      </c>
      <c r="S136" s="140" t="s">
        <v>1407</v>
      </c>
      <c r="T136" s="140" t="s">
        <v>1408</v>
      </c>
      <c r="U136" s="140"/>
      <c r="V136" s="46"/>
      <c r="W136" s="34" t="s">
        <v>145</v>
      </c>
      <c r="X136" s="141">
        <v>45163</v>
      </c>
      <c r="Y136" s="34" t="s">
        <v>28</v>
      </c>
      <c r="Z136" s="34" t="s">
        <v>1223</v>
      </c>
      <c r="AA136" s="141">
        <v>45770</v>
      </c>
      <c r="AB136" s="34" t="s">
        <v>28</v>
      </c>
      <c r="AC136" s="34" t="s">
        <v>1297</v>
      </c>
      <c r="AD136" s="141">
        <v>45805</v>
      </c>
      <c r="AE136" s="34" t="s">
        <v>896</v>
      </c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48"/>
      <c r="AY136" s="48"/>
      <c r="AZ136" s="48"/>
      <c r="BA136" s="48"/>
      <c r="BB136" s="48"/>
      <c r="BC136" s="48"/>
      <c r="BD136" s="48"/>
      <c r="BE136" s="48"/>
      <c r="BF136" s="48"/>
      <c r="BG136" s="48"/>
      <c r="BH136" s="48"/>
      <c r="BI136" s="48"/>
      <c r="BJ136" s="48"/>
      <c r="BK136" s="48"/>
      <c r="BL136" s="48"/>
      <c r="BM136" s="48"/>
      <c r="BN136" s="48"/>
      <c r="BO136" s="48"/>
      <c r="BP136" s="48"/>
      <c r="BQ136" s="48"/>
      <c r="BR136" s="48"/>
      <c r="BS136" s="48"/>
      <c r="BT136" s="48"/>
      <c r="BU136" s="48"/>
      <c r="BV136" s="48"/>
      <c r="BW136" s="48"/>
      <c r="BX136" s="48"/>
      <c r="BY136" s="48"/>
      <c r="BZ136" s="48"/>
      <c r="CA136" s="48"/>
      <c r="CB136" s="48"/>
      <c r="CC136" s="48"/>
      <c r="CD136" s="48"/>
      <c r="CE136" s="48"/>
      <c r="CF136" s="48"/>
      <c r="CG136" s="48"/>
      <c r="CH136" s="48"/>
      <c r="CI136" s="48"/>
      <c r="CJ136" s="48"/>
      <c r="CK136" s="48"/>
      <c r="CL136" s="48"/>
      <c r="CM136" s="48"/>
      <c r="CN136" s="48"/>
      <c r="CO136" s="48"/>
      <c r="CP136" s="48"/>
      <c r="CQ136" s="48"/>
      <c r="CR136" s="48"/>
      <c r="CS136" s="48"/>
      <c r="CT136" s="48"/>
      <c r="CU136" s="48"/>
      <c r="CV136" s="48"/>
      <c r="CW136" s="48"/>
      <c r="CX136" s="48"/>
      <c r="CY136" s="48"/>
      <c r="CZ136" s="48"/>
      <c r="DA136" s="48"/>
      <c r="DB136" s="48"/>
      <c r="DC136" s="48"/>
      <c r="DD136" s="48"/>
      <c r="DE136" s="48"/>
      <c r="DF136" s="48"/>
      <c r="DG136" s="48"/>
      <c r="DH136" s="48"/>
      <c r="DI136" s="48"/>
      <c r="DJ136" s="48"/>
      <c r="DK136" s="48"/>
      <c r="DL136" s="48"/>
      <c r="DM136" s="48"/>
      <c r="DN136" s="48"/>
      <c r="DO136" s="48"/>
      <c r="DP136" s="48"/>
      <c r="DQ136" s="48"/>
      <c r="DR136" s="48"/>
      <c r="DS136" s="48"/>
      <c r="DT136" s="48"/>
      <c r="DU136" s="48"/>
      <c r="DV136" s="48"/>
      <c r="DW136" s="48"/>
      <c r="DX136" s="48"/>
      <c r="DY136" s="48"/>
      <c r="DZ136" s="48"/>
      <c r="EA136" s="48"/>
      <c r="EB136" s="48"/>
      <c r="EC136" s="48"/>
      <c r="ED136" s="48"/>
      <c r="EE136" s="48"/>
      <c r="EF136" s="48"/>
      <c r="EG136" s="48"/>
      <c r="EH136" s="48"/>
      <c r="EI136" s="48"/>
      <c r="EJ136" s="48"/>
      <c r="EK136" s="48"/>
      <c r="EL136" s="48"/>
      <c r="EM136" s="48"/>
      <c r="EN136" s="48"/>
      <c r="EO136" s="48"/>
      <c r="EP136" s="48"/>
      <c r="EQ136" s="48"/>
      <c r="ER136" s="48"/>
      <c r="ES136" s="48"/>
      <c r="ET136" s="48"/>
      <c r="EU136" s="48"/>
      <c r="EV136" s="48"/>
      <c r="EW136" s="48"/>
      <c r="EX136" s="48"/>
      <c r="EY136" s="48"/>
      <c r="EZ136" s="48"/>
      <c r="FA136" s="48"/>
      <c r="FB136" s="48"/>
      <c r="FC136" s="48"/>
      <c r="FD136" s="48"/>
      <c r="FE136" s="48"/>
      <c r="FF136" s="48"/>
      <c r="FG136" s="48"/>
      <c r="FH136" s="48"/>
      <c r="FI136" s="48"/>
      <c r="FJ136" s="48"/>
      <c r="FK136" s="48"/>
      <c r="FL136" s="48"/>
      <c r="FM136" s="48"/>
      <c r="FN136" s="48"/>
      <c r="FO136" s="48"/>
      <c r="FP136" s="48"/>
      <c r="FQ136" s="48"/>
      <c r="FR136" s="48"/>
      <c r="FS136" s="48"/>
      <c r="FT136" s="48"/>
      <c r="FU136" s="48"/>
      <c r="FV136" s="48"/>
      <c r="FW136" s="48"/>
      <c r="FX136" s="48"/>
      <c r="FY136" s="48"/>
      <c r="FZ136" s="48"/>
      <c r="GA136" s="48"/>
      <c r="GB136" s="48"/>
      <c r="GC136" s="48"/>
      <c r="GD136" s="48"/>
      <c r="GE136" s="48"/>
      <c r="GF136" s="48"/>
      <c r="GG136" s="48"/>
      <c r="GH136" s="48"/>
      <c r="GI136" s="48"/>
      <c r="GJ136" s="48"/>
      <c r="GK136" s="48"/>
      <c r="GL136" s="48"/>
      <c r="GM136" s="48"/>
      <c r="GN136" s="48"/>
      <c r="GO136" s="48"/>
      <c r="GP136" s="48"/>
      <c r="GQ136" s="48"/>
      <c r="GR136" s="48"/>
      <c r="GS136" s="48"/>
      <c r="GT136" s="48"/>
      <c r="GU136" s="48"/>
      <c r="GV136" s="48"/>
      <c r="GW136" s="48"/>
      <c r="GX136" s="48"/>
      <c r="GY136" s="48"/>
      <c r="GZ136" s="48"/>
      <c r="HA136" s="48"/>
      <c r="HB136" s="48"/>
      <c r="HC136" s="48"/>
      <c r="HD136" s="48"/>
      <c r="HE136" s="48"/>
      <c r="HF136" s="48"/>
      <c r="HG136" s="48"/>
      <c r="HH136" s="48"/>
      <c r="HI136" s="48"/>
      <c r="HJ136" s="48"/>
      <c r="HK136" s="48"/>
      <c r="HL136" s="48"/>
      <c r="HM136" s="48"/>
      <c r="HN136" s="48"/>
      <c r="HO136" s="48"/>
      <c r="HP136" s="48"/>
      <c r="HQ136" s="48"/>
      <c r="HR136" s="48"/>
      <c r="HS136" s="48"/>
      <c r="HT136" s="48"/>
      <c r="HU136" s="48"/>
      <c r="HV136" s="48"/>
      <c r="HW136" s="48"/>
      <c r="HX136" s="48"/>
      <c r="HY136" s="48"/>
      <c r="HZ136" s="48"/>
      <c r="IA136" s="48"/>
      <c r="IB136" s="48"/>
      <c r="IC136" s="48"/>
      <c r="ID136" s="48"/>
      <c r="IE136" s="48"/>
      <c r="IF136" s="48"/>
      <c r="IG136" s="48"/>
      <c r="IH136" s="48"/>
      <c r="II136" s="48"/>
      <c r="IJ136" s="48"/>
      <c r="IK136" s="48"/>
      <c r="IL136" s="48"/>
      <c r="IM136" s="48"/>
      <c r="IN136" s="48"/>
      <c r="IO136" s="48"/>
      <c r="IP136" s="48"/>
      <c r="IQ136" s="48"/>
      <c r="IR136" s="48"/>
      <c r="IS136" s="48"/>
      <c r="IT136" s="48"/>
      <c r="IU136" s="48"/>
      <c r="IV136" s="48"/>
      <c r="IW136" s="48"/>
      <c r="IX136" s="48"/>
      <c r="IY136" s="48"/>
      <c r="IZ136" s="48"/>
      <c r="JA136" s="48"/>
      <c r="JB136" s="48"/>
      <c r="JC136" s="48"/>
      <c r="JD136" s="48"/>
      <c r="JE136" s="48"/>
      <c r="JF136" s="48"/>
      <c r="JG136" s="48"/>
      <c r="JH136" s="48"/>
      <c r="JI136" s="48"/>
      <c r="JJ136" s="48"/>
      <c r="JK136" s="48"/>
      <c r="JL136" s="48"/>
      <c r="JM136" s="48"/>
      <c r="JN136" s="48"/>
      <c r="JO136" s="48"/>
      <c r="JP136" s="48"/>
      <c r="JQ136" s="48"/>
      <c r="JR136" s="48"/>
      <c r="JS136" s="48"/>
      <c r="JT136" s="48"/>
      <c r="JU136" s="48"/>
      <c r="JV136" s="48"/>
      <c r="JW136" s="48"/>
      <c r="JX136" s="48"/>
      <c r="JY136" s="48"/>
      <c r="JZ136" s="48"/>
      <c r="KA136" s="48"/>
      <c r="KB136" s="48"/>
      <c r="KC136" s="48"/>
      <c r="KD136" s="48"/>
      <c r="KE136" s="48"/>
      <c r="KF136" s="48"/>
      <c r="KG136" s="48"/>
      <c r="KH136" s="48"/>
      <c r="KI136" s="48"/>
      <c r="KJ136" s="48"/>
      <c r="KK136" s="48"/>
      <c r="KL136" s="48"/>
      <c r="KM136" s="48"/>
      <c r="KN136" s="48"/>
      <c r="KO136" s="48"/>
      <c r="KP136" s="48"/>
      <c r="KQ136" s="48"/>
      <c r="KR136" s="48"/>
      <c r="KS136" s="48"/>
      <c r="KT136" s="48"/>
      <c r="KU136" s="48"/>
      <c r="KV136" s="48"/>
      <c r="KW136" s="48"/>
      <c r="KX136" s="48"/>
      <c r="KY136" s="48"/>
      <c r="KZ136" s="48"/>
      <c r="LA136" s="48"/>
      <c r="LB136" s="48"/>
      <c r="LC136" s="48"/>
      <c r="LD136" s="48"/>
      <c r="LE136" s="48"/>
      <c r="LF136" s="48"/>
      <c r="LG136" s="48"/>
      <c r="LH136" s="48"/>
      <c r="LI136" s="48"/>
      <c r="LJ136" s="48"/>
      <c r="LK136" s="48"/>
      <c r="LL136" s="48"/>
      <c r="LM136" s="48"/>
      <c r="LN136" s="48"/>
      <c r="LO136" s="48"/>
      <c r="LP136" s="48"/>
      <c r="LQ136" s="48"/>
      <c r="LR136" s="48"/>
      <c r="LS136" s="48"/>
      <c r="LT136" s="48"/>
      <c r="LU136" s="48"/>
      <c r="LV136" s="48"/>
      <c r="LW136" s="48"/>
      <c r="LX136" s="48"/>
      <c r="LY136" s="48"/>
      <c r="LZ136" s="48"/>
      <c r="MA136" s="48"/>
      <c r="MB136" s="48"/>
      <c r="MC136" s="48"/>
      <c r="MD136" s="48"/>
      <c r="ME136" s="48"/>
      <c r="MF136" s="48"/>
      <c r="MG136" s="48"/>
      <c r="MH136" s="48"/>
      <c r="MI136" s="48"/>
      <c r="MJ136" s="48"/>
      <c r="MK136" s="48"/>
      <c r="ML136" s="48"/>
      <c r="MM136" s="48"/>
      <c r="MN136" s="48"/>
      <c r="MO136" s="48"/>
      <c r="MP136" s="48"/>
      <c r="MQ136" s="48"/>
      <c r="MR136" s="48"/>
      <c r="MS136" s="48"/>
      <c r="MT136" s="48"/>
      <c r="MU136" s="48"/>
      <c r="MV136" s="48"/>
      <c r="MW136" s="48"/>
      <c r="MX136" s="48"/>
      <c r="MY136" s="48"/>
      <c r="MZ136" s="48"/>
      <c r="NA136" s="48"/>
      <c r="NB136" s="48"/>
      <c r="NC136" s="48"/>
      <c r="ND136" s="48"/>
      <c r="NE136" s="48"/>
      <c r="NF136" s="48"/>
      <c r="NG136" s="48"/>
      <c r="NH136" s="48"/>
      <c r="NI136" s="48"/>
      <c r="NJ136" s="48"/>
      <c r="NK136" s="48"/>
      <c r="NL136" s="48"/>
      <c r="NM136" s="48"/>
      <c r="NN136" s="48"/>
      <c r="NO136" s="48"/>
      <c r="NP136" s="48"/>
      <c r="NQ136" s="48"/>
      <c r="NR136" s="48"/>
      <c r="NS136" s="48"/>
      <c r="NT136" s="48"/>
      <c r="NU136" s="48"/>
      <c r="NV136" s="48"/>
      <c r="NW136" s="48"/>
      <c r="NX136" s="48"/>
      <c r="NY136" s="48"/>
      <c r="NZ136" s="48"/>
      <c r="OA136" s="48"/>
      <c r="OB136" s="48"/>
      <c r="OC136" s="48"/>
      <c r="OD136" s="48"/>
      <c r="OE136" s="48"/>
      <c r="OF136" s="48"/>
      <c r="OG136" s="48"/>
      <c r="OH136" s="48"/>
      <c r="OI136" s="48"/>
      <c r="OJ136" s="48"/>
      <c r="OK136" s="48"/>
      <c r="OL136" s="48"/>
      <c r="OM136" s="48"/>
      <c r="ON136" s="48"/>
      <c r="OO136" s="48"/>
      <c r="OP136" s="48"/>
      <c r="OQ136" s="48"/>
      <c r="OR136" s="48"/>
      <c r="OS136" s="48"/>
      <c r="OT136" s="48"/>
      <c r="OU136" s="48"/>
      <c r="OV136" s="48"/>
      <c r="OW136" s="48"/>
      <c r="OX136" s="48"/>
      <c r="OY136" s="48"/>
      <c r="OZ136" s="48"/>
      <c r="PA136" s="48"/>
      <c r="PB136" s="48"/>
      <c r="PC136" s="48"/>
      <c r="PD136" s="48"/>
      <c r="PE136" s="48"/>
      <c r="PF136" s="48"/>
      <c r="PG136" s="48"/>
      <c r="PH136" s="48"/>
      <c r="PI136" s="48"/>
      <c r="PJ136" s="48"/>
      <c r="PK136" s="48"/>
      <c r="PL136" s="48"/>
      <c r="PM136" s="48"/>
      <c r="PN136" s="48"/>
      <c r="PO136" s="48"/>
      <c r="PP136" s="48"/>
      <c r="PQ136" s="48"/>
      <c r="PR136" s="48"/>
      <c r="PS136" s="48"/>
      <c r="PT136" s="48"/>
      <c r="PU136" s="48"/>
      <c r="PV136" s="48"/>
      <c r="PW136" s="48"/>
      <c r="PX136" s="48"/>
      <c r="PY136" s="48"/>
      <c r="PZ136" s="48"/>
      <c r="QA136" s="48"/>
      <c r="QB136" s="48"/>
      <c r="QC136" s="48"/>
      <c r="QD136" s="48"/>
      <c r="QE136" s="48"/>
      <c r="QF136" s="48"/>
      <c r="QG136" s="48"/>
      <c r="QH136" s="48"/>
      <c r="QI136" s="48"/>
      <c r="QJ136" s="48"/>
      <c r="QK136" s="48"/>
      <c r="QL136" s="48"/>
      <c r="QM136" s="48"/>
      <c r="QN136" s="48"/>
      <c r="QO136" s="48"/>
      <c r="QP136" s="48"/>
      <c r="QQ136" s="48"/>
      <c r="QR136" s="48"/>
      <c r="QS136" s="48"/>
      <c r="QT136" s="48"/>
      <c r="QU136" s="48"/>
      <c r="QV136" s="48"/>
      <c r="QW136" s="48"/>
      <c r="QX136" s="48"/>
      <c r="QY136" s="48"/>
      <c r="QZ136" s="48"/>
      <c r="RA136" s="48"/>
      <c r="RB136" s="48"/>
      <c r="RC136" s="48"/>
      <c r="RD136" s="48"/>
      <c r="RE136" s="48"/>
      <c r="RF136" s="48"/>
      <c r="RG136" s="48"/>
      <c r="RH136" s="48"/>
      <c r="RI136" s="48"/>
      <c r="RJ136" s="48"/>
      <c r="RK136" s="48"/>
      <c r="RL136" s="48"/>
      <c r="RM136" s="48"/>
      <c r="RN136" s="48"/>
      <c r="RO136" s="48"/>
      <c r="RP136" s="48"/>
      <c r="RQ136" s="48"/>
      <c r="RR136" s="48"/>
      <c r="RS136" s="48"/>
      <c r="RT136" s="48"/>
      <c r="RU136" s="48"/>
      <c r="RV136" s="48"/>
      <c r="RW136" s="48"/>
      <c r="RX136" s="48"/>
      <c r="RY136" s="48"/>
      <c r="RZ136" s="48"/>
      <c r="SA136" s="48"/>
      <c r="SB136" s="48"/>
      <c r="SC136" s="48"/>
      <c r="SD136" s="48"/>
      <c r="SE136" s="48"/>
      <c r="SF136" s="48"/>
      <c r="SG136" s="48"/>
      <c r="SH136" s="48"/>
      <c r="SI136" s="48"/>
      <c r="SJ136" s="48"/>
      <c r="SK136" s="48"/>
      <c r="SL136" s="48"/>
      <c r="SM136" s="48"/>
      <c r="SN136" s="48"/>
      <c r="SO136" s="48"/>
      <c r="SP136" s="48"/>
      <c r="SQ136" s="48"/>
      <c r="SR136" s="48"/>
      <c r="SS136" s="48"/>
      <c r="ST136" s="48"/>
      <c r="SU136" s="48"/>
      <c r="SV136" s="48"/>
      <c r="SW136" s="48"/>
      <c r="SX136" s="48"/>
      <c r="SY136" s="48"/>
      <c r="SZ136" s="48"/>
      <c r="TA136" s="48"/>
      <c r="TB136" s="48"/>
      <c r="TC136" s="48"/>
      <c r="TD136" s="48"/>
      <c r="TE136" s="48"/>
      <c r="TF136" s="48"/>
      <c r="TG136" s="48"/>
      <c r="TH136" s="48"/>
      <c r="TI136" s="48"/>
      <c r="TJ136" s="48"/>
      <c r="TK136" s="48"/>
      <c r="TL136" s="48"/>
      <c r="TM136" s="48"/>
      <c r="TN136" s="48"/>
      <c r="TO136" s="48"/>
      <c r="TP136" s="48"/>
      <c r="TQ136" s="48"/>
      <c r="TR136" s="48"/>
      <c r="TS136" s="48"/>
      <c r="TT136" s="48"/>
      <c r="TU136" s="48"/>
      <c r="TV136" s="48"/>
      <c r="TW136" s="48"/>
      <c r="TX136" s="48"/>
      <c r="TY136" s="48"/>
      <c r="TZ136" s="48"/>
      <c r="UA136" s="48"/>
      <c r="UB136" s="48"/>
      <c r="UC136" s="48"/>
      <c r="UD136" s="48"/>
      <c r="UE136" s="48"/>
      <c r="UF136" s="48"/>
      <c r="UG136" s="48"/>
      <c r="UH136" s="48"/>
      <c r="UI136" s="48"/>
      <c r="UJ136" s="48"/>
      <c r="UK136" s="48"/>
      <c r="UL136" s="48"/>
      <c r="UM136" s="48"/>
      <c r="UN136" s="48"/>
      <c r="UO136" s="48"/>
      <c r="UP136" s="48"/>
      <c r="UQ136" s="48"/>
      <c r="UR136" s="48"/>
      <c r="US136" s="48"/>
      <c r="UT136" s="48"/>
      <c r="UU136" s="48"/>
      <c r="UV136" s="48"/>
      <c r="UW136" s="48"/>
      <c r="UX136" s="48"/>
      <c r="UY136" s="48"/>
      <c r="UZ136" s="48"/>
      <c r="VA136" s="48"/>
      <c r="VB136" s="48"/>
      <c r="VC136" s="48"/>
      <c r="VD136" s="48"/>
      <c r="VE136" s="48"/>
      <c r="VF136" s="48"/>
      <c r="VG136" s="48"/>
      <c r="VH136" s="48"/>
      <c r="VI136" s="48"/>
      <c r="VJ136" s="48"/>
      <c r="VK136" s="48"/>
      <c r="VL136" s="48"/>
      <c r="VM136" s="48"/>
      <c r="VN136" s="48"/>
      <c r="VO136" s="48"/>
      <c r="VP136" s="48"/>
      <c r="VQ136" s="48"/>
      <c r="VR136" s="48"/>
      <c r="VS136" s="48"/>
      <c r="VT136" s="48"/>
      <c r="VU136" s="48"/>
      <c r="VV136" s="48"/>
      <c r="VW136" s="48"/>
      <c r="VX136" s="48"/>
      <c r="VY136" s="48"/>
      <c r="VZ136" s="48"/>
      <c r="WA136" s="48"/>
      <c r="WB136" s="48"/>
      <c r="WC136" s="48"/>
      <c r="WD136" s="48"/>
      <c r="WE136" s="48"/>
      <c r="WF136" s="48"/>
      <c r="WG136" s="48"/>
      <c r="WH136" s="48"/>
      <c r="WI136" s="48"/>
      <c r="WJ136" s="48"/>
      <c r="WK136" s="48"/>
      <c r="WL136" s="48"/>
      <c r="WM136" s="48"/>
      <c r="WN136" s="48"/>
      <c r="WO136" s="48"/>
      <c r="WP136" s="48"/>
      <c r="WQ136" s="48"/>
      <c r="WR136" s="48"/>
      <c r="WS136" s="48"/>
      <c r="WT136" s="48"/>
      <c r="WU136" s="48"/>
      <c r="WV136" s="48"/>
      <c r="WW136" s="48"/>
      <c r="WX136" s="48"/>
      <c r="WY136" s="48"/>
      <c r="WZ136" s="48"/>
      <c r="XA136" s="48"/>
      <c r="XB136" s="48"/>
      <c r="XC136" s="48"/>
      <c r="XD136" s="48"/>
      <c r="XE136" s="48"/>
      <c r="XF136" s="48"/>
      <c r="XG136" s="48"/>
      <c r="XH136" s="48"/>
      <c r="XI136" s="48"/>
      <c r="XJ136" s="48"/>
      <c r="XK136" s="48"/>
      <c r="XL136" s="48"/>
      <c r="XM136" s="48"/>
      <c r="XN136" s="48"/>
      <c r="XO136" s="48"/>
      <c r="XP136" s="48"/>
      <c r="XQ136" s="48"/>
      <c r="XR136" s="48"/>
      <c r="XS136" s="48"/>
      <c r="XT136" s="48"/>
      <c r="XU136" s="48"/>
      <c r="XV136" s="48"/>
      <c r="XW136" s="48"/>
      <c r="XX136" s="48"/>
      <c r="XY136" s="48"/>
      <c r="XZ136" s="48"/>
      <c r="YA136" s="48"/>
      <c r="YB136" s="48"/>
      <c r="YC136" s="48"/>
      <c r="YD136" s="48"/>
      <c r="YE136" s="48"/>
      <c r="YF136" s="48"/>
      <c r="YG136" s="48"/>
      <c r="YH136" s="48"/>
      <c r="YI136" s="48"/>
      <c r="YJ136" s="48"/>
      <c r="YK136" s="48"/>
      <c r="YL136" s="48"/>
      <c r="YM136" s="48"/>
      <c r="YN136" s="48"/>
      <c r="YO136" s="48"/>
      <c r="YP136" s="48"/>
      <c r="YQ136" s="48"/>
      <c r="YR136" s="48"/>
      <c r="YS136" s="48"/>
      <c r="YT136" s="48"/>
      <c r="YU136" s="48"/>
      <c r="YV136" s="48"/>
      <c r="YW136" s="48"/>
      <c r="YX136" s="48"/>
      <c r="YY136" s="48"/>
      <c r="YZ136" s="48"/>
      <c r="ZA136" s="48"/>
      <c r="ZB136" s="48"/>
      <c r="ZC136" s="48"/>
      <c r="ZD136" s="48"/>
      <c r="ZE136" s="48"/>
      <c r="ZF136" s="48"/>
      <c r="ZG136" s="48"/>
      <c r="ZH136" s="48"/>
      <c r="ZI136" s="48"/>
      <c r="ZJ136" s="48"/>
      <c r="ZK136" s="48"/>
      <c r="ZL136" s="48"/>
      <c r="ZM136" s="48"/>
      <c r="ZN136" s="48"/>
      <c r="ZO136" s="48"/>
      <c r="ZP136" s="48"/>
      <c r="ZQ136" s="48"/>
      <c r="ZR136" s="48"/>
      <c r="ZS136" s="48"/>
      <c r="ZT136" s="48"/>
      <c r="ZU136" s="48"/>
      <c r="ZV136" s="48"/>
      <c r="ZW136" s="48"/>
      <c r="ZX136" s="48"/>
      <c r="ZY136" s="48"/>
      <c r="ZZ136" s="48"/>
      <c r="AAA136" s="48"/>
      <c r="AAB136" s="48"/>
      <c r="AAC136" s="48"/>
      <c r="AAD136" s="48"/>
      <c r="AAE136" s="48"/>
      <c r="AAF136" s="48"/>
      <c r="AAG136" s="48"/>
      <c r="AAH136" s="48"/>
      <c r="AAI136" s="48"/>
      <c r="AAJ136" s="48"/>
      <c r="AAK136" s="48"/>
      <c r="AAL136" s="48"/>
      <c r="AAM136" s="48"/>
      <c r="AAN136" s="48"/>
      <c r="AAO136" s="48"/>
      <c r="AAP136" s="48"/>
      <c r="AAQ136" s="48"/>
      <c r="AAR136" s="48"/>
      <c r="AAS136" s="48"/>
      <c r="AAT136" s="48"/>
      <c r="AAU136" s="48"/>
      <c r="AAV136" s="48"/>
      <c r="AAW136" s="48"/>
      <c r="AAX136" s="48"/>
      <c r="AAY136" s="48"/>
      <c r="AAZ136" s="48"/>
      <c r="ABA136" s="48"/>
      <c r="ABB136" s="48"/>
      <c r="ABC136" s="48"/>
      <c r="ABD136" s="48"/>
      <c r="ABE136" s="48"/>
      <c r="ABF136" s="48"/>
      <c r="ABG136" s="48"/>
      <c r="ABH136" s="48"/>
      <c r="ABI136" s="48"/>
      <c r="ABJ136" s="48"/>
      <c r="ABK136" s="48"/>
      <c r="ABL136" s="48"/>
      <c r="ABM136" s="48"/>
      <c r="ABN136" s="48"/>
      <c r="ABO136" s="48"/>
      <c r="ABP136" s="48"/>
      <c r="ABQ136" s="48"/>
      <c r="ABR136" s="48"/>
      <c r="ABS136" s="48"/>
      <c r="ABT136" s="48"/>
      <c r="ABU136" s="48"/>
      <c r="ABV136" s="48"/>
      <c r="ABW136" s="48"/>
      <c r="ABX136" s="48"/>
      <c r="ABY136" s="48"/>
      <c r="ABZ136" s="48"/>
      <c r="ACA136" s="48"/>
      <c r="ACB136" s="48"/>
      <c r="ACC136" s="48"/>
      <c r="ACD136" s="48"/>
      <c r="ACE136" s="48"/>
      <c r="ACF136" s="48"/>
      <c r="ACG136" s="48"/>
      <c r="ACH136" s="48"/>
      <c r="ACI136" s="48"/>
      <c r="ACJ136" s="48"/>
      <c r="ACK136" s="48"/>
      <c r="ACL136" s="48"/>
      <c r="ACM136" s="48"/>
      <c r="ACN136" s="48"/>
      <c r="ACO136" s="48"/>
      <c r="ACP136" s="48"/>
      <c r="ACQ136" s="48"/>
      <c r="ACR136" s="48"/>
      <c r="ACS136" s="48"/>
      <c r="ACT136" s="48"/>
      <c r="ACU136" s="48"/>
      <c r="ACV136" s="48"/>
      <c r="ACW136" s="48"/>
      <c r="ACX136" s="48"/>
      <c r="ACY136" s="48"/>
      <c r="ACZ136" s="48"/>
      <c r="ADA136" s="48"/>
      <c r="ADB136" s="48"/>
      <c r="ADC136" s="48"/>
      <c r="ADD136" s="48"/>
      <c r="ADE136" s="48"/>
      <c r="ADF136" s="48"/>
      <c r="ADG136" s="48"/>
      <c r="ADH136" s="48"/>
      <c r="ADI136" s="48"/>
      <c r="ADJ136" s="48"/>
      <c r="ADK136" s="48"/>
      <c r="ADL136" s="48"/>
      <c r="ADM136" s="48"/>
      <c r="ADN136" s="48"/>
      <c r="ADO136" s="48"/>
      <c r="ADP136" s="48"/>
      <c r="ADQ136" s="48"/>
      <c r="ADR136" s="48"/>
      <c r="ADS136" s="48"/>
      <c r="ADT136" s="48"/>
      <c r="ADU136" s="48"/>
      <c r="ADV136" s="48"/>
      <c r="ADW136" s="48"/>
      <c r="ADX136" s="48"/>
      <c r="ADY136" s="48"/>
      <c r="ADZ136" s="48"/>
      <c r="AEA136" s="48"/>
      <c r="AEB136" s="48"/>
      <c r="AEC136" s="48"/>
      <c r="AED136" s="48"/>
      <c r="AEE136" s="48"/>
      <c r="AEF136" s="48"/>
      <c r="AEG136" s="48"/>
      <c r="AEH136" s="48"/>
      <c r="AEI136" s="48"/>
      <c r="AEJ136" s="48"/>
      <c r="AEK136" s="48"/>
      <c r="AEL136" s="48"/>
      <c r="AEM136" s="48"/>
      <c r="AEN136" s="48"/>
      <c r="AEO136" s="48"/>
      <c r="AEP136" s="48"/>
      <c r="AEQ136" s="48"/>
      <c r="AER136" s="48"/>
      <c r="AES136" s="48"/>
      <c r="AET136" s="48"/>
      <c r="AEU136" s="48"/>
      <c r="AEV136" s="48"/>
      <c r="AEW136" s="48"/>
      <c r="AEX136" s="48"/>
      <c r="AEY136" s="48"/>
      <c r="AEZ136" s="48"/>
      <c r="AFA136" s="48"/>
      <c r="AFB136" s="48"/>
      <c r="AFC136" s="48"/>
      <c r="AFD136" s="48"/>
      <c r="AFE136" s="48"/>
      <c r="AFF136" s="48"/>
      <c r="AFG136" s="48"/>
      <c r="AFH136" s="48"/>
      <c r="AFI136" s="48"/>
      <c r="AFJ136" s="48"/>
      <c r="AFK136" s="48"/>
      <c r="AFL136" s="48"/>
      <c r="AFM136" s="48"/>
      <c r="AFN136" s="48"/>
      <c r="AFO136" s="48"/>
      <c r="AFP136" s="48"/>
      <c r="AFQ136" s="48"/>
      <c r="AFR136" s="48"/>
      <c r="AFS136" s="48"/>
      <c r="AFT136" s="48"/>
      <c r="AFU136" s="48"/>
      <c r="AFV136" s="48"/>
      <c r="AFW136" s="48"/>
      <c r="AFX136" s="48"/>
      <c r="AFY136" s="48"/>
      <c r="AFZ136" s="48"/>
      <c r="AGA136" s="48"/>
      <c r="AGB136" s="48"/>
      <c r="AGC136" s="48"/>
      <c r="AGD136" s="48"/>
      <c r="AGE136" s="48"/>
      <c r="AGF136" s="48"/>
      <c r="AGG136" s="48"/>
      <c r="AGH136" s="48"/>
      <c r="AGI136" s="48"/>
      <c r="AGJ136" s="48"/>
      <c r="AGK136" s="48"/>
      <c r="AGL136" s="48"/>
      <c r="AGM136" s="48"/>
      <c r="AGN136" s="48"/>
      <c r="AGO136" s="48"/>
      <c r="AGP136" s="48"/>
      <c r="AGQ136" s="48"/>
      <c r="AGR136" s="48"/>
      <c r="AGS136" s="48"/>
      <c r="AGT136" s="48"/>
      <c r="AGU136" s="48"/>
      <c r="AGV136" s="48"/>
      <c r="AGW136" s="48"/>
      <c r="AGX136" s="48"/>
      <c r="AGY136" s="48"/>
      <c r="AGZ136" s="48"/>
      <c r="AHA136" s="48"/>
      <c r="AHB136" s="48"/>
      <c r="AHC136" s="48"/>
      <c r="AHD136" s="48"/>
      <c r="AHE136" s="48"/>
      <c r="AHF136" s="48"/>
      <c r="AHG136" s="48"/>
      <c r="AHH136" s="48"/>
      <c r="AHI136" s="48"/>
      <c r="AHJ136" s="48"/>
      <c r="AHK136" s="48"/>
      <c r="AHL136" s="48"/>
      <c r="AHM136" s="48"/>
      <c r="AHN136" s="48"/>
      <c r="AHO136" s="48"/>
      <c r="AHP136" s="48"/>
      <c r="AHQ136" s="48"/>
      <c r="AHR136" s="48"/>
      <c r="AHS136" s="48"/>
      <c r="AHT136" s="48"/>
      <c r="AHU136" s="48"/>
      <c r="AHV136" s="48"/>
      <c r="AHW136" s="48"/>
      <c r="AHX136" s="48"/>
      <c r="AHY136" s="48"/>
      <c r="AHZ136" s="48"/>
      <c r="AIA136" s="48"/>
      <c r="AIB136" s="48"/>
      <c r="AIC136" s="48"/>
      <c r="AID136" s="48"/>
      <c r="AIE136" s="48"/>
      <c r="AIF136" s="48"/>
      <c r="AIG136" s="48"/>
      <c r="AIH136" s="48"/>
      <c r="AII136" s="48"/>
      <c r="AIJ136" s="48"/>
      <c r="AIK136" s="48"/>
      <c r="AIL136" s="48"/>
      <c r="AIM136" s="48"/>
      <c r="AIN136" s="48"/>
      <c r="AIO136" s="48"/>
      <c r="AIP136" s="48"/>
      <c r="AIQ136" s="48"/>
      <c r="AIR136" s="48"/>
      <c r="AIS136" s="48"/>
      <c r="AIT136" s="48"/>
      <c r="AIU136" s="48"/>
      <c r="AIV136" s="48"/>
      <c r="AIW136" s="48"/>
      <c r="AIX136" s="48"/>
      <c r="AIY136" s="48"/>
      <c r="AIZ136" s="48"/>
      <c r="AJA136" s="48"/>
      <c r="AJB136" s="48"/>
      <c r="AJC136" s="48"/>
      <c r="AJD136" s="48"/>
      <c r="AJE136" s="48"/>
      <c r="AJF136" s="48"/>
      <c r="AJG136" s="48"/>
      <c r="AJH136" s="48"/>
      <c r="AJI136" s="48"/>
      <c r="AJJ136" s="48"/>
      <c r="AJK136" s="48"/>
      <c r="AJL136" s="48"/>
      <c r="AJM136" s="48"/>
      <c r="AJN136" s="48"/>
      <c r="AJO136" s="48"/>
      <c r="AJP136" s="48"/>
      <c r="AJQ136" s="48"/>
      <c r="AJR136" s="48"/>
      <c r="AJS136" s="48"/>
      <c r="AJT136" s="48"/>
      <c r="AJU136" s="48"/>
      <c r="AJV136" s="48"/>
      <c r="AJW136" s="48"/>
      <c r="AJX136" s="48"/>
      <c r="AJY136" s="48"/>
      <c r="AJZ136" s="48"/>
      <c r="AKA136" s="48"/>
      <c r="AKB136" s="48"/>
      <c r="AKC136" s="48"/>
      <c r="AKD136" s="48"/>
      <c r="AKE136" s="48"/>
      <c r="AKF136" s="48"/>
      <c r="AKG136" s="48"/>
      <c r="AKH136" s="48"/>
      <c r="AKI136" s="48"/>
      <c r="AKJ136" s="48"/>
      <c r="AKK136" s="48"/>
      <c r="AKL136" s="48"/>
      <c r="AKM136" s="48"/>
      <c r="AKN136" s="48"/>
      <c r="AKO136" s="48"/>
      <c r="AKP136" s="48"/>
      <c r="AKQ136" s="48"/>
      <c r="AKR136" s="48"/>
      <c r="AKS136" s="48"/>
      <c r="AKT136" s="48"/>
      <c r="AKU136" s="48"/>
      <c r="AKV136" s="48"/>
      <c r="AKW136" s="48"/>
      <c r="AKX136" s="48"/>
      <c r="AKY136" s="48"/>
      <c r="AKZ136" s="48"/>
      <c r="ALA136" s="48"/>
      <c r="ALB136" s="48"/>
      <c r="ALC136" s="48"/>
      <c r="ALD136" s="48"/>
      <c r="ALE136" s="48"/>
      <c r="ALF136" s="48"/>
      <c r="ALG136" s="48"/>
      <c r="ALH136" s="48"/>
      <c r="ALI136" s="48"/>
      <c r="ALJ136" s="48"/>
      <c r="ALK136" s="48"/>
      <c r="ALL136" s="48"/>
      <c r="ALM136" s="48"/>
      <c r="ALN136" s="48"/>
      <c r="ALO136" s="48"/>
      <c r="ALP136" s="48"/>
      <c r="ALQ136" s="48"/>
      <c r="ALR136" s="48"/>
      <c r="ALS136" s="48"/>
      <c r="ALT136" s="48"/>
      <c r="ALU136" s="48"/>
      <c r="ALV136" s="48"/>
      <c r="ALW136" s="48"/>
      <c r="ALX136" s="48"/>
      <c r="ALY136" s="48"/>
      <c r="ALZ136" s="48"/>
      <c r="AMA136" s="48"/>
      <c r="AMB136" s="48"/>
      <c r="AMC136" s="48"/>
      <c r="AMD136" s="48"/>
      <c r="AME136" s="48"/>
      <c r="AMF136" s="48"/>
      <c r="AMG136" s="48"/>
      <c r="AMH136" s="48"/>
      <c r="AMI136" s="48"/>
      <c r="AMJ136" s="48"/>
      <c r="AMK136" s="48"/>
      <c r="AML136" s="48"/>
      <c r="AMM136" s="48"/>
      <c r="AMN136" s="48"/>
      <c r="AMO136" s="48"/>
      <c r="AMP136" s="48"/>
      <c r="AMQ136" s="48"/>
      <c r="AMR136" s="48"/>
      <c r="AMS136" s="48"/>
      <c r="AMT136" s="48"/>
      <c r="AMU136" s="48"/>
      <c r="AMV136" s="48"/>
      <c r="AMW136" s="48"/>
      <c r="AMX136" s="48"/>
      <c r="AMY136" s="48"/>
      <c r="AMZ136" s="48"/>
      <c r="ANA136" s="48"/>
      <c r="ANB136" s="48"/>
      <c r="ANC136" s="48"/>
      <c r="AND136" s="48"/>
      <c r="ANE136" s="48"/>
      <c r="ANF136" s="48"/>
      <c r="ANG136" s="48"/>
      <c r="ANH136" s="48"/>
      <c r="ANI136" s="48"/>
      <c r="ANJ136" s="48"/>
      <c r="ANK136" s="48"/>
      <c r="ANL136" s="48"/>
      <c r="ANM136" s="48"/>
      <c r="ANN136" s="48"/>
      <c r="ANO136" s="48"/>
      <c r="ANP136" s="48"/>
      <c r="ANQ136" s="48"/>
      <c r="ANR136" s="48"/>
      <c r="ANS136" s="48"/>
      <c r="ANT136" s="48"/>
      <c r="ANU136" s="48"/>
      <c r="ANV136" s="48"/>
      <c r="ANW136" s="48"/>
      <c r="ANX136" s="48"/>
      <c r="ANY136" s="48"/>
      <c r="ANZ136" s="48"/>
      <c r="AOA136" s="48"/>
      <c r="AOB136" s="48"/>
      <c r="AOC136" s="48"/>
      <c r="AOD136" s="48"/>
      <c r="AOE136" s="48"/>
      <c r="AOF136" s="48"/>
      <c r="AOG136" s="48"/>
      <c r="AOH136" s="48"/>
      <c r="AOI136" s="48"/>
      <c r="AOJ136" s="48"/>
      <c r="AOK136" s="48"/>
      <c r="AOL136" s="48"/>
      <c r="AOM136" s="48"/>
      <c r="AON136" s="48"/>
      <c r="AOO136" s="48"/>
      <c r="AOP136" s="48"/>
      <c r="AOQ136" s="48"/>
      <c r="AOR136" s="48"/>
      <c r="AOS136" s="48"/>
      <c r="AOT136" s="48"/>
      <c r="AOU136" s="48"/>
      <c r="AOV136" s="48"/>
      <c r="AOW136" s="48"/>
      <c r="AOX136" s="48"/>
      <c r="AOY136" s="48"/>
      <c r="AOZ136" s="48"/>
      <c r="APA136" s="48"/>
      <c r="APB136" s="48"/>
      <c r="APC136" s="48"/>
      <c r="APD136" s="48"/>
      <c r="APE136" s="48"/>
      <c r="APF136" s="48"/>
      <c r="APG136" s="48"/>
      <c r="APH136" s="48"/>
      <c r="API136" s="48"/>
      <c r="APJ136" s="48"/>
      <c r="APK136" s="48"/>
      <c r="APL136" s="48"/>
      <c r="APM136" s="48"/>
      <c r="APN136" s="48"/>
      <c r="APO136" s="48"/>
      <c r="APP136" s="48"/>
      <c r="APQ136" s="48"/>
      <c r="APR136" s="48"/>
      <c r="APS136" s="48"/>
      <c r="APT136" s="48"/>
      <c r="APU136" s="48"/>
      <c r="APV136" s="48"/>
      <c r="APW136" s="48"/>
      <c r="APX136" s="48"/>
      <c r="APY136" s="48"/>
      <c r="APZ136" s="48"/>
      <c r="AQA136" s="48"/>
      <c r="AQB136" s="48"/>
      <c r="AQC136" s="48"/>
      <c r="AQD136" s="48"/>
      <c r="AQE136" s="48"/>
      <c r="AQF136" s="48"/>
      <c r="AQG136" s="48"/>
      <c r="AQH136" s="48"/>
      <c r="AQI136" s="48"/>
      <c r="AQJ136" s="48"/>
      <c r="AQK136" s="48"/>
      <c r="AQL136" s="48"/>
      <c r="AQM136" s="48"/>
      <c r="AQN136" s="48"/>
      <c r="AQO136" s="48"/>
      <c r="AQP136" s="48"/>
      <c r="AQQ136" s="48"/>
      <c r="AQR136" s="48"/>
      <c r="AQS136" s="48"/>
      <c r="AQT136" s="48"/>
      <c r="AQU136" s="48"/>
      <c r="AQV136" s="48"/>
      <c r="AQW136" s="48"/>
      <c r="AQX136" s="48"/>
      <c r="AQY136" s="48"/>
      <c r="AQZ136" s="48"/>
      <c r="ARA136" s="48"/>
      <c r="ARB136" s="48"/>
      <c r="ARC136" s="48"/>
      <c r="ARD136" s="48"/>
      <c r="ARE136" s="48"/>
      <c r="ARF136" s="48"/>
      <c r="ARG136" s="48"/>
      <c r="ARH136" s="48"/>
      <c r="ARI136" s="48"/>
      <c r="ARJ136" s="48"/>
      <c r="ARK136" s="48"/>
      <c r="ARL136" s="48"/>
      <c r="ARM136" s="48"/>
      <c r="ARN136" s="48"/>
      <c r="ARO136" s="48"/>
      <c r="ARP136" s="48"/>
      <c r="ARQ136" s="48"/>
      <c r="ARR136" s="48"/>
      <c r="ARS136" s="48"/>
      <c r="ART136" s="48"/>
      <c r="ARU136" s="48"/>
      <c r="ARV136" s="48"/>
      <c r="ARW136" s="48"/>
      <c r="ARX136" s="48"/>
      <c r="ARY136" s="48"/>
      <c r="ARZ136" s="48"/>
      <c r="ASA136" s="48"/>
      <c r="ASB136" s="48"/>
      <c r="ASC136" s="48"/>
      <c r="ASD136" s="48"/>
      <c r="ASE136" s="48"/>
      <c r="ASF136" s="48"/>
      <c r="ASG136" s="48"/>
      <c r="ASH136" s="48"/>
      <c r="ASI136" s="48"/>
      <c r="ASJ136" s="48"/>
      <c r="ASK136" s="48"/>
      <c r="ASL136" s="48"/>
      <c r="ASM136" s="48"/>
      <c r="ASN136" s="48"/>
      <c r="ASO136" s="48"/>
      <c r="ASP136" s="48"/>
      <c r="ASQ136" s="48"/>
      <c r="ASR136" s="48"/>
      <c r="ASS136" s="48"/>
      <c r="AST136" s="48"/>
      <c r="ASU136" s="48"/>
      <c r="ASV136" s="48"/>
      <c r="ASW136" s="48"/>
      <c r="ASX136" s="48"/>
      <c r="ASY136" s="48"/>
      <c r="ASZ136" s="48"/>
      <c r="ATA136" s="48"/>
      <c r="ATB136" s="48"/>
      <c r="ATC136" s="48"/>
      <c r="ATD136" s="48"/>
      <c r="ATE136" s="48"/>
      <c r="ATF136" s="48"/>
      <c r="ATG136" s="48"/>
      <c r="ATH136" s="48"/>
      <c r="ATI136" s="48"/>
      <c r="ATJ136" s="48"/>
      <c r="ATK136" s="48"/>
      <c r="ATL136" s="48"/>
      <c r="ATM136" s="48"/>
      <c r="ATN136" s="48"/>
      <c r="ATO136" s="48"/>
      <c r="ATP136" s="48"/>
      <c r="ATQ136" s="48"/>
      <c r="ATR136" s="48"/>
      <c r="ATS136" s="48"/>
      <c r="ATT136" s="48"/>
      <c r="ATU136" s="48"/>
      <c r="ATV136" s="48"/>
      <c r="ATW136" s="48"/>
      <c r="ATX136" s="48"/>
      <c r="ATY136" s="48"/>
      <c r="ATZ136" s="48"/>
      <c r="AUA136" s="48"/>
      <c r="AUB136" s="48"/>
      <c r="AUC136" s="48"/>
      <c r="AUD136" s="48"/>
      <c r="AUE136" s="48"/>
      <c r="AUF136" s="48"/>
      <c r="AUG136" s="48"/>
      <c r="AUH136" s="48"/>
      <c r="AUI136" s="48"/>
      <c r="AUJ136" s="48"/>
      <c r="AUK136" s="48"/>
      <c r="AUL136" s="48"/>
      <c r="AUM136" s="48"/>
      <c r="AUN136" s="48"/>
      <c r="AUO136" s="48"/>
      <c r="AUP136" s="48"/>
      <c r="AUQ136" s="48"/>
      <c r="AUR136" s="48"/>
      <c r="AUS136" s="48"/>
      <c r="AUT136" s="48"/>
      <c r="AUU136" s="48"/>
      <c r="AUV136" s="48"/>
      <c r="AUW136" s="48"/>
      <c r="AUX136" s="48"/>
      <c r="AUY136" s="48"/>
      <c r="AUZ136" s="48"/>
      <c r="AVA136" s="48"/>
      <c r="AVB136" s="48"/>
      <c r="AVC136" s="48"/>
      <c r="AVD136" s="48"/>
      <c r="AVE136" s="48"/>
      <c r="AVF136" s="48"/>
      <c r="AVG136" s="48"/>
      <c r="AVH136" s="48"/>
      <c r="AVI136" s="48"/>
      <c r="AVJ136" s="48"/>
      <c r="AVK136" s="48"/>
      <c r="AVL136" s="48"/>
      <c r="AVM136" s="48"/>
      <c r="AVN136" s="48"/>
      <c r="AVO136" s="48"/>
      <c r="AVP136" s="48"/>
      <c r="AVQ136" s="48"/>
      <c r="AVR136" s="48"/>
      <c r="AVS136" s="48"/>
      <c r="AVT136" s="48"/>
      <c r="AVU136" s="48"/>
      <c r="AVV136" s="48"/>
      <c r="AVW136" s="48"/>
      <c r="AVX136" s="48"/>
      <c r="AVY136" s="48"/>
      <c r="AVZ136" s="48"/>
      <c r="AWA136" s="48"/>
      <c r="AWB136" s="48"/>
      <c r="AWC136" s="48"/>
      <c r="AWD136" s="48"/>
      <c r="AWE136" s="48"/>
      <c r="AWF136" s="48"/>
      <c r="AWG136" s="48"/>
      <c r="AWH136" s="48"/>
      <c r="AWI136" s="48"/>
      <c r="AWJ136" s="48"/>
      <c r="AWK136" s="48"/>
      <c r="AWL136" s="48"/>
      <c r="AWM136" s="48"/>
      <c r="AWN136" s="48"/>
      <c r="AWO136" s="48"/>
      <c r="AWP136" s="48"/>
      <c r="AWQ136" s="48"/>
      <c r="AWR136" s="48"/>
      <c r="AWS136" s="48"/>
      <c r="AWT136" s="48"/>
      <c r="AWU136" s="48"/>
      <c r="AWV136" s="48"/>
      <c r="AWW136" s="48"/>
      <c r="AWX136" s="48"/>
      <c r="AWY136" s="48"/>
      <c r="AWZ136" s="48"/>
      <c r="AXA136" s="48"/>
      <c r="AXB136" s="48"/>
      <c r="AXC136" s="48"/>
      <c r="AXD136" s="48"/>
      <c r="AXE136" s="48"/>
      <c r="AXF136" s="48"/>
      <c r="AXG136" s="48"/>
      <c r="AXH136" s="48"/>
      <c r="AXI136" s="48"/>
      <c r="AXJ136" s="48"/>
      <c r="AXK136" s="48"/>
      <c r="AXL136" s="48"/>
      <c r="AXM136" s="48"/>
      <c r="AXN136" s="48"/>
      <c r="AXO136" s="48"/>
      <c r="AXP136" s="48"/>
      <c r="AXQ136" s="48"/>
      <c r="AXR136" s="48"/>
      <c r="AXS136" s="48"/>
      <c r="AXT136" s="48"/>
      <c r="AXU136" s="48"/>
      <c r="AXV136" s="48"/>
      <c r="AXW136" s="48"/>
      <c r="AXX136" s="48"/>
      <c r="AXY136" s="48"/>
      <c r="AXZ136" s="48"/>
      <c r="AYA136" s="48"/>
      <c r="AYB136" s="48"/>
      <c r="AYC136" s="48"/>
      <c r="AYD136" s="48"/>
      <c r="AYE136" s="48"/>
      <c r="AYF136" s="48"/>
      <c r="AYG136" s="48"/>
      <c r="AYH136" s="48"/>
      <c r="AYI136" s="48"/>
      <c r="AYJ136" s="48"/>
      <c r="AYK136" s="48"/>
      <c r="AYL136" s="48"/>
      <c r="AYM136" s="48"/>
      <c r="AYN136" s="48"/>
      <c r="AYO136" s="48"/>
      <c r="AYP136" s="48"/>
      <c r="AYQ136" s="48"/>
      <c r="AYR136" s="48"/>
      <c r="AYS136" s="48"/>
      <c r="AYT136" s="48"/>
      <c r="AYU136" s="48"/>
      <c r="AYV136" s="48"/>
      <c r="AYW136" s="48"/>
      <c r="AYX136" s="48"/>
      <c r="AYY136" s="48"/>
      <c r="AYZ136" s="48"/>
      <c r="AZA136" s="48"/>
      <c r="AZB136" s="48"/>
      <c r="AZC136" s="48"/>
      <c r="AZD136" s="48"/>
      <c r="AZE136" s="48"/>
      <c r="AZF136" s="48"/>
      <c r="AZG136" s="48"/>
      <c r="AZH136" s="48"/>
      <c r="AZI136" s="48"/>
      <c r="AZJ136" s="48"/>
      <c r="AZK136" s="48"/>
      <c r="AZL136" s="48"/>
      <c r="AZM136" s="48"/>
      <c r="AZN136" s="48"/>
      <c r="AZO136" s="48"/>
      <c r="AZP136" s="48"/>
      <c r="AZQ136" s="48"/>
      <c r="AZR136" s="48"/>
      <c r="AZS136" s="48"/>
      <c r="AZT136" s="48"/>
      <c r="AZU136" s="48"/>
      <c r="AZV136" s="48"/>
      <c r="AZW136" s="48"/>
      <c r="AZX136" s="48"/>
      <c r="AZY136" s="48"/>
      <c r="AZZ136" s="48"/>
      <c r="BAA136" s="48"/>
      <c r="BAB136" s="48"/>
      <c r="BAC136" s="48"/>
      <c r="BAD136" s="48"/>
      <c r="BAE136" s="48"/>
      <c r="BAF136" s="48"/>
      <c r="BAG136" s="48"/>
      <c r="BAH136" s="48"/>
      <c r="BAI136" s="48"/>
      <c r="BAJ136" s="48"/>
      <c r="BAK136" s="48"/>
      <c r="BAL136" s="48"/>
      <c r="BAM136" s="48"/>
      <c r="BAN136" s="48"/>
      <c r="BAO136" s="48"/>
      <c r="BAP136" s="48"/>
      <c r="BAQ136" s="48"/>
      <c r="BAR136" s="48"/>
      <c r="BAS136" s="48"/>
      <c r="BAT136" s="48"/>
      <c r="BAU136" s="48"/>
      <c r="BAV136" s="48"/>
      <c r="BAW136" s="48"/>
      <c r="BAX136" s="48"/>
      <c r="BAY136" s="48"/>
      <c r="BAZ136" s="48"/>
      <c r="BBA136" s="48"/>
      <c r="BBB136" s="48"/>
      <c r="BBC136" s="48"/>
      <c r="BBD136" s="48"/>
      <c r="BBE136" s="48"/>
      <c r="BBF136" s="48"/>
      <c r="BBG136" s="48"/>
      <c r="BBH136" s="48"/>
      <c r="BBI136" s="48"/>
      <c r="BBJ136" s="48"/>
      <c r="BBK136" s="48"/>
      <c r="BBL136" s="48"/>
      <c r="BBM136" s="48"/>
      <c r="BBN136" s="48"/>
      <c r="BBO136" s="48"/>
      <c r="BBP136" s="48"/>
      <c r="BBQ136" s="48"/>
      <c r="BBR136" s="48"/>
      <c r="BBS136" s="48"/>
      <c r="BBT136" s="48"/>
      <c r="BBU136" s="48"/>
      <c r="BBV136" s="48"/>
      <c r="BBW136" s="48"/>
      <c r="BBX136" s="48"/>
      <c r="BBY136" s="48"/>
      <c r="BBZ136" s="48"/>
      <c r="BCA136" s="48"/>
      <c r="BCB136" s="48"/>
      <c r="BCC136" s="48"/>
      <c r="BCD136" s="48"/>
      <c r="BCE136" s="48"/>
      <c r="BCF136" s="48"/>
      <c r="BCG136" s="48"/>
      <c r="BCH136" s="48"/>
      <c r="BCI136" s="48"/>
      <c r="BCJ136" s="48"/>
      <c r="BCK136" s="48"/>
      <c r="BCL136" s="48"/>
      <c r="BCM136" s="48"/>
      <c r="BCN136" s="48"/>
      <c r="BCO136" s="48"/>
      <c r="BCP136" s="48"/>
      <c r="BCQ136" s="48"/>
      <c r="BCR136" s="48"/>
      <c r="BCS136" s="48"/>
      <c r="BCT136" s="48"/>
      <c r="BCU136" s="48"/>
      <c r="BCV136" s="48"/>
      <c r="BCW136" s="48"/>
      <c r="BCX136" s="48"/>
      <c r="BCY136" s="48"/>
      <c r="BCZ136" s="48"/>
      <c r="BDA136" s="48"/>
      <c r="BDB136" s="48"/>
      <c r="BDC136" s="48"/>
      <c r="BDD136" s="48"/>
      <c r="BDE136" s="48"/>
      <c r="BDF136" s="48"/>
      <c r="BDG136" s="48"/>
      <c r="BDH136" s="48"/>
      <c r="BDI136" s="48"/>
      <c r="BDJ136" s="48"/>
      <c r="BDK136" s="48"/>
      <c r="BDL136" s="48"/>
      <c r="BDM136" s="48"/>
      <c r="BDN136" s="48"/>
      <c r="BDO136" s="48"/>
      <c r="BDP136" s="48"/>
      <c r="BDQ136" s="48"/>
      <c r="BDR136" s="48"/>
      <c r="BDS136" s="48"/>
      <c r="BDT136" s="48"/>
      <c r="BDU136" s="48"/>
      <c r="BDV136" s="48"/>
      <c r="BDW136" s="48"/>
      <c r="BDX136" s="48"/>
      <c r="BDY136" s="48"/>
      <c r="BDZ136" s="48"/>
      <c r="BEA136" s="48"/>
      <c r="BEB136" s="48"/>
      <c r="BEC136" s="48"/>
      <c r="BED136" s="48"/>
      <c r="BEE136" s="48"/>
      <c r="BEF136" s="48"/>
      <c r="BEG136" s="48"/>
      <c r="BEH136" s="48"/>
      <c r="BEI136" s="48"/>
      <c r="BEJ136" s="48"/>
      <c r="BEK136" s="48"/>
      <c r="BEL136" s="48"/>
      <c r="BEM136" s="48"/>
      <c r="BEN136" s="48"/>
      <c r="BEO136" s="48"/>
      <c r="BEP136" s="48"/>
      <c r="BEQ136" s="48"/>
      <c r="BER136" s="48"/>
      <c r="BES136" s="48"/>
      <c r="BET136" s="48"/>
      <c r="BEU136" s="48"/>
      <c r="BEV136" s="48"/>
      <c r="BEW136" s="48"/>
      <c r="BEX136" s="48"/>
      <c r="BEY136" s="48"/>
      <c r="BEZ136" s="48"/>
      <c r="BFA136" s="48"/>
      <c r="BFB136" s="48"/>
      <c r="BFC136" s="48"/>
      <c r="BFD136" s="48"/>
      <c r="BFE136" s="48"/>
      <c r="BFF136" s="48"/>
      <c r="BFG136" s="48"/>
      <c r="BFH136" s="48"/>
      <c r="BFI136" s="48"/>
      <c r="BFJ136" s="48"/>
      <c r="BFK136" s="48"/>
      <c r="BFL136" s="48"/>
      <c r="BFM136" s="48"/>
      <c r="BFN136" s="48"/>
      <c r="BFO136" s="48"/>
      <c r="BFP136" s="48"/>
      <c r="BFQ136" s="48"/>
      <c r="BFR136" s="48"/>
      <c r="BFS136" s="48"/>
      <c r="BFT136" s="48"/>
      <c r="BFU136" s="48"/>
      <c r="BFV136" s="48"/>
      <c r="BFW136" s="48"/>
      <c r="BFX136" s="48"/>
      <c r="BFY136" s="48"/>
      <c r="BFZ136" s="48"/>
      <c r="BGA136" s="48"/>
      <c r="BGB136" s="48"/>
      <c r="BGC136" s="48"/>
      <c r="BGD136" s="48"/>
      <c r="BGE136" s="48"/>
      <c r="BGF136" s="48"/>
      <c r="BGG136" s="48"/>
      <c r="BGH136" s="48"/>
      <c r="BGI136" s="48"/>
      <c r="BGJ136" s="48"/>
      <c r="BGK136" s="48"/>
      <c r="BGL136" s="48"/>
      <c r="BGM136" s="48"/>
      <c r="BGN136" s="48"/>
      <c r="BGO136" s="48"/>
      <c r="BGP136" s="48"/>
      <c r="BGQ136" s="48"/>
      <c r="BGR136" s="48"/>
      <c r="BGS136" s="48"/>
      <c r="BGT136" s="48"/>
      <c r="BGU136" s="48"/>
      <c r="BGV136" s="48"/>
      <c r="BGW136" s="48"/>
      <c r="BGX136" s="48"/>
      <c r="BGY136" s="48"/>
      <c r="BGZ136" s="48"/>
      <c r="BHA136" s="48"/>
      <c r="BHB136" s="48"/>
      <c r="BHC136" s="48"/>
      <c r="BHD136" s="48"/>
      <c r="BHE136" s="48"/>
      <c r="BHF136" s="48"/>
      <c r="BHG136" s="48"/>
      <c r="BHH136" s="48"/>
      <c r="BHI136" s="48"/>
      <c r="BHJ136" s="48"/>
      <c r="BHK136" s="48"/>
      <c r="BHL136" s="48"/>
      <c r="BHM136" s="48"/>
      <c r="BHN136" s="48"/>
      <c r="BHO136" s="48"/>
      <c r="BHP136" s="48"/>
      <c r="BHQ136" s="48"/>
      <c r="BHR136" s="48"/>
      <c r="BHS136" s="48"/>
      <c r="BHT136" s="48"/>
      <c r="BHU136" s="48"/>
      <c r="BHV136" s="48"/>
      <c r="BHW136" s="48"/>
      <c r="BHX136" s="48"/>
      <c r="BHY136" s="48"/>
      <c r="BHZ136" s="48"/>
      <c r="BIA136" s="48"/>
      <c r="BIB136" s="48"/>
      <c r="BIC136" s="48"/>
      <c r="BID136" s="48"/>
      <c r="BIE136" s="48"/>
      <c r="BIF136" s="48"/>
      <c r="BIG136" s="48"/>
      <c r="BIH136" s="48"/>
      <c r="BII136" s="48"/>
      <c r="BIJ136" s="48"/>
      <c r="BIK136" s="48"/>
      <c r="BIL136" s="48"/>
      <c r="BIM136" s="48"/>
      <c r="BIN136" s="48"/>
      <c r="BIO136" s="48"/>
      <c r="BIP136" s="48"/>
      <c r="BIQ136" s="48"/>
      <c r="BIR136" s="48"/>
      <c r="BIS136" s="48"/>
      <c r="BIT136" s="48"/>
      <c r="BIU136" s="48"/>
      <c r="BIV136" s="48"/>
      <c r="BIW136" s="48"/>
      <c r="BIX136" s="48"/>
      <c r="BIY136" s="48"/>
      <c r="BIZ136" s="48"/>
      <c r="BJA136" s="48"/>
      <c r="BJB136" s="48"/>
      <c r="BJC136" s="48"/>
      <c r="BJD136" s="48"/>
      <c r="BJE136" s="48"/>
      <c r="BJF136" s="48"/>
      <c r="BJG136" s="48"/>
      <c r="BJH136" s="48"/>
      <c r="BJI136" s="48"/>
      <c r="BJJ136" s="48"/>
      <c r="BJK136" s="48"/>
      <c r="BJL136" s="48"/>
      <c r="BJM136" s="48"/>
      <c r="BJN136" s="48"/>
      <c r="BJO136" s="48"/>
      <c r="BJP136" s="48"/>
      <c r="BJQ136" s="48"/>
      <c r="BJR136" s="48"/>
      <c r="BJS136" s="48"/>
      <c r="BJT136" s="48"/>
      <c r="BJU136" s="48"/>
      <c r="BJV136" s="48"/>
      <c r="BJW136" s="48"/>
      <c r="BJX136" s="48"/>
      <c r="BJY136" s="48"/>
      <c r="BJZ136" s="48"/>
      <c r="BKA136" s="48"/>
      <c r="BKB136" s="48"/>
      <c r="BKC136" s="48"/>
      <c r="BKD136" s="48"/>
      <c r="BKE136" s="48"/>
      <c r="BKF136" s="48"/>
      <c r="BKG136" s="48"/>
      <c r="BKH136" s="48"/>
      <c r="BKI136" s="48"/>
      <c r="BKJ136" s="48"/>
      <c r="BKK136" s="48"/>
      <c r="BKL136" s="48"/>
      <c r="BKM136" s="48"/>
      <c r="BKN136" s="48"/>
      <c r="BKO136" s="48"/>
      <c r="BKP136" s="48"/>
      <c r="BKQ136" s="48"/>
      <c r="BKR136" s="48"/>
      <c r="BKS136" s="48"/>
      <c r="BKT136" s="48"/>
      <c r="BKU136" s="48"/>
      <c r="BKV136" s="48"/>
      <c r="BKW136" s="48"/>
      <c r="BKX136" s="48"/>
      <c r="BKY136" s="48"/>
      <c r="BKZ136" s="48"/>
      <c r="BLA136" s="48"/>
      <c r="BLB136" s="48"/>
      <c r="BLC136" s="48"/>
      <c r="BLD136" s="48"/>
      <c r="BLE136" s="48"/>
      <c r="BLF136" s="48"/>
      <c r="BLG136" s="48"/>
      <c r="BLH136" s="48"/>
      <c r="BLI136" s="48"/>
      <c r="BLJ136" s="48"/>
      <c r="BLK136" s="48"/>
      <c r="BLL136" s="48"/>
      <c r="BLM136" s="48"/>
      <c r="BLN136" s="48"/>
      <c r="BLO136" s="48"/>
      <c r="BLP136" s="48"/>
      <c r="BLQ136" s="48"/>
      <c r="BLR136" s="48"/>
      <c r="BLS136" s="48"/>
      <c r="BLT136" s="48"/>
      <c r="BLU136" s="48"/>
      <c r="BLV136" s="48"/>
      <c r="BLW136" s="48"/>
      <c r="BLX136" s="48"/>
      <c r="BLY136" s="48"/>
      <c r="BLZ136" s="48"/>
      <c r="BMA136" s="48"/>
      <c r="BMB136" s="48"/>
      <c r="BMC136" s="48"/>
      <c r="BMD136" s="48"/>
      <c r="BME136" s="48"/>
      <c r="BMF136" s="48"/>
      <c r="BMG136" s="48"/>
      <c r="BMH136" s="48"/>
      <c r="BMI136" s="48"/>
      <c r="BMJ136" s="48"/>
      <c r="BMK136" s="48"/>
      <c r="BML136" s="48"/>
      <c r="BMM136" s="48"/>
      <c r="BMN136" s="48"/>
      <c r="BMO136" s="48"/>
      <c r="BMP136" s="48"/>
      <c r="BMQ136" s="48"/>
      <c r="BMR136" s="48"/>
      <c r="BMS136" s="48"/>
      <c r="BMT136" s="48"/>
      <c r="BMU136" s="48"/>
      <c r="BMV136" s="48"/>
      <c r="BMW136" s="48"/>
      <c r="BMX136" s="48"/>
      <c r="BMY136" s="48"/>
      <c r="BMZ136" s="48"/>
      <c r="BNA136" s="48"/>
      <c r="BNB136" s="48"/>
      <c r="BNC136" s="48"/>
      <c r="BND136" s="48"/>
      <c r="BNE136" s="48"/>
      <c r="BNF136" s="48"/>
      <c r="BNG136" s="48"/>
      <c r="BNH136" s="48"/>
      <c r="BNI136" s="48"/>
      <c r="BNJ136" s="48"/>
      <c r="BNK136" s="48"/>
      <c r="BNL136" s="48"/>
      <c r="BNM136" s="48"/>
      <c r="BNN136" s="48"/>
      <c r="BNO136" s="48"/>
      <c r="BNP136" s="48"/>
      <c r="BNQ136" s="48"/>
      <c r="BNR136" s="48"/>
      <c r="BNS136" s="48"/>
      <c r="BNT136" s="48"/>
      <c r="BNU136" s="48"/>
      <c r="BNV136" s="48"/>
      <c r="BNW136" s="48"/>
      <c r="BNX136" s="48"/>
      <c r="BNY136" s="48"/>
      <c r="BNZ136" s="48"/>
      <c r="BOA136" s="48"/>
      <c r="BOB136" s="48"/>
      <c r="BOC136" s="48"/>
      <c r="BOD136" s="48"/>
      <c r="BOE136" s="48"/>
      <c r="BOF136" s="48"/>
      <c r="BOG136" s="48"/>
      <c r="BOH136" s="48"/>
      <c r="BOI136" s="48"/>
      <c r="BOJ136" s="48"/>
      <c r="BOK136" s="48"/>
      <c r="BOL136" s="48"/>
      <c r="BOM136" s="48"/>
      <c r="BON136" s="48"/>
      <c r="BOO136" s="48"/>
      <c r="BOP136" s="48"/>
      <c r="BOQ136" s="48"/>
      <c r="BOR136" s="48"/>
      <c r="BOS136" s="48"/>
      <c r="BOT136" s="48"/>
      <c r="BOU136" s="48"/>
      <c r="BOV136" s="48"/>
      <c r="BOW136" s="48"/>
      <c r="BOX136" s="48"/>
      <c r="BOY136" s="48"/>
      <c r="BOZ136" s="48"/>
      <c r="BPA136" s="48"/>
      <c r="BPB136" s="48"/>
      <c r="BPC136" s="48"/>
      <c r="BPD136" s="48"/>
      <c r="BPE136" s="48"/>
      <c r="BPF136" s="48"/>
      <c r="BPG136" s="48"/>
      <c r="BPH136" s="48"/>
      <c r="BPI136" s="48"/>
      <c r="BPJ136" s="48"/>
      <c r="BPK136" s="48"/>
      <c r="BPL136" s="48"/>
      <c r="BPM136" s="48"/>
      <c r="BPN136" s="48"/>
      <c r="BPO136" s="48"/>
      <c r="BPP136" s="48"/>
      <c r="BPQ136" s="48"/>
      <c r="BPR136" s="48"/>
      <c r="BPS136" s="48"/>
      <c r="BPT136" s="48"/>
      <c r="BPU136" s="48"/>
      <c r="BPV136" s="48"/>
      <c r="BPW136" s="48"/>
      <c r="BPX136" s="48"/>
      <c r="BPY136" s="48"/>
      <c r="BPZ136" s="48"/>
      <c r="BQA136" s="48"/>
      <c r="BQB136" s="48"/>
      <c r="BQC136" s="48"/>
      <c r="BQD136" s="48"/>
      <c r="BQE136" s="48"/>
      <c r="BQF136" s="48"/>
      <c r="BQG136" s="48"/>
      <c r="BQH136" s="48"/>
      <c r="BQI136" s="48"/>
      <c r="BQJ136" s="48"/>
      <c r="BQK136" s="48"/>
      <c r="BQL136" s="48"/>
      <c r="BQM136" s="48"/>
      <c r="BQN136" s="48"/>
      <c r="BQO136" s="48"/>
      <c r="BQP136" s="48"/>
      <c r="BQQ136" s="48"/>
      <c r="BQR136" s="48"/>
      <c r="BQS136" s="48"/>
      <c r="BQT136" s="48"/>
      <c r="BQU136" s="48"/>
      <c r="BQV136" s="48"/>
      <c r="BQW136" s="48"/>
      <c r="BQX136" s="48"/>
      <c r="BQY136" s="48"/>
      <c r="BQZ136" s="48"/>
      <c r="BRA136" s="48"/>
      <c r="BRB136" s="48"/>
      <c r="BRC136" s="48"/>
      <c r="BRD136" s="48"/>
      <c r="BRE136" s="48"/>
      <c r="BRF136" s="48"/>
      <c r="BRG136" s="48"/>
      <c r="BRH136" s="48"/>
      <c r="BRI136" s="48"/>
      <c r="BRJ136" s="48"/>
      <c r="BRK136" s="48"/>
      <c r="BRL136" s="48"/>
      <c r="BRM136" s="48"/>
      <c r="BRN136" s="48"/>
      <c r="BRO136" s="48"/>
      <c r="BRP136" s="48"/>
      <c r="BRQ136" s="48"/>
      <c r="BRR136" s="48"/>
      <c r="BRS136" s="48"/>
      <c r="BRT136" s="48"/>
      <c r="BRU136" s="48"/>
      <c r="BRV136" s="48"/>
      <c r="BRW136" s="48"/>
      <c r="BRX136" s="48"/>
      <c r="BRY136" s="48"/>
      <c r="BRZ136" s="48"/>
      <c r="BSA136" s="48"/>
      <c r="BSB136" s="48"/>
      <c r="BSC136" s="48"/>
      <c r="BSD136" s="48"/>
      <c r="BSE136" s="48"/>
      <c r="BSF136" s="48"/>
      <c r="BSG136" s="48"/>
      <c r="BSH136" s="48"/>
      <c r="BSI136" s="48"/>
      <c r="BSJ136" s="48"/>
      <c r="BSK136" s="48"/>
      <c r="BSL136" s="48"/>
      <c r="BSM136" s="48"/>
      <c r="BSN136" s="48"/>
      <c r="BSO136" s="48"/>
      <c r="BSP136" s="48"/>
      <c r="BSQ136" s="48"/>
      <c r="BSR136" s="48"/>
      <c r="BSS136" s="48"/>
      <c r="BST136" s="48"/>
      <c r="BSU136" s="48"/>
      <c r="BSV136" s="48"/>
      <c r="BSW136" s="48"/>
      <c r="BSX136" s="48"/>
      <c r="BSY136" s="48"/>
      <c r="BSZ136" s="48"/>
      <c r="BTA136" s="48"/>
      <c r="BTB136" s="48"/>
      <c r="BTC136" s="48"/>
      <c r="BTD136" s="48"/>
      <c r="BTE136" s="48"/>
      <c r="BTF136" s="48"/>
      <c r="BTG136" s="48"/>
      <c r="BTH136" s="48"/>
      <c r="BTI136" s="48"/>
      <c r="BTJ136" s="48"/>
      <c r="BTK136" s="48"/>
      <c r="BTL136" s="48"/>
      <c r="BTM136" s="48"/>
      <c r="BTN136" s="48"/>
      <c r="BTO136" s="48"/>
      <c r="BTP136" s="48"/>
      <c r="BTQ136" s="48"/>
      <c r="BTR136" s="48"/>
      <c r="BTS136" s="48"/>
      <c r="BTT136" s="48"/>
      <c r="BTU136" s="48"/>
      <c r="BTV136" s="48"/>
      <c r="BTW136" s="48"/>
      <c r="BTX136" s="48"/>
      <c r="BTY136" s="48"/>
      <c r="BTZ136" s="48"/>
      <c r="BUA136" s="48"/>
      <c r="BUB136" s="48"/>
      <c r="BUC136" s="48"/>
      <c r="BUD136" s="48"/>
      <c r="BUE136" s="48"/>
      <c r="BUF136" s="48"/>
      <c r="BUG136" s="48"/>
      <c r="BUH136" s="48"/>
      <c r="BUI136" s="48"/>
      <c r="BUJ136" s="48"/>
      <c r="BUK136" s="48"/>
      <c r="BUL136" s="48"/>
      <c r="BUM136" s="48"/>
      <c r="BUN136" s="48"/>
      <c r="BUO136" s="48"/>
      <c r="BUP136" s="48"/>
      <c r="BUQ136" s="48"/>
      <c r="BUR136" s="48"/>
      <c r="BUS136" s="48"/>
      <c r="BUT136" s="48"/>
      <c r="BUU136" s="48"/>
      <c r="BUV136" s="48"/>
      <c r="BUW136" s="48"/>
      <c r="BUX136" s="48"/>
      <c r="BUY136" s="48"/>
      <c r="BUZ136" s="48"/>
      <c r="BVA136" s="48"/>
      <c r="BVB136" s="48"/>
      <c r="BVC136" s="48"/>
      <c r="BVD136" s="48"/>
      <c r="BVE136" s="48"/>
      <c r="BVF136" s="48"/>
      <c r="BVG136" s="48"/>
      <c r="BVH136" s="48"/>
      <c r="BVI136" s="48"/>
      <c r="BVJ136" s="48"/>
      <c r="BVK136" s="48"/>
      <c r="BVL136" s="48"/>
      <c r="BVM136" s="48"/>
      <c r="BVN136" s="48"/>
      <c r="BVO136" s="48"/>
      <c r="BVP136" s="48"/>
      <c r="BVQ136" s="48"/>
      <c r="BVR136" s="48"/>
      <c r="BVS136" s="48"/>
      <c r="BVT136" s="48"/>
      <c r="BVU136" s="48"/>
      <c r="BVV136" s="48"/>
      <c r="BVW136" s="48"/>
      <c r="BVX136" s="48"/>
      <c r="BVY136" s="48"/>
      <c r="BVZ136" s="48"/>
      <c r="BWA136" s="48"/>
      <c r="BWB136" s="48"/>
      <c r="BWC136" s="48"/>
      <c r="BWD136" s="48"/>
      <c r="BWE136" s="48"/>
      <c r="BWF136" s="48"/>
      <c r="BWG136" s="48"/>
      <c r="BWH136" s="48"/>
      <c r="BWI136" s="48"/>
      <c r="BWJ136" s="48"/>
      <c r="BWK136" s="48"/>
      <c r="BWL136" s="48"/>
      <c r="BWM136" s="48"/>
      <c r="BWN136" s="48"/>
      <c r="BWO136" s="48"/>
      <c r="BWP136" s="48"/>
      <c r="BWQ136" s="48"/>
      <c r="BWR136" s="48"/>
      <c r="BWS136" s="48"/>
      <c r="BWT136" s="48"/>
      <c r="BWU136" s="48"/>
      <c r="BWV136" s="48"/>
      <c r="BWW136" s="48"/>
      <c r="BWX136" s="48"/>
      <c r="BWY136" s="48"/>
      <c r="BWZ136" s="48"/>
      <c r="BXA136" s="48"/>
      <c r="BXB136" s="48"/>
      <c r="BXC136" s="48"/>
      <c r="BXD136" s="48"/>
      <c r="BXE136" s="48"/>
      <c r="BXF136" s="48"/>
      <c r="BXG136" s="48"/>
      <c r="BXH136" s="48"/>
      <c r="BXI136" s="48"/>
      <c r="BXJ136" s="48"/>
      <c r="BXK136" s="48"/>
      <c r="BXL136" s="48"/>
      <c r="BXM136" s="48"/>
      <c r="BXN136" s="48"/>
      <c r="BXO136" s="48"/>
      <c r="BXP136" s="48"/>
      <c r="BXQ136" s="48"/>
      <c r="BXR136" s="48"/>
      <c r="BXS136" s="48"/>
      <c r="BXT136" s="48"/>
      <c r="BXU136" s="48"/>
      <c r="BXV136" s="48"/>
      <c r="BXW136" s="48"/>
      <c r="BXX136" s="48"/>
      <c r="BXY136" s="48"/>
      <c r="BXZ136" s="48"/>
      <c r="BYA136" s="48"/>
      <c r="BYB136" s="48"/>
      <c r="BYC136" s="48"/>
      <c r="BYD136" s="48"/>
      <c r="BYE136" s="48"/>
      <c r="BYF136" s="48"/>
      <c r="BYG136" s="48"/>
      <c r="BYH136" s="48"/>
      <c r="BYI136" s="48"/>
      <c r="BYJ136" s="48"/>
      <c r="BYK136" s="48"/>
      <c r="BYL136" s="48"/>
      <c r="BYM136" s="48"/>
      <c r="BYN136" s="48"/>
      <c r="BYO136" s="48"/>
      <c r="BYP136" s="48"/>
      <c r="BYQ136" s="48"/>
      <c r="BYR136" s="48"/>
      <c r="BYS136" s="48"/>
      <c r="BYT136" s="48"/>
      <c r="BYU136" s="48"/>
      <c r="BYV136" s="48"/>
      <c r="BYW136" s="48"/>
      <c r="BYX136" s="48"/>
      <c r="BYY136" s="48"/>
      <c r="BYZ136" s="48"/>
      <c r="BZA136" s="48"/>
      <c r="BZB136" s="48"/>
      <c r="BZC136" s="48"/>
      <c r="BZD136" s="48"/>
      <c r="BZE136" s="48"/>
      <c r="BZF136" s="48"/>
      <c r="BZG136" s="48"/>
      <c r="BZH136" s="48"/>
      <c r="BZI136" s="48"/>
      <c r="BZJ136" s="48"/>
      <c r="BZK136" s="48"/>
      <c r="BZL136" s="48"/>
      <c r="BZM136" s="48"/>
      <c r="BZN136" s="48"/>
      <c r="BZO136" s="48"/>
      <c r="BZP136" s="48"/>
      <c r="BZQ136" s="48"/>
      <c r="BZR136" s="48"/>
      <c r="BZS136" s="48"/>
      <c r="BZT136" s="48"/>
      <c r="BZU136" s="48"/>
      <c r="BZV136" s="48"/>
      <c r="BZW136" s="48"/>
      <c r="BZX136" s="48"/>
      <c r="BZY136" s="48"/>
      <c r="BZZ136" s="48"/>
      <c r="CAA136" s="48"/>
      <c r="CAB136" s="48"/>
      <c r="CAC136" s="48"/>
      <c r="CAD136" s="48"/>
      <c r="CAE136" s="48"/>
      <c r="CAF136" s="48"/>
      <c r="CAG136" s="48"/>
      <c r="CAH136" s="48"/>
      <c r="CAI136" s="48"/>
      <c r="CAJ136" s="48"/>
      <c r="CAK136" s="48"/>
      <c r="CAL136" s="48"/>
      <c r="CAM136" s="48"/>
      <c r="CAN136" s="48"/>
      <c r="CAO136" s="48"/>
      <c r="CAP136" s="48"/>
      <c r="CAQ136" s="48"/>
      <c r="CAR136" s="48"/>
      <c r="CAS136" s="48"/>
      <c r="CAT136" s="48"/>
      <c r="CAU136" s="48"/>
      <c r="CAV136" s="48"/>
      <c r="CAW136" s="48"/>
      <c r="CAX136" s="48"/>
      <c r="CAY136" s="48"/>
      <c r="CAZ136" s="48"/>
      <c r="CBA136" s="48"/>
      <c r="CBB136" s="48"/>
      <c r="CBC136" s="48"/>
      <c r="CBD136" s="48"/>
      <c r="CBE136" s="48"/>
      <c r="CBF136" s="48"/>
      <c r="CBG136" s="48"/>
      <c r="CBH136" s="48"/>
      <c r="CBI136" s="48"/>
      <c r="CBJ136" s="48"/>
      <c r="CBK136" s="48"/>
      <c r="CBL136" s="48"/>
      <c r="CBM136" s="48"/>
      <c r="CBN136" s="48"/>
      <c r="CBO136" s="48"/>
      <c r="CBP136" s="48"/>
      <c r="CBQ136" s="48"/>
      <c r="CBR136" s="48"/>
      <c r="CBS136" s="48"/>
      <c r="CBT136" s="48"/>
      <c r="CBU136" s="48"/>
      <c r="CBV136" s="48"/>
      <c r="CBW136" s="48"/>
      <c r="CBX136" s="48"/>
      <c r="CBY136" s="48"/>
      <c r="CBZ136" s="48"/>
      <c r="CCA136" s="48"/>
      <c r="CCB136" s="48"/>
      <c r="CCC136" s="48"/>
      <c r="CCD136" s="48"/>
      <c r="CCE136" s="48"/>
      <c r="CCF136" s="48"/>
      <c r="CCG136" s="48"/>
      <c r="CCH136" s="48"/>
      <c r="CCI136" s="48"/>
      <c r="CCJ136" s="48"/>
      <c r="CCK136" s="48"/>
      <c r="CCL136" s="48"/>
      <c r="CCM136" s="48"/>
      <c r="CCN136" s="48"/>
      <c r="CCO136" s="48"/>
      <c r="CCP136" s="48"/>
      <c r="CCQ136" s="48"/>
      <c r="CCR136" s="48"/>
      <c r="CCS136" s="48"/>
      <c r="CCT136" s="48"/>
      <c r="CCU136" s="48"/>
      <c r="CCV136" s="48"/>
      <c r="CCW136" s="48"/>
      <c r="CCX136" s="48"/>
      <c r="CCY136" s="48"/>
      <c r="CCZ136" s="48"/>
      <c r="CDA136" s="48"/>
      <c r="CDB136" s="48"/>
      <c r="CDC136" s="48"/>
      <c r="CDD136" s="48"/>
      <c r="CDE136" s="48"/>
      <c r="CDF136" s="48"/>
      <c r="CDG136" s="48"/>
      <c r="CDH136" s="48"/>
      <c r="CDI136" s="48"/>
      <c r="CDJ136" s="48"/>
      <c r="CDK136" s="48"/>
      <c r="CDL136" s="48"/>
      <c r="CDM136" s="48"/>
      <c r="CDN136" s="48"/>
      <c r="CDO136" s="48"/>
      <c r="CDP136" s="48"/>
      <c r="CDQ136" s="48"/>
      <c r="CDR136" s="48"/>
      <c r="CDS136" s="48"/>
      <c r="CDT136" s="48"/>
      <c r="CDU136" s="48"/>
      <c r="CDV136" s="48"/>
      <c r="CDW136" s="48"/>
      <c r="CDX136" s="48"/>
      <c r="CDY136" s="48"/>
      <c r="CDZ136" s="48"/>
      <c r="CEA136" s="48"/>
      <c r="CEB136" s="48"/>
      <c r="CEC136" s="48"/>
      <c r="CED136" s="48"/>
      <c r="CEE136" s="48"/>
      <c r="CEF136" s="48"/>
      <c r="CEG136" s="48"/>
      <c r="CEH136" s="48"/>
      <c r="CEI136" s="48"/>
      <c r="CEJ136" s="48"/>
      <c r="CEK136" s="48"/>
      <c r="CEL136" s="48"/>
      <c r="CEM136" s="48"/>
      <c r="CEN136" s="48"/>
      <c r="CEO136" s="48"/>
      <c r="CEP136" s="48"/>
      <c r="CEQ136" s="48"/>
      <c r="CER136" s="48"/>
      <c r="CES136" s="48"/>
      <c r="CET136" s="48"/>
      <c r="CEU136" s="48"/>
      <c r="CEV136" s="48"/>
      <c r="CEW136" s="48"/>
      <c r="CEX136" s="48"/>
      <c r="CEY136" s="48"/>
      <c r="CEZ136" s="48"/>
      <c r="CFA136" s="48"/>
      <c r="CFB136" s="48"/>
      <c r="CFC136" s="48"/>
      <c r="CFD136" s="48"/>
      <c r="CFE136" s="48"/>
      <c r="CFF136" s="48"/>
      <c r="CFG136" s="48"/>
      <c r="CFH136" s="48"/>
      <c r="CFI136" s="48"/>
      <c r="CFJ136" s="48"/>
      <c r="CFK136" s="48"/>
      <c r="CFL136" s="48"/>
      <c r="CFM136" s="48"/>
      <c r="CFN136" s="48"/>
      <c r="CFO136" s="48"/>
      <c r="CFP136" s="48"/>
      <c r="CFQ136" s="48"/>
      <c r="CFR136" s="48"/>
      <c r="CFS136" s="48"/>
      <c r="CFT136" s="48"/>
      <c r="CFU136" s="48"/>
      <c r="CFV136" s="48"/>
      <c r="CFW136" s="48"/>
      <c r="CFX136" s="48"/>
      <c r="CFY136" s="48"/>
      <c r="CFZ136" s="48"/>
      <c r="CGA136" s="48"/>
      <c r="CGB136" s="48"/>
      <c r="CGC136" s="48"/>
      <c r="CGD136" s="48"/>
      <c r="CGE136" s="48"/>
      <c r="CGF136" s="48"/>
      <c r="CGG136" s="48"/>
      <c r="CGH136" s="48"/>
      <c r="CGI136" s="48"/>
      <c r="CGJ136" s="48"/>
      <c r="CGK136" s="48"/>
      <c r="CGL136" s="48"/>
      <c r="CGM136" s="48"/>
      <c r="CGN136" s="48"/>
      <c r="CGO136" s="48"/>
      <c r="CGP136" s="48"/>
      <c r="CGQ136" s="48"/>
      <c r="CGR136" s="48"/>
      <c r="CGS136" s="48"/>
      <c r="CGT136" s="48"/>
      <c r="CGU136" s="48"/>
      <c r="CGV136" s="48"/>
      <c r="CGW136" s="48"/>
      <c r="CGX136" s="48"/>
      <c r="CGY136" s="48"/>
      <c r="CGZ136" s="48"/>
      <c r="CHA136" s="48"/>
      <c r="CHB136" s="48"/>
      <c r="CHC136" s="48"/>
      <c r="CHD136" s="48"/>
      <c r="CHE136" s="48"/>
      <c r="CHF136" s="48"/>
      <c r="CHG136" s="48"/>
      <c r="CHH136" s="48"/>
      <c r="CHI136" s="48"/>
      <c r="CHJ136" s="48"/>
      <c r="CHK136" s="48"/>
      <c r="CHL136" s="48"/>
      <c r="CHM136" s="48"/>
      <c r="CHN136" s="48"/>
      <c r="CHO136" s="48"/>
      <c r="CHP136" s="48"/>
      <c r="CHQ136" s="48"/>
      <c r="CHR136" s="48"/>
      <c r="CHS136" s="48"/>
      <c r="CHT136" s="48"/>
      <c r="CHU136" s="48"/>
      <c r="CHV136" s="48"/>
      <c r="CHW136" s="48"/>
      <c r="CHX136" s="48"/>
      <c r="CHY136" s="48"/>
      <c r="CHZ136" s="48"/>
      <c r="CIA136" s="48"/>
      <c r="CIB136" s="48"/>
      <c r="CIC136" s="48"/>
      <c r="CID136" s="48"/>
      <c r="CIE136" s="48"/>
      <c r="CIF136" s="48"/>
      <c r="CIG136" s="48"/>
      <c r="CIH136" s="48"/>
      <c r="CII136" s="48"/>
      <c r="CIJ136" s="48"/>
      <c r="CIK136" s="48"/>
      <c r="CIL136" s="48"/>
      <c r="CIM136" s="48"/>
      <c r="CIN136" s="48"/>
      <c r="CIO136" s="48"/>
      <c r="CIP136" s="48"/>
      <c r="CIQ136" s="48"/>
      <c r="CIR136" s="48"/>
      <c r="CIS136" s="48"/>
      <c r="CIT136" s="48"/>
      <c r="CIU136" s="48"/>
      <c r="CIV136" s="48"/>
      <c r="CIW136" s="48"/>
      <c r="CIX136" s="48"/>
      <c r="CIY136" s="48"/>
      <c r="CIZ136" s="48"/>
      <c r="CJA136" s="48"/>
      <c r="CJB136" s="48"/>
      <c r="CJC136" s="48"/>
      <c r="CJD136" s="48"/>
      <c r="CJE136" s="48"/>
      <c r="CJF136" s="48"/>
      <c r="CJG136" s="48"/>
      <c r="CJH136" s="48"/>
      <c r="CJI136" s="48"/>
      <c r="CJJ136" s="48"/>
      <c r="CJK136" s="48"/>
      <c r="CJL136" s="48"/>
      <c r="CJM136" s="48"/>
      <c r="CJN136" s="48"/>
      <c r="CJO136" s="48"/>
      <c r="CJP136" s="48"/>
      <c r="CJQ136" s="48"/>
      <c r="CJR136" s="48"/>
      <c r="CJS136" s="48"/>
      <c r="CJT136" s="48"/>
      <c r="CJU136" s="48"/>
      <c r="CJV136" s="48"/>
      <c r="CJW136" s="48"/>
      <c r="CJX136" s="48"/>
      <c r="CJY136" s="48"/>
      <c r="CJZ136" s="48"/>
      <c r="CKA136" s="48"/>
      <c r="CKB136" s="48"/>
      <c r="CKC136" s="48"/>
      <c r="CKD136" s="48"/>
      <c r="CKE136" s="48"/>
      <c r="CKF136" s="48"/>
      <c r="CKG136" s="48"/>
      <c r="CKH136" s="48"/>
      <c r="CKI136" s="48"/>
      <c r="CKJ136" s="48"/>
      <c r="CKK136" s="48"/>
      <c r="CKL136" s="48"/>
      <c r="CKM136" s="48"/>
      <c r="CKN136" s="48"/>
      <c r="CKO136" s="48"/>
      <c r="CKP136" s="48"/>
      <c r="CKQ136" s="48"/>
      <c r="CKR136" s="48"/>
      <c r="CKS136" s="48"/>
      <c r="CKT136" s="48"/>
      <c r="CKU136" s="48"/>
      <c r="CKV136" s="48"/>
      <c r="CKW136" s="48"/>
      <c r="CKX136" s="48"/>
      <c r="CKY136" s="48"/>
      <c r="CKZ136" s="48"/>
      <c r="CLA136" s="48"/>
      <c r="CLB136" s="48"/>
      <c r="CLC136" s="48"/>
      <c r="CLD136" s="48"/>
      <c r="CLE136" s="48"/>
      <c r="CLF136" s="48"/>
      <c r="CLG136" s="48"/>
      <c r="CLH136" s="48"/>
      <c r="CLI136" s="48"/>
      <c r="CLJ136" s="48"/>
      <c r="CLK136" s="48"/>
      <c r="CLL136" s="48"/>
      <c r="CLM136" s="48"/>
      <c r="CLN136" s="48"/>
      <c r="CLO136" s="48"/>
      <c r="CLP136" s="48"/>
      <c r="CLQ136" s="48"/>
      <c r="CLR136" s="48"/>
      <c r="CLS136" s="48"/>
      <c r="CLT136" s="48"/>
      <c r="CLU136" s="48"/>
      <c r="CLV136" s="48"/>
      <c r="CLW136" s="48"/>
      <c r="CLX136" s="48"/>
      <c r="CLY136" s="48"/>
      <c r="CLZ136" s="48"/>
      <c r="CMA136" s="48"/>
      <c r="CMB136" s="48"/>
      <c r="CMC136" s="48"/>
      <c r="CMD136" s="48"/>
      <c r="CME136" s="48"/>
      <c r="CMF136" s="48"/>
      <c r="CMG136" s="48"/>
      <c r="CMH136" s="48"/>
      <c r="CMI136" s="48"/>
      <c r="CMJ136" s="48"/>
      <c r="CMK136" s="48"/>
      <c r="CML136" s="48"/>
      <c r="CMM136" s="48"/>
      <c r="CMN136" s="48"/>
      <c r="CMO136" s="48"/>
      <c r="CMP136" s="48"/>
      <c r="CMQ136" s="48"/>
      <c r="CMR136" s="48"/>
      <c r="CMS136" s="48"/>
      <c r="CMT136" s="48"/>
      <c r="CMU136" s="48"/>
      <c r="CMV136" s="48"/>
      <c r="CMW136" s="48"/>
      <c r="CMX136" s="48"/>
      <c r="CMY136" s="48"/>
      <c r="CMZ136" s="48"/>
      <c r="CNA136" s="48"/>
      <c r="CNB136" s="48"/>
      <c r="CNC136" s="48"/>
      <c r="CND136" s="48"/>
      <c r="CNE136" s="48"/>
      <c r="CNF136" s="48"/>
      <c r="CNG136" s="48"/>
      <c r="CNH136" s="48"/>
      <c r="CNI136" s="48"/>
      <c r="CNJ136" s="48"/>
      <c r="CNK136" s="48"/>
      <c r="CNL136" s="48"/>
      <c r="CNM136" s="48"/>
      <c r="CNN136" s="48"/>
      <c r="CNO136" s="48"/>
      <c r="CNP136" s="48"/>
      <c r="CNQ136" s="48"/>
      <c r="CNR136" s="48"/>
      <c r="CNS136" s="48"/>
      <c r="CNT136" s="48"/>
      <c r="CNU136" s="48"/>
      <c r="CNV136" s="48"/>
      <c r="CNW136" s="48"/>
      <c r="CNX136" s="48"/>
      <c r="CNY136" s="48"/>
      <c r="CNZ136" s="48"/>
      <c r="COA136" s="48"/>
      <c r="COB136" s="48"/>
      <c r="COC136" s="48"/>
      <c r="COD136" s="48"/>
      <c r="COE136" s="48"/>
      <c r="COF136" s="48"/>
      <c r="COG136" s="48"/>
      <c r="COH136" s="48"/>
      <c r="COI136" s="48"/>
      <c r="COJ136" s="48"/>
      <c r="COK136" s="48"/>
      <c r="COL136" s="48"/>
      <c r="COM136" s="48"/>
      <c r="CON136" s="48"/>
      <c r="COO136" s="48"/>
      <c r="COP136" s="48"/>
      <c r="COQ136" s="48"/>
      <c r="COR136" s="48"/>
      <c r="COS136" s="48"/>
      <c r="COT136" s="48"/>
      <c r="COU136" s="48"/>
      <c r="COV136" s="48"/>
      <c r="COW136" s="48"/>
      <c r="COX136" s="48"/>
      <c r="COY136" s="48"/>
      <c r="COZ136" s="48"/>
      <c r="CPA136" s="48"/>
      <c r="CPB136" s="48"/>
      <c r="CPC136" s="48"/>
      <c r="CPD136" s="48"/>
      <c r="CPE136" s="48"/>
      <c r="CPF136" s="48"/>
      <c r="CPG136" s="48"/>
      <c r="CPH136" s="48"/>
      <c r="CPI136" s="48"/>
      <c r="CPJ136" s="48"/>
      <c r="CPK136" s="48"/>
      <c r="CPL136" s="48"/>
      <c r="CPM136" s="48"/>
      <c r="CPN136" s="48"/>
      <c r="CPO136" s="48"/>
      <c r="CPP136" s="48"/>
      <c r="CPQ136" s="48"/>
      <c r="CPR136" s="48"/>
      <c r="CPS136" s="48"/>
      <c r="CPT136" s="48"/>
      <c r="CPU136" s="48"/>
      <c r="CPV136" s="48"/>
      <c r="CPW136" s="48"/>
      <c r="CPX136" s="48"/>
      <c r="CPY136" s="48"/>
      <c r="CPZ136" s="48"/>
      <c r="CQA136" s="48"/>
      <c r="CQB136" s="48"/>
      <c r="CQC136" s="48"/>
      <c r="CQD136" s="48"/>
      <c r="CQE136" s="48"/>
      <c r="CQF136" s="48"/>
      <c r="CQG136" s="48"/>
      <c r="CQH136" s="48"/>
      <c r="CQI136" s="48"/>
      <c r="CQJ136" s="48"/>
      <c r="CQK136" s="48"/>
      <c r="CQL136" s="48"/>
      <c r="CQM136" s="48"/>
      <c r="CQN136" s="48"/>
      <c r="CQO136" s="48"/>
      <c r="CQP136" s="48"/>
      <c r="CQQ136" s="48"/>
      <c r="CQR136" s="48"/>
      <c r="CQS136" s="48"/>
      <c r="CQT136" s="48"/>
      <c r="CQU136" s="48"/>
      <c r="CQV136" s="48"/>
      <c r="CQW136" s="48"/>
      <c r="CQX136" s="48"/>
      <c r="CQY136" s="48"/>
      <c r="CQZ136" s="48"/>
      <c r="CRA136" s="48"/>
      <c r="CRB136" s="48"/>
      <c r="CRC136" s="48"/>
      <c r="CRD136" s="48"/>
      <c r="CRE136" s="48"/>
      <c r="CRF136" s="48"/>
      <c r="CRG136" s="48"/>
      <c r="CRH136" s="48"/>
      <c r="CRI136" s="48"/>
      <c r="CRJ136" s="48"/>
      <c r="CRK136" s="48"/>
      <c r="CRL136" s="48"/>
      <c r="CRM136" s="48"/>
      <c r="CRN136" s="48"/>
      <c r="CRO136" s="48"/>
      <c r="CRP136" s="48"/>
      <c r="CRQ136" s="48"/>
      <c r="CRR136" s="48"/>
      <c r="CRS136" s="48"/>
      <c r="CRT136" s="48"/>
      <c r="CRU136" s="48"/>
      <c r="CRV136" s="48"/>
      <c r="CRW136" s="48"/>
      <c r="CRX136" s="48"/>
      <c r="CRY136" s="48"/>
      <c r="CRZ136" s="48"/>
      <c r="CSA136" s="48"/>
      <c r="CSB136" s="48"/>
      <c r="CSC136" s="48"/>
      <c r="CSD136" s="48"/>
      <c r="CSE136" s="48"/>
      <c r="CSF136" s="48"/>
      <c r="CSG136" s="48"/>
      <c r="CSH136" s="48"/>
      <c r="CSI136" s="48"/>
      <c r="CSJ136" s="48"/>
      <c r="CSK136" s="48"/>
      <c r="CSL136" s="48"/>
      <c r="CSM136" s="48"/>
      <c r="CSN136" s="48"/>
      <c r="CSO136" s="48"/>
      <c r="CSP136" s="48"/>
      <c r="CSQ136" s="48"/>
      <c r="CSR136" s="48"/>
      <c r="CSS136" s="48"/>
      <c r="CST136" s="48"/>
      <c r="CSU136" s="48"/>
      <c r="CSV136" s="48"/>
      <c r="CSW136" s="48"/>
      <c r="CSX136" s="48"/>
      <c r="CSY136" s="48"/>
      <c r="CSZ136" s="48"/>
      <c r="CTA136" s="48"/>
      <c r="CTB136" s="48"/>
      <c r="CTC136" s="48"/>
      <c r="CTD136" s="48"/>
      <c r="CTE136" s="48"/>
      <c r="CTF136" s="48"/>
      <c r="CTG136" s="48"/>
      <c r="CTH136" s="48"/>
      <c r="CTI136" s="48"/>
      <c r="CTJ136" s="48"/>
      <c r="CTK136" s="48"/>
      <c r="CTL136" s="48"/>
      <c r="CTM136" s="48"/>
      <c r="CTN136" s="48"/>
      <c r="CTO136" s="48"/>
      <c r="CTP136" s="48"/>
      <c r="CTQ136" s="48"/>
      <c r="CTR136" s="48"/>
      <c r="CTS136" s="48"/>
      <c r="CTT136" s="48"/>
      <c r="CTU136" s="48"/>
      <c r="CTV136" s="48"/>
      <c r="CTW136" s="48"/>
      <c r="CTX136" s="48"/>
      <c r="CTY136" s="48"/>
      <c r="CTZ136" s="48"/>
      <c r="CUA136" s="48"/>
      <c r="CUB136" s="48"/>
      <c r="CUC136" s="48"/>
      <c r="CUD136" s="48"/>
      <c r="CUE136" s="48"/>
      <c r="CUF136" s="48"/>
      <c r="CUG136" s="48"/>
      <c r="CUH136" s="48"/>
      <c r="CUI136" s="48"/>
      <c r="CUJ136" s="48"/>
      <c r="CUK136" s="48"/>
      <c r="CUL136" s="48"/>
      <c r="CUM136" s="48"/>
      <c r="CUN136" s="48"/>
      <c r="CUO136" s="48"/>
      <c r="CUP136" s="48"/>
      <c r="CUQ136" s="48"/>
      <c r="CUR136" s="48"/>
      <c r="CUS136" s="48"/>
      <c r="CUT136" s="48"/>
      <c r="CUU136" s="48"/>
      <c r="CUV136" s="48"/>
      <c r="CUW136" s="48"/>
      <c r="CUX136" s="48"/>
      <c r="CUY136" s="48"/>
      <c r="CUZ136" s="48"/>
      <c r="CVA136" s="48"/>
      <c r="CVB136" s="48"/>
      <c r="CVC136" s="48"/>
      <c r="CVD136" s="48"/>
      <c r="CVE136" s="48"/>
      <c r="CVF136" s="48"/>
      <c r="CVG136" s="48"/>
      <c r="CVH136" s="48"/>
      <c r="CVI136" s="48"/>
      <c r="CVJ136" s="48"/>
      <c r="CVK136" s="48"/>
      <c r="CVL136" s="48"/>
      <c r="CVM136" s="48"/>
      <c r="CVN136" s="48"/>
      <c r="CVO136" s="48"/>
      <c r="CVP136" s="48"/>
      <c r="CVQ136" s="48"/>
      <c r="CVR136" s="48"/>
      <c r="CVS136" s="48"/>
      <c r="CVT136" s="48"/>
      <c r="CVU136" s="48"/>
      <c r="CVV136" s="48"/>
      <c r="CVW136" s="48"/>
      <c r="CVX136" s="48"/>
      <c r="CVY136" s="48"/>
      <c r="CVZ136" s="48"/>
      <c r="CWA136" s="48"/>
      <c r="CWB136" s="48"/>
      <c r="CWC136" s="48"/>
      <c r="CWD136" s="48"/>
      <c r="CWE136" s="48"/>
      <c r="CWF136" s="48"/>
      <c r="CWG136" s="48"/>
      <c r="CWH136" s="48"/>
      <c r="CWI136" s="48"/>
      <c r="CWJ136" s="48"/>
      <c r="CWK136" s="48"/>
      <c r="CWL136" s="48"/>
      <c r="CWM136" s="48"/>
      <c r="CWN136" s="48"/>
      <c r="CWO136" s="48"/>
      <c r="CWP136" s="48"/>
      <c r="CWQ136" s="48"/>
      <c r="CWR136" s="48"/>
      <c r="CWS136" s="48"/>
      <c r="CWT136" s="48"/>
      <c r="CWU136" s="48"/>
      <c r="CWV136" s="48"/>
      <c r="CWW136" s="48"/>
      <c r="CWX136" s="48"/>
      <c r="CWY136" s="48"/>
      <c r="CWZ136" s="48"/>
      <c r="CXA136" s="48"/>
      <c r="CXB136" s="48"/>
      <c r="CXC136" s="48"/>
      <c r="CXD136" s="48"/>
      <c r="CXE136" s="48"/>
      <c r="CXF136" s="48"/>
      <c r="CXG136" s="48"/>
      <c r="CXH136" s="48"/>
      <c r="CXI136" s="48"/>
      <c r="CXJ136" s="48"/>
      <c r="CXK136" s="48"/>
      <c r="CXL136" s="48"/>
      <c r="CXM136" s="48"/>
      <c r="CXN136" s="48"/>
      <c r="CXO136" s="48"/>
      <c r="CXP136" s="48"/>
      <c r="CXQ136" s="48"/>
      <c r="CXR136" s="48"/>
      <c r="CXS136" s="48"/>
      <c r="CXT136" s="48"/>
      <c r="CXU136" s="48"/>
      <c r="CXV136" s="48"/>
      <c r="CXW136" s="48"/>
      <c r="CXX136" s="48"/>
      <c r="CXY136" s="48"/>
      <c r="CXZ136" s="48"/>
      <c r="CYA136" s="48"/>
      <c r="CYB136" s="48"/>
      <c r="CYC136" s="48"/>
      <c r="CYD136" s="48"/>
      <c r="CYE136" s="48"/>
      <c r="CYF136" s="48"/>
      <c r="CYG136" s="48"/>
      <c r="CYH136" s="48"/>
      <c r="CYI136" s="48"/>
      <c r="CYJ136" s="48"/>
      <c r="CYK136" s="48"/>
      <c r="CYL136" s="48"/>
      <c r="CYM136" s="48"/>
      <c r="CYN136" s="48"/>
      <c r="CYO136" s="48"/>
      <c r="CYP136" s="48"/>
      <c r="CYQ136" s="48"/>
      <c r="CYR136" s="48"/>
      <c r="CYS136" s="48"/>
      <c r="CYT136" s="48"/>
      <c r="CYU136" s="48"/>
      <c r="CYV136" s="48"/>
      <c r="CYW136" s="48"/>
      <c r="CYX136" s="48"/>
      <c r="CYY136" s="48"/>
      <c r="CYZ136" s="48"/>
      <c r="CZA136" s="48"/>
      <c r="CZB136" s="48"/>
      <c r="CZC136" s="48"/>
      <c r="CZD136" s="48"/>
      <c r="CZE136" s="48"/>
      <c r="CZF136" s="48"/>
      <c r="CZG136" s="48"/>
      <c r="CZH136" s="48"/>
      <c r="CZI136" s="48"/>
      <c r="CZJ136" s="48"/>
      <c r="CZK136" s="48"/>
      <c r="CZL136" s="48"/>
      <c r="CZM136" s="48"/>
      <c r="CZN136" s="48"/>
      <c r="CZO136" s="48"/>
      <c r="CZP136" s="48"/>
      <c r="CZQ136" s="48"/>
      <c r="CZR136" s="48"/>
      <c r="CZS136" s="48"/>
      <c r="CZT136" s="48"/>
      <c r="CZU136" s="48"/>
      <c r="CZV136" s="48"/>
      <c r="CZW136" s="48"/>
      <c r="CZX136" s="48"/>
      <c r="CZY136" s="48"/>
      <c r="CZZ136" s="48"/>
      <c r="DAA136" s="48"/>
      <c r="DAB136" s="48"/>
      <c r="DAC136" s="48"/>
      <c r="DAD136" s="48"/>
      <c r="DAE136" s="48"/>
      <c r="DAF136" s="48"/>
      <c r="DAG136" s="48"/>
      <c r="DAH136" s="48"/>
      <c r="DAI136" s="48"/>
      <c r="DAJ136" s="48"/>
      <c r="DAK136" s="48"/>
      <c r="DAL136" s="48"/>
      <c r="DAM136" s="48"/>
      <c r="DAN136" s="48"/>
      <c r="DAO136" s="48"/>
      <c r="DAP136" s="48"/>
      <c r="DAQ136" s="48"/>
      <c r="DAR136" s="48"/>
      <c r="DAS136" s="48"/>
      <c r="DAT136" s="48"/>
      <c r="DAU136" s="48"/>
      <c r="DAV136" s="48"/>
      <c r="DAW136" s="48"/>
      <c r="DAX136" s="48"/>
      <c r="DAY136" s="48"/>
      <c r="DAZ136" s="48"/>
      <c r="DBA136" s="48"/>
      <c r="DBB136" s="48"/>
      <c r="DBC136" s="48"/>
      <c r="DBD136" s="48"/>
      <c r="DBE136" s="48"/>
      <c r="DBF136" s="48"/>
      <c r="DBG136" s="48"/>
      <c r="DBH136" s="48"/>
      <c r="DBI136" s="48"/>
      <c r="DBJ136" s="48"/>
      <c r="DBK136" s="48"/>
      <c r="DBL136" s="48"/>
      <c r="DBM136" s="48"/>
      <c r="DBN136" s="48"/>
      <c r="DBO136" s="48"/>
      <c r="DBP136" s="48"/>
      <c r="DBQ136" s="48"/>
      <c r="DBR136" s="48"/>
      <c r="DBS136" s="48"/>
      <c r="DBT136" s="48"/>
      <c r="DBU136" s="48"/>
      <c r="DBV136" s="48"/>
      <c r="DBW136" s="48"/>
      <c r="DBX136" s="48"/>
      <c r="DBY136" s="48"/>
      <c r="DBZ136" s="48"/>
      <c r="DCA136" s="48"/>
      <c r="DCB136" s="48"/>
      <c r="DCC136" s="48"/>
      <c r="DCD136" s="48"/>
      <c r="DCE136" s="48"/>
      <c r="DCF136" s="48"/>
      <c r="DCG136" s="48"/>
      <c r="DCH136" s="48"/>
      <c r="DCI136" s="48"/>
      <c r="DCJ136" s="48"/>
      <c r="DCK136" s="48"/>
      <c r="DCL136" s="48"/>
      <c r="DCM136" s="48"/>
      <c r="DCN136" s="48"/>
      <c r="DCO136" s="48"/>
      <c r="DCP136" s="48"/>
      <c r="DCQ136" s="48"/>
      <c r="DCR136" s="48"/>
      <c r="DCS136" s="48"/>
      <c r="DCT136" s="48"/>
      <c r="DCU136" s="48"/>
      <c r="DCV136" s="48"/>
      <c r="DCW136" s="48"/>
      <c r="DCX136" s="48"/>
      <c r="DCY136" s="48"/>
      <c r="DCZ136" s="48"/>
      <c r="DDA136" s="48"/>
      <c r="DDB136" s="48"/>
      <c r="DDC136" s="48"/>
      <c r="DDD136" s="48"/>
      <c r="DDE136" s="48"/>
      <c r="DDF136" s="48"/>
      <c r="DDG136" s="48"/>
      <c r="DDH136" s="48"/>
      <c r="DDI136" s="48"/>
      <c r="DDJ136" s="48"/>
      <c r="DDK136" s="48"/>
      <c r="DDL136" s="48"/>
      <c r="DDM136" s="48"/>
      <c r="DDN136" s="48"/>
      <c r="DDO136" s="48"/>
      <c r="DDP136" s="48"/>
      <c r="DDQ136" s="48"/>
      <c r="DDR136" s="48"/>
      <c r="DDS136" s="48"/>
      <c r="DDT136" s="48"/>
      <c r="DDU136" s="48"/>
      <c r="DDV136" s="48"/>
      <c r="DDW136" s="48"/>
      <c r="DDX136" s="48"/>
      <c r="DDY136" s="48"/>
      <c r="DDZ136" s="48"/>
      <c r="DEA136" s="48"/>
      <c r="DEB136" s="48"/>
      <c r="DEC136" s="48"/>
      <c r="DED136" s="48"/>
      <c r="DEE136" s="48"/>
      <c r="DEF136" s="48"/>
      <c r="DEG136" s="48"/>
      <c r="DEH136" s="48"/>
      <c r="DEI136" s="48"/>
      <c r="DEJ136" s="48"/>
      <c r="DEK136" s="48"/>
      <c r="DEL136" s="48"/>
      <c r="DEM136" s="48"/>
      <c r="DEN136" s="48"/>
      <c r="DEO136" s="48"/>
      <c r="DEP136" s="48"/>
      <c r="DEQ136" s="48"/>
      <c r="DER136" s="48"/>
      <c r="DES136" s="48"/>
      <c r="DET136" s="48"/>
      <c r="DEU136" s="48"/>
      <c r="DEV136" s="48"/>
      <c r="DEW136" s="48"/>
      <c r="DEX136" s="48"/>
      <c r="DEY136" s="48"/>
      <c r="DEZ136" s="48"/>
      <c r="DFA136" s="48"/>
      <c r="DFB136" s="48"/>
      <c r="DFC136" s="48"/>
      <c r="DFD136" s="48"/>
      <c r="DFE136" s="48"/>
      <c r="DFF136" s="48"/>
      <c r="DFG136" s="48"/>
      <c r="DFH136" s="48"/>
      <c r="DFI136" s="48"/>
      <c r="DFJ136" s="48"/>
      <c r="DFK136" s="48"/>
      <c r="DFL136" s="48"/>
      <c r="DFM136" s="48"/>
      <c r="DFN136" s="48"/>
      <c r="DFO136" s="48"/>
      <c r="DFP136" s="48"/>
      <c r="DFQ136" s="48"/>
      <c r="DFR136" s="48"/>
      <c r="DFS136" s="48"/>
      <c r="DFT136" s="48"/>
      <c r="DFU136" s="48"/>
      <c r="DFV136" s="48"/>
      <c r="DFW136" s="48"/>
      <c r="DFX136" s="48"/>
      <c r="DFY136" s="48"/>
      <c r="DFZ136" s="48"/>
      <c r="DGA136" s="48"/>
      <c r="DGB136" s="48"/>
      <c r="DGC136" s="48"/>
      <c r="DGD136" s="48"/>
      <c r="DGE136" s="48"/>
      <c r="DGF136" s="48"/>
      <c r="DGG136" s="48"/>
      <c r="DGH136" s="48"/>
      <c r="DGI136" s="48"/>
      <c r="DGJ136" s="48"/>
      <c r="DGK136" s="48"/>
      <c r="DGL136" s="48"/>
      <c r="DGM136" s="48"/>
      <c r="DGN136" s="48"/>
      <c r="DGO136" s="48"/>
      <c r="DGP136" s="48"/>
      <c r="DGQ136" s="48"/>
      <c r="DGR136" s="48"/>
      <c r="DGS136" s="48"/>
      <c r="DGT136" s="48"/>
      <c r="DGU136" s="48"/>
      <c r="DGV136" s="48"/>
      <c r="DGW136" s="48"/>
      <c r="DGX136" s="48"/>
      <c r="DGY136" s="48"/>
      <c r="DGZ136" s="48"/>
      <c r="DHA136" s="48"/>
      <c r="DHB136" s="48"/>
      <c r="DHC136" s="48"/>
      <c r="DHD136" s="48"/>
      <c r="DHE136" s="48"/>
      <c r="DHF136" s="48"/>
      <c r="DHG136" s="48"/>
      <c r="DHH136" s="48"/>
      <c r="DHI136" s="48"/>
      <c r="DHJ136" s="48"/>
      <c r="DHK136" s="48"/>
      <c r="DHL136" s="48"/>
      <c r="DHM136" s="48"/>
      <c r="DHN136" s="48"/>
      <c r="DHO136" s="48"/>
      <c r="DHP136" s="48"/>
      <c r="DHQ136" s="48"/>
      <c r="DHR136" s="48"/>
      <c r="DHS136" s="48"/>
      <c r="DHT136" s="48"/>
      <c r="DHU136" s="48"/>
      <c r="DHV136" s="48"/>
      <c r="DHW136" s="48"/>
      <c r="DHX136" s="48"/>
      <c r="DHY136" s="48"/>
      <c r="DHZ136" s="48"/>
      <c r="DIA136" s="48"/>
      <c r="DIB136" s="48"/>
      <c r="DIC136" s="48"/>
      <c r="DID136" s="48"/>
      <c r="DIE136" s="48"/>
      <c r="DIF136" s="48"/>
      <c r="DIG136" s="48"/>
      <c r="DIH136" s="48"/>
      <c r="DII136" s="48"/>
      <c r="DIJ136" s="48"/>
      <c r="DIK136" s="48"/>
      <c r="DIL136" s="48"/>
      <c r="DIM136" s="48"/>
      <c r="DIN136" s="48"/>
      <c r="DIO136" s="48"/>
      <c r="DIP136" s="48"/>
      <c r="DIQ136" s="48"/>
      <c r="DIR136" s="48"/>
      <c r="DIS136" s="48"/>
      <c r="DIT136" s="48"/>
      <c r="DIU136" s="48"/>
      <c r="DIV136" s="48"/>
      <c r="DIW136" s="48"/>
      <c r="DIX136" s="48"/>
      <c r="DIY136" s="48"/>
      <c r="DIZ136" s="48"/>
      <c r="DJA136" s="48"/>
      <c r="DJB136" s="48"/>
      <c r="DJC136" s="48"/>
      <c r="DJD136" s="48"/>
      <c r="DJE136" s="48"/>
      <c r="DJF136" s="48"/>
      <c r="DJG136" s="48"/>
      <c r="DJH136" s="48"/>
      <c r="DJI136" s="48"/>
      <c r="DJJ136" s="48"/>
      <c r="DJK136" s="48"/>
      <c r="DJL136" s="48"/>
      <c r="DJM136" s="48"/>
      <c r="DJN136" s="48"/>
      <c r="DJO136" s="48"/>
      <c r="DJP136" s="48"/>
      <c r="DJQ136" s="48"/>
      <c r="DJR136" s="48"/>
      <c r="DJS136" s="48"/>
      <c r="DJT136" s="48"/>
      <c r="DJU136" s="48"/>
      <c r="DJV136" s="48"/>
      <c r="DJW136" s="48"/>
      <c r="DJX136" s="48"/>
      <c r="DJY136" s="48"/>
      <c r="DJZ136" s="48"/>
      <c r="DKA136" s="48"/>
      <c r="DKB136" s="48"/>
      <c r="DKC136" s="48"/>
      <c r="DKD136" s="48"/>
      <c r="DKE136" s="48"/>
      <c r="DKF136" s="48"/>
      <c r="DKG136" s="48"/>
      <c r="DKH136" s="48"/>
      <c r="DKI136" s="48"/>
      <c r="DKJ136" s="48"/>
      <c r="DKK136" s="48"/>
      <c r="DKL136" s="48"/>
      <c r="DKM136" s="48"/>
      <c r="DKN136" s="48"/>
      <c r="DKO136" s="48"/>
      <c r="DKP136" s="48"/>
      <c r="DKQ136" s="48"/>
      <c r="DKR136" s="48"/>
      <c r="DKS136" s="48"/>
      <c r="DKT136" s="48"/>
      <c r="DKU136" s="48"/>
      <c r="DKV136" s="48"/>
      <c r="DKW136" s="48"/>
      <c r="DKX136" s="48"/>
      <c r="DKY136" s="48"/>
      <c r="DKZ136" s="48"/>
      <c r="DLA136" s="48"/>
      <c r="DLB136" s="48"/>
      <c r="DLC136" s="48"/>
      <c r="DLD136" s="48"/>
      <c r="DLE136" s="48"/>
      <c r="DLF136" s="48"/>
      <c r="DLG136" s="48"/>
      <c r="DLH136" s="48"/>
      <c r="DLI136" s="48"/>
      <c r="DLJ136" s="48"/>
      <c r="DLK136" s="48"/>
      <c r="DLL136" s="48"/>
      <c r="DLM136" s="48"/>
      <c r="DLN136" s="48"/>
      <c r="DLO136" s="48"/>
      <c r="DLP136" s="48"/>
      <c r="DLQ136" s="48"/>
      <c r="DLR136" s="48"/>
      <c r="DLS136" s="48"/>
      <c r="DLT136" s="48"/>
      <c r="DLU136" s="48"/>
      <c r="DLV136" s="48"/>
      <c r="DLW136" s="48"/>
      <c r="DLX136" s="48"/>
      <c r="DLY136" s="48"/>
      <c r="DLZ136" s="48"/>
      <c r="DMA136" s="48"/>
      <c r="DMB136" s="48"/>
      <c r="DMC136" s="48"/>
      <c r="DMD136" s="48"/>
      <c r="DME136" s="48"/>
      <c r="DMF136" s="48"/>
      <c r="DMG136" s="48"/>
      <c r="DMH136" s="48"/>
      <c r="DMI136" s="48"/>
      <c r="DMJ136" s="48"/>
      <c r="DMK136" s="48"/>
      <c r="DML136" s="48"/>
      <c r="DMM136" s="48"/>
      <c r="DMN136" s="48"/>
      <c r="DMO136" s="48"/>
      <c r="DMP136" s="48"/>
      <c r="DMQ136" s="48"/>
      <c r="DMR136" s="48"/>
      <c r="DMS136" s="48"/>
      <c r="DMT136" s="48"/>
      <c r="DMU136" s="48"/>
      <c r="DMV136" s="48"/>
      <c r="DMW136" s="48"/>
      <c r="DMX136" s="48"/>
      <c r="DMY136" s="48"/>
      <c r="DMZ136" s="48"/>
      <c r="DNA136" s="48"/>
      <c r="DNB136" s="48"/>
      <c r="DNC136" s="48"/>
      <c r="DND136" s="48"/>
      <c r="DNE136" s="48"/>
      <c r="DNF136" s="48"/>
      <c r="DNG136" s="48"/>
      <c r="DNH136" s="48"/>
      <c r="DNI136" s="48"/>
      <c r="DNJ136" s="48"/>
      <c r="DNK136" s="48"/>
      <c r="DNL136" s="48"/>
      <c r="DNM136" s="48"/>
      <c r="DNN136" s="48"/>
      <c r="DNO136" s="48"/>
      <c r="DNP136" s="48"/>
      <c r="DNQ136" s="48"/>
      <c r="DNR136" s="48"/>
      <c r="DNS136" s="48"/>
      <c r="DNT136" s="48"/>
      <c r="DNU136" s="48"/>
      <c r="DNV136" s="48"/>
      <c r="DNW136" s="48"/>
      <c r="DNX136" s="48"/>
      <c r="DNY136" s="48"/>
      <c r="DNZ136" s="48"/>
      <c r="DOA136" s="48"/>
      <c r="DOB136" s="48"/>
      <c r="DOC136" s="48"/>
      <c r="DOD136" s="48"/>
      <c r="DOE136" s="48"/>
      <c r="DOF136" s="48"/>
      <c r="DOG136" s="48"/>
      <c r="DOH136" s="48"/>
      <c r="DOI136" s="48"/>
      <c r="DOJ136" s="48"/>
      <c r="DOK136" s="48"/>
      <c r="DOL136" s="48"/>
      <c r="DOM136" s="48"/>
      <c r="DON136" s="48"/>
      <c r="DOO136" s="48"/>
      <c r="DOP136" s="48"/>
      <c r="DOQ136" s="48"/>
      <c r="DOR136" s="48"/>
      <c r="DOS136" s="48"/>
      <c r="DOT136" s="48"/>
      <c r="DOU136" s="48"/>
      <c r="DOV136" s="48"/>
      <c r="DOW136" s="48"/>
      <c r="DOX136" s="48"/>
      <c r="DOY136" s="48"/>
      <c r="DOZ136" s="48"/>
      <c r="DPA136" s="48"/>
      <c r="DPB136" s="48"/>
      <c r="DPC136" s="48"/>
      <c r="DPD136" s="48"/>
      <c r="DPE136" s="48"/>
      <c r="DPF136" s="48"/>
      <c r="DPG136" s="48"/>
      <c r="DPH136" s="48"/>
      <c r="DPI136" s="48"/>
      <c r="DPJ136" s="48"/>
      <c r="DPK136" s="48"/>
      <c r="DPL136" s="48"/>
      <c r="DPM136" s="48"/>
      <c r="DPN136" s="48"/>
      <c r="DPO136" s="48"/>
      <c r="DPP136" s="48"/>
      <c r="DPQ136" s="48"/>
      <c r="DPR136" s="48"/>
      <c r="DPS136" s="48"/>
      <c r="DPT136" s="48"/>
      <c r="DPU136" s="48"/>
      <c r="DPV136" s="48"/>
      <c r="DPW136" s="48"/>
      <c r="DPX136" s="48"/>
      <c r="DPY136" s="48"/>
      <c r="DPZ136" s="48"/>
      <c r="DQA136" s="48"/>
      <c r="DQB136" s="48"/>
      <c r="DQC136" s="48"/>
      <c r="DQD136" s="48"/>
      <c r="DQE136" s="48"/>
      <c r="DQF136" s="48"/>
      <c r="DQG136" s="48"/>
      <c r="DQH136" s="48"/>
      <c r="DQI136" s="48"/>
      <c r="DQJ136" s="48"/>
      <c r="DQK136" s="48"/>
      <c r="DQL136" s="48"/>
      <c r="DQM136" s="48"/>
      <c r="DQN136" s="48"/>
      <c r="DQO136" s="48"/>
      <c r="DQP136" s="48"/>
      <c r="DQQ136" s="48"/>
      <c r="DQR136" s="48"/>
      <c r="DQS136" s="48"/>
      <c r="DQT136" s="48"/>
      <c r="DQU136" s="48"/>
      <c r="DQV136" s="48"/>
      <c r="DQW136" s="48"/>
      <c r="DQX136" s="48"/>
      <c r="DQY136" s="48"/>
      <c r="DQZ136" s="48"/>
      <c r="DRA136" s="48"/>
      <c r="DRB136" s="48"/>
      <c r="DRC136" s="48"/>
      <c r="DRD136" s="48"/>
      <c r="DRE136" s="48"/>
      <c r="DRF136" s="48"/>
      <c r="DRG136" s="48"/>
      <c r="DRH136" s="48"/>
      <c r="DRI136" s="48"/>
      <c r="DRJ136" s="48"/>
      <c r="DRK136" s="48"/>
      <c r="DRL136" s="48"/>
      <c r="DRM136" s="48"/>
      <c r="DRN136" s="48"/>
      <c r="DRO136" s="48"/>
      <c r="DRP136" s="48"/>
      <c r="DRQ136" s="48"/>
      <c r="DRR136" s="48"/>
      <c r="DRS136" s="48"/>
      <c r="DRT136" s="48"/>
      <c r="DRU136" s="48"/>
      <c r="DRV136" s="48"/>
      <c r="DRW136" s="48"/>
      <c r="DRX136" s="48"/>
      <c r="DRY136" s="48"/>
      <c r="DRZ136" s="48"/>
      <c r="DSA136" s="48"/>
      <c r="DSB136" s="48"/>
      <c r="DSC136" s="48"/>
      <c r="DSD136" s="48"/>
      <c r="DSE136" s="48"/>
      <c r="DSF136" s="48"/>
      <c r="DSG136" s="48"/>
      <c r="DSH136" s="48"/>
      <c r="DSI136" s="48"/>
      <c r="DSJ136" s="48"/>
      <c r="DSK136" s="48"/>
      <c r="DSL136" s="48"/>
      <c r="DSM136" s="48"/>
      <c r="DSN136" s="48"/>
      <c r="DSO136" s="48"/>
      <c r="DSP136" s="48"/>
      <c r="DSQ136" s="48"/>
      <c r="DSR136" s="48"/>
      <c r="DSS136" s="48"/>
      <c r="DST136" s="48"/>
      <c r="DSU136" s="48"/>
      <c r="DSV136" s="48"/>
      <c r="DSW136" s="48"/>
      <c r="DSX136" s="48"/>
      <c r="DSY136" s="48"/>
      <c r="DSZ136" s="48"/>
      <c r="DTA136" s="48"/>
      <c r="DTB136" s="48"/>
      <c r="DTC136" s="48"/>
      <c r="DTD136" s="48"/>
      <c r="DTE136" s="48"/>
      <c r="DTF136" s="48"/>
      <c r="DTG136" s="48"/>
      <c r="DTH136" s="48"/>
      <c r="DTI136" s="48"/>
      <c r="DTJ136" s="48"/>
      <c r="DTK136" s="48"/>
      <c r="DTL136" s="48"/>
      <c r="DTM136" s="48"/>
      <c r="DTN136" s="48"/>
      <c r="DTO136" s="48"/>
      <c r="DTP136" s="48"/>
      <c r="DTQ136" s="48"/>
      <c r="DTR136" s="48"/>
      <c r="DTS136" s="48"/>
      <c r="DTT136" s="48"/>
      <c r="DTU136" s="48"/>
      <c r="DTV136" s="48"/>
      <c r="DTW136" s="48"/>
      <c r="DTX136" s="48"/>
      <c r="DTY136" s="48"/>
      <c r="DTZ136" s="48"/>
      <c r="DUA136" s="48"/>
      <c r="DUB136" s="48"/>
      <c r="DUC136" s="48"/>
      <c r="DUD136" s="48"/>
      <c r="DUE136" s="48"/>
      <c r="DUF136" s="48"/>
      <c r="DUG136" s="48"/>
      <c r="DUH136" s="48"/>
      <c r="DUI136" s="48"/>
      <c r="DUJ136" s="48"/>
      <c r="DUK136" s="48"/>
      <c r="DUL136" s="48"/>
      <c r="DUM136" s="48"/>
      <c r="DUN136" s="48"/>
      <c r="DUO136" s="48"/>
      <c r="DUP136" s="48"/>
      <c r="DUQ136" s="48"/>
      <c r="DUR136" s="48"/>
      <c r="DUS136" s="48"/>
      <c r="DUT136" s="48"/>
      <c r="DUU136" s="48"/>
      <c r="DUV136" s="48"/>
      <c r="DUW136" s="48"/>
      <c r="DUX136" s="48"/>
      <c r="DUY136" s="48"/>
      <c r="DUZ136" s="48"/>
      <c r="DVA136" s="48"/>
      <c r="DVB136" s="48"/>
      <c r="DVC136" s="48"/>
      <c r="DVD136" s="48"/>
      <c r="DVE136" s="48"/>
      <c r="DVF136" s="48"/>
      <c r="DVG136" s="48"/>
      <c r="DVH136" s="48"/>
      <c r="DVI136" s="48"/>
      <c r="DVJ136" s="48"/>
      <c r="DVK136" s="48"/>
      <c r="DVL136" s="48"/>
      <c r="DVM136" s="48"/>
      <c r="DVN136" s="48"/>
      <c r="DVO136" s="48"/>
      <c r="DVP136" s="48"/>
      <c r="DVQ136" s="48"/>
      <c r="DVR136" s="48"/>
      <c r="DVS136" s="48"/>
      <c r="DVT136" s="48"/>
      <c r="DVU136" s="48"/>
      <c r="DVV136" s="48"/>
      <c r="DVW136" s="48"/>
      <c r="DVX136" s="48"/>
      <c r="DVY136" s="48"/>
      <c r="DVZ136" s="48"/>
      <c r="DWA136" s="48"/>
      <c r="DWB136" s="48"/>
      <c r="DWC136" s="48"/>
      <c r="DWD136" s="48"/>
      <c r="DWE136" s="48"/>
      <c r="DWF136" s="48"/>
      <c r="DWG136" s="48"/>
      <c r="DWH136" s="48"/>
      <c r="DWI136" s="48"/>
      <c r="DWJ136" s="48"/>
      <c r="DWK136" s="48"/>
      <c r="DWL136" s="48"/>
      <c r="DWM136" s="48"/>
      <c r="DWN136" s="48"/>
      <c r="DWO136" s="48"/>
      <c r="DWP136" s="48"/>
      <c r="DWQ136" s="48"/>
      <c r="DWR136" s="48"/>
      <c r="DWS136" s="48"/>
      <c r="DWT136" s="48"/>
      <c r="DWU136" s="48"/>
      <c r="DWV136" s="48"/>
      <c r="DWW136" s="48"/>
      <c r="DWX136" s="48"/>
      <c r="DWY136" s="48"/>
      <c r="DWZ136" s="48"/>
      <c r="DXA136" s="48"/>
      <c r="DXB136" s="48"/>
      <c r="DXC136" s="48"/>
      <c r="DXD136" s="48"/>
      <c r="DXE136" s="48"/>
      <c r="DXF136" s="48"/>
      <c r="DXG136" s="48"/>
      <c r="DXH136" s="48"/>
      <c r="DXI136" s="48"/>
      <c r="DXJ136" s="48"/>
      <c r="DXK136" s="48"/>
      <c r="DXL136" s="48"/>
      <c r="DXM136" s="48"/>
      <c r="DXN136" s="48"/>
      <c r="DXO136" s="48"/>
      <c r="DXP136" s="48"/>
      <c r="DXQ136" s="48"/>
      <c r="DXR136" s="48"/>
      <c r="DXS136" s="48"/>
      <c r="DXT136" s="48"/>
      <c r="DXU136" s="48"/>
      <c r="DXV136" s="48"/>
      <c r="DXW136" s="48"/>
      <c r="DXX136" s="48"/>
      <c r="DXY136" s="48"/>
      <c r="DXZ136" s="48"/>
      <c r="DYA136" s="48"/>
      <c r="DYB136" s="48"/>
      <c r="DYC136" s="48"/>
      <c r="DYD136" s="48"/>
      <c r="DYE136" s="48"/>
      <c r="DYF136" s="48"/>
      <c r="DYG136" s="48"/>
      <c r="DYH136" s="48"/>
      <c r="DYI136" s="48"/>
      <c r="DYJ136" s="48"/>
      <c r="DYK136" s="48"/>
      <c r="DYL136" s="48"/>
      <c r="DYM136" s="48"/>
      <c r="DYN136" s="48"/>
      <c r="DYO136" s="48"/>
      <c r="DYP136" s="48"/>
      <c r="DYQ136" s="48"/>
      <c r="DYR136" s="48"/>
      <c r="DYS136" s="48"/>
      <c r="DYT136" s="48"/>
      <c r="DYU136" s="48"/>
      <c r="DYV136" s="48"/>
      <c r="DYW136" s="48"/>
      <c r="DYX136" s="48"/>
      <c r="DYY136" s="48"/>
      <c r="DYZ136" s="48"/>
      <c r="DZA136" s="48"/>
      <c r="DZB136" s="48"/>
      <c r="DZC136" s="48"/>
      <c r="DZD136" s="48"/>
      <c r="DZE136" s="48"/>
      <c r="DZF136" s="48"/>
      <c r="DZG136" s="48"/>
      <c r="DZH136" s="48"/>
      <c r="DZI136" s="48"/>
      <c r="DZJ136" s="48"/>
      <c r="DZK136" s="48"/>
      <c r="DZL136" s="48"/>
      <c r="DZM136" s="48"/>
      <c r="DZN136" s="48"/>
      <c r="DZO136" s="48"/>
      <c r="DZP136" s="48"/>
      <c r="DZQ136" s="48"/>
      <c r="DZR136" s="48"/>
      <c r="DZS136" s="48"/>
      <c r="DZT136" s="48"/>
      <c r="DZU136" s="48"/>
      <c r="DZV136" s="48"/>
      <c r="DZW136" s="48"/>
      <c r="DZX136" s="48"/>
      <c r="DZY136" s="48"/>
      <c r="DZZ136" s="48"/>
      <c r="EAA136" s="48"/>
      <c r="EAB136" s="48"/>
      <c r="EAC136" s="48"/>
      <c r="EAD136" s="48"/>
      <c r="EAE136" s="48"/>
      <c r="EAF136" s="48"/>
      <c r="EAG136" s="48"/>
      <c r="EAH136" s="48"/>
      <c r="EAI136" s="48"/>
      <c r="EAJ136" s="48"/>
      <c r="EAK136" s="48"/>
      <c r="EAL136" s="48"/>
      <c r="EAM136" s="48"/>
      <c r="EAN136" s="48"/>
      <c r="EAO136" s="48"/>
      <c r="EAP136" s="48"/>
      <c r="EAQ136" s="48"/>
      <c r="EAR136" s="48"/>
      <c r="EAS136" s="48"/>
      <c r="EAT136" s="48"/>
      <c r="EAU136" s="48"/>
      <c r="EAV136" s="48"/>
      <c r="EAW136" s="48"/>
      <c r="EAX136" s="48"/>
      <c r="EAY136" s="48"/>
      <c r="EAZ136" s="48"/>
      <c r="EBA136" s="48"/>
      <c r="EBB136" s="48"/>
      <c r="EBC136" s="48"/>
      <c r="EBD136" s="48"/>
      <c r="EBE136" s="48"/>
      <c r="EBF136" s="48"/>
      <c r="EBG136" s="48"/>
      <c r="EBH136" s="48"/>
      <c r="EBI136" s="48"/>
      <c r="EBJ136" s="48"/>
      <c r="EBK136" s="48"/>
      <c r="EBL136" s="48"/>
      <c r="EBM136" s="48"/>
      <c r="EBN136" s="48"/>
      <c r="EBO136" s="48"/>
      <c r="EBP136" s="48"/>
      <c r="EBQ136" s="48"/>
      <c r="EBR136" s="48"/>
      <c r="EBS136" s="48"/>
      <c r="EBT136" s="48"/>
      <c r="EBU136" s="48"/>
      <c r="EBV136" s="48"/>
      <c r="EBW136" s="48"/>
      <c r="EBX136" s="48"/>
      <c r="EBY136" s="48"/>
      <c r="EBZ136" s="48"/>
      <c r="ECA136" s="48"/>
      <c r="ECB136" s="48"/>
      <c r="ECC136" s="48"/>
      <c r="ECD136" s="48"/>
      <c r="ECE136" s="48"/>
      <c r="ECF136" s="48"/>
      <c r="ECG136" s="48"/>
      <c r="ECH136" s="48"/>
      <c r="ECI136" s="48"/>
      <c r="ECJ136" s="48"/>
      <c r="ECK136" s="48"/>
      <c r="ECL136" s="48"/>
      <c r="ECM136" s="48"/>
      <c r="ECN136" s="48"/>
      <c r="ECO136" s="48"/>
      <c r="ECP136" s="48"/>
      <c r="ECQ136" s="48"/>
      <c r="ECR136" s="48"/>
      <c r="ECS136" s="48"/>
      <c r="ECT136" s="48"/>
      <c r="ECU136" s="48"/>
      <c r="ECV136" s="48"/>
      <c r="ECW136" s="48"/>
      <c r="ECX136" s="48"/>
      <c r="ECY136" s="48"/>
      <c r="ECZ136" s="48"/>
      <c r="EDA136" s="48"/>
      <c r="EDB136" s="48"/>
      <c r="EDC136" s="48"/>
      <c r="EDD136" s="48"/>
      <c r="EDE136" s="48"/>
      <c r="EDF136" s="48"/>
      <c r="EDG136" s="48"/>
      <c r="EDH136" s="48"/>
      <c r="EDI136" s="48"/>
      <c r="EDJ136" s="48"/>
      <c r="EDK136" s="48"/>
      <c r="EDL136" s="48"/>
      <c r="EDM136" s="48"/>
      <c r="EDN136" s="48"/>
      <c r="EDO136" s="48"/>
      <c r="EDP136" s="48"/>
      <c r="EDQ136" s="48"/>
      <c r="EDR136" s="48"/>
      <c r="EDS136" s="48"/>
      <c r="EDT136" s="48"/>
      <c r="EDU136" s="48"/>
      <c r="EDV136" s="48"/>
      <c r="EDW136" s="48"/>
      <c r="EDX136" s="48"/>
      <c r="EDY136" s="48"/>
      <c r="EDZ136" s="48"/>
      <c r="EEA136" s="48"/>
      <c r="EEB136" s="48"/>
      <c r="EEC136" s="48"/>
      <c r="EED136" s="48"/>
      <c r="EEE136" s="48"/>
      <c r="EEF136" s="48"/>
      <c r="EEG136" s="48"/>
      <c r="EEH136" s="48"/>
      <c r="EEI136" s="48"/>
      <c r="EEJ136" s="48"/>
      <c r="EEK136" s="48"/>
      <c r="EEL136" s="48"/>
      <c r="EEM136" s="48"/>
      <c r="EEN136" s="48"/>
      <c r="EEO136" s="48"/>
      <c r="EEP136" s="48"/>
      <c r="EEQ136" s="48"/>
      <c r="EER136" s="48"/>
      <c r="EES136" s="48"/>
      <c r="EET136" s="48"/>
      <c r="EEU136" s="48"/>
      <c r="EEV136" s="48"/>
      <c r="EEW136" s="48"/>
      <c r="EEX136" s="48"/>
      <c r="EEY136" s="48"/>
      <c r="EEZ136" s="48"/>
      <c r="EFA136" s="48"/>
      <c r="EFB136" s="48"/>
      <c r="EFC136" s="48"/>
      <c r="EFD136" s="48"/>
      <c r="EFE136" s="48"/>
      <c r="EFF136" s="48"/>
      <c r="EFG136" s="48"/>
      <c r="EFH136" s="48"/>
      <c r="EFI136" s="48"/>
      <c r="EFJ136" s="48"/>
      <c r="EFK136" s="48"/>
      <c r="EFL136" s="48"/>
      <c r="EFM136" s="48"/>
      <c r="EFN136" s="48"/>
      <c r="EFO136" s="48"/>
      <c r="EFP136" s="48"/>
      <c r="EFQ136" s="48"/>
      <c r="EFR136" s="48"/>
      <c r="EFS136" s="48"/>
      <c r="EFT136" s="48"/>
      <c r="EFU136" s="48"/>
      <c r="EFV136" s="48"/>
      <c r="EFW136" s="48"/>
      <c r="EFX136" s="48"/>
      <c r="EFY136" s="48"/>
      <c r="EFZ136" s="48"/>
      <c r="EGA136" s="48"/>
      <c r="EGB136" s="48"/>
      <c r="EGC136" s="48"/>
      <c r="EGD136" s="48"/>
      <c r="EGE136" s="48"/>
      <c r="EGF136" s="48"/>
      <c r="EGG136" s="48"/>
      <c r="EGH136" s="48"/>
      <c r="EGI136" s="48"/>
      <c r="EGJ136" s="48"/>
      <c r="EGK136" s="48"/>
      <c r="EGL136" s="48"/>
      <c r="EGM136" s="48"/>
      <c r="EGN136" s="48"/>
      <c r="EGO136" s="48"/>
      <c r="EGP136" s="48"/>
      <c r="EGQ136" s="48"/>
      <c r="EGR136" s="48"/>
      <c r="EGS136" s="48"/>
      <c r="EGT136" s="48"/>
      <c r="EGU136" s="48"/>
      <c r="EGV136" s="48"/>
      <c r="EGW136" s="48"/>
      <c r="EGX136" s="48"/>
      <c r="EGY136" s="48"/>
      <c r="EGZ136" s="48"/>
      <c r="EHA136" s="48"/>
      <c r="EHB136" s="48"/>
      <c r="EHC136" s="48"/>
      <c r="EHD136" s="48"/>
      <c r="EHE136" s="48"/>
      <c r="EHF136" s="48"/>
      <c r="EHG136" s="48"/>
      <c r="EHH136" s="48"/>
      <c r="EHI136" s="48"/>
      <c r="EHJ136" s="48"/>
      <c r="EHK136" s="48"/>
      <c r="EHL136" s="48"/>
      <c r="EHM136" s="48"/>
      <c r="EHN136" s="48"/>
      <c r="EHO136" s="48"/>
      <c r="EHP136" s="48"/>
      <c r="EHQ136" s="48"/>
      <c r="EHR136" s="48"/>
      <c r="EHS136" s="48"/>
      <c r="EHT136" s="48"/>
      <c r="EHU136" s="48"/>
      <c r="EHV136" s="48"/>
      <c r="EHW136" s="48"/>
      <c r="EHX136" s="48"/>
      <c r="EHY136" s="48"/>
      <c r="EHZ136" s="48"/>
      <c r="EIA136" s="48"/>
      <c r="EIB136" s="48"/>
      <c r="EIC136" s="48"/>
      <c r="EID136" s="48"/>
      <c r="EIE136" s="48"/>
      <c r="EIF136" s="48"/>
      <c r="EIG136" s="48"/>
      <c r="EIH136" s="48"/>
      <c r="EII136" s="48"/>
      <c r="EIJ136" s="48"/>
      <c r="EIK136" s="48"/>
      <c r="EIL136" s="48"/>
      <c r="EIM136" s="48"/>
      <c r="EIN136" s="48"/>
      <c r="EIO136" s="48"/>
      <c r="EIP136" s="48"/>
      <c r="EIQ136" s="48"/>
      <c r="EIR136" s="48"/>
      <c r="EIS136" s="48"/>
      <c r="EIT136" s="48"/>
      <c r="EIU136" s="48"/>
      <c r="EIV136" s="48"/>
      <c r="EIW136" s="48"/>
      <c r="EIX136" s="48"/>
      <c r="EIY136" s="48"/>
      <c r="EIZ136" s="48"/>
      <c r="EJA136" s="48"/>
      <c r="EJB136" s="48"/>
      <c r="EJC136" s="48"/>
      <c r="EJD136" s="48"/>
      <c r="EJE136" s="48"/>
      <c r="EJF136" s="48"/>
      <c r="EJG136" s="48"/>
      <c r="EJH136" s="48"/>
      <c r="EJI136" s="48"/>
      <c r="EJJ136" s="48"/>
      <c r="EJK136" s="48"/>
      <c r="EJL136" s="48"/>
      <c r="EJM136" s="48"/>
      <c r="EJN136" s="48"/>
      <c r="EJO136" s="48"/>
      <c r="EJP136" s="48"/>
      <c r="EJQ136" s="48"/>
      <c r="EJR136" s="48"/>
      <c r="EJS136" s="48"/>
      <c r="EJT136" s="48"/>
      <c r="EJU136" s="48"/>
      <c r="EJV136" s="48"/>
      <c r="EJW136" s="48"/>
      <c r="EJX136" s="48"/>
      <c r="EJY136" s="48"/>
      <c r="EJZ136" s="48"/>
      <c r="EKA136" s="48"/>
      <c r="EKB136" s="48"/>
      <c r="EKC136" s="48"/>
      <c r="EKD136" s="48"/>
      <c r="EKE136" s="48"/>
      <c r="EKF136" s="48"/>
      <c r="EKG136" s="48"/>
      <c r="EKH136" s="48"/>
      <c r="EKI136" s="48"/>
      <c r="EKJ136" s="48"/>
      <c r="EKK136" s="48"/>
      <c r="EKL136" s="48"/>
      <c r="EKM136" s="48"/>
      <c r="EKN136" s="48"/>
      <c r="EKO136" s="48"/>
      <c r="EKP136" s="48"/>
      <c r="EKQ136" s="48"/>
      <c r="EKR136" s="48"/>
      <c r="EKS136" s="48"/>
      <c r="EKT136" s="48"/>
      <c r="EKU136" s="48"/>
      <c r="EKV136" s="48"/>
      <c r="EKW136" s="48"/>
      <c r="EKX136" s="48"/>
      <c r="EKY136" s="48"/>
      <c r="EKZ136" s="48"/>
      <c r="ELA136" s="48"/>
      <c r="ELB136" s="48"/>
      <c r="ELC136" s="48"/>
      <c r="ELD136" s="48"/>
      <c r="ELE136" s="48"/>
      <c r="ELF136" s="48"/>
      <c r="ELG136" s="48"/>
      <c r="ELH136" s="48"/>
      <c r="ELI136" s="48"/>
      <c r="ELJ136" s="48"/>
      <c r="ELK136" s="48"/>
      <c r="ELL136" s="48"/>
      <c r="ELM136" s="48"/>
      <c r="ELN136" s="48"/>
      <c r="ELO136" s="48"/>
      <c r="ELP136" s="48"/>
      <c r="ELQ136" s="48"/>
      <c r="ELR136" s="48"/>
      <c r="ELS136" s="48"/>
      <c r="ELT136" s="48"/>
      <c r="ELU136" s="48"/>
      <c r="ELV136" s="48"/>
      <c r="ELW136" s="48"/>
      <c r="ELX136" s="48"/>
      <c r="ELY136" s="48"/>
      <c r="ELZ136" s="48"/>
      <c r="EMA136" s="48"/>
      <c r="EMB136" s="48"/>
      <c r="EMC136" s="48"/>
      <c r="EMD136" s="48"/>
      <c r="EME136" s="48"/>
      <c r="EMF136" s="48"/>
      <c r="EMG136" s="48"/>
      <c r="EMH136" s="48"/>
      <c r="EMI136" s="48"/>
      <c r="EMJ136" s="48"/>
      <c r="EMK136" s="48"/>
      <c r="EML136" s="48"/>
      <c r="EMM136" s="48"/>
      <c r="EMN136" s="48"/>
      <c r="EMO136" s="48"/>
      <c r="EMP136" s="48"/>
      <c r="EMQ136" s="48"/>
      <c r="EMR136" s="48"/>
      <c r="EMS136" s="48"/>
      <c r="EMT136" s="48"/>
      <c r="EMU136" s="48"/>
      <c r="EMV136" s="48"/>
      <c r="EMW136" s="48"/>
      <c r="EMX136" s="48"/>
      <c r="EMY136" s="48"/>
      <c r="EMZ136" s="48"/>
      <c r="ENA136" s="48"/>
      <c r="ENB136" s="48"/>
      <c r="ENC136" s="48"/>
      <c r="END136" s="48"/>
      <c r="ENE136" s="48"/>
      <c r="ENF136" s="48"/>
      <c r="ENG136" s="48"/>
      <c r="ENH136" s="48"/>
      <c r="ENI136" s="48"/>
      <c r="ENJ136" s="48"/>
      <c r="ENK136" s="48"/>
      <c r="ENL136" s="48"/>
      <c r="ENM136" s="48"/>
      <c r="ENN136" s="48"/>
      <c r="ENO136" s="48"/>
      <c r="ENP136" s="48"/>
      <c r="ENQ136" s="48"/>
      <c r="ENR136" s="48"/>
      <c r="ENS136" s="48"/>
      <c r="ENT136" s="48"/>
      <c r="ENU136" s="48"/>
      <c r="ENV136" s="48"/>
      <c r="ENW136" s="48"/>
      <c r="ENX136" s="48"/>
      <c r="ENY136" s="48"/>
      <c r="ENZ136" s="48"/>
      <c r="EOA136" s="48"/>
      <c r="EOB136" s="48"/>
      <c r="EOC136" s="48"/>
      <c r="EOD136" s="48"/>
      <c r="EOE136" s="48"/>
      <c r="EOF136" s="48"/>
      <c r="EOG136" s="48"/>
      <c r="EOH136" s="48"/>
      <c r="EOI136" s="48"/>
      <c r="EOJ136" s="48"/>
      <c r="EOK136" s="48"/>
      <c r="EOL136" s="48"/>
      <c r="EOM136" s="48"/>
      <c r="EON136" s="48"/>
      <c r="EOO136" s="48"/>
      <c r="EOP136" s="48"/>
      <c r="EOQ136" s="48"/>
      <c r="EOR136" s="48"/>
      <c r="EOS136" s="48"/>
      <c r="EOT136" s="48"/>
      <c r="EOU136" s="48"/>
      <c r="EOV136" s="48"/>
      <c r="EOW136" s="48"/>
      <c r="EOX136" s="48"/>
      <c r="EOY136" s="48"/>
      <c r="EOZ136" s="48"/>
      <c r="EPA136" s="48"/>
      <c r="EPB136" s="48"/>
      <c r="EPC136" s="48"/>
      <c r="EPD136" s="48"/>
      <c r="EPE136" s="48"/>
      <c r="EPF136" s="48"/>
      <c r="EPG136" s="48"/>
      <c r="EPH136" s="48"/>
      <c r="EPI136" s="48"/>
      <c r="EPJ136" s="48"/>
      <c r="EPK136" s="48"/>
      <c r="EPL136" s="48"/>
      <c r="EPM136" s="48"/>
      <c r="EPN136" s="48"/>
      <c r="EPO136" s="48"/>
      <c r="EPP136" s="48"/>
      <c r="EPQ136" s="48"/>
      <c r="EPR136" s="48"/>
      <c r="EPS136" s="48"/>
      <c r="EPT136" s="48"/>
      <c r="EPU136" s="48"/>
      <c r="EPV136" s="48"/>
      <c r="EPW136" s="48"/>
      <c r="EPX136" s="48"/>
      <c r="EPY136" s="48"/>
      <c r="EPZ136" s="48"/>
      <c r="EQA136" s="48"/>
      <c r="EQB136" s="48"/>
      <c r="EQC136" s="48"/>
      <c r="EQD136" s="48"/>
      <c r="EQE136" s="48"/>
      <c r="EQF136" s="48"/>
      <c r="EQG136" s="48"/>
      <c r="EQH136" s="48"/>
      <c r="EQI136" s="48"/>
      <c r="EQJ136" s="48"/>
      <c r="EQK136" s="48"/>
      <c r="EQL136" s="48"/>
      <c r="EQM136" s="48"/>
      <c r="EQN136" s="48"/>
      <c r="EQO136" s="48"/>
      <c r="EQP136" s="48"/>
      <c r="EQQ136" s="48"/>
      <c r="EQR136" s="48"/>
      <c r="EQS136" s="48"/>
      <c r="EQT136" s="48"/>
      <c r="EQU136" s="48"/>
      <c r="EQV136" s="48"/>
      <c r="EQW136" s="48"/>
      <c r="EQX136" s="48"/>
      <c r="EQY136" s="48"/>
      <c r="EQZ136" s="48"/>
      <c r="ERA136" s="48"/>
      <c r="ERB136" s="48"/>
      <c r="ERC136" s="48"/>
      <c r="ERD136" s="48"/>
      <c r="ERE136" s="48"/>
      <c r="ERF136" s="48"/>
      <c r="ERG136" s="48"/>
      <c r="ERH136" s="48"/>
      <c r="ERI136" s="48"/>
      <c r="ERJ136" s="48"/>
      <c r="ERK136" s="48"/>
      <c r="ERL136" s="48"/>
      <c r="ERM136" s="48"/>
      <c r="ERN136" s="48"/>
      <c r="ERO136" s="48"/>
      <c r="ERP136" s="48"/>
      <c r="ERQ136" s="48"/>
      <c r="ERR136" s="48"/>
      <c r="ERS136" s="48"/>
      <c r="ERT136" s="48"/>
      <c r="ERU136" s="48"/>
      <c r="ERV136" s="48"/>
      <c r="ERW136" s="48"/>
      <c r="ERX136" s="48"/>
      <c r="ERY136" s="48"/>
      <c r="ERZ136" s="48"/>
      <c r="ESA136" s="48"/>
      <c r="ESB136" s="48"/>
      <c r="ESC136" s="48"/>
      <c r="ESD136" s="48"/>
      <c r="ESE136" s="48"/>
      <c r="ESF136" s="48"/>
      <c r="ESG136" s="48"/>
      <c r="ESH136" s="48"/>
      <c r="ESI136" s="48"/>
      <c r="ESJ136" s="48"/>
      <c r="ESK136" s="48"/>
      <c r="ESL136" s="48"/>
      <c r="ESM136" s="48"/>
      <c r="ESN136" s="48"/>
      <c r="ESO136" s="48"/>
      <c r="ESP136" s="48"/>
      <c r="ESQ136" s="48"/>
      <c r="ESR136" s="48"/>
      <c r="ESS136" s="48"/>
      <c r="EST136" s="48"/>
      <c r="ESU136" s="48"/>
      <c r="ESV136" s="48"/>
      <c r="ESW136" s="48"/>
      <c r="ESX136" s="48"/>
      <c r="ESY136" s="48"/>
      <c r="ESZ136" s="48"/>
      <c r="ETA136" s="48"/>
      <c r="ETB136" s="48"/>
      <c r="ETC136" s="48"/>
      <c r="ETD136" s="48"/>
      <c r="ETE136" s="48"/>
      <c r="ETF136" s="48"/>
      <c r="ETG136" s="48"/>
      <c r="ETH136" s="48"/>
      <c r="ETI136" s="48"/>
      <c r="ETJ136" s="48"/>
      <c r="ETK136" s="48"/>
      <c r="ETL136" s="48"/>
      <c r="ETM136" s="48"/>
      <c r="ETN136" s="48"/>
      <c r="ETO136" s="48"/>
      <c r="ETP136" s="48"/>
      <c r="ETQ136" s="48"/>
      <c r="ETR136" s="48"/>
      <c r="ETS136" s="48"/>
      <c r="ETT136" s="48"/>
      <c r="ETU136" s="48"/>
      <c r="ETV136" s="48"/>
      <c r="ETW136" s="48"/>
      <c r="ETX136" s="48"/>
      <c r="ETY136" s="48"/>
      <c r="ETZ136" s="48"/>
      <c r="EUA136" s="48"/>
      <c r="EUB136" s="48"/>
      <c r="EUC136" s="48"/>
      <c r="EUD136" s="48"/>
      <c r="EUE136" s="48"/>
      <c r="EUF136" s="48"/>
      <c r="EUG136" s="48"/>
      <c r="EUH136" s="48"/>
      <c r="EUI136" s="48"/>
      <c r="EUJ136" s="48"/>
      <c r="EUK136" s="48"/>
      <c r="EUL136" s="48"/>
      <c r="EUM136" s="48"/>
      <c r="EUN136" s="48"/>
      <c r="EUO136" s="48"/>
      <c r="EUP136" s="48"/>
      <c r="EUQ136" s="48"/>
      <c r="EUR136" s="48"/>
      <c r="EUS136" s="48"/>
      <c r="EUT136" s="48"/>
      <c r="EUU136" s="48"/>
      <c r="EUV136" s="48"/>
      <c r="EUW136" s="48"/>
      <c r="EUX136" s="48"/>
      <c r="EUY136" s="48"/>
      <c r="EUZ136" s="48"/>
      <c r="EVA136" s="48"/>
      <c r="EVB136" s="48"/>
      <c r="EVC136" s="48"/>
      <c r="EVD136" s="48"/>
      <c r="EVE136" s="48"/>
      <c r="EVF136" s="48"/>
      <c r="EVG136" s="48"/>
      <c r="EVH136" s="48"/>
      <c r="EVI136" s="48"/>
      <c r="EVJ136" s="48"/>
      <c r="EVK136" s="48"/>
      <c r="EVL136" s="48"/>
      <c r="EVM136" s="48"/>
      <c r="EVN136" s="48"/>
      <c r="EVO136" s="48"/>
      <c r="EVP136" s="48"/>
      <c r="EVQ136" s="48"/>
      <c r="EVR136" s="48"/>
      <c r="EVS136" s="48"/>
      <c r="EVT136" s="48"/>
      <c r="EVU136" s="48"/>
      <c r="EVV136" s="48"/>
      <c r="EVW136" s="48"/>
      <c r="EVX136" s="48"/>
      <c r="EVY136" s="48"/>
      <c r="EVZ136" s="48"/>
      <c r="EWA136" s="48"/>
      <c r="EWB136" s="48"/>
      <c r="EWC136" s="48"/>
      <c r="EWD136" s="48"/>
      <c r="EWE136" s="48"/>
      <c r="EWF136" s="48"/>
      <c r="EWG136" s="48"/>
      <c r="EWH136" s="48"/>
      <c r="EWI136" s="48"/>
      <c r="EWJ136" s="48"/>
      <c r="EWK136" s="48"/>
      <c r="EWL136" s="48"/>
      <c r="EWM136" s="48"/>
      <c r="EWN136" s="48"/>
      <c r="EWO136" s="48"/>
      <c r="EWP136" s="48"/>
      <c r="EWQ136" s="48"/>
      <c r="EWR136" s="48"/>
      <c r="EWS136" s="48"/>
      <c r="EWT136" s="48"/>
      <c r="EWU136" s="48"/>
      <c r="EWV136" s="48"/>
      <c r="EWW136" s="48"/>
      <c r="EWX136" s="48"/>
      <c r="EWY136" s="48"/>
      <c r="EWZ136" s="48"/>
      <c r="EXA136" s="48"/>
      <c r="EXB136" s="48"/>
      <c r="EXC136" s="48"/>
      <c r="EXD136" s="48"/>
      <c r="EXE136" s="48"/>
      <c r="EXF136" s="48"/>
      <c r="EXG136" s="48"/>
      <c r="EXH136" s="48"/>
      <c r="EXI136" s="48"/>
      <c r="EXJ136" s="48"/>
      <c r="EXK136" s="48"/>
      <c r="EXL136" s="48"/>
      <c r="EXM136" s="48"/>
      <c r="EXN136" s="48"/>
      <c r="EXO136" s="48"/>
      <c r="EXP136" s="48"/>
      <c r="EXQ136" s="48"/>
      <c r="EXR136" s="48"/>
      <c r="EXS136" s="48"/>
      <c r="EXT136" s="48"/>
      <c r="EXU136" s="48"/>
      <c r="EXV136" s="48"/>
      <c r="EXW136" s="48"/>
      <c r="EXX136" s="48"/>
      <c r="EXY136" s="48"/>
      <c r="EXZ136" s="48"/>
      <c r="EYA136" s="48"/>
      <c r="EYB136" s="48"/>
      <c r="EYC136" s="48"/>
      <c r="EYD136" s="48"/>
      <c r="EYE136" s="48"/>
      <c r="EYF136" s="48"/>
      <c r="EYG136" s="48"/>
      <c r="EYH136" s="48"/>
      <c r="EYI136" s="48"/>
      <c r="EYJ136" s="48"/>
      <c r="EYK136" s="48"/>
      <c r="EYL136" s="48"/>
      <c r="EYM136" s="48"/>
      <c r="EYN136" s="48"/>
      <c r="EYO136" s="48"/>
      <c r="EYP136" s="48"/>
      <c r="EYQ136" s="48"/>
      <c r="EYR136" s="48"/>
      <c r="EYS136" s="48"/>
      <c r="EYT136" s="48"/>
      <c r="EYU136" s="48"/>
      <c r="EYV136" s="48"/>
      <c r="EYW136" s="48"/>
      <c r="EYX136" s="48"/>
      <c r="EYY136" s="48"/>
      <c r="EYZ136" s="48"/>
      <c r="EZA136" s="48"/>
      <c r="EZB136" s="48"/>
      <c r="EZC136" s="48"/>
      <c r="EZD136" s="48"/>
      <c r="EZE136" s="48"/>
      <c r="EZF136" s="48"/>
      <c r="EZG136" s="48"/>
      <c r="EZH136" s="48"/>
      <c r="EZI136" s="48"/>
      <c r="EZJ136" s="48"/>
      <c r="EZK136" s="48"/>
      <c r="EZL136" s="48"/>
      <c r="EZM136" s="48"/>
      <c r="EZN136" s="48"/>
      <c r="EZO136" s="48"/>
      <c r="EZP136" s="48"/>
      <c r="EZQ136" s="48"/>
      <c r="EZR136" s="48"/>
      <c r="EZS136" s="48"/>
      <c r="EZT136" s="48"/>
      <c r="EZU136" s="48"/>
      <c r="EZV136" s="48"/>
      <c r="EZW136" s="48"/>
      <c r="EZX136" s="48"/>
      <c r="EZY136" s="48"/>
      <c r="EZZ136" s="48"/>
      <c r="FAA136" s="48"/>
      <c r="FAB136" s="48"/>
      <c r="FAC136" s="48"/>
      <c r="FAD136" s="48"/>
      <c r="FAE136" s="48"/>
      <c r="FAF136" s="48"/>
      <c r="FAG136" s="48"/>
      <c r="FAH136" s="48"/>
      <c r="FAI136" s="48"/>
      <c r="FAJ136" s="48"/>
      <c r="FAK136" s="48"/>
      <c r="FAL136" s="48"/>
      <c r="FAM136" s="48"/>
      <c r="FAN136" s="48"/>
      <c r="FAO136" s="48"/>
      <c r="FAP136" s="48"/>
      <c r="FAQ136" s="48"/>
      <c r="FAR136" s="48"/>
      <c r="FAS136" s="48"/>
      <c r="FAT136" s="48"/>
      <c r="FAU136" s="48"/>
      <c r="FAV136" s="48"/>
      <c r="FAW136" s="48"/>
      <c r="FAX136" s="48"/>
      <c r="FAY136" s="48"/>
      <c r="FAZ136" s="48"/>
      <c r="FBA136" s="48"/>
      <c r="FBB136" s="48"/>
      <c r="FBC136" s="48"/>
      <c r="FBD136" s="48"/>
      <c r="FBE136" s="48"/>
      <c r="FBF136" s="48"/>
      <c r="FBG136" s="48"/>
      <c r="FBH136" s="48"/>
      <c r="FBI136" s="48"/>
      <c r="FBJ136" s="48"/>
      <c r="FBK136" s="48"/>
      <c r="FBL136" s="48"/>
      <c r="FBM136" s="48"/>
      <c r="FBN136" s="48"/>
      <c r="FBO136" s="48"/>
      <c r="FBP136" s="48"/>
      <c r="FBQ136" s="48"/>
      <c r="FBR136" s="48"/>
      <c r="FBS136" s="48"/>
      <c r="FBT136" s="48"/>
      <c r="FBU136" s="48"/>
      <c r="FBV136" s="48"/>
      <c r="FBW136" s="48"/>
      <c r="FBX136" s="48"/>
      <c r="FBY136" s="48"/>
      <c r="FBZ136" s="48"/>
      <c r="FCA136" s="48"/>
      <c r="FCB136" s="48"/>
      <c r="FCC136" s="48"/>
      <c r="FCD136" s="48"/>
      <c r="FCE136" s="48"/>
      <c r="FCF136" s="48"/>
      <c r="FCG136" s="48"/>
      <c r="FCH136" s="48"/>
      <c r="FCI136" s="48"/>
      <c r="FCJ136" s="48"/>
      <c r="FCK136" s="48"/>
      <c r="FCL136" s="48"/>
      <c r="FCM136" s="48"/>
      <c r="FCN136" s="48"/>
      <c r="FCO136" s="48"/>
      <c r="FCP136" s="48"/>
      <c r="FCQ136" s="48"/>
      <c r="FCR136" s="48"/>
      <c r="FCS136" s="48"/>
      <c r="FCT136" s="48"/>
      <c r="FCU136" s="48"/>
      <c r="FCV136" s="48"/>
      <c r="FCW136" s="48"/>
      <c r="FCX136" s="48"/>
      <c r="FCY136" s="48"/>
      <c r="FCZ136" s="48"/>
      <c r="FDA136" s="48"/>
      <c r="FDB136" s="48"/>
      <c r="FDC136" s="48"/>
      <c r="FDD136" s="48"/>
      <c r="FDE136" s="48"/>
      <c r="FDF136" s="48"/>
      <c r="FDG136" s="48"/>
      <c r="FDH136" s="48"/>
      <c r="FDI136" s="48"/>
      <c r="FDJ136" s="48"/>
      <c r="FDK136" s="48"/>
      <c r="FDL136" s="48"/>
      <c r="FDM136" s="48"/>
      <c r="FDN136" s="48"/>
      <c r="FDO136" s="48"/>
      <c r="FDP136" s="48"/>
      <c r="FDQ136" s="48"/>
      <c r="FDR136" s="48"/>
      <c r="FDS136" s="48"/>
      <c r="FDT136" s="48"/>
      <c r="FDU136" s="48"/>
      <c r="FDV136" s="48"/>
      <c r="FDW136" s="48"/>
      <c r="FDX136" s="48"/>
      <c r="FDY136" s="48"/>
      <c r="FDZ136" s="48"/>
      <c r="FEA136" s="48"/>
      <c r="FEB136" s="48"/>
      <c r="FEC136" s="48"/>
      <c r="FED136" s="48"/>
      <c r="FEE136" s="48"/>
      <c r="FEF136" s="48"/>
      <c r="FEG136" s="48"/>
      <c r="FEH136" s="48"/>
      <c r="FEI136" s="48"/>
      <c r="FEJ136" s="48"/>
      <c r="FEK136" s="48"/>
      <c r="FEL136" s="48"/>
      <c r="FEM136" s="48"/>
      <c r="FEN136" s="48"/>
      <c r="FEO136" s="48"/>
      <c r="FEP136" s="48"/>
      <c r="FEQ136" s="48"/>
      <c r="FER136" s="48"/>
      <c r="FES136" s="48"/>
      <c r="FET136" s="48"/>
      <c r="FEU136" s="48"/>
      <c r="FEV136" s="48"/>
      <c r="FEW136" s="48"/>
      <c r="FEX136" s="48"/>
      <c r="FEY136" s="48"/>
      <c r="FEZ136" s="48"/>
      <c r="FFA136" s="48"/>
      <c r="FFB136" s="48"/>
      <c r="FFC136" s="48"/>
      <c r="FFD136" s="48"/>
      <c r="FFE136" s="48"/>
      <c r="FFF136" s="48"/>
      <c r="FFG136" s="48"/>
      <c r="FFH136" s="48"/>
      <c r="FFI136" s="48"/>
      <c r="FFJ136" s="48"/>
      <c r="FFK136" s="48"/>
      <c r="FFL136" s="48"/>
      <c r="FFM136" s="48"/>
      <c r="FFN136" s="48"/>
      <c r="FFO136" s="48"/>
      <c r="FFP136" s="48"/>
      <c r="FFQ136" s="48"/>
      <c r="FFR136" s="48"/>
      <c r="FFS136" s="48"/>
      <c r="FFT136" s="48"/>
      <c r="FFU136" s="48"/>
      <c r="FFV136" s="48"/>
      <c r="FFW136" s="48"/>
      <c r="FFX136" s="48"/>
      <c r="FFY136" s="48"/>
      <c r="FFZ136" s="48"/>
      <c r="FGA136" s="48"/>
      <c r="FGB136" s="48"/>
      <c r="FGC136" s="48"/>
      <c r="FGD136" s="48"/>
      <c r="FGE136" s="48"/>
      <c r="FGF136" s="48"/>
      <c r="FGG136" s="48"/>
      <c r="FGH136" s="48"/>
      <c r="FGI136" s="48"/>
      <c r="FGJ136" s="48"/>
      <c r="FGK136" s="48"/>
      <c r="FGL136" s="48"/>
      <c r="FGM136" s="48"/>
      <c r="FGN136" s="48"/>
      <c r="FGO136" s="48"/>
      <c r="FGP136" s="48"/>
      <c r="FGQ136" s="48"/>
      <c r="FGR136" s="48"/>
      <c r="FGS136" s="48"/>
      <c r="FGT136" s="48"/>
      <c r="FGU136" s="48"/>
      <c r="FGV136" s="48"/>
      <c r="FGW136" s="48"/>
      <c r="FGX136" s="48"/>
      <c r="FGY136" s="48"/>
      <c r="FGZ136" s="48"/>
      <c r="FHA136" s="48"/>
      <c r="FHB136" s="48"/>
      <c r="FHC136" s="48"/>
      <c r="FHD136" s="48"/>
      <c r="FHE136" s="48"/>
      <c r="FHF136" s="48"/>
      <c r="FHG136" s="48"/>
      <c r="FHH136" s="48"/>
      <c r="FHI136" s="48"/>
      <c r="FHJ136" s="48"/>
      <c r="FHK136" s="48"/>
      <c r="FHL136" s="48"/>
      <c r="FHM136" s="48"/>
      <c r="FHN136" s="48"/>
      <c r="FHO136" s="48"/>
      <c r="FHP136" s="48"/>
      <c r="FHQ136" s="48"/>
      <c r="FHR136" s="48"/>
      <c r="FHS136" s="48"/>
      <c r="FHT136" s="48"/>
      <c r="FHU136" s="48"/>
      <c r="FHV136" s="48"/>
      <c r="FHW136" s="48"/>
      <c r="FHX136" s="48"/>
      <c r="FHY136" s="48"/>
      <c r="FHZ136" s="48"/>
      <c r="FIA136" s="48"/>
      <c r="FIB136" s="48"/>
      <c r="FIC136" s="48"/>
      <c r="FID136" s="48"/>
      <c r="FIE136" s="48"/>
      <c r="FIF136" s="48"/>
      <c r="FIG136" s="48"/>
      <c r="FIH136" s="48"/>
      <c r="FII136" s="48"/>
      <c r="FIJ136" s="48"/>
      <c r="FIK136" s="48"/>
      <c r="FIL136" s="48"/>
      <c r="FIM136" s="48"/>
      <c r="FIN136" s="48"/>
      <c r="FIO136" s="48"/>
      <c r="FIP136" s="48"/>
      <c r="FIQ136" s="48"/>
      <c r="FIR136" s="48"/>
      <c r="FIS136" s="48"/>
      <c r="FIT136" s="48"/>
      <c r="FIU136" s="48"/>
      <c r="FIV136" s="48"/>
      <c r="FIW136" s="48"/>
      <c r="FIX136" s="48"/>
      <c r="FIY136" s="48"/>
      <c r="FIZ136" s="48"/>
      <c r="FJA136" s="48"/>
      <c r="FJB136" s="48"/>
      <c r="FJC136" s="48"/>
      <c r="FJD136" s="48"/>
      <c r="FJE136" s="48"/>
      <c r="FJF136" s="48"/>
      <c r="FJG136" s="48"/>
      <c r="FJH136" s="48"/>
      <c r="FJI136" s="48"/>
      <c r="FJJ136" s="48"/>
      <c r="FJK136" s="48"/>
      <c r="FJL136" s="48"/>
      <c r="FJM136" s="48"/>
      <c r="FJN136" s="48"/>
      <c r="FJO136" s="48"/>
      <c r="FJP136" s="48"/>
      <c r="FJQ136" s="48"/>
      <c r="FJR136" s="48"/>
      <c r="FJS136" s="48"/>
      <c r="FJT136" s="48"/>
      <c r="FJU136" s="48"/>
      <c r="FJV136" s="48"/>
      <c r="FJW136" s="48"/>
      <c r="FJX136" s="48"/>
      <c r="FJY136" s="48"/>
      <c r="FJZ136" s="48"/>
      <c r="FKA136" s="48"/>
      <c r="FKB136" s="48"/>
      <c r="FKC136" s="48"/>
      <c r="FKD136" s="48"/>
      <c r="FKE136" s="48"/>
      <c r="FKF136" s="48"/>
      <c r="FKG136" s="48"/>
      <c r="FKH136" s="48"/>
      <c r="FKI136" s="48"/>
      <c r="FKJ136" s="48"/>
      <c r="FKK136" s="48"/>
      <c r="FKL136" s="48"/>
      <c r="FKM136" s="48"/>
      <c r="FKN136" s="48"/>
      <c r="FKO136" s="48"/>
      <c r="FKP136" s="48"/>
      <c r="FKQ136" s="48"/>
      <c r="FKR136" s="48"/>
      <c r="FKS136" s="48"/>
      <c r="FKT136" s="48"/>
      <c r="FKU136" s="48"/>
      <c r="FKV136" s="48"/>
      <c r="FKW136" s="48"/>
      <c r="FKX136" s="48"/>
      <c r="FKY136" s="48"/>
      <c r="FKZ136" s="48"/>
      <c r="FLA136" s="48"/>
      <c r="FLB136" s="48"/>
      <c r="FLC136" s="48"/>
      <c r="FLD136" s="48"/>
      <c r="FLE136" s="48"/>
      <c r="FLF136" s="48"/>
      <c r="FLG136" s="48"/>
      <c r="FLH136" s="48"/>
      <c r="FLI136" s="48"/>
      <c r="FLJ136" s="48"/>
      <c r="FLK136" s="48"/>
      <c r="FLL136" s="48"/>
      <c r="FLM136" s="48"/>
      <c r="FLN136" s="48"/>
      <c r="FLO136" s="48"/>
      <c r="FLP136" s="48"/>
      <c r="FLQ136" s="48"/>
      <c r="FLR136" s="48"/>
      <c r="FLS136" s="48"/>
      <c r="FLT136" s="48"/>
      <c r="FLU136" s="48"/>
      <c r="FLV136" s="48"/>
      <c r="FLW136" s="48"/>
      <c r="FLX136" s="48"/>
      <c r="FLY136" s="48"/>
      <c r="FLZ136" s="48"/>
      <c r="FMA136" s="48"/>
      <c r="FMB136" s="48"/>
      <c r="FMC136" s="48"/>
      <c r="FMD136" s="48"/>
      <c r="FME136" s="48"/>
      <c r="FMF136" s="48"/>
      <c r="FMG136" s="48"/>
      <c r="FMH136" s="48"/>
      <c r="FMI136" s="48"/>
      <c r="FMJ136" s="48"/>
      <c r="FMK136" s="48"/>
      <c r="FML136" s="48"/>
      <c r="FMM136" s="48"/>
      <c r="FMN136" s="48"/>
      <c r="FMO136" s="48"/>
      <c r="FMP136" s="48"/>
      <c r="FMQ136" s="48"/>
      <c r="FMR136" s="48"/>
      <c r="FMS136" s="48"/>
      <c r="FMT136" s="48"/>
      <c r="FMU136" s="48"/>
      <c r="FMV136" s="48"/>
      <c r="FMW136" s="48"/>
      <c r="FMX136" s="48"/>
      <c r="FMY136" s="48"/>
      <c r="FMZ136" s="48"/>
      <c r="FNA136" s="48"/>
      <c r="FNB136" s="48"/>
      <c r="FNC136" s="48"/>
      <c r="FND136" s="48"/>
      <c r="FNE136" s="48"/>
      <c r="FNF136" s="48"/>
      <c r="FNG136" s="48"/>
      <c r="FNH136" s="48"/>
      <c r="FNI136" s="48"/>
      <c r="FNJ136" s="48"/>
      <c r="FNK136" s="48"/>
      <c r="FNL136" s="48"/>
      <c r="FNM136" s="48"/>
      <c r="FNN136" s="48"/>
      <c r="FNO136" s="48"/>
      <c r="FNP136" s="48"/>
      <c r="FNQ136" s="48"/>
      <c r="FNR136" s="48"/>
      <c r="FNS136" s="48"/>
      <c r="FNT136" s="48"/>
      <c r="FNU136" s="48"/>
      <c r="FNV136" s="48"/>
      <c r="FNW136" s="48"/>
      <c r="FNX136" s="48"/>
      <c r="FNY136" s="48"/>
      <c r="FNZ136" s="48"/>
      <c r="FOA136" s="48"/>
      <c r="FOB136" s="48"/>
      <c r="FOC136" s="48"/>
      <c r="FOD136" s="48"/>
      <c r="FOE136" s="48"/>
      <c r="FOF136" s="48"/>
      <c r="FOG136" s="48"/>
      <c r="FOH136" s="48"/>
      <c r="FOI136" s="48"/>
      <c r="FOJ136" s="48"/>
      <c r="FOK136" s="48"/>
      <c r="FOL136" s="48"/>
      <c r="FOM136" s="48"/>
      <c r="FON136" s="48"/>
      <c r="FOO136" s="48"/>
      <c r="FOP136" s="48"/>
      <c r="FOQ136" s="48"/>
      <c r="FOR136" s="48"/>
      <c r="FOS136" s="48"/>
      <c r="FOT136" s="48"/>
      <c r="FOU136" s="48"/>
      <c r="FOV136" s="48"/>
      <c r="FOW136" s="48"/>
      <c r="FOX136" s="48"/>
      <c r="FOY136" s="48"/>
      <c r="FOZ136" s="48"/>
      <c r="FPA136" s="48"/>
      <c r="FPB136" s="48"/>
      <c r="FPC136" s="48"/>
      <c r="FPD136" s="48"/>
      <c r="FPE136" s="48"/>
      <c r="FPF136" s="48"/>
      <c r="FPG136" s="48"/>
      <c r="FPH136" s="48"/>
      <c r="FPI136" s="48"/>
      <c r="FPJ136" s="48"/>
      <c r="FPK136" s="48"/>
      <c r="FPL136" s="48"/>
      <c r="FPM136" s="48"/>
      <c r="FPN136" s="48"/>
      <c r="FPO136" s="48"/>
      <c r="FPP136" s="48"/>
      <c r="FPQ136" s="48"/>
      <c r="FPR136" s="48"/>
      <c r="FPS136" s="48"/>
      <c r="FPT136" s="48"/>
      <c r="FPU136" s="48"/>
      <c r="FPV136" s="48"/>
      <c r="FPW136" s="48"/>
      <c r="FPX136" s="48"/>
      <c r="FPY136" s="48"/>
      <c r="FPZ136" s="48"/>
      <c r="FQA136" s="48"/>
      <c r="FQB136" s="48"/>
      <c r="FQC136" s="48"/>
      <c r="FQD136" s="48"/>
      <c r="FQE136" s="48"/>
      <c r="FQF136" s="48"/>
      <c r="FQG136" s="48"/>
      <c r="FQH136" s="48"/>
      <c r="FQI136" s="48"/>
      <c r="FQJ136" s="48"/>
      <c r="FQK136" s="48"/>
      <c r="FQL136" s="48"/>
      <c r="FQM136" s="48"/>
      <c r="FQN136" s="48"/>
      <c r="FQO136" s="48"/>
      <c r="FQP136" s="48"/>
      <c r="FQQ136" s="48"/>
      <c r="FQR136" s="48"/>
      <c r="FQS136" s="48"/>
      <c r="FQT136" s="48"/>
      <c r="FQU136" s="48"/>
      <c r="FQV136" s="48"/>
      <c r="FQW136" s="48"/>
      <c r="FQX136" s="48"/>
      <c r="FQY136" s="48"/>
      <c r="FQZ136" s="48"/>
      <c r="FRA136" s="48"/>
      <c r="FRB136" s="48"/>
      <c r="FRC136" s="48"/>
      <c r="FRD136" s="48"/>
      <c r="FRE136" s="48"/>
      <c r="FRF136" s="48"/>
      <c r="FRG136" s="48"/>
      <c r="FRH136" s="48"/>
      <c r="FRI136" s="48"/>
      <c r="FRJ136" s="48"/>
      <c r="FRK136" s="48"/>
      <c r="FRL136" s="48"/>
      <c r="FRM136" s="48"/>
      <c r="FRN136" s="48"/>
      <c r="FRO136" s="48"/>
      <c r="FRP136" s="48"/>
      <c r="FRQ136" s="48"/>
      <c r="FRR136" s="48"/>
      <c r="FRS136" s="48"/>
      <c r="FRT136" s="48"/>
      <c r="FRU136" s="48"/>
      <c r="FRV136" s="48"/>
      <c r="FRW136" s="48"/>
      <c r="FRX136" s="48"/>
      <c r="FRY136" s="48"/>
      <c r="FRZ136" s="48"/>
      <c r="FSA136" s="48"/>
      <c r="FSB136" s="48"/>
      <c r="FSC136" s="48"/>
      <c r="FSD136" s="48"/>
      <c r="FSE136" s="48"/>
      <c r="FSF136" s="48"/>
      <c r="FSG136" s="48"/>
      <c r="FSH136" s="48"/>
      <c r="FSI136" s="48"/>
      <c r="FSJ136" s="48"/>
      <c r="FSK136" s="48"/>
      <c r="FSL136" s="48"/>
      <c r="FSM136" s="48"/>
      <c r="FSN136" s="48"/>
      <c r="FSO136" s="48"/>
      <c r="FSP136" s="48"/>
      <c r="FSQ136" s="48"/>
      <c r="FSR136" s="48"/>
      <c r="FSS136" s="48"/>
      <c r="FST136" s="48"/>
      <c r="FSU136" s="48"/>
      <c r="FSV136" s="48"/>
      <c r="FSW136" s="48"/>
      <c r="FSX136" s="48"/>
      <c r="FSY136" s="48"/>
      <c r="FSZ136" s="48"/>
      <c r="FTA136" s="48"/>
      <c r="FTB136" s="48"/>
      <c r="FTC136" s="48"/>
      <c r="FTD136" s="48"/>
      <c r="FTE136" s="48"/>
      <c r="FTF136" s="48"/>
      <c r="FTG136" s="48"/>
      <c r="FTH136" s="48"/>
      <c r="FTI136" s="48"/>
      <c r="FTJ136" s="48"/>
      <c r="FTK136" s="48"/>
      <c r="FTL136" s="48"/>
      <c r="FTM136" s="48"/>
      <c r="FTN136" s="48"/>
      <c r="FTO136" s="48"/>
      <c r="FTP136" s="48"/>
      <c r="FTQ136" s="48"/>
      <c r="FTR136" s="48"/>
      <c r="FTS136" s="48"/>
      <c r="FTT136" s="48"/>
      <c r="FTU136" s="48"/>
      <c r="FTV136" s="48"/>
      <c r="FTW136" s="48"/>
      <c r="FTX136" s="48"/>
      <c r="FTY136" s="48"/>
      <c r="FTZ136" s="48"/>
      <c r="FUA136" s="48"/>
      <c r="FUB136" s="48"/>
      <c r="FUC136" s="48"/>
      <c r="FUD136" s="48"/>
      <c r="FUE136" s="48"/>
      <c r="FUF136" s="48"/>
      <c r="FUG136" s="48"/>
      <c r="FUH136" s="48"/>
      <c r="FUI136" s="48"/>
      <c r="FUJ136" s="48"/>
      <c r="FUK136" s="48"/>
      <c r="FUL136" s="48"/>
      <c r="FUM136" s="48"/>
      <c r="FUN136" s="48"/>
      <c r="FUO136" s="48"/>
      <c r="FUP136" s="48"/>
      <c r="FUQ136" s="48"/>
      <c r="FUR136" s="48"/>
      <c r="FUS136" s="48"/>
      <c r="FUT136" s="48"/>
      <c r="FUU136" s="48"/>
      <c r="FUV136" s="48"/>
      <c r="FUW136" s="48"/>
      <c r="FUX136" s="48"/>
      <c r="FUY136" s="48"/>
      <c r="FUZ136" s="48"/>
      <c r="FVA136" s="48"/>
      <c r="FVB136" s="48"/>
      <c r="FVC136" s="48"/>
      <c r="FVD136" s="48"/>
      <c r="FVE136" s="48"/>
      <c r="FVF136" s="48"/>
      <c r="FVG136" s="48"/>
      <c r="FVH136" s="48"/>
      <c r="FVI136" s="48"/>
      <c r="FVJ136" s="48"/>
      <c r="FVK136" s="48"/>
      <c r="FVL136" s="48"/>
      <c r="FVM136" s="48"/>
      <c r="FVN136" s="48"/>
      <c r="FVO136" s="48"/>
      <c r="FVP136" s="48"/>
      <c r="FVQ136" s="48"/>
      <c r="FVR136" s="48"/>
      <c r="FVS136" s="48"/>
      <c r="FVT136" s="48"/>
      <c r="FVU136" s="48"/>
      <c r="FVV136" s="48"/>
      <c r="FVW136" s="48"/>
      <c r="FVX136" s="48"/>
      <c r="FVY136" s="48"/>
      <c r="FVZ136" s="48"/>
      <c r="FWA136" s="48"/>
      <c r="FWB136" s="48"/>
      <c r="FWC136" s="48"/>
      <c r="FWD136" s="48"/>
      <c r="FWE136" s="48"/>
      <c r="FWF136" s="48"/>
      <c r="FWG136" s="48"/>
      <c r="FWH136" s="48"/>
      <c r="FWI136" s="48"/>
      <c r="FWJ136" s="48"/>
      <c r="FWK136" s="48"/>
      <c r="FWL136" s="48"/>
      <c r="FWM136" s="48"/>
      <c r="FWN136" s="48"/>
      <c r="FWO136" s="48"/>
      <c r="FWP136" s="48"/>
      <c r="FWQ136" s="48"/>
      <c r="FWR136" s="48"/>
      <c r="FWS136" s="48"/>
      <c r="FWT136" s="48"/>
      <c r="FWU136" s="48"/>
      <c r="FWV136" s="48"/>
      <c r="FWW136" s="48"/>
      <c r="FWX136" s="48"/>
      <c r="FWY136" s="48"/>
      <c r="FWZ136" s="48"/>
      <c r="FXA136" s="48"/>
      <c r="FXB136" s="48"/>
      <c r="FXC136" s="48"/>
      <c r="FXD136" s="48"/>
      <c r="FXE136" s="48"/>
      <c r="FXF136" s="48"/>
      <c r="FXG136" s="48"/>
      <c r="FXH136" s="48"/>
      <c r="FXI136" s="48"/>
      <c r="FXJ136" s="48"/>
      <c r="FXK136" s="48"/>
      <c r="FXL136" s="48"/>
      <c r="FXM136" s="48"/>
      <c r="FXN136" s="48"/>
      <c r="FXO136" s="48"/>
      <c r="FXP136" s="48"/>
      <c r="FXQ136" s="48"/>
      <c r="FXR136" s="48"/>
      <c r="FXS136" s="48"/>
      <c r="FXT136" s="48"/>
      <c r="FXU136" s="48"/>
      <c r="FXV136" s="48"/>
      <c r="FXW136" s="48"/>
      <c r="FXX136" s="48"/>
      <c r="FXY136" s="48"/>
      <c r="FXZ136" s="48"/>
      <c r="FYA136" s="48"/>
      <c r="FYB136" s="48"/>
      <c r="FYC136" s="48"/>
      <c r="FYD136" s="48"/>
      <c r="FYE136" s="48"/>
      <c r="FYF136" s="48"/>
      <c r="FYG136" s="48"/>
      <c r="FYH136" s="48"/>
      <c r="FYI136" s="48"/>
      <c r="FYJ136" s="48"/>
      <c r="FYK136" s="48"/>
      <c r="FYL136" s="48"/>
      <c r="FYM136" s="48"/>
      <c r="FYN136" s="48"/>
      <c r="FYO136" s="48"/>
      <c r="FYP136" s="48"/>
      <c r="FYQ136" s="48"/>
      <c r="FYR136" s="48"/>
      <c r="FYS136" s="48"/>
      <c r="FYT136" s="48"/>
      <c r="FYU136" s="48"/>
      <c r="FYV136" s="48"/>
      <c r="FYW136" s="48"/>
      <c r="FYX136" s="48"/>
      <c r="FYY136" s="48"/>
      <c r="FYZ136" s="48"/>
      <c r="FZA136" s="48"/>
      <c r="FZB136" s="48"/>
      <c r="FZC136" s="48"/>
      <c r="FZD136" s="48"/>
      <c r="FZE136" s="48"/>
      <c r="FZF136" s="48"/>
      <c r="FZG136" s="48"/>
      <c r="FZH136" s="48"/>
      <c r="FZI136" s="48"/>
      <c r="FZJ136" s="48"/>
      <c r="FZK136" s="48"/>
      <c r="FZL136" s="48"/>
      <c r="FZM136" s="48"/>
      <c r="FZN136" s="48"/>
      <c r="FZO136" s="48"/>
      <c r="FZP136" s="48"/>
      <c r="FZQ136" s="48"/>
      <c r="FZR136" s="48"/>
      <c r="FZS136" s="48"/>
      <c r="FZT136" s="48"/>
      <c r="FZU136" s="48"/>
      <c r="FZV136" s="48"/>
      <c r="FZW136" s="48"/>
      <c r="FZX136" s="48"/>
      <c r="FZY136" s="48"/>
      <c r="FZZ136" s="48"/>
      <c r="GAA136" s="48"/>
      <c r="GAB136" s="48"/>
      <c r="GAC136" s="48"/>
      <c r="GAD136" s="48"/>
      <c r="GAE136" s="48"/>
      <c r="GAF136" s="48"/>
      <c r="GAG136" s="48"/>
      <c r="GAH136" s="48"/>
      <c r="GAI136" s="48"/>
      <c r="GAJ136" s="48"/>
      <c r="GAK136" s="48"/>
      <c r="GAL136" s="48"/>
      <c r="GAM136" s="48"/>
      <c r="GAN136" s="48"/>
      <c r="GAO136" s="48"/>
      <c r="GAP136" s="48"/>
      <c r="GAQ136" s="48"/>
      <c r="GAR136" s="48"/>
      <c r="GAS136" s="48"/>
      <c r="GAT136" s="48"/>
      <c r="GAU136" s="48"/>
      <c r="GAV136" s="48"/>
      <c r="GAW136" s="48"/>
      <c r="GAX136" s="48"/>
      <c r="GAY136" s="48"/>
      <c r="GAZ136" s="48"/>
      <c r="GBA136" s="48"/>
      <c r="GBB136" s="48"/>
      <c r="GBC136" s="48"/>
      <c r="GBD136" s="48"/>
      <c r="GBE136" s="48"/>
      <c r="GBF136" s="48"/>
      <c r="GBG136" s="48"/>
      <c r="GBH136" s="48"/>
      <c r="GBI136" s="48"/>
      <c r="GBJ136" s="48"/>
      <c r="GBK136" s="48"/>
      <c r="GBL136" s="48"/>
      <c r="GBM136" s="48"/>
      <c r="GBN136" s="48"/>
      <c r="GBO136" s="48"/>
      <c r="GBP136" s="48"/>
      <c r="GBQ136" s="48"/>
      <c r="GBR136" s="48"/>
      <c r="GBS136" s="48"/>
      <c r="GBT136" s="48"/>
      <c r="GBU136" s="48"/>
      <c r="GBV136" s="48"/>
      <c r="GBW136" s="48"/>
      <c r="GBX136" s="48"/>
      <c r="GBY136" s="48"/>
      <c r="GBZ136" s="48"/>
      <c r="GCA136" s="48"/>
      <c r="GCB136" s="48"/>
      <c r="GCC136" s="48"/>
      <c r="GCD136" s="48"/>
      <c r="GCE136" s="48"/>
      <c r="GCF136" s="48"/>
      <c r="GCG136" s="48"/>
      <c r="GCH136" s="48"/>
      <c r="GCI136" s="48"/>
      <c r="GCJ136" s="48"/>
      <c r="GCK136" s="48"/>
      <c r="GCL136" s="48"/>
      <c r="GCM136" s="48"/>
      <c r="GCN136" s="48"/>
      <c r="GCO136" s="48"/>
      <c r="GCP136" s="48"/>
      <c r="GCQ136" s="48"/>
      <c r="GCR136" s="48"/>
      <c r="GCS136" s="48"/>
      <c r="GCT136" s="48"/>
      <c r="GCU136" s="48"/>
      <c r="GCV136" s="48"/>
      <c r="GCW136" s="48"/>
      <c r="GCX136" s="48"/>
      <c r="GCY136" s="48"/>
      <c r="GCZ136" s="48"/>
      <c r="GDA136" s="48"/>
      <c r="GDB136" s="48"/>
      <c r="GDC136" s="48"/>
      <c r="GDD136" s="48"/>
      <c r="GDE136" s="48"/>
      <c r="GDF136" s="48"/>
      <c r="GDG136" s="48"/>
      <c r="GDH136" s="48"/>
      <c r="GDI136" s="48"/>
      <c r="GDJ136" s="48"/>
      <c r="GDK136" s="48"/>
      <c r="GDL136" s="48"/>
      <c r="GDM136" s="48"/>
      <c r="GDN136" s="48"/>
      <c r="GDO136" s="48"/>
      <c r="GDP136" s="48"/>
      <c r="GDQ136" s="48"/>
      <c r="GDR136" s="48"/>
      <c r="GDS136" s="48"/>
      <c r="GDT136" s="48"/>
      <c r="GDU136" s="48"/>
      <c r="GDV136" s="48"/>
      <c r="GDW136" s="48"/>
      <c r="GDX136" s="48"/>
      <c r="GDY136" s="48"/>
      <c r="GDZ136" s="48"/>
      <c r="GEA136" s="48"/>
      <c r="GEB136" s="48"/>
      <c r="GEC136" s="48"/>
      <c r="GED136" s="48"/>
      <c r="GEE136" s="48"/>
      <c r="GEF136" s="48"/>
      <c r="GEG136" s="48"/>
      <c r="GEH136" s="48"/>
      <c r="GEI136" s="48"/>
      <c r="GEJ136" s="48"/>
      <c r="GEK136" s="48"/>
      <c r="GEL136" s="48"/>
      <c r="GEM136" s="48"/>
      <c r="GEN136" s="48"/>
      <c r="GEO136" s="48"/>
      <c r="GEP136" s="48"/>
      <c r="GEQ136" s="48"/>
      <c r="GER136" s="48"/>
      <c r="GES136" s="48"/>
      <c r="GET136" s="48"/>
      <c r="GEU136" s="48"/>
      <c r="GEV136" s="48"/>
      <c r="GEW136" s="48"/>
      <c r="GEX136" s="48"/>
      <c r="GEY136" s="48"/>
      <c r="GEZ136" s="48"/>
      <c r="GFA136" s="48"/>
      <c r="GFB136" s="48"/>
      <c r="GFC136" s="48"/>
      <c r="GFD136" s="48"/>
      <c r="GFE136" s="48"/>
      <c r="GFF136" s="48"/>
      <c r="GFG136" s="48"/>
      <c r="GFH136" s="48"/>
      <c r="GFI136" s="48"/>
      <c r="GFJ136" s="48"/>
      <c r="GFK136" s="48"/>
      <c r="GFL136" s="48"/>
      <c r="GFM136" s="48"/>
      <c r="GFN136" s="48"/>
      <c r="GFO136" s="48"/>
      <c r="GFP136" s="48"/>
      <c r="GFQ136" s="48"/>
      <c r="GFR136" s="48"/>
      <c r="GFS136" s="48"/>
      <c r="GFT136" s="48"/>
      <c r="GFU136" s="48"/>
      <c r="GFV136" s="48"/>
      <c r="GFW136" s="48"/>
      <c r="GFX136" s="48"/>
      <c r="GFY136" s="48"/>
      <c r="GFZ136" s="48"/>
      <c r="GGA136" s="48"/>
      <c r="GGB136" s="48"/>
      <c r="GGC136" s="48"/>
      <c r="GGD136" s="48"/>
      <c r="GGE136" s="48"/>
      <c r="GGF136" s="48"/>
      <c r="GGG136" s="48"/>
      <c r="GGH136" s="48"/>
      <c r="GGI136" s="48"/>
      <c r="GGJ136" s="48"/>
      <c r="GGK136" s="48"/>
      <c r="GGL136" s="48"/>
      <c r="GGM136" s="48"/>
      <c r="GGN136" s="48"/>
      <c r="GGO136" s="48"/>
      <c r="GGP136" s="48"/>
      <c r="GGQ136" s="48"/>
      <c r="GGR136" s="48"/>
      <c r="GGS136" s="48"/>
      <c r="GGT136" s="48"/>
      <c r="GGU136" s="48"/>
      <c r="GGV136" s="48"/>
      <c r="GGW136" s="48"/>
      <c r="GGX136" s="48"/>
      <c r="GGY136" s="48"/>
      <c r="GGZ136" s="48"/>
      <c r="GHA136" s="48"/>
      <c r="GHB136" s="48"/>
      <c r="GHC136" s="48"/>
      <c r="GHD136" s="48"/>
      <c r="GHE136" s="48"/>
      <c r="GHF136" s="48"/>
      <c r="GHG136" s="48"/>
      <c r="GHH136" s="48"/>
      <c r="GHI136" s="48"/>
      <c r="GHJ136" s="48"/>
      <c r="GHK136" s="48"/>
      <c r="GHL136" s="48"/>
      <c r="GHM136" s="48"/>
      <c r="GHN136" s="48"/>
      <c r="GHO136" s="48"/>
      <c r="GHP136" s="48"/>
      <c r="GHQ136" s="48"/>
      <c r="GHR136" s="48"/>
      <c r="GHS136" s="48"/>
      <c r="GHT136" s="48"/>
      <c r="GHU136" s="48"/>
      <c r="GHV136" s="48"/>
      <c r="GHW136" s="48"/>
      <c r="GHX136" s="48"/>
      <c r="GHY136" s="48"/>
      <c r="GHZ136" s="48"/>
      <c r="GIA136" s="48"/>
      <c r="GIB136" s="48"/>
      <c r="GIC136" s="48"/>
      <c r="GID136" s="48"/>
      <c r="GIE136" s="48"/>
      <c r="GIF136" s="48"/>
      <c r="GIG136" s="48"/>
      <c r="GIH136" s="48"/>
      <c r="GII136" s="48"/>
      <c r="GIJ136" s="48"/>
      <c r="GIK136" s="48"/>
      <c r="GIL136" s="48"/>
      <c r="GIM136" s="48"/>
      <c r="GIN136" s="48"/>
      <c r="GIO136" s="48"/>
      <c r="GIP136" s="48"/>
      <c r="GIQ136" s="48"/>
      <c r="GIR136" s="48"/>
      <c r="GIS136" s="48"/>
      <c r="GIT136" s="48"/>
      <c r="GIU136" s="48"/>
      <c r="GIV136" s="48"/>
      <c r="GIW136" s="48"/>
      <c r="GIX136" s="48"/>
      <c r="GIY136" s="48"/>
      <c r="GIZ136" s="48"/>
      <c r="GJA136" s="48"/>
      <c r="GJB136" s="48"/>
      <c r="GJC136" s="48"/>
      <c r="GJD136" s="48"/>
      <c r="GJE136" s="48"/>
      <c r="GJF136" s="48"/>
      <c r="GJG136" s="48"/>
      <c r="GJH136" s="48"/>
      <c r="GJI136" s="48"/>
      <c r="GJJ136" s="48"/>
      <c r="GJK136" s="48"/>
      <c r="GJL136" s="48"/>
      <c r="GJM136" s="48"/>
      <c r="GJN136" s="48"/>
      <c r="GJO136" s="48"/>
      <c r="GJP136" s="48"/>
      <c r="GJQ136" s="48"/>
      <c r="GJR136" s="48"/>
      <c r="GJS136" s="48"/>
      <c r="GJT136" s="48"/>
      <c r="GJU136" s="48"/>
      <c r="GJV136" s="48"/>
      <c r="GJW136" s="48"/>
      <c r="GJX136" s="48"/>
      <c r="GJY136" s="48"/>
      <c r="GJZ136" s="48"/>
      <c r="GKA136" s="48"/>
      <c r="GKB136" s="48"/>
      <c r="GKC136" s="48"/>
      <c r="GKD136" s="48"/>
      <c r="GKE136" s="48"/>
      <c r="GKF136" s="48"/>
      <c r="GKG136" s="48"/>
      <c r="GKH136" s="48"/>
      <c r="GKI136" s="48"/>
      <c r="GKJ136" s="48"/>
      <c r="GKK136" s="48"/>
      <c r="GKL136" s="48"/>
      <c r="GKM136" s="48"/>
      <c r="GKN136" s="48"/>
      <c r="GKO136" s="48"/>
      <c r="GKP136" s="48"/>
      <c r="GKQ136" s="48"/>
      <c r="GKR136" s="48"/>
      <c r="GKS136" s="48"/>
      <c r="GKT136" s="48"/>
      <c r="GKU136" s="48"/>
      <c r="GKV136" s="48"/>
      <c r="GKW136" s="48"/>
      <c r="GKX136" s="48"/>
      <c r="GKY136" s="48"/>
      <c r="GKZ136" s="48"/>
      <c r="GLA136" s="48"/>
      <c r="GLB136" s="48"/>
      <c r="GLC136" s="48"/>
      <c r="GLD136" s="48"/>
      <c r="GLE136" s="48"/>
      <c r="GLF136" s="48"/>
      <c r="GLG136" s="48"/>
      <c r="GLH136" s="48"/>
      <c r="GLI136" s="48"/>
      <c r="GLJ136" s="48"/>
      <c r="GLK136" s="48"/>
      <c r="GLL136" s="48"/>
      <c r="GLM136" s="48"/>
      <c r="GLN136" s="48"/>
      <c r="GLO136" s="48"/>
      <c r="GLP136" s="48"/>
      <c r="GLQ136" s="48"/>
      <c r="GLR136" s="48"/>
      <c r="GLS136" s="48"/>
      <c r="GLT136" s="48"/>
      <c r="GLU136" s="48"/>
      <c r="GLV136" s="48"/>
      <c r="GLW136" s="48"/>
      <c r="GLX136" s="48"/>
      <c r="GLY136" s="48"/>
      <c r="GLZ136" s="48"/>
      <c r="GMA136" s="48"/>
      <c r="GMB136" s="48"/>
      <c r="GMC136" s="48"/>
      <c r="GMD136" s="48"/>
      <c r="GME136" s="48"/>
      <c r="GMF136" s="48"/>
      <c r="GMG136" s="48"/>
      <c r="GMH136" s="48"/>
      <c r="GMI136" s="48"/>
      <c r="GMJ136" s="48"/>
      <c r="GMK136" s="48"/>
      <c r="GML136" s="48"/>
      <c r="GMM136" s="48"/>
      <c r="GMN136" s="48"/>
      <c r="GMO136" s="48"/>
      <c r="GMP136" s="48"/>
      <c r="GMQ136" s="48"/>
      <c r="GMR136" s="48"/>
      <c r="GMS136" s="48"/>
      <c r="GMT136" s="48"/>
      <c r="GMU136" s="48"/>
      <c r="GMV136" s="48"/>
      <c r="GMW136" s="48"/>
      <c r="GMX136" s="48"/>
      <c r="GMY136" s="48"/>
      <c r="GMZ136" s="48"/>
      <c r="GNA136" s="48"/>
      <c r="GNB136" s="48"/>
      <c r="GNC136" s="48"/>
      <c r="GND136" s="48"/>
      <c r="GNE136" s="48"/>
      <c r="GNF136" s="48"/>
      <c r="GNG136" s="48"/>
      <c r="GNH136" s="48"/>
      <c r="GNI136" s="48"/>
      <c r="GNJ136" s="48"/>
      <c r="GNK136" s="48"/>
      <c r="GNL136" s="48"/>
      <c r="GNM136" s="48"/>
      <c r="GNN136" s="48"/>
      <c r="GNO136" s="48"/>
      <c r="GNP136" s="48"/>
      <c r="GNQ136" s="48"/>
      <c r="GNR136" s="48"/>
      <c r="GNS136" s="48"/>
      <c r="GNT136" s="48"/>
      <c r="GNU136" s="48"/>
      <c r="GNV136" s="48"/>
      <c r="GNW136" s="48"/>
      <c r="GNX136" s="48"/>
      <c r="GNY136" s="48"/>
      <c r="GNZ136" s="48"/>
      <c r="GOA136" s="48"/>
      <c r="GOB136" s="48"/>
      <c r="GOC136" s="48"/>
      <c r="GOD136" s="48"/>
      <c r="GOE136" s="48"/>
      <c r="GOF136" s="48"/>
      <c r="GOG136" s="48"/>
      <c r="GOH136" s="48"/>
      <c r="GOI136" s="48"/>
      <c r="GOJ136" s="48"/>
      <c r="GOK136" s="48"/>
      <c r="GOL136" s="48"/>
      <c r="GOM136" s="48"/>
      <c r="GON136" s="48"/>
      <c r="GOO136" s="48"/>
      <c r="GOP136" s="48"/>
      <c r="GOQ136" s="48"/>
      <c r="GOR136" s="48"/>
      <c r="GOS136" s="48"/>
      <c r="GOT136" s="48"/>
      <c r="GOU136" s="48"/>
      <c r="GOV136" s="48"/>
      <c r="GOW136" s="48"/>
      <c r="GOX136" s="48"/>
      <c r="GOY136" s="48"/>
      <c r="GOZ136" s="48"/>
      <c r="GPA136" s="48"/>
      <c r="GPB136" s="48"/>
      <c r="GPC136" s="48"/>
      <c r="GPD136" s="48"/>
      <c r="GPE136" s="48"/>
      <c r="GPF136" s="48"/>
      <c r="GPG136" s="48"/>
      <c r="GPH136" s="48"/>
      <c r="GPI136" s="48"/>
      <c r="GPJ136" s="48"/>
      <c r="GPK136" s="48"/>
      <c r="GPL136" s="48"/>
      <c r="GPM136" s="48"/>
      <c r="GPN136" s="48"/>
      <c r="GPO136" s="48"/>
      <c r="GPP136" s="48"/>
      <c r="GPQ136" s="48"/>
      <c r="GPR136" s="48"/>
      <c r="GPS136" s="48"/>
      <c r="GPT136" s="48"/>
      <c r="GPU136" s="48"/>
      <c r="GPV136" s="48"/>
      <c r="GPW136" s="48"/>
      <c r="GPX136" s="48"/>
      <c r="GPY136" s="48"/>
      <c r="GPZ136" s="48"/>
      <c r="GQA136" s="48"/>
      <c r="GQB136" s="48"/>
      <c r="GQC136" s="48"/>
      <c r="GQD136" s="48"/>
      <c r="GQE136" s="48"/>
      <c r="GQF136" s="48"/>
      <c r="GQG136" s="48"/>
      <c r="GQH136" s="48"/>
      <c r="GQI136" s="48"/>
      <c r="GQJ136" s="48"/>
      <c r="GQK136" s="48"/>
      <c r="GQL136" s="48"/>
      <c r="GQM136" s="48"/>
      <c r="GQN136" s="48"/>
      <c r="GQO136" s="48"/>
      <c r="GQP136" s="48"/>
      <c r="GQQ136" s="48"/>
      <c r="GQR136" s="48"/>
      <c r="GQS136" s="48"/>
      <c r="GQT136" s="48"/>
      <c r="GQU136" s="48"/>
      <c r="GQV136" s="48"/>
      <c r="GQW136" s="48"/>
      <c r="GQX136" s="48"/>
      <c r="GQY136" s="48"/>
      <c r="GQZ136" s="48"/>
      <c r="GRA136" s="48"/>
      <c r="GRB136" s="48"/>
      <c r="GRC136" s="48"/>
      <c r="GRD136" s="48"/>
      <c r="GRE136" s="48"/>
      <c r="GRF136" s="48"/>
      <c r="GRG136" s="48"/>
      <c r="GRH136" s="48"/>
      <c r="GRI136" s="48"/>
      <c r="GRJ136" s="48"/>
      <c r="GRK136" s="48"/>
      <c r="GRL136" s="48"/>
      <c r="GRM136" s="48"/>
      <c r="GRN136" s="48"/>
      <c r="GRO136" s="48"/>
      <c r="GRP136" s="48"/>
      <c r="GRQ136" s="48"/>
      <c r="GRR136" s="48"/>
      <c r="GRS136" s="48"/>
      <c r="GRT136" s="48"/>
      <c r="GRU136" s="48"/>
      <c r="GRV136" s="48"/>
      <c r="GRW136" s="48"/>
      <c r="GRX136" s="48"/>
      <c r="GRY136" s="48"/>
      <c r="GRZ136" s="48"/>
      <c r="GSA136" s="48"/>
      <c r="GSB136" s="48"/>
      <c r="GSC136" s="48"/>
      <c r="GSD136" s="48"/>
      <c r="GSE136" s="48"/>
      <c r="GSF136" s="48"/>
      <c r="GSG136" s="48"/>
      <c r="GSH136" s="48"/>
      <c r="GSI136" s="48"/>
      <c r="GSJ136" s="48"/>
      <c r="GSK136" s="48"/>
      <c r="GSL136" s="48"/>
      <c r="GSM136" s="48"/>
      <c r="GSN136" s="48"/>
      <c r="GSO136" s="48"/>
      <c r="GSP136" s="48"/>
      <c r="GSQ136" s="48"/>
      <c r="GSR136" s="48"/>
      <c r="GSS136" s="48"/>
      <c r="GST136" s="48"/>
      <c r="GSU136" s="48"/>
      <c r="GSV136" s="48"/>
      <c r="GSW136" s="48"/>
      <c r="GSX136" s="48"/>
      <c r="GSY136" s="48"/>
      <c r="GSZ136" s="48"/>
      <c r="GTA136" s="48"/>
      <c r="GTB136" s="48"/>
      <c r="GTC136" s="48"/>
      <c r="GTD136" s="48"/>
      <c r="GTE136" s="48"/>
      <c r="GTF136" s="48"/>
      <c r="GTG136" s="48"/>
      <c r="GTH136" s="48"/>
      <c r="GTI136" s="48"/>
      <c r="GTJ136" s="48"/>
      <c r="GTK136" s="48"/>
      <c r="GTL136" s="48"/>
      <c r="GTM136" s="48"/>
      <c r="GTN136" s="48"/>
      <c r="GTO136" s="48"/>
      <c r="GTP136" s="48"/>
      <c r="GTQ136" s="48"/>
      <c r="GTR136" s="48"/>
      <c r="GTS136" s="48"/>
      <c r="GTT136" s="48"/>
      <c r="GTU136" s="48"/>
      <c r="GTV136" s="48"/>
      <c r="GTW136" s="48"/>
      <c r="GTX136" s="48"/>
      <c r="GTY136" s="48"/>
      <c r="GTZ136" s="48"/>
      <c r="GUA136" s="48"/>
      <c r="GUB136" s="48"/>
      <c r="GUC136" s="48"/>
      <c r="GUD136" s="48"/>
      <c r="GUE136" s="48"/>
      <c r="GUF136" s="48"/>
      <c r="GUG136" s="48"/>
      <c r="GUH136" s="48"/>
      <c r="GUI136" s="48"/>
      <c r="GUJ136" s="48"/>
      <c r="GUK136" s="48"/>
      <c r="GUL136" s="48"/>
      <c r="GUM136" s="48"/>
      <c r="GUN136" s="48"/>
      <c r="GUO136" s="48"/>
      <c r="GUP136" s="48"/>
      <c r="GUQ136" s="48"/>
      <c r="GUR136" s="48"/>
      <c r="GUS136" s="48"/>
      <c r="GUT136" s="48"/>
      <c r="GUU136" s="48"/>
      <c r="GUV136" s="48"/>
      <c r="GUW136" s="48"/>
      <c r="GUX136" s="48"/>
      <c r="GUY136" s="48"/>
      <c r="GUZ136" s="48"/>
      <c r="GVA136" s="48"/>
      <c r="GVB136" s="48"/>
      <c r="GVC136" s="48"/>
      <c r="GVD136" s="48"/>
      <c r="GVE136" s="48"/>
      <c r="GVF136" s="48"/>
      <c r="GVG136" s="48"/>
      <c r="GVH136" s="48"/>
      <c r="GVI136" s="48"/>
      <c r="GVJ136" s="48"/>
      <c r="GVK136" s="48"/>
      <c r="GVL136" s="48"/>
      <c r="GVM136" s="48"/>
      <c r="GVN136" s="48"/>
      <c r="GVO136" s="48"/>
      <c r="GVP136" s="48"/>
      <c r="GVQ136" s="48"/>
      <c r="GVR136" s="48"/>
      <c r="GVS136" s="48"/>
      <c r="GVT136" s="48"/>
      <c r="GVU136" s="48"/>
      <c r="GVV136" s="48"/>
      <c r="GVW136" s="48"/>
      <c r="GVX136" s="48"/>
      <c r="GVY136" s="48"/>
      <c r="GVZ136" s="48"/>
      <c r="GWA136" s="48"/>
      <c r="GWB136" s="48"/>
      <c r="GWC136" s="48"/>
      <c r="GWD136" s="48"/>
      <c r="GWE136" s="48"/>
      <c r="GWF136" s="48"/>
      <c r="GWG136" s="48"/>
      <c r="GWH136" s="48"/>
      <c r="GWI136" s="48"/>
      <c r="GWJ136" s="48"/>
      <c r="GWK136" s="48"/>
      <c r="GWL136" s="48"/>
      <c r="GWM136" s="48"/>
      <c r="GWN136" s="48"/>
      <c r="GWO136" s="48"/>
      <c r="GWP136" s="48"/>
      <c r="GWQ136" s="48"/>
      <c r="GWR136" s="48"/>
      <c r="GWS136" s="48"/>
      <c r="GWT136" s="48"/>
      <c r="GWU136" s="48"/>
      <c r="GWV136" s="48"/>
      <c r="GWW136" s="48"/>
      <c r="GWX136" s="48"/>
      <c r="GWY136" s="48"/>
      <c r="GWZ136" s="48"/>
      <c r="GXA136" s="48"/>
      <c r="GXB136" s="48"/>
      <c r="GXC136" s="48"/>
      <c r="GXD136" s="48"/>
      <c r="GXE136" s="48"/>
      <c r="GXF136" s="48"/>
      <c r="GXG136" s="48"/>
      <c r="GXH136" s="48"/>
      <c r="GXI136" s="48"/>
      <c r="GXJ136" s="48"/>
      <c r="GXK136" s="48"/>
      <c r="GXL136" s="48"/>
      <c r="GXM136" s="48"/>
      <c r="GXN136" s="48"/>
      <c r="GXO136" s="48"/>
      <c r="GXP136" s="48"/>
      <c r="GXQ136" s="48"/>
      <c r="GXR136" s="48"/>
      <c r="GXS136" s="48"/>
      <c r="GXT136" s="48"/>
      <c r="GXU136" s="48"/>
      <c r="GXV136" s="48"/>
      <c r="GXW136" s="48"/>
      <c r="GXX136" s="48"/>
      <c r="GXY136" s="48"/>
      <c r="GXZ136" s="48"/>
      <c r="GYA136" s="48"/>
      <c r="GYB136" s="48"/>
      <c r="GYC136" s="48"/>
      <c r="GYD136" s="48"/>
      <c r="GYE136" s="48"/>
      <c r="GYF136" s="48"/>
      <c r="GYG136" s="48"/>
      <c r="GYH136" s="48"/>
      <c r="GYI136" s="48"/>
      <c r="GYJ136" s="48"/>
      <c r="GYK136" s="48"/>
      <c r="GYL136" s="48"/>
      <c r="GYM136" s="48"/>
      <c r="GYN136" s="48"/>
      <c r="GYO136" s="48"/>
      <c r="GYP136" s="48"/>
      <c r="GYQ136" s="48"/>
      <c r="GYR136" s="48"/>
      <c r="GYS136" s="48"/>
      <c r="GYT136" s="48"/>
      <c r="GYU136" s="48"/>
      <c r="GYV136" s="48"/>
      <c r="GYW136" s="48"/>
      <c r="GYX136" s="48"/>
      <c r="GYY136" s="48"/>
      <c r="GYZ136" s="48"/>
      <c r="GZA136" s="48"/>
      <c r="GZB136" s="48"/>
      <c r="GZC136" s="48"/>
      <c r="GZD136" s="48"/>
      <c r="GZE136" s="48"/>
      <c r="GZF136" s="48"/>
      <c r="GZG136" s="48"/>
      <c r="GZH136" s="48"/>
      <c r="GZI136" s="48"/>
      <c r="GZJ136" s="48"/>
      <c r="GZK136" s="48"/>
      <c r="GZL136" s="48"/>
      <c r="GZM136" s="48"/>
      <c r="GZN136" s="48"/>
      <c r="GZO136" s="48"/>
      <c r="GZP136" s="48"/>
      <c r="GZQ136" s="48"/>
      <c r="GZR136" s="48"/>
      <c r="GZS136" s="48"/>
      <c r="GZT136" s="48"/>
      <c r="GZU136" s="48"/>
      <c r="GZV136" s="48"/>
      <c r="GZW136" s="48"/>
      <c r="GZX136" s="48"/>
      <c r="GZY136" s="48"/>
      <c r="GZZ136" s="48"/>
      <c r="HAA136" s="48"/>
      <c r="HAB136" s="48"/>
      <c r="HAC136" s="48"/>
      <c r="HAD136" s="48"/>
      <c r="HAE136" s="48"/>
      <c r="HAF136" s="48"/>
      <c r="HAG136" s="48"/>
      <c r="HAH136" s="48"/>
      <c r="HAI136" s="48"/>
      <c r="HAJ136" s="48"/>
      <c r="HAK136" s="48"/>
      <c r="HAL136" s="48"/>
      <c r="HAM136" s="48"/>
      <c r="HAN136" s="48"/>
      <c r="HAO136" s="48"/>
      <c r="HAP136" s="48"/>
      <c r="HAQ136" s="48"/>
      <c r="HAR136" s="48"/>
      <c r="HAS136" s="48"/>
      <c r="HAT136" s="48"/>
      <c r="HAU136" s="48"/>
      <c r="HAV136" s="48"/>
      <c r="HAW136" s="48"/>
      <c r="HAX136" s="48"/>
      <c r="HAY136" s="48"/>
      <c r="HAZ136" s="48"/>
      <c r="HBA136" s="48"/>
      <c r="HBB136" s="48"/>
      <c r="HBC136" s="48"/>
      <c r="HBD136" s="48"/>
      <c r="HBE136" s="48"/>
      <c r="HBF136" s="48"/>
      <c r="HBG136" s="48"/>
      <c r="HBH136" s="48"/>
      <c r="HBI136" s="48"/>
      <c r="HBJ136" s="48"/>
      <c r="HBK136" s="48"/>
      <c r="HBL136" s="48"/>
      <c r="HBM136" s="48"/>
      <c r="HBN136" s="48"/>
      <c r="HBO136" s="48"/>
      <c r="HBP136" s="48"/>
      <c r="HBQ136" s="48"/>
      <c r="HBR136" s="48"/>
      <c r="HBS136" s="48"/>
      <c r="HBT136" s="48"/>
      <c r="HBU136" s="48"/>
      <c r="HBV136" s="48"/>
      <c r="HBW136" s="48"/>
      <c r="HBX136" s="48"/>
      <c r="HBY136" s="48"/>
      <c r="HBZ136" s="48"/>
      <c r="HCA136" s="48"/>
      <c r="HCB136" s="48"/>
      <c r="HCC136" s="48"/>
      <c r="HCD136" s="48"/>
      <c r="HCE136" s="48"/>
      <c r="HCF136" s="48"/>
      <c r="HCG136" s="48"/>
      <c r="HCH136" s="48"/>
      <c r="HCI136" s="48"/>
      <c r="HCJ136" s="48"/>
      <c r="HCK136" s="48"/>
      <c r="HCL136" s="48"/>
      <c r="HCM136" s="48"/>
      <c r="HCN136" s="48"/>
      <c r="HCO136" s="48"/>
      <c r="HCP136" s="48"/>
      <c r="HCQ136" s="48"/>
      <c r="HCR136" s="48"/>
      <c r="HCS136" s="48"/>
      <c r="HCT136" s="48"/>
      <c r="HCU136" s="48"/>
      <c r="HCV136" s="48"/>
      <c r="HCW136" s="48"/>
      <c r="HCX136" s="48"/>
      <c r="HCY136" s="48"/>
      <c r="HCZ136" s="48"/>
      <c r="HDA136" s="48"/>
      <c r="HDB136" s="48"/>
      <c r="HDC136" s="48"/>
      <c r="HDD136" s="48"/>
      <c r="HDE136" s="48"/>
      <c r="HDF136" s="48"/>
      <c r="HDG136" s="48"/>
      <c r="HDH136" s="48"/>
      <c r="HDI136" s="48"/>
      <c r="HDJ136" s="48"/>
      <c r="HDK136" s="48"/>
      <c r="HDL136" s="48"/>
      <c r="HDM136" s="48"/>
      <c r="HDN136" s="48"/>
      <c r="HDO136" s="48"/>
      <c r="HDP136" s="48"/>
      <c r="HDQ136" s="48"/>
      <c r="HDR136" s="48"/>
      <c r="HDS136" s="48"/>
      <c r="HDT136" s="48"/>
      <c r="HDU136" s="48"/>
      <c r="HDV136" s="48"/>
      <c r="HDW136" s="48"/>
      <c r="HDX136" s="48"/>
      <c r="HDY136" s="48"/>
      <c r="HDZ136" s="48"/>
      <c r="HEA136" s="48"/>
      <c r="HEB136" s="48"/>
      <c r="HEC136" s="48"/>
      <c r="HED136" s="48"/>
      <c r="HEE136" s="48"/>
      <c r="HEF136" s="48"/>
      <c r="HEG136" s="48"/>
      <c r="HEH136" s="48"/>
      <c r="HEI136" s="48"/>
      <c r="HEJ136" s="48"/>
      <c r="HEK136" s="48"/>
      <c r="HEL136" s="48"/>
      <c r="HEM136" s="48"/>
      <c r="HEN136" s="48"/>
      <c r="HEO136" s="48"/>
      <c r="HEP136" s="48"/>
      <c r="HEQ136" s="48"/>
      <c r="HER136" s="48"/>
      <c r="HES136" s="48"/>
      <c r="HET136" s="48"/>
      <c r="HEU136" s="48"/>
      <c r="HEV136" s="48"/>
      <c r="HEW136" s="48"/>
      <c r="HEX136" s="48"/>
      <c r="HEY136" s="48"/>
      <c r="HEZ136" s="48"/>
      <c r="HFA136" s="48"/>
      <c r="HFB136" s="48"/>
      <c r="HFC136" s="48"/>
      <c r="HFD136" s="48"/>
      <c r="HFE136" s="48"/>
      <c r="HFF136" s="48"/>
      <c r="HFG136" s="48"/>
      <c r="HFH136" s="48"/>
      <c r="HFI136" s="48"/>
      <c r="HFJ136" s="48"/>
      <c r="HFK136" s="48"/>
      <c r="HFL136" s="48"/>
      <c r="HFM136" s="48"/>
      <c r="HFN136" s="48"/>
      <c r="HFO136" s="48"/>
      <c r="HFP136" s="48"/>
      <c r="HFQ136" s="48"/>
      <c r="HFR136" s="48"/>
      <c r="HFS136" s="48"/>
      <c r="HFT136" s="48"/>
      <c r="HFU136" s="48"/>
      <c r="HFV136" s="48"/>
      <c r="HFW136" s="48"/>
      <c r="HFX136" s="48"/>
      <c r="HFY136" s="48"/>
      <c r="HFZ136" s="48"/>
      <c r="HGA136" s="48"/>
      <c r="HGB136" s="48"/>
      <c r="HGC136" s="48"/>
      <c r="HGD136" s="48"/>
      <c r="HGE136" s="48"/>
      <c r="HGF136" s="48"/>
      <c r="HGG136" s="48"/>
      <c r="HGH136" s="48"/>
      <c r="HGI136" s="48"/>
      <c r="HGJ136" s="48"/>
      <c r="HGK136" s="48"/>
      <c r="HGL136" s="48"/>
      <c r="HGM136" s="48"/>
      <c r="HGN136" s="48"/>
      <c r="HGO136" s="48"/>
      <c r="HGP136" s="48"/>
      <c r="HGQ136" s="48"/>
      <c r="HGR136" s="48"/>
      <c r="HGS136" s="48"/>
      <c r="HGT136" s="48"/>
      <c r="HGU136" s="48"/>
      <c r="HGV136" s="48"/>
      <c r="HGW136" s="48"/>
      <c r="HGX136" s="48"/>
      <c r="HGY136" s="48"/>
      <c r="HGZ136" s="48"/>
      <c r="HHA136" s="48"/>
      <c r="HHB136" s="48"/>
      <c r="HHC136" s="48"/>
      <c r="HHD136" s="48"/>
      <c r="HHE136" s="48"/>
      <c r="HHF136" s="48"/>
      <c r="HHG136" s="48"/>
      <c r="HHH136" s="48"/>
      <c r="HHI136" s="48"/>
      <c r="HHJ136" s="48"/>
      <c r="HHK136" s="48"/>
      <c r="HHL136" s="48"/>
      <c r="HHM136" s="48"/>
      <c r="HHN136" s="48"/>
      <c r="HHO136" s="48"/>
      <c r="HHP136" s="48"/>
      <c r="HHQ136" s="48"/>
      <c r="HHR136" s="48"/>
      <c r="HHS136" s="48"/>
      <c r="HHT136" s="48"/>
      <c r="HHU136" s="48"/>
      <c r="HHV136" s="48"/>
      <c r="HHW136" s="48"/>
      <c r="HHX136" s="48"/>
      <c r="HHY136" s="48"/>
      <c r="HHZ136" s="48"/>
      <c r="HIA136" s="48"/>
      <c r="HIB136" s="48"/>
      <c r="HIC136" s="48"/>
      <c r="HID136" s="48"/>
      <c r="HIE136" s="48"/>
      <c r="HIF136" s="48"/>
      <c r="HIG136" s="48"/>
      <c r="HIH136" s="48"/>
      <c r="HII136" s="48"/>
      <c r="HIJ136" s="48"/>
      <c r="HIK136" s="48"/>
      <c r="HIL136" s="48"/>
      <c r="HIM136" s="48"/>
      <c r="HIN136" s="48"/>
      <c r="HIO136" s="48"/>
      <c r="HIP136" s="48"/>
      <c r="HIQ136" s="48"/>
      <c r="HIR136" s="48"/>
      <c r="HIS136" s="48"/>
      <c r="HIT136" s="48"/>
      <c r="HIU136" s="48"/>
      <c r="HIV136" s="48"/>
      <c r="HIW136" s="48"/>
      <c r="HIX136" s="48"/>
      <c r="HIY136" s="48"/>
      <c r="HIZ136" s="48"/>
      <c r="HJA136" s="48"/>
      <c r="HJB136" s="48"/>
      <c r="HJC136" s="48"/>
      <c r="HJD136" s="48"/>
      <c r="HJE136" s="48"/>
      <c r="HJF136" s="48"/>
      <c r="HJG136" s="48"/>
      <c r="HJH136" s="48"/>
      <c r="HJI136" s="48"/>
      <c r="HJJ136" s="48"/>
      <c r="HJK136" s="48"/>
      <c r="HJL136" s="48"/>
      <c r="HJM136" s="48"/>
      <c r="HJN136" s="48"/>
      <c r="HJO136" s="48"/>
      <c r="HJP136" s="48"/>
      <c r="HJQ136" s="48"/>
      <c r="HJR136" s="48"/>
      <c r="HJS136" s="48"/>
      <c r="HJT136" s="48"/>
      <c r="HJU136" s="48"/>
      <c r="HJV136" s="48"/>
      <c r="HJW136" s="48"/>
      <c r="HJX136" s="48"/>
      <c r="HJY136" s="48"/>
      <c r="HJZ136" s="48"/>
      <c r="HKA136" s="48"/>
      <c r="HKB136" s="48"/>
      <c r="HKC136" s="48"/>
      <c r="HKD136" s="48"/>
      <c r="HKE136" s="48"/>
      <c r="HKF136" s="48"/>
      <c r="HKG136" s="48"/>
      <c r="HKH136" s="48"/>
      <c r="HKI136" s="48"/>
      <c r="HKJ136" s="48"/>
      <c r="HKK136" s="48"/>
      <c r="HKL136" s="48"/>
      <c r="HKM136" s="48"/>
      <c r="HKN136" s="48"/>
      <c r="HKO136" s="48"/>
      <c r="HKP136" s="48"/>
      <c r="HKQ136" s="48"/>
      <c r="HKR136" s="48"/>
      <c r="HKS136" s="48"/>
      <c r="HKT136" s="48"/>
      <c r="HKU136" s="48"/>
      <c r="HKV136" s="48"/>
      <c r="HKW136" s="48"/>
      <c r="HKX136" s="48"/>
      <c r="HKY136" s="48"/>
      <c r="HKZ136" s="48"/>
      <c r="HLA136" s="48"/>
      <c r="HLB136" s="48"/>
      <c r="HLC136" s="48"/>
      <c r="HLD136" s="48"/>
      <c r="HLE136" s="48"/>
      <c r="HLF136" s="48"/>
      <c r="HLG136" s="48"/>
      <c r="HLH136" s="48"/>
      <c r="HLI136" s="48"/>
      <c r="HLJ136" s="48"/>
      <c r="HLK136" s="48"/>
      <c r="HLL136" s="48"/>
      <c r="HLM136" s="48"/>
      <c r="HLN136" s="48"/>
      <c r="HLO136" s="48"/>
      <c r="HLP136" s="48"/>
      <c r="HLQ136" s="48"/>
      <c r="HLR136" s="48"/>
      <c r="HLS136" s="48"/>
      <c r="HLT136" s="48"/>
      <c r="HLU136" s="48"/>
      <c r="HLV136" s="48"/>
      <c r="HLW136" s="48"/>
      <c r="HLX136" s="48"/>
      <c r="HLY136" s="48"/>
      <c r="HLZ136" s="48"/>
      <c r="HMA136" s="48"/>
      <c r="HMB136" s="48"/>
      <c r="HMC136" s="48"/>
      <c r="HMD136" s="48"/>
      <c r="HME136" s="48"/>
      <c r="HMF136" s="48"/>
      <c r="HMG136" s="48"/>
      <c r="HMH136" s="48"/>
      <c r="HMI136" s="48"/>
      <c r="HMJ136" s="48"/>
      <c r="HMK136" s="48"/>
      <c r="HML136" s="48"/>
      <c r="HMM136" s="48"/>
      <c r="HMN136" s="48"/>
      <c r="HMO136" s="48"/>
      <c r="HMP136" s="48"/>
      <c r="HMQ136" s="48"/>
      <c r="HMR136" s="48"/>
      <c r="HMS136" s="48"/>
      <c r="HMT136" s="48"/>
      <c r="HMU136" s="48"/>
      <c r="HMV136" s="48"/>
      <c r="HMW136" s="48"/>
      <c r="HMX136" s="48"/>
      <c r="HMY136" s="48"/>
      <c r="HMZ136" s="48"/>
      <c r="HNA136" s="48"/>
      <c r="HNB136" s="48"/>
      <c r="HNC136" s="48"/>
      <c r="HND136" s="48"/>
      <c r="HNE136" s="48"/>
      <c r="HNF136" s="48"/>
      <c r="HNG136" s="48"/>
      <c r="HNH136" s="48"/>
      <c r="HNI136" s="48"/>
      <c r="HNJ136" s="48"/>
      <c r="HNK136" s="48"/>
      <c r="HNL136" s="48"/>
      <c r="HNM136" s="48"/>
      <c r="HNN136" s="48"/>
      <c r="HNO136" s="48"/>
      <c r="HNP136" s="48"/>
      <c r="HNQ136" s="48"/>
      <c r="HNR136" s="48"/>
      <c r="HNS136" s="48"/>
      <c r="HNT136" s="48"/>
      <c r="HNU136" s="48"/>
      <c r="HNV136" s="48"/>
      <c r="HNW136" s="48"/>
      <c r="HNX136" s="48"/>
      <c r="HNY136" s="48"/>
      <c r="HNZ136" s="48"/>
      <c r="HOA136" s="48"/>
      <c r="HOB136" s="48"/>
      <c r="HOC136" s="48"/>
      <c r="HOD136" s="48"/>
      <c r="HOE136" s="48"/>
      <c r="HOF136" s="48"/>
      <c r="HOG136" s="48"/>
      <c r="HOH136" s="48"/>
      <c r="HOI136" s="48"/>
      <c r="HOJ136" s="48"/>
      <c r="HOK136" s="48"/>
      <c r="HOL136" s="48"/>
      <c r="HOM136" s="48"/>
      <c r="HON136" s="48"/>
      <c r="HOO136" s="48"/>
      <c r="HOP136" s="48"/>
      <c r="HOQ136" s="48"/>
      <c r="HOR136" s="48"/>
      <c r="HOS136" s="48"/>
      <c r="HOT136" s="48"/>
      <c r="HOU136" s="48"/>
      <c r="HOV136" s="48"/>
      <c r="HOW136" s="48"/>
      <c r="HOX136" s="48"/>
      <c r="HOY136" s="48"/>
      <c r="HOZ136" s="48"/>
      <c r="HPA136" s="48"/>
      <c r="HPB136" s="48"/>
      <c r="HPC136" s="48"/>
      <c r="HPD136" s="48"/>
      <c r="HPE136" s="48"/>
      <c r="HPF136" s="48"/>
      <c r="HPG136" s="48"/>
      <c r="HPH136" s="48"/>
      <c r="HPI136" s="48"/>
      <c r="HPJ136" s="48"/>
      <c r="HPK136" s="48"/>
      <c r="HPL136" s="48"/>
      <c r="HPM136" s="48"/>
      <c r="HPN136" s="48"/>
      <c r="HPO136" s="48"/>
      <c r="HPP136" s="48"/>
      <c r="HPQ136" s="48"/>
      <c r="HPR136" s="48"/>
      <c r="HPS136" s="48"/>
      <c r="HPT136" s="48"/>
      <c r="HPU136" s="48"/>
      <c r="HPV136" s="48"/>
      <c r="HPW136" s="48"/>
      <c r="HPX136" s="48"/>
      <c r="HPY136" s="48"/>
      <c r="HPZ136" s="48"/>
      <c r="HQA136" s="48"/>
      <c r="HQB136" s="48"/>
      <c r="HQC136" s="48"/>
      <c r="HQD136" s="48"/>
      <c r="HQE136" s="48"/>
      <c r="HQF136" s="48"/>
      <c r="HQG136" s="48"/>
      <c r="HQH136" s="48"/>
      <c r="HQI136" s="48"/>
      <c r="HQJ136" s="48"/>
      <c r="HQK136" s="48"/>
      <c r="HQL136" s="48"/>
      <c r="HQM136" s="48"/>
      <c r="HQN136" s="48"/>
      <c r="HQO136" s="48"/>
      <c r="HQP136" s="48"/>
      <c r="HQQ136" s="48"/>
      <c r="HQR136" s="48"/>
      <c r="HQS136" s="48"/>
      <c r="HQT136" s="48"/>
      <c r="HQU136" s="48"/>
      <c r="HQV136" s="48"/>
      <c r="HQW136" s="48"/>
      <c r="HQX136" s="48"/>
      <c r="HQY136" s="48"/>
      <c r="HQZ136" s="48"/>
      <c r="HRA136" s="48"/>
      <c r="HRB136" s="48"/>
      <c r="HRC136" s="48"/>
      <c r="HRD136" s="48"/>
      <c r="HRE136" s="48"/>
      <c r="HRF136" s="48"/>
      <c r="HRG136" s="48"/>
      <c r="HRH136" s="48"/>
      <c r="HRI136" s="48"/>
      <c r="HRJ136" s="48"/>
      <c r="HRK136" s="48"/>
      <c r="HRL136" s="48"/>
      <c r="HRM136" s="48"/>
      <c r="HRN136" s="48"/>
      <c r="HRO136" s="48"/>
      <c r="HRP136" s="48"/>
      <c r="HRQ136" s="48"/>
      <c r="HRR136" s="48"/>
      <c r="HRS136" s="48"/>
      <c r="HRT136" s="48"/>
      <c r="HRU136" s="48"/>
      <c r="HRV136" s="48"/>
      <c r="HRW136" s="48"/>
      <c r="HRX136" s="48"/>
      <c r="HRY136" s="48"/>
      <c r="HRZ136" s="48"/>
      <c r="HSA136" s="48"/>
      <c r="HSB136" s="48"/>
      <c r="HSC136" s="48"/>
      <c r="HSD136" s="48"/>
      <c r="HSE136" s="48"/>
      <c r="HSF136" s="48"/>
      <c r="HSG136" s="48"/>
      <c r="HSH136" s="48"/>
      <c r="HSI136" s="48"/>
      <c r="HSJ136" s="48"/>
      <c r="HSK136" s="48"/>
      <c r="HSL136" s="48"/>
      <c r="HSM136" s="48"/>
      <c r="HSN136" s="48"/>
      <c r="HSO136" s="48"/>
      <c r="HSP136" s="48"/>
      <c r="HSQ136" s="48"/>
      <c r="HSR136" s="48"/>
      <c r="HSS136" s="48"/>
      <c r="HST136" s="48"/>
      <c r="HSU136" s="48"/>
      <c r="HSV136" s="48"/>
      <c r="HSW136" s="48"/>
      <c r="HSX136" s="48"/>
      <c r="HSY136" s="48"/>
      <c r="HSZ136" s="48"/>
      <c r="HTA136" s="48"/>
      <c r="HTB136" s="48"/>
      <c r="HTC136" s="48"/>
      <c r="HTD136" s="48"/>
      <c r="HTE136" s="48"/>
      <c r="HTF136" s="48"/>
      <c r="HTG136" s="48"/>
      <c r="HTH136" s="48"/>
      <c r="HTI136" s="48"/>
      <c r="HTJ136" s="48"/>
      <c r="HTK136" s="48"/>
      <c r="HTL136" s="48"/>
      <c r="HTM136" s="48"/>
      <c r="HTN136" s="48"/>
      <c r="HTO136" s="48"/>
      <c r="HTP136" s="48"/>
      <c r="HTQ136" s="48"/>
      <c r="HTR136" s="48"/>
      <c r="HTS136" s="48"/>
      <c r="HTT136" s="48"/>
      <c r="HTU136" s="48"/>
      <c r="HTV136" s="48"/>
      <c r="HTW136" s="48"/>
      <c r="HTX136" s="48"/>
      <c r="HTY136" s="48"/>
      <c r="HTZ136" s="48"/>
      <c r="HUA136" s="48"/>
      <c r="HUB136" s="48"/>
      <c r="HUC136" s="48"/>
      <c r="HUD136" s="48"/>
      <c r="HUE136" s="48"/>
      <c r="HUF136" s="48"/>
      <c r="HUG136" s="48"/>
      <c r="HUH136" s="48"/>
      <c r="HUI136" s="48"/>
      <c r="HUJ136" s="48"/>
      <c r="HUK136" s="48"/>
      <c r="HUL136" s="48"/>
      <c r="HUM136" s="48"/>
      <c r="HUN136" s="48"/>
      <c r="HUO136" s="48"/>
      <c r="HUP136" s="48"/>
      <c r="HUQ136" s="48"/>
      <c r="HUR136" s="48"/>
      <c r="HUS136" s="48"/>
      <c r="HUT136" s="48"/>
      <c r="HUU136" s="48"/>
      <c r="HUV136" s="48"/>
      <c r="HUW136" s="48"/>
      <c r="HUX136" s="48"/>
      <c r="HUY136" s="48"/>
      <c r="HUZ136" s="48"/>
      <c r="HVA136" s="48"/>
      <c r="HVB136" s="48"/>
      <c r="HVC136" s="48"/>
      <c r="HVD136" s="48"/>
      <c r="HVE136" s="48"/>
      <c r="HVF136" s="48"/>
      <c r="HVG136" s="48"/>
      <c r="HVH136" s="48"/>
      <c r="HVI136" s="48"/>
      <c r="HVJ136" s="48"/>
      <c r="HVK136" s="48"/>
      <c r="HVL136" s="48"/>
      <c r="HVM136" s="48"/>
      <c r="HVN136" s="48"/>
      <c r="HVO136" s="48"/>
      <c r="HVP136" s="48"/>
      <c r="HVQ136" s="48"/>
      <c r="HVR136" s="48"/>
      <c r="HVS136" s="48"/>
      <c r="HVT136" s="48"/>
      <c r="HVU136" s="48"/>
      <c r="HVV136" s="48"/>
      <c r="HVW136" s="48"/>
      <c r="HVX136" s="48"/>
      <c r="HVY136" s="48"/>
      <c r="HVZ136" s="48"/>
      <c r="HWA136" s="48"/>
      <c r="HWB136" s="48"/>
      <c r="HWC136" s="48"/>
      <c r="HWD136" s="48"/>
      <c r="HWE136" s="48"/>
      <c r="HWF136" s="48"/>
      <c r="HWG136" s="48"/>
      <c r="HWH136" s="48"/>
      <c r="HWI136" s="48"/>
      <c r="HWJ136" s="48"/>
      <c r="HWK136" s="48"/>
      <c r="HWL136" s="48"/>
      <c r="HWM136" s="48"/>
      <c r="HWN136" s="48"/>
      <c r="HWO136" s="48"/>
      <c r="HWP136" s="48"/>
      <c r="HWQ136" s="48"/>
      <c r="HWR136" s="48"/>
      <c r="HWS136" s="48"/>
      <c r="HWT136" s="48"/>
      <c r="HWU136" s="48"/>
      <c r="HWV136" s="48"/>
      <c r="HWW136" s="48"/>
      <c r="HWX136" s="48"/>
      <c r="HWY136" s="48"/>
      <c r="HWZ136" s="48"/>
      <c r="HXA136" s="48"/>
      <c r="HXB136" s="48"/>
      <c r="HXC136" s="48"/>
      <c r="HXD136" s="48"/>
      <c r="HXE136" s="48"/>
      <c r="HXF136" s="48"/>
      <c r="HXG136" s="48"/>
      <c r="HXH136" s="48"/>
      <c r="HXI136" s="48"/>
      <c r="HXJ136" s="48"/>
      <c r="HXK136" s="48"/>
      <c r="HXL136" s="48"/>
      <c r="HXM136" s="48"/>
      <c r="HXN136" s="48"/>
      <c r="HXO136" s="48"/>
      <c r="HXP136" s="48"/>
      <c r="HXQ136" s="48"/>
      <c r="HXR136" s="48"/>
      <c r="HXS136" s="48"/>
      <c r="HXT136" s="48"/>
      <c r="HXU136" s="48"/>
      <c r="HXV136" s="48"/>
      <c r="HXW136" s="48"/>
      <c r="HXX136" s="48"/>
      <c r="HXY136" s="48"/>
      <c r="HXZ136" s="48"/>
      <c r="HYA136" s="48"/>
      <c r="HYB136" s="48"/>
      <c r="HYC136" s="48"/>
      <c r="HYD136" s="48"/>
      <c r="HYE136" s="48"/>
      <c r="HYF136" s="48"/>
      <c r="HYG136" s="48"/>
      <c r="HYH136" s="48"/>
      <c r="HYI136" s="48"/>
      <c r="HYJ136" s="48"/>
      <c r="HYK136" s="48"/>
      <c r="HYL136" s="48"/>
      <c r="HYM136" s="48"/>
      <c r="HYN136" s="48"/>
      <c r="HYO136" s="48"/>
      <c r="HYP136" s="48"/>
      <c r="HYQ136" s="48"/>
      <c r="HYR136" s="48"/>
      <c r="HYS136" s="48"/>
      <c r="HYT136" s="48"/>
      <c r="HYU136" s="48"/>
      <c r="HYV136" s="48"/>
      <c r="HYW136" s="48"/>
      <c r="HYX136" s="48"/>
      <c r="HYY136" s="48"/>
      <c r="HYZ136" s="48"/>
      <c r="HZA136" s="48"/>
      <c r="HZB136" s="48"/>
      <c r="HZC136" s="48"/>
      <c r="HZD136" s="48"/>
      <c r="HZE136" s="48"/>
      <c r="HZF136" s="48"/>
      <c r="HZG136" s="48"/>
      <c r="HZH136" s="48"/>
      <c r="HZI136" s="48"/>
      <c r="HZJ136" s="48"/>
      <c r="HZK136" s="48"/>
      <c r="HZL136" s="48"/>
      <c r="HZM136" s="48"/>
      <c r="HZN136" s="48"/>
      <c r="HZO136" s="48"/>
      <c r="HZP136" s="48"/>
      <c r="HZQ136" s="48"/>
      <c r="HZR136" s="48"/>
      <c r="HZS136" s="48"/>
      <c r="HZT136" s="48"/>
      <c r="HZU136" s="48"/>
      <c r="HZV136" s="48"/>
      <c r="HZW136" s="48"/>
      <c r="HZX136" s="48"/>
      <c r="HZY136" s="48"/>
      <c r="HZZ136" s="48"/>
      <c r="IAA136" s="48"/>
      <c r="IAB136" s="48"/>
      <c r="IAC136" s="48"/>
      <c r="IAD136" s="48"/>
      <c r="IAE136" s="48"/>
      <c r="IAF136" s="48"/>
      <c r="IAG136" s="48"/>
      <c r="IAH136" s="48"/>
      <c r="IAI136" s="48"/>
      <c r="IAJ136" s="48"/>
      <c r="IAK136" s="48"/>
      <c r="IAL136" s="48"/>
      <c r="IAM136" s="48"/>
      <c r="IAN136" s="48"/>
      <c r="IAO136" s="48"/>
      <c r="IAP136" s="48"/>
      <c r="IAQ136" s="48"/>
      <c r="IAR136" s="48"/>
      <c r="IAS136" s="48"/>
      <c r="IAT136" s="48"/>
      <c r="IAU136" s="48"/>
      <c r="IAV136" s="48"/>
      <c r="IAW136" s="48"/>
      <c r="IAX136" s="48"/>
      <c r="IAY136" s="48"/>
      <c r="IAZ136" s="48"/>
      <c r="IBA136" s="48"/>
      <c r="IBB136" s="48"/>
      <c r="IBC136" s="48"/>
      <c r="IBD136" s="48"/>
      <c r="IBE136" s="48"/>
      <c r="IBF136" s="48"/>
      <c r="IBG136" s="48"/>
      <c r="IBH136" s="48"/>
      <c r="IBI136" s="48"/>
      <c r="IBJ136" s="48"/>
      <c r="IBK136" s="48"/>
      <c r="IBL136" s="48"/>
      <c r="IBM136" s="48"/>
      <c r="IBN136" s="48"/>
      <c r="IBO136" s="48"/>
      <c r="IBP136" s="48"/>
      <c r="IBQ136" s="48"/>
      <c r="IBR136" s="48"/>
      <c r="IBS136" s="48"/>
      <c r="IBT136" s="48"/>
      <c r="IBU136" s="48"/>
      <c r="IBV136" s="48"/>
      <c r="IBW136" s="48"/>
      <c r="IBX136" s="48"/>
      <c r="IBY136" s="48"/>
      <c r="IBZ136" s="48"/>
      <c r="ICA136" s="48"/>
      <c r="ICB136" s="48"/>
      <c r="ICC136" s="48"/>
      <c r="ICD136" s="48"/>
      <c r="ICE136" s="48"/>
      <c r="ICF136" s="48"/>
      <c r="ICG136" s="48"/>
      <c r="ICH136" s="48"/>
      <c r="ICI136" s="48"/>
      <c r="ICJ136" s="48"/>
      <c r="ICK136" s="48"/>
      <c r="ICL136" s="48"/>
      <c r="ICM136" s="48"/>
      <c r="ICN136" s="48"/>
      <c r="ICO136" s="48"/>
      <c r="ICP136" s="48"/>
      <c r="ICQ136" s="48"/>
      <c r="ICR136" s="48"/>
      <c r="ICS136" s="48"/>
      <c r="ICT136" s="48"/>
      <c r="ICU136" s="48"/>
      <c r="ICV136" s="48"/>
      <c r="ICW136" s="48"/>
      <c r="ICX136" s="48"/>
      <c r="ICY136" s="48"/>
      <c r="ICZ136" s="48"/>
      <c r="IDA136" s="48"/>
      <c r="IDB136" s="48"/>
      <c r="IDC136" s="48"/>
      <c r="IDD136" s="48"/>
      <c r="IDE136" s="48"/>
      <c r="IDF136" s="48"/>
      <c r="IDG136" s="48"/>
      <c r="IDH136" s="48"/>
      <c r="IDI136" s="48"/>
      <c r="IDJ136" s="48"/>
      <c r="IDK136" s="48"/>
      <c r="IDL136" s="48"/>
      <c r="IDM136" s="48"/>
      <c r="IDN136" s="48"/>
      <c r="IDO136" s="48"/>
      <c r="IDP136" s="48"/>
      <c r="IDQ136" s="48"/>
      <c r="IDR136" s="48"/>
      <c r="IDS136" s="48"/>
      <c r="IDT136" s="48"/>
      <c r="IDU136" s="48"/>
      <c r="IDV136" s="48"/>
      <c r="IDW136" s="48"/>
      <c r="IDX136" s="48"/>
      <c r="IDY136" s="48"/>
      <c r="IDZ136" s="48"/>
      <c r="IEA136" s="48"/>
      <c r="IEB136" s="48"/>
      <c r="IEC136" s="48"/>
      <c r="IED136" s="48"/>
      <c r="IEE136" s="48"/>
      <c r="IEF136" s="48"/>
      <c r="IEG136" s="48"/>
      <c r="IEH136" s="48"/>
      <c r="IEI136" s="48"/>
      <c r="IEJ136" s="48"/>
      <c r="IEK136" s="48"/>
      <c r="IEL136" s="48"/>
      <c r="IEM136" s="48"/>
      <c r="IEN136" s="48"/>
      <c r="IEO136" s="48"/>
      <c r="IEP136" s="48"/>
      <c r="IEQ136" s="48"/>
      <c r="IER136" s="48"/>
      <c r="IES136" s="48"/>
      <c r="IET136" s="48"/>
      <c r="IEU136" s="48"/>
      <c r="IEV136" s="48"/>
      <c r="IEW136" s="48"/>
      <c r="IEX136" s="48"/>
      <c r="IEY136" s="48"/>
      <c r="IEZ136" s="48"/>
      <c r="IFA136" s="48"/>
      <c r="IFB136" s="48"/>
      <c r="IFC136" s="48"/>
      <c r="IFD136" s="48"/>
      <c r="IFE136" s="48"/>
      <c r="IFF136" s="48"/>
      <c r="IFG136" s="48"/>
      <c r="IFH136" s="48"/>
      <c r="IFI136" s="48"/>
      <c r="IFJ136" s="48"/>
      <c r="IFK136" s="48"/>
      <c r="IFL136" s="48"/>
      <c r="IFM136" s="48"/>
      <c r="IFN136" s="48"/>
      <c r="IFO136" s="48"/>
      <c r="IFP136" s="48"/>
      <c r="IFQ136" s="48"/>
      <c r="IFR136" s="48"/>
      <c r="IFS136" s="48"/>
      <c r="IFT136" s="48"/>
      <c r="IFU136" s="48"/>
      <c r="IFV136" s="48"/>
      <c r="IFW136" s="48"/>
      <c r="IFX136" s="48"/>
      <c r="IFY136" s="48"/>
      <c r="IFZ136" s="48"/>
      <c r="IGA136" s="48"/>
      <c r="IGB136" s="48"/>
      <c r="IGC136" s="48"/>
      <c r="IGD136" s="48"/>
      <c r="IGE136" s="48"/>
      <c r="IGF136" s="48"/>
      <c r="IGG136" s="48"/>
      <c r="IGH136" s="48"/>
      <c r="IGI136" s="48"/>
      <c r="IGJ136" s="48"/>
      <c r="IGK136" s="48"/>
      <c r="IGL136" s="48"/>
      <c r="IGM136" s="48"/>
      <c r="IGN136" s="48"/>
      <c r="IGO136" s="48"/>
      <c r="IGP136" s="48"/>
      <c r="IGQ136" s="48"/>
      <c r="IGR136" s="48"/>
      <c r="IGS136" s="48"/>
      <c r="IGT136" s="48"/>
      <c r="IGU136" s="48"/>
      <c r="IGV136" s="48"/>
      <c r="IGW136" s="48"/>
      <c r="IGX136" s="48"/>
      <c r="IGY136" s="48"/>
      <c r="IGZ136" s="48"/>
      <c r="IHA136" s="48"/>
      <c r="IHB136" s="48"/>
      <c r="IHC136" s="48"/>
      <c r="IHD136" s="48"/>
      <c r="IHE136" s="48"/>
      <c r="IHF136" s="48"/>
      <c r="IHG136" s="48"/>
      <c r="IHH136" s="48"/>
      <c r="IHI136" s="48"/>
      <c r="IHJ136" s="48"/>
      <c r="IHK136" s="48"/>
      <c r="IHL136" s="48"/>
      <c r="IHM136" s="48"/>
      <c r="IHN136" s="48"/>
      <c r="IHO136" s="48"/>
      <c r="IHP136" s="48"/>
      <c r="IHQ136" s="48"/>
      <c r="IHR136" s="48"/>
      <c r="IHS136" s="48"/>
      <c r="IHT136" s="48"/>
      <c r="IHU136" s="48"/>
      <c r="IHV136" s="48"/>
      <c r="IHW136" s="48"/>
      <c r="IHX136" s="48"/>
      <c r="IHY136" s="48"/>
      <c r="IHZ136" s="48"/>
      <c r="IIA136" s="48"/>
      <c r="IIB136" s="48"/>
      <c r="IIC136" s="48"/>
      <c r="IID136" s="48"/>
      <c r="IIE136" s="48"/>
      <c r="IIF136" s="48"/>
      <c r="IIG136" s="48"/>
      <c r="IIH136" s="48"/>
      <c r="III136" s="48"/>
      <c r="IIJ136" s="48"/>
      <c r="IIK136" s="48"/>
      <c r="IIL136" s="48"/>
      <c r="IIM136" s="48"/>
      <c r="IIN136" s="48"/>
      <c r="IIO136" s="48"/>
      <c r="IIP136" s="48"/>
      <c r="IIQ136" s="48"/>
      <c r="IIR136" s="48"/>
      <c r="IIS136" s="48"/>
      <c r="IIT136" s="48"/>
      <c r="IIU136" s="48"/>
      <c r="IIV136" s="48"/>
      <c r="IIW136" s="48"/>
      <c r="IIX136" s="48"/>
      <c r="IIY136" s="48"/>
      <c r="IIZ136" s="48"/>
      <c r="IJA136" s="48"/>
      <c r="IJB136" s="48"/>
      <c r="IJC136" s="48"/>
      <c r="IJD136" s="48"/>
      <c r="IJE136" s="48"/>
      <c r="IJF136" s="48"/>
      <c r="IJG136" s="48"/>
      <c r="IJH136" s="48"/>
      <c r="IJI136" s="48"/>
      <c r="IJJ136" s="48"/>
      <c r="IJK136" s="48"/>
      <c r="IJL136" s="48"/>
      <c r="IJM136" s="48"/>
      <c r="IJN136" s="48"/>
      <c r="IJO136" s="48"/>
      <c r="IJP136" s="48"/>
      <c r="IJQ136" s="48"/>
      <c r="IJR136" s="48"/>
      <c r="IJS136" s="48"/>
      <c r="IJT136" s="48"/>
      <c r="IJU136" s="48"/>
      <c r="IJV136" s="48"/>
      <c r="IJW136" s="48"/>
      <c r="IJX136" s="48"/>
      <c r="IJY136" s="48"/>
      <c r="IJZ136" s="48"/>
      <c r="IKA136" s="48"/>
      <c r="IKB136" s="48"/>
      <c r="IKC136" s="48"/>
      <c r="IKD136" s="48"/>
      <c r="IKE136" s="48"/>
      <c r="IKF136" s="48"/>
      <c r="IKG136" s="48"/>
      <c r="IKH136" s="48"/>
      <c r="IKI136" s="48"/>
      <c r="IKJ136" s="48"/>
      <c r="IKK136" s="48"/>
      <c r="IKL136" s="48"/>
      <c r="IKM136" s="48"/>
      <c r="IKN136" s="48"/>
      <c r="IKO136" s="48"/>
      <c r="IKP136" s="48"/>
      <c r="IKQ136" s="48"/>
      <c r="IKR136" s="48"/>
      <c r="IKS136" s="48"/>
      <c r="IKT136" s="48"/>
      <c r="IKU136" s="48"/>
      <c r="IKV136" s="48"/>
      <c r="IKW136" s="48"/>
      <c r="IKX136" s="48"/>
      <c r="IKY136" s="48"/>
      <c r="IKZ136" s="48"/>
      <c r="ILA136" s="48"/>
      <c r="ILB136" s="48"/>
      <c r="ILC136" s="48"/>
      <c r="ILD136" s="48"/>
      <c r="ILE136" s="48"/>
      <c r="ILF136" s="48"/>
      <c r="ILG136" s="48"/>
      <c r="ILH136" s="48"/>
      <c r="ILI136" s="48"/>
      <c r="ILJ136" s="48"/>
      <c r="ILK136" s="48"/>
      <c r="ILL136" s="48"/>
      <c r="ILM136" s="48"/>
      <c r="ILN136" s="48"/>
      <c r="ILO136" s="48"/>
      <c r="ILP136" s="48"/>
      <c r="ILQ136" s="48"/>
      <c r="ILR136" s="48"/>
      <c r="ILS136" s="48"/>
      <c r="ILT136" s="48"/>
      <c r="ILU136" s="48"/>
      <c r="ILV136" s="48"/>
      <c r="ILW136" s="48"/>
      <c r="ILX136" s="48"/>
      <c r="ILY136" s="48"/>
      <c r="ILZ136" s="48"/>
      <c r="IMA136" s="48"/>
      <c r="IMB136" s="48"/>
      <c r="IMC136" s="48"/>
      <c r="IMD136" s="48"/>
      <c r="IME136" s="48"/>
      <c r="IMF136" s="48"/>
      <c r="IMG136" s="48"/>
      <c r="IMH136" s="48"/>
      <c r="IMI136" s="48"/>
      <c r="IMJ136" s="48"/>
      <c r="IMK136" s="48"/>
      <c r="IML136" s="48"/>
      <c r="IMM136" s="48"/>
      <c r="IMN136" s="48"/>
      <c r="IMO136" s="48"/>
      <c r="IMP136" s="48"/>
      <c r="IMQ136" s="48"/>
      <c r="IMR136" s="48"/>
      <c r="IMS136" s="48"/>
      <c r="IMT136" s="48"/>
      <c r="IMU136" s="48"/>
      <c r="IMV136" s="48"/>
      <c r="IMW136" s="48"/>
      <c r="IMX136" s="48"/>
      <c r="IMY136" s="48"/>
      <c r="IMZ136" s="48"/>
      <c r="INA136" s="48"/>
      <c r="INB136" s="48"/>
      <c r="INC136" s="48"/>
      <c r="IND136" s="48"/>
      <c r="INE136" s="48"/>
      <c r="INF136" s="48"/>
      <c r="ING136" s="48"/>
      <c r="INH136" s="48"/>
      <c r="INI136" s="48"/>
      <c r="INJ136" s="48"/>
      <c r="INK136" s="48"/>
      <c r="INL136" s="48"/>
      <c r="INM136" s="48"/>
      <c r="INN136" s="48"/>
      <c r="INO136" s="48"/>
      <c r="INP136" s="48"/>
      <c r="INQ136" s="48"/>
      <c r="INR136" s="48"/>
      <c r="INS136" s="48"/>
      <c r="INT136" s="48"/>
      <c r="INU136" s="48"/>
      <c r="INV136" s="48"/>
      <c r="INW136" s="48"/>
      <c r="INX136" s="48"/>
      <c r="INY136" s="48"/>
      <c r="INZ136" s="48"/>
      <c r="IOA136" s="48"/>
      <c r="IOB136" s="48"/>
      <c r="IOC136" s="48"/>
      <c r="IOD136" s="48"/>
      <c r="IOE136" s="48"/>
      <c r="IOF136" s="48"/>
      <c r="IOG136" s="48"/>
      <c r="IOH136" s="48"/>
      <c r="IOI136" s="48"/>
      <c r="IOJ136" s="48"/>
      <c r="IOK136" s="48"/>
      <c r="IOL136" s="48"/>
      <c r="IOM136" s="48"/>
      <c r="ION136" s="48"/>
      <c r="IOO136" s="48"/>
      <c r="IOP136" s="48"/>
      <c r="IOQ136" s="48"/>
      <c r="IOR136" s="48"/>
      <c r="IOS136" s="48"/>
      <c r="IOT136" s="48"/>
      <c r="IOU136" s="48"/>
      <c r="IOV136" s="48"/>
      <c r="IOW136" s="48"/>
      <c r="IOX136" s="48"/>
      <c r="IOY136" s="48"/>
      <c r="IOZ136" s="48"/>
      <c r="IPA136" s="48"/>
      <c r="IPB136" s="48"/>
      <c r="IPC136" s="48"/>
      <c r="IPD136" s="48"/>
      <c r="IPE136" s="48"/>
      <c r="IPF136" s="48"/>
      <c r="IPG136" s="48"/>
      <c r="IPH136" s="48"/>
      <c r="IPI136" s="48"/>
      <c r="IPJ136" s="48"/>
      <c r="IPK136" s="48"/>
      <c r="IPL136" s="48"/>
      <c r="IPM136" s="48"/>
      <c r="IPN136" s="48"/>
      <c r="IPO136" s="48"/>
      <c r="IPP136" s="48"/>
      <c r="IPQ136" s="48"/>
      <c r="IPR136" s="48"/>
      <c r="IPS136" s="48"/>
      <c r="IPT136" s="48"/>
      <c r="IPU136" s="48"/>
      <c r="IPV136" s="48"/>
      <c r="IPW136" s="48"/>
      <c r="IPX136" s="48"/>
      <c r="IPY136" s="48"/>
      <c r="IPZ136" s="48"/>
      <c r="IQA136" s="48"/>
      <c r="IQB136" s="48"/>
      <c r="IQC136" s="48"/>
      <c r="IQD136" s="48"/>
      <c r="IQE136" s="48"/>
      <c r="IQF136" s="48"/>
      <c r="IQG136" s="48"/>
      <c r="IQH136" s="48"/>
      <c r="IQI136" s="48"/>
      <c r="IQJ136" s="48"/>
      <c r="IQK136" s="48"/>
      <c r="IQL136" s="48"/>
      <c r="IQM136" s="48"/>
      <c r="IQN136" s="48"/>
      <c r="IQO136" s="48"/>
      <c r="IQP136" s="48"/>
      <c r="IQQ136" s="48"/>
      <c r="IQR136" s="48"/>
      <c r="IQS136" s="48"/>
      <c r="IQT136" s="48"/>
      <c r="IQU136" s="48"/>
      <c r="IQV136" s="48"/>
      <c r="IQW136" s="48"/>
      <c r="IQX136" s="48"/>
      <c r="IQY136" s="48"/>
      <c r="IQZ136" s="48"/>
      <c r="IRA136" s="48"/>
      <c r="IRB136" s="48"/>
      <c r="IRC136" s="48"/>
      <c r="IRD136" s="48"/>
      <c r="IRE136" s="48"/>
      <c r="IRF136" s="48"/>
      <c r="IRG136" s="48"/>
      <c r="IRH136" s="48"/>
      <c r="IRI136" s="48"/>
      <c r="IRJ136" s="48"/>
      <c r="IRK136" s="48"/>
      <c r="IRL136" s="48"/>
      <c r="IRM136" s="48"/>
      <c r="IRN136" s="48"/>
      <c r="IRO136" s="48"/>
      <c r="IRP136" s="48"/>
      <c r="IRQ136" s="48"/>
      <c r="IRR136" s="48"/>
      <c r="IRS136" s="48"/>
      <c r="IRT136" s="48"/>
      <c r="IRU136" s="48"/>
      <c r="IRV136" s="48"/>
      <c r="IRW136" s="48"/>
      <c r="IRX136" s="48"/>
      <c r="IRY136" s="48"/>
      <c r="IRZ136" s="48"/>
      <c r="ISA136" s="48"/>
      <c r="ISB136" s="48"/>
      <c r="ISC136" s="48"/>
      <c r="ISD136" s="48"/>
      <c r="ISE136" s="48"/>
      <c r="ISF136" s="48"/>
      <c r="ISG136" s="48"/>
      <c r="ISH136" s="48"/>
      <c r="ISI136" s="48"/>
      <c r="ISJ136" s="48"/>
      <c r="ISK136" s="48"/>
      <c r="ISL136" s="48"/>
      <c r="ISM136" s="48"/>
      <c r="ISN136" s="48"/>
      <c r="ISO136" s="48"/>
      <c r="ISP136" s="48"/>
      <c r="ISQ136" s="48"/>
      <c r="ISR136" s="48"/>
      <c r="ISS136" s="48"/>
      <c r="IST136" s="48"/>
      <c r="ISU136" s="48"/>
      <c r="ISV136" s="48"/>
      <c r="ISW136" s="48"/>
      <c r="ISX136" s="48"/>
      <c r="ISY136" s="48"/>
      <c r="ISZ136" s="48"/>
      <c r="ITA136" s="48"/>
      <c r="ITB136" s="48"/>
      <c r="ITC136" s="48"/>
      <c r="ITD136" s="48"/>
      <c r="ITE136" s="48"/>
      <c r="ITF136" s="48"/>
      <c r="ITG136" s="48"/>
      <c r="ITH136" s="48"/>
      <c r="ITI136" s="48"/>
      <c r="ITJ136" s="48"/>
      <c r="ITK136" s="48"/>
      <c r="ITL136" s="48"/>
      <c r="ITM136" s="48"/>
      <c r="ITN136" s="48"/>
      <c r="ITO136" s="48"/>
      <c r="ITP136" s="48"/>
      <c r="ITQ136" s="48"/>
      <c r="ITR136" s="48"/>
      <c r="ITS136" s="48"/>
      <c r="ITT136" s="48"/>
      <c r="ITU136" s="48"/>
      <c r="ITV136" s="48"/>
      <c r="ITW136" s="48"/>
      <c r="ITX136" s="48"/>
      <c r="ITY136" s="48"/>
      <c r="ITZ136" s="48"/>
      <c r="IUA136" s="48"/>
      <c r="IUB136" s="48"/>
      <c r="IUC136" s="48"/>
      <c r="IUD136" s="48"/>
      <c r="IUE136" s="48"/>
      <c r="IUF136" s="48"/>
      <c r="IUG136" s="48"/>
      <c r="IUH136" s="48"/>
      <c r="IUI136" s="48"/>
      <c r="IUJ136" s="48"/>
      <c r="IUK136" s="48"/>
      <c r="IUL136" s="48"/>
      <c r="IUM136" s="48"/>
      <c r="IUN136" s="48"/>
      <c r="IUO136" s="48"/>
      <c r="IUP136" s="48"/>
      <c r="IUQ136" s="48"/>
      <c r="IUR136" s="48"/>
      <c r="IUS136" s="48"/>
      <c r="IUT136" s="48"/>
      <c r="IUU136" s="48"/>
      <c r="IUV136" s="48"/>
      <c r="IUW136" s="48"/>
      <c r="IUX136" s="48"/>
      <c r="IUY136" s="48"/>
      <c r="IUZ136" s="48"/>
      <c r="IVA136" s="48"/>
      <c r="IVB136" s="48"/>
      <c r="IVC136" s="48"/>
      <c r="IVD136" s="48"/>
      <c r="IVE136" s="48"/>
      <c r="IVF136" s="48"/>
      <c r="IVG136" s="48"/>
      <c r="IVH136" s="48"/>
      <c r="IVI136" s="48"/>
      <c r="IVJ136" s="48"/>
      <c r="IVK136" s="48"/>
      <c r="IVL136" s="48"/>
      <c r="IVM136" s="48"/>
      <c r="IVN136" s="48"/>
      <c r="IVO136" s="48"/>
      <c r="IVP136" s="48"/>
      <c r="IVQ136" s="48"/>
      <c r="IVR136" s="48"/>
      <c r="IVS136" s="48"/>
      <c r="IVT136" s="48"/>
      <c r="IVU136" s="48"/>
      <c r="IVV136" s="48"/>
      <c r="IVW136" s="48"/>
      <c r="IVX136" s="48"/>
      <c r="IVY136" s="48"/>
      <c r="IVZ136" s="48"/>
      <c r="IWA136" s="48"/>
      <c r="IWB136" s="48"/>
      <c r="IWC136" s="48"/>
      <c r="IWD136" s="48"/>
      <c r="IWE136" s="48"/>
      <c r="IWF136" s="48"/>
      <c r="IWG136" s="48"/>
      <c r="IWH136" s="48"/>
      <c r="IWI136" s="48"/>
      <c r="IWJ136" s="48"/>
      <c r="IWK136" s="48"/>
      <c r="IWL136" s="48"/>
      <c r="IWM136" s="48"/>
      <c r="IWN136" s="48"/>
      <c r="IWO136" s="48"/>
      <c r="IWP136" s="48"/>
      <c r="IWQ136" s="48"/>
      <c r="IWR136" s="48"/>
      <c r="IWS136" s="48"/>
      <c r="IWT136" s="48"/>
      <c r="IWU136" s="48"/>
      <c r="IWV136" s="48"/>
      <c r="IWW136" s="48"/>
      <c r="IWX136" s="48"/>
      <c r="IWY136" s="48"/>
      <c r="IWZ136" s="48"/>
      <c r="IXA136" s="48"/>
      <c r="IXB136" s="48"/>
      <c r="IXC136" s="48"/>
      <c r="IXD136" s="48"/>
      <c r="IXE136" s="48"/>
      <c r="IXF136" s="48"/>
      <c r="IXG136" s="48"/>
      <c r="IXH136" s="48"/>
      <c r="IXI136" s="48"/>
      <c r="IXJ136" s="48"/>
      <c r="IXK136" s="48"/>
      <c r="IXL136" s="48"/>
      <c r="IXM136" s="48"/>
      <c r="IXN136" s="48"/>
      <c r="IXO136" s="48"/>
      <c r="IXP136" s="48"/>
      <c r="IXQ136" s="48"/>
      <c r="IXR136" s="48"/>
      <c r="IXS136" s="48"/>
      <c r="IXT136" s="48"/>
      <c r="IXU136" s="48"/>
      <c r="IXV136" s="48"/>
      <c r="IXW136" s="48"/>
      <c r="IXX136" s="48"/>
      <c r="IXY136" s="48"/>
      <c r="IXZ136" s="48"/>
      <c r="IYA136" s="48"/>
      <c r="IYB136" s="48"/>
      <c r="IYC136" s="48"/>
      <c r="IYD136" s="48"/>
      <c r="IYE136" s="48"/>
      <c r="IYF136" s="48"/>
      <c r="IYG136" s="48"/>
      <c r="IYH136" s="48"/>
      <c r="IYI136" s="48"/>
      <c r="IYJ136" s="48"/>
      <c r="IYK136" s="48"/>
      <c r="IYL136" s="48"/>
      <c r="IYM136" s="48"/>
      <c r="IYN136" s="48"/>
      <c r="IYO136" s="48"/>
      <c r="IYP136" s="48"/>
      <c r="IYQ136" s="48"/>
      <c r="IYR136" s="48"/>
      <c r="IYS136" s="48"/>
      <c r="IYT136" s="48"/>
      <c r="IYU136" s="48"/>
      <c r="IYV136" s="48"/>
      <c r="IYW136" s="48"/>
      <c r="IYX136" s="48"/>
      <c r="IYY136" s="48"/>
      <c r="IYZ136" s="48"/>
      <c r="IZA136" s="48"/>
      <c r="IZB136" s="48"/>
      <c r="IZC136" s="48"/>
      <c r="IZD136" s="48"/>
      <c r="IZE136" s="48"/>
      <c r="IZF136" s="48"/>
      <c r="IZG136" s="48"/>
      <c r="IZH136" s="48"/>
      <c r="IZI136" s="48"/>
      <c r="IZJ136" s="48"/>
      <c r="IZK136" s="48"/>
      <c r="IZL136" s="48"/>
      <c r="IZM136" s="48"/>
      <c r="IZN136" s="48"/>
      <c r="IZO136" s="48"/>
      <c r="IZP136" s="48"/>
      <c r="IZQ136" s="48"/>
      <c r="IZR136" s="48"/>
      <c r="IZS136" s="48"/>
      <c r="IZT136" s="48"/>
      <c r="IZU136" s="48"/>
      <c r="IZV136" s="48"/>
      <c r="IZW136" s="48"/>
      <c r="IZX136" s="48"/>
      <c r="IZY136" s="48"/>
      <c r="IZZ136" s="48"/>
      <c r="JAA136" s="48"/>
      <c r="JAB136" s="48"/>
      <c r="JAC136" s="48"/>
      <c r="JAD136" s="48"/>
      <c r="JAE136" s="48"/>
      <c r="JAF136" s="48"/>
      <c r="JAG136" s="48"/>
      <c r="JAH136" s="48"/>
      <c r="JAI136" s="48"/>
      <c r="JAJ136" s="48"/>
      <c r="JAK136" s="48"/>
      <c r="JAL136" s="48"/>
      <c r="JAM136" s="48"/>
      <c r="JAN136" s="48"/>
      <c r="JAO136" s="48"/>
      <c r="JAP136" s="48"/>
      <c r="JAQ136" s="48"/>
      <c r="JAR136" s="48"/>
      <c r="JAS136" s="48"/>
      <c r="JAT136" s="48"/>
      <c r="JAU136" s="48"/>
      <c r="JAV136" s="48"/>
      <c r="JAW136" s="48"/>
      <c r="JAX136" s="48"/>
      <c r="JAY136" s="48"/>
      <c r="JAZ136" s="48"/>
      <c r="JBA136" s="48"/>
      <c r="JBB136" s="48"/>
      <c r="JBC136" s="48"/>
      <c r="JBD136" s="48"/>
      <c r="JBE136" s="48"/>
      <c r="JBF136" s="48"/>
      <c r="JBG136" s="48"/>
      <c r="JBH136" s="48"/>
      <c r="JBI136" s="48"/>
      <c r="JBJ136" s="48"/>
      <c r="JBK136" s="48"/>
      <c r="JBL136" s="48"/>
      <c r="JBM136" s="48"/>
      <c r="JBN136" s="48"/>
      <c r="JBO136" s="48"/>
      <c r="JBP136" s="48"/>
      <c r="JBQ136" s="48"/>
      <c r="JBR136" s="48"/>
      <c r="JBS136" s="48"/>
      <c r="JBT136" s="48"/>
      <c r="JBU136" s="48"/>
      <c r="JBV136" s="48"/>
      <c r="JBW136" s="48"/>
      <c r="JBX136" s="48"/>
      <c r="JBY136" s="48"/>
      <c r="JBZ136" s="48"/>
      <c r="JCA136" s="48"/>
      <c r="JCB136" s="48"/>
      <c r="JCC136" s="48"/>
      <c r="JCD136" s="48"/>
      <c r="JCE136" s="48"/>
      <c r="JCF136" s="48"/>
      <c r="JCG136" s="48"/>
      <c r="JCH136" s="48"/>
      <c r="JCI136" s="48"/>
      <c r="JCJ136" s="48"/>
      <c r="JCK136" s="48"/>
      <c r="JCL136" s="48"/>
      <c r="JCM136" s="48"/>
      <c r="JCN136" s="48"/>
      <c r="JCO136" s="48"/>
      <c r="JCP136" s="48"/>
      <c r="JCQ136" s="48"/>
      <c r="JCR136" s="48"/>
      <c r="JCS136" s="48"/>
      <c r="JCT136" s="48"/>
      <c r="JCU136" s="48"/>
      <c r="JCV136" s="48"/>
      <c r="JCW136" s="48"/>
      <c r="JCX136" s="48"/>
      <c r="JCY136" s="48"/>
      <c r="JCZ136" s="48"/>
      <c r="JDA136" s="48"/>
      <c r="JDB136" s="48"/>
      <c r="JDC136" s="48"/>
      <c r="JDD136" s="48"/>
      <c r="JDE136" s="48"/>
      <c r="JDF136" s="48"/>
      <c r="JDG136" s="48"/>
      <c r="JDH136" s="48"/>
      <c r="JDI136" s="48"/>
      <c r="JDJ136" s="48"/>
      <c r="JDK136" s="48"/>
      <c r="JDL136" s="48"/>
      <c r="JDM136" s="48"/>
      <c r="JDN136" s="48"/>
      <c r="JDO136" s="48"/>
      <c r="JDP136" s="48"/>
      <c r="JDQ136" s="48"/>
      <c r="JDR136" s="48"/>
      <c r="JDS136" s="48"/>
      <c r="JDT136" s="48"/>
      <c r="JDU136" s="48"/>
      <c r="JDV136" s="48"/>
      <c r="JDW136" s="48"/>
      <c r="JDX136" s="48"/>
      <c r="JDY136" s="48"/>
      <c r="JDZ136" s="48"/>
      <c r="JEA136" s="48"/>
      <c r="JEB136" s="48"/>
      <c r="JEC136" s="48"/>
      <c r="JED136" s="48"/>
      <c r="JEE136" s="48"/>
      <c r="JEF136" s="48"/>
      <c r="JEG136" s="48"/>
      <c r="JEH136" s="48"/>
      <c r="JEI136" s="48"/>
      <c r="JEJ136" s="48"/>
      <c r="JEK136" s="48"/>
      <c r="JEL136" s="48"/>
      <c r="JEM136" s="48"/>
      <c r="JEN136" s="48"/>
      <c r="JEO136" s="48"/>
      <c r="JEP136" s="48"/>
      <c r="JEQ136" s="48"/>
      <c r="JER136" s="48"/>
      <c r="JES136" s="48"/>
      <c r="JET136" s="48"/>
      <c r="JEU136" s="48"/>
      <c r="JEV136" s="48"/>
      <c r="JEW136" s="48"/>
      <c r="JEX136" s="48"/>
      <c r="JEY136" s="48"/>
      <c r="JEZ136" s="48"/>
      <c r="JFA136" s="48"/>
      <c r="JFB136" s="48"/>
      <c r="JFC136" s="48"/>
      <c r="JFD136" s="48"/>
      <c r="JFE136" s="48"/>
      <c r="JFF136" s="48"/>
      <c r="JFG136" s="48"/>
      <c r="JFH136" s="48"/>
      <c r="JFI136" s="48"/>
      <c r="JFJ136" s="48"/>
      <c r="JFK136" s="48"/>
      <c r="JFL136" s="48"/>
      <c r="JFM136" s="48"/>
      <c r="JFN136" s="48"/>
      <c r="JFO136" s="48"/>
      <c r="JFP136" s="48"/>
      <c r="JFQ136" s="48"/>
      <c r="JFR136" s="48"/>
      <c r="JFS136" s="48"/>
      <c r="JFT136" s="48"/>
      <c r="JFU136" s="48"/>
      <c r="JFV136" s="48"/>
      <c r="JFW136" s="48"/>
      <c r="JFX136" s="48"/>
      <c r="JFY136" s="48"/>
      <c r="JFZ136" s="48"/>
      <c r="JGA136" s="48"/>
      <c r="JGB136" s="48"/>
      <c r="JGC136" s="48"/>
      <c r="JGD136" s="48"/>
      <c r="JGE136" s="48"/>
      <c r="JGF136" s="48"/>
      <c r="JGG136" s="48"/>
      <c r="JGH136" s="48"/>
      <c r="JGI136" s="48"/>
      <c r="JGJ136" s="48"/>
      <c r="JGK136" s="48"/>
      <c r="JGL136" s="48"/>
      <c r="JGM136" s="48"/>
      <c r="JGN136" s="48"/>
      <c r="JGO136" s="48"/>
      <c r="JGP136" s="48"/>
      <c r="JGQ136" s="48"/>
      <c r="JGR136" s="48"/>
      <c r="JGS136" s="48"/>
      <c r="JGT136" s="48"/>
      <c r="JGU136" s="48"/>
      <c r="JGV136" s="48"/>
      <c r="JGW136" s="48"/>
      <c r="JGX136" s="48"/>
      <c r="JGY136" s="48"/>
      <c r="JGZ136" s="48"/>
      <c r="JHA136" s="48"/>
      <c r="JHB136" s="48"/>
      <c r="JHC136" s="48"/>
      <c r="JHD136" s="48"/>
      <c r="JHE136" s="48"/>
      <c r="JHF136" s="48"/>
      <c r="JHG136" s="48"/>
      <c r="JHH136" s="48"/>
      <c r="JHI136" s="48"/>
      <c r="JHJ136" s="48"/>
      <c r="JHK136" s="48"/>
      <c r="JHL136" s="48"/>
      <c r="JHM136" s="48"/>
      <c r="JHN136" s="48"/>
      <c r="JHO136" s="48"/>
      <c r="JHP136" s="48"/>
      <c r="JHQ136" s="48"/>
      <c r="JHR136" s="48"/>
      <c r="JHS136" s="48"/>
      <c r="JHT136" s="48"/>
      <c r="JHU136" s="48"/>
      <c r="JHV136" s="48"/>
      <c r="JHW136" s="48"/>
      <c r="JHX136" s="48"/>
      <c r="JHY136" s="48"/>
      <c r="JHZ136" s="48"/>
      <c r="JIA136" s="48"/>
      <c r="JIB136" s="48"/>
      <c r="JIC136" s="48"/>
      <c r="JID136" s="48"/>
      <c r="JIE136" s="48"/>
      <c r="JIF136" s="48"/>
      <c r="JIG136" s="48"/>
      <c r="JIH136" s="48"/>
      <c r="JII136" s="48"/>
      <c r="JIJ136" s="48"/>
      <c r="JIK136" s="48"/>
      <c r="JIL136" s="48"/>
      <c r="JIM136" s="48"/>
      <c r="JIN136" s="48"/>
      <c r="JIO136" s="48"/>
      <c r="JIP136" s="48"/>
      <c r="JIQ136" s="48"/>
      <c r="JIR136" s="48"/>
      <c r="JIS136" s="48"/>
      <c r="JIT136" s="48"/>
      <c r="JIU136" s="48"/>
      <c r="JIV136" s="48"/>
      <c r="JIW136" s="48"/>
      <c r="JIX136" s="48"/>
      <c r="JIY136" s="48"/>
      <c r="JIZ136" s="48"/>
      <c r="JJA136" s="48"/>
      <c r="JJB136" s="48"/>
      <c r="JJC136" s="48"/>
      <c r="JJD136" s="48"/>
      <c r="JJE136" s="48"/>
      <c r="JJF136" s="48"/>
      <c r="JJG136" s="48"/>
      <c r="JJH136" s="48"/>
      <c r="JJI136" s="48"/>
      <c r="JJJ136" s="48"/>
      <c r="JJK136" s="48"/>
      <c r="JJL136" s="48"/>
      <c r="JJM136" s="48"/>
      <c r="JJN136" s="48"/>
      <c r="JJO136" s="48"/>
      <c r="JJP136" s="48"/>
      <c r="JJQ136" s="48"/>
      <c r="JJR136" s="48"/>
      <c r="JJS136" s="48"/>
      <c r="JJT136" s="48"/>
      <c r="JJU136" s="48"/>
      <c r="JJV136" s="48"/>
      <c r="JJW136" s="48"/>
      <c r="JJX136" s="48"/>
      <c r="JJY136" s="48"/>
      <c r="JJZ136" s="48"/>
      <c r="JKA136" s="48"/>
      <c r="JKB136" s="48"/>
      <c r="JKC136" s="48"/>
      <c r="JKD136" s="48"/>
      <c r="JKE136" s="48"/>
      <c r="JKF136" s="48"/>
      <c r="JKG136" s="48"/>
      <c r="JKH136" s="48"/>
      <c r="JKI136" s="48"/>
      <c r="JKJ136" s="48"/>
      <c r="JKK136" s="48"/>
      <c r="JKL136" s="48"/>
      <c r="JKM136" s="48"/>
      <c r="JKN136" s="48"/>
      <c r="JKO136" s="48"/>
      <c r="JKP136" s="48"/>
      <c r="JKQ136" s="48"/>
      <c r="JKR136" s="48"/>
      <c r="JKS136" s="48"/>
      <c r="JKT136" s="48"/>
      <c r="JKU136" s="48"/>
      <c r="JKV136" s="48"/>
      <c r="JKW136" s="48"/>
      <c r="JKX136" s="48"/>
      <c r="JKY136" s="48"/>
      <c r="JKZ136" s="48"/>
      <c r="JLA136" s="48"/>
      <c r="JLB136" s="48"/>
      <c r="JLC136" s="48"/>
      <c r="JLD136" s="48"/>
      <c r="JLE136" s="48"/>
      <c r="JLF136" s="48"/>
      <c r="JLG136" s="48"/>
      <c r="JLH136" s="48"/>
      <c r="JLI136" s="48"/>
      <c r="JLJ136" s="48"/>
      <c r="JLK136" s="48"/>
      <c r="JLL136" s="48"/>
      <c r="JLM136" s="48"/>
      <c r="JLN136" s="48"/>
      <c r="JLO136" s="48"/>
      <c r="JLP136" s="48"/>
      <c r="JLQ136" s="48"/>
      <c r="JLR136" s="48"/>
      <c r="JLS136" s="48"/>
      <c r="JLT136" s="48"/>
      <c r="JLU136" s="48"/>
      <c r="JLV136" s="48"/>
      <c r="JLW136" s="48"/>
      <c r="JLX136" s="48"/>
      <c r="JLY136" s="48"/>
      <c r="JLZ136" s="48"/>
      <c r="JMA136" s="48"/>
      <c r="JMB136" s="48"/>
      <c r="JMC136" s="48"/>
      <c r="JMD136" s="48"/>
      <c r="JME136" s="48"/>
      <c r="JMF136" s="48"/>
      <c r="JMG136" s="48"/>
      <c r="JMH136" s="48"/>
      <c r="JMI136" s="48"/>
      <c r="JMJ136" s="48"/>
      <c r="JMK136" s="48"/>
      <c r="JML136" s="48"/>
      <c r="JMM136" s="48"/>
      <c r="JMN136" s="48"/>
      <c r="JMO136" s="48"/>
      <c r="JMP136" s="48"/>
      <c r="JMQ136" s="48"/>
      <c r="JMR136" s="48"/>
      <c r="JMS136" s="48"/>
      <c r="JMT136" s="48"/>
      <c r="JMU136" s="48"/>
      <c r="JMV136" s="48"/>
      <c r="JMW136" s="48"/>
      <c r="JMX136" s="48"/>
      <c r="JMY136" s="48"/>
      <c r="JMZ136" s="48"/>
      <c r="JNA136" s="48"/>
      <c r="JNB136" s="48"/>
      <c r="JNC136" s="48"/>
      <c r="JND136" s="48"/>
      <c r="JNE136" s="48"/>
      <c r="JNF136" s="48"/>
      <c r="JNG136" s="48"/>
      <c r="JNH136" s="48"/>
      <c r="JNI136" s="48"/>
      <c r="JNJ136" s="48"/>
      <c r="JNK136" s="48"/>
      <c r="JNL136" s="48"/>
      <c r="JNM136" s="48"/>
      <c r="JNN136" s="48"/>
      <c r="JNO136" s="48"/>
      <c r="JNP136" s="48"/>
      <c r="JNQ136" s="48"/>
      <c r="JNR136" s="48"/>
      <c r="JNS136" s="48"/>
      <c r="JNT136" s="48"/>
      <c r="JNU136" s="48"/>
      <c r="JNV136" s="48"/>
      <c r="JNW136" s="48"/>
      <c r="JNX136" s="48"/>
      <c r="JNY136" s="48"/>
      <c r="JNZ136" s="48"/>
      <c r="JOA136" s="48"/>
      <c r="JOB136" s="48"/>
      <c r="JOC136" s="48"/>
      <c r="JOD136" s="48"/>
      <c r="JOE136" s="48"/>
      <c r="JOF136" s="48"/>
      <c r="JOG136" s="48"/>
      <c r="JOH136" s="48"/>
      <c r="JOI136" s="48"/>
      <c r="JOJ136" s="48"/>
      <c r="JOK136" s="48"/>
      <c r="JOL136" s="48"/>
      <c r="JOM136" s="48"/>
      <c r="JON136" s="48"/>
      <c r="JOO136" s="48"/>
      <c r="JOP136" s="48"/>
      <c r="JOQ136" s="48"/>
      <c r="JOR136" s="48"/>
      <c r="JOS136" s="48"/>
      <c r="JOT136" s="48"/>
      <c r="JOU136" s="48"/>
      <c r="JOV136" s="48"/>
      <c r="JOW136" s="48"/>
      <c r="JOX136" s="48"/>
      <c r="JOY136" s="48"/>
      <c r="JOZ136" s="48"/>
      <c r="JPA136" s="48"/>
      <c r="JPB136" s="48"/>
      <c r="JPC136" s="48"/>
      <c r="JPD136" s="48"/>
      <c r="JPE136" s="48"/>
      <c r="JPF136" s="48"/>
      <c r="JPG136" s="48"/>
      <c r="JPH136" s="48"/>
      <c r="JPI136" s="48"/>
      <c r="JPJ136" s="48"/>
      <c r="JPK136" s="48"/>
      <c r="JPL136" s="48"/>
      <c r="JPM136" s="48"/>
      <c r="JPN136" s="48"/>
      <c r="JPO136" s="48"/>
      <c r="JPP136" s="48"/>
      <c r="JPQ136" s="48"/>
      <c r="JPR136" s="48"/>
      <c r="JPS136" s="48"/>
      <c r="JPT136" s="48"/>
      <c r="JPU136" s="48"/>
      <c r="JPV136" s="48"/>
      <c r="JPW136" s="48"/>
      <c r="JPX136" s="48"/>
      <c r="JPY136" s="48"/>
      <c r="JPZ136" s="48"/>
      <c r="JQA136" s="48"/>
      <c r="JQB136" s="48"/>
      <c r="JQC136" s="48"/>
      <c r="JQD136" s="48"/>
      <c r="JQE136" s="48"/>
      <c r="JQF136" s="48"/>
      <c r="JQG136" s="48"/>
      <c r="JQH136" s="48"/>
      <c r="JQI136" s="48"/>
      <c r="JQJ136" s="48"/>
      <c r="JQK136" s="48"/>
      <c r="JQL136" s="48"/>
      <c r="JQM136" s="48"/>
      <c r="JQN136" s="48"/>
      <c r="JQO136" s="48"/>
      <c r="JQP136" s="48"/>
      <c r="JQQ136" s="48"/>
      <c r="JQR136" s="48"/>
      <c r="JQS136" s="48"/>
      <c r="JQT136" s="48"/>
      <c r="JQU136" s="48"/>
      <c r="JQV136" s="48"/>
      <c r="JQW136" s="48"/>
      <c r="JQX136" s="48"/>
      <c r="JQY136" s="48"/>
      <c r="JQZ136" s="48"/>
      <c r="JRA136" s="48"/>
      <c r="JRB136" s="48"/>
      <c r="JRC136" s="48"/>
      <c r="JRD136" s="48"/>
      <c r="JRE136" s="48"/>
      <c r="JRF136" s="48"/>
      <c r="JRG136" s="48"/>
      <c r="JRH136" s="48"/>
      <c r="JRI136" s="48"/>
      <c r="JRJ136" s="48"/>
      <c r="JRK136" s="48"/>
      <c r="JRL136" s="48"/>
      <c r="JRM136" s="48"/>
      <c r="JRN136" s="48"/>
      <c r="JRO136" s="48"/>
      <c r="JRP136" s="48"/>
      <c r="JRQ136" s="48"/>
      <c r="JRR136" s="48"/>
      <c r="JRS136" s="48"/>
      <c r="JRT136" s="48"/>
      <c r="JRU136" s="48"/>
      <c r="JRV136" s="48"/>
      <c r="JRW136" s="48"/>
      <c r="JRX136" s="48"/>
      <c r="JRY136" s="48"/>
      <c r="JRZ136" s="48"/>
      <c r="JSA136" s="48"/>
      <c r="JSB136" s="48"/>
      <c r="JSC136" s="48"/>
      <c r="JSD136" s="48"/>
      <c r="JSE136" s="48"/>
      <c r="JSF136" s="48"/>
      <c r="JSG136" s="48"/>
      <c r="JSH136" s="48"/>
      <c r="JSI136" s="48"/>
      <c r="JSJ136" s="48"/>
      <c r="JSK136" s="48"/>
      <c r="JSL136" s="48"/>
      <c r="JSM136" s="48"/>
      <c r="JSN136" s="48"/>
      <c r="JSO136" s="48"/>
      <c r="JSP136" s="48"/>
      <c r="JSQ136" s="48"/>
      <c r="JSR136" s="48"/>
      <c r="JSS136" s="48"/>
      <c r="JST136" s="48"/>
      <c r="JSU136" s="48"/>
      <c r="JSV136" s="48"/>
      <c r="JSW136" s="48"/>
      <c r="JSX136" s="48"/>
      <c r="JSY136" s="48"/>
      <c r="JSZ136" s="48"/>
      <c r="JTA136" s="48"/>
      <c r="JTB136" s="48"/>
      <c r="JTC136" s="48"/>
      <c r="JTD136" s="48"/>
      <c r="JTE136" s="48"/>
      <c r="JTF136" s="48"/>
      <c r="JTG136" s="48"/>
      <c r="JTH136" s="48"/>
      <c r="JTI136" s="48"/>
      <c r="JTJ136" s="48"/>
      <c r="JTK136" s="48"/>
      <c r="JTL136" s="48"/>
      <c r="JTM136" s="48"/>
      <c r="JTN136" s="48"/>
      <c r="JTO136" s="48"/>
      <c r="JTP136" s="48"/>
      <c r="JTQ136" s="48"/>
      <c r="JTR136" s="48"/>
      <c r="JTS136" s="48"/>
      <c r="JTT136" s="48"/>
      <c r="JTU136" s="48"/>
      <c r="JTV136" s="48"/>
      <c r="JTW136" s="48"/>
      <c r="JTX136" s="48"/>
      <c r="JTY136" s="48"/>
      <c r="JTZ136" s="48"/>
      <c r="JUA136" s="48"/>
      <c r="JUB136" s="48"/>
      <c r="JUC136" s="48"/>
      <c r="JUD136" s="48"/>
      <c r="JUE136" s="48"/>
      <c r="JUF136" s="48"/>
      <c r="JUG136" s="48"/>
      <c r="JUH136" s="48"/>
      <c r="JUI136" s="48"/>
      <c r="JUJ136" s="48"/>
      <c r="JUK136" s="48"/>
      <c r="JUL136" s="48"/>
      <c r="JUM136" s="48"/>
      <c r="JUN136" s="48"/>
      <c r="JUO136" s="48"/>
      <c r="JUP136" s="48"/>
      <c r="JUQ136" s="48"/>
      <c r="JUR136" s="48"/>
      <c r="JUS136" s="48"/>
      <c r="JUT136" s="48"/>
      <c r="JUU136" s="48"/>
      <c r="JUV136" s="48"/>
      <c r="JUW136" s="48"/>
      <c r="JUX136" s="48"/>
      <c r="JUY136" s="48"/>
      <c r="JUZ136" s="48"/>
      <c r="JVA136" s="48"/>
      <c r="JVB136" s="48"/>
      <c r="JVC136" s="48"/>
      <c r="JVD136" s="48"/>
      <c r="JVE136" s="48"/>
      <c r="JVF136" s="48"/>
      <c r="JVG136" s="48"/>
      <c r="JVH136" s="48"/>
      <c r="JVI136" s="48"/>
      <c r="JVJ136" s="48"/>
      <c r="JVK136" s="48"/>
      <c r="JVL136" s="48"/>
      <c r="JVM136" s="48"/>
      <c r="JVN136" s="48"/>
      <c r="JVO136" s="48"/>
      <c r="JVP136" s="48"/>
      <c r="JVQ136" s="48"/>
      <c r="JVR136" s="48"/>
      <c r="JVS136" s="48"/>
      <c r="JVT136" s="48"/>
      <c r="JVU136" s="48"/>
      <c r="JVV136" s="48"/>
      <c r="JVW136" s="48"/>
      <c r="JVX136" s="48"/>
      <c r="JVY136" s="48"/>
      <c r="JVZ136" s="48"/>
      <c r="JWA136" s="48"/>
      <c r="JWB136" s="48"/>
      <c r="JWC136" s="48"/>
      <c r="JWD136" s="48"/>
      <c r="JWE136" s="48"/>
      <c r="JWF136" s="48"/>
      <c r="JWG136" s="48"/>
      <c r="JWH136" s="48"/>
      <c r="JWI136" s="48"/>
      <c r="JWJ136" s="48"/>
      <c r="JWK136" s="48"/>
      <c r="JWL136" s="48"/>
      <c r="JWM136" s="48"/>
      <c r="JWN136" s="48"/>
      <c r="JWO136" s="48"/>
      <c r="JWP136" s="48"/>
      <c r="JWQ136" s="48"/>
      <c r="JWR136" s="48"/>
      <c r="JWS136" s="48"/>
      <c r="JWT136" s="48"/>
      <c r="JWU136" s="48"/>
      <c r="JWV136" s="48"/>
      <c r="JWW136" s="48"/>
      <c r="JWX136" s="48"/>
      <c r="JWY136" s="48"/>
      <c r="JWZ136" s="48"/>
      <c r="JXA136" s="48"/>
      <c r="JXB136" s="48"/>
      <c r="JXC136" s="48"/>
      <c r="JXD136" s="48"/>
      <c r="JXE136" s="48"/>
      <c r="JXF136" s="48"/>
      <c r="JXG136" s="48"/>
      <c r="JXH136" s="48"/>
      <c r="JXI136" s="48"/>
      <c r="JXJ136" s="48"/>
      <c r="JXK136" s="48"/>
      <c r="JXL136" s="48"/>
      <c r="JXM136" s="48"/>
      <c r="JXN136" s="48"/>
      <c r="JXO136" s="48"/>
      <c r="JXP136" s="48"/>
      <c r="JXQ136" s="48"/>
      <c r="JXR136" s="48"/>
      <c r="JXS136" s="48"/>
      <c r="JXT136" s="48"/>
      <c r="JXU136" s="48"/>
      <c r="JXV136" s="48"/>
      <c r="JXW136" s="48"/>
      <c r="JXX136" s="48"/>
      <c r="JXY136" s="48"/>
      <c r="JXZ136" s="48"/>
      <c r="JYA136" s="48"/>
      <c r="JYB136" s="48"/>
      <c r="JYC136" s="48"/>
      <c r="JYD136" s="48"/>
      <c r="JYE136" s="48"/>
      <c r="JYF136" s="48"/>
      <c r="JYG136" s="48"/>
      <c r="JYH136" s="48"/>
      <c r="JYI136" s="48"/>
      <c r="JYJ136" s="48"/>
      <c r="JYK136" s="48"/>
      <c r="JYL136" s="48"/>
      <c r="JYM136" s="48"/>
      <c r="JYN136" s="48"/>
      <c r="JYO136" s="48"/>
      <c r="JYP136" s="48"/>
      <c r="JYQ136" s="48"/>
      <c r="JYR136" s="48"/>
      <c r="JYS136" s="48"/>
      <c r="JYT136" s="48"/>
      <c r="JYU136" s="48"/>
      <c r="JYV136" s="48"/>
      <c r="JYW136" s="48"/>
      <c r="JYX136" s="48"/>
      <c r="JYY136" s="48"/>
      <c r="JYZ136" s="48"/>
      <c r="JZA136" s="48"/>
      <c r="JZB136" s="48"/>
      <c r="JZC136" s="48"/>
      <c r="JZD136" s="48"/>
      <c r="JZE136" s="48"/>
      <c r="JZF136" s="48"/>
      <c r="JZG136" s="48"/>
      <c r="JZH136" s="48"/>
      <c r="JZI136" s="48"/>
      <c r="JZJ136" s="48"/>
      <c r="JZK136" s="48"/>
      <c r="JZL136" s="48"/>
      <c r="JZM136" s="48"/>
      <c r="JZN136" s="48"/>
      <c r="JZO136" s="48"/>
      <c r="JZP136" s="48"/>
      <c r="JZQ136" s="48"/>
      <c r="JZR136" s="48"/>
      <c r="JZS136" s="48"/>
      <c r="JZT136" s="48"/>
      <c r="JZU136" s="48"/>
      <c r="JZV136" s="48"/>
      <c r="JZW136" s="48"/>
      <c r="JZX136" s="48"/>
      <c r="JZY136" s="48"/>
      <c r="JZZ136" s="48"/>
      <c r="KAA136" s="48"/>
      <c r="KAB136" s="48"/>
      <c r="KAC136" s="48"/>
      <c r="KAD136" s="48"/>
      <c r="KAE136" s="48"/>
      <c r="KAF136" s="48"/>
      <c r="KAG136" s="48"/>
      <c r="KAH136" s="48"/>
      <c r="KAI136" s="48"/>
      <c r="KAJ136" s="48"/>
      <c r="KAK136" s="48"/>
      <c r="KAL136" s="48"/>
      <c r="KAM136" s="48"/>
      <c r="KAN136" s="48"/>
      <c r="KAO136" s="48"/>
      <c r="KAP136" s="48"/>
      <c r="KAQ136" s="48"/>
      <c r="KAR136" s="48"/>
      <c r="KAS136" s="48"/>
      <c r="KAT136" s="48"/>
      <c r="KAU136" s="48"/>
      <c r="KAV136" s="48"/>
      <c r="KAW136" s="48"/>
      <c r="KAX136" s="48"/>
      <c r="KAY136" s="48"/>
      <c r="KAZ136" s="48"/>
      <c r="KBA136" s="48"/>
      <c r="KBB136" s="48"/>
      <c r="KBC136" s="48"/>
      <c r="KBD136" s="48"/>
      <c r="KBE136" s="48"/>
      <c r="KBF136" s="48"/>
      <c r="KBG136" s="48"/>
      <c r="KBH136" s="48"/>
      <c r="KBI136" s="48"/>
      <c r="KBJ136" s="48"/>
      <c r="KBK136" s="48"/>
      <c r="KBL136" s="48"/>
      <c r="KBM136" s="48"/>
      <c r="KBN136" s="48"/>
      <c r="KBO136" s="48"/>
      <c r="KBP136" s="48"/>
      <c r="KBQ136" s="48"/>
      <c r="KBR136" s="48"/>
      <c r="KBS136" s="48"/>
      <c r="KBT136" s="48"/>
      <c r="KBU136" s="48"/>
      <c r="KBV136" s="48"/>
      <c r="KBW136" s="48"/>
      <c r="KBX136" s="48"/>
      <c r="KBY136" s="48"/>
      <c r="KBZ136" s="48"/>
      <c r="KCA136" s="48"/>
      <c r="KCB136" s="48"/>
      <c r="KCC136" s="48"/>
      <c r="KCD136" s="48"/>
      <c r="KCE136" s="48"/>
      <c r="KCF136" s="48"/>
      <c r="KCG136" s="48"/>
      <c r="KCH136" s="48"/>
      <c r="KCI136" s="48"/>
      <c r="KCJ136" s="48"/>
      <c r="KCK136" s="48"/>
      <c r="KCL136" s="48"/>
      <c r="KCM136" s="48"/>
      <c r="KCN136" s="48"/>
      <c r="KCO136" s="48"/>
      <c r="KCP136" s="48"/>
      <c r="KCQ136" s="48"/>
      <c r="KCR136" s="48"/>
      <c r="KCS136" s="48"/>
      <c r="KCT136" s="48"/>
      <c r="KCU136" s="48"/>
      <c r="KCV136" s="48"/>
      <c r="KCW136" s="48"/>
      <c r="KCX136" s="48"/>
      <c r="KCY136" s="48"/>
      <c r="KCZ136" s="48"/>
      <c r="KDA136" s="48"/>
      <c r="KDB136" s="48"/>
      <c r="KDC136" s="48"/>
      <c r="KDD136" s="48"/>
      <c r="KDE136" s="48"/>
      <c r="KDF136" s="48"/>
      <c r="KDG136" s="48"/>
      <c r="KDH136" s="48"/>
      <c r="KDI136" s="48"/>
      <c r="KDJ136" s="48"/>
      <c r="KDK136" s="48"/>
      <c r="KDL136" s="48"/>
      <c r="KDM136" s="48"/>
      <c r="KDN136" s="48"/>
      <c r="KDO136" s="48"/>
      <c r="KDP136" s="48"/>
      <c r="KDQ136" s="48"/>
      <c r="KDR136" s="48"/>
      <c r="KDS136" s="48"/>
      <c r="KDT136" s="48"/>
      <c r="KDU136" s="48"/>
      <c r="KDV136" s="48"/>
      <c r="KDW136" s="48"/>
      <c r="KDX136" s="48"/>
      <c r="KDY136" s="48"/>
      <c r="KDZ136" s="48"/>
      <c r="KEA136" s="48"/>
      <c r="KEB136" s="48"/>
      <c r="KEC136" s="48"/>
      <c r="KED136" s="48"/>
      <c r="KEE136" s="48"/>
      <c r="KEF136" s="48"/>
      <c r="KEG136" s="48"/>
      <c r="KEH136" s="48"/>
      <c r="KEI136" s="48"/>
      <c r="KEJ136" s="48"/>
      <c r="KEK136" s="48"/>
      <c r="KEL136" s="48"/>
      <c r="KEM136" s="48"/>
      <c r="KEN136" s="48"/>
      <c r="KEO136" s="48"/>
      <c r="KEP136" s="48"/>
      <c r="KEQ136" s="48"/>
      <c r="KER136" s="48"/>
      <c r="KES136" s="48"/>
      <c r="KET136" s="48"/>
      <c r="KEU136" s="48"/>
      <c r="KEV136" s="48"/>
      <c r="KEW136" s="48"/>
      <c r="KEX136" s="48"/>
      <c r="KEY136" s="48"/>
      <c r="KEZ136" s="48"/>
      <c r="KFA136" s="48"/>
      <c r="KFB136" s="48"/>
      <c r="KFC136" s="48"/>
      <c r="KFD136" s="48"/>
      <c r="KFE136" s="48"/>
      <c r="KFF136" s="48"/>
      <c r="KFG136" s="48"/>
      <c r="KFH136" s="48"/>
      <c r="KFI136" s="48"/>
      <c r="KFJ136" s="48"/>
      <c r="KFK136" s="48"/>
      <c r="KFL136" s="48"/>
      <c r="KFM136" s="48"/>
      <c r="KFN136" s="48"/>
      <c r="KFO136" s="48"/>
      <c r="KFP136" s="48"/>
      <c r="KFQ136" s="48"/>
      <c r="KFR136" s="48"/>
      <c r="KFS136" s="48"/>
      <c r="KFT136" s="48"/>
      <c r="KFU136" s="48"/>
      <c r="KFV136" s="48"/>
      <c r="KFW136" s="48"/>
      <c r="KFX136" s="48"/>
      <c r="KFY136" s="48"/>
      <c r="KFZ136" s="48"/>
      <c r="KGA136" s="48"/>
      <c r="KGB136" s="48"/>
      <c r="KGC136" s="48"/>
      <c r="KGD136" s="48"/>
      <c r="KGE136" s="48"/>
      <c r="KGF136" s="48"/>
      <c r="KGG136" s="48"/>
      <c r="KGH136" s="48"/>
      <c r="KGI136" s="48"/>
      <c r="KGJ136" s="48"/>
      <c r="KGK136" s="48"/>
      <c r="KGL136" s="48"/>
      <c r="KGM136" s="48"/>
      <c r="KGN136" s="48"/>
      <c r="KGO136" s="48"/>
      <c r="KGP136" s="48"/>
      <c r="KGQ136" s="48"/>
      <c r="KGR136" s="48"/>
      <c r="KGS136" s="48"/>
      <c r="KGT136" s="48"/>
      <c r="KGU136" s="48"/>
      <c r="KGV136" s="48"/>
      <c r="KGW136" s="48"/>
      <c r="KGX136" s="48"/>
      <c r="KGY136" s="48"/>
      <c r="KGZ136" s="48"/>
      <c r="KHA136" s="48"/>
      <c r="KHB136" s="48"/>
      <c r="KHC136" s="48"/>
      <c r="KHD136" s="48"/>
      <c r="KHE136" s="48"/>
      <c r="KHF136" s="48"/>
      <c r="KHG136" s="48"/>
      <c r="KHH136" s="48"/>
      <c r="KHI136" s="48"/>
      <c r="KHJ136" s="48"/>
      <c r="KHK136" s="48"/>
      <c r="KHL136" s="48"/>
      <c r="KHM136" s="48"/>
      <c r="KHN136" s="48"/>
      <c r="KHO136" s="48"/>
      <c r="KHP136" s="48"/>
      <c r="KHQ136" s="48"/>
      <c r="KHR136" s="48"/>
      <c r="KHS136" s="48"/>
      <c r="KHT136" s="48"/>
      <c r="KHU136" s="48"/>
      <c r="KHV136" s="48"/>
      <c r="KHW136" s="48"/>
      <c r="KHX136" s="48"/>
      <c r="KHY136" s="48"/>
      <c r="KHZ136" s="48"/>
      <c r="KIA136" s="48"/>
      <c r="KIB136" s="48"/>
      <c r="KIC136" s="48"/>
      <c r="KID136" s="48"/>
      <c r="KIE136" s="48"/>
      <c r="KIF136" s="48"/>
      <c r="KIG136" s="48"/>
      <c r="KIH136" s="48"/>
      <c r="KII136" s="48"/>
      <c r="KIJ136" s="48"/>
      <c r="KIK136" s="48"/>
      <c r="KIL136" s="48"/>
      <c r="KIM136" s="48"/>
      <c r="KIN136" s="48"/>
      <c r="KIO136" s="48"/>
      <c r="KIP136" s="48"/>
      <c r="KIQ136" s="48"/>
      <c r="KIR136" s="48"/>
      <c r="KIS136" s="48"/>
      <c r="KIT136" s="48"/>
      <c r="KIU136" s="48"/>
      <c r="KIV136" s="48"/>
      <c r="KIW136" s="48"/>
      <c r="KIX136" s="48"/>
      <c r="KIY136" s="48"/>
      <c r="KIZ136" s="48"/>
      <c r="KJA136" s="48"/>
      <c r="KJB136" s="48"/>
      <c r="KJC136" s="48"/>
      <c r="KJD136" s="48"/>
      <c r="KJE136" s="48"/>
      <c r="KJF136" s="48"/>
      <c r="KJG136" s="48"/>
      <c r="KJH136" s="48"/>
      <c r="KJI136" s="48"/>
      <c r="KJJ136" s="48"/>
      <c r="KJK136" s="48"/>
      <c r="KJL136" s="48"/>
      <c r="KJM136" s="48"/>
      <c r="KJN136" s="48"/>
      <c r="KJO136" s="48"/>
      <c r="KJP136" s="48"/>
      <c r="KJQ136" s="48"/>
      <c r="KJR136" s="48"/>
      <c r="KJS136" s="48"/>
      <c r="KJT136" s="48"/>
      <c r="KJU136" s="48"/>
      <c r="KJV136" s="48"/>
      <c r="KJW136" s="48"/>
      <c r="KJX136" s="48"/>
      <c r="KJY136" s="48"/>
      <c r="KJZ136" s="48"/>
      <c r="KKA136" s="48"/>
      <c r="KKB136" s="48"/>
      <c r="KKC136" s="48"/>
      <c r="KKD136" s="48"/>
      <c r="KKE136" s="48"/>
      <c r="KKF136" s="48"/>
      <c r="KKG136" s="48"/>
      <c r="KKH136" s="48"/>
      <c r="KKI136" s="48"/>
      <c r="KKJ136" s="48"/>
      <c r="KKK136" s="48"/>
      <c r="KKL136" s="48"/>
      <c r="KKM136" s="48"/>
      <c r="KKN136" s="48"/>
      <c r="KKO136" s="48"/>
      <c r="KKP136" s="48"/>
      <c r="KKQ136" s="48"/>
      <c r="KKR136" s="48"/>
      <c r="KKS136" s="48"/>
      <c r="KKT136" s="48"/>
      <c r="KKU136" s="48"/>
      <c r="KKV136" s="48"/>
      <c r="KKW136" s="48"/>
      <c r="KKX136" s="48"/>
      <c r="KKY136" s="48"/>
      <c r="KKZ136" s="48"/>
      <c r="KLA136" s="48"/>
      <c r="KLB136" s="48"/>
      <c r="KLC136" s="48"/>
      <c r="KLD136" s="48"/>
      <c r="KLE136" s="48"/>
      <c r="KLF136" s="48"/>
      <c r="KLG136" s="48"/>
      <c r="KLH136" s="48"/>
      <c r="KLI136" s="48"/>
      <c r="KLJ136" s="48"/>
      <c r="KLK136" s="48"/>
      <c r="KLL136" s="48"/>
      <c r="KLM136" s="48"/>
      <c r="KLN136" s="48"/>
      <c r="KLO136" s="48"/>
      <c r="KLP136" s="48"/>
      <c r="KLQ136" s="48"/>
      <c r="KLR136" s="48"/>
      <c r="KLS136" s="48"/>
      <c r="KLT136" s="48"/>
      <c r="KLU136" s="48"/>
      <c r="KLV136" s="48"/>
      <c r="KLW136" s="48"/>
      <c r="KLX136" s="48"/>
      <c r="KLY136" s="48"/>
      <c r="KLZ136" s="48"/>
      <c r="KMA136" s="48"/>
      <c r="KMB136" s="48"/>
      <c r="KMC136" s="48"/>
      <c r="KMD136" s="48"/>
      <c r="KME136" s="48"/>
      <c r="KMF136" s="48"/>
      <c r="KMG136" s="48"/>
      <c r="KMH136" s="48"/>
      <c r="KMI136" s="48"/>
      <c r="KMJ136" s="48"/>
      <c r="KMK136" s="48"/>
      <c r="KML136" s="48"/>
      <c r="KMM136" s="48"/>
      <c r="KMN136" s="48"/>
      <c r="KMO136" s="48"/>
      <c r="KMP136" s="48"/>
      <c r="KMQ136" s="48"/>
      <c r="KMR136" s="48"/>
      <c r="KMS136" s="48"/>
      <c r="KMT136" s="48"/>
      <c r="KMU136" s="48"/>
      <c r="KMV136" s="48"/>
      <c r="KMW136" s="48"/>
      <c r="KMX136" s="48"/>
      <c r="KMY136" s="48"/>
      <c r="KMZ136" s="48"/>
      <c r="KNA136" s="48"/>
      <c r="KNB136" s="48"/>
      <c r="KNC136" s="48"/>
      <c r="KND136" s="48"/>
      <c r="KNE136" s="48"/>
      <c r="KNF136" s="48"/>
      <c r="KNG136" s="48"/>
      <c r="KNH136" s="48"/>
      <c r="KNI136" s="48"/>
      <c r="KNJ136" s="48"/>
      <c r="KNK136" s="48"/>
      <c r="KNL136" s="48"/>
      <c r="KNM136" s="48"/>
      <c r="KNN136" s="48"/>
      <c r="KNO136" s="48"/>
      <c r="KNP136" s="48"/>
      <c r="KNQ136" s="48"/>
      <c r="KNR136" s="48"/>
      <c r="KNS136" s="48"/>
      <c r="KNT136" s="48"/>
      <c r="KNU136" s="48"/>
      <c r="KNV136" s="48"/>
      <c r="KNW136" s="48"/>
      <c r="KNX136" s="48"/>
      <c r="KNY136" s="48"/>
      <c r="KNZ136" s="48"/>
      <c r="KOA136" s="48"/>
      <c r="KOB136" s="48"/>
      <c r="KOC136" s="48"/>
      <c r="KOD136" s="48"/>
      <c r="KOE136" s="48"/>
      <c r="KOF136" s="48"/>
      <c r="KOG136" s="48"/>
      <c r="KOH136" s="48"/>
      <c r="KOI136" s="48"/>
      <c r="KOJ136" s="48"/>
      <c r="KOK136" s="48"/>
      <c r="KOL136" s="48"/>
      <c r="KOM136" s="48"/>
      <c r="KON136" s="48"/>
      <c r="KOO136" s="48"/>
      <c r="KOP136" s="48"/>
      <c r="KOQ136" s="48"/>
      <c r="KOR136" s="48"/>
      <c r="KOS136" s="48"/>
      <c r="KOT136" s="48"/>
      <c r="KOU136" s="48"/>
      <c r="KOV136" s="48"/>
      <c r="KOW136" s="48"/>
      <c r="KOX136" s="48"/>
      <c r="KOY136" s="48"/>
      <c r="KOZ136" s="48"/>
      <c r="KPA136" s="48"/>
      <c r="KPB136" s="48"/>
      <c r="KPC136" s="48"/>
      <c r="KPD136" s="48"/>
      <c r="KPE136" s="48"/>
      <c r="KPF136" s="48"/>
      <c r="KPG136" s="48"/>
      <c r="KPH136" s="48"/>
      <c r="KPI136" s="48"/>
      <c r="KPJ136" s="48"/>
      <c r="KPK136" s="48"/>
      <c r="KPL136" s="48"/>
      <c r="KPM136" s="48"/>
      <c r="KPN136" s="48"/>
      <c r="KPO136" s="48"/>
      <c r="KPP136" s="48"/>
      <c r="KPQ136" s="48"/>
      <c r="KPR136" s="48"/>
      <c r="KPS136" s="48"/>
      <c r="KPT136" s="48"/>
      <c r="KPU136" s="48"/>
      <c r="KPV136" s="48"/>
      <c r="KPW136" s="48"/>
      <c r="KPX136" s="48"/>
      <c r="KPY136" s="48"/>
      <c r="KPZ136" s="48"/>
      <c r="KQA136" s="48"/>
      <c r="KQB136" s="48"/>
      <c r="KQC136" s="48"/>
      <c r="KQD136" s="48"/>
      <c r="KQE136" s="48"/>
      <c r="KQF136" s="48"/>
      <c r="KQG136" s="48"/>
      <c r="KQH136" s="48"/>
      <c r="KQI136" s="48"/>
      <c r="KQJ136" s="48"/>
      <c r="KQK136" s="48"/>
      <c r="KQL136" s="48"/>
      <c r="KQM136" s="48"/>
      <c r="KQN136" s="48"/>
      <c r="KQO136" s="48"/>
      <c r="KQP136" s="48"/>
      <c r="KQQ136" s="48"/>
      <c r="KQR136" s="48"/>
      <c r="KQS136" s="48"/>
      <c r="KQT136" s="48"/>
      <c r="KQU136" s="48"/>
      <c r="KQV136" s="48"/>
      <c r="KQW136" s="48"/>
      <c r="KQX136" s="48"/>
      <c r="KQY136" s="48"/>
      <c r="KQZ136" s="48"/>
      <c r="KRA136" s="48"/>
      <c r="KRB136" s="48"/>
      <c r="KRC136" s="48"/>
      <c r="KRD136" s="48"/>
      <c r="KRE136" s="48"/>
      <c r="KRF136" s="48"/>
      <c r="KRG136" s="48"/>
      <c r="KRH136" s="48"/>
      <c r="KRI136" s="48"/>
      <c r="KRJ136" s="48"/>
      <c r="KRK136" s="48"/>
      <c r="KRL136" s="48"/>
      <c r="KRM136" s="48"/>
      <c r="KRN136" s="48"/>
      <c r="KRO136" s="48"/>
      <c r="KRP136" s="48"/>
      <c r="KRQ136" s="48"/>
      <c r="KRR136" s="48"/>
      <c r="KRS136" s="48"/>
      <c r="KRT136" s="48"/>
      <c r="KRU136" s="48"/>
      <c r="KRV136" s="48"/>
      <c r="KRW136" s="48"/>
      <c r="KRX136" s="48"/>
      <c r="KRY136" s="48"/>
      <c r="KRZ136" s="48"/>
      <c r="KSA136" s="48"/>
      <c r="KSB136" s="48"/>
      <c r="KSC136" s="48"/>
      <c r="KSD136" s="48"/>
      <c r="KSE136" s="48"/>
      <c r="KSF136" s="48"/>
      <c r="KSG136" s="48"/>
      <c r="KSH136" s="48"/>
      <c r="KSI136" s="48"/>
      <c r="KSJ136" s="48"/>
      <c r="KSK136" s="48"/>
      <c r="KSL136" s="48"/>
      <c r="KSM136" s="48"/>
      <c r="KSN136" s="48"/>
      <c r="KSO136" s="48"/>
      <c r="KSP136" s="48"/>
      <c r="KSQ136" s="48"/>
      <c r="KSR136" s="48"/>
      <c r="KSS136" s="48"/>
      <c r="KST136" s="48"/>
      <c r="KSU136" s="48"/>
      <c r="KSV136" s="48"/>
      <c r="KSW136" s="48"/>
      <c r="KSX136" s="48"/>
      <c r="KSY136" s="48"/>
      <c r="KSZ136" s="48"/>
      <c r="KTA136" s="48"/>
      <c r="KTB136" s="48"/>
      <c r="KTC136" s="48"/>
      <c r="KTD136" s="48"/>
      <c r="KTE136" s="48"/>
      <c r="KTF136" s="48"/>
      <c r="KTG136" s="48"/>
      <c r="KTH136" s="48"/>
      <c r="KTI136" s="48"/>
      <c r="KTJ136" s="48"/>
      <c r="KTK136" s="48"/>
      <c r="KTL136" s="48"/>
      <c r="KTM136" s="48"/>
      <c r="KTN136" s="48"/>
      <c r="KTO136" s="48"/>
      <c r="KTP136" s="48"/>
      <c r="KTQ136" s="48"/>
      <c r="KTR136" s="48"/>
      <c r="KTS136" s="48"/>
      <c r="KTT136" s="48"/>
      <c r="KTU136" s="48"/>
      <c r="KTV136" s="48"/>
      <c r="KTW136" s="48"/>
      <c r="KTX136" s="48"/>
      <c r="KTY136" s="48"/>
      <c r="KTZ136" s="48"/>
      <c r="KUA136" s="48"/>
      <c r="KUB136" s="48"/>
      <c r="KUC136" s="48"/>
      <c r="KUD136" s="48"/>
      <c r="KUE136" s="48"/>
      <c r="KUF136" s="48"/>
      <c r="KUG136" s="48"/>
      <c r="KUH136" s="48"/>
      <c r="KUI136" s="48"/>
      <c r="KUJ136" s="48"/>
      <c r="KUK136" s="48"/>
      <c r="KUL136" s="48"/>
      <c r="KUM136" s="48"/>
      <c r="KUN136" s="48"/>
      <c r="KUO136" s="48"/>
      <c r="KUP136" s="48"/>
      <c r="KUQ136" s="48"/>
      <c r="KUR136" s="48"/>
      <c r="KUS136" s="48"/>
      <c r="KUT136" s="48"/>
      <c r="KUU136" s="48"/>
      <c r="KUV136" s="48"/>
      <c r="KUW136" s="48"/>
      <c r="KUX136" s="48"/>
      <c r="KUY136" s="48"/>
      <c r="KUZ136" s="48"/>
      <c r="KVA136" s="48"/>
      <c r="KVB136" s="48"/>
      <c r="KVC136" s="48"/>
      <c r="KVD136" s="48"/>
      <c r="KVE136" s="48"/>
      <c r="KVF136" s="48"/>
      <c r="KVG136" s="48"/>
      <c r="KVH136" s="48"/>
      <c r="KVI136" s="48"/>
      <c r="KVJ136" s="48"/>
      <c r="KVK136" s="48"/>
      <c r="KVL136" s="48"/>
      <c r="KVM136" s="48"/>
      <c r="KVN136" s="48"/>
      <c r="KVO136" s="48"/>
      <c r="KVP136" s="48"/>
      <c r="KVQ136" s="48"/>
      <c r="KVR136" s="48"/>
      <c r="KVS136" s="48"/>
      <c r="KVT136" s="48"/>
      <c r="KVU136" s="48"/>
      <c r="KVV136" s="48"/>
      <c r="KVW136" s="48"/>
      <c r="KVX136" s="48"/>
      <c r="KVY136" s="48"/>
      <c r="KVZ136" s="48"/>
      <c r="KWA136" s="48"/>
      <c r="KWB136" s="48"/>
      <c r="KWC136" s="48"/>
      <c r="KWD136" s="48"/>
      <c r="KWE136" s="48"/>
      <c r="KWF136" s="48"/>
      <c r="KWG136" s="48"/>
      <c r="KWH136" s="48"/>
      <c r="KWI136" s="48"/>
      <c r="KWJ136" s="48"/>
      <c r="KWK136" s="48"/>
      <c r="KWL136" s="48"/>
      <c r="KWM136" s="48"/>
      <c r="KWN136" s="48"/>
      <c r="KWO136" s="48"/>
      <c r="KWP136" s="48"/>
      <c r="KWQ136" s="48"/>
      <c r="KWR136" s="48"/>
      <c r="KWS136" s="48"/>
      <c r="KWT136" s="48"/>
      <c r="KWU136" s="48"/>
      <c r="KWV136" s="48"/>
      <c r="KWW136" s="48"/>
      <c r="KWX136" s="48"/>
      <c r="KWY136" s="48"/>
      <c r="KWZ136" s="48"/>
      <c r="KXA136" s="48"/>
      <c r="KXB136" s="48"/>
      <c r="KXC136" s="48"/>
      <c r="KXD136" s="48"/>
      <c r="KXE136" s="48"/>
      <c r="KXF136" s="48"/>
      <c r="KXG136" s="48"/>
      <c r="KXH136" s="48"/>
      <c r="KXI136" s="48"/>
      <c r="KXJ136" s="48"/>
      <c r="KXK136" s="48"/>
      <c r="KXL136" s="48"/>
      <c r="KXM136" s="48"/>
      <c r="KXN136" s="48"/>
      <c r="KXO136" s="48"/>
      <c r="KXP136" s="48"/>
      <c r="KXQ136" s="48"/>
      <c r="KXR136" s="48"/>
      <c r="KXS136" s="48"/>
      <c r="KXT136" s="48"/>
      <c r="KXU136" s="48"/>
      <c r="KXV136" s="48"/>
      <c r="KXW136" s="48"/>
      <c r="KXX136" s="48"/>
      <c r="KXY136" s="48"/>
      <c r="KXZ136" s="48"/>
      <c r="KYA136" s="48"/>
      <c r="KYB136" s="48"/>
      <c r="KYC136" s="48"/>
      <c r="KYD136" s="48"/>
      <c r="KYE136" s="48"/>
      <c r="KYF136" s="48"/>
      <c r="KYG136" s="48"/>
      <c r="KYH136" s="48"/>
      <c r="KYI136" s="48"/>
      <c r="KYJ136" s="48"/>
      <c r="KYK136" s="48"/>
      <c r="KYL136" s="48"/>
      <c r="KYM136" s="48"/>
      <c r="KYN136" s="48"/>
      <c r="KYO136" s="48"/>
      <c r="KYP136" s="48"/>
      <c r="KYQ136" s="48"/>
      <c r="KYR136" s="48"/>
      <c r="KYS136" s="48"/>
      <c r="KYT136" s="48"/>
      <c r="KYU136" s="48"/>
      <c r="KYV136" s="48"/>
      <c r="KYW136" s="48"/>
      <c r="KYX136" s="48"/>
      <c r="KYY136" s="48"/>
      <c r="KYZ136" s="48"/>
      <c r="KZA136" s="48"/>
      <c r="KZB136" s="48"/>
      <c r="KZC136" s="48"/>
      <c r="KZD136" s="48"/>
      <c r="KZE136" s="48"/>
      <c r="KZF136" s="48"/>
      <c r="KZG136" s="48"/>
      <c r="KZH136" s="48"/>
      <c r="KZI136" s="48"/>
      <c r="KZJ136" s="48"/>
      <c r="KZK136" s="48"/>
      <c r="KZL136" s="48"/>
      <c r="KZM136" s="48"/>
      <c r="KZN136" s="48"/>
      <c r="KZO136" s="48"/>
      <c r="KZP136" s="48"/>
      <c r="KZQ136" s="48"/>
      <c r="KZR136" s="48"/>
      <c r="KZS136" s="48"/>
      <c r="KZT136" s="48"/>
      <c r="KZU136" s="48"/>
      <c r="KZV136" s="48"/>
      <c r="KZW136" s="48"/>
      <c r="KZX136" s="48"/>
      <c r="KZY136" s="48"/>
      <c r="KZZ136" s="48"/>
      <c r="LAA136" s="48"/>
      <c r="LAB136" s="48"/>
      <c r="LAC136" s="48"/>
      <c r="LAD136" s="48"/>
      <c r="LAE136" s="48"/>
      <c r="LAF136" s="48"/>
      <c r="LAG136" s="48"/>
      <c r="LAH136" s="48"/>
      <c r="LAI136" s="48"/>
      <c r="LAJ136" s="48"/>
      <c r="LAK136" s="48"/>
      <c r="LAL136" s="48"/>
      <c r="LAM136" s="48"/>
      <c r="LAN136" s="48"/>
      <c r="LAO136" s="48"/>
      <c r="LAP136" s="48"/>
      <c r="LAQ136" s="48"/>
      <c r="LAR136" s="48"/>
      <c r="LAS136" s="48"/>
      <c r="LAT136" s="48"/>
      <c r="LAU136" s="48"/>
      <c r="LAV136" s="48"/>
      <c r="LAW136" s="48"/>
      <c r="LAX136" s="48"/>
      <c r="LAY136" s="48"/>
      <c r="LAZ136" s="48"/>
      <c r="LBA136" s="48"/>
      <c r="LBB136" s="48"/>
      <c r="LBC136" s="48"/>
      <c r="LBD136" s="48"/>
      <c r="LBE136" s="48"/>
      <c r="LBF136" s="48"/>
      <c r="LBG136" s="48"/>
      <c r="LBH136" s="48"/>
      <c r="LBI136" s="48"/>
      <c r="LBJ136" s="48"/>
      <c r="LBK136" s="48"/>
      <c r="LBL136" s="48"/>
      <c r="LBM136" s="48"/>
      <c r="LBN136" s="48"/>
      <c r="LBO136" s="48"/>
      <c r="LBP136" s="48"/>
      <c r="LBQ136" s="48"/>
      <c r="LBR136" s="48"/>
      <c r="LBS136" s="48"/>
      <c r="LBT136" s="48"/>
      <c r="LBU136" s="48"/>
      <c r="LBV136" s="48"/>
      <c r="LBW136" s="48"/>
      <c r="LBX136" s="48"/>
      <c r="LBY136" s="48"/>
      <c r="LBZ136" s="48"/>
      <c r="LCA136" s="48"/>
      <c r="LCB136" s="48"/>
      <c r="LCC136" s="48"/>
      <c r="LCD136" s="48"/>
      <c r="LCE136" s="48"/>
      <c r="LCF136" s="48"/>
      <c r="LCG136" s="48"/>
      <c r="LCH136" s="48"/>
      <c r="LCI136" s="48"/>
      <c r="LCJ136" s="48"/>
      <c r="LCK136" s="48"/>
      <c r="LCL136" s="48"/>
      <c r="LCM136" s="48"/>
      <c r="LCN136" s="48"/>
      <c r="LCO136" s="48"/>
      <c r="LCP136" s="48"/>
      <c r="LCQ136" s="48"/>
      <c r="LCR136" s="48"/>
      <c r="LCS136" s="48"/>
      <c r="LCT136" s="48"/>
      <c r="LCU136" s="48"/>
      <c r="LCV136" s="48"/>
      <c r="LCW136" s="48"/>
      <c r="LCX136" s="48"/>
      <c r="LCY136" s="48"/>
      <c r="LCZ136" s="48"/>
      <c r="LDA136" s="48"/>
      <c r="LDB136" s="48"/>
      <c r="LDC136" s="48"/>
      <c r="LDD136" s="48"/>
      <c r="LDE136" s="48"/>
      <c r="LDF136" s="48"/>
      <c r="LDG136" s="48"/>
      <c r="LDH136" s="48"/>
      <c r="LDI136" s="48"/>
      <c r="LDJ136" s="48"/>
      <c r="LDK136" s="48"/>
      <c r="LDL136" s="48"/>
      <c r="LDM136" s="48"/>
      <c r="LDN136" s="48"/>
      <c r="LDO136" s="48"/>
      <c r="LDP136" s="48"/>
      <c r="LDQ136" s="48"/>
      <c r="LDR136" s="48"/>
      <c r="LDS136" s="48"/>
      <c r="LDT136" s="48"/>
      <c r="LDU136" s="48"/>
      <c r="LDV136" s="48"/>
      <c r="LDW136" s="48"/>
      <c r="LDX136" s="48"/>
      <c r="LDY136" s="48"/>
      <c r="LDZ136" s="48"/>
      <c r="LEA136" s="48"/>
      <c r="LEB136" s="48"/>
      <c r="LEC136" s="48"/>
      <c r="LED136" s="48"/>
      <c r="LEE136" s="48"/>
      <c r="LEF136" s="48"/>
      <c r="LEG136" s="48"/>
      <c r="LEH136" s="48"/>
      <c r="LEI136" s="48"/>
      <c r="LEJ136" s="48"/>
      <c r="LEK136" s="48"/>
      <c r="LEL136" s="48"/>
      <c r="LEM136" s="48"/>
      <c r="LEN136" s="48"/>
      <c r="LEO136" s="48"/>
      <c r="LEP136" s="48"/>
      <c r="LEQ136" s="48"/>
      <c r="LER136" s="48"/>
      <c r="LES136" s="48"/>
      <c r="LET136" s="48"/>
      <c r="LEU136" s="48"/>
      <c r="LEV136" s="48"/>
      <c r="LEW136" s="48"/>
      <c r="LEX136" s="48"/>
      <c r="LEY136" s="48"/>
      <c r="LEZ136" s="48"/>
      <c r="LFA136" s="48"/>
      <c r="LFB136" s="48"/>
      <c r="LFC136" s="48"/>
      <c r="LFD136" s="48"/>
      <c r="LFE136" s="48"/>
      <c r="LFF136" s="48"/>
      <c r="LFG136" s="48"/>
      <c r="LFH136" s="48"/>
      <c r="LFI136" s="48"/>
      <c r="LFJ136" s="48"/>
      <c r="LFK136" s="48"/>
      <c r="LFL136" s="48"/>
      <c r="LFM136" s="48"/>
      <c r="LFN136" s="48"/>
      <c r="LFO136" s="48"/>
      <c r="LFP136" s="48"/>
      <c r="LFQ136" s="48"/>
      <c r="LFR136" s="48"/>
      <c r="LFS136" s="48"/>
      <c r="LFT136" s="48"/>
      <c r="LFU136" s="48"/>
      <c r="LFV136" s="48"/>
      <c r="LFW136" s="48"/>
      <c r="LFX136" s="48"/>
      <c r="LFY136" s="48"/>
      <c r="LFZ136" s="48"/>
      <c r="LGA136" s="48"/>
      <c r="LGB136" s="48"/>
      <c r="LGC136" s="48"/>
      <c r="LGD136" s="48"/>
      <c r="LGE136" s="48"/>
      <c r="LGF136" s="48"/>
      <c r="LGG136" s="48"/>
      <c r="LGH136" s="48"/>
      <c r="LGI136" s="48"/>
      <c r="LGJ136" s="48"/>
      <c r="LGK136" s="48"/>
      <c r="LGL136" s="48"/>
      <c r="LGM136" s="48"/>
      <c r="LGN136" s="48"/>
      <c r="LGO136" s="48"/>
      <c r="LGP136" s="48"/>
      <c r="LGQ136" s="48"/>
      <c r="LGR136" s="48"/>
      <c r="LGS136" s="48"/>
      <c r="LGT136" s="48"/>
      <c r="LGU136" s="48"/>
      <c r="LGV136" s="48"/>
      <c r="LGW136" s="48"/>
      <c r="LGX136" s="48"/>
      <c r="LGY136" s="48"/>
      <c r="LGZ136" s="48"/>
      <c r="LHA136" s="48"/>
      <c r="LHB136" s="48"/>
      <c r="LHC136" s="48"/>
      <c r="LHD136" s="48"/>
      <c r="LHE136" s="48"/>
      <c r="LHF136" s="48"/>
      <c r="LHG136" s="48"/>
      <c r="LHH136" s="48"/>
      <c r="LHI136" s="48"/>
      <c r="LHJ136" s="48"/>
      <c r="LHK136" s="48"/>
      <c r="LHL136" s="48"/>
      <c r="LHM136" s="48"/>
      <c r="LHN136" s="48"/>
      <c r="LHO136" s="48"/>
      <c r="LHP136" s="48"/>
      <c r="LHQ136" s="48"/>
      <c r="LHR136" s="48"/>
      <c r="LHS136" s="48"/>
      <c r="LHT136" s="48"/>
      <c r="LHU136" s="48"/>
      <c r="LHV136" s="48"/>
      <c r="LHW136" s="48"/>
      <c r="LHX136" s="48"/>
      <c r="LHY136" s="48"/>
      <c r="LHZ136" s="48"/>
      <c r="LIA136" s="48"/>
      <c r="LIB136" s="48"/>
      <c r="LIC136" s="48"/>
      <c r="LID136" s="48"/>
      <c r="LIE136" s="48"/>
      <c r="LIF136" s="48"/>
      <c r="LIG136" s="48"/>
      <c r="LIH136" s="48"/>
      <c r="LII136" s="48"/>
      <c r="LIJ136" s="48"/>
      <c r="LIK136" s="48"/>
      <c r="LIL136" s="48"/>
      <c r="LIM136" s="48"/>
      <c r="LIN136" s="48"/>
      <c r="LIO136" s="48"/>
      <c r="LIP136" s="48"/>
      <c r="LIQ136" s="48"/>
      <c r="LIR136" s="48"/>
      <c r="LIS136" s="48"/>
      <c r="LIT136" s="48"/>
      <c r="LIU136" s="48"/>
      <c r="LIV136" s="48"/>
      <c r="LIW136" s="48"/>
      <c r="LIX136" s="48"/>
      <c r="LIY136" s="48"/>
      <c r="LIZ136" s="48"/>
      <c r="LJA136" s="48"/>
      <c r="LJB136" s="48"/>
      <c r="LJC136" s="48"/>
      <c r="LJD136" s="48"/>
      <c r="LJE136" s="48"/>
      <c r="LJF136" s="48"/>
      <c r="LJG136" s="48"/>
      <c r="LJH136" s="48"/>
      <c r="LJI136" s="48"/>
      <c r="LJJ136" s="48"/>
      <c r="LJK136" s="48"/>
      <c r="LJL136" s="48"/>
      <c r="LJM136" s="48"/>
      <c r="LJN136" s="48"/>
      <c r="LJO136" s="48"/>
      <c r="LJP136" s="48"/>
      <c r="LJQ136" s="48"/>
      <c r="LJR136" s="48"/>
      <c r="LJS136" s="48"/>
      <c r="LJT136" s="48"/>
      <c r="LJU136" s="48"/>
      <c r="LJV136" s="48"/>
      <c r="LJW136" s="48"/>
      <c r="LJX136" s="48"/>
      <c r="LJY136" s="48"/>
      <c r="LJZ136" s="48"/>
      <c r="LKA136" s="48"/>
      <c r="LKB136" s="48"/>
      <c r="LKC136" s="48"/>
      <c r="LKD136" s="48"/>
      <c r="LKE136" s="48"/>
      <c r="LKF136" s="48"/>
      <c r="LKG136" s="48"/>
      <c r="LKH136" s="48"/>
      <c r="LKI136" s="48"/>
      <c r="LKJ136" s="48"/>
      <c r="LKK136" s="48"/>
      <c r="LKL136" s="48"/>
      <c r="LKM136" s="48"/>
      <c r="LKN136" s="48"/>
      <c r="LKO136" s="48"/>
      <c r="LKP136" s="48"/>
      <c r="LKQ136" s="48"/>
      <c r="LKR136" s="48"/>
      <c r="LKS136" s="48"/>
      <c r="LKT136" s="48"/>
      <c r="LKU136" s="48"/>
      <c r="LKV136" s="48"/>
      <c r="LKW136" s="48"/>
      <c r="LKX136" s="48"/>
      <c r="LKY136" s="48"/>
      <c r="LKZ136" s="48"/>
      <c r="LLA136" s="48"/>
      <c r="LLB136" s="48"/>
      <c r="LLC136" s="48"/>
      <c r="LLD136" s="48"/>
      <c r="LLE136" s="48"/>
      <c r="LLF136" s="48"/>
      <c r="LLG136" s="48"/>
      <c r="LLH136" s="48"/>
      <c r="LLI136" s="48"/>
      <c r="LLJ136" s="48"/>
      <c r="LLK136" s="48"/>
      <c r="LLL136" s="48"/>
      <c r="LLM136" s="48"/>
      <c r="LLN136" s="48"/>
      <c r="LLO136" s="48"/>
      <c r="LLP136" s="48"/>
      <c r="LLQ136" s="48"/>
      <c r="LLR136" s="48"/>
      <c r="LLS136" s="48"/>
      <c r="LLT136" s="48"/>
      <c r="LLU136" s="48"/>
      <c r="LLV136" s="48"/>
      <c r="LLW136" s="48"/>
      <c r="LLX136" s="48"/>
      <c r="LLY136" s="48"/>
      <c r="LLZ136" s="48"/>
      <c r="LMA136" s="48"/>
      <c r="LMB136" s="48"/>
      <c r="LMC136" s="48"/>
      <c r="LMD136" s="48"/>
      <c r="LME136" s="48"/>
      <c r="LMF136" s="48"/>
      <c r="LMG136" s="48"/>
      <c r="LMH136" s="48"/>
      <c r="LMI136" s="48"/>
      <c r="LMJ136" s="48"/>
      <c r="LMK136" s="48"/>
      <c r="LML136" s="48"/>
      <c r="LMM136" s="48"/>
      <c r="LMN136" s="48"/>
      <c r="LMO136" s="48"/>
      <c r="LMP136" s="48"/>
      <c r="LMQ136" s="48"/>
      <c r="LMR136" s="48"/>
      <c r="LMS136" s="48"/>
      <c r="LMT136" s="48"/>
      <c r="LMU136" s="48"/>
      <c r="LMV136" s="48"/>
      <c r="LMW136" s="48"/>
      <c r="LMX136" s="48"/>
      <c r="LMY136" s="48"/>
      <c r="LMZ136" s="48"/>
      <c r="LNA136" s="48"/>
      <c r="LNB136" s="48"/>
      <c r="LNC136" s="48"/>
      <c r="LND136" s="48"/>
      <c r="LNE136" s="48"/>
      <c r="LNF136" s="48"/>
      <c r="LNG136" s="48"/>
      <c r="LNH136" s="48"/>
      <c r="LNI136" s="48"/>
      <c r="LNJ136" s="48"/>
      <c r="LNK136" s="48"/>
      <c r="LNL136" s="48"/>
      <c r="LNM136" s="48"/>
      <c r="LNN136" s="48"/>
      <c r="LNO136" s="48"/>
      <c r="LNP136" s="48"/>
      <c r="LNQ136" s="48"/>
      <c r="LNR136" s="48"/>
      <c r="LNS136" s="48"/>
      <c r="LNT136" s="48"/>
      <c r="LNU136" s="48"/>
      <c r="LNV136" s="48"/>
      <c r="LNW136" s="48"/>
      <c r="LNX136" s="48"/>
      <c r="LNY136" s="48"/>
      <c r="LNZ136" s="48"/>
      <c r="LOA136" s="48"/>
      <c r="LOB136" s="48"/>
      <c r="LOC136" s="48"/>
      <c r="LOD136" s="48"/>
      <c r="LOE136" s="48"/>
      <c r="LOF136" s="48"/>
      <c r="LOG136" s="48"/>
      <c r="LOH136" s="48"/>
      <c r="LOI136" s="48"/>
      <c r="LOJ136" s="48"/>
      <c r="LOK136" s="48"/>
      <c r="LOL136" s="48"/>
      <c r="LOM136" s="48"/>
      <c r="LON136" s="48"/>
      <c r="LOO136" s="48"/>
      <c r="LOP136" s="48"/>
      <c r="LOQ136" s="48"/>
      <c r="LOR136" s="48"/>
      <c r="LOS136" s="48"/>
      <c r="LOT136" s="48"/>
      <c r="LOU136" s="48"/>
      <c r="LOV136" s="48"/>
      <c r="LOW136" s="48"/>
      <c r="LOX136" s="48"/>
      <c r="LOY136" s="48"/>
      <c r="LOZ136" s="48"/>
      <c r="LPA136" s="48"/>
      <c r="LPB136" s="48"/>
      <c r="LPC136" s="48"/>
      <c r="LPD136" s="48"/>
      <c r="LPE136" s="48"/>
      <c r="LPF136" s="48"/>
      <c r="LPG136" s="48"/>
      <c r="LPH136" s="48"/>
      <c r="LPI136" s="48"/>
      <c r="LPJ136" s="48"/>
      <c r="LPK136" s="48"/>
      <c r="LPL136" s="48"/>
      <c r="LPM136" s="48"/>
      <c r="LPN136" s="48"/>
      <c r="LPO136" s="48"/>
      <c r="LPP136" s="48"/>
      <c r="LPQ136" s="48"/>
      <c r="LPR136" s="48"/>
      <c r="LPS136" s="48"/>
      <c r="LPT136" s="48"/>
      <c r="LPU136" s="48"/>
      <c r="LPV136" s="48"/>
      <c r="LPW136" s="48"/>
      <c r="LPX136" s="48"/>
      <c r="LPY136" s="48"/>
      <c r="LPZ136" s="48"/>
      <c r="LQA136" s="48"/>
      <c r="LQB136" s="48"/>
      <c r="LQC136" s="48"/>
      <c r="LQD136" s="48"/>
      <c r="LQE136" s="48"/>
      <c r="LQF136" s="48"/>
      <c r="LQG136" s="48"/>
      <c r="LQH136" s="48"/>
      <c r="LQI136" s="48"/>
      <c r="LQJ136" s="48"/>
      <c r="LQK136" s="48"/>
      <c r="LQL136" s="48"/>
      <c r="LQM136" s="48"/>
      <c r="LQN136" s="48"/>
      <c r="LQO136" s="48"/>
      <c r="LQP136" s="48"/>
      <c r="LQQ136" s="48"/>
      <c r="LQR136" s="48"/>
      <c r="LQS136" s="48"/>
      <c r="LQT136" s="48"/>
      <c r="LQU136" s="48"/>
      <c r="LQV136" s="48"/>
      <c r="LQW136" s="48"/>
      <c r="LQX136" s="48"/>
      <c r="LQY136" s="48"/>
      <c r="LQZ136" s="48"/>
      <c r="LRA136" s="48"/>
      <c r="LRB136" s="48"/>
      <c r="LRC136" s="48"/>
      <c r="LRD136" s="48"/>
      <c r="LRE136" s="48"/>
      <c r="LRF136" s="48"/>
      <c r="LRG136" s="48"/>
      <c r="LRH136" s="48"/>
      <c r="LRI136" s="48"/>
      <c r="LRJ136" s="48"/>
      <c r="LRK136" s="48"/>
      <c r="LRL136" s="48"/>
      <c r="LRM136" s="48"/>
      <c r="LRN136" s="48"/>
      <c r="LRO136" s="48"/>
      <c r="LRP136" s="48"/>
      <c r="LRQ136" s="48"/>
      <c r="LRR136" s="48"/>
      <c r="LRS136" s="48"/>
      <c r="LRT136" s="48"/>
      <c r="LRU136" s="48"/>
      <c r="LRV136" s="48"/>
      <c r="LRW136" s="48"/>
      <c r="LRX136" s="48"/>
      <c r="LRY136" s="48"/>
      <c r="LRZ136" s="48"/>
      <c r="LSA136" s="48"/>
      <c r="LSB136" s="48"/>
      <c r="LSC136" s="48"/>
      <c r="LSD136" s="48"/>
      <c r="LSE136" s="48"/>
      <c r="LSF136" s="48"/>
      <c r="LSG136" s="48"/>
      <c r="LSH136" s="48"/>
      <c r="LSI136" s="48"/>
      <c r="LSJ136" s="48"/>
      <c r="LSK136" s="48"/>
      <c r="LSL136" s="48"/>
      <c r="LSM136" s="48"/>
      <c r="LSN136" s="48"/>
      <c r="LSO136" s="48"/>
      <c r="LSP136" s="48"/>
      <c r="LSQ136" s="48"/>
      <c r="LSR136" s="48"/>
      <c r="LSS136" s="48"/>
      <c r="LST136" s="48"/>
      <c r="LSU136" s="48"/>
      <c r="LSV136" s="48"/>
      <c r="LSW136" s="48"/>
      <c r="LSX136" s="48"/>
      <c r="LSY136" s="48"/>
      <c r="LSZ136" s="48"/>
      <c r="LTA136" s="48"/>
      <c r="LTB136" s="48"/>
      <c r="LTC136" s="48"/>
      <c r="LTD136" s="48"/>
      <c r="LTE136" s="48"/>
      <c r="LTF136" s="48"/>
      <c r="LTG136" s="48"/>
      <c r="LTH136" s="48"/>
      <c r="LTI136" s="48"/>
      <c r="LTJ136" s="48"/>
      <c r="LTK136" s="48"/>
      <c r="LTL136" s="48"/>
      <c r="LTM136" s="48"/>
      <c r="LTN136" s="48"/>
      <c r="LTO136" s="48"/>
      <c r="LTP136" s="48"/>
      <c r="LTQ136" s="48"/>
      <c r="LTR136" s="48"/>
      <c r="LTS136" s="48"/>
      <c r="LTT136" s="48"/>
      <c r="LTU136" s="48"/>
      <c r="LTV136" s="48"/>
      <c r="LTW136" s="48"/>
      <c r="LTX136" s="48"/>
      <c r="LTY136" s="48"/>
      <c r="LTZ136" s="48"/>
      <c r="LUA136" s="48"/>
      <c r="LUB136" s="48"/>
      <c r="LUC136" s="48"/>
      <c r="LUD136" s="48"/>
      <c r="LUE136" s="48"/>
      <c r="LUF136" s="48"/>
      <c r="LUG136" s="48"/>
      <c r="LUH136" s="48"/>
      <c r="LUI136" s="48"/>
      <c r="LUJ136" s="48"/>
      <c r="LUK136" s="48"/>
      <c r="LUL136" s="48"/>
      <c r="LUM136" s="48"/>
      <c r="LUN136" s="48"/>
      <c r="LUO136" s="48"/>
      <c r="LUP136" s="48"/>
      <c r="LUQ136" s="48"/>
      <c r="LUR136" s="48"/>
      <c r="LUS136" s="48"/>
      <c r="LUT136" s="48"/>
      <c r="LUU136" s="48"/>
      <c r="LUV136" s="48"/>
      <c r="LUW136" s="48"/>
      <c r="LUX136" s="48"/>
      <c r="LUY136" s="48"/>
      <c r="LUZ136" s="48"/>
      <c r="LVA136" s="48"/>
      <c r="LVB136" s="48"/>
      <c r="LVC136" s="48"/>
      <c r="LVD136" s="48"/>
      <c r="LVE136" s="48"/>
      <c r="LVF136" s="48"/>
      <c r="LVG136" s="48"/>
      <c r="LVH136" s="48"/>
      <c r="LVI136" s="48"/>
      <c r="LVJ136" s="48"/>
      <c r="LVK136" s="48"/>
      <c r="LVL136" s="48"/>
      <c r="LVM136" s="48"/>
      <c r="LVN136" s="48"/>
      <c r="LVO136" s="48"/>
      <c r="LVP136" s="48"/>
      <c r="LVQ136" s="48"/>
      <c r="LVR136" s="48"/>
      <c r="LVS136" s="48"/>
      <c r="LVT136" s="48"/>
      <c r="LVU136" s="48"/>
      <c r="LVV136" s="48"/>
      <c r="LVW136" s="48"/>
      <c r="LVX136" s="48"/>
      <c r="LVY136" s="48"/>
      <c r="LVZ136" s="48"/>
      <c r="LWA136" s="48"/>
      <c r="LWB136" s="48"/>
      <c r="LWC136" s="48"/>
      <c r="LWD136" s="48"/>
      <c r="LWE136" s="48"/>
      <c r="LWF136" s="48"/>
      <c r="LWG136" s="48"/>
      <c r="LWH136" s="48"/>
      <c r="LWI136" s="48"/>
      <c r="LWJ136" s="48"/>
      <c r="LWK136" s="48"/>
      <c r="LWL136" s="48"/>
      <c r="LWM136" s="48"/>
      <c r="LWN136" s="48"/>
      <c r="LWO136" s="48"/>
      <c r="LWP136" s="48"/>
      <c r="LWQ136" s="48"/>
      <c r="LWR136" s="48"/>
      <c r="LWS136" s="48"/>
      <c r="LWT136" s="48"/>
      <c r="LWU136" s="48"/>
      <c r="LWV136" s="48"/>
      <c r="LWW136" s="48"/>
      <c r="LWX136" s="48"/>
      <c r="LWY136" s="48"/>
      <c r="LWZ136" s="48"/>
      <c r="LXA136" s="48"/>
      <c r="LXB136" s="48"/>
      <c r="LXC136" s="48"/>
      <c r="LXD136" s="48"/>
      <c r="LXE136" s="48"/>
      <c r="LXF136" s="48"/>
      <c r="LXG136" s="48"/>
      <c r="LXH136" s="48"/>
      <c r="LXI136" s="48"/>
      <c r="LXJ136" s="48"/>
      <c r="LXK136" s="48"/>
      <c r="LXL136" s="48"/>
      <c r="LXM136" s="48"/>
      <c r="LXN136" s="48"/>
      <c r="LXO136" s="48"/>
      <c r="LXP136" s="48"/>
      <c r="LXQ136" s="48"/>
      <c r="LXR136" s="48"/>
      <c r="LXS136" s="48"/>
      <c r="LXT136" s="48"/>
      <c r="LXU136" s="48"/>
      <c r="LXV136" s="48"/>
      <c r="LXW136" s="48"/>
      <c r="LXX136" s="48"/>
      <c r="LXY136" s="48"/>
      <c r="LXZ136" s="48"/>
      <c r="LYA136" s="48"/>
      <c r="LYB136" s="48"/>
      <c r="LYC136" s="48"/>
      <c r="LYD136" s="48"/>
      <c r="LYE136" s="48"/>
      <c r="LYF136" s="48"/>
      <c r="LYG136" s="48"/>
      <c r="LYH136" s="48"/>
      <c r="LYI136" s="48"/>
      <c r="LYJ136" s="48"/>
      <c r="LYK136" s="48"/>
      <c r="LYL136" s="48"/>
      <c r="LYM136" s="48"/>
      <c r="LYN136" s="48"/>
      <c r="LYO136" s="48"/>
      <c r="LYP136" s="48"/>
      <c r="LYQ136" s="48"/>
      <c r="LYR136" s="48"/>
      <c r="LYS136" s="48"/>
      <c r="LYT136" s="48"/>
      <c r="LYU136" s="48"/>
      <c r="LYV136" s="48"/>
      <c r="LYW136" s="48"/>
      <c r="LYX136" s="48"/>
      <c r="LYY136" s="48"/>
      <c r="LYZ136" s="48"/>
      <c r="LZA136" s="48"/>
      <c r="LZB136" s="48"/>
      <c r="LZC136" s="48"/>
      <c r="LZD136" s="48"/>
      <c r="LZE136" s="48"/>
      <c r="LZF136" s="48"/>
      <c r="LZG136" s="48"/>
      <c r="LZH136" s="48"/>
      <c r="LZI136" s="48"/>
      <c r="LZJ136" s="48"/>
      <c r="LZK136" s="48"/>
      <c r="LZL136" s="48"/>
      <c r="LZM136" s="48"/>
      <c r="LZN136" s="48"/>
      <c r="LZO136" s="48"/>
      <c r="LZP136" s="48"/>
      <c r="LZQ136" s="48"/>
      <c r="LZR136" s="48"/>
      <c r="LZS136" s="48"/>
      <c r="LZT136" s="48"/>
      <c r="LZU136" s="48"/>
      <c r="LZV136" s="48"/>
      <c r="LZW136" s="48"/>
      <c r="LZX136" s="48"/>
      <c r="LZY136" s="48"/>
      <c r="LZZ136" s="48"/>
      <c r="MAA136" s="48"/>
      <c r="MAB136" s="48"/>
      <c r="MAC136" s="48"/>
      <c r="MAD136" s="48"/>
      <c r="MAE136" s="48"/>
      <c r="MAF136" s="48"/>
      <c r="MAG136" s="48"/>
      <c r="MAH136" s="48"/>
      <c r="MAI136" s="48"/>
      <c r="MAJ136" s="48"/>
      <c r="MAK136" s="48"/>
      <c r="MAL136" s="48"/>
      <c r="MAM136" s="48"/>
      <c r="MAN136" s="48"/>
      <c r="MAO136" s="48"/>
      <c r="MAP136" s="48"/>
      <c r="MAQ136" s="48"/>
      <c r="MAR136" s="48"/>
      <c r="MAS136" s="48"/>
      <c r="MAT136" s="48"/>
      <c r="MAU136" s="48"/>
      <c r="MAV136" s="48"/>
      <c r="MAW136" s="48"/>
      <c r="MAX136" s="48"/>
      <c r="MAY136" s="48"/>
      <c r="MAZ136" s="48"/>
      <c r="MBA136" s="48"/>
      <c r="MBB136" s="48"/>
      <c r="MBC136" s="48"/>
      <c r="MBD136" s="48"/>
      <c r="MBE136" s="48"/>
      <c r="MBF136" s="48"/>
      <c r="MBG136" s="48"/>
      <c r="MBH136" s="48"/>
      <c r="MBI136" s="48"/>
      <c r="MBJ136" s="48"/>
      <c r="MBK136" s="48"/>
      <c r="MBL136" s="48"/>
      <c r="MBM136" s="48"/>
      <c r="MBN136" s="48"/>
      <c r="MBO136" s="48"/>
      <c r="MBP136" s="48"/>
      <c r="MBQ136" s="48"/>
      <c r="MBR136" s="48"/>
      <c r="MBS136" s="48"/>
      <c r="MBT136" s="48"/>
      <c r="MBU136" s="48"/>
      <c r="MBV136" s="48"/>
      <c r="MBW136" s="48"/>
      <c r="MBX136" s="48"/>
      <c r="MBY136" s="48"/>
      <c r="MBZ136" s="48"/>
      <c r="MCA136" s="48"/>
      <c r="MCB136" s="48"/>
      <c r="MCC136" s="48"/>
      <c r="MCD136" s="48"/>
      <c r="MCE136" s="48"/>
      <c r="MCF136" s="48"/>
      <c r="MCG136" s="48"/>
      <c r="MCH136" s="48"/>
      <c r="MCI136" s="48"/>
      <c r="MCJ136" s="48"/>
      <c r="MCK136" s="48"/>
      <c r="MCL136" s="48"/>
      <c r="MCM136" s="48"/>
      <c r="MCN136" s="48"/>
      <c r="MCO136" s="48"/>
      <c r="MCP136" s="48"/>
      <c r="MCQ136" s="48"/>
      <c r="MCR136" s="48"/>
      <c r="MCS136" s="48"/>
      <c r="MCT136" s="48"/>
      <c r="MCU136" s="48"/>
      <c r="MCV136" s="48"/>
      <c r="MCW136" s="48"/>
      <c r="MCX136" s="48"/>
      <c r="MCY136" s="48"/>
      <c r="MCZ136" s="48"/>
      <c r="MDA136" s="48"/>
      <c r="MDB136" s="48"/>
      <c r="MDC136" s="48"/>
      <c r="MDD136" s="48"/>
      <c r="MDE136" s="48"/>
      <c r="MDF136" s="48"/>
      <c r="MDG136" s="48"/>
      <c r="MDH136" s="48"/>
      <c r="MDI136" s="48"/>
      <c r="MDJ136" s="48"/>
      <c r="MDK136" s="48"/>
      <c r="MDL136" s="48"/>
      <c r="MDM136" s="48"/>
      <c r="MDN136" s="48"/>
      <c r="MDO136" s="48"/>
      <c r="MDP136" s="48"/>
      <c r="MDQ136" s="48"/>
      <c r="MDR136" s="48"/>
      <c r="MDS136" s="48"/>
      <c r="MDT136" s="48"/>
      <c r="MDU136" s="48"/>
      <c r="MDV136" s="48"/>
      <c r="MDW136" s="48"/>
      <c r="MDX136" s="48"/>
      <c r="MDY136" s="48"/>
      <c r="MDZ136" s="48"/>
      <c r="MEA136" s="48"/>
      <c r="MEB136" s="48"/>
      <c r="MEC136" s="48"/>
      <c r="MED136" s="48"/>
      <c r="MEE136" s="48"/>
      <c r="MEF136" s="48"/>
      <c r="MEG136" s="48"/>
      <c r="MEH136" s="48"/>
      <c r="MEI136" s="48"/>
      <c r="MEJ136" s="48"/>
      <c r="MEK136" s="48"/>
      <c r="MEL136" s="48"/>
      <c r="MEM136" s="48"/>
      <c r="MEN136" s="48"/>
      <c r="MEO136" s="48"/>
      <c r="MEP136" s="48"/>
      <c r="MEQ136" s="48"/>
      <c r="MER136" s="48"/>
      <c r="MES136" s="48"/>
      <c r="MET136" s="48"/>
      <c r="MEU136" s="48"/>
      <c r="MEV136" s="48"/>
      <c r="MEW136" s="48"/>
      <c r="MEX136" s="48"/>
      <c r="MEY136" s="48"/>
      <c r="MEZ136" s="48"/>
      <c r="MFA136" s="48"/>
      <c r="MFB136" s="48"/>
      <c r="MFC136" s="48"/>
      <c r="MFD136" s="48"/>
      <c r="MFE136" s="48"/>
      <c r="MFF136" s="48"/>
      <c r="MFG136" s="48"/>
      <c r="MFH136" s="48"/>
      <c r="MFI136" s="48"/>
      <c r="MFJ136" s="48"/>
      <c r="MFK136" s="48"/>
      <c r="MFL136" s="48"/>
      <c r="MFM136" s="48"/>
      <c r="MFN136" s="48"/>
      <c r="MFO136" s="48"/>
      <c r="MFP136" s="48"/>
      <c r="MFQ136" s="48"/>
      <c r="MFR136" s="48"/>
      <c r="MFS136" s="48"/>
      <c r="MFT136" s="48"/>
      <c r="MFU136" s="48"/>
      <c r="MFV136" s="48"/>
      <c r="MFW136" s="48"/>
      <c r="MFX136" s="48"/>
      <c r="MFY136" s="48"/>
      <c r="MFZ136" s="48"/>
      <c r="MGA136" s="48"/>
      <c r="MGB136" s="48"/>
      <c r="MGC136" s="48"/>
      <c r="MGD136" s="48"/>
      <c r="MGE136" s="48"/>
      <c r="MGF136" s="48"/>
      <c r="MGG136" s="48"/>
      <c r="MGH136" s="48"/>
      <c r="MGI136" s="48"/>
      <c r="MGJ136" s="48"/>
      <c r="MGK136" s="48"/>
      <c r="MGL136" s="48"/>
      <c r="MGM136" s="48"/>
      <c r="MGN136" s="48"/>
      <c r="MGO136" s="48"/>
      <c r="MGP136" s="48"/>
      <c r="MGQ136" s="48"/>
      <c r="MGR136" s="48"/>
      <c r="MGS136" s="48"/>
      <c r="MGT136" s="48"/>
      <c r="MGU136" s="48"/>
      <c r="MGV136" s="48"/>
      <c r="MGW136" s="48"/>
      <c r="MGX136" s="48"/>
      <c r="MGY136" s="48"/>
      <c r="MGZ136" s="48"/>
      <c r="MHA136" s="48"/>
      <c r="MHB136" s="48"/>
      <c r="MHC136" s="48"/>
      <c r="MHD136" s="48"/>
      <c r="MHE136" s="48"/>
      <c r="MHF136" s="48"/>
      <c r="MHG136" s="48"/>
      <c r="MHH136" s="48"/>
      <c r="MHI136" s="48"/>
      <c r="MHJ136" s="48"/>
      <c r="MHK136" s="48"/>
      <c r="MHL136" s="48"/>
      <c r="MHM136" s="48"/>
      <c r="MHN136" s="48"/>
      <c r="MHO136" s="48"/>
      <c r="MHP136" s="48"/>
      <c r="MHQ136" s="48"/>
      <c r="MHR136" s="48"/>
      <c r="MHS136" s="48"/>
      <c r="MHT136" s="48"/>
      <c r="MHU136" s="48"/>
      <c r="MHV136" s="48"/>
      <c r="MHW136" s="48"/>
      <c r="MHX136" s="48"/>
      <c r="MHY136" s="48"/>
      <c r="MHZ136" s="48"/>
      <c r="MIA136" s="48"/>
      <c r="MIB136" s="48"/>
      <c r="MIC136" s="48"/>
      <c r="MID136" s="48"/>
      <c r="MIE136" s="48"/>
      <c r="MIF136" s="48"/>
      <c r="MIG136" s="48"/>
      <c r="MIH136" s="48"/>
      <c r="MII136" s="48"/>
      <c r="MIJ136" s="48"/>
      <c r="MIK136" s="48"/>
      <c r="MIL136" s="48"/>
      <c r="MIM136" s="48"/>
      <c r="MIN136" s="48"/>
      <c r="MIO136" s="48"/>
      <c r="MIP136" s="48"/>
      <c r="MIQ136" s="48"/>
      <c r="MIR136" s="48"/>
      <c r="MIS136" s="48"/>
      <c r="MIT136" s="48"/>
      <c r="MIU136" s="48"/>
      <c r="MIV136" s="48"/>
      <c r="MIW136" s="48"/>
      <c r="MIX136" s="48"/>
      <c r="MIY136" s="48"/>
      <c r="MIZ136" s="48"/>
      <c r="MJA136" s="48"/>
      <c r="MJB136" s="48"/>
      <c r="MJC136" s="48"/>
      <c r="MJD136" s="48"/>
      <c r="MJE136" s="48"/>
      <c r="MJF136" s="48"/>
      <c r="MJG136" s="48"/>
      <c r="MJH136" s="48"/>
      <c r="MJI136" s="48"/>
      <c r="MJJ136" s="48"/>
      <c r="MJK136" s="48"/>
      <c r="MJL136" s="48"/>
      <c r="MJM136" s="48"/>
      <c r="MJN136" s="48"/>
      <c r="MJO136" s="48"/>
      <c r="MJP136" s="48"/>
      <c r="MJQ136" s="48"/>
      <c r="MJR136" s="48"/>
      <c r="MJS136" s="48"/>
      <c r="MJT136" s="48"/>
      <c r="MJU136" s="48"/>
      <c r="MJV136" s="48"/>
      <c r="MJW136" s="48"/>
      <c r="MJX136" s="48"/>
      <c r="MJY136" s="48"/>
      <c r="MJZ136" s="48"/>
      <c r="MKA136" s="48"/>
      <c r="MKB136" s="48"/>
      <c r="MKC136" s="48"/>
      <c r="MKD136" s="48"/>
      <c r="MKE136" s="48"/>
      <c r="MKF136" s="48"/>
      <c r="MKG136" s="48"/>
      <c r="MKH136" s="48"/>
      <c r="MKI136" s="48"/>
      <c r="MKJ136" s="48"/>
      <c r="MKK136" s="48"/>
      <c r="MKL136" s="48"/>
      <c r="MKM136" s="48"/>
      <c r="MKN136" s="48"/>
      <c r="MKO136" s="48"/>
      <c r="MKP136" s="48"/>
      <c r="MKQ136" s="48"/>
      <c r="MKR136" s="48"/>
      <c r="MKS136" s="48"/>
      <c r="MKT136" s="48"/>
      <c r="MKU136" s="48"/>
      <c r="MKV136" s="48"/>
      <c r="MKW136" s="48"/>
      <c r="MKX136" s="48"/>
      <c r="MKY136" s="48"/>
      <c r="MKZ136" s="48"/>
      <c r="MLA136" s="48"/>
      <c r="MLB136" s="48"/>
      <c r="MLC136" s="48"/>
      <c r="MLD136" s="48"/>
      <c r="MLE136" s="48"/>
      <c r="MLF136" s="48"/>
      <c r="MLG136" s="48"/>
      <c r="MLH136" s="48"/>
      <c r="MLI136" s="48"/>
      <c r="MLJ136" s="48"/>
      <c r="MLK136" s="48"/>
      <c r="MLL136" s="48"/>
      <c r="MLM136" s="48"/>
      <c r="MLN136" s="48"/>
      <c r="MLO136" s="48"/>
      <c r="MLP136" s="48"/>
      <c r="MLQ136" s="48"/>
      <c r="MLR136" s="48"/>
      <c r="MLS136" s="48"/>
      <c r="MLT136" s="48"/>
      <c r="MLU136" s="48"/>
      <c r="MLV136" s="48"/>
      <c r="MLW136" s="48"/>
      <c r="MLX136" s="48"/>
      <c r="MLY136" s="48"/>
      <c r="MLZ136" s="48"/>
      <c r="MMA136" s="48"/>
      <c r="MMB136" s="48"/>
      <c r="MMC136" s="48"/>
      <c r="MMD136" s="48"/>
      <c r="MME136" s="48"/>
      <c r="MMF136" s="48"/>
      <c r="MMG136" s="48"/>
      <c r="MMH136" s="48"/>
      <c r="MMI136" s="48"/>
      <c r="MMJ136" s="48"/>
      <c r="MMK136" s="48"/>
      <c r="MML136" s="48"/>
      <c r="MMM136" s="48"/>
      <c r="MMN136" s="48"/>
      <c r="MMO136" s="48"/>
      <c r="MMP136" s="48"/>
      <c r="MMQ136" s="48"/>
      <c r="MMR136" s="48"/>
      <c r="MMS136" s="48"/>
      <c r="MMT136" s="48"/>
      <c r="MMU136" s="48"/>
      <c r="MMV136" s="48"/>
      <c r="MMW136" s="48"/>
      <c r="MMX136" s="48"/>
      <c r="MMY136" s="48"/>
      <c r="MMZ136" s="48"/>
      <c r="MNA136" s="48"/>
      <c r="MNB136" s="48"/>
      <c r="MNC136" s="48"/>
      <c r="MND136" s="48"/>
      <c r="MNE136" s="48"/>
      <c r="MNF136" s="48"/>
      <c r="MNG136" s="48"/>
      <c r="MNH136" s="48"/>
      <c r="MNI136" s="48"/>
      <c r="MNJ136" s="48"/>
      <c r="MNK136" s="48"/>
      <c r="MNL136" s="48"/>
      <c r="MNM136" s="48"/>
      <c r="MNN136" s="48"/>
      <c r="MNO136" s="48"/>
      <c r="MNP136" s="48"/>
      <c r="MNQ136" s="48"/>
      <c r="MNR136" s="48"/>
      <c r="MNS136" s="48"/>
      <c r="MNT136" s="48"/>
      <c r="MNU136" s="48"/>
      <c r="MNV136" s="48"/>
      <c r="MNW136" s="48"/>
      <c r="MNX136" s="48"/>
      <c r="MNY136" s="48"/>
      <c r="MNZ136" s="48"/>
      <c r="MOA136" s="48"/>
      <c r="MOB136" s="48"/>
      <c r="MOC136" s="48"/>
      <c r="MOD136" s="48"/>
      <c r="MOE136" s="48"/>
      <c r="MOF136" s="48"/>
      <c r="MOG136" s="48"/>
      <c r="MOH136" s="48"/>
      <c r="MOI136" s="48"/>
      <c r="MOJ136" s="48"/>
      <c r="MOK136" s="48"/>
      <c r="MOL136" s="48"/>
      <c r="MOM136" s="48"/>
      <c r="MON136" s="48"/>
      <c r="MOO136" s="48"/>
      <c r="MOP136" s="48"/>
      <c r="MOQ136" s="48"/>
      <c r="MOR136" s="48"/>
      <c r="MOS136" s="48"/>
      <c r="MOT136" s="48"/>
      <c r="MOU136" s="48"/>
      <c r="MOV136" s="48"/>
      <c r="MOW136" s="48"/>
      <c r="MOX136" s="48"/>
      <c r="MOY136" s="48"/>
      <c r="MOZ136" s="48"/>
      <c r="MPA136" s="48"/>
      <c r="MPB136" s="48"/>
      <c r="MPC136" s="48"/>
      <c r="MPD136" s="48"/>
      <c r="MPE136" s="48"/>
      <c r="MPF136" s="48"/>
      <c r="MPG136" s="48"/>
      <c r="MPH136" s="48"/>
      <c r="MPI136" s="48"/>
      <c r="MPJ136" s="48"/>
      <c r="MPK136" s="48"/>
      <c r="MPL136" s="48"/>
      <c r="MPM136" s="48"/>
      <c r="MPN136" s="48"/>
      <c r="MPO136" s="48"/>
      <c r="MPP136" s="48"/>
      <c r="MPQ136" s="48"/>
      <c r="MPR136" s="48"/>
      <c r="MPS136" s="48"/>
      <c r="MPT136" s="48"/>
      <c r="MPU136" s="48"/>
      <c r="MPV136" s="48"/>
      <c r="MPW136" s="48"/>
      <c r="MPX136" s="48"/>
      <c r="MPY136" s="48"/>
      <c r="MPZ136" s="48"/>
      <c r="MQA136" s="48"/>
      <c r="MQB136" s="48"/>
      <c r="MQC136" s="48"/>
      <c r="MQD136" s="48"/>
      <c r="MQE136" s="48"/>
      <c r="MQF136" s="48"/>
      <c r="MQG136" s="48"/>
      <c r="MQH136" s="48"/>
      <c r="MQI136" s="48"/>
      <c r="MQJ136" s="48"/>
      <c r="MQK136" s="48"/>
      <c r="MQL136" s="48"/>
      <c r="MQM136" s="48"/>
      <c r="MQN136" s="48"/>
      <c r="MQO136" s="48"/>
      <c r="MQP136" s="48"/>
      <c r="MQQ136" s="48"/>
      <c r="MQR136" s="48"/>
      <c r="MQS136" s="48"/>
      <c r="MQT136" s="48"/>
      <c r="MQU136" s="48"/>
      <c r="MQV136" s="48"/>
      <c r="MQW136" s="48"/>
      <c r="MQX136" s="48"/>
      <c r="MQY136" s="48"/>
      <c r="MQZ136" s="48"/>
      <c r="MRA136" s="48"/>
      <c r="MRB136" s="48"/>
      <c r="MRC136" s="48"/>
      <c r="MRD136" s="48"/>
      <c r="MRE136" s="48"/>
      <c r="MRF136" s="48"/>
      <c r="MRG136" s="48"/>
      <c r="MRH136" s="48"/>
      <c r="MRI136" s="48"/>
      <c r="MRJ136" s="48"/>
      <c r="MRK136" s="48"/>
      <c r="MRL136" s="48"/>
      <c r="MRM136" s="48"/>
      <c r="MRN136" s="48"/>
      <c r="MRO136" s="48"/>
      <c r="MRP136" s="48"/>
      <c r="MRQ136" s="48"/>
      <c r="MRR136" s="48"/>
      <c r="MRS136" s="48"/>
      <c r="MRT136" s="48"/>
      <c r="MRU136" s="48"/>
      <c r="MRV136" s="48"/>
      <c r="MRW136" s="48"/>
      <c r="MRX136" s="48"/>
      <c r="MRY136" s="48"/>
      <c r="MRZ136" s="48"/>
      <c r="MSA136" s="48"/>
      <c r="MSB136" s="48"/>
      <c r="MSC136" s="48"/>
      <c r="MSD136" s="48"/>
      <c r="MSE136" s="48"/>
      <c r="MSF136" s="48"/>
      <c r="MSG136" s="48"/>
      <c r="MSH136" s="48"/>
      <c r="MSI136" s="48"/>
      <c r="MSJ136" s="48"/>
      <c r="MSK136" s="48"/>
      <c r="MSL136" s="48"/>
      <c r="MSM136" s="48"/>
      <c r="MSN136" s="48"/>
      <c r="MSO136" s="48"/>
      <c r="MSP136" s="48"/>
      <c r="MSQ136" s="48"/>
      <c r="MSR136" s="48"/>
      <c r="MSS136" s="48"/>
      <c r="MST136" s="48"/>
      <c r="MSU136" s="48"/>
      <c r="MSV136" s="48"/>
      <c r="MSW136" s="48"/>
      <c r="MSX136" s="48"/>
      <c r="MSY136" s="48"/>
      <c r="MSZ136" s="48"/>
      <c r="MTA136" s="48"/>
      <c r="MTB136" s="48"/>
      <c r="MTC136" s="48"/>
      <c r="MTD136" s="48"/>
      <c r="MTE136" s="48"/>
      <c r="MTF136" s="48"/>
      <c r="MTG136" s="48"/>
      <c r="MTH136" s="48"/>
      <c r="MTI136" s="48"/>
      <c r="MTJ136" s="48"/>
      <c r="MTK136" s="48"/>
      <c r="MTL136" s="48"/>
      <c r="MTM136" s="48"/>
      <c r="MTN136" s="48"/>
      <c r="MTO136" s="48"/>
      <c r="MTP136" s="48"/>
      <c r="MTQ136" s="48"/>
      <c r="MTR136" s="48"/>
      <c r="MTS136" s="48"/>
      <c r="MTT136" s="48"/>
      <c r="MTU136" s="48"/>
      <c r="MTV136" s="48"/>
      <c r="MTW136" s="48"/>
      <c r="MTX136" s="48"/>
      <c r="MTY136" s="48"/>
      <c r="MTZ136" s="48"/>
      <c r="MUA136" s="48"/>
      <c r="MUB136" s="48"/>
      <c r="MUC136" s="48"/>
      <c r="MUD136" s="48"/>
      <c r="MUE136" s="48"/>
      <c r="MUF136" s="48"/>
      <c r="MUG136" s="48"/>
      <c r="MUH136" s="48"/>
      <c r="MUI136" s="48"/>
      <c r="MUJ136" s="48"/>
      <c r="MUK136" s="48"/>
      <c r="MUL136" s="48"/>
      <c r="MUM136" s="48"/>
      <c r="MUN136" s="48"/>
      <c r="MUO136" s="48"/>
      <c r="MUP136" s="48"/>
      <c r="MUQ136" s="48"/>
      <c r="MUR136" s="48"/>
      <c r="MUS136" s="48"/>
      <c r="MUT136" s="48"/>
      <c r="MUU136" s="48"/>
      <c r="MUV136" s="48"/>
      <c r="MUW136" s="48"/>
      <c r="MUX136" s="48"/>
      <c r="MUY136" s="48"/>
      <c r="MUZ136" s="48"/>
      <c r="MVA136" s="48"/>
      <c r="MVB136" s="48"/>
      <c r="MVC136" s="48"/>
      <c r="MVD136" s="48"/>
      <c r="MVE136" s="48"/>
      <c r="MVF136" s="48"/>
      <c r="MVG136" s="48"/>
      <c r="MVH136" s="48"/>
      <c r="MVI136" s="48"/>
      <c r="MVJ136" s="48"/>
      <c r="MVK136" s="48"/>
      <c r="MVL136" s="48"/>
      <c r="MVM136" s="48"/>
      <c r="MVN136" s="48"/>
      <c r="MVO136" s="48"/>
      <c r="MVP136" s="48"/>
      <c r="MVQ136" s="48"/>
      <c r="MVR136" s="48"/>
      <c r="MVS136" s="48"/>
      <c r="MVT136" s="48"/>
      <c r="MVU136" s="48"/>
      <c r="MVV136" s="48"/>
      <c r="MVW136" s="48"/>
      <c r="MVX136" s="48"/>
      <c r="MVY136" s="48"/>
      <c r="MVZ136" s="48"/>
      <c r="MWA136" s="48"/>
      <c r="MWB136" s="48"/>
      <c r="MWC136" s="48"/>
      <c r="MWD136" s="48"/>
      <c r="MWE136" s="48"/>
      <c r="MWF136" s="48"/>
      <c r="MWG136" s="48"/>
      <c r="MWH136" s="48"/>
      <c r="MWI136" s="48"/>
      <c r="MWJ136" s="48"/>
      <c r="MWK136" s="48"/>
      <c r="MWL136" s="48"/>
      <c r="MWM136" s="48"/>
      <c r="MWN136" s="48"/>
      <c r="MWO136" s="48"/>
      <c r="MWP136" s="48"/>
      <c r="MWQ136" s="48"/>
      <c r="MWR136" s="48"/>
      <c r="MWS136" s="48"/>
      <c r="MWT136" s="48"/>
      <c r="MWU136" s="48"/>
      <c r="MWV136" s="48"/>
      <c r="MWW136" s="48"/>
      <c r="MWX136" s="48"/>
      <c r="MWY136" s="48"/>
      <c r="MWZ136" s="48"/>
      <c r="MXA136" s="48"/>
      <c r="MXB136" s="48"/>
      <c r="MXC136" s="48"/>
      <c r="MXD136" s="48"/>
      <c r="MXE136" s="48"/>
      <c r="MXF136" s="48"/>
      <c r="MXG136" s="48"/>
      <c r="MXH136" s="48"/>
      <c r="MXI136" s="48"/>
      <c r="MXJ136" s="48"/>
      <c r="MXK136" s="48"/>
      <c r="MXL136" s="48"/>
      <c r="MXM136" s="48"/>
      <c r="MXN136" s="48"/>
      <c r="MXO136" s="48"/>
      <c r="MXP136" s="48"/>
      <c r="MXQ136" s="48"/>
      <c r="MXR136" s="48"/>
      <c r="MXS136" s="48"/>
      <c r="MXT136" s="48"/>
      <c r="MXU136" s="48"/>
      <c r="MXV136" s="48"/>
      <c r="MXW136" s="48"/>
      <c r="MXX136" s="48"/>
      <c r="MXY136" s="48"/>
      <c r="MXZ136" s="48"/>
      <c r="MYA136" s="48"/>
      <c r="MYB136" s="48"/>
      <c r="MYC136" s="48"/>
      <c r="MYD136" s="48"/>
      <c r="MYE136" s="48"/>
      <c r="MYF136" s="48"/>
      <c r="MYG136" s="48"/>
      <c r="MYH136" s="48"/>
      <c r="MYI136" s="48"/>
      <c r="MYJ136" s="48"/>
      <c r="MYK136" s="48"/>
      <c r="MYL136" s="48"/>
      <c r="MYM136" s="48"/>
      <c r="MYN136" s="48"/>
      <c r="MYO136" s="48"/>
      <c r="MYP136" s="48"/>
      <c r="MYQ136" s="48"/>
      <c r="MYR136" s="48"/>
      <c r="MYS136" s="48"/>
      <c r="MYT136" s="48"/>
      <c r="MYU136" s="48"/>
      <c r="MYV136" s="48"/>
      <c r="MYW136" s="48"/>
      <c r="MYX136" s="48"/>
      <c r="MYY136" s="48"/>
      <c r="MYZ136" s="48"/>
      <c r="MZA136" s="48"/>
      <c r="MZB136" s="48"/>
      <c r="MZC136" s="48"/>
      <c r="MZD136" s="48"/>
      <c r="MZE136" s="48"/>
      <c r="MZF136" s="48"/>
      <c r="MZG136" s="48"/>
      <c r="MZH136" s="48"/>
      <c r="MZI136" s="48"/>
      <c r="MZJ136" s="48"/>
      <c r="MZK136" s="48"/>
      <c r="MZL136" s="48"/>
      <c r="MZM136" s="48"/>
      <c r="MZN136" s="48"/>
      <c r="MZO136" s="48"/>
      <c r="MZP136" s="48"/>
      <c r="MZQ136" s="48"/>
      <c r="MZR136" s="48"/>
      <c r="MZS136" s="48"/>
      <c r="MZT136" s="48"/>
      <c r="MZU136" s="48"/>
      <c r="MZV136" s="48"/>
      <c r="MZW136" s="48"/>
      <c r="MZX136" s="48"/>
      <c r="MZY136" s="48"/>
      <c r="MZZ136" s="48"/>
      <c r="NAA136" s="48"/>
      <c r="NAB136" s="48"/>
      <c r="NAC136" s="48"/>
      <c r="NAD136" s="48"/>
      <c r="NAE136" s="48"/>
      <c r="NAF136" s="48"/>
      <c r="NAG136" s="48"/>
      <c r="NAH136" s="48"/>
      <c r="NAI136" s="48"/>
      <c r="NAJ136" s="48"/>
      <c r="NAK136" s="48"/>
      <c r="NAL136" s="48"/>
      <c r="NAM136" s="48"/>
      <c r="NAN136" s="48"/>
      <c r="NAO136" s="48"/>
      <c r="NAP136" s="48"/>
      <c r="NAQ136" s="48"/>
      <c r="NAR136" s="48"/>
      <c r="NAS136" s="48"/>
      <c r="NAT136" s="48"/>
      <c r="NAU136" s="48"/>
      <c r="NAV136" s="48"/>
      <c r="NAW136" s="48"/>
      <c r="NAX136" s="48"/>
      <c r="NAY136" s="48"/>
      <c r="NAZ136" s="48"/>
      <c r="NBA136" s="48"/>
      <c r="NBB136" s="48"/>
      <c r="NBC136" s="48"/>
      <c r="NBD136" s="48"/>
      <c r="NBE136" s="48"/>
      <c r="NBF136" s="48"/>
      <c r="NBG136" s="48"/>
      <c r="NBH136" s="48"/>
      <c r="NBI136" s="48"/>
      <c r="NBJ136" s="48"/>
      <c r="NBK136" s="48"/>
      <c r="NBL136" s="48"/>
      <c r="NBM136" s="48"/>
      <c r="NBN136" s="48"/>
      <c r="NBO136" s="48"/>
      <c r="NBP136" s="48"/>
      <c r="NBQ136" s="48"/>
      <c r="NBR136" s="48"/>
      <c r="NBS136" s="48"/>
      <c r="NBT136" s="48"/>
      <c r="NBU136" s="48"/>
      <c r="NBV136" s="48"/>
      <c r="NBW136" s="48"/>
      <c r="NBX136" s="48"/>
      <c r="NBY136" s="48"/>
      <c r="NBZ136" s="48"/>
      <c r="NCA136" s="48"/>
      <c r="NCB136" s="48"/>
      <c r="NCC136" s="48"/>
      <c r="NCD136" s="48"/>
      <c r="NCE136" s="48"/>
      <c r="NCF136" s="48"/>
      <c r="NCG136" s="48"/>
      <c r="NCH136" s="48"/>
      <c r="NCI136" s="48"/>
      <c r="NCJ136" s="48"/>
      <c r="NCK136" s="48"/>
      <c r="NCL136" s="48"/>
      <c r="NCM136" s="48"/>
      <c r="NCN136" s="48"/>
      <c r="NCO136" s="48"/>
      <c r="NCP136" s="48"/>
      <c r="NCQ136" s="48"/>
      <c r="NCR136" s="48"/>
      <c r="NCS136" s="48"/>
      <c r="NCT136" s="48"/>
      <c r="NCU136" s="48"/>
      <c r="NCV136" s="48"/>
      <c r="NCW136" s="48"/>
      <c r="NCX136" s="48"/>
      <c r="NCY136" s="48"/>
      <c r="NCZ136" s="48"/>
      <c r="NDA136" s="48"/>
      <c r="NDB136" s="48"/>
      <c r="NDC136" s="48"/>
      <c r="NDD136" s="48"/>
      <c r="NDE136" s="48"/>
      <c r="NDF136" s="48"/>
      <c r="NDG136" s="48"/>
      <c r="NDH136" s="48"/>
      <c r="NDI136" s="48"/>
      <c r="NDJ136" s="48"/>
      <c r="NDK136" s="48"/>
      <c r="NDL136" s="48"/>
      <c r="NDM136" s="48"/>
      <c r="NDN136" s="48"/>
      <c r="NDO136" s="48"/>
      <c r="NDP136" s="48"/>
      <c r="NDQ136" s="48"/>
      <c r="NDR136" s="48"/>
      <c r="NDS136" s="48"/>
      <c r="NDT136" s="48"/>
      <c r="NDU136" s="48"/>
      <c r="NDV136" s="48"/>
      <c r="NDW136" s="48"/>
      <c r="NDX136" s="48"/>
      <c r="NDY136" s="48"/>
      <c r="NDZ136" s="48"/>
      <c r="NEA136" s="48"/>
      <c r="NEB136" s="48"/>
      <c r="NEC136" s="48"/>
      <c r="NED136" s="48"/>
      <c r="NEE136" s="48"/>
      <c r="NEF136" s="48"/>
      <c r="NEG136" s="48"/>
      <c r="NEH136" s="48"/>
      <c r="NEI136" s="48"/>
      <c r="NEJ136" s="48"/>
      <c r="NEK136" s="48"/>
      <c r="NEL136" s="48"/>
      <c r="NEM136" s="48"/>
      <c r="NEN136" s="48"/>
      <c r="NEO136" s="48"/>
      <c r="NEP136" s="48"/>
      <c r="NEQ136" s="48"/>
      <c r="NER136" s="48"/>
      <c r="NES136" s="48"/>
      <c r="NET136" s="48"/>
      <c r="NEU136" s="48"/>
      <c r="NEV136" s="48"/>
      <c r="NEW136" s="48"/>
      <c r="NEX136" s="48"/>
      <c r="NEY136" s="48"/>
      <c r="NEZ136" s="48"/>
      <c r="NFA136" s="48"/>
      <c r="NFB136" s="48"/>
      <c r="NFC136" s="48"/>
      <c r="NFD136" s="48"/>
      <c r="NFE136" s="48"/>
      <c r="NFF136" s="48"/>
      <c r="NFG136" s="48"/>
      <c r="NFH136" s="48"/>
      <c r="NFI136" s="48"/>
      <c r="NFJ136" s="48"/>
      <c r="NFK136" s="48"/>
      <c r="NFL136" s="48"/>
      <c r="NFM136" s="48"/>
      <c r="NFN136" s="48"/>
      <c r="NFO136" s="48"/>
      <c r="NFP136" s="48"/>
      <c r="NFQ136" s="48"/>
      <c r="NFR136" s="48"/>
      <c r="NFS136" s="48"/>
      <c r="NFT136" s="48"/>
      <c r="NFU136" s="48"/>
      <c r="NFV136" s="48"/>
      <c r="NFW136" s="48"/>
      <c r="NFX136" s="48"/>
      <c r="NFY136" s="48"/>
      <c r="NFZ136" s="48"/>
      <c r="NGA136" s="48"/>
      <c r="NGB136" s="48"/>
      <c r="NGC136" s="48"/>
      <c r="NGD136" s="48"/>
      <c r="NGE136" s="48"/>
      <c r="NGF136" s="48"/>
      <c r="NGG136" s="48"/>
      <c r="NGH136" s="48"/>
      <c r="NGI136" s="48"/>
      <c r="NGJ136" s="48"/>
      <c r="NGK136" s="48"/>
      <c r="NGL136" s="48"/>
      <c r="NGM136" s="48"/>
      <c r="NGN136" s="48"/>
      <c r="NGO136" s="48"/>
      <c r="NGP136" s="48"/>
      <c r="NGQ136" s="48"/>
      <c r="NGR136" s="48"/>
      <c r="NGS136" s="48"/>
      <c r="NGT136" s="48"/>
      <c r="NGU136" s="48"/>
      <c r="NGV136" s="48"/>
      <c r="NGW136" s="48"/>
      <c r="NGX136" s="48"/>
      <c r="NGY136" s="48"/>
      <c r="NGZ136" s="48"/>
      <c r="NHA136" s="48"/>
      <c r="NHB136" s="48"/>
      <c r="NHC136" s="48"/>
      <c r="NHD136" s="48"/>
      <c r="NHE136" s="48"/>
      <c r="NHF136" s="48"/>
      <c r="NHG136" s="48"/>
      <c r="NHH136" s="48"/>
      <c r="NHI136" s="48"/>
      <c r="NHJ136" s="48"/>
      <c r="NHK136" s="48"/>
      <c r="NHL136" s="48"/>
      <c r="NHM136" s="48"/>
      <c r="NHN136" s="48"/>
      <c r="NHO136" s="48"/>
      <c r="NHP136" s="48"/>
      <c r="NHQ136" s="48"/>
      <c r="NHR136" s="48"/>
      <c r="NHS136" s="48"/>
      <c r="NHT136" s="48"/>
      <c r="NHU136" s="48"/>
      <c r="NHV136" s="48"/>
      <c r="NHW136" s="48"/>
      <c r="NHX136" s="48"/>
      <c r="NHY136" s="48"/>
      <c r="NHZ136" s="48"/>
      <c r="NIA136" s="48"/>
      <c r="NIB136" s="48"/>
      <c r="NIC136" s="48"/>
      <c r="NID136" s="48"/>
      <c r="NIE136" s="48"/>
      <c r="NIF136" s="48"/>
      <c r="NIG136" s="48"/>
      <c r="NIH136" s="48"/>
      <c r="NII136" s="48"/>
      <c r="NIJ136" s="48"/>
      <c r="NIK136" s="48"/>
      <c r="NIL136" s="48"/>
      <c r="NIM136" s="48"/>
      <c r="NIN136" s="48"/>
      <c r="NIO136" s="48"/>
      <c r="NIP136" s="48"/>
      <c r="NIQ136" s="48"/>
      <c r="NIR136" s="48"/>
      <c r="NIS136" s="48"/>
      <c r="NIT136" s="48"/>
      <c r="NIU136" s="48"/>
      <c r="NIV136" s="48"/>
      <c r="NIW136" s="48"/>
      <c r="NIX136" s="48"/>
      <c r="NIY136" s="48"/>
      <c r="NIZ136" s="48"/>
      <c r="NJA136" s="48"/>
      <c r="NJB136" s="48"/>
      <c r="NJC136" s="48"/>
      <c r="NJD136" s="48"/>
      <c r="NJE136" s="48"/>
      <c r="NJF136" s="48"/>
      <c r="NJG136" s="48"/>
      <c r="NJH136" s="48"/>
      <c r="NJI136" s="48"/>
      <c r="NJJ136" s="48"/>
      <c r="NJK136" s="48"/>
      <c r="NJL136" s="48"/>
      <c r="NJM136" s="48"/>
      <c r="NJN136" s="48"/>
      <c r="NJO136" s="48"/>
      <c r="NJP136" s="48"/>
      <c r="NJQ136" s="48"/>
      <c r="NJR136" s="48"/>
      <c r="NJS136" s="48"/>
      <c r="NJT136" s="48"/>
      <c r="NJU136" s="48"/>
      <c r="NJV136" s="48"/>
      <c r="NJW136" s="48"/>
      <c r="NJX136" s="48"/>
      <c r="NJY136" s="48"/>
      <c r="NJZ136" s="48"/>
      <c r="NKA136" s="48"/>
      <c r="NKB136" s="48"/>
      <c r="NKC136" s="48"/>
      <c r="NKD136" s="48"/>
      <c r="NKE136" s="48"/>
      <c r="NKF136" s="48"/>
      <c r="NKG136" s="48"/>
      <c r="NKH136" s="48"/>
      <c r="NKI136" s="48"/>
      <c r="NKJ136" s="48"/>
      <c r="NKK136" s="48"/>
      <c r="NKL136" s="48"/>
      <c r="NKM136" s="48"/>
      <c r="NKN136" s="48"/>
      <c r="NKO136" s="48"/>
      <c r="NKP136" s="48"/>
      <c r="NKQ136" s="48"/>
      <c r="NKR136" s="48"/>
      <c r="NKS136" s="48"/>
      <c r="NKT136" s="48"/>
      <c r="NKU136" s="48"/>
      <c r="NKV136" s="48"/>
      <c r="NKW136" s="48"/>
      <c r="NKX136" s="48"/>
      <c r="NKY136" s="48"/>
      <c r="NKZ136" s="48"/>
      <c r="NLA136" s="48"/>
      <c r="NLB136" s="48"/>
      <c r="NLC136" s="48"/>
      <c r="NLD136" s="48"/>
      <c r="NLE136" s="48"/>
      <c r="NLF136" s="48"/>
      <c r="NLG136" s="48"/>
      <c r="NLH136" s="48"/>
      <c r="NLI136" s="48"/>
      <c r="NLJ136" s="48"/>
      <c r="NLK136" s="48"/>
      <c r="NLL136" s="48"/>
      <c r="NLM136" s="48"/>
      <c r="NLN136" s="48"/>
      <c r="NLO136" s="48"/>
      <c r="NLP136" s="48"/>
      <c r="NLQ136" s="48"/>
      <c r="NLR136" s="48"/>
      <c r="NLS136" s="48"/>
      <c r="NLT136" s="48"/>
      <c r="NLU136" s="48"/>
      <c r="NLV136" s="48"/>
      <c r="NLW136" s="48"/>
      <c r="NLX136" s="48"/>
      <c r="NLY136" s="48"/>
      <c r="NLZ136" s="48"/>
      <c r="NMA136" s="48"/>
      <c r="NMB136" s="48"/>
      <c r="NMC136" s="48"/>
      <c r="NMD136" s="48"/>
      <c r="NME136" s="48"/>
      <c r="NMF136" s="48"/>
      <c r="NMG136" s="48"/>
      <c r="NMH136" s="48"/>
      <c r="NMI136" s="48"/>
      <c r="NMJ136" s="48"/>
      <c r="NMK136" s="48"/>
      <c r="NML136" s="48"/>
      <c r="NMM136" s="48"/>
      <c r="NMN136" s="48"/>
      <c r="NMO136" s="48"/>
      <c r="NMP136" s="48"/>
      <c r="NMQ136" s="48"/>
      <c r="NMR136" s="48"/>
      <c r="NMS136" s="48"/>
      <c r="NMT136" s="48"/>
      <c r="NMU136" s="48"/>
      <c r="NMV136" s="48"/>
      <c r="NMW136" s="48"/>
      <c r="NMX136" s="48"/>
      <c r="NMY136" s="48"/>
      <c r="NMZ136" s="48"/>
      <c r="NNA136" s="48"/>
      <c r="NNB136" s="48"/>
      <c r="NNC136" s="48"/>
      <c r="NND136" s="48"/>
      <c r="NNE136" s="48"/>
      <c r="NNF136" s="48"/>
      <c r="NNG136" s="48"/>
      <c r="NNH136" s="48"/>
      <c r="NNI136" s="48"/>
      <c r="NNJ136" s="48"/>
      <c r="NNK136" s="48"/>
      <c r="NNL136" s="48"/>
      <c r="NNM136" s="48"/>
      <c r="NNN136" s="48"/>
      <c r="NNO136" s="48"/>
      <c r="NNP136" s="48"/>
      <c r="NNQ136" s="48"/>
      <c r="NNR136" s="48"/>
      <c r="NNS136" s="48"/>
      <c r="NNT136" s="48"/>
      <c r="NNU136" s="48"/>
      <c r="NNV136" s="48"/>
      <c r="NNW136" s="48"/>
      <c r="NNX136" s="48"/>
      <c r="NNY136" s="48"/>
      <c r="NNZ136" s="48"/>
      <c r="NOA136" s="48"/>
      <c r="NOB136" s="48"/>
      <c r="NOC136" s="48"/>
      <c r="NOD136" s="48"/>
      <c r="NOE136" s="48"/>
      <c r="NOF136" s="48"/>
      <c r="NOG136" s="48"/>
      <c r="NOH136" s="48"/>
      <c r="NOI136" s="48"/>
      <c r="NOJ136" s="48"/>
      <c r="NOK136" s="48"/>
      <c r="NOL136" s="48"/>
      <c r="NOM136" s="48"/>
      <c r="NON136" s="48"/>
      <c r="NOO136" s="48"/>
      <c r="NOP136" s="48"/>
      <c r="NOQ136" s="48"/>
      <c r="NOR136" s="48"/>
      <c r="NOS136" s="48"/>
      <c r="NOT136" s="48"/>
      <c r="NOU136" s="48"/>
      <c r="NOV136" s="48"/>
      <c r="NOW136" s="48"/>
      <c r="NOX136" s="48"/>
      <c r="NOY136" s="48"/>
      <c r="NOZ136" s="48"/>
      <c r="NPA136" s="48"/>
      <c r="NPB136" s="48"/>
      <c r="NPC136" s="48"/>
      <c r="NPD136" s="48"/>
      <c r="NPE136" s="48"/>
      <c r="NPF136" s="48"/>
      <c r="NPG136" s="48"/>
      <c r="NPH136" s="48"/>
      <c r="NPI136" s="48"/>
      <c r="NPJ136" s="48"/>
      <c r="NPK136" s="48"/>
      <c r="NPL136" s="48"/>
      <c r="NPM136" s="48"/>
      <c r="NPN136" s="48"/>
      <c r="NPO136" s="48"/>
      <c r="NPP136" s="48"/>
      <c r="NPQ136" s="48"/>
      <c r="NPR136" s="48"/>
      <c r="NPS136" s="48"/>
      <c r="NPT136" s="48"/>
      <c r="NPU136" s="48"/>
      <c r="NPV136" s="48"/>
      <c r="NPW136" s="48"/>
      <c r="NPX136" s="48"/>
      <c r="NPY136" s="48"/>
      <c r="NPZ136" s="48"/>
      <c r="NQA136" s="48"/>
      <c r="NQB136" s="48"/>
      <c r="NQC136" s="48"/>
      <c r="NQD136" s="48"/>
      <c r="NQE136" s="48"/>
      <c r="NQF136" s="48"/>
      <c r="NQG136" s="48"/>
      <c r="NQH136" s="48"/>
      <c r="NQI136" s="48"/>
      <c r="NQJ136" s="48"/>
      <c r="NQK136" s="48"/>
      <c r="NQL136" s="48"/>
      <c r="NQM136" s="48"/>
      <c r="NQN136" s="48"/>
      <c r="NQO136" s="48"/>
      <c r="NQP136" s="48"/>
      <c r="NQQ136" s="48"/>
      <c r="NQR136" s="48"/>
      <c r="NQS136" s="48"/>
      <c r="NQT136" s="48"/>
      <c r="NQU136" s="48"/>
      <c r="NQV136" s="48"/>
      <c r="NQW136" s="48"/>
      <c r="NQX136" s="48"/>
      <c r="NQY136" s="48"/>
      <c r="NQZ136" s="48"/>
      <c r="NRA136" s="48"/>
      <c r="NRB136" s="48"/>
      <c r="NRC136" s="48"/>
      <c r="NRD136" s="48"/>
      <c r="NRE136" s="48"/>
      <c r="NRF136" s="48"/>
      <c r="NRG136" s="48"/>
      <c r="NRH136" s="48"/>
      <c r="NRI136" s="48"/>
      <c r="NRJ136" s="48"/>
      <c r="NRK136" s="48"/>
      <c r="NRL136" s="48"/>
      <c r="NRM136" s="48"/>
      <c r="NRN136" s="48"/>
      <c r="NRO136" s="48"/>
      <c r="NRP136" s="48"/>
      <c r="NRQ136" s="48"/>
      <c r="NRR136" s="48"/>
      <c r="NRS136" s="48"/>
      <c r="NRT136" s="48"/>
      <c r="NRU136" s="48"/>
      <c r="NRV136" s="48"/>
      <c r="NRW136" s="48"/>
      <c r="NRX136" s="48"/>
      <c r="NRY136" s="48"/>
      <c r="NRZ136" s="48"/>
      <c r="NSA136" s="48"/>
      <c r="NSB136" s="48"/>
      <c r="NSC136" s="48"/>
      <c r="NSD136" s="48"/>
      <c r="NSE136" s="48"/>
      <c r="NSF136" s="48"/>
      <c r="NSG136" s="48"/>
      <c r="NSH136" s="48"/>
      <c r="NSI136" s="48"/>
      <c r="NSJ136" s="48"/>
      <c r="NSK136" s="48"/>
      <c r="NSL136" s="48"/>
      <c r="NSM136" s="48"/>
      <c r="NSN136" s="48"/>
      <c r="NSO136" s="48"/>
      <c r="NSP136" s="48"/>
      <c r="NSQ136" s="48"/>
      <c r="NSR136" s="48"/>
      <c r="NSS136" s="48"/>
      <c r="NST136" s="48"/>
      <c r="NSU136" s="48"/>
      <c r="NSV136" s="48"/>
      <c r="NSW136" s="48"/>
      <c r="NSX136" s="48"/>
      <c r="NSY136" s="48"/>
      <c r="NSZ136" s="48"/>
      <c r="NTA136" s="48"/>
      <c r="NTB136" s="48"/>
      <c r="NTC136" s="48"/>
      <c r="NTD136" s="48"/>
      <c r="NTE136" s="48"/>
      <c r="NTF136" s="48"/>
      <c r="NTG136" s="48"/>
      <c r="NTH136" s="48"/>
      <c r="NTI136" s="48"/>
      <c r="NTJ136" s="48"/>
      <c r="NTK136" s="48"/>
      <c r="NTL136" s="48"/>
      <c r="NTM136" s="48"/>
      <c r="NTN136" s="48"/>
      <c r="NTO136" s="48"/>
      <c r="NTP136" s="48"/>
      <c r="NTQ136" s="48"/>
      <c r="NTR136" s="48"/>
      <c r="NTS136" s="48"/>
      <c r="NTT136" s="48"/>
      <c r="NTU136" s="48"/>
      <c r="NTV136" s="48"/>
      <c r="NTW136" s="48"/>
      <c r="NTX136" s="48"/>
      <c r="NTY136" s="48"/>
      <c r="NTZ136" s="48"/>
      <c r="NUA136" s="48"/>
      <c r="NUB136" s="48"/>
      <c r="NUC136" s="48"/>
      <c r="NUD136" s="48"/>
      <c r="NUE136" s="48"/>
      <c r="NUF136" s="48"/>
      <c r="NUG136" s="48"/>
      <c r="NUH136" s="48"/>
      <c r="NUI136" s="48"/>
      <c r="NUJ136" s="48"/>
      <c r="NUK136" s="48"/>
      <c r="NUL136" s="48"/>
      <c r="NUM136" s="48"/>
      <c r="NUN136" s="48"/>
      <c r="NUO136" s="48"/>
      <c r="NUP136" s="48"/>
      <c r="NUQ136" s="48"/>
      <c r="NUR136" s="48"/>
      <c r="NUS136" s="48"/>
      <c r="NUT136" s="48"/>
      <c r="NUU136" s="48"/>
      <c r="NUV136" s="48"/>
      <c r="NUW136" s="48"/>
      <c r="NUX136" s="48"/>
      <c r="NUY136" s="48"/>
      <c r="NUZ136" s="48"/>
      <c r="NVA136" s="48"/>
      <c r="NVB136" s="48"/>
      <c r="NVC136" s="48"/>
      <c r="NVD136" s="48"/>
      <c r="NVE136" s="48"/>
      <c r="NVF136" s="48"/>
      <c r="NVG136" s="48"/>
      <c r="NVH136" s="48"/>
      <c r="NVI136" s="48"/>
      <c r="NVJ136" s="48"/>
      <c r="NVK136" s="48"/>
      <c r="NVL136" s="48"/>
      <c r="NVM136" s="48"/>
      <c r="NVN136" s="48"/>
      <c r="NVO136" s="48"/>
      <c r="NVP136" s="48"/>
      <c r="NVQ136" s="48"/>
      <c r="NVR136" s="48"/>
      <c r="NVS136" s="48"/>
      <c r="NVT136" s="48"/>
      <c r="NVU136" s="48"/>
      <c r="NVV136" s="48"/>
      <c r="NVW136" s="48"/>
      <c r="NVX136" s="48"/>
      <c r="NVY136" s="48"/>
      <c r="NVZ136" s="48"/>
      <c r="NWA136" s="48"/>
      <c r="NWB136" s="48"/>
      <c r="NWC136" s="48"/>
      <c r="NWD136" s="48"/>
      <c r="NWE136" s="48"/>
      <c r="NWF136" s="48"/>
      <c r="NWG136" s="48"/>
      <c r="NWH136" s="48"/>
      <c r="NWI136" s="48"/>
      <c r="NWJ136" s="48"/>
      <c r="NWK136" s="48"/>
      <c r="NWL136" s="48"/>
      <c r="NWM136" s="48"/>
      <c r="NWN136" s="48"/>
      <c r="NWO136" s="48"/>
      <c r="NWP136" s="48"/>
      <c r="NWQ136" s="48"/>
      <c r="NWR136" s="48"/>
      <c r="NWS136" s="48"/>
      <c r="NWT136" s="48"/>
      <c r="NWU136" s="48"/>
      <c r="NWV136" s="48"/>
      <c r="NWW136" s="48"/>
      <c r="NWX136" s="48"/>
      <c r="NWY136" s="48"/>
      <c r="NWZ136" s="48"/>
      <c r="NXA136" s="48"/>
      <c r="NXB136" s="48"/>
      <c r="NXC136" s="48"/>
      <c r="NXD136" s="48"/>
      <c r="NXE136" s="48"/>
      <c r="NXF136" s="48"/>
      <c r="NXG136" s="48"/>
      <c r="NXH136" s="48"/>
      <c r="NXI136" s="48"/>
      <c r="NXJ136" s="48"/>
      <c r="NXK136" s="48"/>
      <c r="NXL136" s="48"/>
      <c r="NXM136" s="48"/>
      <c r="NXN136" s="48"/>
      <c r="NXO136" s="48"/>
      <c r="NXP136" s="48"/>
      <c r="NXQ136" s="48"/>
      <c r="NXR136" s="48"/>
      <c r="NXS136" s="48"/>
      <c r="NXT136" s="48"/>
      <c r="NXU136" s="48"/>
      <c r="NXV136" s="48"/>
      <c r="NXW136" s="48"/>
      <c r="NXX136" s="48"/>
      <c r="NXY136" s="48"/>
      <c r="NXZ136" s="48"/>
      <c r="NYA136" s="48"/>
      <c r="NYB136" s="48"/>
      <c r="NYC136" s="48"/>
      <c r="NYD136" s="48"/>
      <c r="NYE136" s="48"/>
      <c r="NYF136" s="48"/>
      <c r="NYG136" s="48"/>
      <c r="NYH136" s="48"/>
      <c r="NYI136" s="48"/>
      <c r="NYJ136" s="48"/>
      <c r="NYK136" s="48"/>
      <c r="NYL136" s="48"/>
      <c r="NYM136" s="48"/>
      <c r="NYN136" s="48"/>
      <c r="NYO136" s="48"/>
      <c r="NYP136" s="48"/>
      <c r="NYQ136" s="48"/>
      <c r="NYR136" s="48"/>
      <c r="NYS136" s="48"/>
      <c r="NYT136" s="48"/>
      <c r="NYU136" s="48"/>
      <c r="NYV136" s="48"/>
      <c r="NYW136" s="48"/>
      <c r="NYX136" s="48"/>
      <c r="NYY136" s="48"/>
      <c r="NYZ136" s="48"/>
      <c r="NZA136" s="48"/>
      <c r="NZB136" s="48"/>
      <c r="NZC136" s="48"/>
      <c r="NZD136" s="48"/>
      <c r="NZE136" s="48"/>
      <c r="NZF136" s="48"/>
      <c r="NZG136" s="48"/>
      <c r="NZH136" s="48"/>
      <c r="NZI136" s="48"/>
      <c r="NZJ136" s="48"/>
      <c r="NZK136" s="48"/>
      <c r="NZL136" s="48"/>
      <c r="NZM136" s="48"/>
      <c r="NZN136" s="48"/>
      <c r="NZO136" s="48"/>
      <c r="NZP136" s="48"/>
      <c r="NZQ136" s="48"/>
      <c r="NZR136" s="48"/>
      <c r="NZS136" s="48"/>
      <c r="NZT136" s="48"/>
      <c r="NZU136" s="48"/>
      <c r="NZV136" s="48"/>
      <c r="NZW136" s="48"/>
      <c r="NZX136" s="48"/>
      <c r="NZY136" s="48"/>
      <c r="NZZ136" s="48"/>
      <c r="OAA136" s="48"/>
      <c r="OAB136" s="48"/>
      <c r="OAC136" s="48"/>
      <c r="OAD136" s="48"/>
      <c r="OAE136" s="48"/>
      <c r="OAF136" s="48"/>
      <c r="OAG136" s="48"/>
      <c r="OAH136" s="48"/>
      <c r="OAI136" s="48"/>
      <c r="OAJ136" s="48"/>
      <c r="OAK136" s="48"/>
      <c r="OAL136" s="48"/>
      <c r="OAM136" s="48"/>
      <c r="OAN136" s="48"/>
      <c r="OAO136" s="48"/>
      <c r="OAP136" s="48"/>
      <c r="OAQ136" s="48"/>
      <c r="OAR136" s="48"/>
      <c r="OAS136" s="48"/>
      <c r="OAT136" s="48"/>
      <c r="OAU136" s="48"/>
      <c r="OAV136" s="48"/>
      <c r="OAW136" s="48"/>
      <c r="OAX136" s="48"/>
      <c r="OAY136" s="48"/>
      <c r="OAZ136" s="48"/>
      <c r="OBA136" s="48"/>
      <c r="OBB136" s="48"/>
      <c r="OBC136" s="48"/>
      <c r="OBD136" s="48"/>
      <c r="OBE136" s="48"/>
      <c r="OBF136" s="48"/>
      <c r="OBG136" s="48"/>
      <c r="OBH136" s="48"/>
      <c r="OBI136" s="48"/>
      <c r="OBJ136" s="48"/>
      <c r="OBK136" s="48"/>
      <c r="OBL136" s="48"/>
      <c r="OBM136" s="48"/>
      <c r="OBN136" s="48"/>
      <c r="OBO136" s="48"/>
      <c r="OBP136" s="48"/>
      <c r="OBQ136" s="48"/>
      <c r="OBR136" s="48"/>
      <c r="OBS136" s="48"/>
      <c r="OBT136" s="48"/>
      <c r="OBU136" s="48"/>
      <c r="OBV136" s="48"/>
      <c r="OBW136" s="48"/>
      <c r="OBX136" s="48"/>
      <c r="OBY136" s="48"/>
      <c r="OBZ136" s="48"/>
      <c r="OCA136" s="48"/>
      <c r="OCB136" s="48"/>
      <c r="OCC136" s="48"/>
      <c r="OCD136" s="48"/>
      <c r="OCE136" s="48"/>
      <c r="OCF136" s="48"/>
      <c r="OCG136" s="48"/>
      <c r="OCH136" s="48"/>
      <c r="OCI136" s="48"/>
      <c r="OCJ136" s="48"/>
      <c r="OCK136" s="48"/>
      <c r="OCL136" s="48"/>
      <c r="OCM136" s="48"/>
      <c r="OCN136" s="48"/>
      <c r="OCO136" s="48"/>
      <c r="OCP136" s="48"/>
      <c r="OCQ136" s="48"/>
      <c r="OCR136" s="48"/>
      <c r="OCS136" s="48"/>
      <c r="OCT136" s="48"/>
      <c r="OCU136" s="48"/>
      <c r="OCV136" s="48"/>
      <c r="OCW136" s="48"/>
      <c r="OCX136" s="48"/>
      <c r="OCY136" s="48"/>
      <c r="OCZ136" s="48"/>
      <c r="ODA136" s="48"/>
      <c r="ODB136" s="48"/>
      <c r="ODC136" s="48"/>
      <c r="ODD136" s="48"/>
      <c r="ODE136" s="48"/>
      <c r="ODF136" s="48"/>
      <c r="ODG136" s="48"/>
      <c r="ODH136" s="48"/>
      <c r="ODI136" s="48"/>
      <c r="ODJ136" s="48"/>
      <c r="ODK136" s="48"/>
      <c r="ODL136" s="48"/>
      <c r="ODM136" s="48"/>
      <c r="ODN136" s="48"/>
      <c r="ODO136" s="48"/>
      <c r="ODP136" s="48"/>
      <c r="ODQ136" s="48"/>
      <c r="ODR136" s="48"/>
      <c r="ODS136" s="48"/>
      <c r="ODT136" s="48"/>
      <c r="ODU136" s="48"/>
      <c r="ODV136" s="48"/>
      <c r="ODW136" s="48"/>
      <c r="ODX136" s="48"/>
      <c r="ODY136" s="48"/>
      <c r="ODZ136" s="48"/>
      <c r="OEA136" s="48"/>
      <c r="OEB136" s="48"/>
      <c r="OEC136" s="48"/>
      <c r="OED136" s="48"/>
      <c r="OEE136" s="48"/>
      <c r="OEF136" s="48"/>
      <c r="OEG136" s="48"/>
      <c r="OEH136" s="48"/>
      <c r="OEI136" s="48"/>
      <c r="OEJ136" s="48"/>
      <c r="OEK136" s="48"/>
      <c r="OEL136" s="48"/>
      <c r="OEM136" s="48"/>
      <c r="OEN136" s="48"/>
      <c r="OEO136" s="48"/>
      <c r="OEP136" s="48"/>
      <c r="OEQ136" s="48"/>
      <c r="OER136" s="48"/>
      <c r="OES136" s="48"/>
      <c r="OET136" s="48"/>
      <c r="OEU136" s="48"/>
      <c r="OEV136" s="48"/>
      <c r="OEW136" s="48"/>
      <c r="OEX136" s="48"/>
      <c r="OEY136" s="48"/>
      <c r="OEZ136" s="48"/>
      <c r="OFA136" s="48"/>
      <c r="OFB136" s="48"/>
      <c r="OFC136" s="48"/>
      <c r="OFD136" s="48"/>
      <c r="OFE136" s="48"/>
      <c r="OFF136" s="48"/>
      <c r="OFG136" s="48"/>
      <c r="OFH136" s="48"/>
      <c r="OFI136" s="48"/>
      <c r="OFJ136" s="48"/>
      <c r="OFK136" s="48"/>
      <c r="OFL136" s="48"/>
      <c r="OFM136" s="48"/>
      <c r="OFN136" s="48"/>
      <c r="OFO136" s="48"/>
      <c r="OFP136" s="48"/>
      <c r="OFQ136" s="48"/>
      <c r="OFR136" s="48"/>
      <c r="OFS136" s="48"/>
      <c r="OFT136" s="48"/>
      <c r="OFU136" s="48"/>
      <c r="OFV136" s="48"/>
      <c r="OFW136" s="48"/>
      <c r="OFX136" s="48"/>
      <c r="OFY136" s="48"/>
      <c r="OFZ136" s="48"/>
      <c r="OGA136" s="48"/>
      <c r="OGB136" s="48"/>
      <c r="OGC136" s="48"/>
      <c r="OGD136" s="48"/>
      <c r="OGE136" s="48"/>
      <c r="OGF136" s="48"/>
      <c r="OGG136" s="48"/>
      <c r="OGH136" s="48"/>
      <c r="OGI136" s="48"/>
      <c r="OGJ136" s="48"/>
      <c r="OGK136" s="48"/>
      <c r="OGL136" s="48"/>
      <c r="OGM136" s="48"/>
      <c r="OGN136" s="48"/>
      <c r="OGO136" s="48"/>
      <c r="OGP136" s="48"/>
      <c r="OGQ136" s="48"/>
      <c r="OGR136" s="48"/>
      <c r="OGS136" s="48"/>
      <c r="OGT136" s="48"/>
      <c r="OGU136" s="48"/>
      <c r="OGV136" s="48"/>
      <c r="OGW136" s="48"/>
      <c r="OGX136" s="48"/>
      <c r="OGY136" s="48"/>
      <c r="OGZ136" s="48"/>
      <c r="OHA136" s="48"/>
      <c r="OHB136" s="48"/>
      <c r="OHC136" s="48"/>
      <c r="OHD136" s="48"/>
      <c r="OHE136" s="48"/>
      <c r="OHF136" s="48"/>
      <c r="OHG136" s="48"/>
      <c r="OHH136" s="48"/>
      <c r="OHI136" s="48"/>
      <c r="OHJ136" s="48"/>
      <c r="OHK136" s="48"/>
      <c r="OHL136" s="48"/>
      <c r="OHM136" s="48"/>
      <c r="OHN136" s="48"/>
      <c r="OHO136" s="48"/>
      <c r="OHP136" s="48"/>
      <c r="OHQ136" s="48"/>
      <c r="OHR136" s="48"/>
      <c r="OHS136" s="48"/>
      <c r="OHT136" s="48"/>
      <c r="OHU136" s="48"/>
      <c r="OHV136" s="48"/>
      <c r="OHW136" s="48"/>
      <c r="OHX136" s="48"/>
      <c r="OHY136" s="48"/>
      <c r="OHZ136" s="48"/>
      <c r="OIA136" s="48"/>
      <c r="OIB136" s="48"/>
      <c r="OIC136" s="48"/>
      <c r="OID136" s="48"/>
      <c r="OIE136" s="48"/>
      <c r="OIF136" s="48"/>
      <c r="OIG136" s="48"/>
      <c r="OIH136" s="48"/>
      <c r="OII136" s="48"/>
      <c r="OIJ136" s="48"/>
      <c r="OIK136" s="48"/>
      <c r="OIL136" s="48"/>
      <c r="OIM136" s="48"/>
      <c r="OIN136" s="48"/>
      <c r="OIO136" s="48"/>
      <c r="OIP136" s="48"/>
      <c r="OIQ136" s="48"/>
      <c r="OIR136" s="48"/>
      <c r="OIS136" s="48"/>
      <c r="OIT136" s="48"/>
      <c r="OIU136" s="48"/>
      <c r="OIV136" s="48"/>
      <c r="OIW136" s="48"/>
      <c r="OIX136" s="48"/>
      <c r="OIY136" s="48"/>
      <c r="OIZ136" s="48"/>
      <c r="OJA136" s="48"/>
      <c r="OJB136" s="48"/>
      <c r="OJC136" s="48"/>
      <c r="OJD136" s="48"/>
      <c r="OJE136" s="48"/>
      <c r="OJF136" s="48"/>
      <c r="OJG136" s="48"/>
      <c r="OJH136" s="48"/>
      <c r="OJI136" s="48"/>
      <c r="OJJ136" s="48"/>
      <c r="OJK136" s="48"/>
      <c r="OJL136" s="48"/>
      <c r="OJM136" s="48"/>
      <c r="OJN136" s="48"/>
      <c r="OJO136" s="48"/>
      <c r="OJP136" s="48"/>
      <c r="OJQ136" s="48"/>
      <c r="OJR136" s="48"/>
      <c r="OJS136" s="48"/>
      <c r="OJT136" s="48"/>
      <c r="OJU136" s="48"/>
      <c r="OJV136" s="48"/>
      <c r="OJW136" s="48"/>
      <c r="OJX136" s="48"/>
      <c r="OJY136" s="48"/>
      <c r="OJZ136" s="48"/>
      <c r="OKA136" s="48"/>
      <c r="OKB136" s="48"/>
      <c r="OKC136" s="48"/>
      <c r="OKD136" s="48"/>
      <c r="OKE136" s="48"/>
      <c r="OKF136" s="48"/>
      <c r="OKG136" s="48"/>
      <c r="OKH136" s="48"/>
      <c r="OKI136" s="48"/>
      <c r="OKJ136" s="48"/>
      <c r="OKK136" s="48"/>
      <c r="OKL136" s="48"/>
      <c r="OKM136" s="48"/>
      <c r="OKN136" s="48"/>
      <c r="OKO136" s="48"/>
      <c r="OKP136" s="48"/>
      <c r="OKQ136" s="48"/>
      <c r="OKR136" s="48"/>
      <c r="OKS136" s="48"/>
      <c r="OKT136" s="48"/>
      <c r="OKU136" s="48"/>
      <c r="OKV136" s="48"/>
      <c r="OKW136" s="48"/>
      <c r="OKX136" s="48"/>
      <c r="OKY136" s="48"/>
      <c r="OKZ136" s="48"/>
      <c r="OLA136" s="48"/>
      <c r="OLB136" s="48"/>
      <c r="OLC136" s="48"/>
      <c r="OLD136" s="48"/>
      <c r="OLE136" s="48"/>
      <c r="OLF136" s="48"/>
      <c r="OLG136" s="48"/>
      <c r="OLH136" s="48"/>
      <c r="OLI136" s="48"/>
      <c r="OLJ136" s="48"/>
      <c r="OLK136" s="48"/>
      <c r="OLL136" s="48"/>
      <c r="OLM136" s="48"/>
      <c r="OLN136" s="48"/>
      <c r="OLO136" s="48"/>
      <c r="OLP136" s="48"/>
      <c r="OLQ136" s="48"/>
      <c r="OLR136" s="48"/>
      <c r="OLS136" s="48"/>
      <c r="OLT136" s="48"/>
      <c r="OLU136" s="48"/>
      <c r="OLV136" s="48"/>
      <c r="OLW136" s="48"/>
      <c r="OLX136" s="48"/>
      <c r="OLY136" s="48"/>
      <c r="OLZ136" s="48"/>
      <c r="OMA136" s="48"/>
      <c r="OMB136" s="48"/>
      <c r="OMC136" s="48"/>
      <c r="OMD136" s="48"/>
      <c r="OME136" s="48"/>
      <c r="OMF136" s="48"/>
      <c r="OMG136" s="48"/>
      <c r="OMH136" s="48"/>
      <c r="OMI136" s="48"/>
      <c r="OMJ136" s="48"/>
      <c r="OMK136" s="48"/>
      <c r="OML136" s="48"/>
      <c r="OMM136" s="48"/>
      <c r="OMN136" s="48"/>
      <c r="OMO136" s="48"/>
      <c r="OMP136" s="48"/>
      <c r="OMQ136" s="48"/>
      <c r="OMR136" s="48"/>
      <c r="OMS136" s="48"/>
      <c r="OMT136" s="48"/>
      <c r="OMU136" s="48"/>
      <c r="OMV136" s="48"/>
      <c r="OMW136" s="48"/>
      <c r="OMX136" s="48"/>
      <c r="OMY136" s="48"/>
      <c r="OMZ136" s="48"/>
      <c r="ONA136" s="48"/>
      <c r="ONB136" s="48"/>
      <c r="ONC136" s="48"/>
      <c r="OND136" s="48"/>
      <c r="ONE136" s="48"/>
      <c r="ONF136" s="48"/>
      <c r="ONG136" s="48"/>
      <c r="ONH136" s="48"/>
      <c r="ONI136" s="48"/>
      <c r="ONJ136" s="48"/>
      <c r="ONK136" s="48"/>
      <c r="ONL136" s="48"/>
      <c r="ONM136" s="48"/>
      <c r="ONN136" s="48"/>
      <c r="ONO136" s="48"/>
      <c r="ONP136" s="48"/>
      <c r="ONQ136" s="48"/>
      <c r="ONR136" s="48"/>
      <c r="ONS136" s="48"/>
      <c r="ONT136" s="48"/>
      <c r="ONU136" s="48"/>
      <c r="ONV136" s="48"/>
      <c r="ONW136" s="48"/>
      <c r="ONX136" s="48"/>
      <c r="ONY136" s="48"/>
      <c r="ONZ136" s="48"/>
      <c r="OOA136" s="48"/>
      <c r="OOB136" s="48"/>
      <c r="OOC136" s="48"/>
      <c r="OOD136" s="48"/>
      <c r="OOE136" s="48"/>
      <c r="OOF136" s="48"/>
      <c r="OOG136" s="48"/>
      <c r="OOH136" s="48"/>
      <c r="OOI136" s="48"/>
      <c r="OOJ136" s="48"/>
      <c r="OOK136" s="48"/>
      <c r="OOL136" s="48"/>
      <c r="OOM136" s="48"/>
      <c r="OON136" s="48"/>
      <c r="OOO136" s="48"/>
      <c r="OOP136" s="48"/>
      <c r="OOQ136" s="48"/>
      <c r="OOR136" s="48"/>
      <c r="OOS136" s="48"/>
      <c r="OOT136" s="48"/>
      <c r="OOU136" s="48"/>
      <c r="OOV136" s="48"/>
      <c r="OOW136" s="48"/>
      <c r="OOX136" s="48"/>
      <c r="OOY136" s="48"/>
      <c r="OOZ136" s="48"/>
      <c r="OPA136" s="48"/>
      <c r="OPB136" s="48"/>
      <c r="OPC136" s="48"/>
      <c r="OPD136" s="48"/>
      <c r="OPE136" s="48"/>
      <c r="OPF136" s="48"/>
      <c r="OPG136" s="48"/>
      <c r="OPH136" s="48"/>
      <c r="OPI136" s="48"/>
      <c r="OPJ136" s="48"/>
      <c r="OPK136" s="48"/>
      <c r="OPL136" s="48"/>
      <c r="OPM136" s="48"/>
      <c r="OPN136" s="48"/>
      <c r="OPO136" s="48"/>
      <c r="OPP136" s="48"/>
      <c r="OPQ136" s="48"/>
      <c r="OPR136" s="48"/>
      <c r="OPS136" s="48"/>
      <c r="OPT136" s="48"/>
      <c r="OPU136" s="48"/>
      <c r="OPV136" s="48"/>
      <c r="OPW136" s="48"/>
      <c r="OPX136" s="48"/>
      <c r="OPY136" s="48"/>
      <c r="OPZ136" s="48"/>
      <c r="OQA136" s="48"/>
      <c r="OQB136" s="48"/>
      <c r="OQC136" s="48"/>
      <c r="OQD136" s="48"/>
      <c r="OQE136" s="48"/>
      <c r="OQF136" s="48"/>
      <c r="OQG136" s="48"/>
      <c r="OQH136" s="48"/>
      <c r="OQI136" s="48"/>
      <c r="OQJ136" s="48"/>
      <c r="OQK136" s="48"/>
      <c r="OQL136" s="48"/>
      <c r="OQM136" s="48"/>
      <c r="OQN136" s="48"/>
      <c r="OQO136" s="48"/>
      <c r="OQP136" s="48"/>
      <c r="OQQ136" s="48"/>
      <c r="OQR136" s="48"/>
      <c r="OQS136" s="48"/>
      <c r="OQT136" s="48"/>
      <c r="OQU136" s="48"/>
      <c r="OQV136" s="48"/>
      <c r="OQW136" s="48"/>
      <c r="OQX136" s="48"/>
      <c r="OQY136" s="48"/>
      <c r="OQZ136" s="48"/>
      <c r="ORA136" s="48"/>
      <c r="ORB136" s="48"/>
      <c r="ORC136" s="48"/>
      <c r="ORD136" s="48"/>
      <c r="ORE136" s="48"/>
      <c r="ORF136" s="48"/>
      <c r="ORG136" s="48"/>
      <c r="ORH136" s="48"/>
      <c r="ORI136" s="48"/>
      <c r="ORJ136" s="48"/>
      <c r="ORK136" s="48"/>
      <c r="ORL136" s="48"/>
      <c r="ORM136" s="48"/>
      <c r="ORN136" s="48"/>
      <c r="ORO136" s="48"/>
      <c r="ORP136" s="48"/>
      <c r="ORQ136" s="48"/>
      <c r="ORR136" s="48"/>
      <c r="ORS136" s="48"/>
      <c r="ORT136" s="48"/>
      <c r="ORU136" s="48"/>
      <c r="ORV136" s="48"/>
      <c r="ORW136" s="48"/>
      <c r="ORX136" s="48"/>
      <c r="ORY136" s="48"/>
      <c r="ORZ136" s="48"/>
      <c r="OSA136" s="48"/>
      <c r="OSB136" s="48"/>
      <c r="OSC136" s="48"/>
      <c r="OSD136" s="48"/>
      <c r="OSE136" s="48"/>
      <c r="OSF136" s="48"/>
      <c r="OSG136" s="48"/>
      <c r="OSH136" s="48"/>
      <c r="OSI136" s="48"/>
      <c r="OSJ136" s="48"/>
      <c r="OSK136" s="48"/>
      <c r="OSL136" s="48"/>
      <c r="OSM136" s="48"/>
      <c r="OSN136" s="48"/>
      <c r="OSO136" s="48"/>
      <c r="OSP136" s="48"/>
      <c r="OSQ136" s="48"/>
      <c r="OSR136" s="48"/>
      <c r="OSS136" s="48"/>
      <c r="OST136" s="48"/>
      <c r="OSU136" s="48"/>
      <c r="OSV136" s="48"/>
      <c r="OSW136" s="48"/>
      <c r="OSX136" s="48"/>
      <c r="OSY136" s="48"/>
      <c r="OSZ136" s="48"/>
      <c r="OTA136" s="48"/>
      <c r="OTB136" s="48"/>
      <c r="OTC136" s="48"/>
      <c r="OTD136" s="48"/>
      <c r="OTE136" s="48"/>
      <c r="OTF136" s="48"/>
      <c r="OTG136" s="48"/>
      <c r="OTH136" s="48"/>
      <c r="OTI136" s="48"/>
      <c r="OTJ136" s="48"/>
      <c r="OTK136" s="48"/>
      <c r="OTL136" s="48"/>
      <c r="OTM136" s="48"/>
      <c r="OTN136" s="48"/>
      <c r="OTO136" s="48"/>
      <c r="OTP136" s="48"/>
      <c r="OTQ136" s="48"/>
      <c r="OTR136" s="48"/>
      <c r="OTS136" s="48"/>
      <c r="OTT136" s="48"/>
      <c r="OTU136" s="48"/>
      <c r="OTV136" s="48"/>
      <c r="OTW136" s="48"/>
      <c r="OTX136" s="48"/>
      <c r="OTY136" s="48"/>
      <c r="OTZ136" s="48"/>
      <c r="OUA136" s="48"/>
      <c r="OUB136" s="48"/>
      <c r="OUC136" s="48"/>
      <c r="OUD136" s="48"/>
      <c r="OUE136" s="48"/>
      <c r="OUF136" s="48"/>
      <c r="OUG136" s="48"/>
      <c r="OUH136" s="48"/>
      <c r="OUI136" s="48"/>
      <c r="OUJ136" s="48"/>
      <c r="OUK136" s="48"/>
      <c r="OUL136" s="48"/>
      <c r="OUM136" s="48"/>
      <c r="OUN136" s="48"/>
      <c r="OUO136" s="48"/>
      <c r="OUP136" s="48"/>
      <c r="OUQ136" s="48"/>
      <c r="OUR136" s="48"/>
      <c r="OUS136" s="48"/>
      <c r="OUT136" s="48"/>
      <c r="OUU136" s="48"/>
      <c r="OUV136" s="48"/>
      <c r="OUW136" s="48"/>
      <c r="OUX136" s="48"/>
      <c r="OUY136" s="48"/>
      <c r="OUZ136" s="48"/>
      <c r="OVA136" s="48"/>
      <c r="OVB136" s="48"/>
      <c r="OVC136" s="48"/>
      <c r="OVD136" s="48"/>
      <c r="OVE136" s="48"/>
      <c r="OVF136" s="48"/>
      <c r="OVG136" s="48"/>
      <c r="OVH136" s="48"/>
      <c r="OVI136" s="48"/>
      <c r="OVJ136" s="48"/>
      <c r="OVK136" s="48"/>
      <c r="OVL136" s="48"/>
      <c r="OVM136" s="48"/>
      <c r="OVN136" s="48"/>
      <c r="OVO136" s="48"/>
      <c r="OVP136" s="48"/>
      <c r="OVQ136" s="48"/>
      <c r="OVR136" s="48"/>
      <c r="OVS136" s="48"/>
      <c r="OVT136" s="48"/>
      <c r="OVU136" s="48"/>
      <c r="OVV136" s="48"/>
      <c r="OVW136" s="48"/>
      <c r="OVX136" s="48"/>
      <c r="OVY136" s="48"/>
      <c r="OVZ136" s="48"/>
      <c r="OWA136" s="48"/>
      <c r="OWB136" s="48"/>
      <c r="OWC136" s="48"/>
      <c r="OWD136" s="48"/>
      <c r="OWE136" s="48"/>
      <c r="OWF136" s="48"/>
      <c r="OWG136" s="48"/>
      <c r="OWH136" s="48"/>
      <c r="OWI136" s="48"/>
      <c r="OWJ136" s="48"/>
      <c r="OWK136" s="48"/>
      <c r="OWL136" s="48"/>
      <c r="OWM136" s="48"/>
      <c r="OWN136" s="48"/>
      <c r="OWO136" s="48"/>
      <c r="OWP136" s="48"/>
      <c r="OWQ136" s="48"/>
      <c r="OWR136" s="48"/>
      <c r="OWS136" s="48"/>
      <c r="OWT136" s="48"/>
      <c r="OWU136" s="48"/>
      <c r="OWV136" s="48"/>
      <c r="OWW136" s="48"/>
      <c r="OWX136" s="48"/>
      <c r="OWY136" s="48"/>
      <c r="OWZ136" s="48"/>
      <c r="OXA136" s="48"/>
      <c r="OXB136" s="48"/>
      <c r="OXC136" s="48"/>
      <c r="OXD136" s="48"/>
      <c r="OXE136" s="48"/>
      <c r="OXF136" s="48"/>
      <c r="OXG136" s="48"/>
      <c r="OXH136" s="48"/>
      <c r="OXI136" s="48"/>
      <c r="OXJ136" s="48"/>
      <c r="OXK136" s="48"/>
      <c r="OXL136" s="48"/>
      <c r="OXM136" s="48"/>
      <c r="OXN136" s="48"/>
      <c r="OXO136" s="48"/>
      <c r="OXP136" s="48"/>
      <c r="OXQ136" s="48"/>
      <c r="OXR136" s="48"/>
      <c r="OXS136" s="48"/>
      <c r="OXT136" s="48"/>
      <c r="OXU136" s="48"/>
      <c r="OXV136" s="48"/>
      <c r="OXW136" s="48"/>
      <c r="OXX136" s="48"/>
      <c r="OXY136" s="48"/>
      <c r="OXZ136" s="48"/>
      <c r="OYA136" s="48"/>
      <c r="OYB136" s="48"/>
      <c r="OYC136" s="48"/>
      <c r="OYD136" s="48"/>
      <c r="OYE136" s="48"/>
      <c r="OYF136" s="48"/>
      <c r="OYG136" s="48"/>
      <c r="OYH136" s="48"/>
      <c r="OYI136" s="48"/>
      <c r="OYJ136" s="48"/>
      <c r="OYK136" s="48"/>
      <c r="OYL136" s="48"/>
      <c r="OYM136" s="48"/>
      <c r="OYN136" s="48"/>
      <c r="OYO136" s="48"/>
      <c r="OYP136" s="48"/>
      <c r="OYQ136" s="48"/>
      <c r="OYR136" s="48"/>
      <c r="OYS136" s="48"/>
      <c r="OYT136" s="48"/>
      <c r="OYU136" s="48"/>
      <c r="OYV136" s="48"/>
      <c r="OYW136" s="48"/>
      <c r="OYX136" s="48"/>
      <c r="OYY136" s="48"/>
      <c r="OYZ136" s="48"/>
      <c r="OZA136" s="48"/>
      <c r="OZB136" s="48"/>
      <c r="OZC136" s="48"/>
      <c r="OZD136" s="48"/>
      <c r="OZE136" s="48"/>
      <c r="OZF136" s="48"/>
      <c r="OZG136" s="48"/>
      <c r="OZH136" s="48"/>
      <c r="OZI136" s="48"/>
      <c r="OZJ136" s="48"/>
      <c r="OZK136" s="48"/>
      <c r="OZL136" s="48"/>
      <c r="OZM136" s="48"/>
      <c r="OZN136" s="48"/>
      <c r="OZO136" s="48"/>
      <c r="OZP136" s="48"/>
      <c r="OZQ136" s="48"/>
      <c r="OZR136" s="48"/>
      <c r="OZS136" s="48"/>
      <c r="OZT136" s="48"/>
      <c r="OZU136" s="48"/>
      <c r="OZV136" s="48"/>
      <c r="OZW136" s="48"/>
      <c r="OZX136" s="48"/>
      <c r="OZY136" s="48"/>
      <c r="OZZ136" s="48"/>
      <c r="PAA136" s="48"/>
      <c r="PAB136" s="48"/>
      <c r="PAC136" s="48"/>
      <c r="PAD136" s="48"/>
      <c r="PAE136" s="48"/>
      <c r="PAF136" s="48"/>
      <c r="PAG136" s="48"/>
      <c r="PAH136" s="48"/>
      <c r="PAI136" s="48"/>
      <c r="PAJ136" s="48"/>
      <c r="PAK136" s="48"/>
      <c r="PAL136" s="48"/>
      <c r="PAM136" s="48"/>
      <c r="PAN136" s="48"/>
      <c r="PAO136" s="48"/>
      <c r="PAP136" s="48"/>
      <c r="PAQ136" s="48"/>
      <c r="PAR136" s="48"/>
      <c r="PAS136" s="48"/>
      <c r="PAT136" s="48"/>
      <c r="PAU136" s="48"/>
      <c r="PAV136" s="48"/>
      <c r="PAW136" s="48"/>
      <c r="PAX136" s="48"/>
      <c r="PAY136" s="48"/>
      <c r="PAZ136" s="48"/>
      <c r="PBA136" s="48"/>
      <c r="PBB136" s="48"/>
      <c r="PBC136" s="48"/>
      <c r="PBD136" s="48"/>
      <c r="PBE136" s="48"/>
      <c r="PBF136" s="48"/>
      <c r="PBG136" s="48"/>
      <c r="PBH136" s="48"/>
      <c r="PBI136" s="48"/>
      <c r="PBJ136" s="48"/>
      <c r="PBK136" s="48"/>
      <c r="PBL136" s="48"/>
      <c r="PBM136" s="48"/>
      <c r="PBN136" s="48"/>
      <c r="PBO136" s="48"/>
      <c r="PBP136" s="48"/>
      <c r="PBQ136" s="48"/>
      <c r="PBR136" s="48"/>
      <c r="PBS136" s="48"/>
      <c r="PBT136" s="48"/>
      <c r="PBU136" s="48"/>
      <c r="PBV136" s="48"/>
      <c r="PBW136" s="48"/>
      <c r="PBX136" s="48"/>
      <c r="PBY136" s="48"/>
      <c r="PBZ136" s="48"/>
      <c r="PCA136" s="48"/>
      <c r="PCB136" s="48"/>
      <c r="PCC136" s="48"/>
      <c r="PCD136" s="48"/>
      <c r="PCE136" s="48"/>
      <c r="PCF136" s="48"/>
      <c r="PCG136" s="48"/>
      <c r="PCH136" s="48"/>
      <c r="PCI136" s="48"/>
      <c r="PCJ136" s="48"/>
      <c r="PCK136" s="48"/>
      <c r="PCL136" s="48"/>
      <c r="PCM136" s="48"/>
      <c r="PCN136" s="48"/>
      <c r="PCO136" s="48"/>
      <c r="PCP136" s="48"/>
      <c r="PCQ136" s="48"/>
      <c r="PCR136" s="48"/>
      <c r="PCS136" s="48"/>
      <c r="PCT136" s="48"/>
      <c r="PCU136" s="48"/>
      <c r="PCV136" s="48"/>
      <c r="PCW136" s="48"/>
      <c r="PCX136" s="48"/>
      <c r="PCY136" s="48"/>
      <c r="PCZ136" s="48"/>
      <c r="PDA136" s="48"/>
      <c r="PDB136" s="48"/>
      <c r="PDC136" s="48"/>
      <c r="PDD136" s="48"/>
      <c r="PDE136" s="48"/>
      <c r="PDF136" s="48"/>
      <c r="PDG136" s="48"/>
      <c r="PDH136" s="48"/>
      <c r="PDI136" s="48"/>
      <c r="PDJ136" s="48"/>
      <c r="PDK136" s="48"/>
      <c r="PDL136" s="48"/>
      <c r="PDM136" s="48"/>
      <c r="PDN136" s="48"/>
      <c r="PDO136" s="48"/>
      <c r="PDP136" s="48"/>
      <c r="PDQ136" s="48"/>
      <c r="PDR136" s="48"/>
      <c r="PDS136" s="48"/>
      <c r="PDT136" s="48"/>
      <c r="PDU136" s="48"/>
      <c r="PDV136" s="48"/>
      <c r="PDW136" s="48"/>
      <c r="PDX136" s="48"/>
      <c r="PDY136" s="48"/>
      <c r="PDZ136" s="48"/>
      <c r="PEA136" s="48"/>
      <c r="PEB136" s="48"/>
      <c r="PEC136" s="48"/>
      <c r="PED136" s="48"/>
      <c r="PEE136" s="48"/>
      <c r="PEF136" s="48"/>
      <c r="PEG136" s="48"/>
      <c r="PEH136" s="48"/>
      <c r="PEI136" s="48"/>
      <c r="PEJ136" s="48"/>
      <c r="PEK136" s="48"/>
      <c r="PEL136" s="48"/>
      <c r="PEM136" s="48"/>
      <c r="PEN136" s="48"/>
      <c r="PEO136" s="48"/>
      <c r="PEP136" s="48"/>
      <c r="PEQ136" s="48"/>
      <c r="PER136" s="48"/>
      <c r="PES136" s="48"/>
      <c r="PET136" s="48"/>
      <c r="PEU136" s="48"/>
      <c r="PEV136" s="48"/>
      <c r="PEW136" s="48"/>
      <c r="PEX136" s="48"/>
      <c r="PEY136" s="48"/>
      <c r="PEZ136" s="48"/>
      <c r="PFA136" s="48"/>
      <c r="PFB136" s="48"/>
      <c r="PFC136" s="48"/>
      <c r="PFD136" s="48"/>
      <c r="PFE136" s="48"/>
      <c r="PFF136" s="48"/>
      <c r="PFG136" s="48"/>
      <c r="PFH136" s="48"/>
      <c r="PFI136" s="48"/>
      <c r="PFJ136" s="48"/>
      <c r="PFK136" s="48"/>
      <c r="PFL136" s="48"/>
      <c r="PFM136" s="48"/>
      <c r="PFN136" s="48"/>
      <c r="PFO136" s="48"/>
      <c r="PFP136" s="48"/>
      <c r="PFQ136" s="48"/>
      <c r="PFR136" s="48"/>
      <c r="PFS136" s="48"/>
      <c r="PFT136" s="48"/>
      <c r="PFU136" s="48"/>
      <c r="PFV136" s="48"/>
      <c r="PFW136" s="48"/>
      <c r="PFX136" s="48"/>
      <c r="PFY136" s="48"/>
      <c r="PFZ136" s="48"/>
      <c r="PGA136" s="48"/>
      <c r="PGB136" s="48"/>
      <c r="PGC136" s="48"/>
      <c r="PGD136" s="48"/>
      <c r="PGE136" s="48"/>
      <c r="PGF136" s="48"/>
      <c r="PGG136" s="48"/>
      <c r="PGH136" s="48"/>
      <c r="PGI136" s="48"/>
      <c r="PGJ136" s="48"/>
      <c r="PGK136" s="48"/>
      <c r="PGL136" s="48"/>
      <c r="PGM136" s="48"/>
      <c r="PGN136" s="48"/>
      <c r="PGO136" s="48"/>
      <c r="PGP136" s="48"/>
      <c r="PGQ136" s="48"/>
      <c r="PGR136" s="48"/>
      <c r="PGS136" s="48"/>
      <c r="PGT136" s="48"/>
      <c r="PGU136" s="48"/>
      <c r="PGV136" s="48"/>
      <c r="PGW136" s="48"/>
      <c r="PGX136" s="48"/>
      <c r="PGY136" s="48"/>
      <c r="PGZ136" s="48"/>
      <c r="PHA136" s="48"/>
      <c r="PHB136" s="48"/>
      <c r="PHC136" s="48"/>
      <c r="PHD136" s="48"/>
      <c r="PHE136" s="48"/>
      <c r="PHF136" s="48"/>
      <c r="PHG136" s="48"/>
      <c r="PHH136" s="48"/>
      <c r="PHI136" s="48"/>
      <c r="PHJ136" s="48"/>
      <c r="PHK136" s="48"/>
      <c r="PHL136" s="48"/>
      <c r="PHM136" s="48"/>
      <c r="PHN136" s="48"/>
      <c r="PHO136" s="48"/>
      <c r="PHP136" s="48"/>
      <c r="PHQ136" s="48"/>
      <c r="PHR136" s="48"/>
      <c r="PHS136" s="48"/>
      <c r="PHT136" s="48"/>
      <c r="PHU136" s="48"/>
      <c r="PHV136" s="48"/>
      <c r="PHW136" s="48"/>
      <c r="PHX136" s="48"/>
      <c r="PHY136" s="48"/>
      <c r="PHZ136" s="48"/>
      <c r="PIA136" s="48"/>
      <c r="PIB136" s="48"/>
      <c r="PIC136" s="48"/>
      <c r="PID136" s="48"/>
      <c r="PIE136" s="48"/>
      <c r="PIF136" s="48"/>
      <c r="PIG136" s="48"/>
      <c r="PIH136" s="48"/>
      <c r="PII136" s="48"/>
      <c r="PIJ136" s="48"/>
      <c r="PIK136" s="48"/>
      <c r="PIL136" s="48"/>
      <c r="PIM136" s="48"/>
      <c r="PIN136" s="48"/>
      <c r="PIO136" s="48"/>
      <c r="PIP136" s="48"/>
      <c r="PIQ136" s="48"/>
      <c r="PIR136" s="48"/>
      <c r="PIS136" s="48"/>
      <c r="PIT136" s="48"/>
      <c r="PIU136" s="48"/>
      <c r="PIV136" s="48"/>
      <c r="PIW136" s="48"/>
      <c r="PIX136" s="48"/>
      <c r="PIY136" s="48"/>
      <c r="PIZ136" s="48"/>
      <c r="PJA136" s="48"/>
      <c r="PJB136" s="48"/>
      <c r="PJC136" s="48"/>
      <c r="PJD136" s="48"/>
      <c r="PJE136" s="48"/>
      <c r="PJF136" s="48"/>
      <c r="PJG136" s="48"/>
      <c r="PJH136" s="48"/>
      <c r="PJI136" s="48"/>
      <c r="PJJ136" s="48"/>
      <c r="PJK136" s="48"/>
      <c r="PJL136" s="48"/>
      <c r="PJM136" s="48"/>
      <c r="PJN136" s="48"/>
      <c r="PJO136" s="48"/>
      <c r="PJP136" s="48"/>
      <c r="PJQ136" s="48"/>
      <c r="PJR136" s="48"/>
      <c r="PJS136" s="48"/>
      <c r="PJT136" s="48"/>
      <c r="PJU136" s="48"/>
      <c r="PJV136" s="48"/>
      <c r="PJW136" s="48"/>
      <c r="PJX136" s="48"/>
      <c r="PJY136" s="48"/>
      <c r="PJZ136" s="48"/>
      <c r="PKA136" s="48"/>
      <c r="PKB136" s="48"/>
      <c r="PKC136" s="48"/>
      <c r="PKD136" s="48"/>
      <c r="PKE136" s="48"/>
      <c r="PKF136" s="48"/>
      <c r="PKG136" s="48"/>
      <c r="PKH136" s="48"/>
      <c r="PKI136" s="48"/>
      <c r="PKJ136" s="48"/>
      <c r="PKK136" s="48"/>
      <c r="PKL136" s="48"/>
      <c r="PKM136" s="48"/>
      <c r="PKN136" s="48"/>
      <c r="PKO136" s="48"/>
      <c r="PKP136" s="48"/>
      <c r="PKQ136" s="48"/>
      <c r="PKR136" s="48"/>
      <c r="PKS136" s="48"/>
      <c r="PKT136" s="48"/>
      <c r="PKU136" s="48"/>
      <c r="PKV136" s="48"/>
      <c r="PKW136" s="48"/>
      <c r="PKX136" s="48"/>
      <c r="PKY136" s="48"/>
      <c r="PKZ136" s="48"/>
      <c r="PLA136" s="48"/>
      <c r="PLB136" s="48"/>
      <c r="PLC136" s="48"/>
      <c r="PLD136" s="48"/>
      <c r="PLE136" s="48"/>
      <c r="PLF136" s="48"/>
      <c r="PLG136" s="48"/>
      <c r="PLH136" s="48"/>
      <c r="PLI136" s="48"/>
      <c r="PLJ136" s="48"/>
      <c r="PLK136" s="48"/>
      <c r="PLL136" s="48"/>
      <c r="PLM136" s="48"/>
      <c r="PLN136" s="48"/>
      <c r="PLO136" s="48"/>
      <c r="PLP136" s="48"/>
      <c r="PLQ136" s="48"/>
      <c r="PLR136" s="48"/>
      <c r="PLS136" s="48"/>
      <c r="PLT136" s="48"/>
      <c r="PLU136" s="48"/>
      <c r="PLV136" s="48"/>
      <c r="PLW136" s="48"/>
      <c r="PLX136" s="48"/>
      <c r="PLY136" s="48"/>
      <c r="PLZ136" s="48"/>
      <c r="PMA136" s="48"/>
      <c r="PMB136" s="48"/>
      <c r="PMC136" s="48"/>
      <c r="PMD136" s="48"/>
      <c r="PME136" s="48"/>
      <c r="PMF136" s="48"/>
      <c r="PMG136" s="48"/>
      <c r="PMH136" s="48"/>
      <c r="PMI136" s="48"/>
      <c r="PMJ136" s="48"/>
      <c r="PMK136" s="48"/>
      <c r="PML136" s="48"/>
      <c r="PMM136" s="48"/>
      <c r="PMN136" s="48"/>
      <c r="PMO136" s="48"/>
      <c r="PMP136" s="48"/>
      <c r="PMQ136" s="48"/>
      <c r="PMR136" s="48"/>
      <c r="PMS136" s="48"/>
      <c r="PMT136" s="48"/>
      <c r="PMU136" s="48"/>
      <c r="PMV136" s="48"/>
      <c r="PMW136" s="48"/>
      <c r="PMX136" s="48"/>
      <c r="PMY136" s="48"/>
      <c r="PMZ136" s="48"/>
      <c r="PNA136" s="48"/>
      <c r="PNB136" s="48"/>
      <c r="PNC136" s="48"/>
      <c r="PND136" s="48"/>
      <c r="PNE136" s="48"/>
      <c r="PNF136" s="48"/>
      <c r="PNG136" s="48"/>
      <c r="PNH136" s="48"/>
      <c r="PNI136" s="48"/>
      <c r="PNJ136" s="48"/>
      <c r="PNK136" s="48"/>
      <c r="PNL136" s="48"/>
      <c r="PNM136" s="48"/>
      <c r="PNN136" s="48"/>
      <c r="PNO136" s="48"/>
      <c r="PNP136" s="48"/>
      <c r="PNQ136" s="48"/>
      <c r="PNR136" s="48"/>
      <c r="PNS136" s="48"/>
      <c r="PNT136" s="48"/>
      <c r="PNU136" s="48"/>
      <c r="PNV136" s="48"/>
      <c r="PNW136" s="48"/>
      <c r="PNX136" s="48"/>
      <c r="PNY136" s="48"/>
      <c r="PNZ136" s="48"/>
      <c r="POA136" s="48"/>
      <c r="POB136" s="48"/>
      <c r="POC136" s="48"/>
      <c r="POD136" s="48"/>
      <c r="POE136" s="48"/>
      <c r="POF136" s="48"/>
      <c r="POG136" s="48"/>
      <c r="POH136" s="48"/>
      <c r="POI136" s="48"/>
      <c r="POJ136" s="48"/>
      <c r="POK136" s="48"/>
      <c r="POL136" s="48"/>
      <c r="POM136" s="48"/>
      <c r="PON136" s="48"/>
      <c r="POO136" s="48"/>
      <c r="POP136" s="48"/>
      <c r="POQ136" s="48"/>
      <c r="POR136" s="48"/>
      <c r="POS136" s="48"/>
      <c r="POT136" s="48"/>
      <c r="POU136" s="48"/>
      <c r="POV136" s="48"/>
      <c r="POW136" s="48"/>
      <c r="POX136" s="48"/>
      <c r="POY136" s="48"/>
      <c r="POZ136" s="48"/>
      <c r="PPA136" s="48"/>
      <c r="PPB136" s="48"/>
      <c r="PPC136" s="48"/>
      <c r="PPD136" s="48"/>
      <c r="PPE136" s="48"/>
      <c r="PPF136" s="48"/>
      <c r="PPG136" s="48"/>
      <c r="PPH136" s="48"/>
      <c r="PPI136" s="48"/>
      <c r="PPJ136" s="48"/>
      <c r="PPK136" s="48"/>
      <c r="PPL136" s="48"/>
      <c r="PPM136" s="48"/>
      <c r="PPN136" s="48"/>
      <c r="PPO136" s="48"/>
      <c r="PPP136" s="48"/>
      <c r="PPQ136" s="48"/>
      <c r="PPR136" s="48"/>
      <c r="PPS136" s="48"/>
      <c r="PPT136" s="48"/>
      <c r="PPU136" s="48"/>
      <c r="PPV136" s="48"/>
      <c r="PPW136" s="48"/>
      <c r="PPX136" s="48"/>
      <c r="PPY136" s="48"/>
      <c r="PPZ136" s="48"/>
      <c r="PQA136" s="48"/>
      <c r="PQB136" s="48"/>
      <c r="PQC136" s="48"/>
      <c r="PQD136" s="48"/>
      <c r="PQE136" s="48"/>
      <c r="PQF136" s="48"/>
      <c r="PQG136" s="48"/>
      <c r="PQH136" s="48"/>
      <c r="PQI136" s="48"/>
      <c r="PQJ136" s="48"/>
      <c r="PQK136" s="48"/>
      <c r="PQL136" s="48"/>
      <c r="PQM136" s="48"/>
      <c r="PQN136" s="48"/>
      <c r="PQO136" s="48"/>
      <c r="PQP136" s="48"/>
      <c r="PQQ136" s="48"/>
      <c r="PQR136" s="48"/>
      <c r="PQS136" s="48"/>
      <c r="PQT136" s="48"/>
      <c r="PQU136" s="48"/>
      <c r="PQV136" s="48"/>
      <c r="PQW136" s="48"/>
      <c r="PQX136" s="48"/>
      <c r="PQY136" s="48"/>
      <c r="PQZ136" s="48"/>
      <c r="PRA136" s="48"/>
      <c r="PRB136" s="48"/>
      <c r="PRC136" s="48"/>
      <c r="PRD136" s="48"/>
      <c r="PRE136" s="48"/>
      <c r="PRF136" s="48"/>
      <c r="PRG136" s="48"/>
      <c r="PRH136" s="48"/>
      <c r="PRI136" s="48"/>
      <c r="PRJ136" s="48"/>
      <c r="PRK136" s="48"/>
      <c r="PRL136" s="48"/>
      <c r="PRM136" s="48"/>
      <c r="PRN136" s="48"/>
      <c r="PRO136" s="48"/>
      <c r="PRP136" s="48"/>
      <c r="PRQ136" s="48"/>
      <c r="PRR136" s="48"/>
      <c r="PRS136" s="48"/>
      <c r="PRT136" s="48"/>
      <c r="PRU136" s="48"/>
      <c r="PRV136" s="48"/>
      <c r="PRW136" s="48"/>
      <c r="PRX136" s="48"/>
      <c r="PRY136" s="48"/>
      <c r="PRZ136" s="48"/>
      <c r="PSA136" s="48"/>
      <c r="PSB136" s="48"/>
      <c r="PSC136" s="48"/>
      <c r="PSD136" s="48"/>
      <c r="PSE136" s="48"/>
      <c r="PSF136" s="48"/>
      <c r="PSG136" s="48"/>
      <c r="PSH136" s="48"/>
      <c r="PSI136" s="48"/>
      <c r="PSJ136" s="48"/>
      <c r="PSK136" s="48"/>
      <c r="PSL136" s="48"/>
      <c r="PSM136" s="48"/>
      <c r="PSN136" s="48"/>
      <c r="PSO136" s="48"/>
      <c r="PSP136" s="48"/>
      <c r="PSQ136" s="48"/>
      <c r="PSR136" s="48"/>
      <c r="PSS136" s="48"/>
      <c r="PST136" s="48"/>
      <c r="PSU136" s="48"/>
      <c r="PSV136" s="48"/>
      <c r="PSW136" s="48"/>
      <c r="PSX136" s="48"/>
      <c r="PSY136" s="48"/>
      <c r="PSZ136" s="48"/>
      <c r="PTA136" s="48"/>
      <c r="PTB136" s="48"/>
      <c r="PTC136" s="48"/>
      <c r="PTD136" s="48"/>
      <c r="PTE136" s="48"/>
      <c r="PTF136" s="48"/>
      <c r="PTG136" s="48"/>
      <c r="PTH136" s="48"/>
      <c r="PTI136" s="48"/>
      <c r="PTJ136" s="48"/>
      <c r="PTK136" s="48"/>
      <c r="PTL136" s="48"/>
      <c r="PTM136" s="48"/>
      <c r="PTN136" s="48"/>
      <c r="PTO136" s="48"/>
      <c r="PTP136" s="48"/>
      <c r="PTQ136" s="48"/>
      <c r="PTR136" s="48"/>
      <c r="PTS136" s="48"/>
      <c r="PTT136" s="48"/>
      <c r="PTU136" s="48"/>
      <c r="PTV136" s="48"/>
      <c r="PTW136" s="48"/>
      <c r="PTX136" s="48"/>
      <c r="PTY136" s="48"/>
      <c r="PTZ136" s="48"/>
      <c r="PUA136" s="48"/>
      <c r="PUB136" s="48"/>
      <c r="PUC136" s="48"/>
      <c r="PUD136" s="48"/>
      <c r="PUE136" s="48"/>
      <c r="PUF136" s="48"/>
      <c r="PUG136" s="48"/>
      <c r="PUH136" s="48"/>
      <c r="PUI136" s="48"/>
      <c r="PUJ136" s="48"/>
      <c r="PUK136" s="48"/>
      <c r="PUL136" s="48"/>
      <c r="PUM136" s="48"/>
      <c r="PUN136" s="48"/>
      <c r="PUO136" s="48"/>
      <c r="PUP136" s="48"/>
      <c r="PUQ136" s="48"/>
      <c r="PUR136" s="48"/>
      <c r="PUS136" s="48"/>
      <c r="PUT136" s="48"/>
      <c r="PUU136" s="48"/>
      <c r="PUV136" s="48"/>
      <c r="PUW136" s="48"/>
      <c r="PUX136" s="48"/>
      <c r="PUY136" s="48"/>
      <c r="PUZ136" s="48"/>
      <c r="PVA136" s="48"/>
      <c r="PVB136" s="48"/>
      <c r="PVC136" s="48"/>
      <c r="PVD136" s="48"/>
      <c r="PVE136" s="48"/>
      <c r="PVF136" s="48"/>
      <c r="PVG136" s="48"/>
      <c r="PVH136" s="48"/>
      <c r="PVI136" s="48"/>
      <c r="PVJ136" s="48"/>
      <c r="PVK136" s="48"/>
      <c r="PVL136" s="48"/>
      <c r="PVM136" s="48"/>
      <c r="PVN136" s="48"/>
      <c r="PVO136" s="48"/>
      <c r="PVP136" s="48"/>
      <c r="PVQ136" s="48"/>
      <c r="PVR136" s="48"/>
      <c r="PVS136" s="48"/>
      <c r="PVT136" s="48"/>
      <c r="PVU136" s="48"/>
      <c r="PVV136" s="48"/>
      <c r="PVW136" s="48"/>
      <c r="PVX136" s="48"/>
      <c r="PVY136" s="48"/>
      <c r="PVZ136" s="48"/>
      <c r="PWA136" s="48"/>
      <c r="PWB136" s="48"/>
      <c r="PWC136" s="48"/>
      <c r="PWD136" s="48"/>
      <c r="PWE136" s="48"/>
      <c r="PWF136" s="48"/>
      <c r="PWG136" s="48"/>
      <c r="PWH136" s="48"/>
      <c r="PWI136" s="48"/>
      <c r="PWJ136" s="48"/>
      <c r="PWK136" s="48"/>
      <c r="PWL136" s="48"/>
      <c r="PWM136" s="48"/>
      <c r="PWN136" s="48"/>
      <c r="PWO136" s="48"/>
      <c r="PWP136" s="48"/>
      <c r="PWQ136" s="48"/>
      <c r="PWR136" s="48"/>
      <c r="PWS136" s="48"/>
      <c r="PWT136" s="48"/>
      <c r="PWU136" s="48"/>
      <c r="PWV136" s="48"/>
      <c r="PWW136" s="48"/>
      <c r="PWX136" s="48"/>
      <c r="PWY136" s="48"/>
      <c r="PWZ136" s="48"/>
      <c r="PXA136" s="48"/>
      <c r="PXB136" s="48"/>
      <c r="PXC136" s="48"/>
      <c r="PXD136" s="48"/>
      <c r="PXE136" s="48"/>
      <c r="PXF136" s="48"/>
      <c r="PXG136" s="48"/>
      <c r="PXH136" s="48"/>
      <c r="PXI136" s="48"/>
      <c r="PXJ136" s="48"/>
      <c r="PXK136" s="48"/>
      <c r="PXL136" s="48"/>
      <c r="PXM136" s="48"/>
      <c r="PXN136" s="48"/>
      <c r="PXO136" s="48"/>
      <c r="PXP136" s="48"/>
      <c r="PXQ136" s="48"/>
      <c r="PXR136" s="48"/>
      <c r="PXS136" s="48"/>
      <c r="PXT136" s="48"/>
      <c r="PXU136" s="48"/>
      <c r="PXV136" s="48"/>
      <c r="PXW136" s="48"/>
      <c r="PXX136" s="48"/>
      <c r="PXY136" s="48"/>
      <c r="PXZ136" s="48"/>
      <c r="PYA136" s="48"/>
      <c r="PYB136" s="48"/>
      <c r="PYC136" s="48"/>
      <c r="PYD136" s="48"/>
      <c r="PYE136" s="48"/>
      <c r="PYF136" s="48"/>
      <c r="PYG136" s="48"/>
      <c r="PYH136" s="48"/>
      <c r="PYI136" s="48"/>
      <c r="PYJ136" s="48"/>
      <c r="PYK136" s="48"/>
      <c r="PYL136" s="48"/>
      <c r="PYM136" s="48"/>
      <c r="PYN136" s="48"/>
      <c r="PYO136" s="48"/>
      <c r="PYP136" s="48"/>
      <c r="PYQ136" s="48"/>
      <c r="PYR136" s="48"/>
      <c r="PYS136" s="48"/>
      <c r="PYT136" s="48"/>
      <c r="PYU136" s="48"/>
      <c r="PYV136" s="48"/>
      <c r="PYW136" s="48"/>
      <c r="PYX136" s="48"/>
      <c r="PYY136" s="48"/>
      <c r="PYZ136" s="48"/>
      <c r="PZA136" s="48"/>
      <c r="PZB136" s="48"/>
      <c r="PZC136" s="48"/>
      <c r="PZD136" s="48"/>
      <c r="PZE136" s="48"/>
      <c r="PZF136" s="48"/>
      <c r="PZG136" s="48"/>
      <c r="PZH136" s="48"/>
      <c r="PZI136" s="48"/>
      <c r="PZJ136" s="48"/>
      <c r="PZK136" s="48"/>
      <c r="PZL136" s="48"/>
      <c r="PZM136" s="48"/>
      <c r="PZN136" s="48"/>
      <c r="PZO136" s="48"/>
      <c r="PZP136" s="48"/>
      <c r="PZQ136" s="48"/>
      <c r="PZR136" s="48"/>
      <c r="PZS136" s="48"/>
      <c r="PZT136" s="48"/>
      <c r="PZU136" s="48"/>
      <c r="PZV136" s="48"/>
      <c r="PZW136" s="48"/>
      <c r="PZX136" s="48"/>
      <c r="PZY136" s="48"/>
      <c r="PZZ136" s="48"/>
      <c r="QAA136" s="48"/>
      <c r="QAB136" s="48"/>
      <c r="QAC136" s="48"/>
      <c r="QAD136" s="48"/>
      <c r="QAE136" s="48"/>
      <c r="QAF136" s="48"/>
      <c r="QAG136" s="48"/>
      <c r="QAH136" s="48"/>
      <c r="QAI136" s="48"/>
      <c r="QAJ136" s="48"/>
      <c r="QAK136" s="48"/>
      <c r="QAL136" s="48"/>
      <c r="QAM136" s="48"/>
      <c r="QAN136" s="48"/>
      <c r="QAO136" s="48"/>
      <c r="QAP136" s="48"/>
      <c r="QAQ136" s="48"/>
      <c r="QAR136" s="48"/>
      <c r="QAS136" s="48"/>
      <c r="QAT136" s="48"/>
      <c r="QAU136" s="48"/>
      <c r="QAV136" s="48"/>
      <c r="QAW136" s="48"/>
      <c r="QAX136" s="48"/>
      <c r="QAY136" s="48"/>
      <c r="QAZ136" s="48"/>
      <c r="QBA136" s="48"/>
      <c r="QBB136" s="48"/>
      <c r="QBC136" s="48"/>
      <c r="QBD136" s="48"/>
      <c r="QBE136" s="48"/>
      <c r="QBF136" s="48"/>
      <c r="QBG136" s="48"/>
      <c r="QBH136" s="48"/>
      <c r="QBI136" s="48"/>
      <c r="QBJ136" s="48"/>
      <c r="QBK136" s="48"/>
      <c r="QBL136" s="48"/>
      <c r="QBM136" s="48"/>
      <c r="QBN136" s="48"/>
      <c r="QBO136" s="48"/>
      <c r="QBP136" s="48"/>
      <c r="QBQ136" s="48"/>
      <c r="QBR136" s="48"/>
      <c r="QBS136" s="48"/>
      <c r="QBT136" s="48"/>
      <c r="QBU136" s="48"/>
      <c r="QBV136" s="48"/>
      <c r="QBW136" s="48"/>
      <c r="QBX136" s="48"/>
      <c r="QBY136" s="48"/>
      <c r="QBZ136" s="48"/>
      <c r="QCA136" s="48"/>
      <c r="QCB136" s="48"/>
      <c r="QCC136" s="48"/>
      <c r="QCD136" s="48"/>
      <c r="QCE136" s="48"/>
      <c r="QCF136" s="48"/>
      <c r="QCG136" s="48"/>
      <c r="QCH136" s="48"/>
      <c r="QCI136" s="48"/>
      <c r="QCJ136" s="48"/>
      <c r="QCK136" s="48"/>
      <c r="QCL136" s="48"/>
      <c r="QCM136" s="48"/>
      <c r="QCN136" s="48"/>
      <c r="QCO136" s="48"/>
      <c r="QCP136" s="48"/>
      <c r="QCQ136" s="48"/>
      <c r="QCR136" s="48"/>
      <c r="QCS136" s="48"/>
      <c r="QCT136" s="48"/>
      <c r="QCU136" s="48"/>
      <c r="QCV136" s="48"/>
      <c r="QCW136" s="48"/>
      <c r="QCX136" s="48"/>
      <c r="QCY136" s="48"/>
      <c r="QCZ136" s="48"/>
      <c r="QDA136" s="48"/>
      <c r="QDB136" s="48"/>
      <c r="QDC136" s="48"/>
      <c r="QDD136" s="48"/>
      <c r="QDE136" s="48"/>
      <c r="QDF136" s="48"/>
      <c r="QDG136" s="48"/>
      <c r="QDH136" s="48"/>
      <c r="QDI136" s="48"/>
      <c r="QDJ136" s="48"/>
      <c r="QDK136" s="48"/>
      <c r="QDL136" s="48"/>
      <c r="QDM136" s="48"/>
      <c r="QDN136" s="48"/>
      <c r="QDO136" s="48"/>
      <c r="QDP136" s="48"/>
      <c r="QDQ136" s="48"/>
      <c r="QDR136" s="48"/>
      <c r="QDS136" s="48"/>
      <c r="QDT136" s="48"/>
      <c r="QDU136" s="48"/>
      <c r="QDV136" s="48"/>
      <c r="QDW136" s="48"/>
      <c r="QDX136" s="48"/>
      <c r="QDY136" s="48"/>
      <c r="QDZ136" s="48"/>
      <c r="QEA136" s="48"/>
      <c r="QEB136" s="48"/>
      <c r="QEC136" s="48"/>
      <c r="QED136" s="48"/>
      <c r="QEE136" s="48"/>
      <c r="QEF136" s="48"/>
      <c r="QEG136" s="48"/>
      <c r="QEH136" s="48"/>
      <c r="QEI136" s="48"/>
      <c r="QEJ136" s="48"/>
      <c r="QEK136" s="48"/>
      <c r="QEL136" s="48"/>
      <c r="QEM136" s="48"/>
      <c r="QEN136" s="48"/>
      <c r="QEO136" s="48"/>
      <c r="QEP136" s="48"/>
      <c r="QEQ136" s="48"/>
      <c r="QER136" s="48"/>
      <c r="QES136" s="48"/>
      <c r="QET136" s="48"/>
      <c r="QEU136" s="48"/>
      <c r="QEV136" s="48"/>
      <c r="QEW136" s="48"/>
      <c r="QEX136" s="48"/>
      <c r="QEY136" s="48"/>
      <c r="QEZ136" s="48"/>
      <c r="QFA136" s="48"/>
      <c r="QFB136" s="48"/>
      <c r="QFC136" s="48"/>
      <c r="QFD136" s="48"/>
      <c r="QFE136" s="48"/>
      <c r="QFF136" s="48"/>
      <c r="QFG136" s="48"/>
      <c r="QFH136" s="48"/>
      <c r="QFI136" s="48"/>
      <c r="QFJ136" s="48"/>
      <c r="QFK136" s="48"/>
      <c r="QFL136" s="48"/>
      <c r="QFM136" s="48"/>
      <c r="QFN136" s="48"/>
      <c r="QFO136" s="48"/>
      <c r="QFP136" s="48"/>
      <c r="QFQ136" s="48"/>
      <c r="QFR136" s="48"/>
      <c r="QFS136" s="48"/>
      <c r="QFT136" s="48"/>
      <c r="QFU136" s="48"/>
      <c r="QFV136" s="48"/>
      <c r="QFW136" s="48"/>
      <c r="QFX136" s="48"/>
      <c r="QFY136" s="48"/>
      <c r="QFZ136" s="48"/>
      <c r="QGA136" s="48"/>
      <c r="QGB136" s="48"/>
      <c r="QGC136" s="48"/>
      <c r="QGD136" s="48"/>
      <c r="QGE136" s="48"/>
      <c r="QGF136" s="48"/>
      <c r="QGG136" s="48"/>
      <c r="QGH136" s="48"/>
      <c r="QGI136" s="48"/>
      <c r="QGJ136" s="48"/>
      <c r="QGK136" s="48"/>
      <c r="QGL136" s="48"/>
      <c r="QGM136" s="48"/>
      <c r="QGN136" s="48"/>
      <c r="QGO136" s="48"/>
      <c r="QGP136" s="48"/>
      <c r="QGQ136" s="48"/>
      <c r="QGR136" s="48"/>
      <c r="QGS136" s="48"/>
      <c r="QGT136" s="48"/>
      <c r="QGU136" s="48"/>
      <c r="QGV136" s="48"/>
      <c r="QGW136" s="48"/>
      <c r="QGX136" s="48"/>
      <c r="QGY136" s="48"/>
      <c r="QGZ136" s="48"/>
      <c r="QHA136" s="48"/>
      <c r="QHB136" s="48"/>
      <c r="QHC136" s="48"/>
      <c r="QHD136" s="48"/>
      <c r="QHE136" s="48"/>
      <c r="QHF136" s="48"/>
      <c r="QHG136" s="48"/>
      <c r="QHH136" s="48"/>
      <c r="QHI136" s="48"/>
      <c r="QHJ136" s="48"/>
      <c r="QHK136" s="48"/>
      <c r="QHL136" s="48"/>
      <c r="QHM136" s="48"/>
      <c r="QHN136" s="48"/>
      <c r="QHO136" s="48"/>
      <c r="QHP136" s="48"/>
      <c r="QHQ136" s="48"/>
      <c r="QHR136" s="48"/>
      <c r="QHS136" s="48"/>
      <c r="QHT136" s="48"/>
      <c r="QHU136" s="48"/>
      <c r="QHV136" s="48"/>
      <c r="QHW136" s="48"/>
      <c r="QHX136" s="48"/>
      <c r="QHY136" s="48"/>
      <c r="QHZ136" s="48"/>
      <c r="QIA136" s="48"/>
      <c r="QIB136" s="48"/>
      <c r="QIC136" s="48"/>
      <c r="QID136" s="48"/>
      <c r="QIE136" s="48"/>
      <c r="QIF136" s="48"/>
      <c r="QIG136" s="48"/>
      <c r="QIH136" s="48"/>
      <c r="QII136" s="48"/>
      <c r="QIJ136" s="48"/>
      <c r="QIK136" s="48"/>
      <c r="QIL136" s="48"/>
      <c r="QIM136" s="48"/>
      <c r="QIN136" s="48"/>
      <c r="QIO136" s="48"/>
      <c r="QIP136" s="48"/>
      <c r="QIQ136" s="48"/>
      <c r="QIR136" s="48"/>
      <c r="QIS136" s="48"/>
      <c r="QIT136" s="48"/>
      <c r="QIU136" s="48"/>
      <c r="QIV136" s="48"/>
      <c r="QIW136" s="48"/>
      <c r="QIX136" s="48"/>
      <c r="QIY136" s="48"/>
      <c r="QIZ136" s="48"/>
      <c r="QJA136" s="48"/>
      <c r="QJB136" s="48"/>
      <c r="QJC136" s="48"/>
      <c r="QJD136" s="48"/>
      <c r="QJE136" s="48"/>
      <c r="QJF136" s="48"/>
      <c r="QJG136" s="48"/>
      <c r="QJH136" s="48"/>
      <c r="QJI136" s="48"/>
      <c r="QJJ136" s="48"/>
      <c r="QJK136" s="48"/>
      <c r="QJL136" s="48"/>
      <c r="QJM136" s="48"/>
      <c r="QJN136" s="48"/>
      <c r="QJO136" s="48"/>
      <c r="QJP136" s="48"/>
      <c r="QJQ136" s="48"/>
      <c r="QJR136" s="48"/>
      <c r="QJS136" s="48"/>
      <c r="QJT136" s="48"/>
      <c r="QJU136" s="48"/>
      <c r="QJV136" s="48"/>
      <c r="QJW136" s="48"/>
      <c r="QJX136" s="48"/>
      <c r="QJY136" s="48"/>
      <c r="QJZ136" s="48"/>
      <c r="QKA136" s="48"/>
      <c r="QKB136" s="48"/>
      <c r="QKC136" s="48"/>
      <c r="QKD136" s="48"/>
      <c r="QKE136" s="48"/>
      <c r="QKF136" s="48"/>
      <c r="QKG136" s="48"/>
      <c r="QKH136" s="48"/>
      <c r="QKI136" s="48"/>
      <c r="QKJ136" s="48"/>
      <c r="QKK136" s="48"/>
      <c r="QKL136" s="48"/>
      <c r="QKM136" s="48"/>
      <c r="QKN136" s="48"/>
      <c r="QKO136" s="48"/>
      <c r="QKP136" s="48"/>
      <c r="QKQ136" s="48"/>
      <c r="QKR136" s="48"/>
      <c r="QKS136" s="48"/>
      <c r="QKT136" s="48"/>
      <c r="QKU136" s="48"/>
      <c r="QKV136" s="48"/>
      <c r="QKW136" s="48"/>
      <c r="QKX136" s="48"/>
      <c r="QKY136" s="48"/>
      <c r="QKZ136" s="48"/>
      <c r="QLA136" s="48"/>
      <c r="QLB136" s="48"/>
      <c r="QLC136" s="48"/>
      <c r="QLD136" s="48"/>
      <c r="QLE136" s="48"/>
      <c r="QLF136" s="48"/>
      <c r="QLG136" s="48"/>
      <c r="QLH136" s="48"/>
      <c r="QLI136" s="48"/>
      <c r="QLJ136" s="48"/>
      <c r="QLK136" s="48"/>
      <c r="QLL136" s="48"/>
      <c r="QLM136" s="48"/>
      <c r="QLN136" s="48"/>
      <c r="QLO136" s="48"/>
      <c r="QLP136" s="48"/>
      <c r="QLQ136" s="48"/>
      <c r="QLR136" s="48"/>
      <c r="QLS136" s="48"/>
      <c r="QLT136" s="48"/>
      <c r="QLU136" s="48"/>
      <c r="QLV136" s="48"/>
      <c r="QLW136" s="48"/>
      <c r="QLX136" s="48"/>
      <c r="QLY136" s="48"/>
      <c r="QLZ136" s="48"/>
      <c r="QMA136" s="48"/>
      <c r="QMB136" s="48"/>
      <c r="QMC136" s="48"/>
      <c r="QMD136" s="48"/>
      <c r="QME136" s="48"/>
      <c r="QMF136" s="48"/>
      <c r="QMG136" s="48"/>
      <c r="QMH136" s="48"/>
      <c r="QMI136" s="48"/>
      <c r="QMJ136" s="48"/>
      <c r="QMK136" s="48"/>
      <c r="QML136" s="48"/>
      <c r="QMM136" s="48"/>
      <c r="QMN136" s="48"/>
      <c r="QMO136" s="48"/>
      <c r="QMP136" s="48"/>
      <c r="QMQ136" s="48"/>
      <c r="QMR136" s="48"/>
      <c r="QMS136" s="48"/>
      <c r="QMT136" s="48"/>
      <c r="QMU136" s="48"/>
      <c r="QMV136" s="48"/>
      <c r="QMW136" s="48"/>
      <c r="QMX136" s="48"/>
      <c r="QMY136" s="48"/>
      <c r="QMZ136" s="48"/>
      <c r="QNA136" s="48"/>
      <c r="QNB136" s="48"/>
      <c r="QNC136" s="48"/>
      <c r="QND136" s="48"/>
      <c r="QNE136" s="48"/>
      <c r="QNF136" s="48"/>
      <c r="QNG136" s="48"/>
      <c r="QNH136" s="48"/>
      <c r="QNI136" s="48"/>
      <c r="QNJ136" s="48"/>
      <c r="QNK136" s="48"/>
      <c r="QNL136" s="48"/>
      <c r="QNM136" s="48"/>
      <c r="QNN136" s="48"/>
      <c r="QNO136" s="48"/>
      <c r="QNP136" s="48"/>
      <c r="QNQ136" s="48"/>
      <c r="QNR136" s="48"/>
      <c r="QNS136" s="48"/>
      <c r="QNT136" s="48"/>
      <c r="QNU136" s="48"/>
      <c r="QNV136" s="48"/>
      <c r="QNW136" s="48"/>
      <c r="QNX136" s="48"/>
      <c r="QNY136" s="48"/>
      <c r="QNZ136" s="48"/>
      <c r="QOA136" s="48"/>
      <c r="QOB136" s="48"/>
      <c r="QOC136" s="48"/>
      <c r="QOD136" s="48"/>
      <c r="QOE136" s="48"/>
      <c r="QOF136" s="48"/>
      <c r="QOG136" s="48"/>
      <c r="QOH136" s="48"/>
      <c r="QOI136" s="48"/>
      <c r="QOJ136" s="48"/>
      <c r="QOK136" s="48"/>
      <c r="QOL136" s="48"/>
      <c r="QOM136" s="48"/>
      <c r="QON136" s="48"/>
      <c r="QOO136" s="48"/>
      <c r="QOP136" s="48"/>
      <c r="QOQ136" s="48"/>
      <c r="QOR136" s="48"/>
      <c r="QOS136" s="48"/>
      <c r="QOT136" s="48"/>
      <c r="QOU136" s="48"/>
      <c r="QOV136" s="48"/>
      <c r="QOW136" s="48"/>
      <c r="QOX136" s="48"/>
      <c r="QOY136" s="48"/>
      <c r="QOZ136" s="48"/>
      <c r="QPA136" s="48"/>
      <c r="QPB136" s="48"/>
      <c r="QPC136" s="48"/>
      <c r="QPD136" s="48"/>
      <c r="QPE136" s="48"/>
      <c r="QPF136" s="48"/>
      <c r="QPG136" s="48"/>
      <c r="QPH136" s="48"/>
      <c r="QPI136" s="48"/>
      <c r="QPJ136" s="48"/>
      <c r="QPK136" s="48"/>
      <c r="QPL136" s="48"/>
      <c r="QPM136" s="48"/>
      <c r="QPN136" s="48"/>
      <c r="QPO136" s="48"/>
      <c r="QPP136" s="48"/>
      <c r="QPQ136" s="48"/>
      <c r="QPR136" s="48"/>
      <c r="QPS136" s="48"/>
      <c r="QPT136" s="48"/>
      <c r="QPU136" s="48"/>
      <c r="QPV136" s="48"/>
      <c r="QPW136" s="48"/>
      <c r="QPX136" s="48"/>
      <c r="QPY136" s="48"/>
      <c r="QPZ136" s="48"/>
      <c r="QQA136" s="48"/>
      <c r="QQB136" s="48"/>
      <c r="QQC136" s="48"/>
      <c r="QQD136" s="48"/>
      <c r="QQE136" s="48"/>
      <c r="QQF136" s="48"/>
      <c r="QQG136" s="48"/>
      <c r="QQH136" s="48"/>
      <c r="QQI136" s="48"/>
      <c r="QQJ136" s="48"/>
      <c r="QQK136" s="48"/>
      <c r="QQL136" s="48"/>
      <c r="QQM136" s="48"/>
      <c r="QQN136" s="48"/>
      <c r="QQO136" s="48"/>
      <c r="QQP136" s="48"/>
      <c r="QQQ136" s="48"/>
      <c r="QQR136" s="48"/>
      <c r="QQS136" s="48"/>
      <c r="QQT136" s="48"/>
      <c r="QQU136" s="48"/>
      <c r="QQV136" s="48"/>
      <c r="QQW136" s="48"/>
      <c r="QQX136" s="48"/>
      <c r="QQY136" s="48"/>
      <c r="QQZ136" s="48"/>
      <c r="QRA136" s="48"/>
      <c r="QRB136" s="48"/>
      <c r="QRC136" s="48"/>
      <c r="QRD136" s="48"/>
      <c r="QRE136" s="48"/>
      <c r="QRF136" s="48"/>
      <c r="QRG136" s="48"/>
      <c r="QRH136" s="48"/>
      <c r="QRI136" s="48"/>
      <c r="QRJ136" s="48"/>
      <c r="QRK136" s="48"/>
      <c r="QRL136" s="48"/>
      <c r="QRM136" s="48"/>
      <c r="QRN136" s="48"/>
      <c r="QRO136" s="48"/>
      <c r="QRP136" s="48"/>
      <c r="QRQ136" s="48"/>
      <c r="QRR136" s="48"/>
      <c r="QRS136" s="48"/>
      <c r="QRT136" s="48"/>
      <c r="QRU136" s="48"/>
      <c r="QRV136" s="48"/>
      <c r="QRW136" s="48"/>
      <c r="QRX136" s="48"/>
      <c r="QRY136" s="48"/>
      <c r="QRZ136" s="48"/>
      <c r="QSA136" s="48"/>
      <c r="QSB136" s="48"/>
      <c r="QSC136" s="48"/>
      <c r="QSD136" s="48"/>
      <c r="QSE136" s="48"/>
      <c r="QSF136" s="48"/>
      <c r="QSG136" s="48"/>
      <c r="QSH136" s="48"/>
      <c r="QSI136" s="48"/>
      <c r="QSJ136" s="48"/>
      <c r="QSK136" s="48"/>
      <c r="QSL136" s="48"/>
      <c r="QSM136" s="48"/>
      <c r="QSN136" s="48"/>
      <c r="QSO136" s="48"/>
      <c r="QSP136" s="48"/>
      <c r="QSQ136" s="48"/>
      <c r="QSR136" s="48"/>
      <c r="QSS136" s="48"/>
      <c r="QST136" s="48"/>
      <c r="QSU136" s="48"/>
      <c r="QSV136" s="48"/>
      <c r="QSW136" s="48"/>
      <c r="QSX136" s="48"/>
      <c r="QSY136" s="48"/>
      <c r="QSZ136" s="48"/>
      <c r="QTA136" s="48"/>
      <c r="QTB136" s="48"/>
      <c r="QTC136" s="48"/>
      <c r="QTD136" s="48"/>
      <c r="QTE136" s="48"/>
      <c r="QTF136" s="48"/>
      <c r="QTG136" s="48"/>
      <c r="QTH136" s="48"/>
      <c r="QTI136" s="48"/>
      <c r="QTJ136" s="48"/>
      <c r="QTK136" s="48"/>
      <c r="QTL136" s="48"/>
      <c r="QTM136" s="48"/>
      <c r="QTN136" s="48"/>
      <c r="QTO136" s="48"/>
      <c r="QTP136" s="48"/>
      <c r="QTQ136" s="48"/>
      <c r="QTR136" s="48"/>
      <c r="QTS136" s="48"/>
      <c r="QTT136" s="48"/>
      <c r="QTU136" s="48"/>
      <c r="QTV136" s="48"/>
      <c r="QTW136" s="48"/>
      <c r="QTX136" s="48"/>
      <c r="QTY136" s="48"/>
      <c r="QTZ136" s="48"/>
      <c r="QUA136" s="48"/>
      <c r="QUB136" s="48"/>
      <c r="QUC136" s="48"/>
      <c r="QUD136" s="48"/>
      <c r="QUE136" s="48"/>
      <c r="QUF136" s="48"/>
      <c r="QUG136" s="48"/>
      <c r="QUH136" s="48"/>
      <c r="QUI136" s="48"/>
      <c r="QUJ136" s="48"/>
      <c r="QUK136" s="48"/>
      <c r="QUL136" s="48"/>
      <c r="QUM136" s="48"/>
      <c r="QUN136" s="48"/>
      <c r="QUO136" s="48"/>
      <c r="QUP136" s="48"/>
      <c r="QUQ136" s="48"/>
      <c r="QUR136" s="48"/>
      <c r="QUS136" s="48"/>
      <c r="QUT136" s="48"/>
      <c r="QUU136" s="48"/>
      <c r="QUV136" s="48"/>
      <c r="QUW136" s="48"/>
      <c r="QUX136" s="48"/>
      <c r="QUY136" s="48"/>
      <c r="QUZ136" s="48"/>
      <c r="QVA136" s="48"/>
      <c r="QVB136" s="48"/>
      <c r="QVC136" s="48"/>
      <c r="QVD136" s="48"/>
      <c r="QVE136" s="48"/>
      <c r="QVF136" s="48"/>
      <c r="QVG136" s="48"/>
      <c r="QVH136" s="48"/>
      <c r="QVI136" s="48"/>
      <c r="QVJ136" s="48"/>
      <c r="QVK136" s="48"/>
      <c r="QVL136" s="48"/>
      <c r="QVM136" s="48"/>
      <c r="QVN136" s="48"/>
      <c r="QVO136" s="48"/>
      <c r="QVP136" s="48"/>
      <c r="QVQ136" s="48"/>
      <c r="QVR136" s="48"/>
      <c r="QVS136" s="48"/>
      <c r="QVT136" s="48"/>
      <c r="QVU136" s="48"/>
      <c r="QVV136" s="48"/>
      <c r="QVW136" s="48"/>
      <c r="QVX136" s="48"/>
      <c r="QVY136" s="48"/>
      <c r="QVZ136" s="48"/>
      <c r="QWA136" s="48"/>
      <c r="QWB136" s="48"/>
      <c r="QWC136" s="48"/>
      <c r="QWD136" s="48"/>
      <c r="QWE136" s="48"/>
      <c r="QWF136" s="48"/>
      <c r="QWG136" s="48"/>
      <c r="QWH136" s="48"/>
      <c r="QWI136" s="48"/>
      <c r="QWJ136" s="48"/>
      <c r="QWK136" s="48"/>
      <c r="QWL136" s="48"/>
      <c r="QWM136" s="48"/>
      <c r="QWN136" s="48"/>
      <c r="QWO136" s="48"/>
      <c r="QWP136" s="48"/>
      <c r="QWQ136" s="48"/>
      <c r="QWR136" s="48"/>
      <c r="QWS136" s="48"/>
      <c r="QWT136" s="48"/>
      <c r="QWU136" s="48"/>
      <c r="QWV136" s="48"/>
      <c r="QWW136" s="48"/>
      <c r="QWX136" s="48"/>
      <c r="QWY136" s="48"/>
      <c r="QWZ136" s="48"/>
      <c r="QXA136" s="48"/>
      <c r="QXB136" s="48"/>
      <c r="QXC136" s="48"/>
      <c r="QXD136" s="48"/>
      <c r="QXE136" s="48"/>
      <c r="QXF136" s="48"/>
      <c r="QXG136" s="48"/>
      <c r="QXH136" s="48"/>
      <c r="QXI136" s="48"/>
      <c r="QXJ136" s="48"/>
      <c r="QXK136" s="48"/>
      <c r="QXL136" s="48"/>
      <c r="QXM136" s="48"/>
      <c r="QXN136" s="48"/>
      <c r="QXO136" s="48"/>
      <c r="QXP136" s="48"/>
      <c r="QXQ136" s="48"/>
      <c r="QXR136" s="48"/>
      <c r="QXS136" s="48"/>
      <c r="QXT136" s="48"/>
      <c r="QXU136" s="48"/>
      <c r="QXV136" s="48"/>
      <c r="QXW136" s="48"/>
      <c r="QXX136" s="48"/>
      <c r="QXY136" s="48"/>
      <c r="QXZ136" s="48"/>
      <c r="QYA136" s="48"/>
      <c r="QYB136" s="48"/>
      <c r="QYC136" s="48"/>
      <c r="QYD136" s="48"/>
      <c r="QYE136" s="48"/>
      <c r="QYF136" s="48"/>
      <c r="QYG136" s="48"/>
      <c r="QYH136" s="48"/>
      <c r="QYI136" s="48"/>
      <c r="QYJ136" s="48"/>
      <c r="QYK136" s="48"/>
      <c r="QYL136" s="48"/>
      <c r="QYM136" s="48"/>
      <c r="QYN136" s="48"/>
      <c r="QYO136" s="48"/>
      <c r="QYP136" s="48"/>
      <c r="QYQ136" s="48"/>
      <c r="QYR136" s="48"/>
      <c r="QYS136" s="48"/>
      <c r="QYT136" s="48"/>
      <c r="QYU136" s="48"/>
      <c r="QYV136" s="48"/>
      <c r="QYW136" s="48"/>
      <c r="QYX136" s="48"/>
      <c r="QYY136" s="48"/>
      <c r="QYZ136" s="48"/>
      <c r="QZA136" s="48"/>
      <c r="QZB136" s="48"/>
      <c r="QZC136" s="48"/>
      <c r="QZD136" s="48"/>
      <c r="QZE136" s="48"/>
      <c r="QZF136" s="48"/>
      <c r="QZG136" s="48"/>
      <c r="QZH136" s="48"/>
      <c r="QZI136" s="48"/>
      <c r="QZJ136" s="48"/>
      <c r="QZK136" s="48"/>
      <c r="QZL136" s="48"/>
      <c r="QZM136" s="48"/>
      <c r="QZN136" s="48"/>
      <c r="QZO136" s="48"/>
      <c r="QZP136" s="48"/>
      <c r="QZQ136" s="48"/>
      <c r="QZR136" s="48"/>
      <c r="QZS136" s="48"/>
      <c r="QZT136" s="48"/>
      <c r="QZU136" s="48"/>
      <c r="QZV136" s="48"/>
      <c r="QZW136" s="48"/>
      <c r="QZX136" s="48"/>
      <c r="QZY136" s="48"/>
      <c r="QZZ136" s="48"/>
      <c r="RAA136" s="48"/>
      <c r="RAB136" s="48"/>
      <c r="RAC136" s="48"/>
      <c r="RAD136" s="48"/>
      <c r="RAE136" s="48"/>
      <c r="RAF136" s="48"/>
      <c r="RAG136" s="48"/>
      <c r="RAH136" s="48"/>
      <c r="RAI136" s="48"/>
      <c r="RAJ136" s="48"/>
      <c r="RAK136" s="48"/>
      <c r="RAL136" s="48"/>
      <c r="RAM136" s="48"/>
      <c r="RAN136" s="48"/>
      <c r="RAO136" s="48"/>
      <c r="RAP136" s="48"/>
      <c r="RAQ136" s="48"/>
      <c r="RAR136" s="48"/>
      <c r="RAS136" s="48"/>
      <c r="RAT136" s="48"/>
      <c r="RAU136" s="48"/>
      <c r="RAV136" s="48"/>
      <c r="RAW136" s="48"/>
      <c r="RAX136" s="48"/>
      <c r="RAY136" s="48"/>
      <c r="RAZ136" s="48"/>
      <c r="RBA136" s="48"/>
      <c r="RBB136" s="48"/>
      <c r="RBC136" s="48"/>
      <c r="RBD136" s="48"/>
      <c r="RBE136" s="48"/>
      <c r="RBF136" s="48"/>
      <c r="RBG136" s="48"/>
      <c r="RBH136" s="48"/>
      <c r="RBI136" s="48"/>
      <c r="RBJ136" s="48"/>
      <c r="RBK136" s="48"/>
      <c r="RBL136" s="48"/>
      <c r="RBM136" s="48"/>
      <c r="RBN136" s="48"/>
      <c r="RBO136" s="48"/>
      <c r="RBP136" s="48"/>
      <c r="RBQ136" s="48"/>
      <c r="RBR136" s="48"/>
      <c r="RBS136" s="48"/>
      <c r="RBT136" s="48"/>
      <c r="RBU136" s="48"/>
      <c r="RBV136" s="48"/>
      <c r="RBW136" s="48"/>
      <c r="RBX136" s="48"/>
      <c r="RBY136" s="48"/>
      <c r="RBZ136" s="48"/>
      <c r="RCA136" s="48"/>
      <c r="RCB136" s="48"/>
      <c r="RCC136" s="48"/>
      <c r="RCD136" s="48"/>
      <c r="RCE136" s="48"/>
      <c r="RCF136" s="48"/>
      <c r="RCG136" s="48"/>
      <c r="RCH136" s="48"/>
      <c r="RCI136" s="48"/>
      <c r="RCJ136" s="48"/>
      <c r="RCK136" s="48"/>
      <c r="RCL136" s="48"/>
      <c r="RCM136" s="48"/>
      <c r="RCN136" s="48"/>
      <c r="RCO136" s="48"/>
      <c r="RCP136" s="48"/>
      <c r="RCQ136" s="48"/>
      <c r="RCR136" s="48"/>
      <c r="RCS136" s="48"/>
      <c r="RCT136" s="48"/>
      <c r="RCU136" s="48"/>
      <c r="RCV136" s="48"/>
      <c r="RCW136" s="48"/>
      <c r="RCX136" s="48"/>
      <c r="RCY136" s="48"/>
      <c r="RCZ136" s="48"/>
      <c r="RDA136" s="48"/>
      <c r="RDB136" s="48"/>
      <c r="RDC136" s="48"/>
      <c r="RDD136" s="48"/>
      <c r="RDE136" s="48"/>
      <c r="RDF136" s="48"/>
      <c r="RDG136" s="48"/>
      <c r="RDH136" s="48"/>
      <c r="RDI136" s="48"/>
      <c r="RDJ136" s="48"/>
      <c r="RDK136" s="48"/>
      <c r="RDL136" s="48"/>
      <c r="RDM136" s="48"/>
      <c r="RDN136" s="48"/>
      <c r="RDO136" s="48"/>
      <c r="RDP136" s="48"/>
      <c r="RDQ136" s="48"/>
      <c r="RDR136" s="48"/>
      <c r="RDS136" s="48"/>
      <c r="RDT136" s="48"/>
      <c r="RDU136" s="48"/>
      <c r="RDV136" s="48"/>
      <c r="RDW136" s="48"/>
      <c r="RDX136" s="48"/>
      <c r="RDY136" s="48"/>
      <c r="RDZ136" s="48"/>
      <c r="REA136" s="48"/>
      <c r="REB136" s="48"/>
      <c r="REC136" s="48"/>
      <c r="RED136" s="48"/>
      <c r="REE136" s="48"/>
      <c r="REF136" s="48"/>
      <c r="REG136" s="48"/>
      <c r="REH136" s="48"/>
      <c r="REI136" s="48"/>
      <c r="REJ136" s="48"/>
      <c r="REK136" s="48"/>
      <c r="REL136" s="48"/>
      <c r="REM136" s="48"/>
      <c r="REN136" s="48"/>
      <c r="REO136" s="48"/>
      <c r="REP136" s="48"/>
      <c r="REQ136" s="48"/>
      <c r="RER136" s="48"/>
      <c r="RES136" s="48"/>
      <c r="RET136" s="48"/>
      <c r="REU136" s="48"/>
      <c r="REV136" s="48"/>
      <c r="REW136" s="48"/>
      <c r="REX136" s="48"/>
      <c r="REY136" s="48"/>
      <c r="REZ136" s="48"/>
      <c r="RFA136" s="48"/>
      <c r="RFB136" s="48"/>
      <c r="RFC136" s="48"/>
      <c r="RFD136" s="48"/>
      <c r="RFE136" s="48"/>
      <c r="RFF136" s="48"/>
      <c r="RFG136" s="48"/>
      <c r="RFH136" s="48"/>
      <c r="RFI136" s="48"/>
      <c r="RFJ136" s="48"/>
      <c r="RFK136" s="48"/>
      <c r="RFL136" s="48"/>
      <c r="RFM136" s="48"/>
      <c r="RFN136" s="48"/>
      <c r="RFO136" s="48"/>
      <c r="RFP136" s="48"/>
      <c r="RFQ136" s="48"/>
      <c r="RFR136" s="48"/>
      <c r="RFS136" s="48"/>
      <c r="RFT136" s="48"/>
      <c r="RFU136" s="48"/>
      <c r="RFV136" s="48"/>
      <c r="RFW136" s="48"/>
      <c r="RFX136" s="48"/>
      <c r="RFY136" s="48"/>
      <c r="RFZ136" s="48"/>
      <c r="RGA136" s="48"/>
      <c r="RGB136" s="48"/>
      <c r="RGC136" s="48"/>
      <c r="RGD136" s="48"/>
      <c r="RGE136" s="48"/>
      <c r="RGF136" s="48"/>
      <c r="RGG136" s="48"/>
      <c r="RGH136" s="48"/>
      <c r="RGI136" s="48"/>
      <c r="RGJ136" s="48"/>
      <c r="RGK136" s="48"/>
      <c r="RGL136" s="48"/>
      <c r="RGM136" s="48"/>
      <c r="RGN136" s="48"/>
      <c r="RGO136" s="48"/>
      <c r="RGP136" s="48"/>
      <c r="RGQ136" s="48"/>
      <c r="RGR136" s="48"/>
      <c r="RGS136" s="48"/>
      <c r="RGT136" s="48"/>
      <c r="RGU136" s="48"/>
      <c r="RGV136" s="48"/>
      <c r="RGW136" s="48"/>
      <c r="RGX136" s="48"/>
      <c r="RGY136" s="48"/>
      <c r="RGZ136" s="48"/>
      <c r="RHA136" s="48"/>
      <c r="RHB136" s="48"/>
      <c r="RHC136" s="48"/>
      <c r="RHD136" s="48"/>
      <c r="RHE136" s="48"/>
      <c r="RHF136" s="48"/>
      <c r="RHG136" s="48"/>
      <c r="RHH136" s="48"/>
      <c r="RHI136" s="48"/>
      <c r="RHJ136" s="48"/>
      <c r="RHK136" s="48"/>
      <c r="RHL136" s="48"/>
      <c r="RHM136" s="48"/>
      <c r="RHN136" s="48"/>
      <c r="RHO136" s="48"/>
      <c r="RHP136" s="48"/>
      <c r="RHQ136" s="48"/>
      <c r="RHR136" s="48"/>
      <c r="RHS136" s="48"/>
      <c r="RHT136" s="48"/>
      <c r="RHU136" s="48"/>
      <c r="RHV136" s="48"/>
      <c r="RHW136" s="48"/>
      <c r="RHX136" s="48"/>
      <c r="RHY136" s="48"/>
      <c r="RHZ136" s="48"/>
      <c r="RIA136" s="48"/>
      <c r="RIB136" s="48"/>
      <c r="RIC136" s="48"/>
      <c r="RID136" s="48"/>
      <c r="RIE136" s="48"/>
      <c r="RIF136" s="48"/>
      <c r="RIG136" s="48"/>
      <c r="RIH136" s="48"/>
      <c r="RII136" s="48"/>
      <c r="RIJ136" s="48"/>
      <c r="RIK136" s="48"/>
      <c r="RIL136" s="48"/>
      <c r="RIM136" s="48"/>
      <c r="RIN136" s="48"/>
      <c r="RIO136" s="48"/>
      <c r="RIP136" s="48"/>
      <c r="RIQ136" s="48"/>
      <c r="RIR136" s="48"/>
      <c r="RIS136" s="48"/>
      <c r="RIT136" s="48"/>
      <c r="RIU136" s="48"/>
      <c r="RIV136" s="48"/>
      <c r="RIW136" s="48"/>
      <c r="RIX136" s="48"/>
      <c r="RIY136" s="48"/>
      <c r="RIZ136" s="48"/>
      <c r="RJA136" s="48"/>
      <c r="RJB136" s="48"/>
      <c r="RJC136" s="48"/>
      <c r="RJD136" s="48"/>
      <c r="RJE136" s="48"/>
      <c r="RJF136" s="48"/>
      <c r="RJG136" s="48"/>
      <c r="RJH136" s="48"/>
      <c r="RJI136" s="48"/>
      <c r="RJJ136" s="48"/>
      <c r="RJK136" s="48"/>
      <c r="RJL136" s="48"/>
      <c r="RJM136" s="48"/>
      <c r="RJN136" s="48"/>
      <c r="RJO136" s="48"/>
      <c r="RJP136" s="48"/>
      <c r="RJQ136" s="48"/>
      <c r="RJR136" s="48"/>
      <c r="RJS136" s="48"/>
      <c r="RJT136" s="48"/>
      <c r="RJU136" s="48"/>
      <c r="RJV136" s="48"/>
      <c r="RJW136" s="48"/>
      <c r="RJX136" s="48"/>
      <c r="RJY136" s="48"/>
      <c r="RJZ136" s="48"/>
      <c r="RKA136" s="48"/>
      <c r="RKB136" s="48"/>
      <c r="RKC136" s="48"/>
      <c r="RKD136" s="48"/>
      <c r="RKE136" s="48"/>
      <c r="RKF136" s="48"/>
      <c r="RKG136" s="48"/>
      <c r="RKH136" s="48"/>
      <c r="RKI136" s="48"/>
      <c r="RKJ136" s="48"/>
      <c r="RKK136" s="48"/>
      <c r="RKL136" s="48"/>
      <c r="RKM136" s="48"/>
      <c r="RKN136" s="48"/>
      <c r="RKO136" s="48"/>
      <c r="RKP136" s="48"/>
      <c r="RKQ136" s="48"/>
      <c r="RKR136" s="48"/>
      <c r="RKS136" s="48"/>
      <c r="RKT136" s="48"/>
      <c r="RKU136" s="48"/>
      <c r="RKV136" s="48"/>
      <c r="RKW136" s="48"/>
      <c r="RKX136" s="48"/>
      <c r="RKY136" s="48"/>
      <c r="RKZ136" s="48"/>
      <c r="RLA136" s="48"/>
      <c r="RLB136" s="48"/>
      <c r="RLC136" s="48"/>
      <c r="RLD136" s="48"/>
      <c r="RLE136" s="48"/>
      <c r="RLF136" s="48"/>
      <c r="RLG136" s="48"/>
      <c r="RLH136" s="48"/>
      <c r="RLI136" s="48"/>
      <c r="RLJ136" s="48"/>
      <c r="RLK136" s="48"/>
      <c r="RLL136" s="48"/>
      <c r="RLM136" s="48"/>
      <c r="RLN136" s="48"/>
      <c r="RLO136" s="48"/>
      <c r="RLP136" s="48"/>
      <c r="RLQ136" s="48"/>
      <c r="RLR136" s="48"/>
      <c r="RLS136" s="48"/>
      <c r="RLT136" s="48"/>
      <c r="RLU136" s="48"/>
      <c r="RLV136" s="48"/>
      <c r="RLW136" s="48"/>
      <c r="RLX136" s="48"/>
      <c r="RLY136" s="48"/>
      <c r="RLZ136" s="48"/>
      <c r="RMA136" s="48"/>
      <c r="RMB136" s="48"/>
      <c r="RMC136" s="48"/>
      <c r="RMD136" s="48"/>
      <c r="RME136" s="48"/>
      <c r="RMF136" s="48"/>
      <c r="RMG136" s="48"/>
      <c r="RMH136" s="48"/>
      <c r="RMI136" s="48"/>
      <c r="RMJ136" s="48"/>
      <c r="RMK136" s="48"/>
      <c r="RML136" s="48"/>
      <c r="RMM136" s="48"/>
      <c r="RMN136" s="48"/>
      <c r="RMO136" s="48"/>
      <c r="RMP136" s="48"/>
      <c r="RMQ136" s="48"/>
      <c r="RMR136" s="48"/>
      <c r="RMS136" s="48"/>
      <c r="RMT136" s="48"/>
      <c r="RMU136" s="48"/>
      <c r="RMV136" s="48"/>
      <c r="RMW136" s="48"/>
      <c r="RMX136" s="48"/>
      <c r="RMY136" s="48"/>
      <c r="RMZ136" s="48"/>
      <c r="RNA136" s="48"/>
      <c r="RNB136" s="48"/>
      <c r="RNC136" s="48"/>
      <c r="RND136" s="48"/>
      <c r="RNE136" s="48"/>
      <c r="RNF136" s="48"/>
      <c r="RNG136" s="48"/>
      <c r="RNH136" s="48"/>
      <c r="RNI136" s="48"/>
      <c r="RNJ136" s="48"/>
      <c r="RNK136" s="48"/>
      <c r="RNL136" s="48"/>
      <c r="RNM136" s="48"/>
      <c r="RNN136" s="48"/>
      <c r="RNO136" s="48"/>
      <c r="RNP136" s="48"/>
      <c r="RNQ136" s="48"/>
      <c r="RNR136" s="48"/>
      <c r="RNS136" s="48"/>
      <c r="RNT136" s="48"/>
      <c r="RNU136" s="48"/>
      <c r="RNV136" s="48"/>
      <c r="RNW136" s="48"/>
      <c r="RNX136" s="48"/>
      <c r="RNY136" s="48"/>
      <c r="RNZ136" s="48"/>
      <c r="ROA136" s="48"/>
      <c r="ROB136" s="48"/>
      <c r="ROC136" s="48"/>
      <c r="ROD136" s="48"/>
      <c r="ROE136" s="48"/>
      <c r="ROF136" s="48"/>
      <c r="ROG136" s="48"/>
      <c r="ROH136" s="48"/>
      <c r="ROI136" s="48"/>
      <c r="ROJ136" s="48"/>
      <c r="ROK136" s="48"/>
      <c r="ROL136" s="48"/>
      <c r="ROM136" s="48"/>
      <c r="RON136" s="48"/>
      <c r="ROO136" s="48"/>
      <c r="ROP136" s="48"/>
      <c r="ROQ136" s="48"/>
      <c r="ROR136" s="48"/>
      <c r="ROS136" s="48"/>
      <c r="ROT136" s="48"/>
      <c r="ROU136" s="48"/>
      <c r="ROV136" s="48"/>
      <c r="ROW136" s="48"/>
      <c r="ROX136" s="48"/>
      <c r="ROY136" s="48"/>
      <c r="ROZ136" s="48"/>
      <c r="RPA136" s="48"/>
      <c r="RPB136" s="48"/>
      <c r="RPC136" s="48"/>
      <c r="RPD136" s="48"/>
      <c r="RPE136" s="48"/>
      <c r="RPF136" s="48"/>
      <c r="RPG136" s="48"/>
      <c r="RPH136" s="48"/>
      <c r="RPI136" s="48"/>
      <c r="RPJ136" s="48"/>
      <c r="RPK136" s="48"/>
      <c r="RPL136" s="48"/>
      <c r="RPM136" s="48"/>
      <c r="RPN136" s="48"/>
      <c r="RPO136" s="48"/>
      <c r="RPP136" s="48"/>
      <c r="RPQ136" s="48"/>
      <c r="RPR136" s="48"/>
      <c r="RPS136" s="48"/>
      <c r="RPT136" s="48"/>
      <c r="RPU136" s="48"/>
      <c r="RPV136" s="48"/>
      <c r="RPW136" s="48"/>
      <c r="RPX136" s="48"/>
      <c r="RPY136" s="48"/>
      <c r="RPZ136" s="48"/>
      <c r="RQA136" s="48"/>
      <c r="RQB136" s="48"/>
      <c r="RQC136" s="48"/>
      <c r="RQD136" s="48"/>
      <c r="RQE136" s="48"/>
      <c r="RQF136" s="48"/>
      <c r="RQG136" s="48"/>
      <c r="RQH136" s="48"/>
      <c r="RQI136" s="48"/>
      <c r="RQJ136" s="48"/>
      <c r="RQK136" s="48"/>
      <c r="RQL136" s="48"/>
      <c r="RQM136" s="48"/>
      <c r="RQN136" s="48"/>
      <c r="RQO136" s="48"/>
      <c r="RQP136" s="48"/>
      <c r="RQQ136" s="48"/>
      <c r="RQR136" s="48"/>
      <c r="RQS136" s="48"/>
      <c r="RQT136" s="48"/>
      <c r="RQU136" s="48"/>
      <c r="RQV136" s="48"/>
      <c r="RQW136" s="48"/>
      <c r="RQX136" s="48"/>
      <c r="RQY136" s="48"/>
      <c r="RQZ136" s="48"/>
      <c r="RRA136" s="48"/>
      <c r="RRB136" s="48"/>
      <c r="RRC136" s="48"/>
      <c r="RRD136" s="48"/>
      <c r="RRE136" s="48"/>
      <c r="RRF136" s="48"/>
      <c r="RRG136" s="48"/>
      <c r="RRH136" s="48"/>
      <c r="RRI136" s="48"/>
      <c r="RRJ136" s="48"/>
      <c r="RRK136" s="48"/>
      <c r="RRL136" s="48"/>
      <c r="RRM136" s="48"/>
      <c r="RRN136" s="48"/>
      <c r="RRO136" s="48"/>
      <c r="RRP136" s="48"/>
      <c r="RRQ136" s="48"/>
      <c r="RRR136" s="48"/>
      <c r="RRS136" s="48"/>
      <c r="RRT136" s="48"/>
      <c r="RRU136" s="48"/>
      <c r="RRV136" s="48"/>
      <c r="RRW136" s="48"/>
      <c r="RRX136" s="48"/>
      <c r="RRY136" s="48"/>
      <c r="RRZ136" s="48"/>
      <c r="RSA136" s="48"/>
      <c r="RSB136" s="48"/>
      <c r="RSC136" s="48"/>
      <c r="RSD136" s="48"/>
      <c r="RSE136" s="48"/>
      <c r="RSF136" s="48"/>
      <c r="RSG136" s="48"/>
      <c r="RSH136" s="48"/>
      <c r="RSI136" s="48"/>
      <c r="RSJ136" s="48"/>
      <c r="RSK136" s="48"/>
      <c r="RSL136" s="48"/>
      <c r="RSM136" s="48"/>
      <c r="RSN136" s="48"/>
      <c r="RSO136" s="48"/>
      <c r="RSP136" s="48"/>
      <c r="RSQ136" s="48"/>
      <c r="RSR136" s="48"/>
      <c r="RSS136" s="48"/>
      <c r="RST136" s="48"/>
      <c r="RSU136" s="48"/>
      <c r="RSV136" s="48"/>
      <c r="RSW136" s="48"/>
      <c r="RSX136" s="48"/>
      <c r="RSY136" s="48"/>
      <c r="RSZ136" s="48"/>
      <c r="RTA136" s="48"/>
      <c r="RTB136" s="48"/>
      <c r="RTC136" s="48"/>
      <c r="RTD136" s="48"/>
      <c r="RTE136" s="48"/>
      <c r="RTF136" s="48"/>
      <c r="RTG136" s="48"/>
      <c r="RTH136" s="48"/>
      <c r="RTI136" s="48"/>
      <c r="RTJ136" s="48"/>
      <c r="RTK136" s="48"/>
      <c r="RTL136" s="48"/>
      <c r="RTM136" s="48"/>
      <c r="RTN136" s="48"/>
      <c r="RTO136" s="48"/>
      <c r="RTP136" s="48"/>
      <c r="RTQ136" s="48"/>
      <c r="RTR136" s="48"/>
      <c r="RTS136" s="48"/>
      <c r="RTT136" s="48"/>
      <c r="RTU136" s="48"/>
      <c r="RTV136" s="48"/>
      <c r="RTW136" s="48"/>
      <c r="RTX136" s="48"/>
      <c r="RTY136" s="48"/>
      <c r="RTZ136" s="48"/>
      <c r="RUA136" s="48"/>
      <c r="RUB136" s="48"/>
      <c r="RUC136" s="48"/>
      <c r="RUD136" s="48"/>
      <c r="RUE136" s="48"/>
      <c r="RUF136" s="48"/>
      <c r="RUG136" s="48"/>
      <c r="RUH136" s="48"/>
      <c r="RUI136" s="48"/>
      <c r="RUJ136" s="48"/>
      <c r="RUK136" s="48"/>
      <c r="RUL136" s="48"/>
      <c r="RUM136" s="48"/>
      <c r="RUN136" s="48"/>
      <c r="RUO136" s="48"/>
      <c r="RUP136" s="48"/>
      <c r="RUQ136" s="48"/>
      <c r="RUR136" s="48"/>
      <c r="RUS136" s="48"/>
      <c r="RUT136" s="48"/>
      <c r="RUU136" s="48"/>
      <c r="RUV136" s="48"/>
      <c r="RUW136" s="48"/>
      <c r="RUX136" s="48"/>
      <c r="RUY136" s="48"/>
      <c r="RUZ136" s="48"/>
      <c r="RVA136" s="48"/>
      <c r="RVB136" s="48"/>
      <c r="RVC136" s="48"/>
      <c r="RVD136" s="48"/>
      <c r="RVE136" s="48"/>
      <c r="RVF136" s="48"/>
      <c r="RVG136" s="48"/>
      <c r="RVH136" s="48"/>
      <c r="RVI136" s="48"/>
      <c r="RVJ136" s="48"/>
      <c r="RVK136" s="48"/>
      <c r="RVL136" s="48"/>
      <c r="RVM136" s="48"/>
      <c r="RVN136" s="48"/>
      <c r="RVO136" s="48"/>
      <c r="RVP136" s="48"/>
      <c r="RVQ136" s="48"/>
      <c r="RVR136" s="48"/>
      <c r="RVS136" s="48"/>
      <c r="RVT136" s="48"/>
      <c r="RVU136" s="48"/>
      <c r="RVV136" s="48"/>
      <c r="RVW136" s="48"/>
      <c r="RVX136" s="48"/>
      <c r="RVY136" s="48"/>
      <c r="RVZ136" s="48"/>
      <c r="RWA136" s="48"/>
      <c r="RWB136" s="48"/>
      <c r="RWC136" s="48"/>
      <c r="RWD136" s="48"/>
      <c r="RWE136" s="48"/>
      <c r="RWF136" s="48"/>
      <c r="RWG136" s="48"/>
      <c r="RWH136" s="48"/>
      <c r="RWI136" s="48"/>
      <c r="RWJ136" s="48"/>
      <c r="RWK136" s="48"/>
      <c r="RWL136" s="48"/>
      <c r="RWM136" s="48"/>
      <c r="RWN136" s="48"/>
      <c r="RWO136" s="48"/>
      <c r="RWP136" s="48"/>
      <c r="RWQ136" s="48"/>
      <c r="RWR136" s="48"/>
      <c r="RWS136" s="48"/>
      <c r="RWT136" s="48"/>
      <c r="RWU136" s="48"/>
      <c r="RWV136" s="48"/>
      <c r="RWW136" s="48"/>
      <c r="RWX136" s="48"/>
      <c r="RWY136" s="48"/>
      <c r="RWZ136" s="48"/>
      <c r="RXA136" s="48"/>
      <c r="RXB136" s="48"/>
      <c r="RXC136" s="48"/>
      <c r="RXD136" s="48"/>
      <c r="RXE136" s="48"/>
      <c r="RXF136" s="48"/>
      <c r="RXG136" s="48"/>
      <c r="RXH136" s="48"/>
      <c r="RXI136" s="48"/>
      <c r="RXJ136" s="48"/>
      <c r="RXK136" s="48"/>
      <c r="RXL136" s="48"/>
      <c r="RXM136" s="48"/>
      <c r="RXN136" s="48"/>
      <c r="RXO136" s="48"/>
      <c r="RXP136" s="48"/>
      <c r="RXQ136" s="48"/>
      <c r="RXR136" s="48"/>
      <c r="RXS136" s="48"/>
      <c r="RXT136" s="48"/>
      <c r="RXU136" s="48"/>
      <c r="RXV136" s="48"/>
      <c r="RXW136" s="48"/>
      <c r="RXX136" s="48"/>
      <c r="RXY136" s="48"/>
      <c r="RXZ136" s="48"/>
      <c r="RYA136" s="48"/>
      <c r="RYB136" s="48"/>
      <c r="RYC136" s="48"/>
      <c r="RYD136" s="48"/>
      <c r="RYE136" s="48"/>
      <c r="RYF136" s="48"/>
      <c r="RYG136" s="48"/>
      <c r="RYH136" s="48"/>
      <c r="RYI136" s="48"/>
      <c r="RYJ136" s="48"/>
      <c r="RYK136" s="48"/>
      <c r="RYL136" s="48"/>
      <c r="RYM136" s="48"/>
      <c r="RYN136" s="48"/>
      <c r="RYO136" s="48"/>
      <c r="RYP136" s="48"/>
      <c r="RYQ136" s="48"/>
      <c r="RYR136" s="48"/>
      <c r="RYS136" s="48"/>
      <c r="RYT136" s="48"/>
      <c r="RYU136" s="48"/>
      <c r="RYV136" s="48"/>
      <c r="RYW136" s="48"/>
      <c r="RYX136" s="48"/>
      <c r="RYY136" s="48"/>
      <c r="RYZ136" s="48"/>
      <c r="RZA136" s="48"/>
      <c r="RZB136" s="48"/>
      <c r="RZC136" s="48"/>
      <c r="RZD136" s="48"/>
      <c r="RZE136" s="48"/>
      <c r="RZF136" s="48"/>
      <c r="RZG136" s="48"/>
      <c r="RZH136" s="48"/>
      <c r="RZI136" s="48"/>
      <c r="RZJ136" s="48"/>
      <c r="RZK136" s="48"/>
      <c r="RZL136" s="48"/>
      <c r="RZM136" s="48"/>
      <c r="RZN136" s="48"/>
      <c r="RZO136" s="48"/>
      <c r="RZP136" s="48"/>
      <c r="RZQ136" s="48"/>
      <c r="RZR136" s="48"/>
      <c r="RZS136" s="48"/>
      <c r="RZT136" s="48"/>
      <c r="RZU136" s="48"/>
      <c r="RZV136" s="48"/>
      <c r="RZW136" s="48"/>
      <c r="RZX136" s="48"/>
      <c r="RZY136" s="48"/>
      <c r="RZZ136" s="48"/>
      <c r="SAA136" s="48"/>
      <c r="SAB136" s="48"/>
      <c r="SAC136" s="48"/>
      <c r="SAD136" s="48"/>
      <c r="SAE136" s="48"/>
      <c r="SAF136" s="48"/>
      <c r="SAG136" s="48"/>
      <c r="SAH136" s="48"/>
      <c r="SAI136" s="48"/>
      <c r="SAJ136" s="48"/>
      <c r="SAK136" s="48"/>
      <c r="SAL136" s="48"/>
      <c r="SAM136" s="48"/>
      <c r="SAN136" s="48"/>
      <c r="SAO136" s="48"/>
      <c r="SAP136" s="48"/>
      <c r="SAQ136" s="48"/>
      <c r="SAR136" s="48"/>
      <c r="SAS136" s="48"/>
      <c r="SAT136" s="48"/>
      <c r="SAU136" s="48"/>
      <c r="SAV136" s="48"/>
      <c r="SAW136" s="48"/>
      <c r="SAX136" s="48"/>
      <c r="SAY136" s="48"/>
      <c r="SAZ136" s="48"/>
      <c r="SBA136" s="48"/>
      <c r="SBB136" s="48"/>
      <c r="SBC136" s="48"/>
      <c r="SBD136" s="48"/>
      <c r="SBE136" s="48"/>
      <c r="SBF136" s="48"/>
      <c r="SBG136" s="48"/>
      <c r="SBH136" s="48"/>
      <c r="SBI136" s="48"/>
      <c r="SBJ136" s="48"/>
      <c r="SBK136" s="48"/>
      <c r="SBL136" s="48"/>
      <c r="SBM136" s="48"/>
      <c r="SBN136" s="48"/>
      <c r="SBO136" s="48"/>
      <c r="SBP136" s="48"/>
      <c r="SBQ136" s="48"/>
      <c r="SBR136" s="48"/>
      <c r="SBS136" s="48"/>
      <c r="SBT136" s="48"/>
      <c r="SBU136" s="48"/>
      <c r="SBV136" s="48"/>
      <c r="SBW136" s="48"/>
      <c r="SBX136" s="48"/>
      <c r="SBY136" s="48"/>
      <c r="SBZ136" s="48"/>
      <c r="SCA136" s="48"/>
      <c r="SCB136" s="48"/>
      <c r="SCC136" s="48"/>
      <c r="SCD136" s="48"/>
      <c r="SCE136" s="48"/>
      <c r="SCF136" s="48"/>
      <c r="SCG136" s="48"/>
      <c r="SCH136" s="48"/>
      <c r="SCI136" s="48"/>
      <c r="SCJ136" s="48"/>
      <c r="SCK136" s="48"/>
      <c r="SCL136" s="48"/>
      <c r="SCM136" s="48"/>
      <c r="SCN136" s="48"/>
      <c r="SCO136" s="48"/>
      <c r="SCP136" s="48"/>
      <c r="SCQ136" s="48"/>
      <c r="SCR136" s="48"/>
      <c r="SCS136" s="48"/>
      <c r="SCT136" s="48"/>
      <c r="SCU136" s="48"/>
      <c r="SCV136" s="48"/>
      <c r="SCW136" s="48"/>
      <c r="SCX136" s="48"/>
      <c r="SCY136" s="48"/>
      <c r="SCZ136" s="48"/>
      <c r="SDA136" s="48"/>
      <c r="SDB136" s="48"/>
      <c r="SDC136" s="48"/>
      <c r="SDD136" s="48"/>
      <c r="SDE136" s="48"/>
      <c r="SDF136" s="48"/>
      <c r="SDG136" s="48"/>
      <c r="SDH136" s="48"/>
      <c r="SDI136" s="48"/>
      <c r="SDJ136" s="48"/>
      <c r="SDK136" s="48"/>
      <c r="SDL136" s="48"/>
      <c r="SDM136" s="48"/>
      <c r="SDN136" s="48"/>
      <c r="SDO136" s="48"/>
      <c r="SDP136" s="48"/>
      <c r="SDQ136" s="48"/>
      <c r="SDR136" s="48"/>
      <c r="SDS136" s="48"/>
      <c r="SDT136" s="48"/>
      <c r="SDU136" s="48"/>
      <c r="SDV136" s="48"/>
      <c r="SDW136" s="48"/>
      <c r="SDX136" s="48"/>
      <c r="SDY136" s="48"/>
      <c r="SDZ136" s="48"/>
      <c r="SEA136" s="48"/>
      <c r="SEB136" s="48"/>
      <c r="SEC136" s="48"/>
      <c r="SED136" s="48"/>
      <c r="SEE136" s="48"/>
      <c r="SEF136" s="48"/>
      <c r="SEG136" s="48"/>
      <c r="SEH136" s="48"/>
      <c r="SEI136" s="48"/>
      <c r="SEJ136" s="48"/>
      <c r="SEK136" s="48"/>
      <c r="SEL136" s="48"/>
      <c r="SEM136" s="48"/>
      <c r="SEN136" s="48"/>
      <c r="SEO136" s="48"/>
      <c r="SEP136" s="48"/>
      <c r="SEQ136" s="48"/>
      <c r="SER136" s="48"/>
      <c r="SES136" s="48"/>
      <c r="SET136" s="48"/>
      <c r="SEU136" s="48"/>
      <c r="SEV136" s="48"/>
      <c r="SEW136" s="48"/>
      <c r="SEX136" s="48"/>
      <c r="SEY136" s="48"/>
      <c r="SEZ136" s="48"/>
      <c r="SFA136" s="48"/>
      <c r="SFB136" s="48"/>
      <c r="SFC136" s="48"/>
      <c r="SFD136" s="48"/>
      <c r="SFE136" s="48"/>
      <c r="SFF136" s="48"/>
      <c r="SFG136" s="48"/>
      <c r="SFH136" s="48"/>
      <c r="SFI136" s="48"/>
      <c r="SFJ136" s="48"/>
      <c r="SFK136" s="48"/>
      <c r="SFL136" s="48"/>
      <c r="SFM136" s="48"/>
      <c r="SFN136" s="48"/>
      <c r="SFO136" s="48"/>
      <c r="SFP136" s="48"/>
      <c r="SFQ136" s="48"/>
      <c r="SFR136" s="48"/>
      <c r="SFS136" s="48"/>
      <c r="SFT136" s="48"/>
      <c r="SFU136" s="48"/>
      <c r="SFV136" s="48"/>
      <c r="SFW136" s="48"/>
      <c r="SFX136" s="48"/>
      <c r="SFY136" s="48"/>
      <c r="SFZ136" s="48"/>
      <c r="SGA136" s="48"/>
      <c r="SGB136" s="48"/>
      <c r="SGC136" s="48"/>
      <c r="SGD136" s="48"/>
      <c r="SGE136" s="48"/>
      <c r="SGF136" s="48"/>
      <c r="SGG136" s="48"/>
      <c r="SGH136" s="48"/>
      <c r="SGI136" s="48"/>
      <c r="SGJ136" s="48"/>
      <c r="SGK136" s="48"/>
      <c r="SGL136" s="48"/>
      <c r="SGM136" s="48"/>
      <c r="SGN136" s="48"/>
      <c r="SGO136" s="48"/>
      <c r="SGP136" s="48"/>
      <c r="SGQ136" s="48"/>
      <c r="SGR136" s="48"/>
      <c r="SGS136" s="48"/>
      <c r="SGT136" s="48"/>
      <c r="SGU136" s="48"/>
      <c r="SGV136" s="48"/>
      <c r="SGW136" s="48"/>
      <c r="SGX136" s="48"/>
      <c r="SGY136" s="48"/>
      <c r="SGZ136" s="48"/>
      <c r="SHA136" s="48"/>
      <c r="SHB136" s="48"/>
      <c r="SHC136" s="48"/>
      <c r="SHD136" s="48"/>
      <c r="SHE136" s="48"/>
      <c r="SHF136" s="48"/>
      <c r="SHG136" s="48"/>
      <c r="SHH136" s="48"/>
      <c r="SHI136" s="48"/>
      <c r="SHJ136" s="48"/>
      <c r="SHK136" s="48"/>
      <c r="SHL136" s="48"/>
      <c r="SHM136" s="48"/>
      <c r="SHN136" s="48"/>
      <c r="SHO136" s="48"/>
      <c r="SHP136" s="48"/>
      <c r="SHQ136" s="48"/>
      <c r="SHR136" s="48"/>
      <c r="SHS136" s="48"/>
      <c r="SHT136" s="48"/>
      <c r="SHU136" s="48"/>
      <c r="SHV136" s="48"/>
      <c r="SHW136" s="48"/>
      <c r="SHX136" s="48"/>
      <c r="SHY136" s="48"/>
      <c r="SHZ136" s="48"/>
      <c r="SIA136" s="48"/>
      <c r="SIB136" s="48"/>
      <c r="SIC136" s="48"/>
      <c r="SID136" s="48"/>
      <c r="SIE136" s="48"/>
      <c r="SIF136" s="48"/>
      <c r="SIG136" s="48"/>
      <c r="SIH136" s="48"/>
      <c r="SII136" s="48"/>
      <c r="SIJ136" s="48"/>
      <c r="SIK136" s="48"/>
      <c r="SIL136" s="48"/>
      <c r="SIM136" s="48"/>
      <c r="SIN136" s="48"/>
      <c r="SIO136" s="48"/>
      <c r="SIP136" s="48"/>
      <c r="SIQ136" s="48"/>
      <c r="SIR136" s="48"/>
      <c r="SIS136" s="48"/>
      <c r="SIT136" s="48"/>
      <c r="SIU136" s="48"/>
      <c r="SIV136" s="48"/>
      <c r="SIW136" s="48"/>
      <c r="SIX136" s="48"/>
      <c r="SIY136" s="48"/>
      <c r="SIZ136" s="48"/>
      <c r="SJA136" s="48"/>
      <c r="SJB136" s="48"/>
      <c r="SJC136" s="48"/>
      <c r="SJD136" s="48"/>
      <c r="SJE136" s="48"/>
      <c r="SJF136" s="48"/>
      <c r="SJG136" s="48"/>
      <c r="SJH136" s="48"/>
      <c r="SJI136" s="48"/>
      <c r="SJJ136" s="48"/>
      <c r="SJK136" s="48"/>
      <c r="SJL136" s="48"/>
      <c r="SJM136" s="48"/>
      <c r="SJN136" s="48"/>
      <c r="SJO136" s="48"/>
      <c r="SJP136" s="48"/>
      <c r="SJQ136" s="48"/>
      <c r="SJR136" s="48"/>
      <c r="SJS136" s="48"/>
      <c r="SJT136" s="48"/>
      <c r="SJU136" s="48"/>
      <c r="SJV136" s="48"/>
      <c r="SJW136" s="48"/>
      <c r="SJX136" s="48"/>
      <c r="SJY136" s="48"/>
      <c r="SJZ136" s="48"/>
      <c r="SKA136" s="48"/>
      <c r="SKB136" s="48"/>
      <c r="SKC136" s="48"/>
      <c r="SKD136" s="48"/>
      <c r="SKE136" s="48"/>
      <c r="SKF136" s="48"/>
      <c r="SKG136" s="48"/>
      <c r="SKH136" s="48"/>
      <c r="SKI136" s="48"/>
      <c r="SKJ136" s="48"/>
      <c r="SKK136" s="48"/>
      <c r="SKL136" s="48"/>
      <c r="SKM136" s="48"/>
      <c r="SKN136" s="48"/>
      <c r="SKO136" s="48"/>
      <c r="SKP136" s="48"/>
      <c r="SKQ136" s="48"/>
      <c r="SKR136" s="48"/>
      <c r="SKS136" s="48"/>
      <c r="SKT136" s="48"/>
      <c r="SKU136" s="48"/>
      <c r="SKV136" s="48"/>
      <c r="SKW136" s="48"/>
      <c r="SKX136" s="48"/>
      <c r="SKY136" s="48"/>
      <c r="SKZ136" s="48"/>
      <c r="SLA136" s="48"/>
      <c r="SLB136" s="48"/>
      <c r="SLC136" s="48"/>
      <c r="SLD136" s="48"/>
      <c r="SLE136" s="48"/>
      <c r="SLF136" s="48"/>
      <c r="SLG136" s="48"/>
      <c r="SLH136" s="48"/>
      <c r="SLI136" s="48"/>
      <c r="SLJ136" s="48"/>
      <c r="SLK136" s="48"/>
      <c r="SLL136" s="48"/>
      <c r="SLM136" s="48"/>
      <c r="SLN136" s="48"/>
      <c r="SLO136" s="48"/>
      <c r="SLP136" s="48"/>
      <c r="SLQ136" s="48"/>
      <c r="SLR136" s="48"/>
      <c r="SLS136" s="48"/>
      <c r="SLT136" s="48"/>
      <c r="SLU136" s="48"/>
      <c r="SLV136" s="48"/>
      <c r="SLW136" s="48"/>
      <c r="SLX136" s="48"/>
      <c r="SLY136" s="48"/>
      <c r="SLZ136" s="48"/>
      <c r="SMA136" s="48"/>
      <c r="SMB136" s="48"/>
      <c r="SMC136" s="48"/>
      <c r="SMD136" s="48"/>
      <c r="SME136" s="48"/>
      <c r="SMF136" s="48"/>
      <c r="SMG136" s="48"/>
      <c r="SMH136" s="48"/>
      <c r="SMI136" s="48"/>
      <c r="SMJ136" s="48"/>
      <c r="SMK136" s="48"/>
      <c r="SML136" s="48"/>
      <c r="SMM136" s="48"/>
      <c r="SMN136" s="48"/>
      <c r="SMO136" s="48"/>
      <c r="SMP136" s="48"/>
      <c r="SMQ136" s="48"/>
      <c r="SMR136" s="48"/>
      <c r="SMS136" s="48"/>
      <c r="SMT136" s="48"/>
      <c r="SMU136" s="48"/>
      <c r="SMV136" s="48"/>
      <c r="SMW136" s="48"/>
      <c r="SMX136" s="48"/>
      <c r="SMY136" s="48"/>
      <c r="SMZ136" s="48"/>
      <c r="SNA136" s="48"/>
      <c r="SNB136" s="48"/>
      <c r="SNC136" s="48"/>
      <c r="SND136" s="48"/>
      <c r="SNE136" s="48"/>
      <c r="SNF136" s="48"/>
      <c r="SNG136" s="48"/>
      <c r="SNH136" s="48"/>
      <c r="SNI136" s="48"/>
      <c r="SNJ136" s="48"/>
      <c r="SNK136" s="48"/>
      <c r="SNL136" s="48"/>
      <c r="SNM136" s="48"/>
      <c r="SNN136" s="48"/>
      <c r="SNO136" s="48"/>
      <c r="SNP136" s="48"/>
      <c r="SNQ136" s="48"/>
      <c r="SNR136" s="48"/>
      <c r="SNS136" s="48"/>
      <c r="SNT136" s="48"/>
      <c r="SNU136" s="48"/>
      <c r="SNV136" s="48"/>
      <c r="SNW136" s="48"/>
      <c r="SNX136" s="48"/>
      <c r="SNY136" s="48"/>
      <c r="SNZ136" s="48"/>
      <c r="SOA136" s="48"/>
      <c r="SOB136" s="48"/>
      <c r="SOC136" s="48"/>
      <c r="SOD136" s="48"/>
      <c r="SOE136" s="48"/>
      <c r="SOF136" s="48"/>
      <c r="SOG136" s="48"/>
      <c r="SOH136" s="48"/>
      <c r="SOI136" s="48"/>
      <c r="SOJ136" s="48"/>
      <c r="SOK136" s="48"/>
      <c r="SOL136" s="48"/>
      <c r="SOM136" s="48"/>
      <c r="SON136" s="48"/>
      <c r="SOO136" s="48"/>
      <c r="SOP136" s="48"/>
      <c r="SOQ136" s="48"/>
      <c r="SOR136" s="48"/>
      <c r="SOS136" s="48"/>
      <c r="SOT136" s="48"/>
      <c r="SOU136" s="48"/>
      <c r="SOV136" s="48"/>
      <c r="SOW136" s="48"/>
      <c r="SOX136" s="48"/>
      <c r="SOY136" s="48"/>
      <c r="SOZ136" s="48"/>
      <c r="SPA136" s="48"/>
      <c r="SPB136" s="48"/>
      <c r="SPC136" s="48"/>
      <c r="SPD136" s="48"/>
      <c r="SPE136" s="48"/>
      <c r="SPF136" s="48"/>
      <c r="SPG136" s="48"/>
      <c r="SPH136" s="48"/>
      <c r="SPI136" s="48"/>
      <c r="SPJ136" s="48"/>
      <c r="SPK136" s="48"/>
      <c r="SPL136" s="48"/>
      <c r="SPM136" s="48"/>
      <c r="SPN136" s="48"/>
      <c r="SPO136" s="48"/>
      <c r="SPP136" s="48"/>
      <c r="SPQ136" s="48"/>
      <c r="SPR136" s="48"/>
      <c r="SPS136" s="48"/>
      <c r="SPT136" s="48"/>
      <c r="SPU136" s="48"/>
      <c r="SPV136" s="48"/>
      <c r="SPW136" s="48"/>
      <c r="SPX136" s="48"/>
      <c r="SPY136" s="48"/>
      <c r="SPZ136" s="48"/>
      <c r="SQA136" s="48"/>
      <c r="SQB136" s="48"/>
      <c r="SQC136" s="48"/>
      <c r="SQD136" s="48"/>
      <c r="SQE136" s="48"/>
      <c r="SQF136" s="48"/>
      <c r="SQG136" s="48"/>
      <c r="SQH136" s="48"/>
      <c r="SQI136" s="48"/>
      <c r="SQJ136" s="48"/>
      <c r="SQK136" s="48"/>
      <c r="SQL136" s="48"/>
      <c r="SQM136" s="48"/>
      <c r="SQN136" s="48"/>
      <c r="SQO136" s="48"/>
      <c r="SQP136" s="48"/>
      <c r="SQQ136" s="48"/>
      <c r="SQR136" s="48"/>
      <c r="SQS136" s="48"/>
      <c r="SQT136" s="48"/>
      <c r="SQU136" s="48"/>
      <c r="SQV136" s="48"/>
      <c r="SQW136" s="48"/>
      <c r="SQX136" s="48"/>
      <c r="SQY136" s="48"/>
      <c r="SQZ136" s="48"/>
      <c r="SRA136" s="48"/>
      <c r="SRB136" s="48"/>
      <c r="SRC136" s="48"/>
      <c r="SRD136" s="48"/>
      <c r="SRE136" s="48"/>
      <c r="SRF136" s="48"/>
      <c r="SRG136" s="48"/>
      <c r="SRH136" s="48"/>
      <c r="SRI136" s="48"/>
      <c r="SRJ136" s="48"/>
      <c r="SRK136" s="48"/>
      <c r="SRL136" s="48"/>
      <c r="SRM136" s="48"/>
      <c r="SRN136" s="48"/>
      <c r="SRO136" s="48"/>
      <c r="SRP136" s="48"/>
      <c r="SRQ136" s="48"/>
      <c r="SRR136" s="48"/>
      <c r="SRS136" s="48"/>
      <c r="SRT136" s="48"/>
      <c r="SRU136" s="48"/>
      <c r="SRV136" s="48"/>
      <c r="SRW136" s="48"/>
      <c r="SRX136" s="48"/>
      <c r="SRY136" s="48"/>
      <c r="SRZ136" s="48"/>
      <c r="SSA136" s="48"/>
      <c r="SSB136" s="48"/>
      <c r="SSC136" s="48"/>
      <c r="SSD136" s="48"/>
      <c r="SSE136" s="48"/>
      <c r="SSF136" s="48"/>
      <c r="SSG136" s="48"/>
      <c r="SSH136" s="48"/>
      <c r="SSI136" s="48"/>
      <c r="SSJ136" s="48"/>
      <c r="SSK136" s="48"/>
      <c r="SSL136" s="48"/>
      <c r="SSM136" s="48"/>
      <c r="SSN136" s="48"/>
      <c r="SSO136" s="48"/>
      <c r="SSP136" s="48"/>
      <c r="SSQ136" s="48"/>
      <c r="SSR136" s="48"/>
      <c r="SSS136" s="48"/>
      <c r="SST136" s="48"/>
      <c r="SSU136" s="48"/>
      <c r="SSV136" s="48"/>
      <c r="SSW136" s="48"/>
      <c r="SSX136" s="48"/>
      <c r="SSY136" s="48"/>
      <c r="SSZ136" s="48"/>
      <c r="STA136" s="48"/>
      <c r="STB136" s="48"/>
      <c r="STC136" s="48"/>
      <c r="STD136" s="48"/>
      <c r="STE136" s="48"/>
      <c r="STF136" s="48"/>
      <c r="STG136" s="48"/>
      <c r="STH136" s="48"/>
      <c r="STI136" s="48"/>
      <c r="STJ136" s="48"/>
      <c r="STK136" s="48"/>
      <c r="STL136" s="48"/>
      <c r="STM136" s="48"/>
      <c r="STN136" s="48"/>
      <c r="STO136" s="48"/>
      <c r="STP136" s="48"/>
      <c r="STQ136" s="48"/>
      <c r="STR136" s="48"/>
      <c r="STS136" s="48"/>
      <c r="STT136" s="48"/>
      <c r="STU136" s="48"/>
      <c r="STV136" s="48"/>
      <c r="STW136" s="48"/>
      <c r="STX136" s="48"/>
      <c r="STY136" s="48"/>
      <c r="STZ136" s="48"/>
      <c r="SUA136" s="48"/>
      <c r="SUB136" s="48"/>
      <c r="SUC136" s="48"/>
      <c r="SUD136" s="48"/>
      <c r="SUE136" s="48"/>
      <c r="SUF136" s="48"/>
      <c r="SUG136" s="48"/>
      <c r="SUH136" s="48"/>
      <c r="SUI136" s="48"/>
      <c r="SUJ136" s="48"/>
      <c r="SUK136" s="48"/>
      <c r="SUL136" s="48"/>
      <c r="SUM136" s="48"/>
      <c r="SUN136" s="48"/>
      <c r="SUO136" s="48"/>
      <c r="SUP136" s="48"/>
      <c r="SUQ136" s="48"/>
      <c r="SUR136" s="48"/>
      <c r="SUS136" s="48"/>
      <c r="SUT136" s="48"/>
      <c r="SUU136" s="48"/>
      <c r="SUV136" s="48"/>
      <c r="SUW136" s="48"/>
      <c r="SUX136" s="48"/>
      <c r="SUY136" s="48"/>
      <c r="SUZ136" s="48"/>
      <c r="SVA136" s="48"/>
      <c r="SVB136" s="48"/>
      <c r="SVC136" s="48"/>
      <c r="SVD136" s="48"/>
      <c r="SVE136" s="48"/>
      <c r="SVF136" s="48"/>
      <c r="SVG136" s="48"/>
      <c r="SVH136" s="48"/>
      <c r="SVI136" s="48"/>
      <c r="SVJ136" s="48"/>
      <c r="SVK136" s="48"/>
      <c r="SVL136" s="48"/>
      <c r="SVM136" s="48"/>
      <c r="SVN136" s="48"/>
      <c r="SVO136" s="48"/>
      <c r="SVP136" s="48"/>
      <c r="SVQ136" s="48"/>
      <c r="SVR136" s="48"/>
      <c r="SVS136" s="48"/>
      <c r="SVT136" s="48"/>
      <c r="SVU136" s="48"/>
      <c r="SVV136" s="48"/>
      <c r="SVW136" s="48"/>
      <c r="SVX136" s="48"/>
      <c r="SVY136" s="48"/>
      <c r="SVZ136" s="48"/>
      <c r="SWA136" s="48"/>
      <c r="SWB136" s="48"/>
      <c r="SWC136" s="48"/>
      <c r="SWD136" s="48"/>
      <c r="SWE136" s="48"/>
      <c r="SWF136" s="48"/>
      <c r="SWG136" s="48"/>
      <c r="SWH136" s="48"/>
      <c r="SWI136" s="48"/>
      <c r="SWJ136" s="48"/>
      <c r="SWK136" s="48"/>
      <c r="SWL136" s="48"/>
      <c r="SWM136" s="48"/>
      <c r="SWN136" s="48"/>
      <c r="SWO136" s="48"/>
      <c r="SWP136" s="48"/>
      <c r="SWQ136" s="48"/>
      <c r="SWR136" s="48"/>
      <c r="SWS136" s="48"/>
      <c r="SWT136" s="48"/>
      <c r="SWU136" s="48"/>
      <c r="SWV136" s="48"/>
      <c r="SWW136" s="48"/>
      <c r="SWX136" s="48"/>
      <c r="SWY136" s="48"/>
      <c r="SWZ136" s="48"/>
      <c r="SXA136" s="48"/>
      <c r="SXB136" s="48"/>
      <c r="SXC136" s="48"/>
      <c r="SXD136" s="48"/>
      <c r="SXE136" s="48"/>
      <c r="SXF136" s="48"/>
      <c r="SXG136" s="48"/>
      <c r="SXH136" s="48"/>
      <c r="SXI136" s="48"/>
      <c r="SXJ136" s="48"/>
      <c r="SXK136" s="48"/>
      <c r="SXL136" s="48"/>
      <c r="SXM136" s="48"/>
      <c r="SXN136" s="48"/>
      <c r="SXO136" s="48"/>
      <c r="SXP136" s="48"/>
      <c r="SXQ136" s="48"/>
      <c r="SXR136" s="48"/>
      <c r="SXS136" s="48"/>
      <c r="SXT136" s="48"/>
      <c r="SXU136" s="48"/>
      <c r="SXV136" s="48"/>
      <c r="SXW136" s="48"/>
      <c r="SXX136" s="48"/>
      <c r="SXY136" s="48"/>
      <c r="SXZ136" s="48"/>
      <c r="SYA136" s="48"/>
      <c r="SYB136" s="48"/>
      <c r="SYC136" s="48"/>
      <c r="SYD136" s="48"/>
      <c r="SYE136" s="48"/>
      <c r="SYF136" s="48"/>
      <c r="SYG136" s="48"/>
      <c r="SYH136" s="48"/>
      <c r="SYI136" s="48"/>
      <c r="SYJ136" s="48"/>
      <c r="SYK136" s="48"/>
      <c r="SYL136" s="48"/>
      <c r="SYM136" s="48"/>
      <c r="SYN136" s="48"/>
      <c r="SYO136" s="48"/>
      <c r="SYP136" s="48"/>
      <c r="SYQ136" s="48"/>
      <c r="SYR136" s="48"/>
      <c r="SYS136" s="48"/>
      <c r="SYT136" s="48"/>
      <c r="SYU136" s="48"/>
      <c r="SYV136" s="48"/>
      <c r="SYW136" s="48"/>
      <c r="SYX136" s="48"/>
      <c r="SYY136" s="48"/>
      <c r="SYZ136" s="48"/>
      <c r="SZA136" s="48"/>
      <c r="SZB136" s="48"/>
      <c r="SZC136" s="48"/>
      <c r="SZD136" s="48"/>
      <c r="SZE136" s="48"/>
      <c r="SZF136" s="48"/>
      <c r="SZG136" s="48"/>
      <c r="SZH136" s="48"/>
      <c r="SZI136" s="48"/>
      <c r="SZJ136" s="48"/>
      <c r="SZK136" s="48"/>
      <c r="SZL136" s="48"/>
      <c r="SZM136" s="48"/>
      <c r="SZN136" s="48"/>
      <c r="SZO136" s="48"/>
      <c r="SZP136" s="48"/>
      <c r="SZQ136" s="48"/>
      <c r="SZR136" s="48"/>
      <c r="SZS136" s="48"/>
      <c r="SZT136" s="48"/>
      <c r="SZU136" s="48"/>
      <c r="SZV136" s="48"/>
      <c r="SZW136" s="48"/>
      <c r="SZX136" s="48"/>
      <c r="SZY136" s="48"/>
      <c r="SZZ136" s="48"/>
      <c r="TAA136" s="48"/>
      <c r="TAB136" s="48"/>
      <c r="TAC136" s="48"/>
      <c r="TAD136" s="48"/>
      <c r="TAE136" s="48"/>
      <c r="TAF136" s="48"/>
      <c r="TAG136" s="48"/>
      <c r="TAH136" s="48"/>
      <c r="TAI136" s="48"/>
      <c r="TAJ136" s="48"/>
      <c r="TAK136" s="48"/>
      <c r="TAL136" s="48"/>
      <c r="TAM136" s="48"/>
      <c r="TAN136" s="48"/>
      <c r="TAO136" s="48"/>
      <c r="TAP136" s="48"/>
      <c r="TAQ136" s="48"/>
      <c r="TAR136" s="48"/>
      <c r="TAS136" s="48"/>
      <c r="TAT136" s="48"/>
      <c r="TAU136" s="48"/>
      <c r="TAV136" s="48"/>
      <c r="TAW136" s="48"/>
      <c r="TAX136" s="48"/>
      <c r="TAY136" s="48"/>
      <c r="TAZ136" s="48"/>
      <c r="TBA136" s="48"/>
      <c r="TBB136" s="48"/>
      <c r="TBC136" s="48"/>
      <c r="TBD136" s="48"/>
      <c r="TBE136" s="48"/>
      <c r="TBF136" s="48"/>
      <c r="TBG136" s="48"/>
      <c r="TBH136" s="48"/>
      <c r="TBI136" s="48"/>
      <c r="TBJ136" s="48"/>
      <c r="TBK136" s="48"/>
      <c r="TBL136" s="48"/>
      <c r="TBM136" s="48"/>
      <c r="TBN136" s="48"/>
      <c r="TBO136" s="48"/>
      <c r="TBP136" s="48"/>
      <c r="TBQ136" s="48"/>
      <c r="TBR136" s="48"/>
      <c r="TBS136" s="48"/>
      <c r="TBT136" s="48"/>
      <c r="TBU136" s="48"/>
      <c r="TBV136" s="48"/>
      <c r="TBW136" s="48"/>
      <c r="TBX136" s="48"/>
      <c r="TBY136" s="48"/>
      <c r="TBZ136" s="48"/>
      <c r="TCA136" s="48"/>
      <c r="TCB136" s="48"/>
      <c r="TCC136" s="48"/>
      <c r="TCD136" s="48"/>
      <c r="TCE136" s="48"/>
      <c r="TCF136" s="48"/>
      <c r="TCG136" s="48"/>
      <c r="TCH136" s="48"/>
      <c r="TCI136" s="48"/>
      <c r="TCJ136" s="48"/>
      <c r="TCK136" s="48"/>
      <c r="TCL136" s="48"/>
      <c r="TCM136" s="48"/>
      <c r="TCN136" s="48"/>
      <c r="TCO136" s="48"/>
      <c r="TCP136" s="48"/>
      <c r="TCQ136" s="48"/>
      <c r="TCR136" s="48"/>
      <c r="TCS136" s="48"/>
      <c r="TCT136" s="48"/>
      <c r="TCU136" s="48"/>
      <c r="TCV136" s="48"/>
      <c r="TCW136" s="48"/>
      <c r="TCX136" s="48"/>
      <c r="TCY136" s="48"/>
      <c r="TCZ136" s="48"/>
      <c r="TDA136" s="48"/>
      <c r="TDB136" s="48"/>
      <c r="TDC136" s="48"/>
      <c r="TDD136" s="48"/>
      <c r="TDE136" s="48"/>
      <c r="TDF136" s="48"/>
      <c r="TDG136" s="48"/>
      <c r="TDH136" s="48"/>
      <c r="TDI136" s="48"/>
      <c r="TDJ136" s="48"/>
      <c r="TDK136" s="48"/>
      <c r="TDL136" s="48"/>
      <c r="TDM136" s="48"/>
      <c r="TDN136" s="48"/>
      <c r="TDO136" s="48"/>
      <c r="TDP136" s="48"/>
      <c r="TDQ136" s="48"/>
      <c r="TDR136" s="48"/>
      <c r="TDS136" s="48"/>
      <c r="TDT136" s="48"/>
      <c r="TDU136" s="48"/>
      <c r="TDV136" s="48"/>
      <c r="TDW136" s="48"/>
      <c r="TDX136" s="48"/>
      <c r="TDY136" s="48"/>
      <c r="TDZ136" s="48"/>
      <c r="TEA136" s="48"/>
      <c r="TEB136" s="48"/>
      <c r="TEC136" s="48"/>
      <c r="TED136" s="48"/>
      <c r="TEE136" s="48"/>
      <c r="TEF136" s="48"/>
      <c r="TEG136" s="48"/>
      <c r="TEH136" s="48"/>
      <c r="TEI136" s="48"/>
      <c r="TEJ136" s="48"/>
      <c r="TEK136" s="48"/>
      <c r="TEL136" s="48"/>
      <c r="TEM136" s="48"/>
      <c r="TEN136" s="48"/>
      <c r="TEO136" s="48"/>
      <c r="TEP136" s="48"/>
      <c r="TEQ136" s="48"/>
      <c r="TER136" s="48"/>
      <c r="TES136" s="48"/>
      <c r="TET136" s="48"/>
      <c r="TEU136" s="48"/>
      <c r="TEV136" s="48"/>
      <c r="TEW136" s="48"/>
      <c r="TEX136" s="48"/>
      <c r="TEY136" s="48"/>
      <c r="TEZ136" s="48"/>
      <c r="TFA136" s="48"/>
      <c r="TFB136" s="48"/>
      <c r="TFC136" s="48"/>
      <c r="TFD136" s="48"/>
      <c r="TFE136" s="48"/>
      <c r="TFF136" s="48"/>
      <c r="TFG136" s="48"/>
      <c r="TFH136" s="48"/>
      <c r="TFI136" s="48"/>
      <c r="TFJ136" s="48"/>
      <c r="TFK136" s="48"/>
      <c r="TFL136" s="48"/>
      <c r="TFM136" s="48"/>
      <c r="TFN136" s="48"/>
      <c r="TFO136" s="48"/>
      <c r="TFP136" s="48"/>
      <c r="TFQ136" s="48"/>
      <c r="TFR136" s="48"/>
      <c r="TFS136" s="48"/>
      <c r="TFT136" s="48"/>
      <c r="TFU136" s="48"/>
      <c r="TFV136" s="48"/>
      <c r="TFW136" s="48"/>
      <c r="TFX136" s="48"/>
      <c r="TFY136" s="48"/>
      <c r="TFZ136" s="48"/>
      <c r="TGA136" s="48"/>
      <c r="TGB136" s="48"/>
      <c r="TGC136" s="48"/>
      <c r="TGD136" s="48"/>
      <c r="TGE136" s="48"/>
      <c r="TGF136" s="48"/>
      <c r="TGG136" s="48"/>
      <c r="TGH136" s="48"/>
      <c r="TGI136" s="48"/>
      <c r="TGJ136" s="48"/>
      <c r="TGK136" s="48"/>
      <c r="TGL136" s="48"/>
      <c r="TGM136" s="48"/>
      <c r="TGN136" s="48"/>
      <c r="TGO136" s="48"/>
      <c r="TGP136" s="48"/>
      <c r="TGQ136" s="48"/>
      <c r="TGR136" s="48"/>
      <c r="TGS136" s="48"/>
      <c r="TGT136" s="48"/>
      <c r="TGU136" s="48"/>
      <c r="TGV136" s="48"/>
      <c r="TGW136" s="48"/>
      <c r="TGX136" s="48"/>
      <c r="TGY136" s="48"/>
      <c r="TGZ136" s="48"/>
      <c r="THA136" s="48"/>
      <c r="THB136" s="48"/>
      <c r="THC136" s="48"/>
      <c r="THD136" s="48"/>
      <c r="THE136" s="48"/>
      <c r="THF136" s="48"/>
      <c r="THG136" s="48"/>
      <c r="THH136" s="48"/>
      <c r="THI136" s="48"/>
      <c r="THJ136" s="48"/>
      <c r="THK136" s="48"/>
      <c r="THL136" s="48"/>
      <c r="THM136" s="48"/>
      <c r="THN136" s="48"/>
      <c r="THO136" s="48"/>
      <c r="THP136" s="48"/>
      <c r="THQ136" s="48"/>
      <c r="THR136" s="48"/>
      <c r="THS136" s="48"/>
      <c r="THT136" s="48"/>
      <c r="THU136" s="48"/>
      <c r="THV136" s="48"/>
      <c r="THW136" s="48"/>
      <c r="THX136" s="48"/>
      <c r="THY136" s="48"/>
      <c r="THZ136" s="48"/>
      <c r="TIA136" s="48"/>
      <c r="TIB136" s="48"/>
      <c r="TIC136" s="48"/>
      <c r="TID136" s="48"/>
      <c r="TIE136" s="48"/>
      <c r="TIF136" s="48"/>
      <c r="TIG136" s="48"/>
      <c r="TIH136" s="48"/>
      <c r="TII136" s="48"/>
      <c r="TIJ136" s="48"/>
      <c r="TIK136" s="48"/>
      <c r="TIL136" s="48"/>
      <c r="TIM136" s="48"/>
      <c r="TIN136" s="48"/>
      <c r="TIO136" s="48"/>
      <c r="TIP136" s="48"/>
      <c r="TIQ136" s="48"/>
      <c r="TIR136" s="48"/>
      <c r="TIS136" s="48"/>
      <c r="TIT136" s="48"/>
      <c r="TIU136" s="48"/>
      <c r="TIV136" s="48"/>
      <c r="TIW136" s="48"/>
      <c r="TIX136" s="48"/>
      <c r="TIY136" s="48"/>
      <c r="TIZ136" s="48"/>
      <c r="TJA136" s="48"/>
      <c r="TJB136" s="48"/>
      <c r="TJC136" s="48"/>
      <c r="TJD136" s="48"/>
      <c r="TJE136" s="48"/>
      <c r="TJF136" s="48"/>
      <c r="TJG136" s="48"/>
      <c r="TJH136" s="48"/>
      <c r="TJI136" s="48"/>
      <c r="TJJ136" s="48"/>
      <c r="TJK136" s="48"/>
      <c r="TJL136" s="48"/>
      <c r="TJM136" s="48"/>
      <c r="TJN136" s="48"/>
      <c r="TJO136" s="48"/>
      <c r="TJP136" s="48"/>
      <c r="TJQ136" s="48"/>
      <c r="TJR136" s="48"/>
      <c r="TJS136" s="48"/>
      <c r="TJT136" s="48"/>
      <c r="TJU136" s="48"/>
      <c r="TJV136" s="48"/>
      <c r="TJW136" s="48"/>
      <c r="TJX136" s="48"/>
      <c r="TJY136" s="48"/>
      <c r="TJZ136" s="48"/>
      <c r="TKA136" s="48"/>
      <c r="TKB136" s="48"/>
      <c r="TKC136" s="48"/>
      <c r="TKD136" s="48"/>
      <c r="TKE136" s="48"/>
      <c r="TKF136" s="48"/>
      <c r="TKG136" s="48"/>
      <c r="TKH136" s="48"/>
      <c r="TKI136" s="48"/>
      <c r="TKJ136" s="48"/>
      <c r="TKK136" s="48"/>
      <c r="TKL136" s="48"/>
      <c r="TKM136" s="48"/>
      <c r="TKN136" s="48"/>
      <c r="TKO136" s="48"/>
      <c r="TKP136" s="48"/>
      <c r="TKQ136" s="48"/>
      <c r="TKR136" s="48"/>
      <c r="TKS136" s="48"/>
      <c r="TKT136" s="48"/>
      <c r="TKU136" s="48"/>
      <c r="TKV136" s="48"/>
      <c r="TKW136" s="48"/>
      <c r="TKX136" s="48"/>
      <c r="TKY136" s="48"/>
      <c r="TKZ136" s="48"/>
      <c r="TLA136" s="48"/>
      <c r="TLB136" s="48"/>
      <c r="TLC136" s="48"/>
      <c r="TLD136" s="48"/>
      <c r="TLE136" s="48"/>
      <c r="TLF136" s="48"/>
      <c r="TLG136" s="48"/>
      <c r="TLH136" s="48"/>
      <c r="TLI136" s="48"/>
      <c r="TLJ136" s="48"/>
      <c r="TLK136" s="48"/>
      <c r="TLL136" s="48"/>
      <c r="TLM136" s="48"/>
      <c r="TLN136" s="48"/>
      <c r="TLO136" s="48"/>
      <c r="TLP136" s="48"/>
      <c r="TLQ136" s="48"/>
      <c r="TLR136" s="48"/>
      <c r="TLS136" s="48"/>
      <c r="TLT136" s="48"/>
      <c r="TLU136" s="48"/>
      <c r="TLV136" s="48"/>
      <c r="TLW136" s="48"/>
      <c r="TLX136" s="48"/>
      <c r="TLY136" s="48"/>
      <c r="TLZ136" s="48"/>
      <c r="TMA136" s="48"/>
      <c r="TMB136" s="48"/>
      <c r="TMC136" s="48"/>
      <c r="TMD136" s="48"/>
      <c r="TME136" s="48"/>
      <c r="TMF136" s="48"/>
      <c r="TMG136" s="48"/>
      <c r="TMH136" s="48"/>
      <c r="TMI136" s="48"/>
      <c r="TMJ136" s="48"/>
      <c r="TMK136" s="48"/>
      <c r="TML136" s="48"/>
      <c r="TMM136" s="48"/>
      <c r="TMN136" s="48"/>
      <c r="TMO136" s="48"/>
      <c r="TMP136" s="48"/>
      <c r="TMQ136" s="48"/>
      <c r="TMR136" s="48"/>
      <c r="TMS136" s="48"/>
      <c r="TMT136" s="48"/>
      <c r="TMU136" s="48"/>
      <c r="TMV136" s="48"/>
      <c r="TMW136" s="48"/>
      <c r="TMX136" s="48"/>
      <c r="TMY136" s="48"/>
      <c r="TMZ136" s="48"/>
      <c r="TNA136" s="48"/>
      <c r="TNB136" s="48"/>
      <c r="TNC136" s="48"/>
      <c r="TND136" s="48"/>
      <c r="TNE136" s="48"/>
      <c r="TNF136" s="48"/>
      <c r="TNG136" s="48"/>
      <c r="TNH136" s="48"/>
      <c r="TNI136" s="48"/>
      <c r="TNJ136" s="48"/>
      <c r="TNK136" s="48"/>
      <c r="TNL136" s="48"/>
      <c r="TNM136" s="48"/>
      <c r="TNN136" s="48"/>
      <c r="TNO136" s="48"/>
      <c r="TNP136" s="48"/>
      <c r="TNQ136" s="48"/>
      <c r="TNR136" s="48"/>
      <c r="TNS136" s="48"/>
      <c r="TNT136" s="48"/>
      <c r="TNU136" s="48"/>
      <c r="TNV136" s="48"/>
      <c r="TNW136" s="48"/>
      <c r="TNX136" s="48"/>
      <c r="TNY136" s="48"/>
      <c r="TNZ136" s="48"/>
      <c r="TOA136" s="48"/>
      <c r="TOB136" s="48"/>
      <c r="TOC136" s="48"/>
      <c r="TOD136" s="48"/>
      <c r="TOE136" s="48"/>
      <c r="TOF136" s="48"/>
      <c r="TOG136" s="48"/>
      <c r="TOH136" s="48"/>
      <c r="TOI136" s="48"/>
      <c r="TOJ136" s="48"/>
      <c r="TOK136" s="48"/>
      <c r="TOL136" s="48"/>
      <c r="TOM136" s="48"/>
      <c r="TON136" s="48"/>
      <c r="TOO136" s="48"/>
      <c r="TOP136" s="48"/>
      <c r="TOQ136" s="48"/>
      <c r="TOR136" s="48"/>
      <c r="TOS136" s="48"/>
      <c r="TOT136" s="48"/>
      <c r="TOU136" s="48"/>
      <c r="TOV136" s="48"/>
      <c r="TOW136" s="48"/>
      <c r="TOX136" s="48"/>
      <c r="TOY136" s="48"/>
      <c r="TOZ136" s="48"/>
      <c r="TPA136" s="48"/>
      <c r="TPB136" s="48"/>
      <c r="TPC136" s="48"/>
      <c r="TPD136" s="48"/>
      <c r="TPE136" s="48"/>
      <c r="TPF136" s="48"/>
      <c r="TPG136" s="48"/>
      <c r="TPH136" s="48"/>
      <c r="TPI136" s="48"/>
      <c r="TPJ136" s="48"/>
      <c r="TPK136" s="48"/>
      <c r="TPL136" s="48"/>
      <c r="TPM136" s="48"/>
      <c r="TPN136" s="48"/>
      <c r="TPO136" s="48"/>
      <c r="TPP136" s="48"/>
      <c r="TPQ136" s="48"/>
      <c r="TPR136" s="48"/>
      <c r="TPS136" s="48"/>
      <c r="TPT136" s="48"/>
      <c r="TPU136" s="48"/>
      <c r="TPV136" s="48"/>
      <c r="TPW136" s="48"/>
      <c r="TPX136" s="48"/>
      <c r="TPY136" s="48"/>
      <c r="TPZ136" s="48"/>
      <c r="TQA136" s="48"/>
      <c r="TQB136" s="48"/>
      <c r="TQC136" s="48"/>
      <c r="TQD136" s="48"/>
      <c r="TQE136" s="48"/>
      <c r="TQF136" s="48"/>
      <c r="TQG136" s="48"/>
      <c r="TQH136" s="48"/>
      <c r="TQI136" s="48"/>
      <c r="TQJ136" s="48"/>
      <c r="TQK136" s="48"/>
      <c r="TQL136" s="48"/>
      <c r="TQM136" s="48"/>
      <c r="TQN136" s="48"/>
      <c r="TQO136" s="48"/>
      <c r="TQP136" s="48"/>
      <c r="TQQ136" s="48"/>
      <c r="TQR136" s="48"/>
      <c r="TQS136" s="48"/>
      <c r="TQT136" s="48"/>
      <c r="TQU136" s="48"/>
      <c r="TQV136" s="48"/>
      <c r="TQW136" s="48"/>
      <c r="TQX136" s="48"/>
      <c r="TQY136" s="48"/>
      <c r="TQZ136" s="48"/>
      <c r="TRA136" s="48"/>
      <c r="TRB136" s="48"/>
      <c r="TRC136" s="48"/>
      <c r="TRD136" s="48"/>
      <c r="TRE136" s="48"/>
      <c r="TRF136" s="48"/>
      <c r="TRG136" s="48"/>
      <c r="TRH136" s="48"/>
      <c r="TRI136" s="48"/>
      <c r="TRJ136" s="48"/>
      <c r="TRK136" s="48"/>
      <c r="TRL136" s="48"/>
      <c r="TRM136" s="48"/>
      <c r="TRN136" s="48"/>
      <c r="TRO136" s="48"/>
      <c r="TRP136" s="48"/>
      <c r="TRQ136" s="48"/>
      <c r="TRR136" s="48"/>
      <c r="TRS136" s="48"/>
      <c r="TRT136" s="48"/>
      <c r="TRU136" s="48"/>
      <c r="TRV136" s="48"/>
      <c r="TRW136" s="48"/>
      <c r="TRX136" s="48"/>
      <c r="TRY136" s="48"/>
      <c r="TRZ136" s="48"/>
      <c r="TSA136" s="48"/>
      <c r="TSB136" s="48"/>
      <c r="TSC136" s="48"/>
      <c r="TSD136" s="48"/>
      <c r="TSE136" s="48"/>
      <c r="TSF136" s="48"/>
      <c r="TSG136" s="48"/>
      <c r="TSH136" s="48"/>
      <c r="TSI136" s="48"/>
      <c r="TSJ136" s="48"/>
      <c r="TSK136" s="48"/>
      <c r="TSL136" s="48"/>
      <c r="TSM136" s="48"/>
      <c r="TSN136" s="48"/>
      <c r="TSO136" s="48"/>
      <c r="TSP136" s="48"/>
      <c r="TSQ136" s="48"/>
      <c r="TSR136" s="48"/>
      <c r="TSS136" s="48"/>
      <c r="TST136" s="48"/>
      <c r="TSU136" s="48"/>
      <c r="TSV136" s="48"/>
      <c r="TSW136" s="48"/>
      <c r="TSX136" s="48"/>
      <c r="TSY136" s="48"/>
      <c r="TSZ136" s="48"/>
      <c r="TTA136" s="48"/>
      <c r="TTB136" s="48"/>
      <c r="TTC136" s="48"/>
      <c r="TTD136" s="48"/>
      <c r="TTE136" s="48"/>
      <c r="TTF136" s="48"/>
      <c r="TTG136" s="48"/>
      <c r="TTH136" s="48"/>
      <c r="TTI136" s="48"/>
      <c r="TTJ136" s="48"/>
      <c r="TTK136" s="48"/>
      <c r="TTL136" s="48"/>
      <c r="TTM136" s="48"/>
      <c r="TTN136" s="48"/>
      <c r="TTO136" s="48"/>
      <c r="TTP136" s="48"/>
      <c r="TTQ136" s="48"/>
      <c r="TTR136" s="48"/>
      <c r="TTS136" s="48"/>
      <c r="TTT136" s="48"/>
      <c r="TTU136" s="48"/>
      <c r="TTV136" s="48"/>
      <c r="TTW136" s="48"/>
      <c r="TTX136" s="48"/>
      <c r="TTY136" s="48"/>
      <c r="TTZ136" s="48"/>
      <c r="TUA136" s="48"/>
      <c r="TUB136" s="48"/>
      <c r="TUC136" s="48"/>
      <c r="TUD136" s="48"/>
      <c r="TUE136" s="48"/>
      <c r="TUF136" s="48"/>
      <c r="TUG136" s="48"/>
      <c r="TUH136" s="48"/>
      <c r="TUI136" s="48"/>
      <c r="TUJ136" s="48"/>
      <c r="TUK136" s="48"/>
      <c r="TUL136" s="48"/>
      <c r="TUM136" s="48"/>
      <c r="TUN136" s="48"/>
      <c r="TUO136" s="48"/>
      <c r="TUP136" s="48"/>
      <c r="TUQ136" s="48"/>
      <c r="TUR136" s="48"/>
      <c r="TUS136" s="48"/>
      <c r="TUT136" s="48"/>
      <c r="TUU136" s="48"/>
      <c r="TUV136" s="48"/>
      <c r="TUW136" s="48"/>
      <c r="TUX136" s="48"/>
      <c r="TUY136" s="48"/>
      <c r="TUZ136" s="48"/>
      <c r="TVA136" s="48"/>
      <c r="TVB136" s="48"/>
      <c r="TVC136" s="48"/>
      <c r="TVD136" s="48"/>
      <c r="TVE136" s="48"/>
      <c r="TVF136" s="48"/>
      <c r="TVG136" s="48"/>
      <c r="TVH136" s="48"/>
      <c r="TVI136" s="48"/>
      <c r="TVJ136" s="48"/>
      <c r="TVK136" s="48"/>
      <c r="TVL136" s="48"/>
      <c r="TVM136" s="48"/>
      <c r="TVN136" s="48"/>
      <c r="TVO136" s="48"/>
      <c r="TVP136" s="48"/>
      <c r="TVQ136" s="48"/>
      <c r="TVR136" s="48"/>
      <c r="TVS136" s="48"/>
      <c r="TVT136" s="48"/>
      <c r="TVU136" s="48"/>
      <c r="TVV136" s="48"/>
      <c r="TVW136" s="48"/>
      <c r="TVX136" s="48"/>
      <c r="TVY136" s="48"/>
      <c r="TVZ136" s="48"/>
      <c r="TWA136" s="48"/>
      <c r="TWB136" s="48"/>
      <c r="TWC136" s="48"/>
      <c r="TWD136" s="48"/>
      <c r="TWE136" s="48"/>
      <c r="TWF136" s="48"/>
      <c r="TWG136" s="48"/>
      <c r="TWH136" s="48"/>
      <c r="TWI136" s="48"/>
      <c r="TWJ136" s="48"/>
      <c r="TWK136" s="48"/>
      <c r="TWL136" s="48"/>
      <c r="TWM136" s="48"/>
      <c r="TWN136" s="48"/>
      <c r="TWO136" s="48"/>
      <c r="TWP136" s="48"/>
      <c r="TWQ136" s="48"/>
      <c r="TWR136" s="48"/>
      <c r="TWS136" s="48"/>
      <c r="TWT136" s="48"/>
      <c r="TWU136" s="48"/>
      <c r="TWV136" s="48"/>
      <c r="TWW136" s="48"/>
      <c r="TWX136" s="48"/>
      <c r="TWY136" s="48"/>
      <c r="TWZ136" s="48"/>
      <c r="TXA136" s="48"/>
      <c r="TXB136" s="48"/>
      <c r="TXC136" s="48"/>
      <c r="TXD136" s="48"/>
      <c r="TXE136" s="48"/>
      <c r="TXF136" s="48"/>
      <c r="TXG136" s="48"/>
      <c r="TXH136" s="48"/>
      <c r="TXI136" s="48"/>
      <c r="TXJ136" s="48"/>
      <c r="TXK136" s="48"/>
      <c r="TXL136" s="48"/>
      <c r="TXM136" s="48"/>
      <c r="TXN136" s="48"/>
      <c r="TXO136" s="48"/>
      <c r="TXP136" s="48"/>
      <c r="TXQ136" s="48"/>
      <c r="TXR136" s="48"/>
      <c r="TXS136" s="48"/>
      <c r="TXT136" s="48"/>
      <c r="TXU136" s="48"/>
      <c r="TXV136" s="48"/>
      <c r="TXW136" s="48"/>
      <c r="TXX136" s="48"/>
      <c r="TXY136" s="48"/>
      <c r="TXZ136" s="48"/>
      <c r="TYA136" s="48"/>
      <c r="TYB136" s="48"/>
      <c r="TYC136" s="48"/>
      <c r="TYD136" s="48"/>
      <c r="TYE136" s="48"/>
      <c r="TYF136" s="48"/>
      <c r="TYG136" s="48"/>
      <c r="TYH136" s="48"/>
      <c r="TYI136" s="48"/>
      <c r="TYJ136" s="48"/>
      <c r="TYK136" s="48"/>
      <c r="TYL136" s="48"/>
      <c r="TYM136" s="48"/>
      <c r="TYN136" s="48"/>
      <c r="TYO136" s="48"/>
      <c r="TYP136" s="48"/>
      <c r="TYQ136" s="48"/>
      <c r="TYR136" s="48"/>
      <c r="TYS136" s="48"/>
      <c r="TYT136" s="48"/>
      <c r="TYU136" s="48"/>
      <c r="TYV136" s="48"/>
      <c r="TYW136" s="48"/>
      <c r="TYX136" s="48"/>
      <c r="TYY136" s="48"/>
      <c r="TYZ136" s="48"/>
      <c r="TZA136" s="48"/>
      <c r="TZB136" s="48"/>
      <c r="TZC136" s="48"/>
      <c r="TZD136" s="48"/>
      <c r="TZE136" s="48"/>
      <c r="TZF136" s="48"/>
      <c r="TZG136" s="48"/>
      <c r="TZH136" s="48"/>
      <c r="TZI136" s="48"/>
      <c r="TZJ136" s="48"/>
      <c r="TZK136" s="48"/>
      <c r="TZL136" s="48"/>
      <c r="TZM136" s="48"/>
      <c r="TZN136" s="48"/>
      <c r="TZO136" s="48"/>
      <c r="TZP136" s="48"/>
      <c r="TZQ136" s="48"/>
      <c r="TZR136" s="48"/>
      <c r="TZS136" s="48"/>
      <c r="TZT136" s="48"/>
      <c r="TZU136" s="48"/>
      <c r="TZV136" s="48"/>
      <c r="TZW136" s="48"/>
      <c r="TZX136" s="48"/>
      <c r="TZY136" s="48"/>
      <c r="TZZ136" s="48"/>
      <c r="UAA136" s="48"/>
      <c r="UAB136" s="48"/>
      <c r="UAC136" s="48"/>
      <c r="UAD136" s="48"/>
      <c r="UAE136" s="48"/>
      <c r="UAF136" s="48"/>
      <c r="UAG136" s="48"/>
      <c r="UAH136" s="48"/>
      <c r="UAI136" s="48"/>
      <c r="UAJ136" s="48"/>
      <c r="UAK136" s="48"/>
      <c r="UAL136" s="48"/>
      <c r="UAM136" s="48"/>
      <c r="UAN136" s="48"/>
      <c r="UAO136" s="48"/>
      <c r="UAP136" s="48"/>
      <c r="UAQ136" s="48"/>
      <c r="UAR136" s="48"/>
      <c r="UAS136" s="48"/>
      <c r="UAT136" s="48"/>
      <c r="UAU136" s="48"/>
      <c r="UAV136" s="48"/>
      <c r="UAW136" s="48"/>
      <c r="UAX136" s="48"/>
      <c r="UAY136" s="48"/>
      <c r="UAZ136" s="48"/>
      <c r="UBA136" s="48"/>
      <c r="UBB136" s="48"/>
      <c r="UBC136" s="48"/>
      <c r="UBD136" s="48"/>
      <c r="UBE136" s="48"/>
      <c r="UBF136" s="48"/>
      <c r="UBG136" s="48"/>
      <c r="UBH136" s="48"/>
      <c r="UBI136" s="48"/>
      <c r="UBJ136" s="48"/>
      <c r="UBK136" s="48"/>
      <c r="UBL136" s="48"/>
      <c r="UBM136" s="48"/>
      <c r="UBN136" s="48"/>
      <c r="UBO136" s="48"/>
      <c r="UBP136" s="48"/>
      <c r="UBQ136" s="48"/>
      <c r="UBR136" s="48"/>
      <c r="UBS136" s="48"/>
      <c r="UBT136" s="48"/>
      <c r="UBU136" s="48"/>
      <c r="UBV136" s="48"/>
      <c r="UBW136" s="48"/>
      <c r="UBX136" s="48"/>
      <c r="UBY136" s="48"/>
      <c r="UBZ136" s="48"/>
      <c r="UCA136" s="48"/>
      <c r="UCB136" s="48"/>
      <c r="UCC136" s="48"/>
      <c r="UCD136" s="48"/>
      <c r="UCE136" s="48"/>
      <c r="UCF136" s="48"/>
      <c r="UCG136" s="48"/>
      <c r="UCH136" s="48"/>
      <c r="UCI136" s="48"/>
      <c r="UCJ136" s="48"/>
      <c r="UCK136" s="48"/>
      <c r="UCL136" s="48"/>
      <c r="UCM136" s="48"/>
      <c r="UCN136" s="48"/>
      <c r="UCO136" s="48"/>
      <c r="UCP136" s="48"/>
      <c r="UCQ136" s="48"/>
      <c r="UCR136" s="48"/>
      <c r="UCS136" s="48"/>
      <c r="UCT136" s="48"/>
      <c r="UCU136" s="48"/>
      <c r="UCV136" s="48"/>
      <c r="UCW136" s="48"/>
      <c r="UCX136" s="48"/>
      <c r="UCY136" s="48"/>
      <c r="UCZ136" s="48"/>
      <c r="UDA136" s="48"/>
      <c r="UDB136" s="48"/>
      <c r="UDC136" s="48"/>
      <c r="UDD136" s="48"/>
      <c r="UDE136" s="48"/>
      <c r="UDF136" s="48"/>
      <c r="UDG136" s="48"/>
      <c r="UDH136" s="48"/>
      <c r="UDI136" s="48"/>
      <c r="UDJ136" s="48"/>
      <c r="UDK136" s="48"/>
      <c r="UDL136" s="48"/>
      <c r="UDM136" s="48"/>
      <c r="UDN136" s="48"/>
      <c r="UDO136" s="48"/>
      <c r="UDP136" s="48"/>
      <c r="UDQ136" s="48"/>
      <c r="UDR136" s="48"/>
      <c r="UDS136" s="48"/>
      <c r="UDT136" s="48"/>
      <c r="UDU136" s="48"/>
      <c r="UDV136" s="48"/>
      <c r="UDW136" s="48"/>
      <c r="UDX136" s="48"/>
      <c r="UDY136" s="48"/>
      <c r="UDZ136" s="48"/>
      <c r="UEA136" s="48"/>
      <c r="UEB136" s="48"/>
      <c r="UEC136" s="48"/>
      <c r="UED136" s="48"/>
      <c r="UEE136" s="48"/>
      <c r="UEF136" s="48"/>
      <c r="UEG136" s="48"/>
      <c r="UEH136" s="48"/>
      <c r="UEI136" s="48"/>
      <c r="UEJ136" s="48"/>
      <c r="UEK136" s="48"/>
      <c r="UEL136" s="48"/>
      <c r="UEM136" s="48"/>
      <c r="UEN136" s="48"/>
      <c r="UEO136" s="48"/>
      <c r="UEP136" s="48"/>
      <c r="UEQ136" s="48"/>
      <c r="UER136" s="48"/>
      <c r="UES136" s="48"/>
      <c r="UET136" s="48"/>
      <c r="UEU136" s="48"/>
      <c r="UEV136" s="48"/>
      <c r="UEW136" s="48"/>
      <c r="UEX136" s="48"/>
      <c r="UEY136" s="48"/>
      <c r="UEZ136" s="48"/>
      <c r="UFA136" s="48"/>
      <c r="UFB136" s="48"/>
      <c r="UFC136" s="48"/>
      <c r="UFD136" s="48"/>
      <c r="UFE136" s="48"/>
      <c r="UFF136" s="48"/>
      <c r="UFG136" s="48"/>
      <c r="UFH136" s="48"/>
      <c r="UFI136" s="48"/>
      <c r="UFJ136" s="48"/>
      <c r="UFK136" s="48"/>
      <c r="UFL136" s="48"/>
      <c r="UFM136" s="48"/>
      <c r="UFN136" s="48"/>
      <c r="UFO136" s="48"/>
      <c r="UFP136" s="48"/>
      <c r="UFQ136" s="48"/>
      <c r="UFR136" s="48"/>
      <c r="UFS136" s="48"/>
      <c r="UFT136" s="48"/>
      <c r="UFU136" s="48"/>
      <c r="UFV136" s="48"/>
      <c r="UFW136" s="48"/>
      <c r="UFX136" s="48"/>
      <c r="UFY136" s="48"/>
      <c r="UFZ136" s="48"/>
      <c r="UGA136" s="48"/>
      <c r="UGB136" s="48"/>
      <c r="UGC136" s="48"/>
      <c r="UGD136" s="48"/>
      <c r="UGE136" s="48"/>
      <c r="UGF136" s="48"/>
      <c r="UGG136" s="48"/>
      <c r="UGH136" s="48"/>
      <c r="UGI136" s="48"/>
      <c r="UGJ136" s="48"/>
      <c r="UGK136" s="48"/>
      <c r="UGL136" s="48"/>
      <c r="UGM136" s="48"/>
      <c r="UGN136" s="48"/>
      <c r="UGO136" s="48"/>
      <c r="UGP136" s="48"/>
      <c r="UGQ136" s="48"/>
      <c r="UGR136" s="48"/>
      <c r="UGS136" s="48"/>
      <c r="UGT136" s="48"/>
      <c r="UGU136" s="48"/>
      <c r="UGV136" s="48"/>
      <c r="UGW136" s="48"/>
      <c r="UGX136" s="48"/>
      <c r="UGY136" s="48"/>
      <c r="UGZ136" s="48"/>
      <c r="UHA136" s="48"/>
      <c r="UHB136" s="48"/>
      <c r="UHC136" s="48"/>
      <c r="UHD136" s="48"/>
      <c r="UHE136" s="48"/>
      <c r="UHF136" s="48"/>
      <c r="UHG136" s="48"/>
      <c r="UHH136" s="48"/>
      <c r="UHI136" s="48"/>
      <c r="UHJ136" s="48"/>
      <c r="UHK136" s="48"/>
      <c r="UHL136" s="48"/>
      <c r="UHM136" s="48"/>
      <c r="UHN136" s="48"/>
      <c r="UHO136" s="48"/>
      <c r="UHP136" s="48"/>
      <c r="UHQ136" s="48"/>
      <c r="UHR136" s="48"/>
      <c r="UHS136" s="48"/>
      <c r="UHT136" s="48"/>
      <c r="UHU136" s="48"/>
      <c r="UHV136" s="48"/>
      <c r="UHW136" s="48"/>
      <c r="UHX136" s="48"/>
      <c r="UHY136" s="48"/>
      <c r="UHZ136" s="48"/>
      <c r="UIA136" s="48"/>
      <c r="UIB136" s="48"/>
      <c r="UIC136" s="48"/>
      <c r="UID136" s="48"/>
      <c r="UIE136" s="48"/>
      <c r="UIF136" s="48"/>
      <c r="UIG136" s="48"/>
      <c r="UIH136" s="48"/>
      <c r="UII136" s="48"/>
      <c r="UIJ136" s="48"/>
      <c r="UIK136" s="48"/>
      <c r="UIL136" s="48"/>
      <c r="UIM136" s="48"/>
      <c r="UIN136" s="48"/>
      <c r="UIO136" s="48"/>
      <c r="UIP136" s="48"/>
      <c r="UIQ136" s="48"/>
      <c r="UIR136" s="48"/>
      <c r="UIS136" s="48"/>
      <c r="UIT136" s="48"/>
      <c r="UIU136" s="48"/>
      <c r="UIV136" s="48"/>
      <c r="UIW136" s="48"/>
      <c r="UIX136" s="48"/>
      <c r="UIY136" s="48"/>
      <c r="UIZ136" s="48"/>
      <c r="UJA136" s="48"/>
      <c r="UJB136" s="48"/>
      <c r="UJC136" s="48"/>
      <c r="UJD136" s="48"/>
      <c r="UJE136" s="48"/>
      <c r="UJF136" s="48"/>
      <c r="UJG136" s="48"/>
      <c r="UJH136" s="48"/>
      <c r="UJI136" s="48"/>
      <c r="UJJ136" s="48"/>
      <c r="UJK136" s="48"/>
      <c r="UJL136" s="48"/>
      <c r="UJM136" s="48"/>
      <c r="UJN136" s="48"/>
      <c r="UJO136" s="48"/>
      <c r="UJP136" s="48"/>
      <c r="UJQ136" s="48"/>
      <c r="UJR136" s="48"/>
      <c r="UJS136" s="48"/>
      <c r="UJT136" s="48"/>
      <c r="UJU136" s="48"/>
      <c r="UJV136" s="48"/>
      <c r="UJW136" s="48"/>
      <c r="UJX136" s="48"/>
      <c r="UJY136" s="48"/>
      <c r="UJZ136" s="48"/>
      <c r="UKA136" s="48"/>
      <c r="UKB136" s="48"/>
      <c r="UKC136" s="48"/>
      <c r="UKD136" s="48"/>
      <c r="UKE136" s="48"/>
      <c r="UKF136" s="48"/>
      <c r="UKG136" s="48"/>
      <c r="UKH136" s="48"/>
      <c r="UKI136" s="48"/>
      <c r="UKJ136" s="48"/>
      <c r="UKK136" s="48"/>
      <c r="UKL136" s="48"/>
      <c r="UKM136" s="48"/>
      <c r="UKN136" s="48"/>
      <c r="UKO136" s="48"/>
      <c r="UKP136" s="48"/>
      <c r="UKQ136" s="48"/>
      <c r="UKR136" s="48"/>
      <c r="UKS136" s="48"/>
      <c r="UKT136" s="48"/>
      <c r="UKU136" s="48"/>
      <c r="UKV136" s="48"/>
      <c r="UKW136" s="48"/>
      <c r="UKX136" s="48"/>
      <c r="UKY136" s="48"/>
      <c r="UKZ136" s="48"/>
      <c r="ULA136" s="48"/>
      <c r="ULB136" s="48"/>
      <c r="ULC136" s="48"/>
      <c r="ULD136" s="48"/>
      <c r="ULE136" s="48"/>
      <c r="ULF136" s="48"/>
      <c r="ULG136" s="48"/>
      <c r="ULH136" s="48"/>
      <c r="ULI136" s="48"/>
      <c r="ULJ136" s="48"/>
      <c r="ULK136" s="48"/>
      <c r="ULL136" s="48"/>
      <c r="ULM136" s="48"/>
      <c r="ULN136" s="48"/>
      <c r="ULO136" s="48"/>
      <c r="ULP136" s="48"/>
      <c r="ULQ136" s="48"/>
      <c r="ULR136" s="48"/>
      <c r="ULS136" s="48"/>
      <c r="ULT136" s="48"/>
      <c r="ULU136" s="48"/>
      <c r="ULV136" s="48"/>
      <c r="ULW136" s="48"/>
      <c r="ULX136" s="48"/>
      <c r="ULY136" s="48"/>
      <c r="ULZ136" s="48"/>
      <c r="UMA136" s="48"/>
      <c r="UMB136" s="48"/>
      <c r="UMC136" s="48"/>
      <c r="UMD136" s="48"/>
      <c r="UME136" s="48"/>
      <c r="UMF136" s="48"/>
      <c r="UMG136" s="48"/>
      <c r="UMH136" s="48"/>
      <c r="UMI136" s="48"/>
      <c r="UMJ136" s="48"/>
      <c r="UMK136" s="48"/>
      <c r="UML136" s="48"/>
      <c r="UMM136" s="48"/>
      <c r="UMN136" s="48"/>
      <c r="UMO136" s="48"/>
      <c r="UMP136" s="48"/>
      <c r="UMQ136" s="48"/>
      <c r="UMR136" s="48"/>
      <c r="UMS136" s="48"/>
      <c r="UMT136" s="48"/>
      <c r="UMU136" s="48"/>
      <c r="UMV136" s="48"/>
      <c r="UMW136" s="48"/>
      <c r="UMX136" s="48"/>
      <c r="UMY136" s="48"/>
      <c r="UMZ136" s="48"/>
      <c r="UNA136" s="48"/>
      <c r="UNB136" s="48"/>
      <c r="UNC136" s="48"/>
      <c r="UND136" s="48"/>
      <c r="UNE136" s="48"/>
      <c r="UNF136" s="48"/>
      <c r="UNG136" s="48"/>
      <c r="UNH136" s="48"/>
      <c r="UNI136" s="48"/>
      <c r="UNJ136" s="48"/>
      <c r="UNK136" s="48"/>
      <c r="UNL136" s="48"/>
      <c r="UNM136" s="48"/>
      <c r="UNN136" s="48"/>
      <c r="UNO136" s="48"/>
      <c r="UNP136" s="48"/>
      <c r="UNQ136" s="48"/>
      <c r="UNR136" s="48"/>
      <c r="UNS136" s="48"/>
      <c r="UNT136" s="48"/>
      <c r="UNU136" s="48"/>
      <c r="UNV136" s="48"/>
      <c r="UNW136" s="48"/>
      <c r="UNX136" s="48"/>
      <c r="UNY136" s="48"/>
      <c r="UNZ136" s="48"/>
      <c r="UOA136" s="48"/>
      <c r="UOB136" s="48"/>
      <c r="UOC136" s="48"/>
      <c r="UOD136" s="48"/>
      <c r="UOE136" s="48"/>
      <c r="UOF136" s="48"/>
      <c r="UOG136" s="48"/>
      <c r="UOH136" s="48"/>
      <c r="UOI136" s="48"/>
      <c r="UOJ136" s="48"/>
      <c r="UOK136" s="48"/>
      <c r="UOL136" s="48"/>
      <c r="UOM136" s="48"/>
      <c r="UON136" s="48"/>
      <c r="UOO136" s="48"/>
      <c r="UOP136" s="48"/>
      <c r="UOQ136" s="48"/>
      <c r="UOR136" s="48"/>
      <c r="UOS136" s="48"/>
      <c r="UOT136" s="48"/>
      <c r="UOU136" s="48"/>
      <c r="UOV136" s="48"/>
      <c r="UOW136" s="48"/>
      <c r="UOX136" s="48"/>
      <c r="UOY136" s="48"/>
      <c r="UOZ136" s="48"/>
      <c r="UPA136" s="48"/>
      <c r="UPB136" s="48"/>
      <c r="UPC136" s="48"/>
      <c r="UPD136" s="48"/>
      <c r="UPE136" s="48"/>
      <c r="UPF136" s="48"/>
      <c r="UPG136" s="48"/>
      <c r="UPH136" s="48"/>
      <c r="UPI136" s="48"/>
      <c r="UPJ136" s="48"/>
      <c r="UPK136" s="48"/>
      <c r="UPL136" s="48"/>
      <c r="UPM136" s="48"/>
      <c r="UPN136" s="48"/>
      <c r="UPO136" s="48"/>
      <c r="UPP136" s="48"/>
      <c r="UPQ136" s="48"/>
      <c r="UPR136" s="48"/>
      <c r="UPS136" s="48"/>
      <c r="UPT136" s="48"/>
      <c r="UPU136" s="48"/>
      <c r="UPV136" s="48"/>
      <c r="UPW136" s="48"/>
      <c r="UPX136" s="48"/>
      <c r="UPY136" s="48"/>
      <c r="UPZ136" s="48"/>
      <c r="UQA136" s="48"/>
      <c r="UQB136" s="48"/>
      <c r="UQC136" s="48"/>
      <c r="UQD136" s="48"/>
      <c r="UQE136" s="48"/>
      <c r="UQF136" s="48"/>
      <c r="UQG136" s="48"/>
      <c r="UQH136" s="48"/>
      <c r="UQI136" s="48"/>
      <c r="UQJ136" s="48"/>
      <c r="UQK136" s="48"/>
      <c r="UQL136" s="48"/>
      <c r="UQM136" s="48"/>
      <c r="UQN136" s="48"/>
      <c r="UQO136" s="48"/>
      <c r="UQP136" s="48"/>
      <c r="UQQ136" s="48"/>
      <c r="UQR136" s="48"/>
      <c r="UQS136" s="48"/>
      <c r="UQT136" s="48"/>
      <c r="UQU136" s="48"/>
      <c r="UQV136" s="48"/>
      <c r="UQW136" s="48"/>
      <c r="UQX136" s="48"/>
      <c r="UQY136" s="48"/>
      <c r="UQZ136" s="48"/>
      <c r="URA136" s="48"/>
      <c r="URB136" s="48"/>
      <c r="URC136" s="48"/>
      <c r="URD136" s="48"/>
      <c r="URE136" s="48"/>
      <c r="URF136" s="48"/>
      <c r="URG136" s="48"/>
      <c r="URH136" s="48"/>
      <c r="URI136" s="48"/>
      <c r="URJ136" s="48"/>
      <c r="URK136" s="48"/>
      <c r="URL136" s="48"/>
      <c r="URM136" s="48"/>
      <c r="URN136" s="48"/>
      <c r="URO136" s="48"/>
      <c r="URP136" s="48"/>
      <c r="URQ136" s="48"/>
      <c r="URR136" s="48"/>
      <c r="URS136" s="48"/>
      <c r="URT136" s="48"/>
      <c r="URU136" s="48"/>
      <c r="URV136" s="48"/>
      <c r="URW136" s="48"/>
      <c r="URX136" s="48"/>
      <c r="URY136" s="48"/>
      <c r="URZ136" s="48"/>
      <c r="USA136" s="48"/>
      <c r="USB136" s="48"/>
      <c r="USC136" s="48"/>
      <c r="USD136" s="48"/>
      <c r="USE136" s="48"/>
      <c r="USF136" s="48"/>
      <c r="USG136" s="48"/>
      <c r="USH136" s="48"/>
      <c r="USI136" s="48"/>
      <c r="USJ136" s="48"/>
      <c r="USK136" s="48"/>
      <c r="USL136" s="48"/>
      <c r="USM136" s="48"/>
      <c r="USN136" s="48"/>
      <c r="USO136" s="48"/>
      <c r="USP136" s="48"/>
      <c r="USQ136" s="48"/>
      <c r="USR136" s="48"/>
      <c r="USS136" s="48"/>
      <c r="UST136" s="48"/>
      <c r="USU136" s="48"/>
      <c r="USV136" s="48"/>
      <c r="USW136" s="48"/>
      <c r="USX136" s="48"/>
      <c r="USY136" s="48"/>
      <c r="USZ136" s="48"/>
      <c r="UTA136" s="48"/>
      <c r="UTB136" s="48"/>
      <c r="UTC136" s="48"/>
      <c r="UTD136" s="48"/>
      <c r="UTE136" s="48"/>
      <c r="UTF136" s="48"/>
      <c r="UTG136" s="48"/>
      <c r="UTH136" s="48"/>
      <c r="UTI136" s="48"/>
      <c r="UTJ136" s="48"/>
      <c r="UTK136" s="48"/>
      <c r="UTL136" s="48"/>
      <c r="UTM136" s="48"/>
      <c r="UTN136" s="48"/>
      <c r="UTO136" s="48"/>
      <c r="UTP136" s="48"/>
      <c r="UTQ136" s="48"/>
      <c r="UTR136" s="48"/>
      <c r="UTS136" s="48"/>
      <c r="UTT136" s="48"/>
      <c r="UTU136" s="48"/>
      <c r="UTV136" s="48"/>
      <c r="UTW136" s="48"/>
      <c r="UTX136" s="48"/>
      <c r="UTY136" s="48"/>
      <c r="UTZ136" s="48"/>
      <c r="UUA136" s="48"/>
      <c r="UUB136" s="48"/>
      <c r="UUC136" s="48"/>
      <c r="UUD136" s="48"/>
      <c r="UUE136" s="48"/>
      <c r="UUF136" s="48"/>
      <c r="UUG136" s="48"/>
      <c r="UUH136" s="48"/>
      <c r="UUI136" s="48"/>
      <c r="UUJ136" s="48"/>
      <c r="UUK136" s="48"/>
      <c r="UUL136" s="48"/>
      <c r="UUM136" s="48"/>
      <c r="UUN136" s="48"/>
      <c r="UUO136" s="48"/>
      <c r="UUP136" s="48"/>
      <c r="UUQ136" s="48"/>
      <c r="UUR136" s="48"/>
      <c r="UUS136" s="48"/>
      <c r="UUT136" s="48"/>
      <c r="UUU136" s="48"/>
      <c r="UUV136" s="48"/>
      <c r="UUW136" s="48"/>
      <c r="UUX136" s="48"/>
      <c r="UUY136" s="48"/>
      <c r="UUZ136" s="48"/>
      <c r="UVA136" s="48"/>
      <c r="UVB136" s="48"/>
      <c r="UVC136" s="48"/>
      <c r="UVD136" s="48"/>
      <c r="UVE136" s="48"/>
      <c r="UVF136" s="48"/>
      <c r="UVG136" s="48"/>
      <c r="UVH136" s="48"/>
      <c r="UVI136" s="48"/>
      <c r="UVJ136" s="48"/>
      <c r="UVK136" s="48"/>
      <c r="UVL136" s="48"/>
      <c r="UVM136" s="48"/>
      <c r="UVN136" s="48"/>
      <c r="UVO136" s="48"/>
      <c r="UVP136" s="48"/>
      <c r="UVQ136" s="48"/>
      <c r="UVR136" s="48"/>
      <c r="UVS136" s="48"/>
      <c r="UVT136" s="48"/>
      <c r="UVU136" s="48"/>
      <c r="UVV136" s="48"/>
      <c r="UVW136" s="48"/>
      <c r="UVX136" s="48"/>
      <c r="UVY136" s="48"/>
      <c r="UVZ136" s="48"/>
      <c r="UWA136" s="48"/>
      <c r="UWB136" s="48"/>
      <c r="UWC136" s="48"/>
      <c r="UWD136" s="48"/>
      <c r="UWE136" s="48"/>
      <c r="UWF136" s="48"/>
      <c r="UWG136" s="48"/>
      <c r="UWH136" s="48"/>
      <c r="UWI136" s="48"/>
      <c r="UWJ136" s="48"/>
      <c r="UWK136" s="48"/>
      <c r="UWL136" s="48"/>
      <c r="UWM136" s="48"/>
      <c r="UWN136" s="48"/>
      <c r="UWO136" s="48"/>
      <c r="UWP136" s="48"/>
      <c r="UWQ136" s="48"/>
      <c r="UWR136" s="48"/>
      <c r="UWS136" s="48"/>
      <c r="UWT136" s="48"/>
      <c r="UWU136" s="48"/>
      <c r="UWV136" s="48"/>
      <c r="UWW136" s="48"/>
      <c r="UWX136" s="48"/>
      <c r="UWY136" s="48"/>
      <c r="UWZ136" s="48"/>
      <c r="UXA136" s="48"/>
      <c r="UXB136" s="48"/>
      <c r="UXC136" s="48"/>
      <c r="UXD136" s="48"/>
      <c r="UXE136" s="48"/>
      <c r="UXF136" s="48"/>
      <c r="UXG136" s="48"/>
      <c r="UXH136" s="48"/>
      <c r="UXI136" s="48"/>
      <c r="UXJ136" s="48"/>
      <c r="UXK136" s="48"/>
      <c r="UXL136" s="48"/>
      <c r="UXM136" s="48"/>
      <c r="UXN136" s="48"/>
      <c r="UXO136" s="48"/>
      <c r="UXP136" s="48"/>
      <c r="UXQ136" s="48"/>
      <c r="UXR136" s="48"/>
      <c r="UXS136" s="48"/>
      <c r="UXT136" s="48"/>
      <c r="UXU136" s="48"/>
      <c r="UXV136" s="48"/>
      <c r="UXW136" s="48"/>
      <c r="UXX136" s="48"/>
      <c r="UXY136" s="48"/>
      <c r="UXZ136" s="48"/>
      <c r="UYA136" s="48"/>
      <c r="UYB136" s="48"/>
      <c r="UYC136" s="48"/>
      <c r="UYD136" s="48"/>
      <c r="UYE136" s="48"/>
      <c r="UYF136" s="48"/>
      <c r="UYG136" s="48"/>
      <c r="UYH136" s="48"/>
      <c r="UYI136" s="48"/>
      <c r="UYJ136" s="48"/>
      <c r="UYK136" s="48"/>
      <c r="UYL136" s="48"/>
      <c r="UYM136" s="48"/>
      <c r="UYN136" s="48"/>
      <c r="UYO136" s="48"/>
      <c r="UYP136" s="48"/>
      <c r="UYQ136" s="48"/>
      <c r="UYR136" s="48"/>
      <c r="UYS136" s="48"/>
      <c r="UYT136" s="48"/>
      <c r="UYU136" s="48"/>
      <c r="UYV136" s="48"/>
      <c r="UYW136" s="48"/>
      <c r="UYX136" s="48"/>
      <c r="UYY136" s="48"/>
      <c r="UYZ136" s="48"/>
      <c r="UZA136" s="48"/>
      <c r="UZB136" s="48"/>
      <c r="UZC136" s="48"/>
      <c r="UZD136" s="48"/>
      <c r="UZE136" s="48"/>
      <c r="UZF136" s="48"/>
      <c r="UZG136" s="48"/>
      <c r="UZH136" s="48"/>
      <c r="UZI136" s="48"/>
      <c r="UZJ136" s="48"/>
      <c r="UZK136" s="48"/>
      <c r="UZL136" s="48"/>
      <c r="UZM136" s="48"/>
      <c r="UZN136" s="48"/>
      <c r="UZO136" s="48"/>
      <c r="UZP136" s="48"/>
      <c r="UZQ136" s="48"/>
      <c r="UZR136" s="48"/>
      <c r="UZS136" s="48"/>
      <c r="UZT136" s="48"/>
      <c r="UZU136" s="48"/>
      <c r="UZV136" s="48"/>
      <c r="UZW136" s="48"/>
      <c r="UZX136" s="48"/>
      <c r="UZY136" s="48"/>
      <c r="UZZ136" s="48"/>
      <c r="VAA136" s="48"/>
      <c r="VAB136" s="48"/>
      <c r="VAC136" s="48"/>
      <c r="VAD136" s="48"/>
      <c r="VAE136" s="48"/>
      <c r="VAF136" s="48"/>
      <c r="VAG136" s="48"/>
      <c r="VAH136" s="48"/>
      <c r="VAI136" s="48"/>
      <c r="VAJ136" s="48"/>
      <c r="VAK136" s="48"/>
      <c r="VAL136" s="48"/>
      <c r="VAM136" s="48"/>
      <c r="VAN136" s="48"/>
      <c r="VAO136" s="48"/>
      <c r="VAP136" s="48"/>
      <c r="VAQ136" s="48"/>
      <c r="VAR136" s="48"/>
      <c r="VAS136" s="48"/>
      <c r="VAT136" s="48"/>
      <c r="VAU136" s="48"/>
      <c r="VAV136" s="48"/>
      <c r="VAW136" s="48"/>
      <c r="VAX136" s="48"/>
      <c r="VAY136" s="48"/>
      <c r="VAZ136" s="48"/>
      <c r="VBA136" s="48"/>
      <c r="VBB136" s="48"/>
      <c r="VBC136" s="48"/>
      <c r="VBD136" s="48"/>
      <c r="VBE136" s="48"/>
      <c r="VBF136" s="48"/>
      <c r="VBG136" s="48"/>
      <c r="VBH136" s="48"/>
      <c r="VBI136" s="48"/>
      <c r="VBJ136" s="48"/>
      <c r="VBK136" s="48"/>
      <c r="VBL136" s="48"/>
      <c r="VBM136" s="48"/>
      <c r="VBN136" s="48"/>
      <c r="VBO136" s="48"/>
      <c r="VBP136" s="48"/>
      <c r="VBQ136" s="48"/>
      <c r="VBR136" s="48"/>
      <c r="VBS136" s="48"/>
      <c r="VBT136" s="48"/>
      <c r="VBU136" s="48"/>
      <c r="VBV136" s="48"/>
      <c r="VBW136" s="48"/>
      <c r="VBX136" s="48"/>
      <c r="VBY136" s="48"/>
      <c r="VBZ136" s="48"/>
      <c r="VCA136" s="48"/>
      <c r="VCB136" s="48"/>
      <c r="VCC136" s="48"/>
      <c r="VCD136" s="48"/>
      <c r="VCE136" s="48"/>
      <c r="VCF136" s="48"/>
      <c r="VCG136" s="48"/>
      <c r="VCH136" s="48"/>
      <c r="VCI136" s="48"/>
      <c r="VCJ136" s="48"/>
      <c r="VCK136" s="48"/>
      <c r="VCL136" s="48"/>
      <c r="VCM136" s="48"/>
      <c r="VCN136" s="48"/>
      <c r="VCO136" s="48"/>
      <c r="VCP136" s="48"/>
      <c r="VCQ136" s="48"/>
      <c r="VCR136" s="48"/>
      <c r="VCS136" s="48"/>
      <c r="VCT136" s="48"/>
      <c r="VCU136" s="48"/>
      <c r="VCV136" s="48"/>
      <c r="VCW136" s="48"/>
      <c r="VCX136" s="48"/>
      <c r="VCY136" s="48"/>
      <c r="VCZ136" s="48"/>
      <c r="VDA136" s="48"/>
      <c r="VDB136" s="48"/>
      <c r="VDC136" s="48"/>
      <c r="VDD136" s="48"/>
      <c r="VDE136" s="48"/>
      <c r="VDF136" s="48"/>
      <c r="VDG136" s="48"/>
      <c r="VDH136" s="48"/>
      <c r="VDI136" s="48"/>
      <c r="VDJ136" s="48"/>
      <c r="VDK136" s="48"/>
      <c r="VDL136" s="48"/>
      <c r="VDM136" s="48"/>
      <c r="VDN136" s="48"/>
      <c r="VDO136" s="48"/>
      <c r="VDP136" s="48"/>
      <c r="VDQ136" s="48"/>
      <c r="VDR136" s="48"/>
      <c r="VDS136" s="48"/>
      <c r="VDT136" s="48"/>
      <c r="VDU136" s="48"/>
      <c r="VDV136" s="48"/>
      <c r="VDW136" s="48"/>
      <c r="VDX136" s="48"/>
      <c r="VDY136" s="48"/>
      <c r="VDZ136" s="48"/>
      <c r="VEA136" s="48"/>
      <c r="VEB136" s="48"/>
      <c r="VEC136" s="48"/>
      <c r="VED136" s="48"/>
      <c r="VEE136" s="48"/>
      <c r="VEF136" s="48"/>
      <c r="VEG136" s="48"/>
      <c r="VEH136" s="48"/>
      <c r="VEI136" s="48"/>
      <c r="VEJ136" s="48"/>
      <c r="VEK136" s="48"/>
      <c r="VEL136" s="48"/>
      <c r="VEM136" s="48"/>
      <c r="VEN136" s="48"/>
      <c r="VEO136" s="48"/>
      <c r="VEP136" s="48"/>
      <c r="VEQ136" s="48"/>
      <c r="VER136" s="48"/>
      <c r="VES136" s="48"/>
      <c r="VET136" s="48"/>
      <c r="VEU136" s="48"/>
      <c r="VEV136" s="48"/>
      <c r="VEW136" s="48"/>
      <c r="VEX136" s="48"/>
      <c r="VEY136" s="48"/>
      <c r="VEZ136" s="48"/>
      <c r="VFA136" s="48"/>
      <c r="VFB136" s="48"/>
      <c r="VFC136" s="48"/>
      <c r="VFD136" s="48"/>
      <c r="VFE136" s="48"/>
      <c r="VFF136" s="48"/>
      <c r="VFG136" s="48"/>
      <c r="VFH136" s="48"/>
      <c r="VFI136" s="48"/>
      <c r="VFJ136" s="48"/>
      <c r="VFK136" s="48"/>
      <c r="VFL136" s="48"/>
      <c r="VFM136" s="48"/>
      <c r="VFN136" s="48"/>
      <c r="VFO136" s="48"/>
      <c r="VFP136" s="48"/>
      <c r="VFQ136" s="48"/>
      <c r="VFR136" s="48"/>
      <c r="VFS136" s="48"/>
      <c r="VFT136" s="48"/>
      <c r="VFU136" s="48"/>
      <c r="VFV136" s="48"/>
      <c r="VFW136" s="48"/>
      <c r="VFX136" s="48"/>
      <c r="VFY136" s="48"/>
      <c r="VFZ136" s="48"/>
      <c r="VGA136" s="48"/>
      <c r="VGB136" s="48"/>
      <c r="VGC136" s="48"/>
      <c r="VGD136" s="48"/>
      <c r="VGE136" s="48"/>
      <c r="VGF136" s="48"/>
      <c r="VGG136" s="48"/>
      <c r="VGH136" s="48"/>
      <c r="VGI136" s="48"/>
      <c r="VGJ136" s="48"/>
      <c r="VGK136" s="48"/>
      <c r="VGL136" s="48"/>
      <c r="VGM136" s="48"/>
      <c r="VGN136" s="48"/>
      <c r="VGO136" s="48"/>
      <c r="VGP136" s="48"/>
      <c r="VGQ136" s="48"/>
      <c r="VGR136" s="48"/>
      <c r="VGS136" s="48"/>
      <c r="VGT136" s="48"/>
      <c r="VGU136" s="48"/>
      <c r="VGV136" s="48"/>
      <c r="VGW136" s="48"/>
      <c r="VGX136" s="48"/>
      <c r="VGY136" s="48"/>
      <c r="VGZ136" s="48"/>
      <c r="VHA136" s="48"/>
      <c r="VHB136" s="48"/>
      <c r="VHC136" s="48"/>
      <c r="VHD136" s="48"/>
      <c r="VHE136" s="48"/>
      <c r="VHF136" s="48"/>
      <c r="VHG136" s="48"/>
      <c r="VHH136" s="48"/>
      <c r="VHI136" s="48"/>
      <c r="VHJ136" s="48"/>
      <c r="VHK136" s="48"/>
      <c r="VHL136" s="48"/>
      <c r="VHM136" s="48"/>
      <c r="VHN136" s="48"/>
      <c r="VHO136" s="48"/>
      <c r="VHP136" s="48"/>
      <c r="VHQ136" s="48"/>
      <c r="VHR136" s="48"/>
      <c r="VHS136" s="48"/>
      <c r="VHT136" s="48"/>
      <c r="VHU136" s="48"/>
      <c r="VHV136" s="48"/>
      <c r="VHW136" s="48"/>
      <c r="VHX136" s="48"/>
      <c r="VHY136" s="48"/>
      <c r="VHZ136" s="48"/>
      <c r="VIA136" s="48"/>
      <c r="VIB136" s="48"/>
      <c r="VIC136" s="48"/>
      <c r="VID136" s="48"/>
      <c r="VIE136" s="48"/>
      <c r="VIF136" s="48"/>
      <c r="VIG136" s="48"/>
      <c r="VIH136" s="48"/>
      <c r="VII136" s="48"/>
      <c r="VIJ136" s="48"/>
      <c r="VIK136" s="48"/>
      <c r="VIL136" s="48"/>
      <c r="VIM136" s="48"/>
      <c r="VIN136" s="48"/>
      <c r="VIO136" s="48"/>
      <c r="VIP136" s="48"/>
      <c r="VIQ136" s="48"/>
      <c r="VIR136" s="48"/>
      <c r="VIS136" s="48"/>
      <c r="VIT136" s="48"/>
      <c r="VIU136" s="48"/>
      <c r="VIV136" s="48"/>
      <c r="VIW136" s="48"/>
      <c r="VIX136" s="48"/>
      <c r="VIY136" s="48"/>
      <c r="VIZ136" s="48"/>
      <c r="VJA136" s="48"/>
      <c r="VJB136" s="48"/>
      <c r="VJC136" s="48"/>
      <c r="VJD136" s="48"/>
      <c r="VJE136" s="48"/>
      <c r="VJF136" s="48"/>
      <c r="VJG136" s="48"/>
      <c r="VJH136" s="48"/>
      <c r="VJI136" s="48"/>
      <c r="VJJ136" s="48"/>
      <c r="VJK136" s="48"/>
      <c r="VJL136" s="48"/>
      <c r="VJM136" s="48"/>
      <c r="VJN136" s="48"/>
      <c r="VJO136" s="48"/>
      <c r="VJP136" s="48"/>
      <c r="VJQ136" s="48"/>
      <c r="VJR136" s="48"/>
      <c r="VJS136" s="48"/>
      <c r="VJT136" s="48"/>
      <c r="VJU136" s="48"/>
      <c r="VJV136" s="48"/>
      <c r="VJW136" s="48"/>
      <c r="VJX136" s="48"/>
      <c r="VJY136" s="48"/>
      <c r="VJZ136" s="48"/>
      <c r="VKA136" s="48"/>
      <c r="VKB136" s="48"/>
      <c r="VKC136" s="48"/>
      <c r="VKD136" s="48"/>
      <c r="VKE136" s="48"/>
      <c r="VKF136" s="48"/>
      <c r="VKG136" s="48"/>
      <c r="VKH136" s="48"/>
      <c r="VKI136" s="48"/>
      <c r="VKJ136" s="48"/>
      <c r="VKK136" s="48"/>
      <c r="VKL136" s="48"/>
      <c r="VKM136" s="48"/>
      <c r="VKN136" s="48"/>
      <c r="VKO136" s="48"/>
      <c r="VKP136" s="48"/>
      <c r="VKQ136" s="48"/>
      <c r="VKR136" s="48"/>
      <c r="VKS136" s="48"/>
      <c r="VKT136" s="48"/>
      <c r="VKU136" s="48"/>
      <c r="VKV136" s="48"/>
      <c r="VKW136" s="48"/>
      <c r="VKX136" s="48"/>
      <c r="VKY136" s="48"/>
      <c r="VKZ136" s="48"/>
      <c r="VLA136" s="48"/>
      <c r="VLB136" s="48"/>
      <c r="VLC136" s="48"/>
      <c r="VLD136" s="48"/>
      <c r="VLE136" s="48"/>
      <c r="VLF136" s="48"/>
      <c r="VLG136" s="48"/>
      <c r="VLH136" s="48"/>
      <c r="VLI136" s="48"/>
      <c r="VLJ136" s="48"/>
      <c r="VLK136" s="48"/>
      <c r="VLL136" s="48"/>
      <c r="VLM136" s="48"/>
      <c r="VLN136" s="48"/>
      <c r="VLO136" s="48"/>
      <c r="VLP136" s="48"/>
      <c r="VLQ136" s="48"/>
      <c r="VLR136" s="48"/>
      <c r="VLS136" s="48"/>
      <c r="VLT136" s="48"/>
      <c r="VLU136" s="48"/>
      <c r="VLV136" s="48"/>
      <c r="VLW136" s="48"/>
      <c r="VLX136" s="48"/>
      <c r="VLY136" s="48"/>
      <c r="VLZ136" s="48"/>
      <c r="VMA136" s="48"/>
      <c r="VMB136" s="48"/>
      <c r="VMC136" s="48"/>
      <c r="VMD136" s="48"/>
      <c r="VME136" s="48"/>
      <c r="VMF136" s="48"/>
      <c r="VMG136" s="48"/>
      <c r="VMH136" s="48"/>
      <c r="VMI136" s="48"/>
      <c r="VMJ136" s="48"/>
      <c r="VMK136" s="48"/>
      <c r="VML136" s="48"/>
      <c r="VMM136" s="48"/>
      <c r="VMN136" s="48"/>
      <c r="VMO136" s="48"/>
      <c r="VMP136" s="48"/>
      <c r="VMQ136" s="48"/>
      <c r="VMR136" s="48"/>
      <c r="VMS136" s="48"/>
      <c r="VMT136" s="48"/>
      <c r="VMU136" s="48"/>
      <c r="VMV136" s="48"/>
      <c r="VMW136" s="48"/>
      <c r="VMX136" s="48"/>
      <c r="VMY136" s="48"/>
      <c r="VMZ136" s="48"/>
      <c r="VNA136" s="48"/>
      <c r="VNB136" s="48"/>
      <c r="VNC136" s="48"/>
      <c r="VND136" s="48"/>
      <c r="VNE136" s="48"/>
      <c r="VNF136" s="48"/>
      <c r="VNG136" s="48"/>
      <c r="VNH136" s="48"/>
      <c r="VNI136" s="48"/>
      <c r="VNJ136" s="48"/>
      <c r="VNK136" s="48"/>
      <c r="VNL136" s="48"/>
      <c r="VNM136" s="48"/>
      <c r="VNN136" s="48"/>
      <c r="VNO136" s="48"/>
      <c r="VNP136" s="48"/>
      <c r="VNQ136" s="48"/>
      <c r="VNR136" s="48"/>
      <c r="VNS136" s="48"/>
      <c r="VNT136" s="48"/>
      <c r="VNU136" s="48"/>
      <c r="VNV136" s="48"/>
      <c r="VNW136" s="48"/>
      <c r="VNX136" s="48"/>
      <c r="VNY136" s="48"/>
      <c r="VNZ136" s="48"/>
      <c r="VOA136" s="48"/>
      <c r="VOB136" s="48"/>
      <c r="VOC136" s="48"/>
      <c r="VOD136" s="48"/>
      <c r="VOE136" s="48"/>
      <c r="VOF136" s="48"/>
      <c r="VOG136" s="48"/>
      <c r="VOH136" s="48"/>
      <c r="VOI136" s="48"/>
      <c r="VOJ136" s="48"/>
      <c r="VOK136" s="48"/>
      <c r="VOL136" s="48"/>
      <c r="VOM136" s="48"/>
      <c r="VON136" s="48"/>
      <c r="VOO136" s="48"/>
      <c r="VOP136" s="48"/>
      <c r="VOQ136" s="48"/>
      <c r="VOR136" s="48"/>
      <c r="VOS136" s="48"/>
      <c r="VOT136" s="48"/>
      <c r="VOU136" s="48"/>
      <c r="VOV136" s="48"/>
      <c r="VOW136" s="48"/>
      <c r="VOX136" s="48"/>
      <c r="VOY136" s="48"/>
      <c r="VOZ136" s="48"/>
      <c r="VPA136" s="48"/>
      <c r="VPB136" s="48"/>
      <c r="VPC136" s="48"/>
      <c r="VPD136" s="48"/>
      <c r="VPE136" s="48"/>
      <c r="VPF136" s="48"/>
      <c r="VPG136" s="48"/>
      <c r="VPH136" s="48"/>
      <c r="VPI136" s="48"/>
      <c r="VPJ136" s="48"/>
      <c r="VPK136" s="48"/>
      <c r="VPL136" s="48"/>
      <c r="VPM136" s="48"/>
      <c r="VPN136" s="48"/>
      <c r="VPO136" s="48"/>
      <c r="VPP136" s="48"/>
      <c r="VPQ136" s="48"/>
      <c r="VPR136" s="48"/>
      <c r="VPS136" s="48"/>
      <c r="VPT136" s="48"/>
      <c r="VPU136" s="48"/>
      <c r="VPV136" s="48"/>
      <c r="VPW136" s="48"/>
      <c r="VPX136" s="48"/>
      <c r="VPY136" s="48"/>
      <c r="VPZ136" s="48"/>
      <c r="VQA136" s="48"/>
      <c r="VQB136" s="48"/>
      <c r="VQC136" s="48"/>
      <c r="VQD136" s="48"/>
      <c r="VQE136" s="48"/>
      <c r="VQF136" s="48"/>
      <c r="VQG136" s="48"/>
      <c r="VQH136" s="48"/>
      <c r="VQI136" s="48"/>
      <c r="VQJ136" s="48"/>
      <c r="VQK136" s="48"/>
      <c r="VQL136" s="48"/>
      <c r="VQM136" s="48"/>
      <c r="VQN136" s="48"/>
      <c r="VQO136" s="48"/>
      <c r="VQP136" s="48"/>
      <c r="VQQ136" s="48"/>
      <c r="VQR136" s="48"/>
      <c r="VQS136" s="48"/>
      <c r="VQT136" s="48"/>
      <c r="VQU136" s="48"/>
      <c r="VQV136" s="48"/>
      <c r="VQW136" s="48"/>
      <c r="VQX136" s="48"/>
      <c r="VQY136" s="48"/>
      <c r="VQZ136" s="48"/>
      <c r="VRA136" s="48"/>
      <c r="VRB136" s="48"/>
      <c r="VRC136" s="48"/>
      <c r="VRD136" s="48"/>
      <c r="VRE136" s="48"/>
      <c r="VRF136" s="48"/>
      <c r="VRG136" s="48"/>
      <c r="VRH136" s="48"/>
      <c r="VRI136" s="48"/>
      <c r="VRJ136" s="48"/>
      <c r="VRK136" s="48"/>
      <c r="VRL136" s="48"/>
      <c r="VRM136" s="48"/>
      <c r="VRN136" s="48"/>
      <c r="VRO136" s="48"/>
      <c r="VRP136" s="48"/>
      <c r="VRQ136" s="48"/>
      <c r="VRR136" s="48"/>
      <c r="VRS136" s="48"/>
      <c r="VRT136" s="48"/>
      <c r="VRU136" s="48"/>
      <c r="VRV136" s="48"/>
      <c r="VRW136" s="48"/>
      <c r="VRX136" s="48"/>
      <c r="VRY136" s="48"/>
      <c r="VRZ136" s="48"/>
      <c r="VSA136" s="48"/>
      <c r="VSB136" s="48"/>
      <c r="VSC136" s="48"/>
      <c r="VSD136" s="48"/>
      <c r="VSE136" s="48"/>
      <c r="VSF136" s="48"/>
      <c r="VSG136" s="48"/>
      <c r="VSH136" s="48"/>
      <c r="VSI136" s="48"/>
      <c r="VSJ136" s="48"/>
      <c r="VSK136" s="48"/>
      <c r="VSL136" s="48"/>
      <c r="VSM136" s="48"/>
      <c r="VSN136" s="48"/>
      <c r="VSO136" s="48"/>
      <c r="VSP136" s="48"/>
      <c r="VSQ136" s="48"/>
      <c r="VSR136" s="48"/>
      <c r="VSS136" s="48"/>
      <c r="VST136" s="48"/>
      <c r="VSU136" s="48"/>
      <c r="VSV136" s="48"/>
      <c r="VSW136" s="48"/>
      <c r="VSX136" s="48"/>
      <c r="VSY136" s="48"/>
      <c r="VSZ136" s="48"/>
      <c r="VTA136" s="48"/>
      <c r="VTB136" s="48"/>
      <c r="VTC136" s="48"/>
      <c r="VTD136" s="48"/>
      <c r="VTE136" s="48"/>
      <c r="VTF136" s="48"/>
      <c r="VTG136" s="48"/>
      <c r="VTH136" s="48"/>
      <c r="VTI136" s="48"/>
      <c r="VTJ136" s="48"/>
      <c r="VTK136" s="48"/>
      <c r="VTL136" s="48"/>
      <c r="VTM136" s="48"/>
      <c r="VTN136" s="48"/>
      <c r="VTO136" s="48"/>
      <c r="VTP136" s="48"/>
      <c r="VTQ136" s="48"/>
      <c r="VTR136" s="48"/>
      <c r="VTS136" s="48"/>
      <c r="VTT136" s="48"/>
      <c r="VTU136" s="48"/>
      <c r="VTV136" s="48"/>
      <c r="VTW136" s="48"/>
      <c r="VTX136" s="48"/>
      <c r="VTY136" s="48"/>
      <c r="VTZ136" s="48"/>
      <c r="VUA136" s="48"/>
      <c r="VUB136" s="48"/>
      <c r="VUC136" s="48"/>
      <c r="VUD136" s="48"/>
      <c r="VUE136" s="48"/>
      <c r="VUF136" s="48"/>
      <c r="VUG136" s="48"/>
      <c r="VUH136" s="48"/>
      <c r="VUI136" s="48"/>
      <c r="VUJ136" s="48"/>
      <c r="VUK136" s="48"/>
      <c r="VUL136" s="48"/>
      <c r="VUM136" s="48"/>
      <c r="VUN136" s="48"/>
      <c r="VUO136" s="48"/>
      <c r="VUP136" s="48"/>
      <c r="VUQ136" s="48"/>
      <c r="VUR136" s="48"/>
      <c r="VUS136" s="48"/>
      <c r="VUT136" s="48"/>
      <c r="VUU136" s="48"/>
      <c r="VUV136" s="48"/>
      <c r="VUW136" s="48"/>
      <c r="VUX136" s="48"/>
      <c r="VUY136" s="48"/>
      <c r="VUZ136" s="48"/>
      <c r="VVA136" s="48"/>
      <c r="VVB136" s="48"/>
      <c r="VVC136" s="48"/>
      <c r="VVD136" s="48"/>
      <c r="VVE136" s="48"/>
      <c r="VVF136" s="48"/>
      <c r="VVG136" s="48"/>
      <c r="VVH136" s="48"/>
      <c r="VVI136" s="48"/>
      <c r="VVJ136" s="48"/>
      <c r="VVK136" s="48"/>
      <c r="VVL136" s="48"/>
      <c r="VVM136" s="48"/>
      <c r="VVN136" s="48"/>
      <c r="VVO136" s="48"/>
      <c r="VVP136" s="48"/>
      <c r="VVQ136" s="48"/>
      <c r="VVR136" s="48"/>
      <c r="VVS136" s="48"/>
      <c r="VVT136" s="48"/>
      <c r="VVU136" s="48"/>
      <c r="VVV136" s="48"/>
      <c r="VVW136" s="48"/>
      <c r="VVX136" s="48"/>
      <c r="VVY136" s="48"/>
      <c r="VVZ136" s="48"/>
      <c r="VWA136" s="48"/>
      <c r="VWB136" s="48"/>
      <c r="VWC136" s="48"/>
      <c r="VWD136" s="48"/>
      <c r="VWE136" s="48"/>
      <c r="VWF136" s="48"/>
      <c r="VWG136" s="48"/>
      <c r="VWH136" s="48"/>
      <c r="VWI136" s="48"/>
      <c r="VWJ136" s="48"/>
      <c r="VWK136" s="48"/>
      <c r="VWL136" s="48"/>
      <c r="VWM136" s="48"/>
      <c r="VWN136" s="48"/>
      <c r="VWO136" s="48"/>
      <c r="VWP136" s="48"/>
      <c r="VWQ136" s="48"/>
      <c r="VWR136" s="48"/>
      <c r="VWS136" s="48"/>
      <c r="VWT136" s="48"/>
      <c r="VWU136" s="48"/>
      <c r="VWV136" s="48"/>
      <c r="VWW136" s="48"/>
      <c r="VWX136" s="48"/>
      <c r="VWY136" s="48"/>
      <c r="VWZ136" s="48"/>
      <c r="VXA136" s="48"/>
      <c r="VXB136" s="48"/>
      <c r="VXC136" s="48"/>
      <c r="VXD136" s="48"/>
      <c r="VXE136" s="48"/>
      <c r="VXF136" s="48"/>
      <c r="VXG136" s="48"/>
      <c r="VXH136" s="48"/>
      <c r="VXI136" s="48"/>
      <c r="VXJ136" s="48"/>
      <c r="VXK136" s="48"/>
      <c r="VXL136" s="48"/>
      <c r="VXM136" s="48"/>
      <c r="VXN136" s="48"/>
      <c r="VXO136" s="48"/>
      <c r="VXP136" s="48"/>
      <c r="VXQ136" s="48"/>
      <c r="VXR136" s="48"/>
      <c r="VXS136" s="48"/>
      <c r="VXT136" s="48"/>
      <c r="VXU136" s="48"/>
      <c r="VXV136" s="48"/>
      <c r="VXW136" s="48"/>
      <c r="VXX136" s="48"/>
      <c r="VXY136" s="48"/>
      <c r="VXZ136" s="48"/>
      <c r="VYA136" s="48"/>
      <c r="VYB136" s="48"/>
      <c r="VYC136" s="48"/>
      <c r="VYD136" s="48"/>
      <c r="VYE136" s="48"/>
      <c r="VYF136" s="48"/>
      <c r="VYG136" s="48"/>
      <c r="VYH136" s="48"/>
      <c r="VYI136" s="48"/>
      <c r="VYJ136" s="48"/>
      <c r="VYK136" s="48"/>
      <c r="VYL136" s="48"/>
      <c r="VYM136" s="48"/>
      <c r="VYN136" s="48"/>
      <c r="VYO136" s="48"/>
      <c r="VYP136" s="48"/>
      <c r="VYQ136" s="48"/>
      <c r="VYR136" s="48"/>
      <c r="VYS136" s="48"/>
      <c r="VYT136" s="48"/>
      <c r="VYU136" s="48"/>
      <c r="VYV136" s="48"/>
      <c r="VYW136" s="48"/>
      <c r="VYX136" s="48"/>
      <c r="VYY136" s="48"/>
      <c r="VYZ136" s="48"/>
      <c r="VZA136" s="48"/>
      <c r="VZB136" s="48"/>
      <c r="VZC136" s="48"/>
      <c r="VZD136" s="48"/>
      <c r="VZE136" s="48"/>
      <c r="VZF136" s="48"/>
      <c r="VZG136" s="48"/>
      <c r="VZH136" s="48"/>
      <c r="VZI136" s="48"/>
      <c r="VZJ136" s="48"/>
      <c r="VZK136" s="48"/>
      <c r="VZL136" s="48"/>
      <c r="VZM136" s="48"/>
      <c r="VZN136" s="48"/>
      <c r="VZO136" s="48"/>
      <c r="VZP136" s="48"/>
      <c r="VZQ136" s="48"/>
      <c r="VZR136" s="48"/>
      <c r="VZS136" s="48"/>
      <c r="VZT136" s="48"/>
      <c r="VZU136" s="48"/>
      <c r="VZV136" s="48"/>
      <c r="VZW136" s="48"/>
      <c r="VZX136" s="48"/>
      <c r="VZY136" s="48"/>
      <c r="VZZ136" s="48"/>
      <c r="WAA136" s="48"/>
      <c r="WAB136" s="48"/>
      <c r="WAC136" s="48"/>
      <c r="WAD136" s="48"/>
      <c r="WAE136" s="48"/>
      <c r="WAF136" s="48"/>
      <c r="WAG136" s="48"/>
      <c r="WAH136" s="48"/>
      <c r="WAI136" s="48"/>
      <c r="WAJ136" s="48"/>
      <c r="WAK136" s="48"/>
      <c r="WAL136" s="48"/>
      <c r="WAM136" s="48"/>
      <c r="WAN136" s="48"/>
      <c r="WAO136" s="48"/>
      <c r="WAP136" s="48"/>
      <c r="WAQ136" s="48"/>
      <c r="WAR136" s="48"/>
      <c r="WAS136" s="48"/>
      <c r="WAT136" s="48"/>
      <c r="WAU136" s="48"/>
      <c r="WAV136" s="48"/>
      <c r="WAW136" s="48"/>
      <c r="WAX136" s="48"/>
      <c r="WAY136" s="48"/>
      <c r="WAZ136" s="48"/>
      <c r="WBA136" s="48"/>
      <c r="WBB136" s="48"/>
      <c r="WBC136" s="48"/>
      <c r="WBD136" s="48"/>
      <c r="WBE136" s="48"/>
      <c r="WBF136" s="48"/>
      <c r="WBG136" s="48"/>
      <c r="WBH136" s="48"/>
      <c r="WBI136" s="48"/>
      <c r="WBJ136" s="48"/>
      <c r="WBK136" s="48"/>
      <c r="WBL136" s="48"/>
      <c r="WBM136" s="48"/>
      <c r="WBN136" s="48"/>
      <c r="WBO136" s="48"/>
      <c r="WBP136" s="48"/>
      <c r="WBQ136" s="48"/>
      <c r="WBR136" s="48"/>
      <c r="WBS136" s="48"/>
      <c r="WBT136" s="48"/>
      <c r="WBU136" s="48"/>
      <c r="WBV136" s="48"/>
      <c r="WBW136" s="48"/>
      <c r="WBX136" s="48"/>
      <c r="WBY136" s="48"/>
      <c r="WBZ136" s="48"/>
      <c r="WCA136" s="48"/>
      <c r="WCB136" s="48"/>
      <c r="WCC136" s="48"/>
      <c r="WCD136" s="48"/>
      <c r="WCE136" s="48"/>
      <c r="WCF136" s="48"/>
      <c r="WCG136" s="48"/>
      <c r="WCH136" s="48"/>
      <c r="WCI136" s="48"/>
      <c r="WCJ136" s="48"/>
      <c r="WCK136" s="48"/>
      <c r="WCL136" s="48"/>
      <c r="WCM136" s="48"/>
      <c r="WCN136" s="48"/>
      <c r="WCO136" s="48"/>
      <c r="WCP136" s="48"/>
      <c r="WCQ136" s="48"/>
      <c r="WCR136" s="48"/>
      <c r="WCS136" s="48"/>
      <c r="WCT136" s="48"/>
      <c r="WCU136" s="48"/>
      <c r="WCV136" s="48"/>
      <c r="WCW136" s="48"/>
      <c r="WCX136" s="48"/>
      <c r="WCY136" s="48"/>
      <c r="WCZ136" s="48"/>
      <c r="WDA136" s="48"/>
      <c r="WDB136" s="48"/>
      <c r="WDC136" s="48"/>
      <c r="WDD136" s="48"/>
      <c r="WDE136" s="48"/>
      <c r="WDF136" s="48"/>
      <c r="WDG136" s="48"/>
      <c r="WDH136" s="48"/>
      <c r="WDI136" s="48"/>
      <c r="WDJ136" s="48"/>
      <c r="WDK136" s="48"/>
      <c r="WDL136" s="48"/>
      <c r="WDM136" s="48"/>
      <c r="WDN136" s="48"/>
      <c r="WDO136" s="48"/>
      <c r="WDP136" s="48"/>
      <c r="WDQ136" s="48"/>
      <c r="WDR136" s="48"/>
      <c r="WDS136" s="48"/>
      <c r="WDT136" s="48"/>
      <c r="WDU136" s="48"/>
      <c r="WDV136" s="48"/>
      <c r="WDW136" s="48"/>
      <c r="WDX136" s="48"/>
      <c r="WDY136" s="48"/>
      <c r="WDZ136" s="48"/>
      <c r="WEA136" s="48"/>
      <c r="WEB136" s="48"/>
      <c r="WEC136" s="48"/>
      <c r="WED136" s="48"/>
      <c r="WEE136" s="48"/>
      <c r="WEF136" s="48"/>
      <c r="WEG136" s="48"/>
      <c r="WEH136" s="48"/>
      <c r="WEI136" s="48"/>
      <c r="WEJ136" s="48"/>
      <c r="WEK136" s="48"/>
      <c r="WEL136" s="48"/>
      <c r="WEM136" s="48"/>
      <c r="WEN136" s="48"/>
      <c r="WEO136" s="48"/>
      <c r="WEP136" s="48"/>
      <c r="WEQ136" s="48"/>
      <c r="WER136" s="48"/>
      <c r="WES136" s="48"/>
      <c r="WET136" s="48"/>
      <c r="WEU136" s="48"/>
      <c r="WEV136" s="48"/>
      <c r="WEW136" s="48"/>
      <c r="WEX136" s="48"/>
      <c r="WEY136" s="48"/>
      <c r="WEZ136" s="48"/>
      <c r="WFA136" s="48"/>
      <c r="WFB136" s="48"/>
      <c r="WFC136" s="48"/>
      <c r="WFD136" s="48"/>
      <c r="WFE136" s="48"/>
      <c r="WFF136" s="48"/>
      <c r="WFG136" s="48"/>
      <c r="WFH136" s="48"/>
      <c r="WFI136" s="48"/>
      <c r="WFJ136" s="48"/>
      <c r="WFK136" s="48"/>
      <c r="WFL136" s="48"/>
      <c r="WFM136" s="48"/>
      <c r="WFN136" s="48"/>
      <c r="WFO136" s="48"/>
      <c r="WFP136" s="48"/>
      <c r="WFQ136" s="48"/>
      <c r="WFR136" s="48"/>
      <c r="WFS136" s="48"/>
      <c r="WFT136" s="48"/>
      <c r="WFU136" s="48"/>
      <c r="WFV136" s="48"/>
      <c r="WFW136" s="48"/>
      <c r="WFX136" s="48"/>
      <c r="WFY136" s="48"/>
      <c r="WFZ136" s="48"/>
      <c r="WGA136" s="48"/>
      <c r="WGB136" s="48"/>
      <c r="WGC136" s="48"/>
      <c r="WGD136" s="48"/>
      <c r="WGE136" s="48"/>
      <c r="WGF136" s="48"/>
      <c r="WGG136" s="48"/>
      <c r="WGH136" s="48"/>
      <c r="WGI136" s="48"/>
      <c r="WGJ136" s="48"/>
      <c r="WGK136" s="48"/>
      <c r="WGL136" s="48"/>
      <c r="WGM136" s="48"/>
      <c r="WGN136" s="48"/>
      <c r="WGO136" s="48"/>
      <c r="WGP136" s="48"/>
      <c r="WGQ136" s="48"/>
      <c r="WGR136" s="48"/>
      <c r="WGS136" s="48"/>
      <c r="WGT136" s="48"/>
      <c r="WGU136" s="48"/>
      <c r="WGV136" s="48"/>
      <c r="WGW136" s="48"/>
      <c r="WGX136" s="48"/>
      <c r="WGY136" s="48"/>
      <c r="WGZ136" s="48"/>
      <c r="WHA136" s="48"/>
      <c r="WHB136" s="48"/>
      <c r="WHC136" s="48"/>
      <c r="WHD136" s="48"/>
      <c r="WHE136" s="48"/>
      <c r="WHF136" s="48"/>
      <c r="WHG136" s="48"/>
      <c r="WHH136" s="48"/>
      <c r="WHI136" s="48"/>
      <c r="WHJ136" s="48"/>
      <c r="WHK136" s="48"/>
      <c r="WHL136" s="48"/>
      <c r="WHM136" s="48"/>
      <c r="WHN136" s="48"/>
      <c r="WHO136" s="48"/>
      <c r="WHP136" s="48"/>
      <c r="WHQ136" s="48"/>
      <c r="WHR136" s="48"/>
      <c r="WHS136" s="48"/>
      <c r="WHT136" s="48"/>
      <c r="WHU136" s="48"/>
      <c r="WHV136" s="48"/>
      <c r="WHW136" s="48"/>
      <c r="WHX136" s="48"/>
      <c r="WHY136" s="48"/>
      <c r="WHZ136" s="48"/>
      <c r="WIA136" s="48"/>
      <c r="WIB136" s="48"/>
      <c r="WIC136" s="48"/>
      <c r="WID136" s="48"/>
      <c r="WIE136" s="48"/>
      <c r="WIF136" s="48"/>
      <c r="WIG136" s="48"/>
      <c r="WIH136" s="48"/>
      <c r="WII136" s="48"/>
      <c r="WIJ136" s="48"/>
      <c r="WIK136" s="48"/>
      <c r="WIL136" s="48"/>
      <c r="WIM136" s="48"/>
      <c r="WIN136" s="48"/>
      <c r="WIO136" s="48"/>
      <c r="WIP136" s="48"/>
      <c r="WIQ136" s="48"/>
      <c r="WIR136" s="48"/>
      <c r="WIS136" s="48"/>
      <c r="WIT136" s="48"/>
      <c r="WIU136" s="48"/>
      <c r="WIV136" s="48"/>
      <c r="WIW136" s="48"/>
      <c r="WIX136" s="48"/>
      <c r="WIY136" s="48"/>
      <c r="WIZ136" s="48"/>
      <c r="WJA136" s="48"/>
      <c r="WJB136" s="48"/>
      <c r="WJC136" s="48"/>
      <c r="WJD136" s="48"/>
      <c r="WJE136" s="48"/>
      <c r="WJF136" s="48"/>
      <c r="WJG136" s="48"/>
      <c r="WJH136" s="48"/>
      <c r="WJI136" s="48"/>
      <c r="WJJ136" s="48"/>
      <c r="WJK136" s="48"/>
      <c r="WJL136" s="48"/>
      <c r="WJM136" s="48"/>
      <c r="WJN136" s="48"/>
      <c r="WJO136" s="48"/>
      <c r="WJP136" s="48"/>
      <c r="WJQ136" s="48"/>
      <c r="WJR136" s="48"/>
      <c r="WJS136" s="48"/>
      <c r="WJT136" s="48"/>
      <c r="WJU136" s="48"/>
      <c r="WJV136" s="48"/>
      <c r="WJW136" s="48"/>
      <c r="WJX136" s="48"/>
      <c r="WJY136" s="48"/>
      <c r="WJZ136" s="48"/>
      <c r="WKA136" s="48"/>
      <c r="WKB136" s="48"/>
      <c r="WKC136" s="48"/>
      <c r="WKD136" s="48"/>
      <c r="WKE136" s="48"/>
      <c r="WKF136" s="48"/>
      <c r="WKG136" s="48"/>
      <c r="WKH136" s="48"/>
      <c r="WKI136" s="48"/>
      <c r="WKJ136" s="48"/>
      <c r="WKK136" s="48"/>
      <c r="WKL136" s="48"/>
      <c r="WKM136" s="48"/>
      <c r="WKN136" s="48"/>
      <c r="WKO136" s="48"/>
      <c r="WKP136" s="48"/>
      <c r="WKQ136" s="48"/>
      <c r="WKR136" s="48"/>
      <c r="WKS136" s="48"/>
      <c r="WKT136" s="48"/>
      <c r="WKU136" s="48"/>
      <c r="WKV136" s="48"/>
      <c r="WKW136" s="48"/>
      <c r="WKX136" s="48"/>
      <c r="WKY136" s="48"/>
      <c r="WKZ136" s="48"/>
      <c r="WLA136" s="48"/>
      <c r="WLB136" s="48"/>
      <c r="WLC136" s="48"/>
      <c r="WLD136" s="48"/>
      <c r="WLE136" s="48"/>
      <c r="WLF136" s="48"/>
      <c r="WLG136" s="48"/>
      <c r="WLH136" s="48"/>
      <c r="WLI136" s="48"/>
      <c r="WLJ136" s="48"/>
      <c r="WLK136" s="48"/>
      <c r="WLL136" s="48"/>
      <c r="WLM136" s="48"/>
      <c r="WLN136" s="48"/>
      <c r="WLO136" s="48"/>
      <c r="WLP136" s="48"/>
      <c r="WLQ136" s="48"/>
      <c r="WLR136" s="48"/>
      <c r="WLS136" s="48"/>
      <c r="WLT136" s="48"/>
      <c r="WLU136" s="48"/>
      <c r="WLV136" s="48"/>
      <c r="WLW136" s="48"/>
      <c r="WLX136" s="48"/>
      <c r="WLY136" s="48"/>
      <c r="WLZ136" s="48"/>
      <c r="WMA136" s="48"/>
      <c r="WMB136" s="48"/>
      <c r="WMC136" s="48"/>
      <c r="WMD136" s="48"/>
      <c r="WME136" s="48"/>
      <c r="WMF136" s="48"/>
      <c r="WMG136" s="48"/>
      <c r="WMH136" s="48"/>
      <c r="WMI136" s="48"/>
      <c r="WMJ136" s="48"/>
      <c r="WMK136" s="48"/>
      <c r="WML136" s="48"/>
      <c r="WMM136" s="48"/>
      <c r="WMN136" s="48"/>
      <c r="WMO136" s="48"/>
      <c r="WMP136" s="48"/>
      <c r="WMQ136" s="48"/>
      <c r="WMR136" s="48"/>
      <c r="WMS136" s="48"/>
      <c r="WMT136" s="48"/>
      <c r="WMU136" s="48"/>
      <c r="WMV136" s="48"/>
      <c r="WMW136" s="48"/>
      <c r="WMX136" s="48"/>
      <c r="WMY136" s="48"/>
      <c r="WMZ136" s="48"/>
      <c r="WNA136" s="48"/>
      <c r="WNB136" s="48"/>
      <c r="WNC136" s="48"/>
      <c r="WND136" s="48"/>
      <c r="WNE136" s="48"/>
      <c r="WNF136" s="48"/>
      <c r="WNG136" s="48"/>
      <c r="WNH136" s="48"/>
      <c r="WNI136" s="48"/>
      <c r="WNJ136" s="48"/>
      <c r="WNK136" s="48"/>
      <c r="WNL136" s="48"/>
      <c r="WNM136" s="48"/>
      <c r="WNN136" s="48"/>
      <c r="WNO136" s="48"/>
      <c r="WNP136" s="48"/>
      <c r="WNQ136" s="48"/>
      <c r="WNR136" s="48"/>
      <c r="WNS136" s="48"/>
      <c r="WNT136" s="48"/>
      <c r="WNU136" s="48"/>
      <c r="WNV136" s="48"/>
      <c r="WNW136" s="48"/>
      <c r="WNX136" s="48"/>
      <c r="WNY136" s="48"/>
      <c r="WNZ136" s="48"/>
      <c r="WOA136" s="48"/>
      <c r="WOB136" s="48"/>
      <c r="WOC136" s="48"/>
      <c r="WOD136" s="48"/>
      <c r="WOE136" s="48"/>
      <c r="WOF136" s="48"/>
      <c r="WOG136" s="48"/>
      <c r="WOH136" s="48"/>
      <c r="WOI136" s="48"/>
      <c r="WOJ136" s="48"/>
      <c r="WOK136" s="48"/>
      <c r="WOL136" s="48"/>
      <c r="WOM136" s="48"/>
      <c r="WON136" s="48"/>
      <c r="WOO136" s="48"/>
      <c r="WOP136" s="48"/>
      <c r="WOQ136" s="48"/>
      <c r="WOR136" s="48"/>
      <c r="WOS136" s="48"/>
      <c r="WOT136" s="48"/>
      <c r="WOU136" s="48"/>
      <c r="WOV136" s="48"/>
      <c r="WOW136" s="48"/>
      <c r="WOX136" s="48"/>
      <c r="WOY136" s="48"/>
      <c r="WOZ136" s="48"/>
      <c r="WPA136" s="48"/>
      <c r="WPB136" s="48"/>
      <c r="WPC136" s="48"/>
      <c r="WPD136" s="48"/>
      <c r="WPE136" s="48"/>
      <c r="WPF136" s="48"/>
      <c r="WPG136" s="48"/>
      <c r="WPH136" s="48"/>
      <c r="WPI136" s="48"/>
      <c r="WPJ136" s="48"/>
      <c r="WPK136" s="48"/>
      <c r="WPL136" s="48"/>
      <c r="WPM136" s="48"/>
      <c r="WPN136" s="48"/>
      <c r="WPO136" s="48"/>
      <c r="WPP136" s="48"/>
      <c r="WPQ136" s="48"/>
      <c r="WPR136" s="48"/>
      <c r="WPS136" s="48"/>
      <c r="WPT136" s="48"/>
      <c r="WPU136" s="48"/>
      <c r="WPV136" s="48"/>
      <c r="WPW136" s="48"/>
      <c r="WPX136" s="48"/>
      <c r="WPY136" s="48"/>
      <c r="WPZ136" s="48"/>
      <c r="WQA136" s="48"/>
      <c r="WQB136" s="48"/>
      <c r="WQC136" s="48"/>
      <c r="WQD136" s="48"/>
      <c r="WQE136" s="48"/>
      <c r="WQF136" s="48"/>
      <c r="WQG136" s="48"/>
      <c r="WQH136" s="48"/>
      <c r="WQI136" s="48"/>
      <c r="WQJ136" s="48"/>
      <c r="WQK136" s="48"/>
      <c r="WQL136" s="48"/>
      <c r="WQM136" s="48"/>
      <c r="WQN136" s="48"/>
      <c r="WQO136" s="48"/>
      <c r="WQP136" s="48"/>
      <c r="WQQ136" s="48"/>
      <c r="WQR136" s="48"/>
      <c r="WQS136" s="48"/>
      <c r="WQT136" s="48"/>
      <c r="WQU136" s="48"/>
      <c r="WQV136" s="48"/>
      <c r="WQW136" s="48"/>
      <c r="WQX136" s="48"/>
      <c r="WQY136" s="48"/>
      <c r="WQZ136" s="48"/>
      <c r="WRA136" s="48"/>
      <c r="WRB136" s="48"/>
      <c r="WRC136" s="48"/>
      <c r="WRD136" s="48"/>
      <c r="WRE136" s="48"/>
      <c r="WRF136" s="48"/>
      <c r="WRG136" s="48"/>
      <c r="WRH136" s="48"/>
      <c r="WRI136" s="48"/>
      <c r="WRJ136" s="48"/>
      <c r="WRK136" s="48"/>
      <c r="WRL136" s="48"/>
      <c r="WRM136" s="48"/>
      <c r="WRN136" s="48"/>
      <c r="WRO136" s="48"/>
      <c r="WRP136" s="48"/>
      <c r="WRQ136" s="48"/>
      <c r="WRR136" s="48"/>
      <c r="WRS136" s="48"/>
      <c r="WRT136" s="48"/>
      <c r="WRU136" s="48"/>
      <c r="WRV136" s="48"/>
      <c r="WRW136" s="48"/>
      <c r="WRX136" s="48"/>
      <c r="WRY136" s="48"/>
      <c r="WRZ136" s="48"/>
      <c r="WSA136" s="48"/>
      <c r="WSB136" s="48"/>
      <c r="WSC136" s="48"/>
      <c r="WSD136" s="48"/>
      <c r="WSE136" s="48"/>
      <c r="WSF136" s="48"/>
      <c r="WSG136" s="48"/>
      <c r="WSH136" s="48"/>
      <c r="WSI136" s="48"/>
      <c r="WSJ136" s="48"/>
      <c r="WSK136" s="48"/>
      <c r="WSL136" s="48"/>
      <c r="WSM136" s="48"/>
      <c r="WSN136" s="48"/>
      <c r="WSO136" s="48"/>
      <c r="WSP136" s="48"/>
      <c r="WSQ136" s="48"/>
      <c r="WSR136" s="48"/>
      <c r="WSS136" s="48"/>
      <c r="WST136" s="48"/>
      <c r="WSU136" s="48"/>
      <c r="WSV136" s="48"/>
      <c r="WSW136" s="48"/>
      <c r="WSX136" s="48"/>
      <c r="WSY136" s="48"/>
      <c r="WSZ136" s="48"/>
      <c r="WTA136" s="48"/>
      <c r="WTB136" s="48"/>
      <c r="WTC136" s="48"/>
      <c r="WTD136" s="48"/>
      <c r="WTE136" s="48"/>
      <c r="WTF136" s="48"/>
      <c r="WTG136" s="48"/>
      <c r="WTH136" s="48"/>
      <c r="WTI136" s="48"/>
      <c r="WTJ136" s="48"/>
      <c r="WTK136" s="48"/>
      <c r="WTL136" s="48"/>
      <c r="WTM136" s="48"/>
      <c r="WTN136" s="48"/>
      <c r="WTO136" s="48"/>
      <c r="WTP136" s="48"/>
      <c r="WTQ136" s="48"/>
      <c r="WTR136" s="48"/>
      <c r="WTS136" s="48"/>
      <c r="WTT136" s="48"/>
      <c r="WTU136" s="48"/>
      <c r="WTV136" s="48"/>
      <c r="WTW136" s="48"/>
      <c r="WTX136" s="48"/>
      <c r="WTY136" s="48"/>
      <c r="WTZ136" s="48"/>
      <c r="WUA136" s="48"/>
      <c r="WUB136" s="48"/>
      <c r="WUC136" s="48"/>
      <c r="WUD136" s="48"/>
      <c r="WUE136" s="48"/>
      <c r="WUF136" s="48"/>
      <c r="WUG136" s="48"/>
      <c r="WUH136" s="48"/>
      <c r="WUI136" s="48"/>
      <c r="WUJ136" s="48"/>
      <c r="WUK136" s="48"/>
      <c r="WUL136" s="48"/>
      <c r="WUM136" s="48"/>
      <c r="WUN136" s="48"/>
      <c r="WUO136" s="48"/>
      <c r="WUP136" s="48"/>
      <c r="WUQ136" s="48"/>
      <c r="WUR136" s="48"/>
      <c r="WUS136" s="48"/>
      <c r="WUT136" s="48"/>
      <c r="WUU136" s="48"/>
      <c r="WUV136" s="48"/>
      <c r="WUW136" s="48"/>
      <c r="WUX136" s="48"/>
      <c r="WUY136" s="48"/>
      <c r="WUZ136" s="48"/>
      <c r="WVA136" s="48"/>
      <c r="WVB136" s="48"/>
      <c r="WVC136" s="48"/>
      <c r="WVD136" s="48"/>
      <c r="WVE136" s="48"/>
      <c r="WVF136" s="48"/>
      <c r="WVG136" s="48"/>
      <c r="WVH136" s="48"/>
      <c r="WVI136" s="48"/>
      <c r="WVJ136" s="48"/>
      <c r="WVK136" s="48"/>
      <c r="WVL136" s="48"/>
      <c r="WVM136" s="48"/>
      <c r="WVN136" s="48"/>
      <c r="WVO136" s="48"/>
      <c r="WVP136" s="48"/>
      <c r="WVQ136" s="48"/>
      <c r="WVR136" s="48"/>
      <c r="WVS136" s="48"/>
      <c r="WVT136" s="48"/>
      <c r="WVU136" s="48"/>
      <c r="WVV136" s="48"/>
      <c r="WVW136" s="48"/>
      <c r="WVX136" s="48"/>
      <c r="WVY136" s="48"/>
      <c r="WVZ136" s="48"/>
      <c r="WWA136" s="48"/>
      <c r="WWB136" s="48"/>
      <c r="WWC136" s="48"/>
      <c r="WWD136" s="48"/>
      <c r="WWE136" s="48"/>
      <c r="WWF136" s="48"/>
      <c r="WWG136" s="48"/>
      <c r="WWH136" s="48"/>
      <c r="WWI136" s="48"/>
      <c r="WWJ136" s="48"/>
      <c r="WWK136" s="48"/>
      <c r="WWL136" s="48"/>
      <c r="WWM136" s="48"/>
      <c r="WWN136" s="48"/>
      <c r="WWO136" s="48"/>
      <c r="WWP136" s="48"/>
      <c r="WWQ136" s="48"/>
      <c r="WWR136" s="48"/>
      <c r="WWS136" s="48"/>
      <c r="WWT136" s="48"/>
      <c r="WWU136" s="48"/>
      <c r="WWV136" s="48"/>
      <c r="WWW136" s="48"/>
      <c r="WWX136" s="48"/>
      <c r="WWY136" s="48"/>
      <c r="WWZ136" s="48"/>
      <c r="WXA136" s="48"/>
      <c r="WXB136" s="48"/>
      <c r="WXC136" s="48"/>
      <c r="WXD136" s="48"/>
      <c r="WXE136" s="48"/>
      <c r="WXF136" s="48"/>
      <c r="WXG136" s="48"/>
      <c r="WXH136" s="48"/>
      <c r="WXI136" s="48"/>
      <c r="WXJ136" s="48"/>
      <c r="WXK136" s="48"/>
      <c r="WXL136" s="48"/>
      <c r="WXM136" s="48"/>
      <c r="WXN136" s="48"/>
      <c r="WXO136" s="48"/>
      <c r="WXP136" s="48"/>
      <c r="WXQ136" s="48"/>
      <c r="WXR136" s="48"/>
      <c r="WXS136" s="48"/>
      <c r="WXT136" s="48"/>
      <c r="WXU136" s="48"/>
      <c r="WXV136" s="48"/>
      <c r="WXW136" s="48"/>
      <c r="WXX136" s="48"/>
      <c r="WXY136" s="48"/>
      <c r="WXZ136" s="48"/>
      <c r="WYA136" s="48"/>
      <c r="WYB136" s="48"/>
      <c r="WYC136" s="48"/>
      <c r="WYD136" s="48"/>
      <c r="WYE136" s="48"/>
      <c r="WYF136" s="48"/>
      <c r="WYG136" s="48"/>
      <c r="WYH136" s="48"/>
      <c r="WYI136" s="48"/>
      <c r="WYJ136" s="48"/>
      <c r="WYK136" s="48"/>
      <c r="WYL136" s="48"/>
      <c r="WYM136" s="48"/>
      <c r="WYN136" s="48"/>
      <c r="WYO136" s="48"/>
      <c r="WYP136" s="48"/>
      <c r="WYQ136" s="48"/>
      <c r="WYR136" s="48"/>
      <c r="WYS136" s="48"/>
      <c r="WYT136" s="48"/>
      <c r="WYU136" s="48"/>
      <c r="WYV136" s="48"/>
      <c r="WYW136" s="48"/>
      <c r="WYX136" s="48"/>
      <c r="WYY136" s="48"/>
      <c r="WYZ136" s="48"/>
      <c r="WZA136" s="48"/>
      <c r="WZB136" s="48"/>
      <c r="WZC136" s="48"/>
      <c r="WZD136" s="48"/>
      <c r="WZE136" s="48"/>
      <c r="WZF136" s="48"/>
      <c r="WZG136" s="48"/>
      <c r="WZH136" s="48"/>
      <c r="WZI136" s="48"/>
      <c r="WZJ136" s="48"/>
      <c r="WZK136" s="48"/>
      <c r="WZL136" s="48"/>
      <c r="WZM136" s="48"/>
      <c r="WZN136" s="48"/>
      <c r="WZO136" s="48"/>
      <c r="WZP136" s="48"/>
      <c r="WZQ136" s="48"/>
      <c r="WZR136" s="48"/>
      <c r="WZS136" s="48"/>
      <c r="WZT136" s="48"/>
      <c r="WZU136" s="48"/>
      <c r="WZV136" s="48"/>
      <c r="WZW136" s="48"/>
      <c r="WZX136" s="48"/>
      <c r="WZY136" s="48"/>
      <c r="WZZ136" s="48"/>
      <c r="XAA136" s="48"/>
      <c r="XAB136" s="48"/>
      <c r="XAC136" s="48"/>
      <c r="XAD136" s="48"/>
      <c r="XAE136" s="48"/>
      <c r="XAF136" s="48"/>
      <c r="XAG136" s="48"/>
      <c r="XAH136" s="48"/>
      <c r="XAI136" s="48"/>
      <c r="XAJ136" s="48"/>
      <c r="XAK136" s="48"/>
      <c r="XAL136" s="48"/>
      <c r="XAM136" s="48"/>
      <c r="XAN136" s="48"/>
      <c r="XAO136" s="48"/>
      <c r="XAP136" s="48"/>
      <c r="XAQ136" s="48"/>
      <c r="XAR136" s="48"/>
      <c r="XAS136" s="48"/>
      <c r="XAT136" s="48"/>
      <c r="XAU136" s="48"/>
      <c r="XAV136" s="48"/>
      <c r="XAW136" s="48"/>
      <c r="XAX136" s="48"/>
      <c r="XAY136" s="48"/>
      <c r="XAZ136" s="48"/>
      <c r="XBA136" s="48"/>
      <c r="XBB136" s="48"/>
      <c r="XBC136" s="48"/>
      <c r="XBD136" s="48"/>
      <c r="XBE136" s="48"/>
      <c r="XBF136" s="48"/>
      <c r="XBG136" s="48"/>
      <c r="XBH136" s="48"/>
      <c r="XBI136" s="48"/>
      <c r="XBJ136" s="48"/>
      <c r="XBK136" s="48"/>
      <c r="XBL136" s="48"/>
      <c r="XBM136" s="48"/>
      <c r="XBN136" s="48"/>
      <c r="XBO136" s="48"/>
      <c r="XBP136" s="48"/>
      <c r="XBQ136" s="48"/>
      <c r="XBR136" s="48"/>
      <c r="XBS136" s="48"/>
      <c r="XBT136" s="48"/>
      <c r="XBU136" s="48"/>
      <c r="XBV136" s="48"/>
      <c r="XBW136" s="48"/>
      <c r="XBX136" s="48"/>
      <c r="XBY136" s="48"/>
      <c r="XBZ136" s="48"/>
      <c r="XCA136" s="48"/>
      <c r="XCB136" s="48"/>
      <c r="XCC136" s="48"/>
      <c r="XCD136" s="48"/>
      <c r="XCE136" s="48"/>
      <c r="XCF136" s="48"/>
      <c r="XCG136" s="48"/>
      <c r="XCH136" s="48"/>
      <c r="XCI136" s="48"/>
      <c r="XCJ136" s="48"/>
      <c r="XCK136" s="48"/>
      <c r="XCL136" s="48"/>
      <c r="XCM136" s="48"/>
      <c r="XCN136" s="48"/>
      <c r="XCO136" s="48"/>
      <c r="XCP136" s="48"/>
      <c r="XCQ136" s="48"/>
      <c r="XCR136" s="48"/>
      <c r="XCS136" s="48"/>
      <c r="XCT136" s="48"/>
      <c r="XCU136" s="48"/>
      <c r="XCV136" s="48"/>
      <c r="XCW136" s="48"/>
      <c r="XCX136" s="48"/>
      <c r="XCY136" s="48"/>
      <c r="XCZ136" s="48"/>
      <c r="XDA136" s="48"/>
      <c r="XDB136" s="48"/>
      <c r="XDC136" s="48"/>
      <c r="XDD136" s="48"/>
      <c r="XDE136" s="48"/>
      <c r="XDF136" s="48"/>
      <c r="XDG136" s="48"/>
      <c r="XDH136" s="48"/>
      <c r="XDI136" s="48"/>
      <c r="XDJ136" s="48"/>
      <c r="XDK136" s="48"/>
      <c r="XDL136" s="48"/>
      <c r="XDM136" s="48"/>
      <c r="XDN136" s="48"/>
      <c r="XDO136" s="48"/>
      <c r="XDP136" s="48"/>
      <c r="XDQ136" s="48"/>
      <c r="XDR136" s="48"/>
      <c r="XDS136" s="48"/>
      <c r="XDT136" s="48"/>
      <c r="XDU136" s="48"/>
      <c r="XDV136" s="48"/>
      <c r="XDW136" s="48"/>
      <c r="XDX136" s="48"/>
      <c r="XDY136" s="48"/>
      <c r="XDZ136" s="48"/>
      <c r="XEA136" s="48"/>
      <c r="XEB136" s="48"/>
      <c r="XEC136" s="48"/>
      <c r="XED136" s="48"/>
      <c r="XEE136" s="48"/>
      <c r="XEF136" s="48"/>
      <c r="XEG136" s="48"/>
      <c r="XEH136" s="48"/>
      <c r="XEI136" s="48"/>
      <c r="XEJ136" s="48"/>
      <c r="XEK136" s="48"/>
      <c r="XEL136" s="48"/>
      <c r="XEM136" s="48"/>
      <c r="XEN136" s="48"/>
      <c r="XEO136" s="48"/>
      <c r="XEP136" s="48"/>
      <c r="XEQ136" s="48"/>
      <c r="XER136" s="48"/>
      <c r="XES136" s="48"/>
      <c r="XET136" s="48"/>
      <c r="XEU136" s="48"/>
      <c r="XEV136" s="48"/>
      <c r="XEW136" s="48"/>
      <c r="XEX136" s="48"/>
      <c r="XEY136" s="48"/>
      <c r="XEZ136" s="48"/>
      <c r="XFA136" s="48"/>
      <c r="XFB136" s="48"/>
    </row>
    <row r="137" spans="1:16382" ht="19.2" x14ac:dyDescent="0.45">
      <c r="A137" s="6">
        <v>134</v>
      </c>
      <c r="B137" s="12" t="s">
        <v>834</v>
      </c>
      <c r="C137" s="7" t="s">
        <v>948</v>
      </c>
      <c r="D137" s="46" t="s">
        <v>949</v>
      </c>
      <c r="E137" s="46"/>
      <c r="F137" s="97">
        <v>45805</v>
      </c>
      <c r="G137" s="23" t="s">
        <v>853</v>
      </c>
      <c r="H137" s="9" t="s">
        <v>838</v>
      </c>
      <c r="I137" s="9" t="s">
        <v>854</v>
      </c>
      <c r="J137" s="6">
        <f t="shared" si="4"/>
        <v>2</v>
      </c>
      <c r="K137" s="9" t="s">
        <v>426</v>
      </c>
      <c r="L137" s="23"/>
      <c r="M137" s="55" t="s">
        <v>1707</v>
      </c>
      <c r="N137" s="55"/>
      <c r="O137" s="55" t="s">
        <v>128</v>
      </c>
      <c r="P137" s="55"/>
      <c r="Q137" s="96">
        <v>45805</v>
      </c>
      <c r="R137" s="9" t="s">
        <v>1371</v>
      </c>
      <c r="S137" s="94" t="s">
        <v>1372</v>
      </c>
      <c r="T137" s="94"/>
      <c r="U137" s="55"/>
      <c r="V137" s="46"/>
      <c r="W137" s="10" t="s">
        <v>1373</v>
      </c>
      <c r="X137" s="102">
        <v>45805</v>
      </c>
      <c r="Y137" s="10" t="s">
        <v>1374</v>
      </c>
      <c r="Z137" s="10"/>
      <c r="AA137" s="102"/>
      <c r="AB137" s="10"/>
      <c r="AC137" s="10"/>
      <c r="AD137" s="102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spans="1:16382" x14ac:dyDescent="0.4">
      <c r="A138" s="6">
        <v>135</v>
      </c>
      <c r="B138" s="63" t="s">
        <v>1375</v>
      </c>
      <c r="C138" s="35">
        <v>200635111</v>
      </c>
      <c r="D138" s="35" t="s">
        <v>1401</v>
      </c>
      <c r="E138" s="35"/>
      <c r="F138" s="97">
        <v>45805</v>
      </c>
      <c r="G138" s="23" t="s">
        <v>1318</v>
      </c>
      <c r="H138" s="9" t="s">
        <v>1360</v>
      </c>
      <c r="I138" s="9" t="s">
        <v>1314</v>
      </c>
      <c r="J138" s="6">
        <f t="shared" si="4"/>
        <v>1</v>
      </c>
      <c r="K138" s="9" t="s">
        <v>1361</v>
      </c>
      <c r="L138" s="23"/>
      <c r="M138" s="55" t="s">
        <v>1707</v>
      </c>
      <c r="N138" s="55"/>
      <c r="O138" s="55" t="s">
        <v>128</v>
      </c>
      <c r="P138" s="55"/>
      <c r="Q138" s="96">
        <v>45806</v>
      </c>
      <c r="R138" s="9" t="s">
        <v>1318</v>
      </c>
      <c r="S138" s="94" t="s">
        <v>1362</v>
      </c>
      <c r="T138" s="94"/>
      <c r="U138" s="55"/>
      <c r="V138" s="35"/>
      <c r="W138" s="10"/>
      <c r="X138" s="102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spans="1:16382" ht="19.2" x14ac:dyDescent="0.4">
      <c r="A139" s="6">
        <v>136</v>
      </c>
      <c r="B139" s="63" t="s">
        <v>1376</v>
      </c>
      <c r="C139" s="35">
        <v>201137023</v>
      </c>
      <c r="D139" s="62" t="s">
        <v>1402</v>
      </c>
      <c r="E139" s="62"/>
      <c r="F139" s="97">
        <v>45805</v>
      </c>
      <c r="G139" s="23" t="s">
        <v>1333</v>
      </c>
      <c r="H139" s="23" t="s">
        <v>1355</v>
      </c>
      <c r="I139" s="23" t="s">
        <v>1314</v>
      </c>
      <c r="J139" s="26">
        <f t="shared" si="4"/>
        <v>1</v>
      </c>
      <c r="K139" s="23" t="s">
        <v>1361</v>
      </c>
      <c r="L139" s="23" t="s">
        <v>107</v>
      </c>
      <c r="M139" s="55" t="s">
        <v>1707</v>
      </c>
      <c r="N139" s="55" t="s">
        <v>107</v>
      </c>
      <c r="O139" s="55" t="s">
        <v>128</v>
      </c>
      <c r="P139" s="55" t="s">
        <v>1665</v>
      </c>
      <c r="Q139" s="96">
        <v>46092</v>
      </c>
      <c r="R139" s="9" t="s">
        <v>317</v>
      </c>
      <c r="S139" s="94" t="s">
        <v>1751</v>
      </c>
      <c r="T139" s="94"/>
      <c r="U139" s="55" t="s">
        <v>1680</v>
      </c>
      <c r="V139" s="85" t="s">
        <v>108</v>
      </c>
      <c r="W139" s="10"/>
      <c r="X139" s="102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spans="1:16382" ht="19.2" x14ac:dyDescent="0.4">
      <c r="A140" s="6">
        <v>137</v>
      </c>
      <c r="B140" s="63" t="s">
        <v>1377</v>
      </c>
      <c r="C140" s="35" t="s">
        <v>1403</v>
      </c>
      <c r="D140" s="62" t="s">
        <v>1404</v>
      </c>
      <c r="E140" s="62"/>
      <c r="F140" s="97">
        <v>45805</v>
      </c>
      <c r="G140" s="23" t="s">
        <v>1363</v>
      </c>
      <c r="H140" s="23" t="s">
        <v>1365</v>
      </c>
      <c r="I140" s="23" t="s">
        <v>1366</v>
      </c>
      <c r="J140" s="26">
        <f t="shared" si="4"/>
        <v>1</v>
      </c>
      <c r="K140" s="23" t="s">
        <v>1364</v>
      </c>
      <c r="L140" s="23" t="s">
        <v>107</v>
      </c>
      <c r="M140" s="55" t="s">
        <v>1707</v>
      </c>
      <c r="N140" s="55" t="s">
        <v>107</v>
      </c>
      <c r="O140" s="55" t="s">
        <v>128</v>
      </c>
      <c r="P140" s="55" t="s">
        <v>1665</v>
      </c>
      <c r="Q140" s="96">
        <v>46066</v>
      </c>
      <c r="R140" s="9" t="s">
        <v>1674</v>
      </c>
      <c r="S140" s="94" t="s">
        <v>1675</v>
      </c>
      <c r="T140" s="94"/>
      <c r="U140" s="55"/>
      <c r="V140" s="85" t="s">
        <v>108</v>
      </c>
      <c r="W140" s="10"/>
      <c r="X140" s="102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spans="1:16382" ht="19.2" x14ac:dyDescent="0.45">
      <c r="A141" s="6">
        <v>138</v>
      </c>
      <c r="B141" s="12" t="s">
        <v>858</v>
      </c>
      <c r="C141" s="7" t="s">
        <v>985</v>
      </c>
      <c r="D141" s="46" t="s">
        <v>986</v>
      </c>
      <c r="E141" s="46" t="s">
        <v>1822</v>
      </c>
      <c r="F141" s="97">
        <v>45806</v>
      </c>
      <c r="G141" s="23" t="s">
        <v>871</v>
      </c>
      <c r="H141" s="23" t="s">
        <v>872</v>
      </c>
      <c r="I141" s="23" t="s">
        <v>873</v>
      </c>
      <c r="J141" s="26">
        <f t="shared" si="4"/>
        <v>2</v>
      </c>
      <c r="K141" s="23" t="s">
        <v>869</v>
      </c>
      <c r="L141" s="23" t="s">
        <v>107</v>
      </c>
      <c r="M141" s="55" t="s">
        <v>1708</v>
      </c>
      <c r="N141" s="55" t="s">
        <v>1656</v>
      </c>
      <c r="O141" s="55"/>
      <c r="P141" s="55" t="s">
        <v>1665</v>
      </c>
      <c r="Q141" s="96">
        <v>46066</v>
      </c>
      <c r="R141" s="9" t="s">
        <v>1662</v>
      </c>
      <c r="S141" s="94" t="s">
        <v>1683</v>
      </c>
      <c r="T141" s="94"/>
      <c r="U141" s="55" t="s">
        <v>1680</v>
      </c>
      <c r="V141" s="46" t="s">
        <v>1759</v>
      </c>
      <c r="W141" s="10" t="s">
        <v>1328</v>
      </c>
      <c r="X141" s="102">
        <v>45806</v>
      </c>
      <c r="Y141" s="10" t="s">
        <v>1229</v>
      </c>
      <c r="Z141" s="10"/>
      <c r="AA141" s="102"/>
      <c r="AB141" s="10"/>
      <c r="AC141" s="10"/>
      <c r="AD141" s="102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spans="1:16382" ht="19.2" x14ac:dyDescent="0.4">
      <c r="A142" s="6">
        <v>139</v>
      </c>
      <c r="B142" s="6" t="s">
        <v>1236</v>
      </c>
      <c r="C142" s="36" t="s">
        <v>1280</v>
      </c>
      <c r="D142" s="167" t="s">
        <v>1281</v>
      </c>
      <c r="E142" s="167" t="s">
        <v>1820</v>
      </c>
      <c r="F142" s="97">
        <v>45806</v>
      </c>
      <c r="G142" s="23" t="s">
        <v>1237</v>
      </c>
      <c r="H142" s="23" t="s">
        <v>1339</v>
      </c>
      <c r="I142" s="23" t="s">
        <v>1238</v>
      </c>
      <c r="J142" s="26">
        <f t="shared" si="4"/>
        <v>3</v>
      </c>
      <c r="K142" s="23" t="s">
        <v>1340</v>
      </c>
      <c r="L142" s="23" t="s">
        <v>107</v>
      </c>
      <c r="M142" s="55" t="s">
        <v>1707</v>
      </c>
      <c r="N142" s="55" t="s">
        <v>1656</v>
      </c>
      <c r="O142" s="55" t="s">
        <v>128</v>
      </c>
      <c r="P142" s="55" t="s">
        <v>1665</v>
      </c>
      <c r="Q142" s="96">
        <v>46066</v>
      </c>
      <c r="R142" s="9" t="s">
        <v>1662</v>
      </c>
      <c r="S142" s="94" t="s">
        <v>1843</v>
      </c>
      <c r="T142" s="94"/>
      <c r="U142" s="55" t="s">
        <v>1680</v>
      </c>
      <c r="V142" s="46" t="s">
        <v>128</v>
      </c>
      <c r="W142" s="10" t="s">
        <v>1239</v>
      </c>
      <c r="X142" s="102"/>
      <c r="Y142" s="10" t="s">
        <v>1240</v>
      </c>
      <c r="Z142" s="10" t="s">
        <v>1328</v>
      </c>
      <c r="AA142" s="102">
        <v>45805</v>
      </c>
      <c r="AB142" s="10" t="s">
        <v>1334</v>
      </c>
      <c r="AC142" s="10"/>
      <c r="AD142" s="102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spans="1:16382" ht="19.2" x14ac:dyDescent="0.4">
      <c r="A143" s="6">
        <v>140</v>
      </c>
      <c r="B143" s="6" t="s">
        <v>17</v>
      </c>
      <c r="C143" s="7" t="s">
        <v>49</v>
      </c>
      <c r="D143" s="46" t="s">
        <v>50</v>
      </c>
      <c r="E143" s="46"/>
      <c r="F143" s="97">
        <v>45806</v>
      </c>
      <c r="G143" s="23" t="s">
        <v>1326</v>
      </c>
      <c r="H143" s="23" t="s">
        <v>1327</v>
      </c>
      <c r="I143" s="23" t="s">
        <v>1710</v>
      </c>
      <c r="J143" s="26">
        <f t="shared" si="4"/>
        <v>4</v>
      </c>
      <c r="K143" s="23" t="s">
        <v>23</v>
      </c>
      <c r="L143" s="23" t="s">
        <v>107</v>
      </c>
      <c r="M143" s="55" t="s">
        <v>1707</v>
      </c>
      <c r="N143" s="55" t="s">
        <v>1656</v>
      </c>
      <c r="O143" s="55" t="s">
        <v>128</v>
      </c>
      <c r="P143" s="55" t="s">
        <v>1665</v>
      </c>
      <c r="Q143" s="96">
        <v>46065</v>
      </c>
      <c r="R143" s="9" t="s">
        <v>1662</v>
      </c>
      <c r="S143" s="94" t="s">
        <v>1709</v>
      </c>
      <c r="T143" s="94" t="s">
        <v>578</v>
      </c>
      <c r="U143" s="55"/>
      <c r="V143" s="85" t="s">
        <v>108</v>
      </c>
      <c r="W143" s="10" t="s">
        <v>328</v>
      </c>
      <c r="X143" s="102">
        <v>45161</v>
      </c>
      <c r="Y143" s="10" t="s">
        <v>28</v>
      </c>
      <c r="Z143" s="10" t="s">
        <v>897</v>
      </c>
      <c r="AA143" s="102">
        <v>45510</v>
      </c>
      <c r="AB143" s="10" t="s">
        <v>28</v>
      </c>
      <c r="AC143" s="10" t="s">
        <v>1325</v>
      </c>
      <c r="AD143" s="102">
        <v>45806</v>
      </c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spans="1:16382" ht="19.2" x14ac:dyDescent="0.45">
      <c r="A144" s="6">
        <v>141</v>
      </c>
      <c r="B144" s="12" t="s">
        <v>834</v>
      </c>
      <c r="C144" s="7" t="s">
        <v>922</v>
      </c>
      <c r="D144" s="46" t="s">
        <v>923</v>
      </c>
      <c r="E144" s="46"/>
      <c r="F144" s="97">
        <v>45806</v>
      </c>
      <c r="G144" s="23" t="s">
        <v>1329</v>
      </c>
      <c r="H144" s="23" t="s">
        <v>1330</v>
      </c>
      <c r="I144" s="23" t="s">
        <v>1331</v>
      </c>
      <c r="J144" s="26">
        <f t="shared" si="4"/>
        <v>2</v>
      </c>
      <c r="K144" s="23" t="s">
        <v>1332</v>
      </c>
      <c r="L144" s="23" t="s">
        <v>107</v>
      </c>
      <c r="M144" s="55" t="s">
        <v>1707</v>
      </c>
      <c r="N144" s="55" t="s">
        <v>1656</v>
      </c>
      <c r="O144" s="55" t="s">
        <v>128</v>
      </c>
      <c r="P144" s="55" t="s">
        <v>1665</v>
      </c>
      <c r="Q144" s="96">
        <v>46064</v>
      </c>
      <c r="R144" s="9" t="s">
        <v>1662</v>
      </c>
      <c r="S144" s="94" t="s">
        <v>1661</v>
      </c>
      <c r="T144" s="94" t="s">
        <v>844</v>
      </c>
      <c r="U144" s="55"/>
      <c r="V144" s="85" t="s">
        <v>108</v>
      </c>
      <c r="W144" s="10" t="s">
        <v>1333</v>
      </c>
      <c r="X144" s="102">
        <v>45806</v>
      </c>
      <c r="Y144" s="10" t="s">
        <v>1334</v>
      </c>
      <c r="Z144" s="10"/>
      <c r="AA144" s="102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spans="1:49" x14ac:dyDescent="0.4">
      <c r="A145" s="6">
        <v>142</v>
      </c>
      <c r="B145" s="63" t="s">
        <v>1324</v>
      </c>
      <c r="C145" s="35">
        <v>200832302</v>
      </c>
      <c r="D145" s="62" t="s">
        <v>1391</v>
      </c>
      <c r="E145" s="62"/>
      <c r="F145" s="97">
        <v>45806</v>
      </c>
      <c r="G145" s="23" t="s">
        <v>1318</v>
      </c>
      <c r="H145" s="9" t="s">
        <v>1319</v>
      </c>
      <c r="I145" s="9" t="s">
        <v>1314</v>
      </c>
      <c r="J145" s="6">
        <f t="shared" si="4"/>
        <v>1</v>
      </c>
      <c r="K145" s="9" t="s">
        <v>1317</v>
      </c>
      <c r="L145" s="23"/>
      <c r="M145" s="55" t="s">
        <v>1707</v>
      </c>
      <c r="N145" s="55"/>
      <c r="O145" s="55" t="s">
        <v>128</v>
      </c>
      <c r="P145" s="55"/>
      <c r="Q145" s="96">
        <v>45855</v>
      </c>
      <c r="R145" s="9" t="s">
        <v>1475</v>
      </c>
      <c r="S145" s="94" t="s">
        <v>1474</v>
      </c>
      <c r="T145" s="94" t="s">
        <v>1290</v>
      </c>
      <c r="U145" s="55"/>
      <c r="V145" s="62"/>
      <c r="W145" s="10"/>
      <c r="X145" s="102"/>
      <c r="Y145" s="10"/>
      <c r="Z145" s="10"/>
      <c r="AA145" s="102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spans="1:49" x14ac:dyDescent="0.4">
      <c r="A146" s="6">
        <v>143</v>
      </c>
      <c r="B146" s="63" t="s">
        <v>1349</v>
      </c>
      <c r="C146" s="35" t="s">
        <v>1395</v>
      </c>
      <c r="D146" s="62" t="s">
        <v>1396</v>
      </c>
      <c r="E146" s="62"/>
      <c r="F146" s="97">
        <v>45806</v>
      </c>
      <c r="G146" s="23" t="s">
        <v>1345</v>
      </c>
      <c r="H146" s="9" t="s">
        <v>1319</v>
      </c>
      <c r="I146" s="9" t="s">
        <v>1346</v>
      </c>
      <c r="J146" s="6">
        <f t="shared" si="4"/>
        <v>1</v>
      </c>
      <c r="K146" s="9" t="s">
        <v>1347</v>
      </c>
      <c r="L146" s="23"/>
      <c r="M146" s="55" t="s">
        <v>1707</v>
      </c>
      <c r="N146" s="55"/>
      <c r="O146" s="55" t="s">
        <v>128</v>
      </c>
      <c r="P146" s="55"/>
      <c r="Q146" s="96">
        <v>45855</v>
      </c>
      <c r="R146" s="9" t="s">
        <v>1475</v>
      </c>
      <c r="S146" s="94" t="s">
        <v>1474</v>
      </c>
      <c r="T146" s="94"/>
      <c r="U146" s="55"/>
      <c r="V146" s="62"/>
      <c r="W146" s="10"/>
      <c r="X146" s="102"/>
      <c r="Y146" s="10"/>
      <c r="Z146" s="10"/>
      <c r="AA146" s="102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spans="1:49" x14ac:dyDescent="0.4">
      <c r="A147" s="6">
        <v>144</v>
      </c>
      <c r="B147" s="63" t="s">
        <v>1358</v>
      </c>
      <c r="C147" s="35" t="s">
        <v>1397</v>
      </c>
      <c r="D147" s="62" t="s">
        <v>1398</v>
      </c>
      <c r="E147" s="62"/>
      <c r="F147" s="97">
        <v>45806</v>
      </c>
      <c r="G147" s="23" t="s">
        <v>1351</v>
      </c>
      <c r="H147" s="9" t="s">
        <v>1319</v>
      </c>
      <c r="I147" s="9" t="s">
        <v>1346</v>
      </c>
      <c r="J147" s="6">
        <f t="shared" si="4"/>
        <v>1</v>
      </c>
      <c r="K147" s="9" t="s">
        <v>1317</v>
      </c>
      <c r="L147" s="23"/>
      <c r="M147" s="55" t="s">
        <v>1707</v>
      </c>
      <c r="N147" s="55"/>
      <c r="O147" s="55" t="s">
        <v>128</v>
      </c>
      <c r="P147" s="55"/>
      <c r="Q147" s="96">
        <v>45855</v>
      </c>
      <c r="R147" s="9" t="s">
        <v>1475</v>
      </c>
      <c r="S147" s="94" t="s">
        <v>1474</v>
      </c>
      <c r="T147" s="94"/>
      <c r="U147" s="55"/>
      <c r="V147" s="62"/>
      <c r="W147" s="10"/>
      <c r="X147" s="102"/>
      <c r="Y147" s="10"/>
      <c r="Z147" s="10"/>
      <c r="AA147" s="102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spans="1:49" ht="19.2" x14ac:dyDescent="0.4">
      <c r="A148" s="6">
        <v>145</v>
      </c>
      <c r="B148" s="63" t="s">
        <v>1324</v>
      </c>
      <c r="C148" s="35" t="s">
        <v>1392</v>
      </c>
      <c r="D148" s="62" t="s">
        <v>1393</v>
      </c>
      <c r="E148" s="62"/>
      <c r="F148" s="97">
        <v>45806</v>
      </c>
      <c r="G148" s="23" t="s">
        <v>1333</v>
      </c>
      <c r="H148" s="9" t="s">
        <v>1316</v>
      </c>
      <c r="I148" s="9" t="s">
        <v>1314</v>
      </c>
      <c r="J148" s="6">
        <f t="shared" si="4"/>
        <v>2</v>
      </c>
      <c r="K148" s="9" t="s">
        <v>1335</v>
      </c>
      <c r="L148" s="23" t="s">
        <v>107</v>
      </c>
      <c r="M148" s="55" t="s">
        <v>1707</v>
      </c>
      <c r="N148" s="81" t="s">
        <v>1656</v>
      </c>
      <c r="O148" s="55" t="s">
        <v>128</v>
      </c>
      <c r="P148" s="55" t="s">
        <v>1665</v>
      </c>
      <c r="Q148" s="96">
        <v>45855</v>
      </c>
      <c r="R148" s="9" t="s">
        <v>647</v>
      </c>
      <c r="S148" s="109" t="s">
        <v>1492</v>
      </c>
      <c r="T148" s="94" t="s">
        <v>1336</v>
      </c>
      <c r="U148" s="55"/>
      <c r="V148" s="85" t="s">
        <v>108</v>
      </c>
      <c r="W148" s="10" t="s">
        <v>1337</v>
      </c>
      <c r="X148" s="102">
        <v>45805</v>
      </c>
      <c r="Y148" s="10" t="s">
        <v>1338</v>
      </c>
      <c r="Z148" s="10"/>
      <c r="AA148" s="102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spans="1:49" x14ac:dyDescent="0.4">
      <c r="A149" s="6">
        <v>146</v>
      </c>
      <c r="B149" s="63" t="s">
        <v>1348</v>
      </c>
      <c r="C149" s="35">
        <v>201131813</v>
      </c>
      <c r="D149" s="62" t="s">
        <v>1394</v>
      </c>
      <c r="E149" s="62"/>
      <c r="F149" s="97">
        <v>45806</v>
      </c>
      <c r="G149" s="23" t="s">
        <v>1341</v>
      </c>
      <c r="H149" s="9" t="s">
        <v>1342</v>
      </c>
      <c r="I149" s="9" t="s">
        <v>1314</v>
      </c>
      <c r="J149" s="6">
        <f t="shared" si="4"/>
        <v>3</v>
      </c>
      <c r="K149" s="9" t="s">
        <v>1343</v>
      </c>
      <c r="L149" s="23"/>
      <c r="M149" s="55" t="s">
        <v>1707</v>
      </c>
      <c r="N149" s="55"/>
      <c r="O149" s="55" t="s">
        <v>128</v>
      </c>
      <c r="P149" s="55"/>
      <c r="Q149" s="96">
        <v>45806</v>
      </c>
      <c r="R149" s="9" t="s">
        <v>1341</v>
      </c>
      <c r="S149" s="94" t="s">
        <v>1344</v>
      </c>
      <c r="T149" s="94" t="s">
        <v>1541</v>
      </c>
      <c r="U149" s="55"/>
      <c r="V149" s="62"/>
      <c r="W149" s="10" t="s">
        <v>1368</v>
      </c>
      <c r="X149" s="102">
        <v>45805</v>
      </c>
      <c r="Y149" s="10" t="s">
        <v>1367</v>
      </c>
      <c r="Z149" s="10" t="s">
        <v>145</v>
      </c>
      <c r="AA149" s="102">
        <v>45899</v>
      </c>
      <c r="AB149" s="10" t="s">
        <v>485</v>
      </c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spans="1:49" x14ac:dyDescent="0.4">
      <c r="A150" s="6">
        <v>147</v>
      </c>
      <c r="B150" s="63" t="s">
        <v>1350</v>
      </c>
      <c r="C150" s="35" t="s">
        <v>1399</v>
      </c>
      <c r="D150" s="62" t="s">
        <v>1400</v>
      </c>
      <c r="E150" s="62"/>
      <c r="F150" s="97">
        <v>45806</v>
      </c>
      <c r="G150" s="23" t="s">
        <v>1341</v>
      </c>
      <c r="H150" s="9" t="s">
        <v>1355</v>
      </c>
      <c r="I150" s="9" t="s">
        <v>1314</v>
      </c>
      <c r="J150" s="6">
        <f t="shared" si="4"/>
        <v>1</v>
      </c>
      <c r="K150" s="9" t="s">
        <v>1356</v>
      </c>
      <c r="L150" s="23"/>
      <c r="M150" s="55" t="s">
        <v>1707</v>
      </c>
      <c r="N150" s="55"/>
      <c r="O150" s="55" t="s">
        <v>128</v>
      </c>
      <c r="P150" s="55"/>
      <c r="Q150" s="96">
        <v>45855</v>
      </c>
      <c r="R150" s="9" t="s">
        <v>1475</v>
      </c>
      <c r="S150" s="94" t="s">
        <v>1474</v>
      </c>
      <c r="T150" s="94" t="s">
        <v>1290</v>
      </c>
      <c r="U150" s="55"/>
      <c r="V150" s="62"/>
      <c r="W150" s="10"/>
      <c r="X150" s="102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spans="1:49" x14ac:dyDescent="0.4">
      <c r="A151" s="6">
        <v>148</v>
      </c>
      <c r="B151" s="63" t="s">
        <v>1359</v>
      </c>
      <c r="C151" s="35" t="s">
        <v>88</v>
      </c>
      <c r="D151" s="72" t="s">
        <v>89</v>
      </c>
      <c r="E151" s="72"/>
      <c r="F151" s="97">
        <v>45806</v>
      </c>
      <c r="G151" s="23" t="s">
        <v>1357</v>
      </c>
      <c r="H151" s="9" t="s">
        <v>1355</v>
      </c>
      <c r="I151" s="9" t="s">
        <v>1314</v>
      </c>
      <c r="J151" s="6">
        <f t="shared" si="4"/>
        <v>1</v>
      </c>
      <c r="K151" s="9" t="s">
        <v>1356</v>
      </c>
      <c r="L151" s="23"/>
      <c r="M151" s="55" t="s">
        <v>1707</v>
      </c>
      <c r="N151" s="55"/>
      <c r="O151" s="55" t="s">
        <v>128</v>
      </c>
      <c r="P151" s="55"/>
      <c r="Q151" s="96">
        <v>45855</v>
      </c>
      <c r="R151" s="9" t="s">
        <v>1477</v>
      </c>
      <c r="S151" s="94" t="s">
        <v>1478</v>
      </c>
      <c r="T151" s="94" t="s">
        <v>1290</v>
      </c>
      <c r="U151" s="55"/>
      <c r="V151" s="72"/>
      <c r="W151" s="10"/>
      <c r="X151" s="102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spans="1:49" ht="19.2" x14ac:dyDescent="0.4">
      <c r="A152" s="6">
        <v>149</v>
      </c>
      <c r="B152" s="63" t="s">
        <v>1322</v>
      </c>
      <c r="C152" s="35" t="s">
        <v>1388</v>
      </c>
      <c r="D152" s="62" t="s">
        <v>1389</v>
      </c>
      <c r="E152" s="62"/>
      <c r="F152" s="97">
        <v>45807</v>
      </c>
      <c r="G152" s="23" t="s">
        <v>1315</v>
      </c>
      <c r="H152" s="23" t="s">
        <v>1316</v>
      </c>
      <c r="I152" s="23" t="s">
        <v>1314</v>
      </c>
      <c r="J152" s="26">
        <f t="shared" si="4"/>
        <v>2</v>
      </c>
      <c r="K152" s="23" t="s">
        <v>1317</v>
      </c>
      <c r="L152" s="23" t="s">
        <v>107</v>
      </c>
      <c r="M152" s="55" t="s">
        <v>1707</v>
      </c>
      <c r="N152" s="55" t="s">
        <v>1656</v>
      </c>
      <c r="O152" s="55" t="s">
        <v>128</v>
      </c>
      <c r="P152" s="55" t="s">
        <v>1665</v>
      </c>
      <c r="Q152" s="96">
        <v>46066</v>
      </c>
      <c r="R152" s="9" t="s">
        <v>1674</v>
      </c>
      <c r="S152" s="94" t="s">
        <v>1778</v>
      </c>
      <c r="T152" s="94" t="s">
        <v>1290</v>
      </c>
      <c r="U152" s="55"/>
      <c r="V152" s="46" t="s">
        <v>128</v>
      </c>
      <c r="W152" s="10" t="s">
        <v>1363</v>
      </c>
      <c r="X152" s="102">
        <v>45805</v>
      </c>
      <c r="Y152" s="10" t="s">
        <v>1367</v>
      </c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spans="1:49" x14ac:dyDescent="0.4">
      <c r="A153" s="6">
        <v>150</v>
      </c>
      <c r="B153" s="63" t="s">
        <v>1323</v>
      </c>
      <c r="C153" s="35">
        <v>200837202</v>
      </c>
      <c r="D153" s="62" t="s">
        <v>1390</v>
      </c>
      <c r="E153" s="62"/>
      <c r="F153" s="97">
        <v>45807</v>
      </c>
      <c r="G153" s="23" t="s">
        <v>1315</v>
      </c>
      <c r="H153" s="9" t="s">
        <v>1316</v>
      </c>
      <c r="I153" s="9" t="s">
        <v>1314</v>
      </c>
      <c r="J153" s="6">
        <f t="shared" si="4"/>
        <v>1</v>
      </c>
      <c r="K153" s="9" t="s">
        <v>1317</v>
      </c>
      <c r="L153" s="23"/>
      <c r="M153" s="55" t="s">
        <v>1707</v>
      </c>
      <c r="N153" s="55"/>
      <c r="O153" s="55" t="s">
        <v>128</v>
      </c>
      <c r="P153" s="55"/>
      <c r="Q153" s="96">
        <v>45855</v>
      </c>
      <c r="R153" s="9" t="s">
        <v>1477</v>
      </c>
      <c r="S153" s="94" t="s">
        <v>1478</v>
      </c>
      <c r="T153" s="94" t="s">
        <v>1290</v>
      </c>
      <c r="U153" s="55"/>
      <c r="V153" s="62"/>
      <c r="W153" s="10"/>
      <c r="X153" s="102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spans="1:49" ht="19.2" x14ac:dyDescent="0.4">
      <c r="A154" s="6">
        <v>151</v>
      </c>
      <c r="B154" s="63" t="s">
        <v>1320</v>
      </c>
      <c r="C154" s="35" t="s">
        <v>1385</v>
      </c>
      <c r="D154" s="62" t="s">
        <v>1386</v>
      </c>
      <c r="E154" s="62"/>
      <c r="F154" s="97">
        <v>45810</v>
      </c>
      <c r="G154" s="23" t="s">
        <v>1311</v>
      </c>
      <c r="H154" s="23" t="s">
        <v>1352</v>
      </c>
      <c r="I154" s="23" t="s">
        <v>1314</v>
      </c>
      <c r="J154" s="26">
        <f t="shared" si="4"/>
        <v>1</v>
      </c>
      <c r="K154" s="23" t="s">
        <v>1313</v>
      </c>
      <c r="L154" s="23" t="s">
        <v>107</v>
      </c>
      <c r="M154" s="55" t="s">
        <v>1707</v>
      </c>
      <c r="N154" s="55" t="s">
        <v>107</v>
      </c>
      <c r="O154" s="55" t="s">
        <v>128</v>
      </c>
      <c r="P154" s="55" t="s">
        <v>1665</v>
      </c>
      <c r="Q154" s="96">
        <v>46093</v>
      </c>
      <c r="R154" s="9" t="s">
        <v>170</v>
      </c>
      <c r="S154" s="94" t="s">
        <v>1755</v>
      </c>
      <c r="T154" s="94"/>
      <c r="U154" s="55" t="s">
        <v>1680</v>
      </c>
      <c r="V154" s="85" t="s">
        <v>108</v>
      </c>
      <c r="W154" s="10"/>
      <c r="X154" s="102"/>
      <c r="Y154" s="10"/>
      <c r="Z154" s="10"/>
      <c r="AA154" s="102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spans="1:49" ht="19.2" x14ac:dyDescent="0.4">
      <c r="A155" s="6">
        <v>152</v>
      </c>
      <c r="B155" s="63" t="s">
        <v>1321</v>
      </c>
      <c r="C155" s="35">
        <v>201131715</v>
      </c>
      <c r="D155" s="62" t="s">
        <v>1387</v>
      </c>
      <c r="E155" s="62"/>
      <c r="F155" s="97">
        <v>45810</v>
      </c>
      <c r="G155" s="23" t="s">
        <v>1311</v>
      </c>
      <c r="H155" s="23" t="s">
        <v>1312</v>
      </c>
      <c r="I155" s="23" t="s">
        <v>1314</v>
      </c>
      <c r="J155" s="26">
        <f t="shared" si="4"/>
        <v>1</v>
      </c>
      <c r="K155" s="23" t="s">
        <v>1313</v>
      </c>
      <c r="L155" s="23" t="s">
        <v>107</v>
      </c>
      <c r="M155" s="55" t="s">
        <v>1707</v>
      </c>
      <c r="N155" s="55" t="s">
        <v>107</v>
      </c>
      <c r="O155" s="55" t="s">
        <v>128</v>
      </c>
      <c r="P155" s="55" t="s">
        <v>1665</v>
      </c>
      <c r="Q155" s="96">
        <v>46072</v>
      </c>
      <c r="R155" s="9" t="s">
        <v>1741</v>
      </c>
      <c r="S155" s="94" t="s">
        <v>1675</v>
      </c>
      <c r="T155" s="94"/>
      <c r="U155" s="55" t="s">
        <v>1680</v>
      </c>
      <c r="V155" s="85" t="s">
        <v>108</v>
      </c>
      <c r="W155" s="10"/>
      <c r="X155" s="102"/>
      <c r="Y155" s="10"/>
      <c r="Z155" s="10"/>
      <c r="AA155" s="102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spans="1:49" ht="19.2" x14ac:dyDescent="0.4">
      <c r="A156" s="6">
        <v>153</v>
      </c>
      <c r="B156" s="6" t="s">
        <v>1431</v>
      </c>
      <c r="C156" s="36" t="s">
        <v>1468</v>
      </c>
      <c r="D156" s="62" t="s">
        <v>1469</v>
      </c>
      <c r="E156" s="62"/>
      <c r="F156" s="96">
        <v>45831</v>
      </c>
      <c r="G156" s="23" t="s">
        <v>1432</v>
      </c>
      <c r="H156" s="23" t="s">
        <v>1427</v>
      </c>
      <c r="I156" s="23" t="s">
        <v>1424</v>
      </c>
      <c r="J156" s="26">
        <f t="shared" si="4"/>
        <v>1</v>
      </c>
      <c r="K156" s="23" t="s">
        <v>161</v>
      </c>
      <c r="L156" s="23" t="s">
        <v>107</v>
      </c>
      <c r="M156" s="55" t="s">
        <v>1707</v>
      </c>
      <c r="N156" s="55" t="s">
        <v>107</v>
      </c>
      <c r="O156" s="55" t="s">
        <v>128</v>
      </c>
      <c r="P156" s="55" t="s">
        <v>1665</v>
      </c>
      <c r="Q156" s="96">
        <v>46091</v>
      </c>
      <c r="R156" s="9" t="s">
        <v>169</v>
      </c>
      <c r="S156" s="94" t="s">
        <v>1748</v>
      </c>
      <c r="T156" s="94"/>
      <c r="U156" s="55" t="s">
        <v>1680</v>
      </c>
      <c r="V156" s="85" t="s">
        <v>108</v>
      </c>
      <c r="W156" s="10"/>
      <c r="X156" s="102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spans="1:49" x14ac:dyDescent="0.4">
      <c r="A157" s="6">
        <v>154</v>
      </c>
      <c r="B157" s="9" t="s">
        <v>1434</v>
      </c>
      <c r="C157" s="36" t="s">
        <v>1470</v>
      </c>
      <c r="D157" s="35" t="s">
        <v>1471</v>
      </c>
      <c r="E157" s="35"/>
      <c r="F157" s="96">
        <v>45831</v>
      </c>
      <c r="G157" s="9" t="s">
        <v>1433</v>
      </c>
      <c r="H157" s="9" t="s">
        <v>1427</v>
      </c>
      <c r="I157" s="9" t="s">
        <v>1424</v>
      </c>
      <c r="J157" s="6">
        <f t="shared" si="4"/>
        <v>1</v>
      </c>
      <c r="K157" s="9" t="s">
        <v>1425</v>
      </c>
      <c r="L157" s="23"/>
      <c r="M157" s="55" t="s">
        <v>1707</v>
      </c>
      <c r="N157" s="55"/>
      <c r="O157" s="55" t="s">
        <v>128</v>
      </c>
      <c r="P157" s="55"/>
      <c r="Q157" s="96">
        <v>45855</v>
      </c>
      <c r="R157" s="9" t="s">
        <v>1477</v>
      </c>
      <c r="S157" s="94" t="s">
        <v>1479</v>
      </c>
      <c r="T157" s="94"/>
      <c r="U157" s="55"/>
      <c r="V157" s="35"/>
      <c r="W157" s="10"/>
      <c r="X157" s="102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spans="1:49" ht="19.2" x14ac:dyDescent="0.4">
      <c r="A158" s="6">
        <v>155</v>
      </c>
      <c r="B158" s="9" t="s">
        <v>1428</v>
      </c>
      <c r="C158" s="36" t="s">
        <v>1464</v>
      </c>
      <c r="D158" s="62" t="s">
        <v>1465</v>
      </c>
      <c r="E158" s="62"/>
      <c r="F158" s="96">
        <v>45834</v>
      </c>
      <c r="G158" s="9" t="s">
        <v>1422</v>
      </c>
      <c r="H158" s="9" t="s">
        <v>1423</v>
      </c>
      <c r="I158" s="9" t="s">
        <v>1424</v>
      </c>
      <c r="J158" s="6">
        <f t="shared" si="4"/>
        <v>1</v>
      </c>
      <c r="K158" s="9" t="s">
        <v>1425</v>
      </c>
      <c r="L158" s="23" t="s">
        <v>107</v>
      </c>
      <c r="M158" s="55" t="s">
        <v>1707</v>
      </c>
      <c r="N158" s="81" t="s">
        <v>1656</v>
      </c>
      <c r="O158" s="55" t="s">
        <v>128</v>
      </c>
      <c r="P158" s="55" t="s">
        <v>1665</v>
      </c>
      <c r="Q158" s="101" t="s">
        <v>1639</v>
      </c>
      <c r="R158" s="9" t="s">
        <v>647</v>
      </c>
      <c r="S158" s="109" t="s">
        <v>1638</v>
      </c>
      <c r="T158" s="94"/>
      <c r="U158" s="55"/>
      <c r="V158" s="85" t="s">
        <v>108</v>
      </c>
      <c r="W158" s="10"/>
      <c r="X158" s="102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spans="1:49" ht="19.2" x14ac:dyDescent="0.4">
      <c r="A159" s="6">
        <v>156</v>
      </c>
      <c r="B159" s="9" t="s">
        <v>1428</v>
      </c>
      <c r="C159" s="36" t="s">
        <v>770</v>
      </c>
      <c r="D159" s="80" t="s">
        <v>771</v>
      </c>
      <c r="E159" s="80"/>
      <c r="F159" s="96">
        <v>45834</v>
      </c>
      <c r="G159" s="9" t="s">
        <v>1426</v>
      </c>
      <c r="H159" s="9" t="s">
        <v>1427</v>
      </c>
      <c r="I159" s="9" t="s">
        <v>1424</v>
      </c>
      <c r="J159" s="6">
        <f t="shared" si="4"/>
        <v>1</v>
      </c>
      <c r="K159" s="9" t="s">
        <v>1425</v>
      </c>
      <c r="L159" s="23" t="s">
        <v>107</v>
      </c>
      <c r="M159" s="55" t="s">
        <v>1707</v>
      </c>
      <c r="N159" s="81" t="s">
        <v>1656</v>
      </c>
      <c r="O159" s="55" t="s">
        <v>128</v>
      </c>
      <c r="P159" s="55" t="s">
        <v>1665</v>
      </c>
      <c r="Q159" s="101" t="s">
        <v>1639</v>
      </c>
      <c r="R159" s="9" t="s">
        <v>647</v>
      </c>
      <c r="S159" s="109" t="s">
        <v>1638</v>
      </c>
      <c r="T159" s="94"/>
      <c r="U159" s="55"/>
      <c r="V159" s="85" t="s">
        <v>108</v>
      </c>
      <c r="W159" s="10"/>
      <c r="X159" s="102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spans="1:49" ht="19.2" x14ac:dyDescent="0.4">
      <c r="A160" s="6">
        <v>157</v>
      </c>
      <c r="B160" s="9" t="s">
        <v>1429</v>
      </c>
      <c r="C160" s="36" t="s">
        <v>1466</v>
      </c>
      <c r="D160" s="62" t="s">
        <v>1467</v>
      </c>
      <c r="E160" s="62"/>
      <c r="F160" s="96">
        <v>45834</v>
      </c>
      <c r="G160" s="9" t="s">
        <v>1430</v>
      </c>
      <c r="H160" s="9" t="s">
        <v>1427</v>
      </c>
      <c r="I160" s="9" t="s">
        <v>1424</v>
      </c>
      <c r="J160" s="6">
        <f t="shared" si="4"/>
        <v>1</v>
      </c>
      <c r="K160" s="9" t="s">
        <v>1425</v>
      </c>
      <c r="L160" s="23" t="s">
        <v>107</v>
      </c>
      <c r="M160" s="55" t="s">
        <v>1707</v>
      </c>
      <c r="N160" s="81" t="s">
        <v>1656</v>
      </c>
      <c r="O160" s="55" t="s">
        <v>128</v>
      </c>
      <c r="P160" s="55" t="s">
        <v>1665</v>
      </c>
      <c r="Q160" s="101" t="s">
        <v>1639</v>
      </c>
      <c r="R160" s="9" t="s">
        <v>647</v>
      </c>
      <c r="S160" s="109" t="s">
        <v>1638</v>
      </c>
      <c r="T160" s="94"/>
      <c r="U160" s="55"/>
      <c r="V160" s="85" t="s">
        <v>108</v>
      </c>
      <c r="W160" s="10"/>
      <c r="X160" s="102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spans="1:49" x14ac:dyDescent="0.4">
      <c r="A161" s="6">
        <v>158</v>
      </c>
      <c r="B161" s="9" t="s">
        <v>308</v>
      </c>
      <c r="C161" s="36" t="s">
        <v>623</v>
      </c>
      <c r="D161" s="35" t="s">
        <v>624</v>
      </c>
      <c r="E161" s="35"/>
      <c r="F161" s="96">
        <v>45838</v>
      </c>
      <c r="G161" s="9" t="s">
        <v>125</v>
      </c>
      <c r="H161" s="9" t="s">
        <v>551</v>
      </c>
      <c r="I161" s="9" t="s">
        <v>1424</v>
      </c>
      <c r="J161" s="6">
        <f t="shared" si="4"/>
        <v>1</v>
      </c>
      <c r="K161" s="9" t="s">
        <v>1435</v>
      </c>
      <c r="L161" s="23"/>
      <c r="M161" s="55" t="s">
        <v>1707</v>
      </c>
      <c r="N161" s="55"/>
      <c r="O161" s="55" t="s">
        <v>128</v>
      </c>
      <c r="P161" s="55"/>
      <c r="Q161" s="96">
        <v>45838</v>
      </c>
      <c r="R161" s="9" t="s">
        <v>1437</v>
      </c>
      <c r="S161" s="94" t="s">
        <v>1436</v>
      </c>
      <c r="T161" s="94"/>
      <c r="U161" s="55"/>
      <c r="V161" s="35"/>
      <c r="W161" s="10"/>
      <c r="X161" s="102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spans="1:49" x14ac:dyDescent="0.4">
      <c r="A162" s="6">
        <v>159</v>
      </c>
      <c r="B162" s="66" t="s">
        <v>1485</v>
      </c>
      <c r="C162" s="36" t="s">
        <v>1513</v>
      </c>
      <c r="D162" s="35" t="s">
        <v>1514</v>
      </c>
      <c r="E162" s="35"/>
      <c r="F162" s="99">
        <v>45855</v>
      </c>
      <c r="G162" s="66" t="s">
        <v>1486</v>
      </c>
      <c r="H162" s="66" t="s">
        <v>1487</v>
      </c>
      <c r="I162" s="66" t="s">
        <v>1488</v>
      </c>
      <c r="J162" s="6">
        <f t="shared" si="4"/>
        <v>2</v>
      </c>
      <c r="K162" s="66" t="s">
        <v>1489</v>
      </c>
      <c r="L162" s="105"/>
      <c r="M162" s="55" t="s">
        <v>1707</v>
      </c>
      <c r="N162" s="81"/>
      <c r="O162" s="55" t="s">
        <v>128</v>
      </c>
      <c r="P162" s="81"/>
      <c r="Q162" s="99">
        <v>45855</v>
      </c>
      <c r="R162" s="66" t="s">
        <v>1491</v>
      </c>
      <c r="S162" s="95" t="s">
        <v>1490</v>
      </c>
      <c r="T162" s="95"/>
      <c r="U162" s="82"/>
      <c r="V162" s="35"/>
      <c r="W162" s="10" t="s">
        <v>146</v>
      </c>
      <c r="X162" s="102">
        <v>45900</v>
      </c>
      <c r="Y162" s="10" t="s">
        <v>485</v>
      </c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spans="1:49" ht="19.2" x14ac:dyDescent="0.4">
      <c r="A163" s="6">
        <v>160</v>
      </c>
      <c r="B163" s="66" t="s">
        <v>1484</v>
      </c>
      <c r="C163" s="36" t="s">
        <v>1511</v>
      </c>
      <c r="D163" s="62" t="s">
        <v>1512</v>
      </c>
      <c r="E163" s="62"/>
      <c r="F163" s="99">
        <v>45861</v>
      </c>
      <c r="G163" s="66" t="s">
        <v>1480</v>
      </c>
      <c r="H163" s="66" t="s">
        <v>1481</v>
      </c>
      <c r="I163" s="66" t="s">
        <v>1482</v>
      </c>
      <c r="J163" s="6">
        <f t="shared" si="4"/>
        <v>1</v>
      </c>
      <c r="K163" s="66" t="s">
        <v>1483</v>
      </c>
      <c r="L163" s="23" t="s">
        <v>107</v>
      </c>
      <c r="M163" s="55" t="s">
        <v>1707</v>
      </c>
      <c r="N163" s="81" t="s">
        <v>1656</v>
      </c>
      <c r="O163" s="55" t="s">
        <v>128</v>
      </c>
      <c r="P163" s="55" t="s">
        <v>1665</v>
      </c>
      <c r="Q163" s="99" t="s">
        <v>1637</v>
      </c>
      <c r="R163" s="66" t="s">
        <v>647</v>
      </c>
      <c r="S163" s="111" t="s">
        <v>1479</v>
      </c>
      <c r="T163" s="95"/>
      <c r="U163" s="81"/>
      <c r="V163" s="85" t="s">
        <v>108</v>
      </c>
      <c r="W163" s="10"/>
      <c r="X163" s="102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spans="1:49" ht="19.2" x14ac:dyDescent="0.4">
      <c r="A164" s="6">
        <v>161</v>
      </c>
      <c r="B164" s="79" t="s">
        <v>1523</v>
      </c>
      <c r="C164" s="36" t="s">
        <v>1527</v>
      </c>
      <c r="D164" s="80" t="s">
        <v>1528</v>
      </c>
      <c r="E164" s="80"/>
      <c r="F164" s="99">
        <v>45869</v>
      </c>
      <c r="G164" s="66" t="s">
        <v>1519</v>
      </c>
      <c r="H164" s="66" t="s">
        <v>338</v>
      </c>
      <c r="I164" s="66" t="s">
        <v>882</v>
      </c>
      <c r="J164" s="6">
        <f t="shared" ref="J164:J195" si="5">COUNTA(G164,W164,Z164,AC164,AF164,AI164,AL164,AO164,AR164,AU164)</f>
        <v>1</v>
      </c>
      <c r="K164" s="66" t="s">
        <v>107</v>
      </c>
      <c r="L164" s="23" t="s">
        <v>107</v>
      </c>
      <c r="M164" s="55" t="s">
        <v>1707</v>
      </c>
      <c r="N164" s="55" t="s">
        <v>107</v>
      </c>
      <c r="O164" s="55" t="s">
        <v>128</v>
      </c>
      <c r="P164" s="55" t="s">
        <v>1665</v>
      </c>
      <c r="Q164" s="99">
        <v>46078</v>
      </c>
      <c r="R164" s="66" t="s">
        <v>314</v>
      </c>
      <c r="S164" s="94" t="s">
        <v>1675</v>
      </c>
      <c r="T164" s="95" t="s">
        <v>1524</v>
      </c>
      <c r="U164" s="81" t="s">
        <v>1680</v>
      </c>
      <c r="V164" s="85" t="s">
        <v>108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spans="1:49" x14ac:dyDescent="0.4">
      <c r="A165" s="6">
        <v>162</v>
      </c>
      <c r="B165" s="66" t="s">
        <v>1518</v>
      </c>
      <c r="C165" s="61" t="s">
        <v>1248</v>
      </c>
      <c r="D165" s="34" t="s">
        <v>1249</v>
      </c>
      <c r="E165" s="34"/>
      <c r="F165" s="99">
        <v>45873</v>
      </c>
      <c r="G165" s="66" t="s">
        <v>1519</v>
      </c>
      <c r="H165" s="66" t="s">
        <v>493</v>
      </c>
      <c r="I165" s="66"/>
      <c r="J165" s="6">
        <f t="shared" si="5"/>
        <v>1</v>
      </c>
      <c r="K165" s="66" t="s">
        <v>1520</v>
      </c>
      <c r="L165" s="105"/>
      <c r="M165" s="55" t="s">
        <v>1707</v>
      </c>
      <c r="N165" s="81"/>
      <c r="O165" s="55" t="s">
        <v>128</v>
      </c>
      <c r="P165" s="81"/>
      <c r="Q165" s="99">
        <v>45873</v>
      </c>
      <c r="R165" s="66" t="s">
        <v>1521</v>
      </c>
      <c r="S165" s="95" t="s">
        <v>1522</v>
      </c>
      <c r="T165" s="95"/>
      <c r="U165" s="82"/>
      <c r="V165" s="34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spans="1:49" ht="19.2" x14ac:dyDescent="0.4">
      <c r="A166" s="6">
        <v>163</v>
      </c>
      <c r="B166" s="79" t="s">
        <v>1517</v>
      </c>
      <c r="C166" s="36" t="s">
        <v>1525</v>
      </c>
      <c r="D166" s="172" t="s">
        <v>1526</v>
      </c>
      <c r="E166" s="174" t="s">
        <v>1821</v>
      </c>
      <c r="F166" s="99">
        <v>45875</v>
      </c>
      <c r="G166" s="66" t="s">
        <v>1515</v>
      </c>
      <c r="H166" s="66" t="s">
        <v>1687</v>
      </c>
      <c r="I166" s="66" t="s">
        <v>882</v>
      </c>
      <c r="J166" s="6">
        <f t="shared" si="5"/>
        <v>1</v>
      </c>
      <c r="K166" s="66" t="s">
        <v>1516</v>
      </c>
      <c r="L166" s="23" t="s">
        <v>107</v>
      </c>
      <c r="M166" s="55" t="s">
        <v>1707</v>
      </c>
      <c r="N166" s="55" t="s">
        <v>1656</v>
      </c>
      <c r="O166" s="55" t="s">
        <v>128</v>
      </c>
      <c r="P166" s="55" t="s">
        <v>1665</v>
      </c>
      <c r="Q166" s="99">
        <v>46070</v>
      </c>
      <c r="R166" s="66" t="s">
        <v>1703</v>
      </c>
      <c r="S166" s="94" t="s">
        <v>1842</v>
      </c>
      <c r="T166" s="95"/>
      <c r="U166" s="81" t="s">
        <v>1678</v>
      </c>
      <c r="V166" s="46" t="s">
        <v>128</v>
      </c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spans="1:49" ht="19.2" x14ac:dyDescent="0.4">
      <c r="A167" s="6">
        <v>164</v>
      </c>
      <c r="B167" s="66" t="s">
        <v>1529</v>
      </c>
      <c r="C167" s="61" t="s">
        <v>1546</v>
      </c>
      <c r="D167" s="65" t="s">
        <v>1547</v>
      </c>
      <c r="E167" s="65"/>
      <c r="F167" s="99">
        <v>45880</v>
      </c>
      <c r="G167" s="66" t="s">
        <v>1530</v>
      </c>
      <c r="H167" s="66" t="s">
        <v>1531</v>
      </c>
      <c r="I167" s="66" t="s">
        <v>1532</v>
      </c>
      <c r="J167" s="6">
        <f t="shared" si="5"/>
        <v>1</v>
      </c>
      <c r="K167" s="66" t="s">
        <v>1533</v>
      </c>
      <c r="L167" s="23" t="s">
        <v>107</v>
      </c>
      <c r="M167" s="55" t="s">
        <v>1707</v>
      </c>
      <c r="N167" s="81" t="s">
        <v>1656</v>
      </c>
      <c r="O167" s="55" t="s">
        <v>128</v>
      </c>
      <c r="P167" s="55" t="s">
        <v>1665</v>
      </c>
      <c r="Q167" s="99" t="s">
        <v>1636</v>
      </c>
      <c r="R167" s="66" t="s">
        <v>647</v>
      </c>
      <c r="S167" s="111" t="s">
        <v>1479</v>
      </c>
      <c r="T167" s="95"/>
      <c r="U167" s="81"/>
      <c r="V167" s="85" t="s">
        <v>108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spans="1:49" ht="19.2" x14ac:dyDescent="0.4">
      <c r="A168" s="6">
        <v>165</v>
      </c>
      <c r="B168" s="79" t="s">
        <v>99</v>
      </c>
      <c r="C168" s="36" t="s">
        <v>1552</v>
      </c>
      <c r="D168" s="80" t="s">
        <v>1553</v>
      </c>
      <c r="E168" s="80"/>
      <c r="F168" s="99">
        <v>45895</v>
      </c>
      <c r="G168" s="66" t="s">
        <v>146</v>
      </c>
      <c r="H168" s="66" t="s">
        <v>1542</v>
      </c>
      <c r="I168" s="66" t="s">
        <v>882</v>
      </c>
      <c r="J168" s="6">
        <f t="shared" si="5"/>
        <v>1</v>
      </c>
      <c r="K168" s="66" t="s">
        <v>107</v>
      </c>
      <c r="L168" s="23" t="s">
        <v>107</v>
      </c>
      <c r="M168" s="55" t="s">
        <v>1707</v>
      </c>
      <c r="N168" s="55" t="s">
        <v>107</v>
      </c>
      <c r="O168" s="55" t="s">
        <v>128</v>
      </c>
      <c r="P168" s="55" t="s">
        <v>1665</v>
      </c>
      <c r="Q168" s="99">
        <v>46065</v>
      </c>
      <c r="R168" s="66" t="s">
        <v>314</v>
      </c>
      <c r="S168" s="94" t="s">
        <v>1675</v>
      </c>
      <c r="T168" s="95"/>
      <c r="U168" s="81" t="s">
        <v>1680</v>
      </c>
      <c r="V168" s="85" t="s">
        <v>108</v>
      </c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spans="1:49" ht="19.2" x14ac:dyDescent="0.4">
      <c r="A169" s="6">
        <v>166</v>
      </c>
      <c r="B169" s="79" t="s">
        <v>99</v>
      </c>
      <c r="C169" s="36" t="s">
        <v>1554</v>
      </c>
      <c r="D169" s="75" t="s">
        <v>1555</v>
      </c>
      <c r="E169" s="166"/>
      <c r="F169" s="99">
        <v>45895</v>
      </c>
      <c r="G169" s="66" t="s">
        <v>146</v>
      </c>
      <c r="H169" s="66" t="s">
        <v>1542</v>
      </c>
      <c r="I169" s="66" t="s">
        <v>882</v>
      </c>
      <c r="J169" s="6">
        <f t="shared" si="5"/>
        <v>1</v>
      </c>
      <c r="K169" s="66" t="s">
        <v>107</v>
      </c>
      <c r="L169" s="23" t="s">
        <v>107</v>
      </c>
      <c r="M169" s="55" t="s">
        <v>1707</v>
      </c>
      <c r="N169" s="55" t="s">
        <v>107</v>
      </c>
      <c r="O169" s="55" t="s">
        <v>128</v>
      </c>
      <c r="P169" s="55" t="s">
        <v>1665</v>
      </c>
      <c r="Q169" s="99">
        <v>46065</v>
      </c>
      <c r="R169" s="66" t="s">
        <v>314</v>
      </c>
      <c r="S169" s="94" t="s">
        <v>1675</v>
      </c>
      <c r="T169" s="95"/>
      <c r="U169" s="81" t="s">
        <v>1680</v>
      </c>
      <c r="V169" s="85" t="s">
        <v>108</v>
      </c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spans="1:49" ht="19.2" x14ac:dyDescent="0.4">
      <c r="A170" s="6">
        <v>167</v>
      </c>
      <c r="B170" s="79" t="s">
        <v>99</v>
      </c>
      <c r="C170" s="36" t="s">
        <v>1556</v>
      </c>
      <c r="D170" s="80" t="s">
        <v>1557</v>
      </c>
      <c r="E170" s="80"/>
      <c r="F170" s="99">
        <v>45895</v>
      </c>
      <c r="G170" s="66" t="s">
        <v>146</v>
      </c>
      <c r="H170" s="66" t="s">
        <v>1542</v>
      </c>
      <c r="I170" s="66" t="s">
        <v>882</v>
      </c>
      <c r="J170" s="6">
        <f t="shared" si="5"/>
        <v>1</v>
      </c>
      <c r="K170" s="66" t="s">
        <v>107</v>
      </c>
      <c r="L170" s="23" t="s">
        <v>107</v>
      </c>
      <c r="M170" s="55" t="s">
        <v>1707</v>
      </c>
      <c r="N170" s="55" t="s">
        <v>107</v>
      </c>
      <c r="O170" s="55" t="s">
        <v>128</v>
      </c>
      <c r="P170" s="55" t="s">
        <v>1665</v>
      </c>
      <c r="Q170" s="96">
        <v>46092</v>
      </c>
      <c r="R170" s="9" t="s">
        <v>314</v>
      </c>
      <c r="S170" s="95" t="s">
        <v>1675</v>
      </c>
      <c r="T170" s="95"/>
      <c r="U170" s="81" t="s">
        <v>1680</v>
      </c>
      <c r="V170" s="85" t="s">
        <v>108</v>
      </c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spans="1:49" ht="19.2" x14ac:dyDescent="0.4">
      <c r="A171" s="6">
        <v>168</v>
      </c>
      <c r="B171" s="79" t="s">
        <v>99</v>
      </c>
      <c r="C171" s="36" t="s">
        <v>1558</v>
      </c>
      <c r="D171" s="80" t="s">
        <v>1559</v>
      </c>
      <c r="E171" s="80"/>
      <c r="F171" s="99">
        <v>45895</v>
      </c>
      <c r="G171" s="66" t="s">
        <v>146</v>
      </c>
      <c r="H171" s="66" t="s">
        <v>1543</v>
      </c>
      <c r="I171" s="66" t="s">
        <v>882</v>
      </c>
      <c r="J171" s="6">
        <f t="shared" si="5"/>
        <v>1</v>
      </c>
      <c r="K171" s="66" t="s">
        <v>127</v>
      </c>
      <c r="L171" s="23" t="s">
        <v>107</v>
      </c>
      <c r="M171" s="55" t="s">
        <v>1707</v>
      </c>
      <c r="N171" s="55" t="s">
        <v>107</v>
      </c>
      <c r="O171" s="55" t="s">
        <v>128</v>
      </c>
      <c r="P171" s="55" t="s">
        <v>1665</v>
      </c>
      <c r="Q171" s="99">
        <v>46076</v>
      </c>
      <c r="R171" s="66" t="s">
        <v>314</v>
      </c>
      <c r="S171" s="94" t="s">
        <v>1742</v>
      </c>
      <c r="T171" s="95"/>
      <c r="U171" s="81" t="s">
        <v>1680</v>
      </c>
      <c r="V171" s="85" t="s">
        <v>108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spans="1:49" ht="19.2" x14ac:dyDescent="0.4">
      <c r="A172" s="6">
        <v>169</v>
      </c>
      <c r="B172" s="79" t="s">
        <v>99</v>
      </c>
      <c r="C172" s="36" t="s">
        <v>1560</v>
      </c>
      <c r="D172" s="80" t="s">
        <v>1561</v>
      </c>
      <c r="E172" s="80"/>
      <c r="F172" s="99">
        <v>45895</v>
      </c>
      <c r="G172" s="66" t="s">
        <v>146</v>
      </c>
      <c r="H172" s="66" t="s">
        <v>1544</v>
      </c>
      <c r="I172" s="66"/>
      <c r="J172" s="6">
        <f t="shared" si="5"/>
        <v>1</v>
      </c>
      <c r="K172" s="66"/>
      <c r="L172" s="23" t="s">
        <v>107</v>
      </c>
      <c r="M172" s="55" t="s">
        <v>1707</v>
      </c>
      <c r="N172" s="55" t="s">
        <v>107</v>
      </c>
      <c r="O172" s="55" t="s">
        <v>128</v>
      </c>
      <c r="P172" s="55" t="s">
        <v>1665</v>
      </c>
      <c r="Q172" s="96">
        <v>46092</v>
      </c>
      <c r="R172" s="9" t="s">
        <v>314</v>
      </c>
      <c r="S172" s="95" t="s">
        <v>1754</v>
      </c>
      <c r="T172" s="95"/>
      <c r="U172" s="81"/>
      <c r="V172" s="85" t="s">
        <v>108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spans="1:49" ht="19.2" x14ac:dyDescent="0.4">
      <c r="A173" s="6">
        <v>170</v>
      </c>
      <c r="B173" s="66" t="s">
        <v>99</v>
      </c>
      <c r="C173" s="61" t="s">
        <v>1562</v>
      </c>
      <c r="D173" s="173" t="s">
        <v>1563</v>
      </c>
      <c r="E173" s="173"/>
      <c r="F173" s="99">
        <v>45895</v>
      </c>
      <c r="G173" s="66" t="s">
        <v>146</v>
      </c>
      <c r="H173" s="66" t="s">
        <v>1545</v>
      </c>
      <c r="I173" s="66"/>
      <c r="J173" s="6">
        <f t="shared" si="5"/>
        <v>1</v>
      </c>
      <c r="K173" s="66" t="s">
        <v>127</v>
      </c>
      <c r="L173" s="23" t="s">
        <v>107</v>
      </c>
      <c r="M173" s="55" t="s">
        <v>1707</v>
      </c>
      <c r="N173" s="81" t="s">
        <v>1656</v>
      </c>
      <c r="O173" s="55" t="s">
        <v>128</v>
      </c>
      <c r="P173" s="55" t="s">
        <v>1665</v>
      </c>
      <c r="Q173" s="99" t="s">
        <v>1636</v>
      </c>
      <c r="R173" s="66" t="s">
        <v>647</v>
      </c>
      <c r="S173" s="111" t="s">
        <v>1479</v>
      </c>
      <c r="T173" s="95"/>
      <c r="U173" s="81"/>
      <c r="V173" s="85" t="s">
        <v>108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spans="1:49" ht="19.2" x14ac:dyDescent="0.4">
      <c r="A174" s="6">
        <v>171</v>
      </c>
      <c r="B174" s="79" t="s">
        <v>97</v>
      </c>
      <c r="C174" s="36" t="s">
        <v>1550</v>
      </c>
      <c r="D174" s="80" t="s">
        <v>1551</v>
      </c>
      <c r="E174" s="80"/>
      <c r="F174" s="99">
        <v>45900</v>
      </c>
      <c r="G174" s="66" t="s">
        <v>145</v>
      </c>
      <c r="H174" s="66" t="s">
        <v>1687</v>
      </c>
      <c r="I174" s="66" t="s">
        <v>882</v>
      </c>
      <c r="J174" s="6">
        <f t="shared" si="5"/>
        <v>1</v>
      </c>
      <c r="K174" s="66" t="s">
        <v>107</v>
      </c>
      <c r="L174" s="23" t="s">
        <v>107</v>
      </c>
      <c r="M174" s="55" t="s">
        <v>1707</v>
      </c>
      <c r="N174" s="55" t="s">
        <v>1656</v>
      </c>
      <c r="O174" s="55" t="s">
        <v>128</v>
      </c>
      <c r="P174" s="55" t="s">
        <v>1665</v>
      </c>
      <c r="Q174" s="99">
        <v>46066</v>
      </c>
      <c r="R174" s="66" t="s">
        <v>1674</v>
      </c>
      <c r="S174" s="95" t="s">
        <v>1780</v>
      </c>
      <c r="T174" s="95"/>
      <c r="U174" s="81" t="s">
        <v>1678</v>
      </c>
      <c r="V174" s="46" t="s">
        <v>128</v>
      </c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spans="1:49" ht="19.2" x14ac:dyDescent="0.4">
      <c r="A175" s="6">
        <v>172</v>
      </c>
      <c r="B175" s="79" t="s">
        <v>96</v>
      </c>
      <c r="C175" s="35" t="s">
        <v>1648</v>
      </c>
      <c r="D175" s="80" t="s">
        <v>1649</v>
      </c>
      <c r="E175" s="80"/>
      <c r="F175" s="99">
        <v>45905</v>
      </c>
      <c r="G175" s="66" t="s">
        <v>146</v>
      </c>
      <c r="H175" s="66" t="s">
        <v>1538</v>
      </c>
      <c r="I175" s="66" t="s">
        <v>1539</v>
      </c>
      <c r="J175" s="6">
        <f t="shared" si="5"/>
        <v>1</v>
      </c>
      <c r="K175" s="66"/>
      <c r="L175" s="23" t="s">
        <v>1738</v>
      </c>
      <c r="M175" s="55" t="s">
        <v>1707</v>
      </c>
      <c r="N175" s="55" t="s">
        <v>107</v>
      </c>
      <c r="O175" s="55" t="s">
        <v>128</v>
      </c>
      <c r="P175" s="55" t="s">
        <v>1665</v>
      </c>
      <c r="Q175" s="99">
        <v>46091</v>
      </c>
      <c r="R175" s="66" t="s">
        <v>110</v>
      </c>
      <c r="S175" s="95" t="s">
        <v>1750</v>
      </c>
      <c r="T175" s="95" t="s">
        <v>1540</v>
      </c>
      <c r="U175" s="81" t="s">
        <v>1680</v>
      </c>
      <c r="V175" s="85" t="s">
        <v>108</v>
      </c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spans="1:49" ht="19.2" x14ac:dyDescent="0.4">
      <c r="A176" s="6">
        <v>173</v>
      </c>
      <c r="B176" s="79" t="s">
        <v>100</v>
      </c>
      <c r="C176" s="36" t="s">
        <v>1548</v>
      </c>
      <c r="D176" s="62" t="s">
        <v>1549</v>
      </c>
      <c r="E176" s="62"/>
      <c r="F176" s="99">
        <v>45908</v>
      </c>
      <c r="G176" s="66" t="s">
        <v>314</v>
      </c>
      <c r="H176" s="66" t="s">
        <v>156</v>
      </c>
      <c r="I176" s="66" t="s">
        <v>908</v>
      </c>
      <c r="J176" s="6">
        <f t="shared" si="5"/>
        <v>1</v>
      </c>
      <c r="K176" s="66" t="s">
        <v>127</v>
      </c>
      <c r="L176" s="23" t="s">
        <v>107</v>
      </c>
      <c r="M176" s="55" t="s">
        <v>1707</v>
      </c>
      <c r="N176" s="55" t="s">
        <v>1656</v>
      </c>
      <c r="O176" s="55" t="s">
        <v>128</v>
      </c>
      <c r="P176" s="55" t="s">
        <v>1665</v>
      </c>
      <c r="Q176" s="175">
        <v>46063</v>
      </c>
      <c r="R176" s="66" t="s">
        <v>314</v>
      </c>
      <c r="S176" s="95" t="s">
        <v>1785</v>
      </c>
      <c r="T176" s="95"/>
      <c r="U176" s="81"/>
      <c r="V176" s="46" t="s">
        <v>128</v>
      </c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spans="1:49" x14ac:dyDescent="0.4">
      <c r="A177" s="6">
        <v>174</v>
      </c>
      <c r="B177" s="79" t="s">
        <v>95</v>
      </c>
      <c r="C177" s="72" t="s">
        <v>1644</v>
      </c>
      <c r="D177" s="80" t="s">
        <v>1645</v>
      </c>
      <c r="E177" s="80" t="s">
        <v>1823</v>
      </c>
      <c r="F177" s="99">
        <v>46055</v>
      </c>
      <c r="G177" s="66" t="s">
        <v>103</v>
      </c>
      <c r="H177" s="66"/>
      <c r="I177" s="66"/>
      <c r="J177" s="6">
        <f t="shared" si="5"/>
        <v>1</v>
      </c>
      <c r="K177" s="66"/>
      <c r="L177" s="23" t="s">
        <v>107</v>
      </c>
      <c r="M177" s="55" t="s">
        <v>1707</v>
      </c>
      <c r="N177" s="55" t="s">
        <v>1656</v>
      </c>
      <c r="O177" s="55" t="s">
        <v>128</v>
      </c>
      <c r="P177" s="55" t="s">
        <v>1665</v>
      </c>
      <c r="Q177" s="96">
        <v>46079</v>
      </c>
      <c r="R177" s="96" t="s">
        <v>103</v>
      </c>
      <c r="S177" s="95" t="s">
        <v>1828</v>
      </c>
      <c r="T177" s="95" t="s">
        <v>1634</v>
      </c>
      <c r="U177" s="82"/>
      <c r="V177" s="62" t="s">
        <v>1758</v>
      </c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spans="1:49" ht="19.2" x14ac:dyDescent="0.4">
      <c r="A178" s="6">
        <v>175</v>
      </c>
      <c r="B178" s="79" t="s">
        <v>95</v>
      </c>
      <c r="C178" s="72" t="s">
        <v>1646</v>
      </c>
      <c r="D178" s="80" t="s">
        <v>1647</v>
      </c>
      <c r="E178" s="80"/>
      <c r="F178" s="99">
        <v>46055</v>
      </c>
      <c r="G178" s="66" t="s">
        <v>125</v>
      </c>
      <c r="H178" s="66" t="s">
        <v>338</v>
      </c>
      <c r="I178" s="66" t="s">
        <v>882</v>
      </c>
      <c r="J178" s="6">
        <f t="shared" si="5"/>
        <v>1</v>
      </c>
      <c r="K178" s="66"/>
      <c r="L178" s="23" t="s">
        <v>107</v>
      </c>
      <c r="M178" s="55" t="s">
        <v>1707</v>
      </c>
      <c r="N178" s="55" t="s">
        <v>107</v>
      </c>
      <c r="O178" s="55" t="s">
        <v>128</v>
      </c>
      <c r="P178" s="55" t="s">
        <v>1665</v>
      </c>
      <c r="Q178" s="99">
        <v>46078</v>
      </c>
      <c r="R178" s="66" t="s">
        <v>103</v>
      </c>
      <c r="S178" s="95" t="s">
        <v>1675</v>
      </c>
      <c r="T178" s="95"/>
      <c r="U178" s="81" t="s">
        <v>1680</v>
      </c>
      <c r="V178" s="176" t="s">
        <v>108</v>
      </c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spans="1:49" x14ac:dyDescent="0.4">
      <c r="A179" s="6">
        <v>176</v>
      </c>
      <c r="B179" s="66" t="s">
        <v>95</v>
      </c>
      <c r="C179" s="83" t="s">
        <v>1666</v>
      </c>
      <c r="D179" s="83" t="s">
        <v>1667</v>
      </c>
      <c r="E179" s="83"/>
      <c r="F179" s="99">
        <v>46062</v>
      </c>
      <c r="G179" s="66" t="s">
        <v>125</v>
      </c>
      <c r="H179" s="66" t="s">
        <v>124</v>
      </c>
      <c r="I179" s="66" t="s">
        <v>882</v>
      </c>
      <c r="J179" s="6">
        <f t="shared" si="5"/>
        <v>1</v>
      </c>
      <c r="K179" s="66" t="s">
        <v>107</v>
      </c>
      <c r="L179" s="105" t="s">
        <v>127</v>
      </c>
      <c r="M179" s="55" t="s">
        <v>1707</v>
      </c>
      <c r="N179" s="81" t="s">
        <v>1719</v>
      </c>
      <c r="O179" s="55" t="s">
        <v>128</v>
      </c>
      <c r="P179" s="169" t="s">
        <v>1665</v>
      </c>
      <c r="Q179" s="99"/>
      <c r="R179" s="66"/>
      <c r="S179" s="94" t="s">
        <v>1655</v>
      </c>
      <c r="T179" s="95"/>
      <c r="U179" s="82"/>
      <c r="V179" s="83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spans="1:49" x14ac:dyDescent="0.4">
      <c r="A180" s="6">
        <v>177</v>
      </c>
      <c r="B180" s="66" t="s">
        <v>95</v>
      </c>
      <c r="C180" s="72" t="s">
        <v>1810</v>
      </c>
      <c r="D180" s="72" t="s">
        <v>1811</v>
      </c>
      <c r="E180" s="72"/>
      <c r="F180" s="99">
        <v>46067</v>
      </c>
      <c r="G180" s="66" t="s">
        <v>103</v>
      </c>
      <c r="H180" s="66" t="s">
        <v>1689</v>
      </c>
      <c r="I180" s="66" t="s">
        <v>1688</v>
      </c>
      <c r="J180" s="6">
        <f t="shared" si="5"/>
        <v>1</v>
      </c>
      <c r="K180" s="66" t="s">
        <v>127</v>
      </c>
      <c r="L180" s="105" t="s">
        <v>107</v>
      </c>
      <c r="M180" s="66" t="s">
        <v>1761</v>
      </c>
      <c r="N180" s="105" t="s">
        <v>1656</v>
      </c>
      <c r="O180" s="23" t="s">
        <v>128</v>
      </c>
      <c r="P180" s="169" t="s">
        <v>1665</v>
      </c>
      <c r="Q180" s="99"/>
      <c r="R180" s="66" t="s">
        <v>103</v>
      </c>
      <c r="S180" s="10" t="s">
        <v>1774</v>
      </c>
      <c r="T180" s="112" t="s">
        <v>1690</v>
      </c>
      <c r="U180" s="34" t="s">
        <v>1678</v>
      </c>
      <c r="V180" s="66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spans="1:49" x14ac:dyDescent="0.4">
      <c r="A181" s="6">
        <v>178</v>
      </c>
      <c r="B181" s="66" t="s">
        <v>100</v>
      </c>
      <c r="C181" s="83" t="s">
        <v>1812</v>
      </c>
      <c r="D181" s="83" t="s">
        <v>1813</v>
      </c>
      <c r="E181" s="83"/>
      <c r="F181" s="99">
        <v>46084</v>
      </c>
      <c r="G181" s="66" t="s">
        <v>145</v>
      </c>
      <c r="H181" s="66" t="s">
        <v>337</v>
      </c>
      <c r="I181" s="66" t="s">
        <v>882</v>
      </c>
      <c r="J181" s="6">
        <f t="shared" si="5"/>
        <v>1</v>
      </c>
      <c r="K181" s="66" t="s">
        <v>107</v>
      </c>
      <c r="L181" s="105" t="s">
        <v>107</v>
      </c>
      <c r="M181" s="66" t="s">
        <v>1720</v>
      </c>
      <c r="N181" s="66" t="s">
        <v>1656</v>
      </c>
      <c r="O181" s="66"/>
      <c r="P181" s="66"/>
      <c r="Q181" s="99">
        <v>46084</v>
      </c>
      <c r="R181" s="66" t="s">
        <v>145</v>
      </c>
      <c r="S181" s="10" t="s">
        <v>1744</v>
      </c>
      <c r="T181" s="112"/>
      <c r="U181" s="34" t="s">
        <v>1678</v>
      </c>
      <c r="V181" s="66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spans="1:49" x14ac:dyDescent="0.4">
      <c r="A182" s="6">
        <v>179</v>
      </c>
      <c r="B182" s="66" t="s">
        <v>95</v>
      </c>
      <c r="C182" s="83" t="s">
        <v>1816</v>
      </c>
      <c r="D182" s="83" t="s">
        <v>1817</v>
      </c>
      <c r="E182" s="83"/>
      <c r="F182" s="99">
        <v>46084</v>
      </c>
      <c r="G182" s="66" t="s">
        <v>103</v>
      </c>
      <c r="H182" s="66" t="s">
        <v>907</v>
      </c>
      <c r="I182" s="66" t="s">
        <v>882</v>
      </c>
      <c r="J182" s="6">
        <f t="shared" si="5"/>
        <v>2</v>
      </c>
      <c r="K182" s="66" t="s">
        <v>127</v>
      </c>
      <c r="L182" s="105" t="s">
        <v>107</v>
      </c>
      <c r="M182" s="66" t="s">
        <v>1761</v>
      </c>
      <c r="N182" s="105" t="s">
        <v>1656</v>
      </c>
      <c r="O182" s="23" t="s">
        <v>128</v>
      </c>
      <c r="P182" s="169" t="s">
        <v>1665</v>
      </c>
      <c r="Q182" s="99">
        <v>46123</v>
      </c>
      <c r="R182" s="66" t="s">
        <v>103</v>
      </c>
      <c r="S182" s="10" t="s">
        <v>1783</v>
      </c>
      <c r="T182" s="112"/>
      <c r="U182" s="34" t="s">
        <v>1680</v>
      </c>
      <c r="V182" s="66"/>
      <c r="W182" s="10" t="s">
        <v>103</v>
      </c>
      <c r="X182" s="102">
        <v>46133</v>
      </c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spans="1:49" x14ac:dyDescent="0.4">
      <c r="A183" s="6">
        <v>180</v>
      </c>
      <c r="B183" s="66" t="s">
        <v>95</v>
      </c>
      <c r="C183" s="83" t="s">
        <v>1818</v>
      </c>
      <c r="D183" s="83" t="s">
        <v>1819</v>
      </c>
      <c r="E183" s="83"/>
      <c r="F183" s="99">
        <v>46084</v>
      </c>
      <c r="G183" s="66" t="s">
        <v>125</v>
      </c>
      <c r="H183" s="66" t="s">
        <v>338</v>
      </c>
      <c r="I183" s="66" t="s">
        <v>882</v>
      </c>
      <c r="J183" s="6">
        <f t="shared" si="5"/>
        <v>2</v>
      </c>
      <c r="K183" s="66" t="s">
        <v>127</v>
      </c>
      <c r="L183" s="105" t="s">
        <v>107</v>
      </c>
      <c r="M183" s="66" t="s">
        <v>1761</v>
      </c>
      <c r="N183" s="105" t="s">
        <v>1656</v>
      </c>
      <c r="O183" s="23" t="s">
        <v>128</v>
      </c>
      <c r="P183" s="169" t="s">
        <v>1665</v>
      </c>
      <c r="Q183" s="99">
        <v>46123</v>
      </c>
      <c r="R183" s="66" t="s">
        <v>1628</v>
      </c>
      <c r="S183" s="10" t="s">
        <v>1783</v>
      </c>
      <c r="T183" s="112"/>
      <c r="U183" s="34"/>
      <c r="V183" s="66"/>
      <c r="W183" s="10" t="s">
        <v>103</v>
      </c>
      <c r="X183" s="102">
        <v>46133</v>
      </c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spans="1:49" x14ac:dyDescent="0.4">
      <c r="A184" s="6">
        <v>181</v>
      </c>
      <c r="B184" s="66" t="s">
        <v>95</v>
      </c>
      <c r="C184" s="83" t="s">
        <v>1885</v>
      </c>
      <c r="D184" s="83" t="s">
        <v>1886</v>
      </c>
      <c r="E184" s="66"/>
      <c r="F184" s="99">
        <v>46085</v>
      </c>
      <c r="G184" s="66" t="s">
        <v>145</v>
      </c>
      <c r="H184" s="66" t="s">
        <v>124</v>
      </c>
      <c r="I184" s="66" t="s">
        <v>882</v>
      </c>
      <c r="J184" s="6">
        <f t="shared" si="5"/>
        <v>1</v>
      </c>
      <c r="K184" s="66" t="s">
        <v>107</v>
      </c>
      <c r="L184" s="105" t="s">
        <v>107</v>
      </c>
      <c r="M184" s="66"/>
      <c r="N184" s="66"/>
      <c r="O184" s="66"/>
      <c r="P184" s="66"/>
      <c r="Q184" s="99"/>
      <c r="R184" s="66" t="s">
        <v>103</v>
      </c>
      <c r="S184" s="10" t="s">
        <v>1837</v>
      </c>
      <c r="T184" s="112"/>
      <c r="U184" s="34"/>
      <c r="V184" s="66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spans="1:49" x14ac:dyDescent="0.4">
      <c r="A185" s="6">
        <v>182</v>
      </c>
      <c r="B185" s="66" t="s">
        <v>99</v>
      </c>
      <c r="C185" s="72" t="s">
        <v>1814</v>
      </c>
      <c r="D185" s="72" t="s">
        <v>1815</v>
      </c>
      <c r="E185" s="72"/>
      <c r="F185" s="99">
        <v>46104</v>
      </c>
      <c r="G185" s="66" t="s">
        <v>170</v>
      </c>
      <c r="H185" s="66" t="s">
        <v>124</v>
      </c>
      <c r="I185" s="66" t="s">
        <v>882</v>
      </c>
      <c r="J185" s="6">
        <f t="shared" si="5"/>
        <v>1</v>
      </c>
      <c r="K185" s="66" t="s">
        <v>107</v>
      </c>
      <c r="L185" s="105" t="s">
        <v>127</v>
      </c>
      <c r="M185" s="66" t="s">
        <v>1761</v>
      </c>
      <c r="N185" s="66" t="s">
        <v>1686</v>
      </c>
      <c r="O185" s="66" t="s">
        <v>128</v>
      </c>
      <c r="P185" s="169" t="s">
        <v>1665</v>
      </c>
      <c r="Q185" s="99">
        <v>46104</v>
      </c>
      <c r="R185" s="66" t="s">
        <v>170</v>
      </c>
      <c r="S185" s="10" t="s">
        <v>1768</v>
      </c>
      <c r="T185" s="112"/>
      <c r="U185" s="34" t="s">
        <v>1680</v>
      </c>
      <c r="V185" s="66" t="s">
        <v>108</v>
      </c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spans="1:49" x14ac:dyDescent="0.4">
      <c r="A186" s="6">
        <v>183</v>
      </c>
      <c r="B186" s="66" t="s">
        <v>95</v>
      </c>
      <c r="C186" s="83" t="s">
        <v>1887</v>
      </c>
      <c r="D186" s="83" t="s">
        <v>1888</v>
      </c>
      <c r="E186" s="66"/>
      <c r="F186" s="99">
        <v>46178</v>
      </c>
      <c r="G186" s="66" t="s">
        <v>145</v>
      </c>
      <c r="H186" s="66" t="s">
        <v>124</v>
      </c>
      <c r="I186" s="66" t="s">
        <v>882</v>
      </c>
      <c r="J186" s="6">
        <f t="shared" si="5"/>
        <v>1</v>
      </c>
      <c r="K186" s="66" t="s">
        <v>107</v>
      </c>
      <c r="L186" s="105" t="s">
        <v>107</v>
      </c>
      <c r="M186" s="66" t="s">
        <v>1707</v>
      </c>
      <c r="N186" s="66" t="s">
        <v>1656</v>
      </c>
      <c r="O186" s="66" t="s">
        <v>128</v>
      </c>
      <c r="P186" s="169" t="s">
        <v>1665</v>
      </c>
      <c r="Q186" s="99">
        <v>46273</v>
      </c>
      <c r="R186" s="66" t="s">
        <v>103</v>
      </c>
      <c r="S186" s="10" t="s">
        <v>1907</v>
      </c>
      <c r="T186" s="112"/>
      <c r="U186" s="34" t="s">
        <v>1680</v>
      </c>
      <c r="V186" s="66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spans="1:49" x14ac:dyDescent="0.4">
      <c r="A187" s="6">
        <v>184</v>
      </c>
      <c r="B187" s="66" t="s">
        <v>97</v>
      </c>
      <c r="C187" s="72" t="s">
        <v>1889</v>
      </c>
      <c r="D187" s="72" t="s">
        <v>1890</v>
      </c>
      <c r="E187" s="66"/>
      <c r="F187" s="99">
        <v>46209</v>
      </c>
      <c r="G187" s="66" t="s">
        <v>103</v>
      </c>
      <c r="H187" s="66" t="s">
        <v>338</v>
      </c>
      <c r="I187" s="66" t="s">
        <v>882</v>
      </c>
      <c r="J187" s="6">
        <f t="shared" si="5"/>
        <v>1</v>
      </c>
      <c r="K187" s="66" t="s">
        <v>127</v>
      </c>
      <c r="L187" s="105" t="s">
        <v>107</v>
      </c>
      <c r="M187" s="66" t="s">
        <v>1720</v>
      </c>
      <c r="N187" s="105" t="s">
        <v>1656</v>
      </c>
      <c r="O187" s="105"/>
      <c r="P187" s="169" t="s">
        <v>1665</v>
      </c>
      <c r="Q187" s="99"/>
      <c r="R187" s="66"/>
      <c r="S187" s="10" t="s">
        <v>1844</v>
      </c>
      <c r="T187" s="112"/>
      <c r="U187" s="34"/>
      <c r="V187" s="66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spans="1:49" x14ac:dyDescent="0.4">
      <c r="A188" s="6">
        <v>185</v>
      </c>
      <c r="B188" s="66" t="s">
        <v>97</v>
      </c>
      <c r="C188" s="72" t="s">
        <v>1891</v>
      </c>
      <c r="D188" s="72" t="s">
        <v>1892</v>
      </c>
      <c r="E188" s="66"/>
      <c r="F188" s="99">
        <v>46212</v>
      </c>
      <c r="G188" s="66" t="s">
        <v>145</v>
      </c>
      <c r="H188" s="66" t="s">
        <v>338</v>
      </c>
      <c r="I188" s="66" t="s">
        <v>908</v>
      </c>
      <c r="J188" s="6">
        <f t="shared" si="5"/>
        <v>1</v>
      </c>
      <c r="K188" s="66" t="s">
        <v>127</v>
      </c>
      <c r="L188" s="105" t="s">
        <v>107</v>
      </c>
      <c r="M188" s="66" t="s">
        <v>1761</v>
      </c>
      <c r="N188" s="66" t="s">
        <v>1686</v>
      </c>
      <c r="O188" s="66" t="s">
        <v>128</v>
      </c>
      <c r="P188" s="169" t="s">
        <v>1665</v>
      </c>
      <c r="Q188" s="99">
        <v>46254</v>
      </c>
      <c r="R188" s="66" t="s">
        <v>145</v>
      </c>
      <c r="S188" s="10" t="s">
        <v>1901</v>
      </c>
      <c r="T188" s="112"/>
      <c r="U188" s="34"/>
      <c r="V188" s="66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spans="1:49" x14ac:dyDescent="0.4">
      <c r="A189" s="6">
        <v>186</v>
      </c>
      <c r="B189" s="66" t="s">
        <v>95</v>
      </c>
      <c r="C189" s="72" t="s">
        <v>1893</v>
      </c>
      <c r="D189" s="72" t="s">
        <v>1894</v>
      </c>
      <c r="E189" s="66"/>
      <c r="F189" s="99">
        <v>46219</v>
      </c>
      <c r="G189" s="66" t="s">
        <v>105</v>
      </c>
      <c r="H189" s="66" t="s">
        <v>124</v>
      </c>
      <c r="I189" s="66" t="s">
        <v>882</v>
      </c>
      <c r="J189" s="6">
        <f t="shared" si="5"/>
        <v>1</v>
      </c>
      <c r="K189" s="66" t="s">
        <v>107</v>
      </c>
      <c r="L189" s="105" t="s">
        <v>107</v>
      </c>
      <c r="M189" s="66" t="s">
        <v>1707</v>
      </c>
      <c r="N189" s="105" t="s">
        <v>107</v>
      </c>
      <c r="O189" s="66" t="s">
        <v>128</v>
      </c>
      <c r="P189" s="169" t="s">
        <v>1665</v>
      </c>
      <c r="Q189" s="99">
        <v>46281</v>
      </c>
      <c r="R189" s="66" t="s">
        <v>103</v>
      </c>
      <c r="S189" s="10" t="s">
        <v>1924</v>
      </c>
      <c r="T189" s="112"/>
      <c r="U189" s="34" t="s">
        <v>1680</v>
      </c>
      <c r="V189" s="66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spans="1:49" x14ac:dyDescent="0.4">
      <c r="A190" s="6">
        <v>187</v>
      </c>
      <c r="B190" s="66" t="s">
        <v>95</v>
      </c>
      <c r="C190" s="72" t="s">
        <v>699</v>
      </c>
      <c r="D190" s="72" t="s">
        <v>700</v>
      </c>
      <c r="E190" s="66"/>
      <c r="F190" s="99">
        <v>46254</v>
      </c>
      <c r="G190" s="66" t="s">
        <v>103</v>
      </c>
      <c r="H190" s="66" t="s">
        <v>156</v>
      </c>
      <c r="I190" s="66" t="s">
        <v>1877</v>
      </c>
      <c r="J190" s="6">
        <f t="shared" si="5"/>
        <v>1</v>
      </c>
      <c r="K190" s="66" t="s">
        <v>107</v>
      </c>
      <c r="L190" s="105" t="s">
        <v>107</v>
      </c>
      <c r="M190" s="66" t="s">
        <v>1761</v>
      </c>
      <c r="N190" s="105" t="s">
        <v>1656</v>
      </c>
      <c r="O190" s="23" t="s">
        <v>128</v>
      </c>
      <c r="P190" s="169" t="s">
        <v>1665</v>
      </c>
      <c r="Q190" s="99">
        <v>46254</v>
      </c>
      <c r="R190" s="66" t="s">
        <v>103</v>
      </c>
      <c r="S190" s="10" t="s">
        <v>1878</v>
      </c>
      <c r="T190" s="112"/>
      <c r="U190" s="34"/>
      <c r="V190" s="66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spans="1:49" x14ac:dyDescent="0.4">
      <c r="A191" s="6">
        <v>188</v>
      </c>
      <c r="B191" s="66" t="s">
        <v>95</v>
      </c>
      <c r="C191" s="72" t="s">
        <v>1895</v>
      </c>
      <c r="D191" s="72" t="s">
        <v>1896</v>
      </c>
      <c r="E191" s="66"/>
      <c r="F191" s="99">
        <v>46256</v>
      </c>
      <c r="G191" s="66" t="s">
        <v>103</v>
      </c>
      <c r="H191" s="66" t="s">
        <v>124</v>
      </c>
      <c r="I191" s="66" t="s">
        <v>882</v>
      </c>
      <c r="J191" s="6">
        <f t="shared" si="5"/>
        <v>1</v>
      </c>
      <c r="K191" s="66" t="s">
        <v>127</v>
      </c>
      <c r="L191" s="105" t="s">
        <v>107</v>
      </c>
      <c r="M191" s="66" t="s">
        <v>1761</v>
      </c>
      <c r="N191" s="105" t="s">
        <v>1656</v>
      </c>
      <c r="O191" s="23" t="s">
        <v>128</v>
      </c>
      <c r="P191" s="169" t="s">
        <v>1665</v>
      </c>
      <c r="Q191" s="99">
        <v>46260</v>
      </c>
      <c r="R191" s="66" t="s">
        <v>103</v>
      </c>
      <c r="S191" s="10" t="s">
        <v>1882</v>
      </c>
      <c r="T191" s="112"/>
      <c r="U191" s="34" t="s">
        <v>1680</v>
      </c>
      <c r="V191" s="66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spans="1:49" x14ac:dyDescent="0.4">
      <c r="A192" s="6">
        <v>189</v>
      </c>
      <c r="B192" s="66" t="s">
        <v>96</v>
      </c>
      <c r="C192" s="83" t="s">
        <v>1897</v>
      </c>
      <c r="D192" s="177" t="s">
        <v>1898</v>
      </c>
      <c r="E192" s="66"/>
      <c r="F192" s="99">
        <v>46256</v>
      </c>
      <c r="G192" s="66" t="s">
        <v>317</v>
      </c>
      <c r="H192" s="66" t="s">
        <v>915</v>
      </c>
      <c r="I192" s="66" t="s">
        <v>882</v>
      </c>
      <c r="J192" s="6">
        <f t="shared" si="5"/>
        <v>4</v>
      </c>
      <c r="K192" s="66" t="s">
        <v>127</v>
      </c>
      <c r="L192" s="105" t="s">
        <v>127</v>
      </c>
      <c r="M192" s="66" t="s">
        <v>1720</v>
      </c>
      <c r="N192" s="55" t="s">
        <v>1719</v>
      </c>
      <c r="O192" s="23"/>
      <c r="P192" s="169" t="s">
        <v>1665</v>
      </c>
      <c r="Q192" s="99">
        <v>46256</v>
      </c>
      <c r="R192" s="66" t="s">
        <v>317</v>
      </c>
      <c r="S192" s="10" t="s">
        <v>1948</v>
      </c>
      <c r="T192" s="112"/>
      <c r="U192" s="34" t="s">
        <v>1680</v>
      </c>
      <c r="V192" s="66"/>
      <c r="W192" s="10" t="s">
        <v>125</v>
      </c>
      <c r="X192" s="11">
        <v>46289</v>
      </c>
      <c r="Y192" s="10" t="s">
        <v>1908</v>
      </c>
      <c r="Z192" s="10" t="s">
        <v>317</v>
      </c>
      <c r="AA192" s="11">
        <v>46291</v>
      </c>
      <c r="AB192" s="10" t="s">
        <v>1949</v>
      </c>
      <c r="AC192" s="10" t="s">
        <v>1950</v>
      </c>
      <c r="AD192" s="11">
        <v>46270</v>
      </c>
      <c r="AE192" s="10" t="s">
        <v>1951</v>
      </c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spans="1:49" x14ac:dyDescent="0.4">
      <c r="A193" s="6">
        <v>190</v>
      </c>
      <c r="B193" s="66" t="s">
        <v>95</v>
      </c>
      <c r="C193" s="83" t="s">
        <v>1899</v>
      </c>
      <c r="D193" s="83" t="s">
        <v>1900</v>
      </c>
      <c r="E193" s="66"/>
      <c r="F193" s="99">
        <v>46264</v>
      </c>
      <c r="G193" s="66" t="s">
        <v>125</v>
      </c>
      <c r="H193" s="66" t="s">
        <v>124</v>
      </c>
      <c r="I193" s="66" t="s">
        <v>882</v>
      </c>
      <c r="J193" s="6">
        <f t="shared" si="5"/>
        <v>1</v>
      </c>
      <c r="K193" s="66" t="s">
        <v>107</v>
      </c>
      <c r="L193" s="105" t="s">
        <v>107</v>
      </c>
      <c r="M193" s="66" t="s">
        <v>1707</v>
      </c>
      <c r="N193" s="66" t="s">
        <v>107</v>
      </c>
      <c r="O193" s="66" t="s">
        <v>128</v>
      </c>
      <c r="P193" s="169" t="s">
        <v>1665</v>
      </c>
      <c r="Q193" s="99">
        <v>46267</v>
      </c>
      <c r="R193" s="66" t="s">
        <v>1628</v>
      </c>
      <c r="S193" s="10" t="s">
        <v>1906</v>
      </c>
      <c r="T193" s="112"/>
      <c r="U193" s="34" t="s">
        <v>1680</v>
      </c>
      <c r="V193" s="66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spans="1:49" x14ac:dyDescent="0.4">
      <c r="A194" s="6">
        <v>191</v>
      </c>
      <c r="B194" s="66" t="s">
        <v>95</v>
      </c>
      <c r="C194" s="83" t="s">
        <v>1902</v>
      </c>
      <c r="D194" s="83" t="s">
        <v>1903</v>
      </c>
      <c r="E194" s="66"/>
      <c r="F194" s="99">
        <v>46266</v>
      </c>
      <c r="G194" s="66" t="s">
        <v>125</v>
      </c>
      <c r="H194" s="66" t="s">
        <v>124</v>
      </c>
      <c r="I194" s="66" t="s">
        <v>1877</v>
      </c>
      <c r="J194" s="6">
        <f t="shared" si="5"/>
        <v>1</v>
      </c>
      <c r="K194" s="66" t="s">
        <v>127</v>
      </c>
      <c r="L194" s="105" t="s">
        <v>107</v>
      </c>
      <c r="M194" s="66" t="s">
        <v>1761</v>
      </c>
      <c r="N194" s="66" t="s">
        <v>1656</v>
      </c>
      <c r="O194" s="66" t="s">
        <v>128</v>
      </c>
      <c r="P194" s="169" t="s">
        <v>1665</v>
      </c>
      <c r="Q194" s="99">
        <v>46267</v>
      </c>
      <c r="R194" s="66" t="s">
        <v>103</v>
      </c>
      <c r="S194" s="10" t="s">
        <v>1905</v>
      </c>
      <c r="T194" s="112"/>
      <c r="U194" s="34"/>
      <c r="V194" s="66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spans="1:49" x14ac:dyDescent="0.4">
      <c r="A195" s="6">
        <v>192</v>
      </c>
      <c r="B195" s="66" t="s">
        <v>95</v>
      </c>
      <c r="C195" s="35" t="s">
        <v>1925</v>
      </c>
      <c r="D195" s="35" t="s">
        <v>1926</v>
      </c>
      <c r="E195" s="66"/>
      <c r="F195" s="99">
        <v>46215</v>
      </c>
      <c r="G195" s="66" t="s">
        <v>145</v>
      </c>
      <c r="H195" s="66" t="s">
        <v>124</v>
      </c>
      <c r="I195" s="66" t="s">
        <v>882</v>
      </c>
      <c r="J195" s="6">
        <f t="shared" si="5"/>
        <v>1</v>
      </c>
      <c r="K195" s="66"/>
      <c r="L195" s="105" t="s">
        <v>127</v>
      </c>
      <c r="M195" s="66" t="s">
        <v>1707</v>
      </c>
      <c r="N195" s="66" t="s">
        <v>1686</v>
      </c>
      <c r="O195" s="66" t="s">
        <v>128</v>
      </c>
      <c r="P195" s="169" t="s">
        <v>1665</v>
      </c>
      <c r="Q195" s="99">
        <v>46285</v>
      </c>
      <c r="R195" s="66" t="s">
        <v>103</v>
      </c>
      <c r="S195" s="10" t="s">
        <v>1953</v>
      </c>
      <c r="T195" s="112"/>
      <c r="U195" s="34" t="s">
        <v>1680</v>
      </c>
      <c r="V195" s="66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spans="1:49" x14ac:dyDescent="0.4">
      <c r="A196" s="6">
        <v>193</v>
      </c>
      <c r="B196" s="66" t="s">
        <v>97</v>
      </c>
      <c r="C196" s="79"/>
      <c r="D196" s="79" t="s">
        <v>1923</v>
      </c>
      <c r="E196" s="66"/>
      <c r="F196" s="99">
        <v>46215</v>
      </c>
      <c r="G196" s="66" t="s">
        <v>145</v>
      </c>
      <c r="H196" s="66"/>
      <c r="I196" s="66"/>
      <c r="J196" s="6">
        <f t="shared" ref="J196:J204" si="6">COUNTA(G196,W196,Z196,AC196,AF196,AI196,AL196,AO196,AR196,AU196)</f>
        <v>1</v>
      </c>
      <c r="K196" s="66" t="s">
        <v>107</v>
      </c>
      <c r="L196" s="105" t="s">
        <v>107</v>
      </c>
      <c r="M196" s="66"/>
      <c r="N196" s="66"/>
      <c r="O196" s="66"/>
      <c r="P196" s="66"/>
      <c r="Q196" s="99"/>
      <c r="R196" s="66"/>
      <c r="S196" s="10" t="s">
        <v>1696</v>
      </c>
      <c r="T196" s="112"/>
      <c r="U196" s="34"/>
      <c r="V196" s="66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spans="1:49" x14ac:dyDescent="0.4">
      <c r="A197" s="6">
        <v>194</v>
      </c>
      <c r="B197" s="66" t="s">
        <v>95</v>
      </c>
      <c r="C197" s="35" t="s">
        <v>1927</v>
      </c>
      <c r="D197" s="35" t="s">
        <v>1928</v>
      </c>
      <c r="E197" s="66"/>
      <c r="F197" s="99">
        <v>46264</v>
      </c>
      <c r="G197" s="66" t="s">
        <v>103</v>
      </c>
      <c r="H197" s="66" t="s">
        <v>124</v>
      </c>
      <c r="I197" s="66" t="s">
        <v>882</v>
      </c>
      <c r="J197" s="6">
        <f t="shared" si="6"/>
        <v>1</v>
      </c>
      <c r="K197" s="66" t="s">
        <v>127</v>
      </c>
      <c r="L197" s="105" t="s">
        <v>107</v>
      </c>
      <c r="M197" s="66" t="s">
        <v>1761</v>
      </c>
      <c r="N197" s="66" t="s">
        <v>1656</v>
      </c>
      <c r="O197" s="66" t="s">
        <v>128</v>
      </c>
      <c r="P197" s="169" t="s">
        <v>1665</v>
      </c>
      <c r="Q197" s="99">
        <v>46301</v>
      </c>
      <c r="R197" s="66" t="s">
        <v>103</v>
      </c>
      <c r="S197" s="10" t="s">
        <v>1954</v>
      </c>
      <c r="T197" s="112"/>
      <c r="U197" s="34" t="s">
        <v>1680</v>
      </c>
      <c r="V197" s="66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spans="1:49" x14ac:dyDescent="0.4">
      <c r="A198" s="6">
        <v>195</v>
      </c>
      <c r="B198" s="66" t="s">
        <v>97</v>
      </c>
      <c r="C198" s="66"/>
      <c r="D198" s="66" t="s">
        <v>1943</v>
      </c>
      <c r="E198" s="66"/>
      <c r="F198" s="99">
        <v>46291</v>
      </c>
      <c r="G198" s="66" t="s">
        <v>110</v>
      </c>
      <c r="H198" s="66" t="s">
        <v>1944</v>
      </c>
      <c r="I198" s="66" t="s">
        <v>1877</v>
      </c>
      <c r="J198" s="6">
        <f t="shared" si="6"/>
        <v>2</v>
      </c>
      <c r="K198" s="66" t="s">
        <v>107</v>
      </c>
      <c r="L198" s="105" t="s">
        <v>127</v>
      </c>
      <c r="M198" s="66" t="s">
        <v>1761</v>
      </c>
      <c r="N198" s="66" t="s">
        <v>1719</v>
      </c>
      <c r="O198" s="66" t="s">
        <v>128</v>
      </c>
      <c r="P198" s="169" t="s">
        <v>1665</v>
      </c>
      <c r="Q198" s="99">
        <v>46291</v>
      </c>
      <c r="R198" s="66" t="s">
        <v>1945</v>
      </c>
      <c r="S198" s="10" t="s">
        <v>1946</v>
      </c>
      <c r="T198" s="112"/>
      <c r="U198" s="34" t="s">
        <v>1680</v>
      </c>
      <c r="V198" s="66"/>
      <c r="W198" s="10" t="s">
        <v>103</v>
      </c>
      <c r="X198" s="99">
        <v>46291</v>
      </c>
      <c r="Y198" s="10" t="s">
        <v>1947</v>
      </c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spans="1:49" x14ac:dyDescent="0.4">
      <c r="A199" s="6">
        <v>196</v>
      </c>
      <c r="B199" s="66"/>
      <c r="C199" s="66"/>
      <c r="D199" s="66"/>
      <c r="E199" s="66"/>
      <c r="F199" s="99"/>
      <c r="G199" s="66"/>
      <c r="H199" s="66"/>
      <c r="I199" s="66"/>
      <c r="J199" s="6">
        <f t="shared" si="6"/>
        <v>0</v>
      </c>
      <c r="K199" s="66"/>
      <c r="L199" s="105"/>
      <c r="M199" s="66"/>
      <c r="N199" s="66"/>
      <c r="O199" s="66"/>
      <c r="P199" s="66"/>
      <c r="Q199" s="99"/>
      <c r="R199" s="66"/>
      <c r="S199" s="10"/>
      <c r="T199" s="112"/>
      <c r="U199" s="34"/>
      <c r="V199" s="66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spans="1:49" x14ac:dyDescent="0.4">
      <c r="A200" s="6">
        <v>197</v>
      </c>
      <c r="B200" s="66"/>
      <c r="C200" s="66"/>
      <c r="D200" s="66"/>
      <c r="E200" s="66"/>
      <c r="F200" s="99"/>
      <c r="G200" s="66"/>
      <c r="H200" s="66"/>
      <c r="I200" s="66"/>
      <c r="J200" s="6">
        <f t="shared" si="6"/>
        <v>0</v>
      </c>
      <c r="K200" s="66"/>
      <c r="L200" s="105"/>
      <c r="M200" s="66"/>
      <c r="N200" s="66"/>
      <c r="O200" s="66"/>
      <c r="P200" s="66"/>
      <c r="Q200" s="99"/>
      <c r="R200" s="66"/>
      <c r="S200" s="10"/>
      <c r="T200" s="112"/>
      <c r="U200" s="34"/>
      <c r="V200" s="66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spans="1:49" x14ac:dyDescent="0.4">
      <c r="A201" s="6">
        <v>198</v>
      </c>
      <c r="B201" s="66"/>
      <c r="C201" s="66"/>
      <c r="D201" s="66"/>
      <c r="E201" s="66"/>
      <c r="F201" s="99"/>
      <c r="G201" s="66"/>
      <c r="H201" s="66"/>
      <c r="I201" s="66"/>
      <c r="J201" s="6">
        <f t="shared" si="6"/>
        <v>0</v>
      </c>
      <c r="K201" s="66"/>
      <c r="L201" s="105"/>
      <c r="M201" s="66"/>
      <c r="N201" s="66"/>
      <c r="O201" s="66"/>
      <c r="P201" s="66"/>
      <c r="Q201" s="99"/>
      <c r="R201" s="66"/>
      <c r="S201" s="10"/>
      <c r="T201" s="112"/>
      <c r="U201" s="34"/>
      <c r="V201" s="66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spans="1:49" x14ac:dyDescent="0.4">
      <c r="A202" s="6">
        <v>199</v>
      </c>
      <c r="B202" s="66"/>
      <c r="C202" s="66"/>
      <c r="D202" s="66"/>
      <c r="E202" s="66"/>
      <c r="F202" s="99"/>
      <c r="G202" s="66"/>
      <c r="H202" s="66"/>
      <c r="I202" s="66"/>
      <c r="J202" s="6">
        <f t="shared" si="6"/>
        <v>0</v>
      </c>
      <c r="K202" s="66"/>
      <c r="L202" s="105"/>
      <c r="M202" s="66"/>
      <c r="N202" s="66"/>
      <c r="O202" s="66"/>
      <c r="P202" s="66"/>
      <c r="Q202" s="99"/>
      <c r="R202" s="66"/>
      <c r="S202" s="10"/>
      <c r="T202" s="112"/>
      <c r="U202" s="34"/>
      <c r="V202" s="66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spans="1:49" x14ac:dyDescent="0.4">
      <c r="A203" s="6">
        <v>200</v>
      </c>
      <c r="B203" s="66"/>
      <c r="C203" s="66"/>
      <c r="D203" s="66"/>
      <c r="E203" s="66"/>
      <c r="F203" s="99"/>
      <c r="G203" s="66"/>
      <c r="H203" s="66"/>
      <c r="I203" s="66"/>
      <c r="J203" s="6">
        <f t="shared" si="6"/>
        <v>0</v>
      </c>
      <c r="K203" s="66"/>
      <c r="L203" s="105"/>
      <c r="M203" s="66"/>
      <c r="N203" s="66"/>
      <c r="O203" s="66"/>
      <c r="P203" s="66"/>
      <c r="Q203" s="99"/>
      <c r="R203" s="66"/>
      <c r="S203" s="10"/>
      <c r="T203" s="112"/>
      <c r="U203" s="34"/>
      <c r="V203" s="66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spans="1:49" x14ac:dyDescent="0.4">
      <c r="A204" s="6">
        <v>201</v>
      </c>
      <c r="B204" s="66"/>
      <c r="C204" s="66"/>
      <c r="D204" s="66"/>
      <c r="E204" s="66"/>
      <c r="F204" s="99"/>
      <c r="G204" s="66"/>
      <c r="H204" s="66"/>
      <c r="I204" s="66"/>
      <c r="J204" s="6">
        <f t="shared" si="6"/>
        <v>0</v>
      </c>
      <c r="K204" s="66"/>
      <c r="L204" s="105"/>
      <c r="M204" s="66"/>
      <c r="N204" s="66"/>
      <c r="O204" s="66"/>
      <c r="P204" s="66"/>
      <c r="Q204" s="99"/>
      <c r="R204" s="66"/>
      <c r="S204" s="10"/>
      <c r="T204" s="112"/>
      <c r="U204" s="34"/>
      <c r="V204" s="66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spans="1:49" x14ac:dyDescent="0.4">
      <c r="A205" s="6">
        <v>202</v>
      </c>
      <c r="B205" s="66"/>
      <c r="C205" s="66"/>
      <c r="D205" s="66"/>
      <c r="E205" s="66"/>
      <c r="F205" s="99"/>
      <c r="G205" s="66"/>
      <c r="H205" s="66"/>
      <c r="I205" s="66"/>
      <c r="J205" s="6"/>
      <c r="K205" s="66"/>
      <c r="L205" s="105"/>
      <c r="M205" s="66"/>
      <c r="N205" s="66"/>
      <c r="O205" s="66"/>
      <c r="P205" s="66"/>
      <c r="Q205" s="99"/>
      <c r="R205" s="66"/>
      <c r="S205" s="10"/>
      <c r="T205" s="112"/>
      <c r="U205" s="34"/>
      <c r="V205" s="66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spans="1:49" x14ac:dyDescent="0.4">
      <c r="A206" s="6">
        <v>203</v>
      </c>
      <c r="B206" s="66"/>
      <c r="C206" s="66"/>
      <c r="D206" s="66"/>
      <c r="E206" s="66"/>
      <c r="F206" s="99"/>
      <c r="G206" s="66"/>
      <c r="H206" s="66"/>
      <c r="I206" s="66"/>
      <c r="J206" s="6"/>
      <c r="K206" s="66"/>
      <c r="L206" s="105"/>
      <c r="M206" s="66"/>
      <c r="N206" s="66"/>
      <c r="O206" s="66"/>
      <c r="P206" s="66"/>
      <c r="Q206" s="99"/>
      <c r="R206" s="66"/>
      <c r="S206" s="10"/>
      <c r="T206" s="112"/>
      <c r="U206" s="34"/>
      <c r="V206" s="66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spans="1:49" x14ac:dyDescent="0.4">
      <c r="A207" s="6">
        <v>204</v>
      </c>
      <c r="B207" s="66"/>
      <c r="C207" s="66"/>
      <c r="D207" s="66"/>
      <c r="E207" s="66"/>
      <c r="F207" s="99"/>
      <c r="G207" s="66"/>
      <c r="H207" s="66"/>
      <c r="I207" s="66"/>
      <c r="J207" s="6"/>
      <c r="K207" s="66"/>
      <c r="L207" s="105"/>
      <c r="M207" s="66"/>
      <c r="N207" s="66"/>
      <c r="O207" s="66"/>
      <c r="P207" s="66"/>
      <c r="Q207" s="99"/>
      <c r="R207" s="66"/>
      <c r="S207" s="10"/>
      <c r="T207" s="112"/>
      <c r="U207" s="34"/>
      <c r="V207" s="66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spans="1:49" x14ac:dyDescent="0.4">
      <c r="A208" s="6">
        <v>205</v>
      </c>
      <c r="B208" s="66"/>
      <c r="C208" s="66"/>
      <c r="D208" s="66"/>
      <c r="E208" s="66"/>
      <c r="F208" s="99"/>
      <c r="G208" s="66"/>
      <c r="H208" s="66"/>
      <c r="I208" s="66"/>
      <c r="J208" s="6"/>
      <c r="K208" s="66"/>
      <c r="L208" s="105"/>
      <c r="M208" s="66"/>
      <c r="N208" s="66"/>
      <c r="O208" s="66"/>
      <c r="P208" s="66"/>
      <c r="Q208" s="99"/>
      <c r="R208" s="66"/>
      <c r="S208" s="10"/>
      <c r="T208" s="112"/>
      <c r="U208" s="34"/>
      <c r="V208" s="66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spans="1:49" x14ac:dyDescent="0.4">
      <c r="A209" s="6">
        <v>206</v>
      </c>
      <c r="B209" s="66"/>
      <c r="C209" s="66"/>
      <c r="D209" s="66"/>
      <c r="E209" s="66"/>
      <c r="F209" s="99"/>
      <c r="G209" s="66"/>
      <c r="H209" s="66"/>
      <c r="I209" s="66"/>
      <c r="J209" s="6"/>
      <c r="K209" s="66"/>
      <c r="L209" s="105"/>
      <c r="M209" s="66"/>
      <c r="N209" s="66"/>
      <c r="O209" s="66"/>
      <c r="P209" s="66"/>
      <c r="Q209" s="99"/>
      <c r="R209" s="66"/>
      <c r="S209" s="10"/>
      <c r="T209" s="112"/>
      <c r="U209" s="34"/>
      <c r="V209" s="66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spans="1:49" x14ac:dyDescent="0.4">
      <c r="A210" s="6">
        <v>207</v>
      </c>
      <c r="B210" s="66"/>
      <c r="C210" s="66"/>
      <c r="D210" s="66"/>
      <c r="E210" s="66"/>
      <c r="F210" s="99"/>
      <c r="G210" s="66"/>
      <c r="H210" s="66"/>
      <c r="I210" s="66"/>
      <c r="J210" s="6"/>
      <c r="K210" s="66"/>
      <c r="L210" s="105"/>
      <c r="M210" s="66"/>
      <c r="N210" s="66"/>
      <c r="O210" s="66"/>
      <c r="P210" s="66"/>
      <c r="Q210" s="99"/>
      <c r="R210" s="66"/>
      <c r="S210" s="10"/>
      <c r="T210" s="112"/>
      <c r="U210" s="34"/>
      <c r="V210" s="66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spans="1:49" x14ac:dyDescent="0.4">
      <c r="A211" s="6">
        <v>208</v>
      </c>
      <c r="B211" s="66"/>
      <c r="C211" s="66"/>
      <c r="D211" s="66"/>
      <c r="E211" s="66"/>
      <c r="F211" s="99"/>
      <c r="G211" s="66"/>
      <c r="H211" s="66"/>
      <c r="I211" s="66"/>
      <c r="J211" s="6"/>
      <c r="K211" s="66"/>
      <c r="L211" s="105"/>
      <c r="M211" s="66"/>
      <c r="N211" s="66"/>
      <c r="O211" s="66"/>
      <c r="P211" s="66"/>
      <c r="Q211" s="99"/>
      <c r="R211" s="66"/>
      <c r="S211" s="10"/>
      <c r="T211" s="112"/>
      <c r="U211" s="34"/>
      <c r="V211" s="66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spans="1:49" x14ac:dyDescent="0.4">
      <c r="A212" s="6">
        <v>209</v>
      </c>
      <c r="B212" s="66"/>
      <c r="C212" s="66"/>
      <c r="D212" s="66"/>
      <c r="E212" s="66"/>
      <c r="F212" s="99"/>
      <c r="G212" s="66"/>
      <c r="H212" s="66"/>
      <c r="I212" s="66"/>
      <c r="J212" s="6"/>
      <c r="K212" s="66"/>
      <c r="L212" s="105"/>
      <c r="M212" s="66"/>
      <c r="N212" s="66"/>
      <c r="O212" s="66"/>
      <c r="P212" s="66"/>
      <c r="Q212" s="99"/>
      <c r="R212" s="66"/>
      <c r="S212" s="10"/>
      <c r="T212" s="112"/>
      <c r="U212" s="34"/>
      <c r="V212" s="66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spans="1:49" x14ac:dyDescent="0.4">
      <c r="A213" s="6">
        <v>210</v>
      </c>
      <c r="B213" s="66"/>
      <c r="C213" s="66"/>
      <c r="D213" s="66"/>
      <c r="E213" s="66"/>
      <c r="F213" s="99"/>
      <c r="G213" s="66"/>
      <c r="H213" s="66"/>
      <c r="I213" s="66"/>
      <c r="J213" s="6"/>
      <c r="K213" s="66"/>
      <c r="L213" s="105"/>
      <c r="M213" s="66"/>
      <c r="N213" s="66"/>
      <c r="O213" s="66"/>
      <c r="P213" s="66"/>
      <c r="Q213" s="99"/>
      <c r="R213" s="66"/>
      <c r="S213" s="10"/>
      <c r="T213" s="112"/>
      <c r="U213" s="34"/>
      <c r="V213" s="66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spans="1:49" x14ac:dyDescent="0.4">
      <c r="A214" s="6">
        <v>211</v>
      </c>
      <c r="B214" s="66"/>
      <c r="C214" s="66"/>
      <c r="D214" s="66"/>
      <c r="E214" s="66"/>
      <c r="F214" s="99"/>
      <c r="G214" s="66"/>
      <c r="H214" s="66"/>
      <c r="I214" s="66"/>
      <c r="J214" s="6"/>
      <c r="K214" s="66"/>
      <c r="L214" s="105"/>
      <c r="M214" s="66"/>
      <c r="N214" s="66"/>
      <c r="O214" s="66"/>
      <c r="P214" s="66"/>
      <c r="Q214" s="99"/>
      <c r="R214" s="66"/>
      <c r="S214" s="10"/>
      <c r="T214" s="112"/>
      <c r="U214" s="34"/>
      <c r="V214" s="66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spans="1:49" x14ac:dyDescent="0.4">
      <c r="A215" s="6">
        <v>212</v>
      </c>
      <c r="B215" s="66"/>
      <c r="C215" s="66"/>
      <c r="D215" s="66"/>
      <c r="E215" s="66"/>
      <c r="F215" s="99"/>
      <c r="G215" s="66"/>
      <c r="H215" s="66"/>
      <c r="I215" s="66"/>
      <c r="J215" s="6"/>
      <c r="K215" s="66"/>
      <c r="L215" s="105"/>
      <c r="M215" s="66"/>
      <c r="N215" s="66"/>
      <c r="O215" s="66"/>
      <c r="P215" s="66"/>
      <c r="Q215" s="99"/>
      <c r="R215" s="66"/>
      <c r="S215" s="10"/>
      <c r="T215" s="112"/>
      <c r="U215" s="34"/>
      <c r="V215" s="66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x14ac:dyDescent="0.4">
      <c r="A216" s="6">
        <v>213</v>
      </c>
      <c r="B216" s="66"/>
      <c r="C216" s="66"/>
      <c r="D216" s="66"/>
      <c r="E216" s="66"/>
      <c r="F216" s="99"/>
      <c r="G216" s="66"/>
      <c r="H216" s="66"/>
      <c r="I216" s="66"/>
      <c r="J216" s="6"/>
      <c r="K216" s="66"/>
      <c r="L216" s="105"/>
      <c r="M216" s="66"/>
      <c r="N216" s="66"/>
      <c r="O216" s="66"/>
      <c r="P216" s="66"/>
      <c r="Q216" s="99"/>
      <c r="R216" s="66"/>
      <c r="S216" s="10"/>
      <c r="T216" s="112"/>
      <c r="U216" s="34"/>
      <c r="V216" s="66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spans="1:49" x14ac:dyDescent="0.4">
      <c r="A217" s="6">
        <v>214</v>
      </c>
      <c r="B217" s="66"/>
      <c r="C217" s="66"/>
      <c r="D217" s="66"/>
      <c r="E217" s="66"/>
      <c r="F217" s="99"/>
      <c r="G217" s="66"/>
      <c r="H217" s="66"/>
      <c r="I217" s="66"/>
      <c r="J217" s="6"/>
      <c r="K217" s="66"/>
      <c r="L217" s="105"/>
      <c r="M217" s="66"/>
      <c r="N217" s="66"/>
      <c r="O217" s="66"/>
      <c r="P217" s="66"/>
      <c r="Q217" s="99"/>
      <c r="R217" s="66"/>
      <c r="S217" s="10"/>
      <c r="T217" s="112"/>
      <c r="U217" s="34"/>
      <c r="V217" s="66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x14ac:dyDescent="0.4">
      <c r="A218" s="6">
        <v>215</v>
      </c>
      <c r="B218" s="66"/>
      <c r="C218" s="66"/>
      <c r="D218" s="66"/>
      <c r="E218" s="66"/>
      <c r="F218" s="99"/>
      <c r="G218" s="66"/>
      <c r="H218" s="66"/>
      <c r="I218" s="66"/>
      <c r="J218" s="6"/>
      <c r="K218" s="66"/>
      <c r="L218" s="105"/>
      <c r="M218" s="66"/>
      <c r="N218" s="66"/>
      <c r="O218" s="66"/>
      <c r="P218" s="66"/>
      <c r="Q218" s="99"/>
      <c r="R218" s="66"/>
      <c r="S218" s="10"/>
      <c r="T218" s="112"/>
      <c r="U218" s="34"/>
      <c r="V218" s="66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spans="1:49" x14ac:dyDescent="0.4">
      <c r="A219" s="6">
        <v>216</v>
      </c>
      <c r="B219" s="66"/>
      <c r="C219" s="66"/>
      <c r="D219" s="66"/>
      <c r="E219" s="66"/>
      <c r="F219" s="99"/>
      <c r="G219" s="66"/>
      <c r="H219" s="66"/>
      <c r="I219" s="66"/>
      <c r="J219" s="6"/>
      <c r="K219" s="66"/>
      <c r="L219" s="105"/>
      <c r="M219" s="66"/>
      <c r="N219" s="66"/>
      <c r="O219" s="66"/>
      <c r="P219" s="66"/>
      <c r="Q219" s="99"/>
      <c r="R219" s="66"/>
      <c r="S219" s="10"/>
      <c r="T219" s="112"/>
      <c r="U219" s="34"/>
      <c r="V219" s="66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spans="1:49" x14ac:dyDescent="0.4">
      <c r="A220" s="6">
        <v>217</v>
      </c>
      <c r="B220" s="66"/>
      <c r="C220" s="66"/>
      <c r="D220" s="66"/>
      <c r="E220" s="66"/>
      <c r="F220" s="99"/>
      <c r="G220" s="66"/>
      <c r="H220" s="66"/>
      <c r="I220" s="66"/>
      <c r="J220" s="6"/>
      <c r="K220" s="66"/>
      <c r="L220" s="105"/>
      <c r="M220" s="66"/>
      <c r="N220" s="66"/>
      <c r="O220" s="66"/>
      <c r="P220" s="66"/>
      <c r="Q220" s="99"/>
      <c r="R220" s="66"/>
      <c r="S220" s="10"/>
      <c r="T220" s="112"/>
      <c r="U220" s="34"/>
      <c r="V220" s="66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spans="1:49" x14ac:dyDescent="0.4">
      <c r="A221" s="6">
        <v>218</v>
      </c>
      <c r="B221" s="66"/>
      <c r="C221" s="66"/>
      <c r="D221" s="66"/>
      <c r="E221" s="66"/>
      <c r="F221" s="99"/>
      <c r="G221" s="66"/>
      <c r="H221" s="66"/>
      <c r="I221" s="66"/>
      <c r="J221" s="6"/>
      <c r="K221" s="66"/>
      <c r="L221" s="105"/>
      <c r="M221" s="66"/>
      <c r="N221" s="66"/>
      <c r="O221" s="66"/>
      <c r="P221" s="66"/>
      <c r="Q221" s="99"/>
      <c r="R221" s="66"/>
      <c r="S221" s="10"/>
      <c r="T221" s="112"/>
      <c r="U221" s="34"/>
      <c r="V221" s="66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spans="1:49" x14ac:dyDescent="0.4">
      <c r="A222" s="6">
        <v>219</v>
      </c>
      <c r="B222" s="66"/>
      <c r="C222" s="66"/>
      <c r="D222" s="66"/>
      <c r="E222" s="66"/>
      <c r="F222" s="99"/>
      <c r="G222" s="66"/>
      <c r="H222" s="66"/>
      <c r="I222" s="66"/>
      <c r="J222" s="6"/>
      <c r="K222" s="66"/>
      <c r="L222" s="105"/>
      <c r="M222" s="66"/>
      <c r="N222" s="66"/>
      <c r="O222" s="66"/>
      <c r="P222" s="66"/>
      <c r="Q222" s="99"/>
      <c r="R222" s="66"/>
      <c r="S222" s="10"/>
      <c r="T222" s="112"/>
      <c r="U222" s="34"/>
      <c r="V222" s="66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spans="1:49" x14ac:dyDescent="0.4">
      <c r="A223" s="6">
        <v>220</v>
      </c>
      <c r="B223" s="66"/>
      <c r="C223" s="66"/>
      <c r="D223" s="66"/>
      <c r="E223" s="66"/>
      <c r="F223" s="99"/>
      <c r="G223" s="66"/>
      <c r="H223" s="66"/>
      <c r="I223" s="66"/>
      <c r="J223" s="6"/>
      <c r="K223" s="66"/>
      <c r="L223" s="105"/>
      <c r="M223" s="66"/>
      <c r="N223" s="66"/>
      <c r="O223" s="66"/>
      <c r="P223" s="66"/>
      <c r="Q223" s="99"/>
      <c r="R223" s="66"/>
      <c r="S223" s="10"/>
      <c r="T223" s="112"/>
      <c r="U223" s="34"/>
      <c r="V223" s="66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spans="1:49" x14ac:dyDescent="0.4">
      <c r="A224" s="6">
        <v>221</v>
      </c>
      <c r="B224" s="66"/>
      <c r="C224" s="66"/>
      <c r="D224" s="66"/>
      <c r="E224" s="66"/>
      <c r="F224" s="99"/>
      <c r="G224" s="66"/>
      <c r="H224" s="66"/>
      <c r="I224" s="66"/>
      <c r="J224" s="6"/>
      <c r="K224" s="66"/>
      <c r="L224" s="105"/>
      <c r="M224" s="66"/>
      <c r="N224" s="66"/>
      <c r="O224" s="66"/>
      <c r="P224" s="66"/>
      <c r="Q224" s="99"/>
      <c r="R224" s="66"/>
      <c r="S224" s="10"/>
      <c r="T224" s="112"/>
      <c r="U224" s="34"/>
      <c r="V224" s="66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spans="1:49" x14ac:dyDescent="0.4">
      <c r="A225" s="6">
        <v>222</v>
      </c>
      <c r="B225" s="66"/>
      <c r="C225" s="66"/>
      <c r="D225" s="66"/>
      <c r="E225" s="66"/>
      <c r="F225" s="99"/>
      <c r="G225" s="66"/>
      <c r="H225" s="66"/>
      <c r="I225" s="66"/>
      <c r="J225" s="6"/>
      <c r="K225" s="66"/>
      <c r="L225" s="105"/>
      <c r="M225" s="66"/>
      <c r="N225" s="66"/>
      <c r="O225" s="66"/>
      <c r="P225" s="66"/>
      <c r="Q225" s="99"/>
      <c r="R225" s="66"/>
      <c r="S225" s="10"/>
      <c r="T225" s="112"/>
      <c r="U225" s="34"/>
      <c r="V225" s="66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spans="1:49" x14ac:dyDescent="0.4">
      <c r="A226" s="6">
        <v>223</v>
      </c>
      <c r="B226" s="66"/>
      <c r="C226" s="66"/>
      <c r="D226" s="66"/>
      <c r="E226" s="66"/>
      <c r="F226" s="99"/>
      <c r="G226" s="66"/>
      <c r="H226" s="66"/>
      <c r="I226" s="66"/>
      <c r="J226" s="6"/>
      <c r="K226" s="66"/>
      <c r="L226" s="105"/>
      <c r="M226" s="66"/>
      <c r="N226" s="66"/>
      <c r="O226" s="66"/>
      <c r="P226" s="66"/>
      <c r="Q226" s="99"/>
      <c r="R226" s="66"/>
      <c r="S226" s="10"/>
      <c r="T226" s="112"/>
      <c r="U226" s="34"/>
      <c r="V226" s="66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spans="1:49" x14ac:dyDescent="0.4">
      <c r="A227" s="6">
        <v>224</v>
      </c>
      <c r="B227" s="66"/>
      <c r="C227" s="66"/>
      <c r="D227" s="66"/>
      <c r="E227" s="66"/>
      <c r="F227" s="99"/>
      <c r="G227" s="66"/>
      <c r="H227" s="66"/>
      <c r="I227" s="66"/>
      <c r="J227" s="6"/>
      <c r="K227" s="66"/>
      <c r="L227" s="105"/>
      <c r="M227" s="66"/>
      <c r="N227" s="66"/>
      <c r="O227" s="66"/>
      <c r="P227" s="66"/>
      <c r="Q227" s="99"/>
      <c r="R227" s="66"/>
      <c r="S227" s="10"/>
      <c r="T227" s="112"/>
      <c r="U227" s="34"/>
      <c r="V227" s="66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</sheetData>
  <mergeCells count="9">
    <mergeCell ref="AL2:AN2"/>
    <mergeCell ref="AO2:AQ2"/>
    <mergeCell ref="AR2:AT2"/>
    <mergeCell ref="AU2:AW2"/>
    <mergeCell ref="W2:Y2"/>
    <mergeCell ref="Z2:AB2"/>
    <mergeCell ref="AC2:AE2"/>
    <mergeCell ref="AF2:AH2"/>
    <mergeCell ref="AI2:AK2"/>
  </mergeCells>
  <phoneticPr fontId="1" type="noConversion"/>
  <conditionalFormatting sqref="C74">
    <cfRule type="duplicateValues" dxfId="3" priority="3"/>
  </conditionalFormatting>
  <conditionalFormatting sqref="C73">
    <cfRule type="duplicateValues" dxfId="2" priority="2"/>
  </conditionalFormatting>
  <conditionalFormatting sqref="C72">
    <cfRule type="duplicateValues" dxfId="1" priority="1"/>
  </conditionalFormatting>
  <pageMargins left="0.25" right="0.25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I332"/>
  <sheetViews>
    <sheetView topLeftCell="A276" zoomScale="90" zoomScaleNormal="90" workbookViewId="0">
      <selection activeCell="D302" sqref="D302"/>
    </sheetView>
  </sheetViews>
  <sheetFormatPr defaultRowHeight="17.399999999999999" x14ac:dyDescent="0.4"/>
  <cols>
    <col min="3" max="3" width="13.19921875" style="48" bestFit="1" customWidth="1"/>
    <col min="4" max="4" width="56.8984375" bestFit="1" customWidth="1"/>
    <col min="5" max="5" width="11.19921875" bestFit="1" customWidth="1"/>
    <col min="7" max="7" width="10" bestFit="1" customWidth="1"/>
    <col min="8" max="8" width="14.09765625" bestFit="1" customWidth="1"/>
    <col min="9" max="9" width="11.09765625" style="1" bestFit="1" customWidth="1"/>
  </cols>
  <sheetData>
    <row r="2" spans="1:9" ht="21" x14ac:dyDescent="0.4">
      <c r="A2" s="17" t="s">
        <v>134</v>
      </c>
    </row>
    <row r="3" spans="1:9" s="48" customFormat="1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182</v>
      </c>
      <c r="H3" s="3" t="s">
        <v>244</v>
      </c>
      <c r="I3" s="3" t="s">
        <v>12</v>
      </c>
    </row>
    <row r="4" spans="1:9" s="48" customFormat="1" x14ac:dyDescent="0.4">
      <c r="A4" s="9">
        <v>1</v>
      </c>
      <c r="B4" s="9" t="s">
        <v>33</v>
      </c>
      <c r="C4" s="54" t="s">
        <v>193</v>
      </c>
      <c r="D4" s="54" t="s">
        <v>194</v>
      </c>
      <c r="E4" s="96">
        <v>45108</v>
      </c>
      <c r="F4" s="9" t="s">
        <v>110</v>
      </c>
      <c r="G4" s="55" t="s">
        <v>510</v>
      </c>
      <c r="H4" s="55" t="s">
        <v>169</v>
      </c>
      <c r="I4" s="125">
        <v>45259</v>
      </c>
    </row>
    <row r="5" spans="1:9" s="48" customFormat="1" x14ac:dyDescent="0.4">
      <c r="A5" s="9">
        <v>2</v>
      </c>
      <c r="B5" s="9" t="s">
        <v>33</v>
      </c>
      <c r="C5" s="54" t="s">
        <v>195</v>
      </c>
      <c r="D5" s="54" t="s">
        <v>196</v>
      </c>
      <c r="E5" s="96">
        <v>45108</v>
      </c>
      <c r="F5" s="9" t="s">
        <v>110</v>
      </c>
      <c r="G5" s="55" t="s">
        <v>511</v>
      </c>
      <c r="H5" s="55" t="s">
        <v>512</v>
      </c>
      <c r="I5" s="125">
        <v>45265</v>
      </c>
    </row>
    <row r="6" spans="1:9" s="48" customFormat="1" x14ac:dyDescent="0.4">
      <c r="A6" s="9">
        <v>3</v>
      </c>
      <c r="B6" s="9" t="s">
        <v>33</v>
      </c>
      <c r="C6" s="54" t="s">
        <v>197</v>
      </c>
      <c r="D6" s="54" t="s">
        <v>198</v>
      </c>
      <c r="E6" s="96">
        <v>45108</v>
      </c>
      <c r="F6" s="9" t="s">
        <v>110</v>
      </c>
      <c r="G6" s="55" t="s">
        <v>553</v>
      </c>
      <c r="H6" s="55" t="s">
        <v>554</v>
      </c>
      <c r="I6" s="125">
        <v>45279</v>
      </c>
    </row>
    <row r="7" spans="1:9" s="48" customFormat="1" x14ac:dyDescent="0.4">
      <c r="A7" s="9">
        <v>4</v>
      </c>
      <c r="B7" s="9" t="s">
        <v>33</v>
      </c>
      <c r="C7" s="54" t="s">
        <v>199</v>
      </c>
      <c r="D7" s="54" t="s">
        <v>200</v>
      </c>
      <c r="E7" s="96">
        <v>45108</v>
      </c>
      <c r="F7" s="9" t="s">
        <v>110</v>
      </c>
      <c r="G7" s="55" t="s">
        <v>553</v>
      </c>
      <c r="H7" s="55" t="s">
        <v>554</v>
      </c>
      <c r="I7" s="125">
        <v>45279</v>
      </c>
    </row>
    <row r="8" spans="1:9" s="48" customFormat="1" x14ac:dyDescent="0.4">
      <c r="A8" s="9">
        <v>5</v>
      </c>
      <c r="B8" s="9" t="s">
        <v>33</v>
      </c>
      <c r="C8" s="54" t="s">
        <v>201</v>
      </c>
      <c r="D8" s="56" t="s">
        <v>202</v>
      </c>
      <c r="E8" s="97">
        <v>45108</v>
      </c>
      <c r="F8" s="23" t="s">
        <v>125</v>
      </c>
      <c r="G8" s="55" t="s">
        <v>128</v>
      </c>
      <c r="H8" s="55" t="s">
        <v>169</v>
      </c>
      <c r="I8" s="125">
        <v>45149</v>
      </c>
    </row>
    <row r="9" spans="1:9" s="48" customFormat="1" x14ac:dyDescent="0.4">
      <c r="A9" s="9">
        <v>6</v>
      </c>
      <c r="B9" s="9" t="s">
        <v>33</v>
      </c>
      <c r="C9" s="54" t="s">
        <v>203</v>
      </c>
      <c r="D9" s="56" t="s">
        <v>204</v>
      </c>
      <c r="E9" s="97">
        <v>45108</v>
      </c>
      <c r="F9" s="23" t="s">
        <v>125</v>
      </c>
      <c r="G9" s="55" t="s">
        <v>128</v>
      </c>
      <c r="H9" s="55" t="s">
        <v>110</v>
      </c>
      <c r="I9" s="125">
        <v>45149</v>
      </c>
    </row>
    <row r="10" spans="1:9" s="48" customFormat="1" x14ac:dyDescent="0.4">
      <c r="A10" s="9">
        <v>7</v>
      </c>
      <c r="B10" s="9" t="s">
        <v>33</v>
      </c>
      <c r="C10" s="54" t="s">
        <v>205</v>
      </c>
      <c r="D10" s="56" t="s">
        <v>270</v>
      </c>
      <c r="E10" s="97">
        <v>45108</v>
      </c>
      <c r="F10" s="23" t="s">
        <v>125</v>
      </c>
      <c r="G10" s="55" t="s">
        <v>128</v>
      </c>
      <c r="H10" s="55" t="s">
        <v>110</v>
      </c>
      <c r="I10" s="125">
        <v>45149</v>
      </c>
    </row>
    <row r="11" spans="1:9" s="48" customFormat="1" x14ac:dyDescent="0.4">
      <c r="A11" s="9">
        <v>8</v>
      </c>
      <c r="B11" s="9" t="s">
        <v>33</v>
      </c>
      <c r="C11" s="54" t="s">
        <v>206</v>
      </c>
      <c r="D11" s="56" t="s">
        <v>207</v>
      </c>
      <c r="E11" s="97">
        <v>45108</v>
      </c>
      <c r="F11" s="23" t="s">
        <v>110</v>
      </c>
      <c r="G11" s="55" t="s">
        <v>128</v>
      </c>
      <c r="H11" s="55" t="s">
        <v>110</v>
      </c>
      <c r="I11" s="125">
        <v>45169</v>
      </c>
    </row>
    <row r="12" spans="1:9" s="48" customFormat="1" x14ac:dyDescent="0.4">
      <c r="A12" s="9">
        <v>9</v>
      </c>
      <c r="B12" s="23" t="s">
        <v>139</v>
      </c>
      <c r="C12" s="56" t="s">
        <v>208</v>
      </c>
      <c r="D12" s="56" t="s">
        <v>209</v>
      </c>
      <c r="E12" s="97">
        <v>45110</v>
      </c>
      <c r="F12" s="23" t="s">
        <v>140</v>
      </c>
      <c r="G12" s="55" t="s">
        <v>263</v>
      </c>
      <c r="H12" s="55" t="s">
        <v>265</v>
      </c>
      <c r="I12" s="125">
        <v>45133</v>
      </c>
    </row>
    <row r="13" spans="1:9" s="48" customFormat="1" x14ac:dyDescent="0.4">
      <c r="A13" s="9">
        <v>10</v>
      </c>
      <c r="B13" s="23" t="s">
        <v>144</v>
      </c>
      <c r="C13" s="56" t="s">
        <v>214</v>
      </c>
      <c r="D13" s="56" t="s">
        <v>215</v>
      </c>
      <c r="E13" s="97">
        <v>45110</v>
      </c>
      <c r="F13" s="23" t="s">
        <v>145</v>
      </c>
      <c r="G13" s="55" t="s">
        <v>128</v>
      </c>
      <c r="H13" s="55" t="s">
        <v>145</v>
      </c>
      <c r="I13" s="125">
        <v>45120</v>
      </c>
    </row>
    <row r="14" spans="1:9" s="48" customFormat="1" x14ac:dyDescent="0.4">
      <c r="A14" s="9">
        <v>11</v>
      </c>
      <c r="B14" s="23" t="s">
        <v>144</v>
      </c>
      <c r="C14" s="56" t="s">
        <v>220</v>
      </c>
      <c r="D14" s="56" t="s">
        <v>221</v>
      </c>
      <c r="E14" s="97">
        <v>45110</v>
      </c>
      <c r="F14" s="23" t="s">
        <v>145</v>
      </c>
      <c r="G14" s="55" t="s">
        <v>263</v>
      </c>
      <c r="H14" s="55" t="s">
        <v>266</v>
      </c>
      <c r="I14" s="125">
        <v>45133</v>
      </c>
    </row>
    <row r="15" spans="1:9" s="48" customFormat="1" x14ac:dyDescent="0.4">
      <c r="A15" s="9">
        <v>12</v>
      </c>
      <c r="B15" s="23" t="s">
        <v>144</v>
      </c>
      <c r="C15" s="56" t="s">
        <v>222</v>
      </c>
      <c r="D15" s="56" t="s">
        <v>223</v>
      </c>
      <c r="E15" s="97">
        <v>45110</v>
      </c>
      <c r="F15" s="23" t="s">
        <v>145</v>
      </c>
      <c r="G15" s="55" t="s">
        <v>128</v>
      </c>
      <c r="H15" s="55" t="s">
        <v>145</v>
      </c>
      <c r="I15" s="125">
        <v>45120</v>
      </c>
    </row>
    <row r="16" spans="1:9" s="48" customFormat="1" x14ac:dyDescent="0.4">
      <c r="A16" s="9">
        <v>13</v>
      </c>
      <c r="B16" s="23" t="s">
        <v>144</v>
      </c>
      <c r="C16" s="56" t="s">
        <v>224</v>
      </c>
      <c r="D16" s="56" t="s">
        <v>225</v>
      </c>
      <c r="E16" s="97">
        <v>45110</v>
      </c>
      <c r="F16" s="23" t="s">
        <v>145</v>
      </c>
      <c r="G16" s="55" t="s">
        <v>128</v>
      </c>
      <c r="H16" s="55" t="s">
        <v>169</v>
      </c>
      <c r="I16" s="125">
        <v>45120</v>
      </c>
    </row>
    <row r="17" spans="1:9" s="48" customFormat="1" x14ac:dyDescent="0.4">
      <c r="A17" s="9">
        <v>14</v>
      </c>
      <c r="B17" s="23" t="s">
        <v>144</v>
      </c>
      <c r="C17" s="56" t="s">
        <v>234</v>
      </c>
      <c r="D17" s="56" t="s">
        <v>235</v>
      </c>
      <c r="E17" s="97">
        <v>45110</v>
      </c>
      <c r="F17" s="23" t="s">
        <v>145</v>
      </c>
      <c r="G17" s="55" t="s">
        <v>128</v>
      </c>
      <c r="H17" s="55" t="s">
        <v>169</v>
      </c>
      <c r="I17" s="125">
        <v>45120</v>
      </c>
    </row>
    <row r="18" spans="1:9" s="48" customFormat="1" x14ac:dyDescent="0.4">
      <c r="A18" s="9">
        <v>15</v>
      </c>
      <c r="B18" s="23" t="s">
        <v>144</v>
      </c>
      <c r="C18" s="56" t="s">
        <v>240</v>
      </c>
      <c r="D18" s="56" t="s">
        <v>241</v>
      </c>
      <c r="E18" s="97">
        <v>45113</v>
      </c>
      <c r="F18" s="23" t="s">
        <v>146</v>
      </c>
      <c r="G18" s="55" t="s">
        <v>263</v>
      </c>
      <c r="H18" s="55" t="s">
        <v>266</v>
      </c>
      <c r="I18" s="125">
        <v>45133</v>
      </c>
    </row>
    <row r="19" spans="1:9" s="48" customFormat="1" x14ac:dyDescent="0.4">
      <c r="A19" s="9">
        <v>16</v>
      </c>
      <c r="B19" s="23" t="s">
        <v>171</v>
      </c>
      <c r="C19" s="56" t="s">
        <v>210</v>
      </c>
      <c r="D19" s="56" t="s">
        <v>211</v>
      </c>
      <c r="E19" s="97">
        <v>45117</v>
      </c>
      <c r="F19" s="23" t="s">
        <v>168</v>
      </c>
      <c r="G19" s="55" t="s">
        <v>263</v>
      </c>
      <c r="H19" s="55" t="s">
        <v>266</v>
      </c>
      <c r="I19" s="125">
        <v>45133</v>
      </c>
    </row>
    <row r="20" spans="1:9" s="48" customFormat="1" x14ac:dyDescent="0.4">
      <c r="A20" s="9">
        <v>17</v>
      </c>
      <c r="B20" s="23" t="s">
        <v>171</v>
      </c>
      <c r="C20" s="56" t="s">
        <v>236</v>
      </c>
      <c r="D20" s="56" t="s">
        <v>237</v>
      </c>
      <c r="E20" s="97">
        <v>45117</v>
      </c>
      <c r="F20" s="23" t="s">
        <v>168</v>
      </c>
      <c r="G20" s="55" t="s">
        <v>245</v>
      </c>
      <c r="H20" s="55" t="s">
        <v>246</v>
      </c>
      <c r="I20" s="125">
        <v>45121</v>
      </c>
    </row>
    <row r="21" spans="1:9" s="48" customFormat="1" x14ac:dyDescent="0.4">
      <c r="A21" s="9">
        <v>18</v>
      </c>
      <c r="B21" s="23" t="s">
        <v>171</v>
      </c>
      <c r="C21" s="56" t="s">
        <v>218</v>
      </c>
      <c r="D21" s="56" t="s">
        <v>219</v>
      </c>
      <c r="E21" s="97">
        <v>45117</v>
      </c>
      <c r="F21" s="23" t="s">
        <v>168</v>
      </c>
      <c r="G21" s="55" t="s">
        <v>245</v>
      </c>
      <c r="H21" s="55" t="s">
        <v>246</v>
      </c>
      <c r="I21" s="125">
        <v>45121</v>
      </c>
    </row>
    <row r="22" spans="1:9" s="48" customFormat="1" x14ac:dyDescent="0.4">
      <c r="A22" s="9">
        <v>19</v>
      </c>
      <c r="B22" s="23" t="s">
        <v>172</v>
      </c>
      <c r="C22" s="56"/>
      <c r="D22" s="56" t="s">
        <v>166</v>
      </c>
      <c r="E22" s="97">
        <v>45117</v>
      </c>
      <c r="F22" s="23" t="s">
        <v>167</v>
      </c>
      <c r="G22" s="55" t="s">
        <v>409</v>
      </c>
      <c r="H22" s="55" t="s">
        <v>410</v>
      </c>
      <c r="I22" s="125">
        <v>45188</v>
      </c>
    </row>
    <row r="23" spans="1:9" s="48" customFormat="1" x14ac:dyDescent="0.4">
      <c r="A23" s="9">
        <v>20</v>
      </c>
      <c r="B23" s="23" t="s">
        <v>100</v>
      </c>
      <c r="C23" s="56" t="s">
        <v>226</v>
      </c>
      <c r="D23" s="56" t="s">
        <v>227</v>
      </c>
      <c r="E23" s="97">
        <v>45117</v>
      </c>
      <c r="F23" s="23" t="s">
        <v>170</v>
      </c>
      <c r="G23" s="55" t="s">
        <v>128</v>
      </c>
      <c r="H23" s="55" t="s">
        <v>247</v>
      </c>
      <c r="I23" s="125">
        <v>45121</v>
      </c>
    </row>
    <row r="24" spans="1:9" s="48" customFormat="1" x14ac:dyDescent="0.4">
      <c r="A24" s="9">
        <v>21</v>
      </c>
      <c r="B24" s="23" t="s">
        <v>100</v>
      </c>
      <c r="C24" s="56" t="s">
        <v>212</v>
      </c>
      <c r="D24" s="56" t="s">
        <v>213</v>
      </c>
      <c r="E24" s="97">
        <v>45117</v>
      </c>
      <c r="F24" s="23" t="s">
        <v>169</v>
      </c>
      <c r="G24" s="55" t="s">
        <v>128</v>
      </c>
      <c r="H24" s="55" t="s">
        <v>140</v>
      </c>
      <c r="I24" s="125">
        <v>45149</v>
      </c>
    </row>
    <row r="25" spans="1:9" s="48" customFormat="1" x14ac:dyDescent="0.4">
      <c r="A25" s="9">
        <v>22</v>
      </c>
      <c r="B25" s="23" t="s">
        <v>100</v>
      </c>
      <c r="C25" s="56" t="s">
        <v>242</v>
      </c>
      <c r="D25" s="56" t="s">
        <v>243</v>
      </c>
      <c r="E25" s="97">
        <v>45117</v>
      </c>
      <c r="F25" s="23" t="s">
        <v>169</v>
      </c>
      <c r="G25" s="55" t="s">
        <v>128</v>
      </c>
      <c r="H25" s="55" t="s">
        <v>140</v>
      </c>
      <c r="I25" s="125">
        <v>45149</v>
      </c>
    </row>
    <row r="26" spans="1:9" s="48" customFormat="1" x14ac:dyDescent="0.4">
      <c r="A26" s="9">
        <v>23</v>
      </c>
      <c r="B26" s="23" t="s">
        <v>100</v>
      </c>
      <c r="C26" s="56" t="s">
        <v>238</v>
      </c>
      <c r="D26" s="56" t="s">
        <v>239</v>
      </c>
      <c r="E26" s="97">
        <v>45117</v>
      </c>
      <c r="F26" s="23" t="s">
        <v>140</v>
      </c>
      <c r="G26" s="55" t="s">
        <v>263</v>
      </c>
      <c r="H26" s="55" t="s">
        <v>265</v>
      </c>
      <c r="I26" s="125">
        <v>45133</v>
      </c>
    </row>
    <row r="27" spans="1:9" s="48" customFormat="1" x14ac:dyDescent="0.4">
      <c r="A27" s="9">
        <v>24</v>
      </c>
      <c r="B27" s="23" t="s">
        <v>179</v>
      </c>
      <c r="C27" s="56" t="s">
        <v>228</v>
      </c>
      <c r="D27" s="56" t="s">
        <v>229</v>
      </c>
      <c r="E27" s="97">
        <v>45119</v>
      </c>
      <c r="F27" s="23" t="s">
        <v>177</v>
      </c>
      <c r="G27" s="55" t="s">
        <v>128</v>
      </c>
      <c r="H27" s="55" t="s">
        <v>169</v>
      </c>
      <c r="I27" s="125">
        <v>46045</v>
      </c>
    </row>
    <row r="28" spans="1:9" s="48" customFormat="1" x14ac:dyDescent="0.4">
      <c r="A28" s="9">
        <v>25</v>
      </c>
      <c r="B28" s="23" t="s">
        <v>180</v>
      </c>
      <c r="C28" s="56" t="s">
        <v>230</v>
      </c>
      <c r="D28" s="56" t="s">
        <v>231</v>
      </c>
      <c r="E28" s="97">
        <v>45119</v>
      </c>
      <c r="F28" s="23" t="s">
        <v>178</v>
      </c>
      <c r="G28" s="55" t="s">
        <v>128</v>
      </c>
      <c r="H28" s="55" t="s">
        <v>247</v>
      </c>
      <c r="I28" s="125">
        <v>45121</v>
      </c>
    </row>
    <row r="29" spans="1:9" s="48" customFormat="1" x14ac:dyDescent="0.4">
      <c r="A29" s="9">
        <v>26</v>
      </c>
      <c r="B29" s="23" t="s">
        <v>258</v>
      </c>
      <c r="C29" s="57" t="s">
        <v>232</v>
      </c>
      <c r="D29" s="57" t="s">
        <v>233</v>
      </c>
      <c r="E29" s="97">
        <v>45124</v>
      </c>
      <c r="F29" s="23" t="s">
        <v>105</v>
      </c>
      <c r="G29" s="55" t="s">
        <v>263</v>
      </c>
      <c r="H29" s="55" t="s">
        <v>264</v>
      </c>
      <c r="I29" s="125">
        <v>45133</v>
      </c>
    </row>
    <row r="30" spans="1:9" s="48" customFormat="1" x14ac:dyDescent="0.4">
      <c r="A30" s="9">
        <v>27</v>
      </c>
      <c r="B30" s="23" t="s">
        <v>259</v>
      </c>
      <c r="C30" s="57" t="s">
        <v>216</v>
      </c>
      <c r="D30" s="57" t="s">
        <v>217</v>
      </c>
      <c r="E30" s="97">
        <v>45124</v>
      </c>
      <c r="F30" s="23" t="s">
        <v>105</v>
      </c>
      <c r="G30" s="55" t="s">
        <v>263</v>
      </c>
      <c r="H30" s="55" t="s">
        <v>264</v>
      </c>
      <c r="I30" s="125">
        <v>45133</v>
      </c>
    </row>
    <row r="31" spans="1:9" s="48" customFormat="1" x14ac:dyDescent="0.4">
      <c r="A31" s="9">
        <v>28</v>
      </c>
      <c r="B31" s="23" t="s">
        <v>268</v>
      </c>
      <c r="C31" s="57" t="s">
        <v>269</v>
      </c>
      <c r="D31" s="58" t="s">
        <v>271</v>
      </c>
      <c r="E31" s="97">
        <v>45133</v>
      </c>
      <c r="F31" s="23" t="s">
        <v>267</v>
      </c>
      <c r="G31" s="55" t="s">
        <v>263</v>
      </c>
      <c r="H31" s="55" t="s">
        <v>267</v>
      </c>
      <c r="I31" s="125">
        <v>45133</v>
      </c>
    </row>
    <row r="32" spans="1:9" s="48" customFormat="1" x14ac:dyDescent="0.4">
      <c r="A32" s="9">
        <v>29</v>
      </c>
      <c r="B32" s="23" t="s">
        <v>274</v>
      </c>
      <c r="C32" s="54" t="s">
        <v>286</v>
      </c>
      <c r="D32" s="56" t="s">
        <v>287</v>
      </c>
      <c r="E32" s="97">
        <v>45133</v>
      </c>
      <c r="F32" s="23" t="s">
        <v>130</v>
      </c>
      <c r="G32" s="55" t="s">
        <v>272</v>
      </c>
      <c r="H32" s="55" t="s">
        <v>273</v>
      </c>
      <c r="I32" s="125">
        <v>45133</v>
      </c>
    </row>
    <row r="33" spans="1:9" s="48" customFormat="1" x14ac:dyDescent="0.4">
      <c r="A33" s="9">
        <v>30</v>
      </c>
      <c r="B33" s="23" t="s">
        <v>274</v>
      </c>
      <c r="C33" s="54" t="s">
        <v>288</v>
      </c>
      <c r="D33" s="56" t="s">
        <v>289</v>
      </c>
      <c r="E33" s="97">
        <v>45133</v>
      </c>
      <c r="F33" s="23" t="s">
        <v>130</v>
      </c>
      <c r="G33" s="55" t="s">
        <v>409</v>
      </c>
      <c r="H33" s="55" t="s">
        <v>410</v>
      </c>
      <c r="I33" s="125">
        <v>45188</v>
      </c>
    </row>
    <row r="34" spans="1:9" s="48" customFormat="1" x14ac:dyDescent="0.4">
      <c r="A34" s="9">
        <v>31</v>
      </c>
      <c r="B34" s="23" t="s">
        <v>274</v>
      </c>
      <c r="C34" s="54" t="s">
        <v>290</v>
      </c>
      <c r="D34" s="56" t="s">
        <v>291</v>
      </c>
      <c r="E34" s="97">
        <v>45133</v>
      </c>
      <c r="F34" s="23" t="s">
        <v>130</v>
      </c>
      <c r="G34" s="55" t="s">
        <v>409</v>
      </c>
      <c r="H34" s="55" t="s">
        <v>410</v>
      </c>
      <c r="I34" s="125">
        <v>45188</v>
      </c>
    </row>
    <row r="35" spans="1:9" s="48" customFormat="1" x14ac:dyDescent="0.4">
      <c r="A35" s="9">
        <v>32</v>
      </c>
      <c r="B35" s="9" t="s">
        <v>279</v>
      </c>
      <c r="C35" s="54" t="s">
        <v>292</v>
      </c>
      <c r="D35" s="56" t="s">
        <v>293</v>
      </c>
      <c r="E35" s="97">
        <v>45138</v>
      </c>
      <c r="F35" s="23" t="s">
        <v>281</v>
      </c>
      <c r="G35" s="55" t="s">
        <v>456</v>
      </c>
      <c r="H35" s="55" t="s">
        <v>453</v>
      </c>
      <c r="I35" s="125">
        <v>45225</v>
      </c>
    </row>
    <row r="36" spans="1:9" s="48" customFormat="1" x14ac:dyDescent="0.4">
      <c r="A36" s="9">
        <v>33</v>
      </c>
      <c r="B36" s="52" t="s">
        <v>280</v>
      </c>
      <c r="C36" s="54" t="s">
        <v>294</v>
      </c>
      <c r="D36" s="56" t="s">
        <v>295</v>
      </c>
      <c r="E36" s="97">
        <v>45138</v>
      </c>
      <c r="F36" s="23" t="s">
        <v>281</v>
      </c>
      <c r="G36" s="55" t="s">
        <v>128</v>
      </c>
      <c r="H36" s="53" t="s">
        <v>317</v>
      </c>
      <c r="I36" s="125">
        <v>45152</v>
      </c>
    </row>
    <row r="37" spans="1:9" s="48" customFormat="1" x14ac:dyDescent="0.4">
      <c r="A37" s="9">
        <v>34</v>
      </c>
      <c r="B37" s="52" t="s">
        <v>97</v>
      </c>
      <c r="C37" s="54" t="s">
        <v>296</v>
      </c>
      <c r="D37" s="56" t="s">
        <v>297</v>
      </c>
      <c r="E37" s="123">
        <v>45141</v>
      </c>
      <c r="F37" s="23" t="s">
        <v>145</v>
      </c>
      <c r="G37" s="53" t="s">
        <v>326</v>
      </c>
      <c r="H37" s="53" t="s">
        <v>327</v>
      </c>
      <c r="I37" s="125">
        <v>45152</v>
      </c>
    </row>
    <row r="38" spans="1:9" s="48" customFormat="1" x14ac:dyDescent="0.4">
      <c r="A38" s="9">
        <v>35</v>
      </c>
      <c r="B38" s="52" t="s">
        <v>308</v>
      </c>
      <c r="C38" s="54" t="s">
        <v>318</v>
      </c>
      <c r="D38" s="56" t="s">
        <v>319</v>
      </c>
      <c r="E38" s="123">
        <v>45147</v>
      </c>
      <c r="F38" s="59" t="s">
        <v>309</v>
      </c>
      <c r="G38" s="55" t="s">
        <v>128</v>
      </c>
      <c r="H38" s="53" t="s">
        <v>314</v>
      </c>
      <c r="I38" s="125">
        <v>45149</v>
      </c>
    </row>
    <row r="39" spans="1:9" s="48" customFormat="1" x14ac:dyDescent="0.4">
      <c r="A39" s="9">
        <v>36</v>
      </c>
      <c r="B39" s="52" t="s">
        <v>315</v>
      </c>
      <c r="C39" s="54" t="s">
        <v>320</v>
      </c>
      <c r="D39" s="54" t="s">
        <v>321</v>
      </c>
      <c r="E39" s="124">
        <v>45152</v>
      </c>
      <c r="F39" s="52" t="s">
        <v>316</v>
      </c>
      <c r="G39" s="55" t="s">
        <v>128</v>
      </c>
      <c r="H39" s="53" t="s">
        <v>345</v>
      </c>
      <c r="I39" s="125">
        <v>45163</v>
      </c>
    </row>
    <row r="40" spans="1:9" s="48" customFormat="1" x14ac:dyDescent="0.4">
      <c r="A40" s="9">
        <v>37</v>
      </c>
      <c r="B40" s="52" t="s">
        <v>315</v>
      </c>
      <c r="C40" s="54" t="s">
        <v>322</v>
      </c>
      <c r="D40" s="54" t="s">
        <v>323</v>
      </c>
      <c r="E40" s="124">
        <v>45152</v>
      </c>
      <c r="F40" s="52" t="s">
        <v>316</v>
      </c>
      <c r="G40" s="55" t="s">
        <v>128</v>
      </c>
      <c r="H40" s="53" t="s">
        <v>345</v>
      </c>
      <c r="I40" s="125">
        <v>45163</v>
      </c>
    </row>
    <row r="41" spans="1:9" s="48" customFormat="1" x14ac:dyDescent="0.4">
      <c r="A41" s="9">
        <v>38</v>
      </c>
      <c r="B41" s="52" t="s">
        <v>315</v>
      </c>
      <c r="C41" s="54" t="s">
        <v>324</v>
      </c>
      <c r="D41" s="54" t="s">
        <v>325</v>
      </c>
      <c r="E41" s="124">
        <v>45152</v>
      </c>
      <c r="F41" s="52" t="s">
        <v>316</v>
      </c>
      <c r="G41" s="55" t="s">
        <v>128</v>
      </c>
      <c r="H41" s="53" t="s">
        <v>345</v>
      </c>
      <c r="I41" s="125">
        <v>45163</v>
      </c>
    </row>
    <row r="42" spans="1:9" s="48" customFormat="1" x14ac:dyDescent="0.4">
      <c r="A42" s="9">
        <v>39</v>
      </c>
      <c r="B42" s="52" t="s">
        <v>95</v>
      </c>
      <c r="C42" s="54" t="s">
        <v>347</v>
      </c>
      <c r="D42" s="54" t="s">
        <v>348</v>
      </c>
      <c r="E42" s="124">
        <v>45162</v>
      </c>
      <c r="F42" s="52" t="s">
        <v>328</v>
      </c>
      <c r="G42" s="53" t="s">
        <v>344</v>
      </c>
      <c r="H42" s="53" t="s">
        <v>328</v>
      </c>
      <c r="I42" s="125">
        <v>45162</v>
      </c>
    </row>
    <row r="43" spans="1:9" s="48" customFormat="1" x14ac:dyDescent="0.4">
      <c r="A43" s="9">
        <v>40</v>
      </c>
      <c r="B43" s="52" t="s">
        <v>95</v>
      </c>
      <c r="C43" s="54" t="s">
        <v>349</v>
      </c>
      <c r="D43" s="54" t="s">
        <v>350</v>
      </c>
      <c r="E43" s="124">
        <v>45162</v>
      </c>
      <c r="F43" s="52" t="s">
        <v>328</v>
      </c>
      <c r="G43" s="55" t="s">
        <v>128</v>
      </c>
      <c r="H43" s="53" t="s">
        <v>346</v>
      </c>
      <c r="I43" s="125">
        <v>45163</v>
      </c>
    </row>
    <row r="44" spans="1:9" s="48" customFormat="1" x14ac:dyDescent="0.4">
      <c r="A44" s="9">
        <v>41</v>
      </c>
      <c r="B44" s="52" t="s">
        <v>95</v>
      </c>
      <c r="C44" s="54" t="s">
        <v>351</v>
      </c>
      <c r="D44" s="54" t="s">
        <v>352</v>
      </c>
      <c r="E44" s="124">
        <v>45162</v>
      </c>
      <c r="F44" s="52" t="s">
        <v>328</v>
      </c>
      <c r="G44" s="55" t="s">
        <v>128</v>
      </c>
      <c r="H44" s="53" t="s">
        <v>346</v>
      </c>
      <c r="I44" s="125">
        <v>45163</v>
      </c>
    </row>
    <row r="45" spans="1:9" s="48" customFormat="1" x14ac:dyDescent="0.4">
      <c r="A45" s="9">
        <v>42</v>
      </c>
      <c r="B45" s="52" t="s">
        <v>343</v>
      </c>
      <c r="C45" s="54" t="s">
        <v>353</v>
      </c>
      <c r="D45" s="54" t="s">
        <v>354</v>
      </c>
      <c r="E45" s="124">
        <v>45162</v>
      </c>
      <c r="F45" s="52" t="s">
        <v>105</v>
      </c>
      <c r="G45" s="55" t="s">
        <v>128</v>
      </c>
      <c r="H45" s="53" t="s">
        <v>105</v>
      </c>
      <c r="I45" s="125">
        <v>45188</v>
      </c>
    </row>
    <row r="46" spans="1:9" s="48" customFormat="1" x14ac:dyDescent="0.4">
      <c r="A46" s="9">
        <v>43</v>
      </c>
      <c r="B46" s="52" t="s">
        <v>343</v>
      </c>
      <c r="C46" s="54" t="s">
        <v>355</v>
      </c>
      <c r="D46" s="54" t="s">
        <v>356</v>
      </c>
      <c r="E46" s="124">
        <v>45162</v>
      </c>
      <c r="F46" s="52" t="s">
        <v>105</v>
      </c>
      <c r="G46" s="55" t="s">
        <v>456</v>
      </c>
      <c r="H46" s="55" t="s">
        <v>453</v>
      </c>
      <c r="I46" s="125">
        <v>45225</v>
      </c>
    </row>
    <row r="47" spans="1:9" s="48" customFormat="1" x14ac:dyDescent="0.4">
      <c r="A47" s="9">
        <v>44</v>
      </c>
      <c r="B47" s="52" t="s">
        <v>359</v>
      </c>
      <c r="C47" s="54" t="s">
        <v>357</v>
      </c>
      <c r="D47" s="54" t="s">
        <v>358</v>
      </c>
      <c r="E47" s="96">
        <v>45163</v>
      </c>
      <c r="F47" s="52" t="s">
        <v>345</v>
      </c>
      <c r="G47" s="55" t="s">
        <v>128</v>
      </c>
      <c r="H47" s="53" t="s">
        <v>345</v>
      </c>
      <c r="I47" s="125">
        <v>45163</v>
      </c>
    </row>
    <row r="48" spans="1:9" s="48" customFormat="1" x14ac:dyDescent="0.4">
      <c r="A48" s="9">
        <v>45</v>
      </c>
      <c r="B48" s="52" t="s">
        <v>95</v>
      </c>
      <c r="C48" s="54" t="s">
        <v>386</v>
      </c>
      <c r="D48" s="54" t="s">
        <v>387</v>
      </c>
      <c r="E48" s="96">
        <v>45176</v>
      </c>
      <c r="F48" s="52" t="s">
        <v>103</v>
      </c>
      <c r="G48" s="55" t="s">
        <v>128</v>
      </c>
      <c r="H48" s="53" t="s">
        <v>103</v>
      </c>
      <c r="I48" s="125">
        <v>45176</v>
      </c>
    </row>
    <row r="49" spans="1:9" s="48" customFormat="1" x14ac:dyDescent="0.4">
      <c r="A49" s="9">
        <v>46</v>
      </c>
      <c r="B49" s="52" t="s">
        <v>95</v>
      </c>
      <c r="C49" s="54" t="s">
        <v>391</v>
      </c>
      <c r="D49" s="54" t="s">
        <v>392</v>
      </c>
      <c r="E49" s="96">
        <v>45176</v>
      </c>
      <c r="F49" s="52" t="s">
        <v>125</v>
      </c>
      <c r="G49" s="55" t="s">
        <v>128</v>
      </c>
      <c r="H49" s="53" t="s">
        <v>125</v>
      </c>
      <c r="I49" s="125">
        <v>45176</v>
      </c>
    </row>
    <row r="50" spans="1:9" s="48" customFormat="1" x14ac:dyDescent="0.4">
      <c r="A50" s="9">
        <v>47</v>
      </c>
      <c r="B50" s="52" t="s">
        <v>98</v>
      </c>
      <c r="C50" s="54" t="s">
        <v>414</v>
      </c>
      <c r="D50" s="54" t="s">
        <v>415</v>
      </c>
      <c r="E50" s="96">
        <v>45179</v>
      </c>
      <c r="F50" s="52" t="s">
        <v>145</v>
      </c>
      <c r="G50" s="55" t="s">
        <v>128</v>
      </c>
      <c r="H50" s="53" t="s">
        <v>105</v>
      </c>
      <c r="I50" s="125">
        <v>45188</v>
      </c>
    </row>
    <row r="51" spans="1:9" s="48" customFormat="1" x14ac:dyDescent="0.4">
      <c r="A51" s="9">
        <v>48</v>
      </c>
      <c r="B51" s="52" t="s">
        <v>98</v>
      </c>
      <c r="C51" s="54" t="s">
        <v>397</v>
      </c>
      <c r="D51" s="54" t="s">
        <v>398</v>
      </c>
      <c r="E51" s="96">
        <v>45179</v>
      </c>
      <c r="F51" s="52" t="s">
        <v>145</v>
      </c>
      <c r="G51" s="55" t="s">
        <v>128</v>
      </c>
      <c r="H51" s="53" t="s">
        <v>105</v>
      </c>
      <c r="I51" s="125">
        <v>45188</v>
      </c>
    </row>
    <row r="52" spans="1:9" s="48" customFormat="1" x14ac:dyDescent="0.4">
      <c r="A52" s="9">
        <v>49</v>
      </c>
      <c r="B52" s="52" t="s">
        <v>96</v>
      </c>
      <c r="C52" s="54" t="s">
        <v>399</v>
      </c>
      <c r="D52" s="54" t="s">
        <v>400</v>
      </c>
      <c r="E52" s="96">
        <v>45179</v>
      </c>
      <c r="F52" s="52" t="s">
        <v>145</v>
      </c>
      <c r="G52" s="55" t="s">
        <v>128</v>
      </c>
      <c r="H52" s="53" t="s">
        <v>145</v>
      </c>
      <c r="I52" s="125">
        <v>45245</v>
      </c>
    </row>
    <row r="53" spans="1:9" s="48" customFormat="1" x14ac:dyDescent="0.4">
      <c r="A53" s="9">
        <v>50</v>
      </c>
      <c r="B53" s="52" t="s">
        <v>98</v>
      </c>
      <c r="C53" s="54" t="s">
        <v>401</v>
      </c>
      <c r="D53" s="54" t="s">
        <v>402</v>
      </c>
      <c r="E53" s="96">
        <v>45179</v>
      </c>
      <c r="F53" s="52" t="s">
        <v>145</v>
      </c>
      <c r="G53" s="55" t="s">
        <v>128</v>
      </c>
      <c r="H53" s="53" t="s">
        <v>145</v>
      </c>
      <c r="I53" s="125">
        <v>45245</v>
      </c>
    </row>
    <row r="54" spans="1:9" s="48" customFormat="1" x14ac:dyDescent="0.4">
      <c r="A54" s="9">
        <v>51</v>
      </c>
      <c r="B54" s="52" t="s">
        <v>95</v>
      </c>
      <c r="C54" s="54" t="s">
        <v>403</v>
      </c>
      <c r="D54" s="54" t="s">
        <v>404</v>
      </c>
      <c r="E54" s="96">
        <v>45181</v>
      </c>
      <c r="F54" s="52" t="s">
        <v>125</v>
      </c>
      <c r="G54" s="55" t="s">
        <v>128</v>
      </c>
      <c r="H54" s="53" t="s">
        <v>145</v>
      </c>
      <c r="I54" s="125">
        <v>45188</v>
      </c>
    </row>
    <row r="55" spans="1:9" s="48" customFormat="1" x14ac:dyDescent="0.4">
      <c r="A55" s="9">
        <v>52</v>
      </c>
      <c r="B55" s="52" t="s">
        <v>95</v>
      </c>
      <c r="C55" s="54" t="s">
        <v>405</v>
      </c>
      <c r="D55" s="54" t="s">
        <v>406</v>
      </c>
      <c r="E55" s="96">
        <v>45181</v>
      </c>
      <c r="F55" s="52" t="s">
        <v>125</v>
      </c>
      <c r="G55" s="55" t="s">
        <v>128</v>
      </c>
      <c r="H55" s="53" t="s">
        <v>145</v>
      </c>
      <c r="I55" s="125">
        <v>45188</v>
      </c>
    </row>
    <row r="56" spans="1:9" s="48" customFormat="1" x14ac:dyDescent="0.4">
      <c r="A56" s="9">
        <v>53</v>
      </c>
      <c r="B56" s="52" t="s">
        <v>100</v>
      </c>
      <c r="C56" s="54" t="s">
        <v>407</v>
      </c>
      <c r="D56" s="54" t="s">
        <v>408</v>
      </c>
      <c r="E56" s="96">
        <v>45189</v>
      </c>
      <c r="F56" s="52" t="s">
        <v>140</v>
      </c>
      <c r="G56" s="55" t="s">
        <v>128</v>
      </c>
      <c r="H56" s="53" t="s">
        <v>140</v>
      </c>
      <c r="I56" s="125">
        <v>45224</v>
      </c>
    </row>
    <row r="57" spans="1:9" s="48" customFormat="1" x14ac:dyDescent="0.4">
      <c r="A57" s="9">
        <v>54</v>
      </c>
      <c r="B57" s="52" t="s">
        <v>98</v>
      </c>
      <c r="C57" s="54" t="s">
        <v>416</v>
      </c>
      <c r="D57" s="54" t="s">
        <v>417</v>
      </c>
      <c r="E57" s="96">
        <v>45189</v>
      </c>
      <c r="F57" s="52" t="s">
        <v>396</v>
      </c>
      <c r="G57" s="55" t="s">
        <v>564</v>
      </c>
      <c r="H57" s="53" t="s">
        <v>145</v>
      </c>
      <c r="I57" s="125">
        <v>45308</v>
      </c>
    </row>
    <row r="58" spans="1:9" s="48" customFormat="1" x14ac:dyDescent="0.4">
      <c r="A58" s="9">
        <v>55</v>
      </c>
      <c r="B58" s="52" t="s">
        <v>98</v>
      </c>
      <c r="C58" s="54" t="s">
        <v>418</v>
      </c>
      <c r="D58" s="54" t="s">
        <v>419</v>
      </c>
      <c r="E58" s="96">
        <v>45189</v>
      </c>
      <c r="F58" s="52" t="s">
        <v>396</v>
      </c>
      <c r="G58" s="55" t="s">
        <v>128</v>
      </c>
      <c r="H58" s="53" t="s">
        <v>145</v>
      </c>
      <c r="I58" s="125">
        <v>45225</v>
      </c>
    </row>
    <row r="59" spans="1:9" s="48" customFormat="1" x14ac:dyDescent="0.4">
      <c r="A59" s="9">
        <v>56</v>
      </c>
      <c r="B59" s="52" t="s">
        <v>95</v>
      </c>
      <c r="C59" s="54" t="s">
        <v>422</v>
      </c>
      <c r="D59" s="54" t="s">
        <v>423</v>
      </c>
      <c r="E59" s="96">
        <v>45189</v>
      </c>
      <c r="F59" s="52" t="s">
        <v>103</v>
      </c>
      <c r="G59" s="55" t="s">
        <v>128</v>
      </c>
      <c r="H59" s="53" t="s">
        <v>314</v>
      </c>
      <c r="I59" s="125">
        <v>45243</v>
      </c>
    </row>
    <row r="60" spans="1:9" s="48" customFormat="1" x14ac:dyDescent="0.4">
      <c r="A60" s="9">
        <v>57</v>
      </c>
      <c r="B60" s="52" t="s">
        <v>97</v>
      </c>
      <c r="C60" s="54" t="s">
        <v>427</v>
      </c>
      <c r="D60" s="54" t="s">
        <v>428</v>
      </c>
      <c r="E60" s="96">
        <v>45205</v>
      </c>
      <c r="F60" s="52" t="s">
        <v>192</v>
      </c>
      <c r="G60" s="53" t="s">
        <v>128</v>
      </c>
      <c r="H60" s="53" t="s">
        <v>563</v>
      </c>
      <c r="I60" s="125">
        <v>45303</v>
      </c>
    </row>
    <row r="61" spans="1:9" s="48" customFormat="1" x14ac:dyDescent="0.4">
      <c r="A61" s="9">
        <v>58</v>
      </c>
      <c r="B61" s="52" t="s">
        <v>97</v>
      </c>
      <c r="C61" s="54" t="s">
        <v>429</v>
      </c>
      <c r="D61" s="54" t="s">
        <v>430</v>
      </c>
      <c r="E61" s="96">
        <v>45205</v>
      </c>
      <c r="F61" s="52" t="s">
        <v>192</v>
      </c>
      <c r="G61" s="53" t="s">
        <v>128</v>
      </c>
      <c r="H61" s="53" t="s">
        <v>563</v>
      </c>
      <c r="I61" s="125">
        <v>45303</v>
      </c>
    </row>
    <row r="62" spans="1:9" s="48" customFormat="1" x14ac:dyDescent="0.4">
      <c r="A62" s="9">
        <v>59</v>
      </c>
      <c r="B62" s="52" t="s">
        <v>97</v>
      </c>
      <c r="C62" s="54" t="s">
        <v>431</v>
      </c>
      <c r="D62" s="54" t="s">
        <v>432</v>
      </c>
      <c r="E62" s="96">
        <v>45205</v>
      </c>
      <c r="F62" s="52" t="s">
        <v>192</v>
      </c>
      <c r="G62" s="53" t="s">
        <v>128</v>
      </c>
      <c r="H62" s="53" t="s">
        <v>563</v>
      </c>
      <c r="I62" s="125">
        <v>45303</v>
      </c>
    </row>
    <row r="63" spans="1:9" s="48" customFormat="1" x14ac:dyDescent="0.4">
      <c r="A63" s="9">
        <v>60</v>
      </c>
      <c r="B63" s="52" t="s">
        <v>99</v>
      </c>
      <c r="C63" s="54" t="s">
        <v>433</v>
      </c>
      <c r="D63" s="54" t="s">
        <v>434</v>
      </c>
      <c r="E63" s="96">
        <v>45205</v>
      </c>
      <c r="F63" s="52" t="s">
        <v>146</v>
      </c>
      <c r="G63" s="55" t="s">
        <v>128</v>
      </c>
      <c r="H63" s="53" t="s">
        <v>110</v>
      </c>
      <c r="I63" s="125">
        <v>46228</v>
      </c>
    </row>
    <row r="64" spans="1:9" s="48" customFormat="1" x14ac:dyDescent="0.4">
      <c r="A64" s="9">
        <v>61</v>
      </c>
      <c r="B64" s="52" t="s">
        <v>98</v>
      </c>
      <c r="C64" s="54" t="s">
        <v>435</v>
      </c>
      <c r="D64" s="54" t="s">
        <v>436</v>
      </c>
      <c r="E64" s="96">
        <v>45205</v>
      </c>
      <c r="F64" s="52" t="s">
        <v>145</v>
      </c>
      <c r="G64" s="55" t="s">
        <v>128</v>
      </c>
      <c r="H64" s="53" t="s">
        <v>145</v>
      </c>
      <c r="I64" s="125">
        <v>45271</v>
      </c>
    </row>
    <row r="65" spans="1:9" s="48" customFormat="1" x14ac:dyDescent="0.4">
      <c r="A65" s="9">
        <v>62</v>
      </c>
      <c r="B65" s="52" t="s">
        <v>98</v>
      </c>
      <c r="C65" s="54" t="s">
        <v>437</v>
      </c>
      <c r="D65" s="54" t="s">
        <v>438</v>
      </c>
      <c r="E65" s="96">
        <v>45205</v>
      </c>
      <c r="F65" s="52" t="s">
        <v>145</v>
      </c>
      <c r="G65" s="55" t="s">
        <v>128</v>
      </c>
      <c r="H65" s="55" t="s">
        <v>145</v>
      </c>
      <c r="I65" s="125">
        <v>45279</v>
      </c>
    </row>
    <row r="66" spans="1:9" s="48" customFormat="1" x14ac:dyDescent="0.4">
      <c r="A66" s="9">
        <v>63</v>
      </c>
      <c r="B66" s="52" t="s">
        <v>100</v>
      </c>
      <c r="C66" s="54" t="s">
        <v>582</v>
      </c>
      <c r="D66" s="54" t="s">
        <v>583</v>
      </c>
      <c r="E66" s="96">
        <v>45205</v>
      </c>
      <c r="F66" s="52" t="s">
        <v>140</v>
      </c>
      <c r="G66" s="53" t="s">
        <v>558</v>
      </c>
      <c r="H66" s="53" t="s">
        <v>557</v>
      </c>
      <c r="I66" s="125">
        <v>45286</v>
      </c>
    </row>
    <row r="67" spans="1:9" s="48" customFormat="1" x14ac:dyDescent="0.4">
      <c r="A67" s="9">
        <v>64</v>
      </c>
      <c r="B67" s="52" t="s">
        <v>98</v>
      </c>
      <c r="C67" s="54" t="s">
        <v>439</v>
      </c>
      <c r="D67" s="54" t="s">
        <v>440</v>
      </c>
      <c r="E67" s="96">
        <v>45205</v>
      </c>
      <c r="F67" s="52" t="s">
        <v>110</v>
      </c>
      <c r="G67" s="55" t="s">
        <v>128</v>
      </c>
      <c r="H67" s="53" t="s">
        <v>110</v>
      </c>
      <c r="I67" s="125">
        <v>45205</v>
      </c>
    </row>
    <row r="68" spans="1:9" s="48" customFormat="1" x14ac:dyDescent="0.4">
      <c r="A68" s="9">
        <v>65</v>
      </c>
      <c r="B68" s="52" t="s">
        <v>96</v>
      </c>
      <c r="C68" s="54" t="s">
        <v>459</v>
      </c>
      <c r="D68" s="54" t="s">
        <v>460</v>
      </c>
      <c r="E68" s="96">
        <v>45223</v>
      </c>
      <c r="F68" s="52" t="s">
        <v>125</v>
      </c>
      <c r="G68" s="55" t="s">
        <v>511</v>
      </c>
      <c r="H68" s="55" t="s">
        <v>512</v>
      </c>
      <c r="I68" s="125">
        <v>45265</v>
      </c>
    </row>
    <row r="69" spans="1:9" s="48" customFormat="1" x14ac:dyDescent="0.4">
      <c r="A69" s="9">
        <v>66</v>
      </c>
      <c r="B69" s="52" t="s">
        <v>95</v>
      </c>
      <c r="C69" s="54" t="s">
        <v>461</v>
      </c>
      <c r="D69" s="54" t="s">
        <v>462</v>
      </c>
      <c r="E69" s="96">
        <v>45223</v>
      </c>
      <c r="F69" s="52" t="s">
        <v>125</v>
      </c>
      <c r="G69" s="55" t="s">
        <v>128</v>
      </c>
      <c r="H69" s="53" t="s">
        <v>169</v>
      </c>
      <c r="I69" s="125">
        <v>45230</v>
      </c>
    </row>
    <row r="70" spans="1:9" s="48" customFormat="1" x14ac:dyDescent="0.4">
      <c r="A70" s="9">
        <v>67</v>
      </c>
      <c r="B70" s="52" t="s">
        <v>95</v>
      </c>
      <c r="C70" s="54" t="s">
        <v>463</v>
      </c>
      <c r="D70" s="54" t="s">
        <v>464</v>
      </c>
      <c r="E70" s="96">
        <v>45223</v>
      </c>
      <c r="F70" s="52" t="s">
        <v>125</v>
      </c>
      <c r="G70" s="55" t="s">
        <v>128</v>
      </c>
      <c r="H70" s="53" t="s">
        <v>169</v>
      </c>
      <c r="I70" s="125">
        <v>45230</v>
      </c>
    </row>
    <row r="71" spans="1:9" s="48" customFormat="1" x14ac:dyDescent="0.4">
      <c r="A71" s="9">
        <v>68</v>
      </c>
      <c r="B71" s="52" t="s">
        <v>98</v>
      </c>
      <c r="C71" s="54" t="s">
        <v>465</v>
      </c>
      <c r="D71" s="54" t="s">
        <v>466</v>
      </c>
      <c r="E71" s="96">
        <v>45225</v>
      </c>
      <c r="F71" s="52" t="s">
        <v>145</v>
      </c>
      <c r="G71" s="55" t="s">
        <v>128</v>
      </c>
      <c r="H71" s="53" t="s">
        <v>145</v>
      </c>
      <c r="I71" s="125">
        <v>45225</v>
      </c>
    </row>
    <row r="72" spans="1:9" s="48" customFormat="1" x14ac:dyDescent="0.4">
      <c r="A72" s="9">
        <v>69</v>
      </c>
      <c r="B72" s="52" t="s">
        <v>97</v>
      </c>
      <c r="C72" s="54" t="s">
        <v>467</v>
      </c>
      <c r="D72" s="54" t="s">
        <v>468</v>
      </c>
      <c r="E72" s="96">
        <v>45230</v>
      </c>
      <c r="F72" s="52" t="s">
        <v>317</v>
      </c>
      <c r="G72" s="55" t="s">
        <v>128</v>
      </c>
      <c r="H72" s="53" t="s">
        <v>169</v>
      </c>
      <c r="I72" s="125">
        <v>46132</v>
      </c>
    </row>
    <row r="73" spans="1:9" s="48" customFormat="1" x14ac:dyDescent="0.4">
      <c r="A73" s="9">
        <v>70</v>
      </c>
      <c r="B73" s="52" t="s">
        <v>95</v>
      </c>
      <c r="C73" s="52" t="s">
        <v>524</v>
      </c>
      <c r="D73" s="54" t="s">
        <v>513</v>
      </c>
      <c r="E73" s="96">
        <v>45235</v>
      </c>
      <c r="F73" s="52" t="s">
        <v>103</v>
      </c>
      <c r="G73" s="55"/>
      <c r="H73" s="53"/>
      <c r="I73" s="125"/>
    </row>
    <row r="74" spans="1:9" s="48" customFormat="1" x14ac:dyDescent="0.4">
      <c r="A74" s="9">
        <v>71</v>
      </c>
      <c r="B74" s="52" t="s">
        <v>95</v>
      </c>
      <c r="C74" s="52" t="s">
        <v>525</v>
      </c>
      <c r="D74" s="54" t="s">
        <v>373</v>
      </c>
      <c r="E74" s="96">
        <v>45235</v>
      </c>
      <c r="F74" s="52" t="s">
        <v>125</v>
      </c>
      <c r="G74" s="55" t="s">
        <v>128</v>
      </c>
      <c r="H74" s="53" t="s">
        <v>125</v>
      </c>
      <c r="I74" s="125">
        <v>45235</v>
      </c>
    </row>
    <row r="75" spans="1:9" s="48" customFormat="1" x14ac:dyDescent="0.4">
      <c r="A75" s="9">
        <v>72</v>
      </c>
      <c r="B75" s="52" t="s">
        <v>98</v>
      </c>
      <c r="C75" s="52" t="s">
        <v>526</v>
      </c>
      <c r="D75" s="54" t="s">
        <v>522</v>
      </c>
      <c r="E75" s="96">
        <v>45235</v>
      </c>
      <c r="F75" s="52" t="s">
        <v>145</v>
      </c>
      <c r="G75" s="55" t="s">
        <v>128</v>
      </c>
      <c r="H75" s="53" t="s">
        <v>110</v>
      </c>
      <c r="I75" s="125">
        <v>46132</v>
      </c>
    </row>
    <row r="76" spans="1:9" s="48" customFormat="1" x14ac:dyDescent="0.4">
      <c r="A76" s="9">
        <v>73</v>
      </c>
      <c r="B76" s="52" t="s">
        <v>98</v>
      </c>
      <c r="C76" s="52" t="s">
        <v>523</v>
      </c>
      <c r="D76" s="54" t="s">
        <v>514</v>
      </c>
      <c r="E76" s="96">
        <v>45235</v>
      </c>
      <c r="F76" s="52" t="s">
        <v>145</v>
      </c>
      <c r="G76" s="55" t="s">
        <v>128</v>
      </c>
      <c r="H76" s="55" t="s">
        <v>145</v>
      </c>
      <c r="I76" s="125">
        <v>45279</v>
      </c>
    </row>
    <row r="77" spans="1:9" s="48" customFormat="1" x14ac:dyDescent="0.4">
      <c r="A77" s="9">
        <v>74</v>
      </c>
      <c r="B77" s="52" t="s">
        <v>98</v>
      </c>
      <c r="C77" s="52" t="s">
        <v>527</v>
      </c>
      <c r="D77" s="54" t="s">
        <v>515</v>
      </c>
      <c r="E77" s="96">
        <v>45235</v>
      </c>
      <c r="F77" s="52" t="s">
        <v>145</v>
      </c>
      <c r="G77" s="55" t="s">
        <v>128</v>
      </c>
      <c r="H77" s="53" t="s">
        <v>110</v>
      </c>
      <c r="I77" s="125">
        <v>46132</v>
      </c>
    </row>
    <row r="78" spans="1:9" s="48" customFormat="1" x14ac:dyDescent="0.4">
      <c r="A78" s="9">
        <v>75</v>
      </c>
      <c r="B78" s="52" t="s">
        <v>97</v>
      </c>
      <c r="C78" s="52" t="s">
        <v>528</v>
      </c>
      <c r="D78" s="54" t="s">
        <v>516</v>
      </c>
      <c r="E78" s="96">
        <v>45235</v>
      </c>
      <c r="F78" s="52" t="s">
        <v>145</v>
      </c>
      <c r="G78" s="55" t="s">
        <v>1074</v>
      </c>
      <c r="H78" s="53" t="s">
        <v>1075</v>
      </c>
      <c r="I78" s="125">
        <v>45560</v>
      </c>
    </row>
    <row r="79" spans="1:9" s="48" customFormat="1" x14ac:dyDescent="0.4">
      <c r="A79" s="9">
        <v>76</v>
      </c>
      <c r="B79" s="52" t="s">
        <v>95</v>
      </c>
      <c r="C79" s="52" t="s">
        <v>529</v>
      </c>
      <c r="D79" s="54" t="s">
        <v>517</v>
      </c>
      <c r="E79" s="96">
        <v>45243</v>
      </c>
      <c r="F79" s="52" t="s">
        <v>103</v>
      </c>
      <c r="G79" s="55" t="s">
        <v>128</v>
      </c>
      <c r="H79" s="53" t="s">
        <v>103</v>
      </c>
      <c r="I79" s="125">
        <v>45243</v>
      </c>
    </row>
    <row r="80" spans="1:9" s="48" customFormat="1" x14ac:dyDescent="0.4">
      <c r="A80" s="9">
        <v>77</v>
      </c>
      <c r="B80" s="52" t="s">
        <v>96</v>
      </c>
      <c r="C80" s="52" t="s">
        <v>530</v>
      </c>
      <c r="D80" s="54" t="s">
        <v>518</v>
      </c>
      <c r="E80" s="96">
        <v>45245</v>
      </c>
      <c r="F80" s="52" t="s">
        <v>145</v>
      </c>
      <c r="G80" s="55" t="s">
        <v>128</v>
      </c>
      <c r="H80" s="53" t="s">
        <v>145</v>
      </c>
      <c r="I80" s="125">
        <v>45245</v>
      </c>
    </row>
    <row r="81" spans="1:9" s="48" customFormat="1" x14ac:dyDescent="0.4">
      <c r="A81" s="9">
        <v>78</v>
      </c>
      <c r="B81" s="52" t="s">
        <v>96</v>
      </c>
      <c r="C81" s="52" t="s">
        <v>531</v>
      </c>
      <c r="D81" s="54" t="s">
        <v>519</v>
      </c>
      <c r="E81" s="96">
        <v>45245</v>
      </c>
      <c r="F81" s="52" t="s">
        <v>145</v>
      </c>
      <c r="G81" s="55" t="s">
        <v>128</v>
      </c>
      <c r="H81" s="53" t="s">
        <v>145</v>
      </c>
      <c r="I81" s="125">
        <v>45245</v>
      </c>
    </row>
    <row r="82" spans="1:9" s="48" customFormat="1" x14ac:dyDescent="0.4">
      <c r="A82" s="9">
        <v>79</v>
      </c>
      <c r="B82" s="52" t="s">
        <v>95</v>
      </c>
      <c r="C82" s="52" t="s">
        <v>532</v>
      </c>
      <c r="D82" s="54" t="s">
        <v>520</v>
      </c>
      <c r="E82" s="96">
        <v>45259</v>
      </c>
      <c r="F82" s="52" t="s">
        <v>125</v>
      </c>
      <c r="G82" s="55" t="s">
        <v>128</v>
      </c>
      <c r="H82" s="53" t="s">
        <v>548</v>
      </c>
      <c r="I82" s="125">
        <v>45268</v>
      </c>
    </row>
    <row r="83" spans="1:9" s="48" customFormat="1" x14ac:dyDescent="0.4">
      <c r="A83" s="9">
        <v>80</v>
      </c>
      <c r="B83" s="52" t="s">
        <v>95</v>
      </c>
      <c r="C83" s="52" t="s">
        <v>533</v>
      </c>
      <c r="D83" s="54" t="s">
        <v>521</v>
      </c>
      <c r="E83" s="96">
        <v>45259</v>
      </c>
      <c r="F83" s="52" t="s">
        <v>125</v>
      </c>
      <c r="G83" s="55" t="s">
        <v>128</v>
      </c>
      <c r="H83" s="53" t="s">
        <v>548</v>
      </c>
      <c r="I83" s="125">
        <v>45268</v>
      </c>
    </row>
    <row r="84" spans="1:9" s="48" customFormat="1" x14ac:dyDescent="0.4">
      <c r="A84" s="9">
        <v>81</v>
      </c>
      <c r="B84" s="52" t="s">
        <v>97</v>
      </c>
      <c r="C84" s="54" t="s">
        <v>584</v>
      </c>
      <c r="D84" s="54" t="s">
        <v>585</v>
      </c>
      <c r="E84" s="96">
        <v>45268</v>
      </c>
      <c r="F84" s="52" t="s">
        <v>123</v>
      </c>
      <c r="G84" s="53" t="s">
        <v>128</v>
      </c>
      <c r="H84" s="53" t="s">
        <v>123</v>
      </c>
      <c r="I84" s="125">
        <v>45294</v>
      </c>
    </row>
    <row r="85" spans="1:9" s="48" customFormat="1" x14ac:dyDescent="0.4">
      <c r="A85" s="9">
        <v>82</v>
      </c>
      <c r="B85" s="52" t="s">
        <v>97</v>
      </c>
      <c r="C85" s="54" t="s">
        <v>586</v>
      </c>
      <c r="D85" s="54" t="s">
        <v>587</v>
      </c>
      <c r="E85" s="96">
        <v>45268</v>
      </c>
      <c r="F85" s="52" t="s">
        <v>123</v>
      </c>
      <c r="G85" s="53" t="s">
        <v>128</v>
      </c>
      <c r="H85" s="53" t="s">
        <v>123</v>
      </c>
      <c r="I85" s="125">
        <v>45294</v>
      </c>
    </row>
    <row r="86" spans="1:9" s="48" customFormat="1" x14ac:dyDescent="0.4">
      <c r="A86" s="9">
        <v>83</v>
      </c>
      <c r="B86" s="52" t="s">
        <v>97</v>
      </c>
      <c r="C86" s="54" t="s">
        <v>588</v>
      </c>
      <c r="D86" s="54" t="s">
        <v>589</v>
      </c>
      <c r="E86" s="96">
        <v>45268</v>
      </c>
      <c r="F86" s="52" t="s">
        <v>123</v>
      </c>
      <c r="G86" s="53" t="s">
        <v>561</v>
      </c>
      <c r="H86" s="53" t="s">
        <v>562</v>
      </c>
      <c r="I86" s="125">
        <v>45294</v>
      </c>
    </row>
    <row r="87" spans="1:9" s="48" customFormat="1" x14ac:dyDescent="0.4">
      <c r="A87" s="9">
        <v>84</v>
      </c>
      <c r="B87" s="52" t="s">
        <v>97</v>
      </c>
      <c r="C87" s="54" t="s">
        <v>590</v>
      </c>
      <c r="D87" s="54" t="s">
        <v>591</v>
      </c>
      <c r="E87" s="96">
        <v>45268</v>
      </c>
      <c r="F87" s="52" t="s">
        <v>123</v>
      </c>
      <c r="G87" s="53" t="s">
        <v>128</v>
      </c>
      <c r="H87" s="55" t="s">
        <v>145</v>
      </c>
      <c r="I87" s="125">
        <v>45599</v>
      </c>
    </row>
    <row r="88" spans="1:9" s="48" customFormat="1" x14ac:dyDescent="0.4">
      <c r="A88" s="9">
        <v>85</v>
      </c>
      <c r="B88" s="52" t="s">
        <v>98</v>
      </c>
      <c r="C88" s="54" t="s">
        <v>592</v>
      </c>
      <c r="D88" s="54" t="s">
        <v>593</v>
      </c>
      <c r="E88" s="96">
        <v>45270</v>
      </c>
      <c r="F88" s="52" t="s">
        <v>103</v>
      </c>
      <c r="G88" s="53" t="s">
        <v>128</v>
      </c>
      <c r="H88" s="53" t="s">
        <v>1633</v>
      </c>
      <c r="I88" s="125">
        <v>46149</v>
      </c>
    </row>
    <row r="89" spans="1:9" s="48" customFormat="1" x14ac:dyDescent="0.4">
      <c r="A89" s="9">
        <v>86</v>
      </c>
      <c r="B89" s="52" t="s">
        <v>555</v>
      </c>
      <c r="C89" s="54" t="s">
        <v>594</v>
      </c>
      <c r="D89" s="54" t="s">
        <v>595</v>
      </c>
      <c r="E89" s="96">
        <v>45279</v>
      </c>
      <c r="F89" s="9" t="s">
        <v>145</v>
      </c>
      <c r="G89" s="55" t="s">
        <v>128</v>
      </c>
      <c r="H89" s="55" t="s">
        <v>145</v>
      </c>
      <c r="I89" s="125">
        <v>45279</v>
      </c>
    </row>
    <row r="90" spans="1:9" s="48" customFormat="1" x14ac:dyDescent="0.4">
      <c r="A90" s="9">
        <v>87</v>
      </c>
      <c r="B90" s="52" t="s">
        <v>556</v>
      </c>
      <c r="C90" s="54" t="s">
        <v>596</v>
      </c>
      <c r="D90" s="54" t="s">
        <v>597</v>
      </c>
      <c r="E90" s="124">
        <v>45286</v>
      </c>
      <c r="F90" s="52" t="s">
        <v>557</v>
      </c>
      <c r="G90" s="53" t="s">
        <v>558</v>
      </c>
      <c r="H90" s="53" t="s">
        <v>557</v>
      </c>
      <c r="I90" s="125">
        <v>45286</v>
      </c>
    </row>
    <row r="91" spans="1:9" s="48" customFormat="1" x14ac:dyDescent="0.4">
      <c r="A91" s="9">
        <v>88</v>
      </c>
      <c r="B91" s="52" t="s">
        <v>559</v>
      </c>
      <c r="C91" s="54" t="s">
        <v>598</v>
      </c>
      <c r="D91" s="54" t="s">
        <v>599</v>
      </c>
      <c r="E91" s="124">
        <v>45293</v>
      </c>
      <c r="F91" s="52" t="s">
        <v>146</v>
      </c>
      <c r="G91" s="53" t="s">
        <v>560</v>
      </c>
      <c r="H91" s="53" t="s">
        <v>146</v>
      </c>
      <c r="I91" s="126">
        <v>45293</v>
      </c>
    </row>
    <row r="92" spans="1:9" s="48" customFormat="1" x14ac:dyDescent="0.4">
      <c r="A92" s="9">
        <v>89</v>
      </c>
      <c r="B92" s="52" t="s">
        <v>98</v>
      </c>
      <c r="C92" s="54" t="s">
        <v>45</v>
      </c>
      <c r="D92" s="54" t="s">
        <v>600</v>
      </c>
      <c r="E92" s="96">
        <v>45301</v>
      </c>
      <c r="F92" s="52" t="s">
        <v>145</v>
      </c>
      <c r="G92" s="53" t="s">
        <v>128</v>
      </c>
      <c r="H92" s="53" t="s">
        <v>145</v>
      </c>
      <c r="I92" s="125">
        <v>45377</v>
      </c>
    </row>
    <row r="93" spans="1:9" s="48" customFormat="1" x14ac:dyDescent="0.4">
      <c r="A93" s="9">
        <v>90</v>
      </c>
      <c r="B93" s="52" t="s">
        <v>96</v>
      </c>
      <c r="C93" s="54" t="s">
        <v>601</v>
      </c>
      <c r="D93" s="54" t="s">
        <v>602</v>
      </c>
      <c r="E93" s="96">
        <v>45301</v>
      </c>
      <c r="F93" s="52" t="s">
        <v>145</v>
      </c>
      <c r="G93" s="53" t="s">
        <v>128</v>
      </c>
      <c r="H93" s="53" t="s">
        <v>145</v>
      </c>
      <c r="I93" s="125">
        <v>46132</v>
      </c>
    </row>
    <row r="94" spans="1:9" s="48" customFormat="1" x14ac:dyDescent="0.4">
      <c r="A94" s="9">
        <v>91</v>
      </c>
      <c r="B94" s="52" t="s">
        <v>98</v>
      </c>
      <c r="C94" s="54" t="s">
        <v>603</v>
      </c>
      <c r="D94" s="54" t="s">
        <v>604</v>
      </c>
      <c r="E94" s="96">
        <v>45301</v>
      </c>
      <c r="F94" s="52" t="s">
        <v>145</v>
      </c>
      <c r="G94" s="53" t="s">
        <v>568</v>
      </c>
      <c r="H94" s="53" t="s">
        <v>567</v>
      </c>
      <c r="I94" s="125">
        <v>45313</v>
      </c>
    </row>
    <row r="95" spans="1:9" s="48" customFormat="1" x14ac:dyDescent="0.4">
      <c r="A95" s="9">
        <v>92</v>
      </c>
      <c r="B95" s="52" t="s">
        <v>566</v>
      </c>
      <c r="C95" s="54" t="s">
        <v>607</v>
      </c>
      <c r="D95" s="54" t="s">
        <v>608</v>
      </c>
      <c r="E95" s="124">
        <v>45308</v>
      </c>
      <c r="F95" s="52" t="s">
        <v>565</v>
      </c>
      <c r="G95" s="53" t="s">
        <v>128</v>
      </c>
      <c r="H95" s="53" t="s">
        <v>572</v>
      </c>
      <c r="I95" s="125">
        <v>45377</v>
      </c>
    </row>
    <row r="96" spans="1:9" s="48" customFormat="1" x14ac:dyDescent="0.4">
      <c r="A96" s="9">
        <v>93</v>
      </c>
      <c r="B96" s="52" t="s">
        <v>566</v>
      </c>
      <c r="C96" s="54" t="s">
        <v>605</v>
      </c>
      <c r="D96" s="54" t="s">
        <v>606</v>
      </c>
      <c r="E96" s="124">
        <v>45308</v>
      </c>
      <c r="F96" s="52" t="s">
        <v>565</v>
      </c>
      <c r="G96" s="53" t="s">
        <v>128</v>
      </c>
      <c r="H96" s="53" t="s">
        <v>572</v>
      </c>
      <c r="I96" s="125">
        <v>45377</v>
      </c>
    </row>
    <row r="97" spans="1:9" s="48" customFormat="1" x14ac:dyDescent="0.4">
      <c r="A97" s="9">
        <v>94</v>
      </c>
      <c r="B97" s="52" t="s">
        <v>33</v>
      </c>
      <c r="C97" s="54" t="s">
        <v>609</v>
      </c>
      <c r="D97" s="54" t="s">
        <v>610</v>
      </c>
      <c r="E97" s="124">
        <v>45308</v>
      </c>
      <c r="F97" s="52" t="s">
        <v>567</v>
      </c>
      <c r="G97" s="53" t="s">
        <v>128</v>
      </c>
      <c r="H97" s="53" t="s">
        <v>145</v>
      </c>
      <c r="I97" s="125">
        <v>46132</v>
      </c>
    </row>
    <row r="98" spans="1:9" s="48" customFormat="1" x14ac:dyDescent="0.4">
      <c r="A98" s="9">
        <v>95</v>
      </c>
      <c r="B98" s="52" t="s">
        <v>33</v>
      </c>
      <c r="C98" s="54" t="s">
        <v>611</v>
      </c>
      <c r="D98" s="54" t="s">
        <v>612</v>
      </c>
      <c r="E98" s="124">
        <v>45308</v>
      </c>
      <c r="F98" s="52" t="s">
        <v>567</v>
      </c>
      <c r="G98" s="53" t="s">
        <v>128</v>
      </c>
      <c r="H98" s="53" t="s">
        <v>317</v>
      </c>
      <c r="I98" s="125">
        <v>46162</v>
      </c>
    </row>
    <row r="99" spans="1:9" s="48" customFormat="1" x14ac:dyDescent="0.4">
      <c r="A99" s="9">
        <v>96</v>
      </c>
      <c r="B99" s="52" t="s">
        <v>33</v>
      </c>
      <c r="C99" s="54" t="s">
        <v>613</v>
      </c>
      <c r="D99" s="54" t="s">
        <v>614</v>
      </c>
      <c r="E99" s="124">
        <v>45308</v>
      </c>
      <c r="F99" s="52" t="s">
        <v>567</v>
      </c>
      <c r="G99" s="53" t="s">
        <v>128</v>
      </c>
      <c r="H99" s="53" t="s">
        <v>110</v>
      </c>
      <c r="I99" s="125">
        <v>46135</v>
      </c>
    </row>
    <row r="100" spans="1:9" s="48" customFormat="1" x14ac:dyDescent="0.4">
      <c r="A100" s="9">
        <v>97</v>
      </c>
      <c r="B100" s="52" t="s">
        <v>571</v>
      </c>
      <c r="C100" s="54" t="s">
        <v>615</v>
      </c>
      <c r="D100" s="54" t="s">
        <v>616</v>
      </c>
      <c r="E100" s="124">
        <v>45317</v>
      </c>
      <c r="F100" s="52" t="s">
        <v>569</v>
      </c>
      <c r="G100" s="53" t="s">
        <v>570</v>
      </c>
      <c r="H100" s="53" t="s">
        <v>569</v>
      </c>
      <c r="I100" s="126">
        <v>45317</v>
      </c>
    </row>
    <row r="101" spans="1:9" s="48" customFormat="1" x14ac:dyDescent="0.4">
      <c r="A101" s="9">
        <v>98</v>
      </c>
      <c r="B101" s="52" t="s">
        <v>573</v>
      </c>
      <c r="C101" s="54" t="s">
        <v>617</v>
      </c>
      <c r="D101" s="54" t="s">
        <v>618</v>
      </c>
      <c r="E101" s="96">
        <v>45377</v>
      </c>
      <c r="F101" s="52" t="s">
        <v>145</v>
      </c>
      <c r="G101" s="53" t="s">
        <v>128</v>
      </c>
      <c r="H101" s="53" t="s">
        <v>145</v>
      </c>
      <c r="I101" s="125">
        <v>45377</v>
      </c>
    </row>
    <row r="102" spans="1:9" s="48" customFormat="1" x14ac:dyDescent="0.4">
      <c r="A102" s="9">
        <v>99</v>
      </c>
      <c r="B102" s="52" t="s">
        <v>573</v>
      </c>
      <c r="C102" s="54" t="s">
        <v>619</v>
      </c>
      <c r="D102" s="54" t="s">
        <v>620</v>
      </c>
      <c r="E102" s="96">
        <v>45377</v>
      </c>
      <c r="F102" s="52" t="s">
        <v>145</v>
      </c>
      <c r="G102" s="53" t="s">
        <v>128</v>
      </c>
      <c r="H102" s="53" t="s">
        <v>145</v>
      </c>
      <c r="I102" s="125">
        <v>45377</v>
      </c>
    </row>
    <row r="103" spans="1:9" s="48" customFormat="1" x14ac:dyDescent="0.4">
      <c r="A103" s="9">
        <v>100</v>
      </c>
      <c r="B103" s="52" t="s">
        <v>574</v>
      </c>
      <c r="C103" s="54" t="s">
        <v>621</v>
      </c>
      <c r="D103" s="54" t="s">
        <v>622</v>
      </c>
      <c r="E103" s="124">
        <v>45377</v>
      </c>
      <c r="F103" s="52" t="s">
        <v>575</v>
      </c>
      <c r="G103" s="53" t="s">
        <v>128</v>
      </c>
      <c r="H103" s="53" t="s">
        <v>575</v>
      </c>
      <c r="I103" s="125">
        <v>45377</v>
      </c>
    </row>
    <row r="104" spans="1:9" s="48" customFormat="1" x14ac:dyDescent="0.4">
      <c r="A104" s="9">
        <v>101</v>
      </c>
      <c r="B104" s="52" t="s">
        <v>576</v>
      </c>
      <c r="C104" s="54" t="s">
        <v>623</v>
      </c>
      <c r="D104" s="54" t="s">
        <v>624</v>
      </c>
      <c r="E104" s="124">
        <v>45393</v>
      </c>
      <c r="F104" s="52" t="s">
        <v>577</v>
      </c>
      <c r="G104" s="53" t="s">
        <v>128</v>
      </c>
      <c r="H104" s="53" t="s">
        <v>1628</v>
      </c>
      <c r="I104" s="126">
        <v>46030</v>
      </c>
    </row>
    <row r="105" spans="1:9" s="48" customFormat="1" x14ac:dyDescent="0.4">
      <c r="A105" s="9">
        <v>102</v>
      </c>
      <c r="B105" s="52" t="s">
        <v>576</v>
      </c>
      <c r="C105" s="54" t="s">
        <v>625</v>
      </c>
      <c r="D105" s="54" t="s">
        <v>626</v>
      </c>
      <c r="E105" s="124">
        <v>45393</v>
      </c>
      <c r="F105" s="52" t="s">
        <v>577</v>
      </c>
      <c r="G105" s="53" t="s">
        <v>1195</v>
      </c>
      <c r="H105" s="53" t="s">
        <v>1196</v>
      </c>
      <c r="I105" s="126">
        <v>45748</v>
      </c>
    </row>
    <row r="106" spans="1:9" s="48" customFormat="1" x14ac:dyDescent="0.4">
      <c r="A106" s="9">
        <v>103</v>
      </c>
      <c r="B106" s="52" t="s">
        <v>576</v>
      </c>
      <c r="C106" s="54" t="s">
        <v>627</v>
      </c>
      <c r="D106" s="54" t="s">
        <v>628</v>
      </c>
      <c r="E106" s="124">
        <v>45393</v>
      </c>
      <c r="F106" s="52" t="s">
        <v>577</v>
      </c>
      <c r="G106" s="53" t="s">
        <v>1379</v>
      </c>
      <c r="H106" s="53" t="s">
        <v>1371</v>
      </c>
      <c r="I106" s="126">
        <v>45805</v>
      </c>
    </row>
    <row r="107" spans="1:9" x14ac:dyDescent="0.4">
      <c r="A107" s="9">
        <v>104</v>
      </c>
      <c r="B107" s="52" t="s">
        <v>576</v>
      </c>
      <c r="C107" s="54" t="s">
        <v>629</v>
      </c>
      <c r="D107" s="54" t="s">
        <v>630</v>
      </c>
      <c r="E107" s="124">
        <v>45393</v>
      </c>
      <c r="F107" s="52" t="s">
        <v>577</v>
      </c>
      <c r="G107" s="53" t="s">
        <v>1103</v>
      </c>
      <c r="H107" s="53" t="s">
        <v>1104</v>
      </c>
      <c r="I107" s="126">
        <v>45635</v>
      </c>
    </row>
    <row r="108" spans="1:9" x14ac:dyDescent="0.4">
      <c r="A108" s="9">
        <v>105</v>
      </c>
      <c r="B108" s="52" t="s">
        <v>576</v>
      </c>
      <c r="C108" s="54" t="s">
        <v>631</v>
      </c>
      <c r="D108" s="54" t="s">
        <v>632</v>
      </c>
      <c r="E108" s="124">
        <v>45393</v>
      </c>
      <c r="F108" s="52" t="s">
        <v>577</v>
      </c>
      <c r="G108" s="53" t="s">
        <v>1103</v>
      </c>
      <c r="H108" s="53" t="s">
        <v>1104</v>
      </c>
      <c r="I108" s="126">
        <v>45635</v>
      </c>
    </row>
    <row r="109" spans="1:9" x14ac:dyDescent="0.4">
      <c r="A109" s="9">
        <v>106</v>
      </c>
      <c r="B109" s="52" t="s">
        <v>576</v>
      </c>
      <c r="C109" s="54" t="s">
        <v>633</v>
      </c>
      <c r="D109" s="54" t="s">
        <v>634</v>
      </c>
      <c r="E109" s="124">
        <v>45393</v>
      </c>
      <c r="F109" s="52" t="s">
        <v>577</v>
      </c>
      <c r="G109" s="53" t="s">
        <v>1027</v>
      </c>
      <c r="H109" s="53" t="s">
        <v>1028</v>
      </c>
      <c r="I109" s="127">
        <v>45513</v>
      </c>
    </row>
    <row r="110" spans="1:9" x14ac:dyDescent="0.4">
      <c r="A110" s="9">
        <v>107</v>
      </c>
      <c r="B110" s="52" t="s">
        <v>576</v>
      </c>
      <c r="C110" s="54" t="s">
        <v>635</v>
      </c>
      <c r="D110" s="54" t="s">
        <v>636</v>
      </c>
      <c r="E110" s="124">
        <v>45393</v>
      </c>
      <c r="F110" s="52" t="s">
        <v>577</v>
      </c>
      <c r="G110" s="53" t="s">
        <v>1027</v>
      </c>
      <c r="H110" s="53" t="s">
        <v>1028</v>
      </c>
      <c r="I110" s="127">
        <v>45513</v>
      </c>
    </row>
    <row r="111" spans="1:9" x14ac:dyDescent="0.4">
      <c r="A111" s="9">
        <v>108</v>
      </c>
      <c r="B111" s="52" t="s">
        <v>576</v>
      </c>
      <c r="C111" s="54" t="s">
        <v>637</v>
      </c>
      <c r="D111" s="54" t="s">
        <v>638</v>
      </c>
      <c r="E111" s="124">
        <v>45393</v>
      </c>
      <c r="F111" s="52" t="s">
        <v>577</v>
      </c>
      <c r="G111" s="53" t="s">
        <v>128</v>
      </c>
      <c r="H111" s="53" t="s">
        <v>125</v>
      </c>
      <c r="I111" s="126">
        <v>46085</v>
      </c>
    </row>
    <row r="112" spans="1:9" x14ac:dyDescent="0.4">
      <c r="A112" s="9">
        <v>109</v>
      </c>
      <c r="B112" s="52" t="s">
        <v>576</v>
      </c>
      <c r="C112" s="54" t="s">
        <v>639</v>
      </c>
      <c r="D112" s="54" t="s">
        <v>640</v>
      </c>
      <c r="E112" s="124">
        <v>45393</v>
      </c>
      <c r="F112" s="52" t="s">
        <v>577</v>
      </c>
      <c r="G112" s="53" t="s">
        <v>128</v>
      </c>
      <c r="H112" s="53" t="s">
        <v>125</v>
      </c>
      <c r="I112" s="126">
        <v>46085</v>
      </c>
    </row>
    <row r="113" spans="1:9" x14ac:dyDescent="0.4">
      <c r="A113" s="9">
        <v>110</v>
      </c>
      <c r="B113" s="52" t="s">
        <v>581</v>
      </c>
      <c r="C113" s="54" t="s">
        <v>641</v>
      </c>
      <c r="D113" s="54" t="s">
        <v>642</v>
      </c>
      <c r="E113" s="124">
        <v>45393</v>
      </c>
      <c r="F113" s="52" t="s">
        <v>579</v>
      </c>
      <c r="G113" s="53" t="s">
        <v>580</v>
      </c>
      <c r="H113" s="53" t="s">
        <v>579</v>
      </c>
      <c r="I113" s="126">
        <v>45393</v>
      </c>
    </row>
    <row r="114" spans="1:9" x14ac:dyDescent="0.4">
      <c r="A114" s="9">
        <v>111</v>
      </c>
      <c r="B114" s="52" t="s">
        <v>645</v>
      </c>
      <c r="C114" s="54" t="s">
        <v>643</v>
      </c>
      <c r="D114" s="54" t="s">
        <v>644</v>
      </c>
      <c r="E114" s="124">
        <v>45393</v>
      </c>
      <c r="F114" s="52" t="s">
        <v>579</v>
      </c>
      <c r="G114" s="53" t="s">
        <v>580</v>
      </c>
      <c r="H114" s="53" t="s">
        <v>579</v>
      </c>
      <c r="I114" s="126">
        <v>45393</v>
      </c>
    </row>
    <row r="115" spans="1:9" x14ac:dyDescent="0.4">
      <c r="A115" s="9">
        <v>112</v>
      </c>
      <c r="B115" s="52" t="s">
        <v>97</v>
      </c>
      <c r="C115" s="54" t="s">
        <v>673</v>
      </c>
      <c r="D115" s="54" t="s">
        <v>674</v>
      </c>
      <c r="E115" s="124">
        <v>45401</v>
      </c>
      <c r="F115" s="52" t="s">
        <v>660</v>
      </c>
      <c r="G115" s="53" t="s">
        <v>128</v>
      </c>
      <c r="H115" s="53" t="s">
        <v>103</v>
      </c>
      <c r="I115" s="126">
        <v>46132</v>
      </c>
    </row>
    <row r="116" spans="1:9" x14ac:dyDescent="0.4">
      <c r="A116" s="9">
        <v>113</v>
      </c>
      <c r="B116" s="52" t="s">
        <v>97</v>
      </c>
      <c r="C116" s="54" t="s">
        <v>675</v>
      </c>
      <c r="D116" s="54" t="s">
        <v>676</v>
      </c>
      <c r="E116" s="124">
        <v>45401</v>
      </c>
      <c r="F116" s="52" t="s">
        <v>660</v>
      </c>
      <c r="G116" s="53" t="s">
        <v>960</v>
      </c>
      <c r="H116" s="53" t="s">
        <v>961</v>
      </c>
      <c r="I116" s="126">
        <v>45513</v>
      </c>
    </row>
    <row r="117" spans="1:9" x14ac:dyDescent="0.4">
      <c r="A117" s="9">
        <v>114</v>
      </c>
      <c r="B117" s="52" t="s">
        <v>97</v>
      </c>
      <c r="C117" s="54" t="s">
        <v>677</v>
      </c>
      <c r="D117" s="54" t="s">
        <v>678</v>
      </c>
      <c r="E117" s="124">
        <v>45401</v>
      </c>
      <c r="F117" s="52" t="s">
        <v>660</v>
      </c>
      <c r="G117" s="53" t="s">
        <v>128</v>
      </c>
      <c r="H117" s="53" t="s">
        <v>130</v>
      </c>
      <c r="I117" s="126">
        <v>45432</v>
      </c>
    </row>
    <row r="118" spans="1:9" x14ac:dyDescent="0.4">
      <c r="A118" s="9">
        <v>115</v>
      </c>
      <c r="B118" s="52" t="s">
        <v>97</v>
      </c>
      <c r="C118" s="54" t="s">
        <v>679</v>
      </c>
      <c r="D118" s="54" t="s">
        <v>680</v>
      </c>
      <c r="E118" s="124">
        <v>45401</v>
      </c>
      <c r="F118" s="52" t="s">
        <v>660</v>
      </c>
      <c r="G118" s="53" t="s">
        <v>960</v>
      </c>
      <c r="H118" s="53" t="s">
        <v>961</v>
      </c>
      <c r="I118" s="126">
        <v>45513</v>
      </c>
    </row>
    <row r="119" spans="1:9" x14ac:dyDescent="0.4">
      <c r="A119" s="9">
        <v>116</v>
      </c>
      <c r="B119" s="52" t="s">
        <v>97</v>
      </c>
      <c r="C119" s="54" t="s">
        <v>681</v>
      </c>
      <c r="D119" s="54" t="s">
        <v>682</v>
      </c>
      <c r="E119" s="124">
        <v>45401</v>
      </c>
      <c r="F119" s="52" t="s">
        <v>660</v>
      </c>
      <c r="G119" s="53" t="s">
        <v>128</v>
      </c>
      <c r="H119" s="53" t="s">
        <v>130</v>
      </c>
      <c r="I119" s="126">
        <v>45432</v>
      </c>
    </row>
    <row r="120" spans="1:9" x14ac:dyDescent="0.4">
      <c r="A120" s="9">
        <v>117</v>
      </c>
      <c r="B120" s="52" t="s">
        <v>97</v>
      </c>
      <c r="C120" s="54" t="s">
        <v>683</v>
      </c>
      <c r="D120" s="54" t="s">
        <v>684</v>
      </c>
      <c r="E120" s="124">
        <v>45401</v>
      </c>
      <c r="F120" s="52" t="s">
        <v>660</v>
      </c>
      <c r="G120" s="53" t="s">
        <v>128</v>
      </c>
      <c r="H120" s="53" t="s">
        <v>130</v>
      </c>
      <c r="I120" s="126">
        <v>45513</v>
      </c>
    </row>
    <row r="121" spans="1:9" x14ac:dyDescent="0.4">
      <c r="A121" s="9">
        <v>118</v>
      </c>
      <c r="B121" s="52" t="s">
        <v>97</v>
      </c>
      <c r="C121" s="54" t="s">
        <v>685</v>
      </c>
      <c r="D121" s="54" t="s">
        <v>686</v>
      </c>
      <c r="E121" s="124">
        <v>45401</v>
      </c>
      <c r="F121" s="52" t="s">
        <v>660</v>
      </c>
      <c r="G121" s="53" t="s">
        <v>128</v>
      </c>
      <c r="H121" s="53" t="s">
        <v>130</v>
      </c>
      <c r="I121" s="126">
        <v>45513</v>
      </c>
    </row>
    <row r="122" spans="1:9" x14ac:dyDescent="0.4">
      <c r="A122" s="9">
        <v>119</v>
      </c>
      <c r="B122" s="52" t="s">
        <v>97</v>
      </c>
      <c r="C122" s="54" t="s">
        <v>687</v>
      </c>
      <c r="D122" s="54" t="s">
        <v>688</v>
      </c>
      <c r="E122" s="124">
        <v>45401</v>
      </c>
      <c r="F122" s="52" t="s">
        <v>660</v>
      </c>
      <c r="G122" s="53" t="s">
        <v>128</v>
      </c>
      <c r="H122" s="53" t="s">
        <v>110</v>
      </c>
      <c r="I122" s="126">
        <v>46135</v>
      </c>
    </row>
    <row r="123" spans="1:9" x14ac:dyDescent="0.4">
      <c r="A123" s="9">
        <v>120</v>
      </c>
      <c r="B123" s="52" t="s">
        <v>659</v>
      </c>
      <c r="C123" s="54" t="s">
        <v>689</v>
      </c>
      <c r="D123" s="54" t="s">
        <v>690</v>
      </c>
      <c r="E123" s="124">
        <v>45401</v>
      </c>
      <c r="F123" s="52" t="s">
        <v>661</v>
      </c>
      <c r="G123" s="53" t="s">
        <v>662</v>
      </c>
      <c r="H123" s="53" t="s">
        <v>665</v>
      </c>
      <c r="I123" s="126">
        <v>45411</v>
      </c>
    </row>
    <row r="124" spans="1:9" x14ac:dyDescent="0.4">
      <c r="A124" s="9">
        <v>121</v>
      </c>
      <c r="B124" s="52" t="s">
        <v>659</v>
      </c>
      <c r="C124" s="54" t="s">
        <v>691</v>
      </c>
      <c r="D124" s="54" t="s">
        <v>692</v>
      </c>
      <c r="E124" s="124">
        <v>45401</v>
      </c>
      <c r="F124" s="52" t="s">
        <v>661</v>
      </c>
      <c r="G124" s="53" t="s">
        <v>820</v>
      </c>
      <c r="H124" s="53" t="s">
        <v>821</v>
      </c>
      <c r="I124" s="126">
        <v>45469</v>
      </c>
    </row>
    <row r="125" spans="1:9" x14ac:dyDescent="0.4">
      <c r="A125" s="9">
        <v>122</v>
      </c>
      <c r="B125" s="52" t="s">
        <v>664</v>
      </c>
      <c r="C125" s="54" t="s">
        <v>693</v>
      </c>
      <c r="D125" s="54" t="s">
        <v>694</v>
      </c>
      <c r="E125" s="124">
        <v>45411</v>
      </c>
      <c r="F125" s="52" t="s">
        <v>663</v>
      </c>
      <c r="G125" s="53" t="s">
        <v>662</v>
      </c>
      <c r="H125" s="53" t="s">
        <v>663</v>
      </c>
      <c r="I125" s="126">
        <v>45411</v>
      </c>
    </row>
    <row r="126" spans="1:9" x14ac:dyDescent="0.4">
      <c r="A126" s="9">
        <v>123</v>
      </c>
      <c r="B126" s="52" t="s">
        <v>664</v>
      </c>
      <c r="C126" s="54" t="s">
        <v>695</v>
      </c>
      <c r="D126" s="54" t="s">
        <v>696</v>
      </c>
      <c r="E126" s="124">
        <v>45401</v>
      </c>
      <c r="F126" s="52" t="s">
        <v>125</v>
      </c>
      <c r="G126" s="53" t="s">
        <v>1027</v>
      </c>
      <c r="H126" s="53" t="s">
        <v>1028</v>
      </c>
      <c r="I126" s="127">
        <v>45513</v>
      </c>
    </row>
    <row r="127" spans="1:9" x14ac:dyDescent="0.4">
      <c r="A127" s="9">
        <v>124</v>
      </c>
      <c r="B127" s="52" t="s">
        <v>664</v>
      </c>
      <c r="C127" s="54" t="s">
        <v>697</v>
      </c>
      <c r="D127" s="54" t="s">
        <v>698</v>
      </c>
      <c r="E127" s="124">
        <v>45401</v>
      </c>
      <c r="F127" s="52" t="s">
        <v>125</v>
      </c>
      <c r="G127" s="53" t="s">
        <v>128</v>
      </c>
      <c r="H127" s="53" t="s">
        <v>103</v>
      </c>
      <c r="I127" s="127">
        <v>45513</v>
      </c>
    </row>
    <row r="128" spans="1:9" x14ac:dyDescent="0.4">
      <c r="A128" s="9">
        <v>125</v>
      </c>
      <c r="B128" s="52" t="s">
        <v>664</v>
      </c>
      <c r="C128" s="54" t="s">
        <v>699</v>
      </c>
      <c r="D128" s="54" t="s">
        <v>700</v>
      </c>
      <c r="E128" s="124">
        <v>45401</v>
      </c>
      <c r="F128" s="52" t="s">
        <v>125</v>
      </c>
      <c r="G128" s="53" t="s">
        <v>1114</v>
      </c>
      <c r="H128" s="53" t="s">
        <v>1115</v>
      </c>
      <c r="I128" s="126">
        <v>45660</v>
      </c>
    </row>
    <row r="129" spans="1:9" x14ac:dyDescent="0.4">
      <c r="A129" s="9">
        <v>126</v>
      </c>
      <c r="B129" s="52" t="s">
        <v>664</v>
      </c>
      <c r="C129" s="54" t="s">
        <v>701</v>
      </c>
      <c r="D129" s="54" t="s">
        <v>702</v>
      </c>
      <c r="E129" s="124">
        <v>45401</v>
      </c>
      <c r="F129" s="52" t="s">
        <v>125</v>
      </c>
      <c r="G129" s="53" t="s">
        <v>128</v>
      </c>
      <c r="H129" s="53" t="s">
        <v>125</v>
      </c>
      <c r="I129" s="126">
        <v>45660</v>
      </c>
    </row>
    <row r="130" spans="1:9" x14ac:dyDescent="0.4">
      <c r="A130" s="9">
        <v>127</v>
      </c>
      <c r="B130" s="52" t="s">
        <v>664</v>
      </c>
      <c r="C130" s="54" t="s">
        <v>703</v>
      </c>
      <c r="D130" s="54" t="s">
        <v>704</v>
      </c>
      <c r="E130" s="124">
        <v>45401</v>
      </c>
      <c r="F130" s="52" t="s">
        <v>125</v>
      </c>
      <c r="G130" s="53" t="s">
        <v>1114</v>
      </c>
      <c r="H130" s="53" t="s">
        <v>1115</v>
      </c>
      <c r="I130" s="126">
        <v>45660</v>
      </c>
    </row>
    <row r="131" spans="1:9" x14ac:dyDescent="0.4">
      <c r="A131" s="9">
        <v>128</v>
      </c>
      <c r="B131" s="52" t="s">
        <v>666</v>
      </c>
      <c r="C131" s="54" t="s">
        <v>705</v>
      </c>
      <c r="D131" s="54" t="s">
        <v>706</v>
      </c>
      <c r="E131" s="124">
        <v>45411</v>
      </c>
      <c r="F131" s="52" t="s">
        <v>667</v>
      </c>
      <c r="G131" s="53" t="s">
        <v>662</v>
      </c>
      <c r="H131" s="53" t="s">
        <v>667</v>
      </c>
      <c r="I131" s="126">
        <v>45411</v>
      </c>
    </row>
    <row r="132" spans="1:9" x14ac:dyDescent="0.4">
      <c r="A132" s="9">
        <v>129</v>
      </c>
      <c r="B132" s="52" t="s">
        <v>666</v>
      </c>
      <c r="C132" s="54" t="s">
        <v>707</v>
      </c>
      <c r="D132" s="54" t="s">
        <v>708</v>
      </c>
      <c r="E132" s="124">
        <v>45411</v>
      </c>
      <c r="F132" s="52" t="s">
        <v>667</v>
      </c>
      <c r="G132" s="53" t="s">
        <v>662</v>
      </c>
      <c r="H132" s="53" t="s">
        <v>667</v>
      </c>
      <c r="I132" s="126">
        <v>45411</v>
      </c>
    </row>
    <row r="133" spans="1:9" x14ac:dyDescent="0.4">
      <c r="A133" s="9">
        <v>130</v>
      </c>
      <c r="B133" s="52" t="s">
        <v>668</v>
      </c>
      <c r="C133" s="54" t="s">
        <v>709</v>
      </c>
      <c r="D133" s="54" t="s">
        <v>710</v>
      </c>
      <c r="E133" s="124">
        <v>45411</v>
      </c>
      <c r="F133" s="52" t="s">
        <v>145</v>
      </c>
      <c r="G133" s="53" t="s">
        <v>128</v>
      </c>
      <c r="H133" s="53" t="s">
        <v>145</v>
      </c>
      <c r="I133" s="126">
        <v>45411</v>
      </c>
    </row>
    <row r="134" spans="1:9" x14ac:dyDescent="0.4">
      <c r="A134" s="9">
        <v>131</v>
      </c>
      <c r="B134" s="52" t="s">
        <v>669</v>
      </c>
      <c r="C134" s="54" t="s">
        <v>711</v>
      </c>
      <c r="D134" s="54" t="s">
        <v>712</v>
      </c>
      <c r="E134" s="124">
        <v>45412</v>
      </c>
      <c r="F134" s="52" t="s">
        <v>145</v>
      </c>
      <c r="G134" s="53" t="s">
        <v>128</v>
      </c>
      <c r="H134" s="53" t="s">
        <v>145</v>
      </c>
      <c r="I134" s="127">
        <v>46141</v>
      </c>
    </row>
    <row r="135" spans="1:9" x14ac:dyDescent="0.4">
      <c r="A135" s="9">
        <v>132</v>
      </c>
      <c r="B135" s="52" t="s">
        <v>669</v>
      </c>
      <c r="C135" s="54" t="s">
        <v>713</v>
      </c>
      <c r="D135" s="54" t="s">
        <v>714</v>
      </c>
      <c r="E135" s="124">
        <v>45413</v>
      </c>
      <c r="F135" s="52" t="s">
        <v>145</v>
      </c>
      <c r="G135" s="53" t="s">
        <v>128</v>
      </c>
      <c r="H135" s="53" t="s">
        <v>110</v>
      </c>
      <c r="I135" s="127">
        <v>46141</v>
      </c>
    </row>
    <row r="136" spans="1:9" x14ac:dyDescent="0.4">
      <c r="A136" s="9">
        <v>133</v>
      </c>
      <c r="B136" s="52" t="s">
        <v>669</v>
      </c>
      <c r="C136" s="54" t="s">
        <v>715</v>
      </c>
      <c r="D136" s="54" t="s">
        <v>716</v>
      </c>
      <c r="E136" s="124">
        <v>45414</v>
      </c>
      <c r="F136" s="52" t="s">
        <v>145</v>
      </c>
      <c r="G136" s="53" t="s">
        <v>128</v>
      </c>
      <c r="H136" s="53" t="s">
        <v>145</v>
      </c>
      <c r="I136" s="127">
        <v>46141</v>
      </c>
    </row>
    <row r="137" spans="1:9" x14ac:dyDescent="0.4">
      <c r="A137" s="9">
        <v>134</v>
      </c>
      <c r="B137" s="52" t="s">
        <v>669</v>
      </c>
      <c r="C137" s="54" t="s">
        <v>717</v>
      </c>
      <c r="D137" s="54" t="s">
        <v>718</v>
      </c>
      <c r="E137" s="124">
        <v>45415</v>
      </c>
      <c r="F137" s="52" t="s">
        <v>145</v>
      </c>
      <c r="G137" s="53" t="s">
        <v>128</v>
      </c>
      <c r="H137" s="53" t="s">
        <v>145</v>
      </c>
      <c r="I137" s="127">
        <v>46141</v>
      </c>
    </row>
    <row r="138" spans="1:9" x14ac:dyDescent="0.4">
      <c r="A138" s="9">
        <v>135</v>
      </c>
      <c r="B138" s="52" t="s">
        <v>669</v>
      </c>
      <c r="C138" s="54" t="s">
        <v>719</v>
      </c>
      <c r="D138" s="54" t="s">
        <v>720</v>
      </c>
      <c r="E138" s="124">
        <v>45416</v>
      </c>
      <c r="F138" s="52" t="s">
        <v>145</v>
      </c>
      <c r="G138" s="53" t="s">
        <v>128</v>
      </c>
      <c r="H138" s="53" t="s">
        <v>145</v>
      </c>
      <c r="I138" s="127">
        <v>46141</v>
      </c>
    </row>
    <row r="139" spans="1:9" x14ac:dyDescent="0.4">
      <c r="A139" s="9">
        <v>136</v>
      </c>
      <c r="B139" s="52" t="s">
        <v>669</v>
      </c>
      <c r="C139" s="54" t="s">
        <v>721</v>
      </c>
      <c r="D139" s="54" t="s">
        <v>722</v>
      </c>
      <c r="E139" s="124">
        <v>45417</v>
      </c>
      <c r="F139" s="52" t="s">
        <v>145</v>
      </c>
      <c r="G139" s="53" t="s">
        <v>128</v>
      </c>
      <c r="H139" s="53" t="s">
        <v>145</v>
      </c>
      <c r="I139" s="127">
        <v>46141</v>
      </c>
    </row>
    <row r="140" spans="1:9" x14ac:dyDescent="0.4">
      <c r="A140" s="9">
        <v>137</v>
      </c>
      <c r="B140" s="52" t="s">
        <v>671</v>
      </c>
      <c r="C140" s="54" t="s">
        <v>723</v>
      </c>
      <c r="D140" s="54" t="s">
        <v>724</v>
      </c>
      <c r="E140" s="124">
        <v>45416</v>
      </c>
      <c r="F140" s="52" t="s">
        <v>670</v>
      </c>
      <c r="G140" s="53" t="s">
        <v>128</v>
      </c>
      <c r="H140" s="53" t="s">
        <v>314</v>
      </c>
      <c r="I140" s="127">
        <v>46045</v>
      </c>
    </row>
    <row r="141" spans="1:9" x14ac:dyDescent="0.4">
      <c r="A141" s="9">
        <v>138</v>
      </c>
      <c r="B141" s="52" t="s">
        <v>668</v>
      </c>
      <c r="C141" s="54" t="s">
        <v>725</v>
      </c>
      <c r="D141" s="54" t="s">
        <v>726</v>
      </c>
      <c r="E141" s="124">
        <v>45416</v>
      </c>
      <c r="F141" s="52" t="s">
        <v>672</v>
      </c>
      <c r="G141" s="53" t="s">
        <v>128</v>
      </c>
      <c r="H141" s="53" t="s">
        <v>130</v>
      </c>
      <c r="I141" s="126">
        <v>45425</v>
      </c>
    </row>
    <row r="142" spans="1:9" x14ac:dyDescent="0.4">
      <c r="A142" s="9">
        <v>139</v>
      </c>
      <c r="B142" s="52" t="s">
        <v>668</v>
      </c>
      <c r="C142" s="54" t="s">
        <v>727</v>
      </c>
      <c r="D142" s="54" t="s">
        <v>728</v>
      </c>
      <c r="E142" s="124">
        <v>45416</v>
      </c>
      <c r="F142" s="52" t="s">
        <v>672</v>
      </c>
      <c r="G142" s="53" t="s">
        <v>128</v>
      </c>
      <c r="H142" s="53" t="s">
        <v>130</v>
      </c>
      <c r="I142" s="126">
        <v>45425</v>
      </c>
    </row>
    <row r="143" spans="1:9" x14ac:dyDescent="0.4">
      <c r="A143" s="9">
        <v>140</v>
      </c>
      <c r="B143" s="52" t="s">
        <v>668</v>
      </c>
      <c r="C143" s="54" t="s">
        <v>729</v>
      </c>
      <c r="D143" s="54" t="s">
        <v>730</v>
      </c>
      <c r="E143" s="124">
        <v>45416</v>
      </c>
      <c r="F143" s="52" t="s">
        <v>672</v>
      </c>
      <c r="G143" s="53" t="s">
        <v>128</v>
      </c>
      <c r="H143" s="53" t="s">
        <v>130</v>
      </c>
      <c r="I143" s="126">
        <v>45425</v>
      </c>
    </row>
    <row r="144" spans="1:9" x14ac:dyDescent="0.4">
      <c r="A144" s="9">
        <v>141</v>
      </c>
      <c r="B144" s="52" t="s">
        <v>668</v>
      </c>
      <c r="C144" s="54" t="s">
        <v>731</v>
      </c>
      <c r="D144" s="54" t="s">
        <v>732</v>
      </c>
      <c r="E144" s="124">
        <v>45416</v>
      </c>
      <c r="F144" s="52" t="s">
        <v>672</v>
      </c>
      <c r="G144" s="53" t="s">
        <v>128</v>
      </c>
      <c r="H144" s="53" t="s">
        <v>145</v>
      </c>
      <c r="I144" s="126">
        <v>45425</v>
      </c>
    </row>
    <row r="145" spans="1:9" x14ac:dyDescent="0.4">
      <c r="A145" s="9">
        <v>142</v>
      </c>
      <c r="B145" s="52" t="s">
        <v>668</v>
      </c>
      <c r="C145" s="54" t="s">
        <v>733</v>
      </c>
      <c r="D145" s="54" t="s">
        <v>734</v>
      </c>
      <c r="E145" s="124">
        <v>45416</v>
      </c>
      <c r="F145" s="52" t="s">
        <v>672</v>
      </c>
      <c r="G145" s="53" t="s">
        <v>128</v>
      </c>
      <c r="H145" s="53" t="s">
        <v>145</v>
      </c>
      <c r="I145" s="126">
        <v>45425</v>
      </c>
    </row>
    <row r="146" spans="1:9" x14ac:dyDescent="0.4">
      <c r="A146" s="9">
        <v>143</v>
      </c>
      <c r="B146" s="52" t="s">
        <v>668</v>
      </c>
      <c r="C146" s="54" t="s">
        <v>735</v>
      </c>
      <c r="D146" s="54" t="s">
        <v>736</v>
      </c>
      <c r="E146" s="124">
        <v>45416</v>
      </c>
      <c r="F146" s="52" t="s">
        <v>672</v>
      </c>
      <c r="G146" s="53" t="s">
        <v>128</v>
      </c>
      <c r="H146" s="53" t="s">
        <v>105</v>
      </c>
      <c r="I146" s="126">
        <v>45425</v>
      </c>
    </row>
    <row r="147" spans="1:9" x14ac:dyDescent="0.4">
      <c r="A147" s="9">
        <v>144</v>
      </c>
      <c r="B147" s="52" t="s">
        <v>738</v>
      </c>
      <c r="C147" s="54" t="s">
        <v>762</v>
      </c>
      <c r="D147" s="54" t="s">
        <v>763</v>
      </c>
      <c r="E147" s="124">
        <v>45422</v>
      </c>
      <c r="F147" s="52" t="s">
        <v>737</v>
      </c>
      <c r="G147" s="53" t="s">
        <v>128</v>
      </c>
      <c r="H147" s="53" t="s">
        <v>737</v>
      </c>
      <c r="I147" s="126">
        <v>45422</v>
      </c>
    </row>
    <row r="148" spans="1:9" x14ac:dyDescent="0.4">
      <c r="A148" s="9">
        <v>145</v>
      </c>
      <c r="B148" s="52" t="s">
        <v>738</v>
      </c>
      <c r="C148" s="54" t="s">
        <v>764</v>
      </c>
      <c r="D148" s="54" t="s">
        <v>765</v>
      </c>
      <c r="E148" s="124">
        <v>45422</v>
      </c>
      <c r="F148" s="52" t="s">
        <v>737</v>
      </c>
      <c r="G148" s="53" t="s">
        <v>128</v>
      </c>
      <c r="H148" s="53" t="s">
        <v>737</v>
      </c>
      <c r="I148" s="126">
        <v>45422</v>
      </c>
    </row>
    <row r="149" spans="1:9" x14ac:dyDescent="0.4">
      <c r="A149" s="9">
        <v>146</v>
      </c>
      <c r="B149" s="52" t="s">
        <v>739</v>
      </c>
      <c r="C149" s="54" t="s">
        <v>766</v>
      </c>
      <c r="D149" s="54" t="s">
        <v>767</v>
      </c>
      <c r="E149" s="124">
        <v>45425</v>
      </c>
      <c r="F149" s="52" t="s">
        <v>145</v>
      </c>
      <c r="G149" s="53" t="s">
        <v>128</v>
      </c>
      <c r="H149" s="53" t="s">
        <v>145</v>
      </c>
      <c r="I149" s="126">
        <v>45425</v>
      </c>
    </row>
    <row r="150" spans="1:9" x14ac:dyDescent="0.4">
      <c r="A150" s="9">
        <v>147</v>
      </c>
      <c r="B150" s="52" t="s">
        <v>740</v>
      </c>
      <c r="C150" s="54" t="s">
        <v>768</v>
      </c>
      <c r="D150" s="54" t="s">
        <v>769</v>
      </c>
      <c r="E150" s="124">
        <v>45422</v>
      </c>
      <c r="F150" s="52" t="s">
        <v>103</v>
      </c>
      <c r="G150" s="53" t="s">
        <v>1116</v>
      </c>
      <c r="H150" s="53" t="s">
        <v>1117</v>
      </c>
      <c r="I150" s="127">
        <v>45665</v>
      </c>
    </row>
    <row r="151" spans="1:9" x14ac:dyDescent="0.4">
      <c r="A151" s="9">
        <v>148</v>
      </c>
      <c r="B151" s="52" t="s">
        <v>742</v>
      </c>
      <c r="C151" s="54" t="s">
        <v>770</v>
      </c>
      <c r="D151" s="54" t="s">
        <v>771</v>
      </c>
      <c r="E151" s="124">
        <v>45425</v>
      </c>
      <c r="F151" s="52" t="s">
        <v>145</v>
      </c>
      <c r="G151" s="53" t="s">
        <v>128</v>
      </c>
      <c r="H151" s="53" t="s">
        <v>145</v>
      </c>
      <c r="I151" s="126">
        <v>45425</v>
      </c>
    </row>
    <row r="152" spans="1:9" x14ac:dyDescent="0.4">
      <c r="A152" s="9">
        <v>149</v>
      </c>
      <c r="B152" s="52" t="s">
        <v>743</v>
      </c>
      <c r="C152" s="54" t="s">
        <v>772</v>
      </c>
      <c r="D152" s="54" t="s">
        <v>773</v>
      </c>
      <c r="E152" s="124">
        <v>45425</v>
      </c>
      <c r="F152" s="52" t="s">
        <v>741</v>
      </c>
      <c r="G152" s="53"/>
      <c r="H152" s="53"/>
      <c r="I152" s="127"/>
    </row>
    <row r="153" spans="1:9" x14ac:dyDescent="0.4">
      <c r="A153" s="9">
        <v>150</v>
      </c>
      <c r="B153" s="52" t="s">
        <v>740</v>
      </c>
      <c r="C153" s="54" t="s">
        <v>774</v>
      </c>
      <c r="D153" s="54" t="s">
        <v>775</v>
      </c>
      <c r="E153" s="124">
        <v>45422</v>
      </c>
      <c r="F153" s="52" t="s">
        <v>103</v>
      </c>
      <c r="G153" s="53" t="s">
        <v>128</v>
      </c>
      <c r="H153" s="53" t="s">
        <v>125</v>
      </c>
      <c r="I153" s="126">
        <v>45425</v>
      </c>
    </row>
    <row r="154" spans="1:9" x14ac:dyDescent="0.4">
      <c r="A154" s="9">
        <v>151</v>
      </c>
      <c r="B154" s="52" t="s">
        <v>744</v>
      </c>
      <c r="C154" s="54" t="s">
        <v>776</v>
      </c>
      <c r="D154" s="54" t="s">
        <v>777</v>
      </c>
      <c r="E154" s="124">
        <v>45425</v>
      </c>
      <c r="F154" s="52" t="s">
        <v>145</v>
      </c>
      <c r="G154" s="53" t="s">
        <v>1089</v>
      </c>
      <c r="H154" s="53" t="s">
        <v>1090</v>
      </c>
      <c r="I154" s="127">
        <v>45595</v>
      </c>
    </row>
    <row r="155" spans="1:9" x14ac:dyDescent="0.4">
      <c r="A155" s="9">
        <v>152</v>
      </c>
      <c r="B155" s="52" t="s">
        <v>747</v>
      </c>
      <c r="C155" s="54" t="s">
        <v>778</v>
      </c>
      <c r="D155" s="54" t="s">
        <v>779</v>
      </c>
      <c r="E155" s="124">
        <v>45432</v>
      </c>
      <c r="F155" s="52" t="s">
        <v>745</v>
      </c>
      <c r="G155" s="53" t="s">
        <v>746</v>
      </c>
      <c r="H155" s="53" t="s">
        <v>103</v>
      </c>
      <c r="I155" s="126">
        <v>45432</v>
      </c>
    </row>
    <row r="156" spans="1:9" x14ac:dyDescent="0.4">
      <c r="A156" s="9">
        <v>153</v>
      </c>
      <c r="B156" s="52" t="s">
        <v>748</v>
      </c>
      <c r="C156" s="54" t="s">
        <v>780</v>
      </c>
      <c r="D156" s="54" t="s">
        <v>781</v>
      </c>
      <c r="E156" s="124">
        <v>45432</v>
      </c>
      <c r="F156" s="52" t="s">
        <v>749</v>
      </c>
      <c r="G156" s="53" t="s">
        <v>128</v>
      </c>
      <c r="H156" s="53" t="s">
        <v>130</v>
      </c>
      <c r="I156" s="126">
        <v>45432</v>
      </c>
    </row>
    <row r="157" spans="1:9" x14ac:dyDescent="0.4">
      <c r="A157" s="9">
        <v>154</v>
      </c>
      <c r="B157" s="52" t="s">
        <v>748</v>
      </c>
      <c r="C157" s="54" t="s">
        <v>782</v>
      </c>
      <c r="D157" s="54" t="s">
        <v>783</v>
      </c>
      <c r="E157" s="124">
        <v>45432</v>
      </c>
      <c r="F157" s="52" t="s">
        <v>749</v>
      </c>
      <c r="G157" s="53" t="s">
        <v>128</v>
      </c>
      <c r="H157" s="53" t="s">
        <v>130</v>
      </c>
      <c r="I157" s="126">
        <v>45432</v>
      </c>
    </row>
    <row r="158" spans="1:9" x14ac:dyDescent="0.4">
      <c r="A158" s="9">
        <v>155</v>
      </c>
      <c r="B158" s="52" t="s">
        <v>750</v>
      </c>
      <c r="C158" s="54" t="s">
        <v>784</v>
      </c>
      <c r="D158" s="54" t="s">
        <v>785</v>
      </c>
      <c r="E158" s="124">
        <v>45435</v>
      </c>
      <c r="F158" s="52" t="s">
        <v>751</v>
      </c>
      <c r="G158" s="53" t="s">
        <v>128</v>
      </c>
      <c r="H158" s="53" t="s">
        <v>125</v>
      </c>
      <c r="I158" s="127">
        <v>46064</v>
      </c>
    </row>
    <row r="159" spans="1:9" x14ac:dyDescent="0.4">
      <c r="A159" s="9">
        <v>156</v>
      </c>
      <c r="B159" s="52" t="s">
        <v>748</v>
      </c>
      <c r="C159" s="54" t="s">
        <v>786</v>
      </c>
      <c r="D159" s="54" t="s">
        <v>787</v>
      </c>
      <c r="E159" s="124">
        <v>45435</v>
      </c>
      <c r="F159" s="52" t="s">
        <v>752</v>
      </c>
      <c r="G159" s="53" t="s">
        <v>1074</v>
      </c>
      <c r="H159" s="53" t="s">
        <v>1075</v>
      </c>
      <c r="I159" s="127">
        <v>45560</v>
      </c>
    </row>
    <row r="160" spans="1:9" x14ac:dyDescent="0.4">
      <c r="A160" s="9">
        <v>157</v>
      </c>
      <c r="B160" s="52" t="s">
        <v>748</v>
      </c>
      <c r="C160" s="54" t="s">
        <v>788</v>
      </c>
      <c r="D160" s="54" t="s">
        <v>789</v>
      </c>
      <c r="E160" s="124">
        <v>45435</v>
      </c>
      <c r="F160" s="52" t="s">
        <v>752</v>
      </c>
      <c r="G160" s="55" t="s">
        <v>128</v>
      </c>
      <c r="H160" s="55" t="s">
        <v>169</v>
      </c>
      <c r="I160" s="125">
        <v>46045</v>
      </c>
    </row>
    <row r="161" spans="1:9" x14ac:dyDescent="0.4">
      <c r="A161" s="9">
        <v>158</v>
      </c>
      <c r="B161" s="52" t="s">
        <v>748</v>
      </c>
      <c r="C161" s="54" t="s">
        <v>790</v>
      </c>
      <c r="D161" s="54" t="s">
        <v>791</v>
      </c>
      <c r="E161" s="124">
        <v>45435</v>
      </c>
      <c r="F161" s="52" t="s">
        <v>752</v>
      </c>
      <c r="G161" s="53" t="s">
        <v>829</v>
      </c>
      <c r="H161" s="53" t="s">
        <v>830</v>
      </c>
      <c r="I161" s="127">
        <v>45475</v>
      </c>
    </row>
    <row r="162" spans="1:9" x14ac:dyDescent="0.4">
      <c r="A162" s="9">
        <v>159</v>
      </c>
      <c r="B162" s="60" t="s">
        <v>750</v>
      </c>
      <c r="C162" s="54" t="s">
        <v>792</v>
      </c>
      <c r="D162" s="54" t="s">
        <v>793</v>
      </c>
      <c r="E162" s="124">
        <v>45435</v>
      </c>
      <c r="F162" s="60" t="s">
        <v>753</v>
      </c>
      <c r="G162" s="53" t="s">
        <v>128</v>
      </c>
      <c r="H162" s="53" t="s">
        <v>1628</v>
      </c>
      <c r="I162" s="127">
        <v>46030</v>
      </c>
    </row>
    <row r="163" spans="1:9" x14ac:dyDescent="0.4">
      <c r="A163" s="9">
        <v>160</v>
      </c>
      <c r="B163" s="60" t="s">
        <v>750</v>
      </c>
      <c r="C163" s="54" t="s">
        <v>794</v>
      </c>
      <c r="D163" s="54" t="s">
        <v>795</v>
      </c>
      <c r="E163" s="124">
        <v>45435</v>
      </c>
      <c r="F163" s="60" t="s">
        <v>753</v>
      </c>
      <c r="G163" s="53" t="s">
        <v>128</v>
      </c>
      <c r="H163" s="53" t="s">
        <v>1628</v>
      </c>
      <c r="I163" s="127">
        <v>46030</v>
      </c>
    </row>
    <row r="164" spans="1:9" x14ac:dyDescent="0.4">
      <c r="A164" s="9">
        <v>161</v>
      </c>
      <c r="B164" s="60" t="s">
        <v>750</v>
      </c>
      <c r="C164" s="54" t="s">
        <v>796</v>
      </c>
      <c r="D164" s="54" t="s">
        <v>797</v>
      </c>
      <c r="E164" s="124">
        <v>45435</v>
      </c>
      <c r="F164" s="60" t="s">
        <v>753</v>
      </c>
      <c r="G164" s="55" t="s">
        <v>128</v>
      </c>
      <c r="H164" s="53" t="s">
        <v>1628</v>
      </c>
      <c r="I164" s="125">
        <v>46035</v>
      </c>
    </row>
    <row r="165" spans="1:9" x14ac:dyDescent="0.4">
      <c r="A165" s="9">
        <v>162</v>
      </c>
      <c r="B165" s="52" t="s">
        <v>754</v>
      </c>
      <c r="C165" s="54" t="s">
        <v>798</v>
      </c>
      <c r="D165" s="54" t="s">
        <v>799</v>
      </c>
      <c r="E165" s="124">
        <v>45435</v>
      </c>
      <c r="F165" s="52" t="s">
        <v>103</v>
      </c>
      <c r="G165" s="53" t="s">
        <v>128</v>
      </c>
      <c r="H165" s="53" t="s">
        <v>314</v>
      </c>
      <c r="I165" s="127">
        <v>46045</v>
      </c>
    </row>
    <row r="166" spans="1:9" x14ac:dyDescent="0.4">
      <c r="A166" s="9">
        <v>163</v>
      </c>
      <c r="B166" s="52" t="s">
        <v>750</v>
      </c>
      <c r="C166" s="54" t="s">
        <v>800</v>
      </c>
      <c r="D166" s="54" t="s">
        <v>801</v>
      </c>
      <c r="E166" s="124">
        <v>45435</v>
      </c>
      <c r="F166" s="52" t="s">
        <v>103</v>
      </c>
      <c r="G166" s="53" t="s">
        <v>128</v>
      </c>
      <c r="H166" s="53" t="s">
        <v>103</v>
      </c>
      <c r="I166" s="126">
        <v>45435</v>
      </c>
    </row>
    <row r="167" spans="1:9" x14ac:dyDescent="0.4">
      <c r="A167" s="9">
        <v>164</v>
      </c>
      <c r="B167" s="52" t="s">
        <v>750</v>
      </c>
      <c r="C167" s="54" t="s">
        <v>802</v>
      </c>
      <c r="D167" s="54" t="s">
        <v>803</v>
      </c>
      <c r="E167" s="124">
        <v>45435</v>
      </c>
      <c r="F167" s="52" t="s">
        <v>755</v>
      </c>
      <c r="G167" s="53" t="s">
        <v>1116</v>
      </c>
      <c r="H167" s="53" t="s">
        <v>1117</v>
      </c>
      <c r="I167" s="127">
        <v>45665</v>
      </c>
    </row>
    <row r="168" spans="1:9" x14ac:dyDescent="0.4">
      <c r="A168" s="9">
        <v>165</v>
      </c>
      <c r="B168" s="52" t="s">
        <v>750</v>
      </c>
      <c r="C168" s="54" t="s">
        <v>804</v>
      </c>
      <c r="D168" s="54" t="s">
        <v>805</v>
      </c>
      <c r="E168" s="124">
        <v>45435</v>
      </c>
      <c r="F168" s="52" t="s">
        <v>755</v>
      </c>
      <c r="G168" s="53" t="s">
        <v>1116</v>
      </c>
      <c r="H168" s="53" t="s">
        <v>1117</v>
      </c>
      <c r="I168" s="127">
        <v>45665</v>
      </c>
    </row>
    <row r="169" spans="1:9" x14ac:dyDescent="0.4">
      <c r="A169" s="9">
        <v>166</v>
      </c>
      <c r="B169" s="52" t="s">
        <v>750</v>
      </c>
      <c r="C169" s="54" t="s">
        <v>806</v>
      </c>
      <c r="D169" s="54" t="s">
        <v>807</v>
      </c>
      <c r="E169" s="124">
        <v>45435</v>
      </c>
      <c r="F169" s="52" t="s">
        <v>755</v>
      </c>
      <c r="G169" s="55" t="s">
        <v>128</v>
      </c>
      <c r="H169" s="53" t="s">
        <v>1628</v>
      </c>
      <c r="I169" s="125">
        <v>46035</v>
      </c>
    </row>
    <row r="170" spans="1:9" x14ac:dyDescent="0.4">
      <c r="A170" s="9">
        <v>167</v>
      </c>
      <c r="B170" s="52" t="s">
        <v>756</v>
      </c>
      <c r="C170" s="54" t="s">
        <v>808</v>
      </c>
      <c r="D170" s="54" t="s">
        <v>809</v>
      </c>
      <c r="E170" s="124">
        <v>45442</v>
      </c>
      <c r="F170" s="52" t="s">
        <v>105</v>
      </c>
      <c r="G170" s="53" t="s">
        <v>128</v>
      </c>
      <c r="H170" s="53" t="s">
        <v>105</v>
      </c>
      <c r="I170" s="126">
        <v>45442</v>
      </c>
    </row>
    <row r="171" spans="1:9" x14ac:dyDescent="0.4">
      <c r="A171" s="9">
        <v>168</v>
      </c>
      <c r="B171" s="52" t="s">
        <v>757</v>
      </c>
      <c r="C171" s="54" t="s">
        <v>810</v>
      </c>
      <c r="D171" s="161" t="s">
        <v>811</v>
      </c>
      <c r="E171" s="124">
        <v>45442</v>
      </c>
      <c r="F171" s="52" t="s">
        <v>758</v>
      </c>
      <c r="G171" s="53"/>
      <c r="H171" s="53"/>
      <c r="I171" s="127"/>
    </row>
    <row r="172" spans="1:9" x14ac:dyDescent="0.4">
      <c r="A172" s="9">
        <v>169</v>
      </c>
      <c r="B172" s="52" t="s">
        <v>756</v>
      </c>
      <c r="C172" s="54" t="s">
        <v>812</v>
      </c>
      <c r="D172" s="54" t="s">
        <v>813</v>
      </c>
      <c r="E172" s="124">
        <v>45442</v>
      </c>
      <c r="F172" s="52" t="s">
        <v>130</v>
      </c>
      <c r="G172" s="53" t="s">
        <v>128</v>
      </c>
      <c r="H172" s="53" t="s">
        <v>130</v>
      </c>
      <c r="I172" s="126">
        <v>45442</v>
      </c>
    </row>
    <row r="173" spans="1:9" x14ac:dyDescent="0.4">
      <c r="A173" s="9">
        <v>170</v>
      </c>
      <c r="B173" s="52" t="s">
        <v>756</v>
      </c>
      <c r="C173" s="54" t="s">
        <v>814</v>
      </c>
      <c r="D173" s="54" t="s">
        <v>815</v>
      </c>
      <c r="E173" s="124">
        <v>45442</v>
      </c>
      <c r="F173" s="52" t="s">
        <v>130</v>
      </c>
      <c r="G173" s="53" t="s">
        <v>128</v>
      </c>
      <c r="H173" s="53" t="s">
        <v>130</v>
      </c>
      <c r="I173" s="126">
        <v>45442</v>
      </c>
    </row>
    <row r="174" spans="1:9" x14ac:dyDescent="0.4">
      <c r="A174" s="9">
        <v>171</v>
      </c>
      <c r="B174" s="52" t="s">
        <v>759</v>
      </c>
      <c r="C174" s="54" t="s">
        <v>816</v>
      </c>
      <c r="D174" s="54" t="s">
        <v>817</v>
      </c>
      <c r="E174" s="124">
        <v>45442</v>
      </c>
      <c r="F174" s="52" t="s">
        <v>123</v>
      </c>
      <c r="G174" s="53" t="s">
        <v>128</v>
      </c>
      <c r="H174" s="53" t="s">
        <v>123</v>
      </c>
      <c r="I174" s="126">
        <v>45442</v>
      </c>
    </row>
    <row r="175" spans="1:9" x14ac:dyDescent="0.4">
      <c r="A175" s="9">
        <v>172</v>
      </c>
      <c r="B175" s="52" t="s">
        <v>760</v>
      </c>
      <c r="C175" s="54" t="s">
        <v>818</v>
      </c>
      <c r="D175" s="54" t="s">
        <v>819</v>
      </c>
      <c r="E175" s="124">
        <v>45453</v>
      </c>
      <c r="F175" s="52" t="s">
        <v>761</v>
      </c>
      <c r="G175" s="53"/>
      <c r="H175" s="53"/>
      <c r="I175" s="127"/>
    </row>
    <row r="176" spans="1:9" x14ac:dyDescent="0.4">
      <c r="A176" s="9">
        <v>173</v>
      </c>
      <c r="B176" s="52" t="s">
        <v>822</v>
      </c>
      <c r="C176" s="54" t="s">
        <v>825</v>
      </c>
      <c r="D176" s="54" t="s">
        <v>826</v>
      </c>
      <c r="E176" s="124">
        <v>45469</v>
      </c>
      <c r="F176" s="52" t="s">
        <v>821</v>
      </c>
      <c r="G176" s="53" t="s">
        <v>820</v>
      </c>
      <c r="H176" s="53" t="s">
        <v>821</v>
      </c>
      <c r="I176" s="126">
        <v>45469</v>
      </c>
    </row>
    <row r="177" spans="1:9" x14ac:dyDescent="0.4">
      <c r="A177" s="9">
        <v>174</v>
      </c>
      <c r="B177" s="52" t="s">
        <v>823</v>
      </c>
      <c r="C177" s="54" t="s">
        <v>827</v>
      </c>
      <c r="D177" s="54" t="s">
        <v>828</v>
      </c>
      <c r="E177" s="124">
        <v>45469</v>
      </c>
      <c r="F177" s="52" t="s">
        <v>824</v>
      </c>
      <c r="G177" s="53" t="s">
        <v>820</v>
      </c>
      <c r="H177" s="53" t="s">
        <v>824</v>
      </c>
      <c r="I177" s="126">
        <v>45469</v>
      </c>
    </row>
    <row r="178" spans="1:9" x14ac:dyDescent="0.4">
      <c r="A178" s="9">
        <v>175</v>
      </c>
      <c r="B178" s="52" t="s">
        <v>831</v>
      </c>
      <c r="C178" s="54" t="s">
        <v>950</v>
      </c>
      <c r="D178" s="54" t="s">
        <v>951</v>
      </c>
      <c r="E178" s="124">
        <v>45481</v>
      </c>
      <c r="F178" s="52" t="s">
        <v>832</v>
      </c>
      <c r="G178" s="53" t="s">
        <v>833</v>
      </c>
      <c r="H178" s="53" t="s">
        <v>105</v>
      </c>
      <c r="I178" s="126">
        <v>45481</v>
      </c>
    </row>
    <row r="179" spans="1:9" x14ac:dyDescent="0.4">
      <c r="A179" s="9">
        <v>176</v>
      </c>
      <c r="B179" s="52" t="s">
        <v>834</v>
      </c>
      <c r="C179" s="54" t="s">
        <v>952</v>
      </c>
      <c r="D179" s="54" t="s">
        <v>953</v>
      </c>
      <c r="E179" s="124">
        <v>45491</v>
      </c>
      <c r="F179" s="52" t="s">
        <v>835</v>
      </c>
      <c r="G179" s="53" t="s">
        <v>128</v>
      </c>
      <c r="H179" s="53" t="s">
        <v>125</v>
      </c>
      <c r="I179" s="127">
        <v>46064</v>
      </c>
    </row>
    <row r="180" spans="1:9" x14ac:dyDescent="0.4">
      <c r="A180" s="9">
        <v>177</v>
      </c>
      <c r="B180" s="52" t="s">
        <v>95</v>
      </c>
      <c r="C180" s="54" t="s">
        <v>954</v>
      </c>
      <c r="D180" s="54" t="s">
        <v>955</v>
      </c>
      <c r="E180" s="124">
        <v>45498</v>
      </c>
      <c r="F180" s="52" t="s">
        <v>857</v>
      </c>
      <c r="G180" s="53" t="s">
        <v>128</v>
      </c>
      <c r="H180" s="53" t="s">
        <v>857</v>
      </c>
      <c r="I180" s="126">
        <v>45498</v>
      </c>
    </row>
    <row r="181" spans="1:9" x14ac:dyDescent="0.4">
      <c r="A181" s="9">
        <v>178</v>
      </c>
      <c r="B181" s="52" t="s">
        <v>95</v>
      </c>
      <c r="C181" s="54" t="s">
        <v>956</v>
      </c>
      <c r="D181" s="54" t="s">
        <v>957</v>
      </c>
      <c r="E181" s="124">
        <v>45510</v>
      </c>
      <c r="F181" s="52" t="s">
        <v>890</v>
      </c>
      <c r="G181" s="53" t="s">
        <v>128</v>
      </c>
      <c r="H181" s="53" t="s">
        <v>1628</v>
      </c>
      <c r="I181" s="126">
        <v>46030</v>
      </c>
    </row>
    <row r="182" spans="1:9" x14ac:dyDescent="0.4">
      <c r="A182" s="9">
        <v>179</v>
      </c>
      <c r="B182" s="52" t="s">
        <v>891</v>
      </c>
      <c r="C182" s="54" t="s">
        <v>958</v>
      </c>
      <c r="D182" s="54" t="s">
        <v>959</v>
      </c>
      <c r="E182" s="124">
        <v>45510</v>
      </c>
      <c r="F182" s="52" t="s">
        <v>890</v>
      </c>
      <c r="G182" s="53" t="s">
        <v>128</v>
      </c>
      <c r="H182" s="53" t="s">
        <v>103</v>
      </c>
      <c r="I182" s="127">
        <v>46125</v>
      </c>
    </row>
    <row r="183" spans="1:9" x14ac:dyDescent="0.4">
      <c r="A183" s="9">
        <v>180</v>
      </c>
      <c r="B183" s="52" t="s">
        <v>891</v>
      </c>
      <c r="C183" s="54" t="s">
        <v>701</v>
      </c>
      <c r="D183" s="54" t="s">
        <v>702</v>
      </c>
      <c r="E183" s="124">
        <v>45510</v>
      </c>
      <c r="F183" s="52" t="s">
        <v>892</v>
      </c>
      <c r="G183" s="53" t="s">
        <v>326</v>
      </c>
      <c r="H183" s="53" t="s">
        <v>1178</v>
      </c>
      <c r="I183" s="127">
        <v>45681</v>
      </c>
    </row>
    <row r="184" spans="1:9" x14ac:dyDescent="0.4">
      <c r="A184" s="9">
        <v>181</v>
      </c>
      <c r="B184" s="52" t="s">
        <v>1029</v>
      </c>
      <c r="C184" s="54" t="s">
        <v>1118</v>
      </c>
      <c r="D184" s="54" t="s">
        <v>1119</v>
      </c>
      <c r="E184" s="124">
        <v>45513</v>
      </c>
      <c r="F184" s="52" t="s">
        <v>1030</v>
      </c>
      <c r="G184" s="53" t="s">
        <v>1031</v>
      </c>
      <c r="H184" s="53" t="s">
        <v>1030</v>
      </c>
      <c r="I184" s="126">
        <v>45513</v>
      </c>
    </row>
    <row r="185" spans="1:9" x14ac:dyDescent="0.4">
      <c r="A185" s="9">
        <v>182</v>
      </c>
      <c r="B185" s="52" t="s">
        <v>1032</v>
      </c>
      <c r="C185" s="54" t="s">
        <v>1120</v>
      </c>
      <c r="D185" s="54" t="s">
        <v>1121</v>
      </c>
      <c r="E185" s="124">
        <v>45513</v>
      </c>
      <c r="F185" s="52" t="s">
        <v>1033</v>
      </c>
      <c r="G185" s="53" t="s">
        <v>128</v>
      </c>
      <c r="H185" s="53" t="s">
        <v>1633</v>
      </c>
      <c r="I185" s="127">
        <v>46045</v>
      </c>
    </row>
    <row r="186" spans="1:9" x14ac:dyDescent="0.4">
      <c r="A186" s="9">
        <v>183</v>
      </c>
      <c r="B186" s="52" t="s">
        <v>1032</v>
      </c>
      <c r="C186" s="54" t="s">
        <v>1122</v>
      </c>
      <c r="D186" s="54" t="s">
        <v>1123</v>
      </c>
      <c r="E186" s="124">
        <v>45513</v>
      </c>
      <c r="F186" s="52" t="s">
        <v>1033</v>
      </c>
      <c r="G186" s="53" t="s">
        <v>128</v>
      </c>
      <c r="H186" s="53" t="s">
        <v>1633</v>
      </c>
      <c r="I186" s="127">
        <v>46045</v>
      </c>
    </row>
    <row r="187" spans="1:9" x14ac:dyDescent="0.4">
      <c r="A187" s="9">
        <v>184</v>
      </c>
      <c r="B187" s="52" t="s">
        <v>1045</v>
      </c>
      <c r="C187" s="54" t="s">
        <v>1124</v>
      </c>
      <c r="D187" s="54" t="s">
        <v>1125</v>
      </c>
      <c r="E187" s="124">
        <v>45524</v>
      </c>
      <c r="F187" s="52" t="s">
        <v>105</v>
      </c>
      <c r="G187" s="53" t="s">
        <v>128</v>
      </c>
      <c r="H187" s="53" t="s">
        <v>110</v>
      </c>
      <c r="I187" s="127">
        <v>46135</v>
      </c>
    </row>
    <row r="188" spans="1:9" x14ac:dyDescent="0.4">
      <c r="A188" s="9">
        <v>185</v>
      </c>
      <c r="B188" s="52" t="s">
        <v>1053</v>
      </c>
      <c r="C188" s="54" t="s">
        <v>1126</v>
      </c>
      <c r="D188" s="54" t="s">
        <v>1127</v>
      </c>
      <c r="E188" s="124">
        <v>45526</v>
      </c>
      <c r="F188" s="52" t="s">
        <v>1054</v>
      </c>
      <c r="G188" s="53" t="s">
        <v>128</v>
      </c>
      <c r="H188" s="53" t="s">
        <v>1054</v>
      </c>
      <c r="I188" s="126">
        <v>45526</v>
      </c>
    </row>
    <row r="189" spans="1:9" x14ac:dyDescent="0.4">
      <c r="A189" s="9">
        <v>186</v>
      </c>
      <c r="B189" s="52" t="s">
        <v>1066</v>
      </c>
      <c r="C189" s="54" t="s">
        <v>1128</v>
      </c>
      <c r="D189" s="54" t="s">
        <v>1129</v>
      </c>
      <c r="E189" s="124">
        <v>45530</v>
      </c>
      <c r="F189" s="52" t="s">
        <v>1067</v>
      </c>
      <c r="G189" s="53" t="s">
        <v>128</v>
      </c>
      <c r="H189" s="53" t="s">
        <v>1067</v>
      </c>
      <c r="I189" s="126">
        <v>45530</v>
      </c>
    </row>
    <row r="190" spans="1:9" x14ac:dyDescent="0.4">
      <c r="A190" s="9">
        <v>187</v>
      </c>
      <c r="B190" s="52" t="s">
        <v>1068</v>
      </c>
      <c r="C190" s="54" t="s">
        <v>1130</v>
      </c>
      <c r="D190" s="54" t="s">
        <v>1131</v>
      </c>
      <c r="E190" s="124">
        <v>45524</v>
      </c>
      <c r="F190" s="52" t="s">
        <v>105</v>
      </c>
      <c r="G190" s="53" t="s">
        <v>1076</v>
      </c>
      <c r="H190" s="53" t="s">
        <v>1077</v>
      </c>
      <c r="I190" s="127">
        <v>45560</v>
      </c>
    </row>
    <row r="191" spans="1:9" x14ac:dyDescent="0.4">
      <c r="A191" s="9">
        <v>188</v>
      </c>
      <c r="B191" s="52" t="s">
        <v>1068</v>
      </c>
      <c r="C191" s="54" t="s">
        <v>1132</v>
      </c>
      <c r="D191" s="54" t="s">
        <v>1133</v>
      </c>
      <c r="E191" s="124">
        <v>45526</v>
      </c>
      <c r="F191" s="52" t="s">
        <v>130</v>
      </c>
      <c r="G191" s="53" t="s">
        <v>1076</v>
      </c>
      <c r="H191" s="53" t="s">
        <v>1077</v>
      </c>
      <c r="I191" s="127">
        <v>45560</v>
      </c>
    </row>
    <row r="192" spans="1:9" x14ac:dyDescent="0.4">
      <c r="A192" s="9">
        <v>189</v>
      </c>
      <c r="B192" s="52" t="s">
        <v>1068</v>
      </c>
      <c r="C192" s="54" t="s">
        <v>1134</v>
      </c>
      <c r="D192" s="54" t="s">
        <v>1135</v>
      </c>
      <c r="E192" s="124">
        <v>45526</v>
      </c>
      <c r="F192" s="52" t="s">
        <v>130</v>
      </c>
      <c r="G192" s="55" t="s">
        <v>128</v>
      </c>
      <c r="H192" s="55" t="s">
        <v>169</v>
      </c>
      <c r="I192" s="125">
        <v>46045</v>
      </c>
    </row>
    <row r="193" spans="1:9" x14ac:dyDescent="0.4">
      <c r="A193" s="9">
        <v>190</v>
      </c>
      <c r="B193" s="52" t="s">
        <v>1069</v>
      </c>
      <c r="C193" s="54" t="s">
        <v>1136</v>
      </c>
      <c r="D193" s="54" t="s">
        <v>1137</v>
      </c>
      <c r="E193" s="124">
        <v>45538</v>
      </c>
      <c r="F193" s="52" t="s">
        <v>1070</v>
      </c>
      <c r="G193" s="53" t="s">
        <v>128</v>
      </c>
      <c r="H193" s="53" t="s">
        <v>1070</v>
      </c>
      <c r="I193" s="126">
        <v>45538</v>
      </c>
    </row>
    <row r="194" spans="1:9" x14ac:dyDescent="0.4">
      <c r="A194" s="9">
        <v>191</v>
      </c>
      <c r="B194" s="52" t="s">
        <v>1072</v>
      </c>
      <c r="C194" s="54" t="s">
        <v>1138</v>
      </c>
      <c r="D194" s="54" t="s">
        <v>1139</v>
      </c>
      <c r="E194" s="124">
        <v>45549</v>
      </c>
      <c r="F194" s="52" t="s">
        <v>178</v>
      </c>
      <c r="G194" s="53" t="s">
        <v>1071</v>
      </c>
      <c r="H194" s="53" t="s">
        <v>178</v>
      </c>
      <c r="I194" s="126">
        <v>45549</v>
      </c>
    </row>
    <row r="195" spans="1:9" x14ac:dyDescent="0.4">
      <c r="A195" s="9">
        <v>192</v>
      </c>
      <c r="B195" s="52" t="s">
        <v>1072</v>
      </c>
      <c r="C195" s="54" t="s">
        <v>1140</v>
      </c>
      <c r="D195" s="54" t="s">
        <v>1141</v>
      </c>
      <c r="E195" s="124">
        <v>45549</v>
      </c>
      <c r="F195" s="52" t="s">
        <v>1073</v>
      </c>
      <c r="G195" s="53" t="s">
        <v>1071</v>
      </c>
      <c r="H195" s="53" t="s">
        <v>1073</v>
      </c>
      <c r="I195" s="126">
        <v>45549</v>
      </c>
    </row>
    <row r="196" spans="1:9" x14ac:dyDescent="0.4">
      <c r="A196" s="9">
        <v>193</v>
      </c>
      <c r="B196" s="52" t="s">
        <v>1072</v>
      </c>
      <c r="C196" s="54" t="s">
        <v>1142</v>
      </c>
      <c r="D196" s="54" t="s">
        <v>1143</v>
      </c>
      <c r="E196" s="124">
        <v>45549</v>
      </c>
      <c r="F196" s="52" t="s">
        <v>1073</v>
      </c>
      <c r="G196" s="53" t="s">
        <v>1087</v>
      </c>
      <c r="H196" s="53" t="s">
        <v>146</v>
      </c>
      <c r="I196" s="127">
        <v>45796</v>
      </c>
    </row>
    <row r="197" spans="1:9" x14ac:dyDescent="0.4">
      <c r="A197" s="9">
        <v>194</v>
      </c>
      <c r="B197" s="52" t="s">
        <v>1078</v>
      </c>
      <c r="C197" s="54" t="s">
        <v>1144</v>
      </c>
      <c r="D197" s="54" t="s">
        <v>1145</v>
      </c>
      <c r="E197" s="124">
        <v>45569</v>
      </c>
      <c r="F197" s="52" t="s">
        <v>146</v>
      </c>
      <c r="G197" s="53" t="s">
        <v>1079</v>
      </c>
      <c r="H197" s="53" t="s">
        <v>146</v>
      </c>
      <c r="I197" s="126">
        <v>45569</v>
      </c>
    </row>
    <row r="198" spans="1:9" x14ac:dyDescent="0.4">
      <c r="A198" s="9">
        <v>195</v>
      </c>
      <c r="B198" s="52" t="s">
        <v>1080</v>
      </c>
      <c r="C198" s="54" t="s">
        <v>1146</v>
      </c>
      <c r="D198" s="54" t="s">
        <v>1147</v>
      </c>
      <c r="E198" s="124">
        <v>45569</v>
      </c>
      <c r="F198" s="52" t="s">
        <v>103</v>
      </c>
      <c r="G198" s="53" t="s">
        <v>1079</v>
      </c>
      <c r="H198" s="53" t="s">
        <v>103</v>
      </c>
      <c r="I198" s="126">
        <v>45569</v>
      </c>
    </row>
    <row r="199" spans="1:9" x14ac:dyDescent="0.4">
      <c r="A199" s="9">
        <v>196</v>
      </c>
      <c r="B199" s="52" t="s">
        <v>1081</v>
      </c>
      <c r="C199" s="54" t="s">
        <v>1148</v>
      </c>
      <c r="D199" s="54" t="s">
        <v>1149</v>
      </c>
      <c r="E199" s="124">
        <v>45585</v>
      </c>
      <c r="F199" s="52" t="s">
        <v>1082</v>
      </c>
      <c r="G199" s="53" t="s">
        <v>1083</v>
      </c>
      <c r="H199" s="53" t="s">
        <v>1084</v>
      </c>
      <c r="I199" s="126">
        <v>45585</v>
      </c>
    </row>
    <row r="200" spans="1:9" x14ac:dyDescent="0.4">
      <c r="A200" s="9">
        <v>197</v>
      </c>
      <c r="B200" s="52" t="s">
        <v>1085</v>
      </c>
      <c r="C200" s="54" t="s">
        <v>1150</v>
      </c>
      <c r="D200" s="54" t="s">
        <v>1151</v>
      </c>
      <c r="E200" s="124">
        <v>45585</v>
      </c>
      <c r="F200" s="52" t="s">
        <v>192</v>
      </c>
      <c r="G200" s="53" t="s">
        <v>128</v>
      </c>
      <c r="H200" s="53" t="s">
        <v>1086</v>
      </c>
      <c r="I200" s="126">
        <v>45585</v>
      </c>
    </row>
    <row r="201" spans="1:9" x14ac:dyDescent="0.4">
      <c r="A201" s="9">
        <v>198</v>
      </c>
      <c r="B201" s="52" t="s">
        <v>1088</v>
      </c>
      <c r="C201" s="54" t="s">
        <v>1152</v>
      </c>
      <c r="D201" s="54" t="s">
        <v>1153</v>
      </c>
      <c r="E201" s="124">
        <v>45594</v>
      </c>
      <c r="F201" s="52" t="s">
        <v>103</v>
      </c>
      <c r="G201" s="53" t="s">
        <v>128</v>
      </c>
      <c r="H201" s="53" t="s">
        <v>103</v>
      </c>
      <c r="I201" s="126">
        <v>45594</v>
      </c>
    </row>
    <row r="202" spans="1:9" x14ac:dyDescent="0.4">
      <c r="A202" s="9">
        <v>199</v>
      </c>
      <c r="B202" s="52" t="s">
        <v>95</v>
      </c>
      <c r="C202" s="54" t="s">
        <v>1154</v>
      </c>
      <c r="D202" s="54" t="s">
        <v>1155</v>
      </c>
      <c r="E202" s="124">
        <v>45608</v>
      </c>
      <c r="F202" s="52" t="s">
        <v>1091</v>
      </c>
      <c r="G202" s="53" t="s">
        <v>1092</v>
      </c>
      <c r="H202" s="53" t="s">
        <v>1091</v>
      </c>
      <c r="I202" s="126">
        <v>45608</v>
      </c>
    </row>
    <row r="203" spans="1:9" x14ac:dyDescent="0.4">
      <c r="A203" s="9">
        <v>200</v>
      </c>
      <c r="B203" s="52" t="s">
        <v>95</v>
      </c>
      <c r="C203" s="54" t="s">
        <v>1156</v>
      </c>
      <c r="D203" s="54" t="s">
        <v>1157</v>
      </c>
      <c r="E203" s="124">
        <v>45608</v>
      </c>
      <c r="F203" s="52" t="s">
        <v>1091</v>
      </c>
      <c r="G203" s="53" t="s">
        <v>1092</v>
      </c>
      <c r="H203" s="53" t="s">
        <v>1091</v>
      </c>
      <c r="I203" s="126">
        <v>45608</v>
      </c>
    </row>
    <row r="204" spans="1:9" x14ac:dyDescent="0.4">
      <c r="A204" s="9">
        <v>201</v>
      </c>
      <c r="B204" s="52" t="s">
        <v>1093</v>
      </c>
      <c r="C204" s="54" t="s">
        <v>1158</v>
      </c>
      <c r="D204" s="54" t="s">
        <v>1159</v>
      </c>
      <c r="E204" s="124">
        <v>45610</v>
      </c>
      <c r="F204" s="52" t="s">
        <v>1094</v>
      </c>
      <c r="G204" s="53" t="s">
        <v>128</v>
      </c>
      <c r="H204" s="53" t="s">
        <v>1094</v>
      </c>
      <c r="I204" s="126">
        <v>45610</v>
      </c>
    </row>
    <row r="205" spans="1:9" x14ac:dyDescent="0.4">
      <c r="A205" s="9">
        <v>202</v>
      </c>
      <c r="B205" s="52" t="s">
        <v>1095</v>
      </c>
      <c r="C205" s="54" t="s">
        <v>1160</v>
      </c>
      <c r="D205" s="54" t="s">
        <v>1161</v>
      </c>
      <c r="E205" s="124">
        <v>45615</v>
      </c>
      <c r="F205" s="52" t="s">
        <v>1096</v>
      </c>
      <c r="G205" s="53" t="s">
        <v>128</v>
      </c>
      <c r="H205" s="53" t="s">
        <v>1096</v>
      </c>
      <c r="I205" s="126">
        <v>45615</v>
      </c>
    </row>
    <row r="206" spans="1:9" x14ac:dyDescent="0.4">
      <c r="A206" s="9">
        <v>203</v>
      </c>
      <c r="B206" s="52" t="s">
        <v>1095</v>
      </c>
      <c r="C206" s="54" t="s">
        <v>1162</v>
      </c>
      <c r="D206" s="54" t="s">
        <v>1163</v>
      </c>
      <c r="E206" s="124">
        <v>45615</v>
      </c>
      <c r="F206" s="52" t="s">
        <v>1096</v>
      </c>
      <c r="G206" s="53" t="s">
        <v>128</v>
      </c>
      <c r="H206" s="53" t="s">
        <v>1096</v>
      </c>
      <c r="I206" s="126">
        <v>45615</v>
      </c>
    </row>
    <row r="207" spans="1:9" x14ac:dyDescent="0.4">
      <c r="A207" s="9">
        <v>204</v>
      </c>
      <c r="B207" s="52" t="s">
        <v>1095</v>
      </c>
      <c r="C207" s="54" t="s">
        <v>1164</v>
      </c>
      <c r="D207" s="54" t="s">
        <v>1165</v>
      </c>
      <c r="E207" s="124">
        <v>45615</v>
      </c>
      <c r="F207" s="52" t="s">
        <v>1097</v>
      </c>
      <c r="G207" s="53" t="s">
        <v>128</v>
      </c>
      <c r="H207" s="53" t="s">
        <v>1097</v>
      </c>
      <c r="I207" s="126">
        <v>45615</v>
      </c>
    </row>
    <row r="208" spans="1:9" x14ac:dyDescent="0.4">
      <c r="A208" s="9">
        <v>205</v>
      </c>
      <c r="B208" s="52" t="s">
        <v>1095</v>
      </c>
      <c r="C208" s="54" t="s">
        <v>1166</v>
      </c>
      <c r="D208" s="54" t="s">
        <v>1167</v>
      </c>
      <c r="E208" s="124">
        <v>45615</v>
      </c>
      <c r="F208" s="52" t="s">
        <v>1097</v>
      </c>
      <c r="G208" s="53" t="s">
        <v>128</v>
      </c>
      <c r="H208" s="53" t="s">
        <v>1097</v>
      </c>
      <c r="I208" s="126">
        <v>45615</v>
      </c>
    </row>
    <row r="209" spans="1:9" x14ac:dyDescent="0.4">
      <c r="A209" s="9">
        <v>206</v>
      </c>
      <c r="B209" s="52" t="s">
        <v>1098</v>
      </c>
      <c r="C209" s="54" t="s">
        <v>1168</v>
      </c>
      <c r="D209" s="54" t="s">
        <v>1169</v>
      </c>
      <c r="E209" s="124">
        <v>45630</v>
      </c>
      <c r="F209" s="52" t="s">
        <v>1099</v>
      </c>
      <c r="G209" s="53" t="s">
        <v>1100</v>
      </c>
      <c r="H209" s="53" t="s">
        <v>1099</v>
      </c>
      <c r="I209" s="126">
        <v>45630</v>
      </c>
    </row>
    <row r="210" spans="1:9" x14ac:dyDescent="0.4">
      <c r="A210" s="9">
        <v>207</v>
      </c>
      <c r="B210" s="52" t="s">
        <v>1101</v>
      </c>
      <c r="C210" s="54" t="s">
        <v>1170</v>
      </c>
      <c r="D210" s="54" t="s">
        <v>1171</v>
      </c>
      <c r="E210" s="124">
        <v>45630</v>
      </c>
      <c r="F210" s="52" t="s">
        <v>1102</v>
      </c>
      <c r="G210" s="53" t="s">
        <v>128</v>
      </c>
      <c r="H210" s="53" t="s">
        <v>314</v>
      </c>
      <c r="I210" s="126">
        <v>46072</v>
      </c>
    </row>
    <row r="211" spans="1:9" x14ac:dyDescent="0.4">
      <c r="A211" s="9">
        <v>208</v>
      </c>
      <c r="B211" s="52" t="s">
        <v>1105</v>
      </c>
      <c r="C211" s="54" t="s">
        <v>1172</v>
      </c>
      <c r="D211" s="54" t="s">
        <v>1173</v>
      </c>
      <c r="E211" s="124">
        <v>45630</v>
      </c>
      <c r="F211" s="52" t="s">
        <v>125</v>
      </c>
      <c r="G211" s="53" t="s">
        <v>128</v>
      </c>
      <c r="H211" s="53" t="s">
        <v>125</v>
      </c>
      <c r="I211" s="126">
        <v>45635</v>
      </c>
    </row>
    <row r="212" spans="1:9" x14ac:dyDescent="0.4">
      <c r="A212" s="9">
        <v>209</v>
      </c>
      <c r="B212" s="52" t="s">
        <v>1105</v>
      </c>
      <c r="C212" s="54" t="s">
        <v>1174</v>
      </c>
      <c r="D212" s="54" t="s">
        <v>1175</v>
      </c>
      <c r="E212" s="124">
        <v>45630</v>
      </c>
      <c r="F212" s="52" t="s">
        <v>125</v>
      </c>
      <c r="G212" s="53" t="s">
        <v>128</v>
      </c>
      <c r="H212" s="53" t="s">
        <v>125</v>
      </c>
      <c r="I212" s="126">
        <v>45635</v>
      </c>
    </row>
    <row r="213" spans="1:9" x14ac:dyDescent="0.4">
      <c r="A213" s="9">
        <v>210</v>
      </c>
      <c r="B213" s="52" t="s">
        <v>1112</v>
      </c>
      <c r="C213" s="54" t="s">
        <v>1176</v>
      </c>
      <c r="D213" s="54" t="s">
        <v>1177</v>
      </c>
      <c r="E213" s="124">
        <v>45658</v>
      </c>
      <c r="F213" s="52" t="s">
        <v>1113</v>
      </c>
      <c r="G213" s="53" t="s">
        <v>128</v>
      </c>
      <c r="H213" s="53" t="s">
        <v>1113</v>
      </c>
      <c r="I213" s="126">
        <v>45658</v>
      </c>
    </row>
    <row r="214" spans="1:9" x14ac:dyDescent="0.4">
      <c r="A214" s="9">
        <v>211</v>
      </c>
      <c r="B214" s="52" t="s">
        <v>1197</v>
      </c>
      <c r="C214" s="61" t="s">
        <v>1244</v>
      </c>
      <c r="D214" s="34" t="s">
        <v>1245</v>
      </c>
      <c r="E214" s="124">
        <v>45755</v>
      </c>
      <c r="F214" s="52" t="s">
        <v>1198</v>
      </c>
      <c r="G214" s="65" t="s">
        <v>1195</v>
      </c>
      <c r="H214" s="65" t="s">
        <v>1199</v>
      </c>
      <c r="I214" s="126">
        <v>45754</v>
      </c>
    </row>
    <row r="215" spans="1:9" x14ac:dyDescent="0.4">
      <c r="A215" s="9">
        <v>212</v>
      </c>
      <c r="B215" s="52" t="s">
        <v>1225</v>
      </c>
      <c r="C215" s="61" t="s">
        <v>1246</v>
      </c>
      <c r="D215" s="34" t="s">
        <v>1247</v>
      </c>
      <c r="E215" s="124">
        <v>45700</v>
      </c>
      <c r="F215" s="52" t="s">
        <v>1241</v>
      </c>
      <c r="G215" s="65" t="s">
        <v>1242</v>
      </c>
      <c r="H215" s="53" t="s">
        <v>1241</v>
      </c>
      <c r="I215" s="126">
        <v>45700</v>
      </c>
    </row>
    <row r="216" spans="1:9" x14ac:dyDescent="0.4">
      <c r="A216" s="9">
        <v>213</v>
      </c>
      <c r="B216" s="52" t="s">
        <v>1212</v>
      </c>
      <c r="C216" s="61" t="s">
        <v>625</v>
      </c>
      <c r="D216" s="34" t="s">
        <v>626</v>
      </c>
      <c r="E216" s="124">
        <v>45751</v>
      </c>
      <c r="F216" s="52" t="s">
        <v>1243</v>
      </c>
      <c r="G216" s="65" t="s">
        <v>1242</v>
      </c>
      <c r="H216" s="53" t="s">
        <v>1241</v>
      </c>
      <c r="I216" s="126">
        <v>45751</v>
      </c>
    </row>
    <row r="217" spans="1:9" x14ac:dyDescent="0.4">
      <c r="A217" s="9">
        <v>214</v>
      </c>
      <c r="B217" s="52" t="s">
        <v>1282</v>
      </c>
      <c r="C217" s="61" t="s">
        <v>1442</v>
      </c>
      <c r="D217" s="48" t="s">
        <v>1443</v>
      </c>
      <c r="E217" s="124">
        <v>45776</v>
      </c>
      <c r="F217" s="52" t="s">
        <v>1283</v>
      </c>
      <c r="G217" s="65" t="s">
        <v>1284</v>
      </c>
      <c r="H217" s="65" t="s">
        <v>1285</v>
      </c>
      <c r="I217" s="126">
        <v>45776</v>
      </c>
    </row>
    <row r="218" spans="1:9" x14ac:dyDescent="0.4">
      <c r="A218" s="9">
        <v>215</v>
      </c>
      <c r="B218" s="52" t="s">
        <v>1302</v>
      </c>
      <c r="C218" s="61" t="s">
        <v>1444</v>
      </c>
      <c r="D218" s="48" t="s">
        <v>1445</v>
      </c>
      <c r="E218" s="124">
        <v>45796</v>
      </c>
      <c r="F218" s="52" t="s">
        <v>1301</v>
      </c>
      <c r="G218" s="65" t="s">
        <v>1284</v>
      </c>
      <c r="H218" s="53" t="s">
        <v>1301</v>
      </c>
      <c r="I218" s="126">
        <v>45796</v>
      </c>
    </row>
    <row r="219" spans="1:9" x14ac:dyDescent="0.4">
      <c r="A219" s="9">
        <v>216</v>
      </c>
      <c r="B219" s="52" t="s">
        <v>1415</v>
      </c>
      <c r="C219" s="52"/>
      <c r="D219" s="52" t="s">
        <v>1417</v>
      </c>
      <c r="E219" s="124">
        <v>45821</v>
      </c>
      <c r="F219" s="52" t="s">
        <v>1413</v>
      </c>
      <c r="G219" s="65" t="s">
        <v>128</v>
      </c>
      <c r="H219" s="53" t="s">
        <v>1413</v>
      </c>
      <c r="I219" s="126">
        <v>45821</v>
      </c>
    </row>
    <row r="220" spans="1:9" x14ac:dyDescent="0.4">
      <c r="A220" s="9">
        <v>217</v>
      </c>
      <c r="B220" s="52" t="s">
        <v>1416</v>
      </c>
      <c r="C220" s="61" t="s">
        <v>1446</v>
      </c>
      <c r="D220" s="34" t="s">
        <v>1447</v>
      </c>
      <c r="E220" s="124">
        <v>45821</v>
      </c>
      <c r="F220" s="52" t="s">
        <v>1414</v>
      </c>
      <c r="G220" s="65" t="s">
        <v>128</v>
      </c>
      <c r="H220" s="53" t="s">
        <v>1414</v>
      </c>
      <c r="I220" s="126">
        <v>45821</v>
      </c>
    </row>
    <row r="221" spans="1:9" x14ac:dyDescent="0.4">
      <c r="A221" s="9">
        <v>218</v>
      </c>
      <c r="B221" s="52" t="s">
        <v>1416</v>
      </c>
      <c r="C221" s="61" t="s">
        <v>1448</v>
      </c>
      <c r="D221" s="34" t="s">
        <v>1449</v>
      </c>
      <c r="E221" s="124">
        <v>45821</v>
      </c>
      <c r="F221" s="52" t="s">
        <v>1414</v>
      </c>
      <c r="G221" s="65" t="s">
        <v>128</v>
      </c>
      <c r="H221" s="53" t="s">
        <v>1414</v>
      </c>
      <c r="I221" s="126">
        <v>45821</v>
      </c>
    </row>
    <row r="222" spans="1:9" x14ac:dyDescent="0.4">
      <c r="A222" s="9">
        <v>219</v>
      </c>
      <c r="B222" s="52" t="s">
        <v>1418</v>
      </c>
      <c r="C222" s="61" t="s">
        <v>1450</v>
      </c>
      <c r="D222" s="34" t="s">
        <v>1451</v>
      </c>
      <c r="E222" s="124">
        <v>45796</v>
      </c>
      <c r="F222" s="52" t="s">
        <v>1419</v>
      </c>
      <c r="G222" s="65" t="s">
        <v>1420</v>
      </c>
      <c r="H222" s="65" t="s">
        <v>1421</v>
      </c>
      <c r="I222" s="126">
        <v>45796</v>
      </c>
    </row>
    <row r="223" spans="1:9" x14ac:dyDescent="0.4">
      <c r="A223" s="9">
        <v>220</v>
      </c>
      <c r="B223" s="52" t="s">
        <v>1438</v>
      </c>
      <c r="C223" s="61" t="s">
        <v>1452</v>
      </c>
      <c r="D223" s="34" t="s">
        <v>1453</v>
      </c>
      <c r="E223" s="124">
        <v>45847</v>
      </c>
      <c r="F223" s="52" t="s">
        <v>1419</v>
      </c>
      <c r="G223" s="65" t="s">
        <v>1420</v>
      </c>
      <c r="H223" s="65" t="s">
        <v>1421</v>
      </c>
      <c r="I223" s="126">
        <v>45847</v>
      </c>
    </row>
    <row r="224" spans="1:9" x14ac:dyDescent="0.4">
      <c r="A224" s="9">
        <v>221</v>
      </c>
      <c r="B224" s="52" t="s">
        <v>1438</v>
      </c>
      <c r="C224" s="61" t="s">
        <v>1454</v>
      </c>
      <c r="D224" s="34" t="s">
        <v>1455</v>
      </c>
      <c r="E224" s="124">
        <v>45847</v>
      </c>
      <c r="F224" s="52" t="s">
        <v>1419</v>
      </c>
      <c r="G224" s="65" t="s">
        <v>1420</v>
      </c>
      <c r="H224" s="65" t="s">
        <v>1421</v>
      </c>
      <c r="I224" s="126">
        <v>45847</v>
      </c>
    </row>
    <row r="225" spans="1:9" x14ac:dyDescent="0.4">
      <c r="A225" s="9">
        <v>222</v>
      </c>
      <c r="B225" s="52" t="s">
        <v>1439</v>
      </c>
      <c r="C225" s="61" t="s">
        <v>1456</v>
      </c>
      <c r="D225" s="34" t="s">
        <v>1457</v>
      </c>
      <c r="E225" s="124">
        <v>45847</v>
      </c>
      <c r="F225" s="52" t="s">
        <v>1419</v>
      </c>
      <c r="G225" s="65" t="s">
        <v>1420</v>
      </c>
      <c r="H225" s="65" t="s">
        <v>1421</v>
      </c>
      <c r="I225" s="126">
        <v>45847</v>
      </c>
    </row>
    <row r="226" spans="1:9" x14ac:dyDescent="0.4">
      <c r="A226" s="9">
        <v>223</v>
      </c>
      <c r="B226" s="52" t="s">
        <v>1439</v>
      </c>
      <c r="C226" s="61" t="s">
        <v>1458</v>
      </c>
      <c r="D226" s="34" t="s">
        <v>1459</v>
      </c>
      <c r="E226" s="124">
        <v>45847</v>
      </c>
      <c r="F226" s="52" t="s">
        <v>1419</v>
      </c>
      <c r="G226" s="65" t="s">
        <v>1420</v>
      </c>
      <c r="H226" s="65" t="s">
        <v>1421</v>
      </c>
      <c r="I226" s="126">
        <v>45847</v>
      </c>
    </row>
    <row r="227" spans="1:9" x14ac:dyDescent="0.4">
      <c r="A227" s="9">
        <v>224</v>
      </c>
      <c r="B227" s="52" t="s">
        <v>1440</v>
      </c>
      <c r="C227" s="61" t="s">
        <v>1460</v>
      </c>
      <c r="D227" s="34" t="s">
        <v>1461</v>
      </c>
      <c r="E227" s="124">
        <v>45847</v>
      </c>
      <c r="F227" s="52" t="s">
        <v>1419</v>
      </c>
      <c r="G227" s="65" t="s">
        <v>1420</v>
      </c>
      <c r="H227" s="65" t="s">
        <v>1421</v>
      </c>
      <c r="I227" s="126">
        <v>45847</v>
      </c>
    </row>
    <row r="228" spans="1:9" x14ac:dyDescent="0.4">
      <c r="A228" s="9">
        <v>225</v>
      </c>
      <c r="B228" s="52" t="s">
        <v>1441</v>
      </c>
      <c r="C228" s="61" t="s">
        <v>1462</v>
      </c>
      <c r="D228" s="34" t="s">
        <v>1463</v>
      </c>
      <c r="E228" s="124">
        <v>45847</v>
      </c>
      <c r="F228" s="52" t="s">
        <v>1419</v>
      </c>
      <c r="G228" s="65" t="s">
        <v>1420</v>
      </c>
      <c r="H228" s="65" t="s">
        <v>1421</v>
      </c>
      <c r="I228" s="126">
        <v>45847</v>
      </c>
    </row>
    <row r="229" spans="1:9" x14ac:dyDescent="0.4">
      <c r="A229" s="9">
        <v>226</v>
      </c>
      <c r="B229" s="52" t="s">
        <v>1493</v>
      </c>
      <c r="C229" s="61" t="s">
        <v>1501</v>
      </c>
      <c r="D229" s="34" t="s">
        <v>1510</v>
      </c>
      <c r="E229" s="124">
        <v>45873</v>
      </c>
      <c r="F229" s="52" t="s">
        <v>1494</v>
      </c>
      <c r="G229" s="65" t="s">
        <v>1495</v>
      </c>
      <c r="H229" s="53" t="s">
        <v>1494</v>
      </c>
      <c r="I229" s="126">
        <v>45873</v>
      </c>
    </row>
    <row r="230" spans="1:9" x14ac:dyDescent="0.4">
      <c r="A230" s="9">
        <v>227</v>
      </c>
      <c r="B230" s="52" t="s">
        <v>95</v>
      </c>
      <c r="C230" s="61" t="s">
        <v>1502</v>
      </c>
      <c r="D230" s="34" t="s">
        <v>1503</v>
      </c>
      <c r="E230" s="124">
        <v>45875</v>
      </c>
      <c r="F230" s="52" t="s">
        <v>1496</v>
      </c>
      <c r="G230" s="65" t="s">
        <v>128</v>
      </c>
      <c r="H230" s="53" t="s">
        <v>1496</v>
      </c>
      <c r="I230" s="126">
        <v>45875</v>
      </c>
    </row>
    <row r="231" spans="1:9" x14ac:dyDescent="0.4">
      <c r="A231" s="9">
        <v>228</v>
      </c>
      <c r="B231" s="52" t="s">
        <v>95</v>
      </c>
      <c r="C231" s="61" t="s">
        <v>1504</v>
      </c>
      <c r="D231" s="34" t="s">
        <v>1505</v>
      </c>
      <c r="E231" s="124">
        <v>45873</v>
      </c>
      <c r="F231" s="52" t="s">
        <v>145</v>
      </c>
      <c r="G231" s="65" t="s">
        <v>128</v>
      </c>
      <c r="H231" s="53" t="s">
        <v>145</v>
      </c>
      <c r="I231" s="126">
        <v>45873</v>
      </c>
    </row>
    <row r="232" spans="1:9" x14ac:dyDescent="0.4">
      <c r="A232" s="9">
        <v>229</v>
      </c>
      <c r="B232" s="52" t="s">
        <v>98</v>
      </c>
      <c r="C232" s="61" t="s">
        <v>1506</v>
      </c>
      <c r="D232" s="34" t="s">
        <v>1507</v>
      </c>
      <c r="E232" s="124">
        <v>45873</v>
      </c>
      <c r="F232" s="52" t="s">
        <v>130</v>
      </c>
      <c r="G232" s="65" t="s">
        <v>128</v>
      </c>
      <c r="H232" s="53" t="s">
        <v>130</v>
      </c>
      <c r="I232" s="126">
        <v>45873</v>
      </c>
    </row>
    <row r="233" spans="1:9" x14ac:dyDescent="0.4">
      <c r="A233" s="9">
        <v>230</v>
      </c>
      <c r="B233" s="52" t="s">
        <v>1497</v>
      </c>
      <c r="C233" s="61" t="s">
        <v>1508</v>
      </c>
      <c r="D233" s="34" t="s">
        <v>1509</v>
      </c>
      <c r="E233" s="124">
        <v>45876</v>
      </c>
      <c r="F233" s="52" t="s">
        <v>1498</v>
      </c>
      <c r="G233" s="65" t="s">
        <v>1499</v>
      </c>
      <c r="H233" s="65" t="s">
        <v>1500</v>
      </c>
      <c r="I233" s="126">
        <v>45876</v>
      </c>
    </row>
    <row r="234" spans="1:9" x14ac:dyDescent="0.4">
      <c r="A234" s="9">
        <v>231</v>
      </c>
      <c r="B234" s="52" t="s">
        <v>1536</v>
      </c>
      <c r="C234" s="61" t="s">
        <v>1564</v>
      </c>
      <c r="D234" s="34" t="s">
        <v>1565</v>
      </c>
      <c r="E234" s="124">
        <v>45881</v>
      </c>
      <c r="F234" s="52" t="s">
        <v>1534</v>
      </c>
      <c r="G234" s="65" t="s">
        <v>1535</v>
      </c>
      <c r="H234" s="53" t="s">
        <v>1534</v>
      </c>
      <c r="I234" s="126">
        <v>45881</v>
      </c>
    </row>
    <row r="235" spans="1:9" x14ac:dyDescent="0.4">
      <c r="A235" s="9">
        <v>232</v>
      </c>
      <c r="B235" s="52" t="s">
        <v>1537</v>
      </c>
      <c r="C235" s="61" t="s">
        <v>1566</v>
      </c>
      <c r="D235" s="34" t="s">
        <v>1567</v>
      </c>
      <c r="E235" s="124">
        <v>45881</v>
      </c>
      <c r="F235" s="52" t="s">
        <v>1534</v>
      </c>
      <c r="G235" s="65" t="s">
        <v>1535</v>
      </c>
      <c r="H235" s="53" t="s">
        <v>1534</v>
      </c>
      <c r="I235" s="126">
        <v>45881</v>
      </c>
    </row>
    <row r="236" spans="1:9" x14ac:dyDescent="0.4">
      <c r="A236" s="9">
        <v>233</v>
      </c>
      <c r="B236" s="52" t="s">
        <v>97</v>
      </c>
      <c r="C236" s="61" t="s">
        <v>1568</v>
      </c>
      <c r="D236" s="34" t="s">
        <v>1569</v>
      </c>
      <c r="E236" s="124">
        <v>45905</v>
      </c>
      <c r="F236" s="52" t="s">
        <v>123</v>
      </c>
      <c r="G236" s="65" t="s">
        <v>128</v>
      </c>
      <c r="H236" s="53" t="s">
        <v>123</v>
      </c>
      <c r="I236" s="126">
        <v>45905</v>
      </c>
    </row>
    <row r="237" spans="1:9" x14ac:dyDescent="0.4">
      <c r="A237" s="9">
        <v>234</v>
      </c>
      <c r="B237" s="52" t="s">
        <v>97</v>
      </c>
      <c r="C237" s="61" t="s">
        <v>1570</v>
      </c>
      <c r="D237" s="34" t="s">
        <v>1571</v>
      </c>
      <c r="E237" s="124">
        <v>45905</v>
      </c>
      <c r="F237" s="52" t="s">
        <v>123</v>
      </c>
      <c r="G237" s="65" t="s">
        <v>128</v>
      </c>
      <c r="H237" s="53" t="s">
        <v>123</v>
      </c>
      <c r="I237" s="126">
        <v>45905</v>
      </c>
    </row>
    <row r="238" spans="1:9" x14ac:dyDescent="0.4">
      <c r="A238" s="9">
        <v>235</v>
      </c>
      <c r="B238" s="52" t="s">
        <v>95</v>
      </c>
      <c r="C238" s="61" t="s">
        <v>1572</v>
      </c>
      <c r="D238" s="34" t="s">
        <v>1573</v>
      </c>
      <c r="E238" s="124">
        <v>45905</v>
      </c>
      <c r="F238" s="52" t="s">
        <v>105</v>
      </c>
      <c r="G238" s="65" t="s">
        <v>128</v>
      </c>
      <c r="H238" s="53" t="s">
        <v>105</v>
      </c>
      <c r="I238" s="126">
        <v>45905</v>
      </c>
    </row>
    <row r="239" spans="1:9" x14ac:dyDescent="0.4">
      <c r="A239" s="9">
        <v>236</v>
      </c>
      <c r="B239" s="52" t="s">
        <v>96</v>
      </c>
      <c r="C239" s="61" t="s">
        <v>1574</v>
      </c>
      <c r="D239" s="34" t="s">
        <v>1787</v>
      </c>
      <c r="E239" s="124">
        <v>45905</v>
      </c>
      <c r="F239" s="52" t="s">
        <v>317</v>
      </c>
      <c r="G239" s="65" t="s">
        <v>128</v>
      </c>
      <c r="H239" s="53" t="s">
        <v>317</v>
      </c>
      <c r="I239" s="126">
        <v>45905</v>
      </c>
    </row>
    <row r="240" spans="1:9" x14ac:dyDescent="0.4">
      <c r="A240" s="9">
        <v>237</v>
      </c>
      <c r="B240" s="52" t="s">
        <v>98</v>
      </c>
      <c r="C240" s="61" t="s">
        <v>1629</v>
      </c>
      <c r="D240" s="34" t="s">
        <v>1630</v>
      </c>
      <c r="E240" s="124">
        <v>46027</v>
      </c>
      <c r="F240" s="34" t="s">
        <v>1628</v>
      </c>
      <c r="G240" s="65" t="s">
        <v>128</v>
      </c>
      <c r="H240" s="65" t="s">
        <v>1628</v>
      </c>
      <c r="I240" s="126">
        <v>46027</v>
      </c>
    </row>
    <row r="241" spans="1:9" x14ac:dyDescent="0.4">
      <c r="A241" s="9">
        <v>238</v>
      </c>
      <c r="B241" s="52" t="s">
        <v>95</v>
      </c>
      <c r="C241" s="61" t="s">
        <v>1631</v>
      </c>
      <c r="D241" s="34" t="s">
        <v>1632</v>
      </c>
      <c r="E241" s="124">
        <v>46027</v>
      </c>
      <c r="F241" s="34" t="s">
        <v>125</v>
      </c>
      <c r="G241" s="65" t="s">
        <v>128</v>
      </c>
      <c r="H241" s="65" t="s">
        <v>125</v>
      </c>
      <c r="I241" s="126">
        <v>46027</v>
      </c>
    </row>
    <row r="242" spans="1:9" x14ac:dyDescent="0.4">
      <c r="A242" s="9">
        <v>239</v>
      </c>
      <c r="B242" s="52" t="s">
        <v>95</v>
      </c>
      <c r="C242" s="122" t="s">
        <v>1731</v>
      </c>
      <c r="D242" s="122" t="s">
        <v>1732</v>
      </c>
      <c r="E242" s="124">
        <v>46027</v>
      </c>
      <c r="F242" s="34" t="s">
        <v>125</v>
      </c>
      <c r="G242" s="65" t="s">
        <v>128</v>
      </c>
      <c r="H242" s="65" t="s">
        <v>1628</v>
      </c>
      <c r="I242" s="126">
        <v>46027</v>
      </c>
    </row>
    <row r="243" spans="1:9" x14ac:dyDescent="0.4">
      <c r="A243" s="9">
        <v>240</v>
      </c>
      <c r="B243" s="132" t="s">
        <v>95</v>
      </c>
      <c r="C243" s="133" t="s">
        <v>1733</v>
      </c>
      <c r="D243" s="133" t="s">
        <v>1734</v>
      </c>
      <c r="E243" s="134">
        <v>46027</v>
      </c>
      <c r="F243" s="135" t="s">
        <v>125</v>
      </c>
      <c r="G243" s="136" t="s">
        <v>128</v>
      </c>
      <c r="H243" s="136" t="s">
        <v>145</v>
      </c>
      <c r="I243" s="137">
        <v>46027</v>
      </c>
    </row>
    <row r="244" spans="1:9" x14ac:dyDescent="0.4">
      <c r="A244" s="9">
        <v>241</v>
      </c>
      <c r="B244" s="52" t="s">
        <v>95</v>
      </c>
      <c r="C244" s="122" t="s">
        <v>987</v>
      </c>
      <c r="D244" s="122" t="s">
        <v>988</v>
      </c>
      <c r="E244" s="124">
        <v>46065</v>
      </c>
      <c r="F244" s="34" t="s">
        <v>125</v>
      </c>
      <c r="G244" s="65" t="s">
        <v>128</v>
      </c>
      <c r="H244" s="65" t="s">
        <v>145</v>
      </c>
      <c r="I244" s="126">
        <v>46065</v>
      </c>
    </row>
    <row r="245" spans="1:9" x14ac:dyDescent="0.4">
      <c r="A245" s="9">
        <v>242</v>
      </c>
      <c r="B245" s="34" t="s">
        <v>95</v>
      </c>
      <c r="C245" s="163" t="s">
        <v>958</v>
      </c>
      <c r="D245" s="163" t="s">
        <v>959</v>
      </c>
      <c r="E245" s="124">
        <v>46086</v>
      </c>
      <c r="F245" s="34" t="s">
        <v>103</v>
      </c>
      <c r="G245" s="65" t="s">
        <v>128</v>
      </c>
      <c r="H245" s="65" t="s">
        <v>1628</v>
      </c>
      <c r="I245" s="126">
        <v>46086</v>
      </c>
    </row>
    <row r="246" spans="1:9" x14ac:dyDescent="0.4">
      <c r="A246" s="9">
        <v>243</v>
      </c>
      <c r="B246" s="34" t="s">
        <v>95</v>
      </c>
      <c r="C246" s="163" t="s">
        <v>1791</v>
      </c>
      <c r="D246" s="163" t="s">
        <v>1792</v>
      </c>
      <c r="E246" s="124">
        <v>46134</v>
      </c>
      <c r="F246" s="34" t="s">
        <v>1628</v>
      </c>
      <c r="G246" s="65" t="s">
        <v>128</v>
      </c>
      <c r="H246" s="65" t="s">
        <v>1628</v>
      </c>
      <c r="I246" s="126">
        <v>46134</v>
      </c>
    </row>
    <row r="247" spans="1:9" x14ac:dyDescent="0.4">
      <c r="A247" s="9">
        <v>244</v>
      </c>
      <c r="B247" s="34" t="s">
        <v>95</v>
      </c>
      <c r="C247" s="164" t="s">
        <v>1793</v>
      </c>
      <c r="D247" s="164" t="s">
        <v>1794</v>
      </c>
      <c r="E247" s="124">
        <v>46134</v>
      </c>
      <c r="F247" s="34" t="s">
        <v>1633</v>
      </c>
      <c r="G247" s="65" t="s">
        <v>128</v>
      </c>
      <c r="H247" s="65" t="s">
        <v>1633</v>
      </c>
      <c r="I247" s="126">
        <v>46134</v>
      </c>
    </row>
    <row r="248" spans="1:9" x14ac:dyDescent="0.4">
      <c r="A248" s="9">
        <v>245</v>
      </c>
      <c r="B248" s="34" t="s">
        <v>97</v>
      </c>
      <c r="C248" s="163" t="s">
        <v>1795</v>
      </c>
      <c r="D248" s="163" t="s">
        <v>1796</v>
      </c>
      <c r="E248" s="124">
        <v>46134</v>
      </c>
      <c r="F248" s="34" t="s">
        <v>110</v>
      </c>
      <c r="G248" s="65" t="s">
        <v>128</v>
      </c>
      <c r="H248" s="65" t="s">
        <v>110</v>
      </c>
      <c r="I248" s="162">
        <v>46134</v>
      </c>
    </row>
    <row r="249" spans="1:9" x14ac:dyDescent="0.4">
      <c r="A249" s="9">
        <v>246</v>
      </c>
      <c r="B249" s="34" t="s">
        <v>96</v>
      </c>
      <c r="C249" s="164" t="s">
        <v>1574</v>
      </c>
      <c r="D249" s="164" t="s">
        <v>1797</v>
      </c>
      <c r="E249" s="97">
        <v>46132</v>
      </c>
      <c r="F249" s="34" t="s">
        <v>110</v>
      </c>
      <c r="G249" s="65"/>
      <c r="H249" s="65"/>
      <c r="I249" s="65"/>
    </row>
    <row r="250" spans="1:9" x14ac:dyDescent="0.4">
      <c r="A250" s="9">
        <v>247</v>
      </c>
      <c r="B250" s="34" t="s">
        <v>97</v>
      </c>
      <c r="C250" s="163" t="s">
        <v>1798</v>
      </c>
      <c r="D250" s="163" t="s">
        <v>1799</v>
      </c>
      <c r="E250" s="97">
        <v>46132</v>
      </c>
      <c r="F250" s="34" t="s">
        <v>110</v>
      </c>
      <c r="G250" s="65"/>
      <c r="H250" s="65"/>
      <c r="I250" s="65"/>
    </row>
    <row r="251" spans="1:9" x14ac:dyDescent="0.4">
      <c r="A251" s="9">
        <v>248</v>
      </c>
      <c r="B251" s="34" t="s">
        <v>95</v>
      </c>
      <c r="C251" s="164" t="s">
        <v>1800</v>
      </c>
      <c r="D251" s="164" t="s">
        <v>1801</v>
      </c>
      <c r="E251" s="97">
        <v>46132</v>
      </c>
      <c r="F251" s="34" t="s">
        <v>103</v>
      </c>
      <c r="G251" s="65"/>
      <c r="H251" s="65"/>
      <c r="I251" s="65"/>
    </row>
    <row r="252" spans="1:9" x14ac:dyDescent="0.4">
      <c r="A252" s="9">
        <v>249</v>
      </c>
      <c r="B252" s="34" t="s">
        <v>95</v>
      </c>
      <c r="C252" s="164" t="s">
        <v>1802</v>
      </c>
      <c r="D252" s="164" t="s">
        <v>1803</v>
      </c>
      <c r="E252" s="97">
        <v>46132</v>
      </c>
      <c r="F252" s="34" t="s">
        <v>145</v>
      </c>
      <c r="G252" s="65" t="s">
        <v>128</v>
      </c>
      <c r="H252" s="65" t="s">
        <v>145</v>
      </c>
      <c r="I252" s="125">
        <v>46132</v>
      </c>
    </row>
    <row r="253" spans="1:9" x14ac:dyDescent="0.4">
      <c r="A253" s="9">
        <v>250</v>
      </c>
      <c r="B253" s="34" t="s">
        <v>100</v>
      </c>
      <c r="C253" s="163" t="s">
        <v>1804</v>
      </c>
      <c r="D253" s="163" t="s">
        <v>1805</v>
      </c>
      <c r="E253" s="97">
        <v>46132</v>
      </c>
      <c r="F253" s="34" t="s">
        <v>346</v>
      </c>
      <c r="G253" s="65" t="s">
        <v>128</v>
      </c>
      <c r="H253" s="65" t="s">
        <v>346</v>
      </c>
      <c r="I253" s="162">
        <v>46149</v>
      </c>
    </row>
    <row r="254" spans="1:9" x14ac:dyDescent="0.4">
      <c r="A254" s="9">
        <v>251</v>
      </c>
      <c r="B254" s="34" t="s">
        <v>100</v>
      </c>
      <c r="C254" s="163" t="s">
        <v>1806</v>
      </c>
      <c r="D254" s="163" t="s">
        <v>1807</v>
      </c>
      <c r="E254" s="97">
        <v>46132</v>
      </c>
      <c r="F254" s="34" t="s">
        <v>346</v>
      </c>
      <c r="G254" s="65" t="s">
        <v>128</v>
      </c>
      <c r="H254" s="65" t="s">
        <v>346</v>
      </c>
      <c r="I254" s="162">
        <v>46149</v>
      </c>
    </row>
    <row r="255" spans="1:9" x14ac:dyDescent="0.4">
      <c r="A255" s="9">
        <v>252</v>
      </c>
      <c r="B255" s="34" t="s">
        <v>96</v>
      </c>
      <c r="C255" s="164" t="s">
        <v>1808</v>
      </c>
      <c r="D255" s="164" t="s">
        <v>1809</v>
      </c>
      <c r="E255" s="141">
        <v>46161</v>
      </c>
      <c r="F255" s="34" t="s">
        <v>317</v>
      </c>
      <c r="G255" s="65" t="s">
        <v>128</v>
      </c>
      <c r="H255" s="65" t="s">
        <v>317</v>
      </c>
      <c r="I255" s="162">
        <v>46161</v>
      </c>
    </row>
    <row r="256" spans="1:9" x14ac:dyDescent="0.4">
      <c r="A256" s="9">
        <v>253</v>
      </c>
      <c r="B256" s="34" t="s">
        <v>100</v>
      </c>
      <c r="C256" s="163" t="s">
        <v>1830</v>
      </c>
      <c r="D256" s="163" t="s">
        <v>1846</v>
      </c>
      <c r="E256" s="141">
        <v>46161</v>
      </c>
      <c r="F256" s="34" t="s">
        <v>170</v>
      </c>
      <c r="G256" s="65"/>
      <c r="H256" s="65"/>
      <c r="I256" s="162"/>
    </row>
    <row r="257" spans="1:9" x14ac:dyDescent="0.4">
      <c r="A257" s="9">
        <v>254</v>
      </c>
      <c r="B257" s="34" t="s">
        <v>95</v>
      </c>
      <c r="C257" s="163" t="s">
        <v>1831</v>
      </c>
      <c r="D257" s="163" t="s">
        <v>1832</v>
      </c>
      <c r="E257" s="141">
        <v>46161</v>
      </c>
      <c r="F257" s="34" t="s">
        <v>1628</v>
      </c>
      <c r="G257" s="65" t="s">
        <v>128</v>
      </c>
      <c r="H257" s="65" t="s">
        <v>1628</v>
      </c>
      <c r="I257" s="162">
        <v>46161</v>
      </c>
    </row>
    <row r="258" spans="1:9" x14ac:dyDescent="0.4">
      <c r="A258" s="9">
        <v>255</v>
      </c>
      <c r="B258" s="34" t="s">
        <v>98</v>
      </c>
      <c r="C258" s="163" t="s">
        <v>1833</v>
      </c>
      <c r="D258" s="163" t="s">
        <v>1834</v>
      </c>
      <c r="E258" s="141">
        <v>46162</v>
      </c>
      <c r="F258" s="34" t="s">
        <v>110</v>
      </c>
      <c r="G258" s="65" t="s">
        <v>128</v>
      </c>
      <c r="H258" s="65" t="s">
        <v>110</v>
      </c>
      <c r="I258" s="162">
        <v>46227</v>
      </c>
    </row>
    <row r="259" spans="1:9" x14ac:dyDescent="0.4">
      <c r="A259" s="9">
        <v>256</v>
      </c>
      <c r="B259" s="34" t="s">
        <v>98</v>
      </c>
      <c r="C259" s="164" t="s">
        <v>1835</v>
      </c>
      <c r="D259" s="164" t="s">
        <v>1836</v>
      </c>
      <c r="E259" s="141">
        <v>46163</v>
      </c>
      <c r="F259" s="34" t="s">
        <v>110</v>
      </c>
      <c r="G259" s="65" t="s">
        <v>128</v>
      </c>
      <c r="H259" s="65" t="s">
        <v>110</v>
      </c>
      <c r="I259" s="162">
        <v>46227</v>
      </c>
    </row>
    <row r="260" spans="1:9" x14ac:dyDescent="0.4">
      <c r="A260" s="9">
        <v>257</v>
      </c>
      <c r="B260" s="34" t="s">
        <v>95</v>
      </c>
      <c r="C260" s="34"/>
      <c r="D260" s="34" t="s">
        <v>1829</v>
      </c>
      <c r="E260" s="141">
        <v>46164</v>
      </c>
      <c r="F260" s="34" t="s">
        <v>125</v>
      </c>
      <c r="G260" s="65" t="s">
        <v>128</v>
      </c>
      <c r="H260" s="65" t="s">
        <v>125</v>
      </c>
      <c r="I260" s="162">
        <v>46227</v>
      </c>
    </row>
    <row r="261" spans="1:9" x14ac:dyDescent="0.4">
      <c r="A261" s="9">
        <v>258</v>
      </c>
      <c r="B261" s="34" t="s">
        <v>98</v>
      </c>
      <c r="C261" s="34"/>
      <c r="D261" s="34" t="s">
        <v>1840</v>
      </c>
      <c r="E261" s="141">
        <v>46195</v>
      </c>
      <c r="F261" s="34" t="s">
        <v>1633</v>
      </c>
      <c r="G261" s="65" t="s">
        <v>128</v>
      </c>
      <c r="H261" s="65" t="s">
        <v>1633</v>
      </c>
      <c r="I261" s="162">
        <v>46195</v>
      </c>
    </row>
    <row r="262" spans="1:9" x14ac:dyDescent="0.4">
      <c r="A262" s="9">
        <v>259</v>
      </c>
      <c r="B262" s="34" t="s">
        <v>100</v>
      </c>
      <c r="C262" s="168" t="s">
        <v>1847</v>
      </c>
      <c r="D262" s="168" t="s">
        <v>1848</v>
      </c>
      <c r="E262" s="141">
        <v>46197</v>
      </c>
      <c r="F262" s="34" t="s">
        <v>346</v>
      </c>
      <c r="G262" s="65" t="s">
        <v>128</v>
      </c>
      <c r="H262" s="65" t="s">
        <v>346</v>
      </c>
      <c r="I262" s="162">
        <v>46197</v>
      </c>
    </row>
    <row r="263" spans="1:9" x14ac:dyDescent="0.4">
      <c r="A263" s="9">
        <v>260</v>
      </c>
      <c r="B263" s="34" t="s">
        <v>100</v>
      </c>
      <c r="C263" s="168" t="s">
        <v>1849</v>
      </c>
      <c r="D263" s="168" t="s">
        <v>1850</v>
      </c>
      <c r="E263" s="141">
        <v>46197</v>
      </c>
      <c r="F263" s="34" t="s">
        <v>314</v>
      </c>
      <c r="G263" s="65" t="s">
        <v>128</v>
      </c>
      <c r="H263" s="65" t="s">
        <v>314</v>
      </c>
      <c r="I263" s="162">
        <v>46227</v>
      </c>
    </row>
    <row r="264" spans="1:9" x14ac:dyDescent="0.4">
      <c r="A264" s="9">
        <v>261</v>
      </c>
      <c r="B264" s="34" t="s">
        <v>98</v>
      </c>
      <c r="C264" s="168" t="s">
        <v>1851</v>
      </c>
      <c r="D264" s="168" t="s">
        <v>1852</v>
      </c>
      <c r="E264" s="141">
        <v>46227</v>
      </c>
      <c r="F264" s="34" t="s">
        <v>110</v>
      </c>
      <c r="G264" s="65" t="s">
        <v>128</v>
      </c>
      <c r="H264" s="65" t="s">
        <v>170</v>
      </c>
      <c r="I264" s="162">
        <v>46161</v>
      </c>
    </row>
    <row r="265" spans="1:9" x14ac:dyDescent="0.4">
      <c r="A265" s="9">
        <v>262</v>
      </c>
      <c r="B265" s="34" t="s">
        <v>100</v>
      </c>
      <c r="C265" s="168" t="s">
        <v>1853</v>
      </c>
      <c r="D265" s="168" t="s">
        <v>1854</v>
      </c>
      <c r="E265" s="141">
        <v>46161</v>
      </c>
      <c r="F265" s="34" t="s">
        <v>170</v>
      </c>
      <c r="G265" s="65" t="s">
        <v>128</v>
      </c>
      <c r="H265" s="65" t="s">
        <v>170</v>
      </c>
      <c r="I265" s="162">
        <v>46161</v>
      </c>
    </row>
    <row r="266" spans="1:9" x14ac:dyDescent="0.4">
      <c r="A266" s="9">
        <v>263</v>
      </c>
      <c r="B266" s="34" t="s">
        <v>97</v>
      </c>
      <c r="C266" s="168" t="s">
        <v>1855</v>
      </c>
      <c r="D266" s="168" t="s">
        <v>1856</v>
      </c>
      <c r="E266" s="141">
        <v>46227</v>
      </c>
      <c r="F266" s="34" t="s">
        <v>103</v>
      </c>
      <c r="G266" s="65" t="s">
        <v>128</v>
      </c>
      <c r="H266" s="65" t="s">
        <v>103</v>
      </c>
      <c r="I266" s="162">
        <v>46228</v>
      </c>
    </row>
    <row r="267" spans="1:9" x14ac:dyDescent="0.4">
      <c r="A267" s="9">
        <v>264</v>
      </c>
      <c r="B267" s="34" t="s">
        <v>97</v>
      </c>
      <c r="C267" s="168" t="s">
        <v>1857</v>
      </c>
      <c r="D267" s="168" t="s">
        <v>1858</v>
      </c>
      <c r="E267" s="141">
        <v>46227</v>
      </c>
      <c r="F267" s="34" t="s">
        <v>103</v>
      </c>
      <c r="G267" s="65" t="s">
        <v>128</v>
      </c>
      <c r="H267" s="65" t="s">
        <v>103</v>
      </c>
      <c r="I267" s="162">
        <v>46228</v>
      </c>
    </row>
    <row r="268" spans="1:9" x14ac:dyDescent="0.4">
      <c r="A268" s="9">
        <v>265</v>
      </c>
      <c r="B268" s="34" t="s">
        <v>97</v>
      </c>
      <c r="C268" s="168" t="s">
        <v>1859</v>
      </c>
      <c r="D268" s="168" t="s">
        <v>1860</v>
      </c>
      <c r="E268" s="141">
        <v>46227</v>
      </c>
      <c r="F268" s="34" t="s">
        <v>103</v>
      </c>
      <c r="G268" s="65" t="s">
        <v>128</v>
      </c>
      <c r="H268" s="65" t="s">
        <v>110</v>
      </c>
      <c r="I268" s="162">
        <v>46229</v>
      </c>
    </row>
    <row r="269" spans="1:9" x14ac:dyDescent="0.4">
      <c r="A269" s="9">
        <v>266</v>
      </c>
      <c r="B269" s="34" t="s">
        <v>98</v>
      </c>
      <c r="C269" s="168" t="s">
        <v>1861</v>
      </c>
      <c r="D269" s="168" t="s">
        <v>1862</v>
      </c>
      <c r="E269" s="141">
        <v>46228</v>
      </c>
      <c r="F269" s="34" t="s">
        <v>110</v>
      </c>
      <c r="G269" s="65" t="s">
        <v>128</v>
      </c>
      <c r="H269" s="65" t="s">
        <v>110</v>
      </c>
      <c r="I269" s="162">
        <v>46230</v>
      </c>
    </row>
    <row r="270" spans="1:9" x14ac:dyDescent="0.4">
      <c r="A270" s="9">
        <v>267</v>
      </c>
      <c r="B270" s="34" t="s">
        <v>98</v>
      </c>
      <c r="C270" s="168" t="s">
        <v>1863</v>
      </c>
      <c r="D270" s="168" t="s">
        <v>1864</v>
      </c>
      <c r="E270" s="141">
        <v>46229</v>
      </c>
      <c r="F270" s="34" t="s">
        <v>1633</v>
      </c>
      <c r="G270" s="65" t="s">
        <v>128</v>
      </c>
      <c r="H270" s="65" t="s">
        <v>1633</v>
      </c>
      <c r="I270" s="162">
        <v>46231</v>
      </c>
    </row>
    <row r="271" spans="1:9" x14ac:dyDescent="0.4">
      <c r="A271" s="9">
        <v>268</v>
      </c>
      <c r="B271" s="34" t="s">
        <v>98</v>
      </c>
      <c r="C271" s="168" t="s">
        <v>1865</v>
      </c>
      <c r="D271" s="168" t="s">
        <v>1866</v>
      </c>
      <c r="E271" s="141">
        <v>46230</v>
      </c>
      <c r="F271" s="34" t="s">
        <v>125</v>
      </c>
      <c r="G271" s="65" t="s">
        <v>128</v>
      </c>
      <c r="H271" s="65" t="s">
        <v>125</v>
      </c>
      <c r="I271" s="162">
        <v>46232</v>
      </c>
    </row>
    <row r="272" spans="1:9" x14ac:dyDescent="0.4">
      <c r="A272" s="9">
        <v>269</v>
      </c>
      <c r="B272" s="34" t="s">
        <v>98</v>
      </c>
      <c r="C272" s="168" t="s">
        <v>1867</v>
      </c>
      <c r="D272" s="168" t="s">
        <v>1868</v>
      </c>
      <c r="E272" s="141">
        <v>46231</v>
      </c>
      <c r="F272" s="34" t="s">
        <v>125</v>
      </c>
      <c r="G272" s="65"/>
      <c r="H272" s="65"/>
      <c r="I272" s="65"/>
    </row>
    <row r="273" spans="1:9" x14ac:dyDescent="0.4">
      <c r="A273" s="9">
        <v>270</v>
      </c>
      <c r="B273" s="34" t="s">
        <v>98</v>
      </c>
      <c r="C273" s="168" t="s">
        <v>1869</v>
      </c>
      <c r="D273" s="168" t="s">
        <v>1870</v>
      </c>
      <c r="E273" s="141">
        <v>46232</v>
      </c>
      <c r="F273" s="34" t="s">
        <v>125</v>
      </c>
      <c r="G273" s="65" t="s">
        <v>128</v>
      </c>
      <c r="H273" s="65" t="s">
        <v>1633</v>
      </c>
      <c r="I273" s="162">
        <v>46241</v>
      </c>
    </row>
    <row r="274" spans="1:9" x14ac:dyDescent="0.4">
      <c r="A274" s="9">
        <v>271</v>
      </c>
      <c r="B274" s="34" t="s">
        <v>98</v>
      </c>
      <c r="C274" s="168" t="s">
        <v>1871</v>
      </c>
      <c r="D274" s="168" t="s">
        <v>1872</v>
      </c>
      <c r="E274" s="141">
        <v>46233</v>
      </c>
      <c r="F274" s="34" t="s">
        <v>110</v>
      </c>
      <c r="G274" s="65"/>
      <c r="H274" s="65"/>
      <c r="I274" s="65"/>
    </row>
    <row r="275" spans="1:9" x14ac:dyDescent="0.4">
      <c r="A275" s="9">
        <v>272</v>
      </c>
      <c r="B275" s="34" t="s">
        <v>96</v>
      </c>
      <c r="C275" s="168" t="s">
        <v>713</v>
      </c>
      <c r="D275" s="168" t="s">
        <v>714</v>
      </c>
      <c r="E275" s="141">
        <v>46234</v>
      </c>
      <c r="F275" s="34" t="s">
        <v>110</v>
      </c>
      <c r="G275" s="65" t="s">
        <v>128</v>
      </c>
      <c r="H275" s="65" t="s">
        <v>110</v>
      </c>
      <c r="I275" s="162">
        <v>46234</v>
      </c>
    </row>
    <row r="276" spans="1:9" x14ac:dyDescent="0.4">
      <c r="A276" s="9">
        <v>273</v>
      </c>
      <c r="B276" s="34" t="s">
        <v>96</v>
      </c>
      <c r="C276" s="168" t="s">
        <v>721</v>
      </c>
      <c r="D276" s="168" t="s">
        <v>1873</v>
      </c>
      <c r="E276" s="141">
        <v>46234</v>
      </c>
      <c r="F276" s="34" t="s">
        <v>110</v>
      </c>
      <c r="G276" s="65"/>
      <c r="H276" s="65"/>
      <c r="I276" s="65"/>
    </row>
    <row r="277" spans="1:9" x14ac:dyDescent="0.4">
      <c r="A277" s="9">
        <v>274</v>
      </c>
      <c r="B277" s="34" t="s">
        <v>100</v>
      </c>
      <c r="C277" s="22" t="s">
        <v>1909</v>
      </c>
      <c r="D277" s="170" t="s">
        <v>1910</v>
      </c>
      <c r="E277" s="141">
        <v>46234</v>
      </c>
      <c r="F277" s="34" t="s">
        <v>346</v>
      </c>
      <c r="G277" s="65"/>
      <c r="H277" s="65"/>
      <c r="I277" s="65"/>
    </row>
    <row r="278" spans="1:9" x14ac:dyDescent="0.4">
      <c r="A278" s="9">
        <v>275</v>
      </c>
      <c r="B278" s="34" t="s">
        <v>97</v>
      </c>
      <c r="C278" s="168" t="s">
        <v>475</v>
      </c>
      <c r="D278" s="168" t="s">
        <v>1874</v>
      </c>
      <c r="E278" s="141">
        <v>46253</v>
      </c>
      <c r="F278" s="34" t="s">
        <v>110</v>
      </c>
      <c r="G278" s="65" t="s">
        <v>128</v>
      </c>
      <c r="H278" s="65" t="s">
        <v>110</v>
      </c>
      <c r="I278" s="162">
        <v>46253</v>
      </c>
    </row>
    <row r="279" spans="1:9" x14ac:dyDescent="0.4">
      <c r="A279" s="9">
        <v>276</v>
      </c>
      <c r="B279" s="34" t="s">
        <v>97</v>
      </c>
      <c r="C279" s="168" t="s">
        <v>1875</v>
      </c>
      <c r="D279" s="168" t="s">
        <v>1876</v>
      </c>
      <c r="E279" s="141">
        <v>46241</v>
      </c>
      <c r="F279" s="34" t="s">
        <v>110</v>
      </c>
      <c r="G279" s="65" t="s">
        <v>128</v>
      </c>
      <c r="H279" s="65" t="s">
        <v>110</v>
      </c>
      <c r="I279" s="162">
        <v>46241</v>
      </c>
    </row>
    <row r="280" spans="1:9" x14ac:dyDescent="0.4">
      <c r="A280" s="9">
        <v>277</v>
      </c>
      <c r="B280" s="34" t="s">
        <v>95</v>
      </c>
      <c r="C280" s="164" t="s">
        <v>1911</v>
      </c>
      <c r="D280" s="164" t="s">
        <v>1912</v>
      </c>
      <c r="E280" s="141">
        <v>46260</v>
      </c>
      <c r="F280" s="34" t="s">
        <v>103</v>
      </c>
      <c r="G280" s="65" t="s">
        <v>128</v>
      </c>
      <c r="H280" s="65" t="s">
        <v>103</v>
      </c>
      <c r="I280" s="162">
        <v>46260</v>
      </c>
    </row>
    <row r="281" spans="1:9" x14ac:dyDescent="0.4">
      <c r="A281" s="9">
        <v>278</v>
      </c>
      <c r="B281" s="34" t="s">
        <v>95</v>
      </c>
      <c r="C281" s="163" t="s">
        <v>1913</v>
      </c>
      <c r="D281" s="163" t="s">
        <v>1914</v>
      </c>
      <c r="E281" s="141">
        <v>46260</v>
      </c>
      <c r="F281" s="34" t="s">
        <v>103</v>
      </c>
      <c r="G281" s="65" t="s">
        <v>128</v>
      </c>
      <c r="H281" s="65" t="s">
        <v>103</v>
      </c>
      <c r="I281" s="162">
        <v>46260</v>
      </c>
    </row>
    <row r="282" spans="1:9" x14ac:dyDescent="0.4">
      <c r="A282" s="9">
        <v>279</v>
      </c>
      <c r="B282" s="34" t="s">
        <v>95</v>
      </c>
      <c r="C282" s="163" t="s">
        <v>1915</v>
      </c>
      <c r="D282" s="163" t="s">
        <v>1916</v>
      </c>
      <c r="E282" s="141">
        <v>46267</v>
      </c>
      <c r="F282" s="34" t="s">
        <v>145</v>
      </c>
      <c r="G282" s="65" t="s">
        <v>128</v>
      </c>
      <c r="H282" s="65" t="s">
        <v>145</v>
      </c>
      <c r="I282" s="162">
        <v>46267</v>
      </c>
    </row>
    <row r="283" spans="1:9" x14ac:dyDescent="0.4">
      <c r="A283" s="9">
        <v>280</v>
      </c>
      <c r="B283" s="34" t="s">
        <v>100</v>
      </c>
      <c r="C283" s="163" t="s">
        <v>932</v>
      </c>
      <c r="D283" s="163" t="s">
        <v>933</v>
      </c>
      <c r="E283" s="141">
        <v>46264</v>
      </c>
      <c r="F283" s="34" t="s">
        <v>125</v>
      </c>
      <c r="G283" s="65" t="s">
        <v>128</v>
      </c>
      <c r="H283" s="65" t="s">
        <v>125</v>
      </c>
      <c r="I283" s="162">
        <v>46264</v>
      </c>
    </row>
    <row r="284" spans="1:9" x14ac:dyDescent="0.4">
      <c r="A284" s="9">
        <v>281</v>
      </c>
      <c r="B284" s="34" t="s">
        <v>99</v>
      </c>
      <c r="C284" s="164" t="s">
        <v>1917</v>
      </c>
      <c r="D284" s="164" t="s">
        <v>1918</v>
      </c>
      <c r="E284" s="141">
        <v>46263</v>
      </c>
      <c r="F284" s="34" t="s">
        <v>346</v>
      </c>
      <c r="G284" s="65" t="s">
        <v>128</v>
      </c>
      <c r="H284" s="65" t="s">
        <v>346</v>
      </c>
      <c r="I284" s="162">
        <v>46263</v>
      </c>
    </row>
    <row r="285" spans="1:9" x14ac:dyDescent="0.4">
      <c r="A285" s="9">
        <v>282</v>
      </c>
      <c r="B285" s="34" t="s">
        <v>95</v>
      </c>
      <c r="C285" s="164" t="s">
        <v>1919</v>
      </c>
      <c r="D285" s="164" t="s">
        <v>1920</v>
      </c>
      <c r="E285" s="141">
        <v>46273</v>
      </c>
      <c r="F285" s="34" t="s">
        <v>125</v>
      </c>
      <c r="G285" s="65" t="s">
        <v>128</v>
      </c>
      <c r="H285" s="65" t="s">
        <v>125</v>
      </c>
      <c r="I285" s="162">
        <v>46273</v>
      </c>
    </row>
    <row r="286" spans="1:9" x14ac:dyDescent="0.4">
      <c r="A286" s="9">
        <v>283</v>
      </c>
      <c r="B286" s="34" t="s">
        <v>97</v>
      </c>
      <c r="C286" s="22" t="s">
        <v>1921</v>
      </c>
      <c r="D286" s="22" t="s">
        <v>1922</v>
      </c>
      <c r="E286" s="141">
        <v>46268</v>
      </c>
      <c r="F286" s="34" t="s">
        <v>125</v>
      </c>
      <c r="G286" s="171"/>
      <c r="H286" s="171"/>
      <c r="I286" s="82"/>
    </row>
    <row r="287" spans="1:9" x14ac:dyDescent="0.4">
      <c r="A287" s="9">
        <v>284</v>
      </c>
      <c r="B287" s="34" t="s">
        <v>95</v>
      </c>
      <c r="C287" s="22" t="s">
        <v>1929</v>
      </c>
      <c r="D287" s="22" t="s">
        <v>1930</v>
      </c>
      <c r="E287" s="141">
        <v>46275</v>
      </c>
      <c r="F287" s="34" t="s">
        <v>103</v>
      </c>
      <c r="G287" s="65" t="s">
        <v>128</v>
      </c>
      <c r="H287" s="65" t="s">
        <v>103</v>
      </c>
      <c r="I287" s="162">
        <v>46275</v>
      </c>
    </row>
    <row r="288" spans="1:9" x14ac:dyDescent="0.4">
      <c r="A288" s="9">
        <v>285</v>
      </c>
      <c r="B288" s="34" t="s">
        <v>95</v>
      </c>
      <c r="C288" s="164" t="s">
        <v>1931</v>
      </c>
      <c r="D288" s="164" t="s">
        <v>1932</v>
      </c>
      <c r="E288" s="141">
        <v>46275</v>
      </c>
      <c r="F288" s="34" t="s">
        <v>1628</v>
      </c>
      <c r="G288" s="65"/>
      <c r="H288" s="65"/>
      <c r="I288" s="81"/>
    </row>
    <row r="289" spans="1:9" x14ac:dyDescent="0.4">
      <c r="A289" s="9">
        <v>286</v>
      </c>
      <c r="B289" s="34" t="s">
        <v>98</v>
      </c>
      <c r="C289" s="164" t="s">
        <v>1933</v>
      </c>
      <c r="D289" s="164" t="s">
        <v>1934</v>
      </c>
      <c r="E289" s="141">
        <v>46275</v>
      </c>
      <c r="F289" s="34" t="s">
        <v>1633</v>
      </c>
      <c r="G289" s="65" t="s">
        <v>128</v>
      </c>
      <c r="H289" s="65" t="s">
        <v>1633</v>
      </c>
      <c r="I289" s="162">
        <v>46275</v>
      </c>
    </row>
    <row r="290" spans="1:9" x14ac:dyDescent="0.4">
      <c r="A290" s="9">
        <v>287</v>
      </c>
      <c r="B290" s="34" t="s">
        <v>95</v>
      </c>
      <c r="C290" s="164" t="s">
        <v>1937</v>
      </c>
      <c r="D290" s="164" t="s">
        <v>1938</v>
      </c>
      <c r="E290" s="141">
        <v>46275</v>
      </c>
      <c r="F290" s="34" t="s">
        <v>125</v>
      </c>
      <c r="G290" s="65" t="s">
        <v>128</v>
      </c>
      <c r="H290" s="65" t="s">
        <v>125</v>
      </c>
      <c r="I290" s="162">
        <v>46275</v>
      </c>
    </row>
    <row r="291" spans="1:9" x14ac:dyDescent="0.4">
      <c r="A291" s="9">
        <v>288</v>
      </c>
      <c r="B291" s="34" t="s">
        <v>95</v>
      </c>
      <c r="C291" s="164" t="s">
        <v>1935</v>
      </c>
      <c r="D291" s="164" t="s">
        <v>1936</v>
      </c>
      <c r="E291" s="141">
        <v>46275</v>
      </c>
      <c r="F291" s="34" t="s">
        <v>125</v>
      </c>
      <c r="G291" s="65" t="s">
        <v>128</v>
      </c>
      <c r="H291" s="65" t="s">
        <v>125</v>
      </c>
      <c r="I291" s="162">
        <v>46275</v>
      </c>
    </row>
    <row r="292" spans="1:9" x14ac:dyDescent="0.4">
      <c r="A292" s="9">
        <v>289</v>
      </c>
      <c r="B292" s="34" t="s">
        <v>98</v>
      </c>
      <c r="C292" s="164" t="s">
        <v>1941</v>
      </c>
      <c r="D292" s="164" t="s">
        <v>1942</v>
      </c>
      <c r="E292" s="141">
        <v>46274</v>
      </c>
      <c r="F292" s="34" t="s">
        <v>110</v>
      </c>
      <c r="G292" s="65" t="s">
        <v>128</v>
      </c>
      <c r="H292" s="65" t="s">
        <v>110</v>
      </c>
      <c r="I292" s="162">
        <v>46274</v>
      </c>
    </row>
    <row r="293" spans="1:9" x14ac:dyDescent="0.4">
      <c r="A293" s="9">
        <v>290</v>
      </c>
      <c r="B293" s="34" t="s">
        <v>95</v>
      </c>
      <c r="C293" s="163" t="s">
        <v>1919</v>
      </c>
      <c r="D293" s="163" t="s">
        <v>1920</v>
      </c>
      <c r="E293" s="141">
        <v>46273</v>
      </c>
      <c r="F293" s="34" t="s">
        <v>125</v>
      </c>
      <c r="G293" s="65" t="s">
        <v>128</v>
      </c>
      <c r="H293" s="65" t="s">
        <v>125</v>
      </c>
      <c r="I293" s="162">
        <v>46273</v>
      </c>
    </row>
    <row r="294" spans="1:9" s="48" customFormat="1" x14ac:dyDescent="0.4">
      <c r="A294" s="9">
        <v>291</v>
      </c>
      <c r="B294" s="34" t="s">
        <v>95</v>
      </c>
      <c r="C294" s="163" t="s">
        <v>1939</v>
      </c>
      <c r="D294" s="163" t="s">
        <v>1940</v>
      </c>
      <c r="E294" s="141">
        <v>46281</v>
      </c>
      <c r="F294" s="34" t="s">
        <v>169</v>
      </c>
      <c r="G294" s="65" t="s">
        <v>128</v>
      </c>
      <c r="H294" s="65" t="s">
        <v>169</v>
      </c>
      <c r="I294" s="162">
        <v>46281</v>
      </c>
    </row>
    <row r="295" spans="1:9" x14ac:dyDescent="0.4">
      <c r="A295" s="9">
        <v>292</v>
      </c>
      <c r="B295" s="34" t="s">
        <v>97</v>
      </c>
      <c r="C295" s="168" t="s">
        <v>1955</v>
      </c>
      <c r="D295" s="168" t="s">
        <v>1956</v>
      </c>
      <c r="E295" s="124">
        <v>46289</v>
      </c>
      <c r="F295" s="34" t="s">
        <v>125</v>
      </c>
      <c r="G295" s="65" t="s">
        <v>128</v>
      </c>
      <c r="H295" s="65" t="s">
        <v>125</v>
      </c>
      <c r="I295" s="126">
        <v>46289</v>
      </c>
    </row>
    <row r="296" spans="1:9" x14ac:dyDescent="0.4">
      <c r="A296" s="9">
        <v>293</v>
      </c>
      <c r="B296" s="34" t="s">
        <v>98</v>
      </c>
      <c r="C296" s="168" t="s">
        <v>1957</v>
      </c>
      <c r="D296" s="168" t="s">
        <v>1958</v>
      </c>
      <c r="E296" s="141">
        <v>46294</v>
      </c>
      <c r="F296" s="34" t="s">
        <v>1633</v>
      </c>
      <c r="G296" s="65" t="s">
        <v>128</v>
      </c>
      <c r="H296" s="65" t="s">
        <v>1633</v>
      </c>
      <c r="I296" s="162">
        <v>46294</v>
      </c>
    </row>
    <row r="297" spans="1:9" x14ac:dyDescent="0.4">
      <c r="A297" s="9">
        <v>294</v>
      </c>
      <c r="B297" s="34" t="s">
        <v>95</v>
      </c>
      <c r="C297" s="168" t="s">
        <v>1959</v>
      </c>
      <c r="D297" s="168" t="s">
        <v>1960</v>
      </c>
      <c r="E297" s="141">
        <v>46294</v>
      </c>
      <c r="F297" s="34" t="s">
        <v>125</v>
      </c>
      <c r="G297" s="65" t="s">
        <v>128</v>
      </c>
      <c r="H297" s="65" t="s">
        <v>125</v>
      </c>
      <c r="I297" s="162">
        <v>46294</v>
      </c>
    </row>
    <row r="298" spans="1:9" x14ac:dyDescent="0.4">
      <c r="A298" s="9">
        <v>295</v>
      </c>
      <c r="B298" s="34" t="s">
        <v>98</v>
      </c>
      <c r="C298" s="168" t="s">
        <v>1961</v>
      </c>
      <c r="D298" s="168" t="s">
        <v>1962</v>
      </c>
      <c r="E298" s="141">
        <v>46301</v>
      </c>
      <c r="F298" s="34" t="s">
        <v>1633</v>
      </c>
      <c r="G298" s="65" t="s">
        <v>128</v>
      </c>
      <c r="H298" s="34" t="s">
        <v>1633</v>
      </c>
      <c r="I298" s="141">
        <v>46301</v>
      </c>
    </row>
    <row r="299" spans="1:9" x14ac:dyDescent="0.4">
      <c r="A299" s="9">
        <v>296</v>
      </c>
      <c r="B299" s="22"/>
      <c r="C299" s="34"/>
      <c r="D299" s="22"/>
      <c r="E299" s="141"/>
      <c r="F299" s="34"/>
      <c r="G299" s="65"/>
      <c r="H299" s="34"/>
      <c r="I299" s="141"/>
    </row>
    <row r="300" spans="1:9" x14ac:dyDescent="0.4">
      <c r="A300" s="9">
        <v>297</v>
      </c>
      <c r="B300" s="22"/>
      <c r="C300" s="34"/>
      <c r="D300" s="22"/>
      <c r="E300" s="141"/>
      <c r="F300" s="34"/>
      <c r="G300" s="65"/>
      <c r="H300" s="34"/>
      <c r="I300" s="141"/>
    </row>
    <row r="301" spans="1:9" x14ac:dyDescent="0.4">
      <c r="A301" s="9">
        <v>298</v>
      </c>
      <c r="B301" s="22"/>
      <c r="C301" s="34"/>
      <c r="D301" s="22"/>
      <c r="E301" s="141"/>
      <c r="F301" s="34"/>
      <c r="G301" s="65"/>
      <c r="H301" s="34"/>
      <c r="I301" s="141"/>
    </row>
    <row r="302" spans="1:9" x14ac:dyDescent="0.4">
      <c r="A302" s="9">
        <v>299</v>
      </c>
      <c r="B302" s="22"/>
      <c r="C302" s="34"/>
      <c r="D302" s="22"/>
      <c r="E302" s="141"/>
      <c r="F302" s="34"/>
      <c r="G302" s="65"/>
      <c r="H302" s="34"/>
      <c r="I302" s="141"/>
    </row>
    <row r="303" spans="1:9" x14ac:dyDescent="0.4">
      <c r="A303" s="9">
        <v>300</v>
      </c>
      <c r="B303" s="22"/>
      <c r="C303" s="34"/>
      <c r="D303" s="22"/>
      <c r="E303" s="141"/>
      <c r="F303" s="34"/>
      <c r="G303" s="65"/>
      <c r="H303" s="34"/>
      <c r="I303" s="141"/>
    </row>
    <row r="304" spans="1:9" x14ac:dyDescent="0.4">
      <c r="A304" s="9">
        <v>301</v>
      </c>
      <c r="B304" s="22"/>
      <c r="C304" s="34"/>
      <c r="D304" s="22"/>
      <c r="E304" s="141"/>
      <c r="F304" s="34"/>
      <c r="G304" s="65"/>
      <c r="H304" s="34"/>
      <c r="I304" s="141"/>
    </row>
    <row r="305" spans="1:9" x14ac:dyDescent="0.4">
      <c r="A305" s="9">
        <v>302</v>
      </c>
      <c r="B305" s="22"/>
      <c r="C305" s="34"/>
      <c r="D305" s="22"/>
      <c r="E305" s="141"/>
      <c r="F305" s="34"/>
      <c r="G305" s="65"/>
      <c r="H305" s="34"/>
      <c r="I305" s="141"/>
    </row>
    <row r="306" spans="1:9" x14ac:dyDescent="0.4">
      <c r="A306" s="9">
        <v>303</v>
      </c>
      <c r="B306" s="22"/>
      <c r="C306" s="34"/>
      <c r="D306" s="22"/>
      <c r="E306" s="141"/>
      <c r="F306" s="34"/>
      <c r="G306" s="65"/>
      <c r="H306" s="34"/>
      <c r="I306" s="141"/>
    </row>
    <row r="307" spans="1:9" x14ac:dyDescent="0.4">
      <c r="A307" s="9">
        <v>304</v>
      </c>
      <c r="B307" s="22"/>
      <c r="C307" s="34"/>
      <c r="D307" s="22"/>
      <c r="E307" s="141"/>
      <c r="F307" s="34"/>
      <c r="G307" s="65"/>
      <c r="H307" s="34"/>
      <c r="I307" s="141"/>
    </row>
    <row r="308" spans="1:9" x14ac:dyDescent="0.4">
      <c r="A308" s="9">
        <v>305</v>
      </c>
      <c r="B308" s="22"/>
      <c r="C308" s="34"/>
      <c r="D308" s="22"/>
      <c r="E308" s="141"/>
      <c r="F308" s="34"/>
      <c r="G308" s="65"/>
      <c r="H308" s="34"/>
      <c r="I308" s="141"/>
    </row>
    <row r="309" spans="1:9" x14ac:dyDescent="0.4">
      <c r="A309" s="9"/>
      <c r="B309" s="22"/>
      <c r="C309" s="34"/>
      <c r="D309" s="22"/>
      <c r="E309" s="141"/>
      <c r="F309" s="34"/>
      <c r="G309" s="65"/>
      <c r="H309" s="34"/>
      <c r="I309" s="141"/>
    </row>
    <row r="310" spans="1:9" x14ac:dyDescent="0.4">
      <c r="A310" s="9"/>
      <c r="B310" s="22"/>
      <c r="C310" s="34"/>
      <c r="D310" s="22"/>
      <c r="E310" s="141"/>
      <c r="F310" s="34"/>
      <c r="G310" s="65"/>
      <c r="H310" s="34"/>
      <c r="I310" s="141"/>
    </row>
    <row r="311" spans="1:9" x14ac:dyDescent="0.4">
      <c r="A311" s="9"/>
      <c r="B311" s="22"/>
      <c r="C311" s="34"/>
      <c r="D311" s="22"/>
      <c r="E311" s="141"/>
      <c r="F311" s="34"/>
      <c r="G311" s="65"/>
      <c r="H311" s="34"/>
      <c r="I311" s="141"/>
    </row>
    <row r="312" spans="1:9" x14ac:dyDescent="0.4">
      <c r="A312" s="9"/>
      <c r="B312" s="22"/>
      <c r="C312" s="34"/>
      <c r="D312" s="22"/>
      <c r="E312" s="141"/>
      <c r="F312" s="34"/>
      <c r="G312" s="65"/>
      <c r="H312" s="34"/>
      <c r="I312" s="141"/>
    </row>
    <row r="313" spans="1:9" x14ac:dyDescent="0.4">
      <c r="A313" s="9"/>
      <c r="B313" s="22"/>
      <c r="C313" s="34"/>
      <c r="D313" s="22"/>
      <c r="E313" s="141"/>
      <c r="F313" s="34"/>
      <c r="G313" s="65"/>
      <c r="H313" s="34"/>
      <c r="I313" s="141"/>
    </row>
    <row r="314" spans="1:9" x14ac:dyDescent="0.4">
      <c r="A314" s="9"/>
      <c r="B314" s="22"/>
      <c r="C314" s="34"/>
      <c r="D314" s="22"/>
      <c r="E314" s="141"/>
      <c r="F314" s="34"/>
      <c r="G314" s="65"/>
      <c r="H314" s="34"/>
      <c r="I314" s="141"/>
    </row>
    <row r="315" spans="1:9" x14ac:dyDescent="0.4">
      <c r="A315" s="9"/>
      <c r="B315" s="22"/>
      <c r="C315" s="34"/>
      <c r="D315" s="22"/>
      <c r="E315" s="141"/>
      <c r="F315" s="34"/>
      <c r="G315" s="65"/>
      <c r="H315" s="34"/>
      <c r="I315" s="141"/>
    </row>
    <row r="316" spans="1:9" x14ac:dyDescent="0.4">
      <c r="A316" s="9"/>
      <c r="B316" s="22"/>
      <c r="C316" s="34"/>
      <c r="D316" s="22"/>
      <c r="E316" s="141"/>
      <c r="F316" s="34"/>
      <c r="G316" s="65"/>
      <c r="H316" s="34"/>
      <c r="I316" s="141"/>
    </row>
    <row r="317" spans="1:9" x14ac:dyDescent="0.4">
      <c r="A317" s="9"/>
      <c r="B317" s="22"/>
      <c r="C317" s="34"/>
      <c r="D317" s="22"/>
      <c r="E317" s="141"/>
      <c r="F317" s="34"/>
      <c r="G317" s="65"/>
      <c r="H317" s="34"/>
      <c r="I317" s="141"/>
    </row>
    <row r="318" spans="1:9" x14ac:dyDescent="0.4">
      <c r="A318" s="9"/>
      <c r="B318" s="22"/>
      <c r="C318" s="34"/>
      <c r="D318" s="22"/>
      <c r="E318" s="141"/>
      <c r="F318" s="34"/>
      <c r="G318" s="65"/>
      <c r="H318" s="34"/>
      <c r="I318" s="141"/>
    </row>
    <row r="319" spans="1:9" x14ac:dyDescent="0.4">
      <c r="A319" s="9"/>
      <c r="B319" s="22"/>
      <c r="C319" s="34"/>
      <c r="D319" s="22"/>
      <c r="E319" s="141"/>
      <c r="F319" s="34"/>
      <c r="G319" s="65"/>
      <c r="H319" s="34"/>
      <c r="I319" s="141"/>
    </row>
    <row r="320" spans="1:9" x14ac:dyDescent="0.4">
      <c r="A320" s="9"/>
      <c r="B320" s="22"/>
      <c r="C320" s="34"/>
      <c r="D320" s="22"/>
      <c r="E320" s="141"/>
      <c r="F320" s="34"/>
      <c r="G320" s="65"/>
      <c r="H320" s="34"/>
      <c r="I320" s="141"/>
    </row>
    <row r="321" spans="1:9" x14ac:dyDescent="0.4">
      <c r="A321" s="9"/>
      <c r="B321" s="22"/>
      <c r="C321" s="34"/>
      <c r="D321" s="22"/>
      <c r="E321" s="141"/>
      <c r="F321" s="34"/>
      <c r="G321" s="65"/>
      <c r="H321" s="34"/>
      <c r="I321" s="141"/>
    </row>
    <row r="322" spans="1:9" x14ac:dyDescent="0.4">
      <c r="A322" s="9"/>
      <c r="B322" s="22"/>
      <c r="C322" s="34"/>
      <c r="D322" s="22"/>
      <c r="E322" s="141"/>
      <c r="F322" s="34"/>
      <c r="G322" s="65"/>
      <c r="H322" s="34"/>
      <c r="I322" s="141"/>
    </row>
    <row r="323" spans="1:9" x14ac:dyDescent="0.4">
      <c r="A323" s="9"/>
      <c r="B323" s="22"/>
      <c r="C323" s="34"/>
      <c r="D323" s="22"/>
      <c r="E323" s="141"/>
      <c r="F323" s="34"/>
      <c r="G323" s="65"/>
      <c r="H323" s="34"/>
      <c r="I323" s="141"/>
    </row>
    <row r="324" spans="1:9" x14ac:dyDescent="0.4">
      <c r="A324" s="9"/>
      <c r="B324" s="22"/>
      <c r="C324" s="34"/>
      <c r="D324" s="22"/>
      <c r="E324" s="141"/>
      <c r="F324" s="34"/>
      <c r="G324" s="65"/>
      <c r="H324" s="34"/>
      <c r="I324" s="141"/>
    </row>
    <row r="325" spans="1:9" x14ac:dyDescent="0.4">
      <c r="A325" s="9"/>
      <c r="B325" s="22"/>
      <c r="C325" s="34"/>
      <c r="D325" s="22"/>
      <c r="E325" s="141"/>
      <c r="F325" s="34"/>
      <c r="G325" s="65"/>
      <c r="H325" s="34"/>
      <c r="I325" s="141"/>
    </row>
    <row r="326" spans="1:9" x14ac:dyDescent="0.4">
      <c r="A326" s="9"/>
      <c r="B326" s="22"/>
      <c r="C326" s="34"/>
      <c r="D326" s="22"/>
      <c r="E326" s="141"/>
      <c r="F326" s="34"/>
      <c r="G326" s="65"/>
      <c r="H326" s="34"/>
      <c r="I326" s="141"/>
    </row>
    <row r="327" spans="1:9" x14ac:dyDescent="0.4">
      <c r="A327" s="9"/>
      <c r="B327" s="22"/>
      <c r="C327" s="34"/>
      <c r="D327" s="22"/>
      <c r="E327" s="141"/>
      <c r="F327" s="34"/>
      <c r="G327" s="65"/>
      <c r="H327" s="34"/>
      <c r="I327" s="141"/>
    </row>
    <row r="328" spans="1:9" x14ac:dyDescent="0.4">
      <c r="A328" s="9"/>
      <c r="B328" s="22"/>
      <c r="C328" s="34"/>
      <c r="D328" s="22"/>
      <c r="E328" s="141"/>
      <c r="F328" s="34"/>
      <c r="G328" s="65"/>
      <c r="H328" s="34"/>
      <c r="I328" s="141"/>
    </row>
    <row r="329" spans="1:9" x14ac:dyDescent="0.4">
      <c r="A329" s="9"/>
      <c r="B329" s="22"/>
      <c r="C329" s="34"/>
      <c r="D329" s="22"/>
      <c r="E329" s="141"/>
      <c r="F329" s="34"/>
      <c r="G329" s="65"/>
      <c r="H329" s="34"/>
      <c r="I329" s="141"/>
    </row>
    <row r="330" spans="1:9" x14ac:dyDescent="0.4">
      <c r="A330" s="9"/>
      <c r="B330" s="22"/>
      <c r="C330" s="34"/>
      <c r="D330" s="22"/>
      <c r="E330" s="141"/>
      <c r="F330" s="34"/>
      <c r="G330" s="65"/>
      <c r="H330" s="34"/>
      <c r="I330" s="141"/>
    </row>
    <row r="331" spans="1:9" x14ac:dyDescent="0.4">
      <c r="A331" s="9"/>
      <c r="B331" s="22"/>
      <c r="C331" s="34"/>
      <c r="D331" s="22"/>
      <c r="E331" s="141"/>
      <c r="F331" s="34"/>
      <c r="G331" s="65"/>
      <c r="H331" s="34"/>
      <c r="I331" s="141"/>
    </row>
    <row r="332" spans="1:9" x14ac:dyDescent="0.4">
      <c r="A332" s="9"/>
      <c r="B332" s="22"/>
      <c r="C332" s="34"/>
      <c r="D332" s="22"/>
      <c r="E332" s="141"/>
      <c r="F332" s="34"/>
      <c r="G332" s="65"/>
      <c r="H332" s="34"/>
      <c r="I332" s="141"/>
    </row>
  </sheetData>
  <autoFilter ref="A3:I298" xr:uid="{00000000-0001-0000-0200-000000000000}"/>
  <phoneticPr fontId="1" type="noConversion"/>
  <conditionalFormatting sqref="D3:D175">
    <cfRule type="duplicateValues" dxfId="0" priority="5"/>
  </conditionalFormatting>
  <pageMargins left="0.23622047244094491" right="0.23622047244094491" top="0.35433070866141736" bottom="0.35433070866141736" header="0.31496062992125984" footer="0.31496062992125984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00"/>
  <sheetViews>
    <sheetView workbookViewId="0">
      <selection activeCell="B1" sqref="B1:C1048576"/>
    </sheetView>
  </sheetViews>
  <sheetFormatPr defaultRowHeight="17.399999999999999" x14ac:dyDescent="0.4"/>
  <cols>
    <col min="3" max="3" width="13.19921875" bestFit="1" customWidth="1"/>
    <col min="4" max="4" width="38.8984375" style="48" bestFit="1" customWidth="1"/>
    <col min="5" max="5" width="36.69921875" style="48" customWidth="1"/>
    <col min="6" max="6" width="21.19921875" customWidth="1"/>
  </cols>
  <sheetData>
    <row r="2" spans="1:6" ht="21" x14ac:dyDescent="0.4">
      <c r="A2" s="47" t="s">
        <v>1575</v>
      </c>
    </row>
    <row r="3" spans="1:6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498</v>
      </c>
      <c r="F3" s="3" t="s">
        <v>1594</v>
      </c>
    </row>
    <row r="4" spans="1:6" x14ac:dyDescent="0.4">
      <c r="A4" s="6">
        <v>1</v>
      </c>
      <c r="B4" s="6" t="s">
        <v>63</v>
      </c>
      <c r="C4" s="36" t="s">
        <v>1578</v>
      </c>
      <c r="D4" s="35" t="s">
        <v>1579</v>
      </c>
      <c r="E4" s="36" t="s">
        <v>1576</v>
      </c>
      <c r="F4" s="24"/>
    </row>
    <row r="5" spans="1:6" x14ac:dyDescent="0.4">
      <c r="A5" s="6">
        <v>2</v>
      </c>
      <c r="B5" s="6" t="s">
        <v>63</v>
      </c>
      <c r="C5" s="36" t="s">
        <v>1580</v>
      </c>
      <c r="D5" s="35" t="s">
        <v>1581</v>
      </c>
      <c r="E5" s="36" t="s">
        <v>1576</v>
      </c>
      <c r="F5" s="24"/>
    </row>
    <row r="6" spans="1:6" x14ac:dyDescent="0.4">
      <c r="A6" s="6">
        <v>3</v>
      </c>
      <c r="B6" s="6" t="s">
        <v>97</v>
      </c>
      <c r="C6" s="36" t="s">
        <v>1582</v>
      </c>
      <c r="D6" s="35" t="s">
        <v>1583</v>
      </c>
      <c r="E6" s="36" t="s">
        <v>1576</v>
      </c>
      <c r="F6" s="24"/>
    </row>
    <row r="7" spans="1:6" x14ac:dyDescent="0.4">
      <c r="A7" s="6">
        <v>4</v>
      </c>
      <c r="B7" s="6" t="s">
        <v>96</v>
      </c>
      <c r="C7" s="36" t="s">
        <v>1584</v>
      </c>
      <c r="D7" s="35" t="s">
        <v>1585</v>
      </c>
      <c r="E7" s="36" t="s">
        <v>1576</v>
      </c>
      <c r="F7" s="24"/>
    </row>
    <row r="8" spans="1:6" x14ac:dyDescent="0.4">
      <c r="A8" s="6">
        <v>5</v>
      </c>
      <c r="B8" s="6" t="s">
        <v>99</v>
      </c>
      <c r="C8" s="36" t="s">
        <v>1586</v>
      </c>
      <c r="D8" s="35" t="s">
        <v>1587</v>
      </c>
      <c r="E8" s="36" t="s">
        <v>1576</v>
      </c>
      <c r="F8" s="24"/>
    </row>
    <row r="9" spans="1:6" x14ac:dyDescent="0.4">
      <c r="A9" s="6">
        <v>6</v>
      </c>
      <c r="B9" s="6" t="s">
        <v>95</v>
      </c>
      <c r="C9" s="36" t="s">
        <v>1588</v>
      </c>
      <c r="D9" s="35" t="s">
        <v>1589</v>
      </c>
      <c r="E9" s="36" t="s">
        <v>1577</v>
      </c>
      <c r="F9" s="24"/>
    </row>
    <row r="10" spans="1:6" x14ac:dyDescent="0.4">
      <c r="A10" s="6">
        <v>7</v>
      </c>
      <c r="B10" s="6" t="s">
        <v>100</v>
      </c>
      <c r="C10" s="36" t="s">
        <v>1590</v>
      </c>
      <c r="D10" s="35" t="s">
        <v>1591</v>
      </c>
      <c r="E10" s="36" t="s">
        <v>1576</v>
      </c>
      <c r="F10" s="24"/>
    </row>
    <row r="11" spans="1:6" x14ac:dyDescent="0.4">
      <c r="A11" s="6">
        <v>8</v>
      </c>
      <c r="B11" s="6" t="s">
        <v>95</v>
      </c>
      <c r="C11" s="36" t="s">
        <v>1592</v>
      </c>
      <c r="D11" s="35" t="s">
        <v>1593</v>
      </c>
      <c r="E11" s="36" t="s">
        <v>1576</v>
      </c>
      <c r="F11" s="24"/>
    </row>
    <row r="12" spans="1:6" x14ac:dyDescent="0.4">
      <c r="A12" s="6">
        <v>9</v>
      </c>
      <c r="B12" s="26" t="s">
        <v>96</v>
      </c>
      <c r="C12" s="36" t="s">
        <v>1383</v>
      </c>
      <c r="D12" s="35" t="s">
        <v>1384</v>
      </c>
      <c r="E12" s="36" t="s">
        <v>1576</v>
      </c>
      <c r="F12" s="24"/>
    </row>
    <row r="13" spans="1:6" x14ac:dyDescent="0.4">
      <c r="A13" s="6">
        <v>10</v>
      </c>
      <c r="B13" s="26" t="s">
        <v>97</v>
      </c>
      <c r="C13" s="71" t="s">
        <v>1619</v>
      </c>
      <c r="D13" s="70" t="s">
        <v>1620</v>
      </c>
      <c r="E13" s="36" t="s">
        <v>1576</v>
      </c>
      <c r="F13" s="28"/>
    </row>
    <row r="14" spans="1:6" x14ac:dyDescent="0.4">
      <c r="A14" s="6">
        <v>11</v>
      </c>
      <c r="B14" s="26" t="s">
        <v>100</v>
      </c>
      <c r="C14" s="71" t="s">
        <v>1621</v>
      </c>
      <c r="D14" s="70" t="s">
        <v>1622</v>
      </c>
      <c r="E14" s="36" t="s">
        <v>1623</v>
      </c>
      <c r="F14" s="28"/>
    </row>
    <row r="15" spans="1:6" x14ac:dyDescent="0.4">
      <c r="A15" s="6">
        <v>12</v>
      </c>
      <c r="B15" s="26"/>
      <c r="D15" s="64"/>
      <c r="E15" s="67"/>
      <c r="F15" s="28"/>
    </row>
    <row r="16" spans="1:6" x14ac:dyDescent="0.4">
      <c r="A16" s="6"/>
      <c r="B16" s="26"/>
      <c r="C16" s="27"/>
      <c r="D16" s="67"/>
      <c r="E16" s="67"/>
      <c r="F16" s="28"/>
    </row>
    <row r="17" spans="1:6" x14ac:dyDescent="0.4">
      <c r="A17" s="6"/>
      <c r="B17" s="26"/>
      <c r="C17" s="27"/>
      <c r="D17" s="67"/>
      <c r="E17" s="67"/>
      <c r="F17" s="28"/>
    </row>
    <row r="18" spans="1:6" x14ac:dyDescent="0.4">
      <c r="A18" s="6"/>
      <c r="B18" s="26"/>
      <c r="C18" s="27"/>
      <c r="D18" s="67"/>
      <c r="E18" s="67"/>
      <c r="F18" s="28"/>
    </row>
    <row r="19" spans="1:6" x14ac:dyDescent="0.4">
      <c r="A19" s="6"/>
      <c r="B19" s="26"/>
      <c r="C19" s="27"/>
      <c r="D19" s="67"/>
      <c r="E19" s="67"/>
      <c r="F19" s="28"/>
    </row>
    <row r="20" spans="1:6" x14ac:dyDescent="0.4">
      <c r="A20" s="6"/>
      <c r="B20" s="26"/>
      <c r="C20" s="27"/>
      <c r="D20" s="67"/>
      <c r="E20" s="67"/>
      <c r="F20" s="28"/>
    </row>
    <row r="21" spans="1:6" x14ac:dyDescent="0.4">
      <c r="A21" s="6"/>
      <c r="B21" s="26"/>
      <c r="C21" s="27"/>
      <c r="D21" s="67"/>
      <c r="E21" s="67"/>
      <c r="F21" s="28"/>
    </row>
    <row r="22" spans="1:6" x14ac:dyDescent="0.4">
      <c r="A22" s="6"/>
      <c r="B22" s="26"/>
      <c r="C22" s="27"/>
      <c r="D22" s="67"/>
      <c r="E22" s="67"/>
      <c r="F22" s="27"/>
    </row>
    <row r="23" spans="1:6" x14ac:dyDescent="0.4">
      <c r="A23" s="6"/>
      <c r="B23" s="26"/>
      <c r="C23" s="27"/>
      <c r="D23" s="67"/>
      <c r="E23" s="67"/>
      <c r="F23" s="28"/>
    </row>
    <row r="24" spans="1:6" x14ac:dyDescent="0.4">
      <c r="A24" s="6"/>
      <c r="B24" s="26"/>
      <c r="C24" s="27"/>
      <c r="D24" s="67"/>
      <c r="E24" s="67"/>
      <c r="F24" s="28"/>
    </row>
    <row r="25" spans="1:6" x14ac:dyDescent="0.4">
      <c r="A25" s="6"/>
      <c r="B25" s="26"/>
      <c r="C25" s="27"/>
      <c r="D25" s="67"/>
      <c r="E25" s="67"/>
      <c r="F25" s="28"/>
    </row>
    <row r="26" spans="1:6" x14ac:dyDescent="0.4">
      <c r="A26" s="6"/>
      <c r="B26" s="26"/>
      <c r="C26" s="27"/>
      <c r="D26" s="67"/>
      <c r="E26" s="67"/>
      <c r="F26" s="28"/>
    </row>
    <row r="27" spans="1:6" x14ac:dyDescent="0.4">
      <c r="A27" s="6"/>
      <c r="B27" s="26"/>
      <c r="C27" s="27"/>
      <c r="D27" s="67"/>
      <c r="E27" s="67"/>
      <c r="F27" s="28"/>
    </row>
    <row r="28" spans="1:6" x14ac:dyDescent="0.4">
      <c r="A28" s="6"/>
      <c r="B28" s="26"/>
      <c r="C28" s="27"/>
      <c r="D28" s="67"/>
      <c r="E28" s="67"/>
      <c r="F28" s="28"/>
    </row>
    <row r="29" spans="1:6" x14ac:dyDescent="0.4">
      <c r="A29" s="6"/>
      <c r="B29" s="26"/>
      <c r="C29" s="29"/>
      <c r="D29" s="68"/>
      <c r="E29" s="68"/>
      <c r="F29" s="30"/>
    </row>
    <row r="30" spans="1:6" x14ac:dyDescent="0.4">
      <c r="A30" s="6"/>
      <c r="B30" s="26"/>
      <c r="C30" s="29"/>
      <c r="D30" s="68"/>
      <c r="E30" s="68"/>
      <c r="F30" s="30"/>
    </row>
    <row r="31" spans="1:6" ht="19.2" x14ac:dyDescent="0.4">
      <c r="A31" s="6"/>
      <c r="B31" s="26"/>
      <c r="C31" s="31"/>
      <c r="D31" s="69"/>
      <c r="E31" s="69"/>
      <c r="F31" s="32"/>
    </row>
    <row r="32" spans="1:6" x14ac:dyDescent="0.4">
      <c r="A32" s="6"/>
      <c r="B32" s="26"/>
      <c r="C32" s="25"/>
      <c r="D32" s="67"/>
      <c r="E32" s="67"/>
      <c r="F32" s="27"/>
    </row>
    <row r="33" spans="1:6" x14ac:dyDescent="0.4">
      <c r="A33" s="6"/>
      <c r="B33" s="26"/>
      <c r="C33" s="25"/>
      <c r="D33" s="67"/>
      <c r="E33" s="67"/>
      <c r="F33" s="27"/>
    </row>
    <row r="34" spans="1:6" x14ac:dyDescent="0.4">
      <c r="A34" s="6"/>
      <c r="B34" s="26"/>
      <c r="C34" s="25"/>
      <c r="D34" s="67"/>
      <c r="E34" s="67"/>
      <c r="F34" s="27"/>
    </row>
    <row r="35" spans="1:6" x14ac:dyDescent="0.4">
      <c r="A35" s="6"/>
      <c r="B35" s="6"/>
      <c r="C35" s="25"/>
      <c r="D35" s="67"/>
      <c r="E35" s="67"/>
      <c r="F35" s="27"/>
    </row>
    <row r="36" spans="1:6" x14ac:dyDescent="0.4">
      <c r="A36" s="6"/>
      <c r="B36" s="33"/>
      <c r="C36" s="25"/>
      <c r="D36" s="67"/>
      <c r="E36" s="67"/>
      <c r="F36" s="27"/>
    </row>
    <row r="37" spans="1:6" x14ac:dyDescent="0.4">
      <c r="A37" s="6"/>
      <c r="B37" s="33"/>
      <c r="C37" s="25"/>
      <c r="D37" s="67"/>
      <c r="E37" s="67"/>
      <c r="F37" s="27"/>
    </row>
    <row r="38" spans="1:6" x14ac:dyDescent="0.4">
      <c r="A38" s="6"/>
      <c r="B38" s="35"/>
      <c r="C38" s="36"/>
      <c r="D38" s="67"/>
      <c r="E38" s="67"/>
      <c r="F38" s="27"/>
    </row>
    <row r="39" spans="1:6" x14ac:dyDescent="0.4">
      <c r="A39" s="6"/>
      <c r="B39" s="35"/>
      <c r="C39" s="36"/>
      <c r="D39" s="36"/>
      <c r="E39" s="36"/>
      <c r="F39" s="25"/>
    </row>
    <row r="40" spans="1:6" x14ac:dyDescent="0.4">
      <c r="A40" s="6"/>
      <c r="B40" s="35"/>
      <c r="C40" s="36"/>
      <c r="D40" s="36"/>
      <c r="E40" s="36"/>
      <c r="F40" s="25"/>
    </row>
    <row r="41" spans="1:6" x14ac:dyDescent="0.4">
      <c r="A41" s="6"/>
      <c r="B41" s="35"/>
      <c r="C41" s="36"/>
      <c r="D41" s="36"/>
      <c r="E41" s="36"/>
      <c r="F41" s="25"/>
    </row>
    <row r="42" spans="1:6" x14ac:dyDescent="0.4">
      <c r="A42" s="6"/>
      <c r="B42" s="35"/>
      <c r="C42" s="36"/>
      <c r="D42" s="36"/>
      <c r="E42" s="36"/>
      <c r="F42" s="25"/>
    </row>
    <row r="43" spans="1:6" x14ac:dyDescent="0.4">
      <c r="A43" s="6"/>
      <c r="B43" s="35"/>
      <c r="C43" s="36"/>
      <c r="D43" s="36"/>
      <c r="E43" s="36"/>
      <c r="F43" s="25"/>
    </row>
    <row r="44" spans="1:6" x14ac:dyDescent="0.4">
      <c r="A44" s="6"/>
      <c r="B44" s="35"/>
      <c r="C44" s="36"/>
      <c r="D44" s="36"/>
      <c r="E44" s="36"/>
      <c r="F44" s="25"/>
    </row>
    <row r="45" spans="1:6" x14ac:dyDescent="0.4">
      <c r="A45" s="6"/>
      <c r="B45" s="35"/>
      <c r="C45" s="36"/>
      <c r="D45" s="36"/>
      <c r="E45" s="36"/>
      <c r="F45" s="25"/>
    </row>
    <row r="46" spans="1:6" x14ac:dyDescent="0.4">
      <c r="A46" s="6"/>
      <c r="B46" s="35"/>
      <c r="C46" s="36"/>
      <c r="D46" s="36"/>
      <c r="E46" s="36"/>
      <c r="F46" s="25"/>
    </row>
    <row r="47" spans="1:6" x14ac:dyDescent="0.4">
      <c r="A47" s="6"/>
      <c r="B47" s="35"/>
      <c r="C47" s="36"/>
      <c r="D47" s="36"/>
      <c r="E47" s="36"/>
      <c r="F47" s="25"/>
    </row>
    <row r="48" spans="1:6" x14ac:dyDescent="0.4">
      <c r="A48" s="6"/>
      <c r="B48" s="35"/>
      <c r="C48" s="36"/>
      <c r="D48" s="36"/>
      <c r="E48" s="36"/>
      <c r="F48" s="25"/>
    </row>
    <row r="49" spans="1:6" x14ac:dyDescent="0.4">
      <c r="A49" s="6"/>
      <c r="B49" s="35"/>
      <c r="C49" s="36"/>
      <c r="D49" s="36"/>
      <c r="E49" s="36"/>
      <c r="F49" s="25"/>
    </row>
    <row r="50" spans="1:6" x14ac:dyDescent="0.4">
      <c r="A50" s="6"/>
      <c r="B50" s="35"/>
      <c r="C50" s="36"/>
      <c r="D50" s="36"/>
      <c r="E50" s="36"/>
      <c r="F50" s="25"/>
    </row>
    <row r="51" spans="1:6" x14ac:dyDescent="0.4">
      <c r="A51" s="6"/>
      <c r="B51" s="35"/>
      <c r="C51" s="36"/>
      <c r="D51" s="36"/>
      <c r="E51" s="36"/>
      <c r="F51" s="25"/>
    </row>
    <row r="52" spans="1:6" x14ac:dyDescent="0.4">
      <c r="A52" s="6"/>
      <c r="B52" s="35"/>
      <c r="C52" s="36"/>
      <c r="D52" s="36"/>
      <c r="E52" s="36"/>
      <c r="F52" s="25"/>
    </row>
    <row r="53" spans="1:6" x14ac:dyDescent="0.4">
      <c r="A53" s="6"/>
      <c r="B53" s="35"/>
      <c r="C53" s="36"/>
      <c r="D53" s="36"/>
      <c r="E53" s="36"/>
      <c r="F53" s="25"/>
    </row>
    <row r="54" spans="1:6" x14ac:dyDescent="0.4">
      <c r="A54" s="6"/>
      <c r="B54" s="35"/>
      <c r="C54" s="36"/>
      <c r="D54" s="36"/>
      <c r="E54" s="36"/>
      <c r="F54" s="25"/>
    </row>
    <row r="55" spans="1:6" x14ac:dyDescent="0.4">
      <c r="A55" s="6"/>
      <c r="B55" s="35"/>
      <c r="C55" s="36"/>
      <c r="D55" s="36"/>
      <c r="E55" s="36"/>
      <c r="F55" s="25"/>
    </row>
    <row r="56" spans="1:6" x14ac:dyDescent="0.4">
      <c r="A56" s="6"/>
      <c r="B56" s="35"/>
      <c r="C56" s="36"/>
      <c r="D56" s="36"/>
      <c r="E56" s="36"/>
      <c r="F56" s="25"/>
    </row>
    <row r="57" spans="1:6" x14ac:dyDescent="0.4">
      <c r="A57" s="6"/>
      <c r="B57" s="35"/>
      <c r="C57" s="36"/>
      <c r="D57" s="36"/>
      <c r="E57" s="36"/>
      <c r="F57" s="25"/>
    </row>
    <row r="58" spans="1:6" x14ac:dyDescent="0.4">
      <c r="A58" s="6"/>
      <c r="B58" s="35"/>
      <c r="C58" s="36"/>
      <c r="D58" s="36"/>
      <c r="E58" s="36"/>
      <c r="F58" s="25"/>
    </row>
    <row r="59" spans="1:6" x14ac:dyDescent="0.4">
      <c r="A59" s="6"/>
      <c r="B59" s="35"/>
      <c r="C59" s="36"/>
      <c r="D59" s="36"/>
      <c r="E59" s="36"/>
      <c r="F59" s="25"/>
    </row>
    <row r="60" spans="1:6" x14ac:dyDescent="0.4">
      <c r="A60" s="6"/>
      <c r="B60" s="35"/>
      <c r="C60" s="36"/>
      <c r="D60" s="36"/>
      <c r="E60" s="36"/>
      <c r="F60" s="25"/>
    </row>
    <row r="61" spans="1:6" x14ac:dyDescent="0.4">
      <c r="A61" s="6"/>
      <c r="B61" s="35"/>
      <c r="C61" s="36"/>
      <c r="D61" s="36"/>
      <c r="E61" s="36"/>
      <c r="F61" s="25"/>
    </row>
    <row r="62" spans="1:6" x14ac:dyDescent="0.4">
      <c r="A62" s="6"/>
      <c r="B62" s="35"/>
      <c r="C62" s="36"/>
      <c r="D62" s="36"/>
      <c r="E62" s="36"/>
      <c r="F62" s="25"/>
    </row>
    <row r="63" spans="1:6" x14ac:dyDescent="0.4">
      <c r="A63" s="6"/>
      <c r="B63" s="35"/>
      <c r="C63" s="36"/>
      <c r="D63" s="36"/>
      <c r="E63" s="36"/>
      <c r="F63" s="25"/>
    </row>
    <row r="64" spans="1:6" x14ac:dyDescent="0.4">
      <c r="A64" s="6"/>
      <c r="B64" s="35"/>
      <c r="C64" s="36"/>
      <c r="D64" s="36"/>
      <c r="E64" s="36"/>
      <c r="F64" s="25"/>
    </row>
    <row r="65" spans="1:6" x14ac:dyDescent="0.4">
      <c r="A65" s="6"/>
      <c r="B65" s="35"/>
      <c r="C65" s="36"/>
      <c r="D65" s="36"/>
      <c r="E65" s="36"/>
      <c r="F65" s="25"/>
    </row>
    <row r="66" spans="1:6" x14ac:dyDescent="0.4">
      <c r="A66" s="6"/>
      <c r="B66" s="35"/>
      <c r="C66" s="36"/>
      <c r="D66" s="36"/>
      <c r="E66" s="36"/>
      <c r="F66" s="25"/>
    </row>
    <row r="67" spans="1:6" x14ac:dyDescent="0.4">
      <c r="A67" s="6"/>
      <c r="B67" s="35"/>
      <c r="C67" s="36"/>
      <c r="D67" s="36"/>
      <c r="E67" s="36"/>
      <c r="F67" s="25"/>
    </row>
    <row r="68" spans="1:6" x14ac:dyDescent="0.4">
      <c r="A68" s="6"/>
      <c r="B68" s="35"/>
      <c r="C68" s="36"/>
      <c r="D68" s="36"/>
      <c r="E68" s="36"/>
      <c r="F68" s="25"/>
    </row>
    <row r="69" spans="1:6" x14ac:dyDescent="0.4">
      <c r="A69" s="6"/>
      <c r="B69" s="35"/>
      <c r="C69" s="36"/>
      <c r="D69" s="36"/>
      <c r="E69" s="36"/>
      <c r="F69" s="25"/>
    </row>
    <row r="70" spans="1:6" x14ac:dyDescent="0.4">
      <c r="A70" s="6"/>
      <c r="B70" s="35"/>
      <c r="C70" s="36"/>
      <c r="D70" s="36"/>
      <c r="E70" s="36"/>
      <c r="F70" s="25"/>
    </row>
    <row r="71" spans="1:6" x14ac:dyDescent="0.4">
      <c r="A71" s="6"/>
      <c r="B71" s="35"/>
      <c r="C71" s="36"/>
      <c r="D71" s="36"/>
      <c r="E71" s="36"/>
      <c r="F71" s="25"/>
    </row>
    <row r="72" spans="1:6" x14ac:dyDescent="0.4">
      <c r="A72" s="6"/>
      <c r="B72" s="35"/>
      <c r="C72" s="36"/>
      <c r="D72" s="36"/>
      <c r="E72" s="36"/>
      <c r="F72" s="25"/>
    </row>
    <row r="73" spans="1:6" x14ac:dyDescent="0.4">
      <c r="A73" s="6"/>
      <c r="B73" s="22"/>
      <c r="C73" s="22"/>
      <c r="D73" s="34"/>
      <c r="E73" s="34"/>
      <c r="F73" s="22"/>
    </row>
    <row r="74" spans="1:6" x14ac:dyDescent="0.4">
      <c r="A74" s="6"/>
      <c r="B74" s="22"/>
      <c r="C74" s="22"/>
      <c r="D74" s="34"/>
      <c r="E74" s="34"/>
      <c r="F74" s="22"/>
    </row>
    <row r="75" spans="1:6" x14ac:dyDescent="0.4">
      <c r="A75" s="6"/>
      <c r="B75" s="22"/>
      <c r="C75" s="22"/>
      <c r="D75" s="34"/>
      <c r="E75" s="34"/>
      <c r="F75" s="22"/>
    </row>
    <row r="76" spans="1:6" x14ac:dyDescent="0.4">
      <c r="A76" s="6"/>
      <c r="B76" s="22"/>
      <c r="C76" s="22"/>
      <c r="D76" s="34"/>
      <c r="E76" s="34"/>
      <c r="F76" s="22"/>
    </row>
    <row r="77" spans="1:6" x14ac:dyDescent="0.4">
      <c r="A77" s="6"/>
      <c r="B77" s="22"/>
      <c r="C77" s="22"/>
      <c r="D77" s="34"/>
      <c r="E77" s="34"/>
      <c r="F77" s="22"/>
    </row>
    <row r="78" spans="1:6" x14ac:dyDescent="0.4">
      <c r="A78" s="6"/>
      <c r="B78" s="22"/>
      <c r="C78" s="22"/>
      <c r="D78" s="34"/>
      <c r="E78" s="34"/>
      <c r="F78" s="22"/>
    </row>
    <row r="79" spans="1:6" x14ac:dyDescent="0.4">
      <c r="A79" s="6"/>
      <c r="B79" s="22"/>
      <c r="C79" s="22"/>
      <c r="D79" s="34"/>
      <c r="E79" s="34"/>
      <c r="F79" s="22"/>
    </row>
    <row r="80" spans="1:6" x14ac:dyDescent="0.4">
      <c r="A80" s="6"/>
      <c r="B80" s="22"/>
      <c r="C80" s="22"/>
      <c r="D80" s="34"/>
      <c r="E80" s="34"/>
      <c r="F80" s="22"/>
    </row>
    <row r="81" spans="1:6" x14ac:dyDescent="0.4">
      <c r="A81" s="6">
        <v>78</v>
      </c>
      <c r="B81" s="22"/>
      <c r="C81" s="22"/>
      <c r="D81" s="34"/>
      <c r="E81" s="34"/>
      <c r="F81" s="22"/>
    </row>
    <row r="82" spans="1:6" x14ac:dyDescent="0.4">
      <c r="A82" s="6">
        <v>79</v>
      </c>
      <c r="B82" s="22"/>
      <c r="C82" s="22"/>
      <c r="D82" s="34"/>
      <c r="E82" s="34"/>
      <c r="F82" s="22"/>
    </row>
    <row r="83" spans="1:6" x14ac:dyDescent="0.4">
      <c r="A83" s="6">
        <v>80</v>
      </c>
      <c r="B83" s="22"/>
      <c r="C83" s="22"/>
      <c r="D83" s="34"/>
      <c r="E83" s="34"/>
      <c r="F83" s="22"/>
    </row>
    <row r="84" spans="1:6" x14ac:dyDescent="0.4">
      <c r="A84" s="6">
        <v>81</v>
      </c>
      <c r="B84" s="22"/>
      <c r="C84" s="22"/>
      <c r="D84" s="34"/>
      <c r="E84" s="34"/>
      <c r="F84" s="22"/>
    </row>
    <row r="85" spans="1:6" x14ac:dyDescent="0.4">
      <c r="A85" s="6">
        <v>82</v>
      </c>
      <c r="B85" s="22"/>
      <c r="C85" s="22"/>
      <c r="D85" s="34"/>
      <c r="E85" s="34"/>
      <c r="F85" s="22"/>
    </row>
    <row r="86" spans="1:6" x14ac:dyDescent="0.4">
      <c r="A86" s="6">
        <v>83</v>
      </c>
      <c r="B86" s="22"/>
      <c r="C86" s="22"/>
      <c r="D86" s="34"/>
      <c r="E86" s="34"/>
      <c r="F86" s="22"/>
    </row>
    <row r="87" spans="1:6" x14ac:dyDescent="0.4">
      <c r="A87" s="6">
        <v>84</v>
      </c>
      <c r="B87" s="22"/>
      <c r="C87" s="22"/>
      <c r="D87" s="34"/>
      <c r="E87" s="34"/>
      <c r="F87" s="22"/>
    </row>
    <row r="88" spans="1:6" x14ac:dyDescent="0.4">
      <c r="A88" s="6">
        <v>85</v>
      </c>
      <c r="B88" s="22"/>
      <c r="C88" s="22"/>
      <c r="D88" s="34"/>
      <c r="E88" s="34"/>
      <c r="F88" s="22"/>
    </row>
    <row r="89" spans="1:6" x14ac:dyDescent="0.4">
      <c r="A89" s="6">
        <v>86</v>
      </c>
      <c r="B89" s="22"/>
      <c r="C89" s="22"/>
      <c r="D89" s="34"/>
      <c r="E89" s="34"/>
      <c r="F89" s="22"/>
    </row>
    <row r="90" spans="1:6" x14ac:dyDescent="0.4">
      <c r="A90" s="6">
        <v>87</v>
      </c>
      <c r="B90" s="22"/>
      <c r="C90" s="22"/>
      <c r="D90" s="34"/>
      <c r="E90" s="34"/>
      <c r="F90" s="22"/>
    </row>
    <row r="91" spans="1:6" x14ac:dyDescent="0.4">
      <c r="A91" s="6">
        <v>88</v>
      </c>
      <c r="B91" s="22"/>
      <c r="C91" s="22"/>
      <c r="D91" s="34"/>
      <c r="E91" s="34"/>
      <c r="F91" s="22"/>
    </row>
    <row r="92" spans="1:6" x14ac:dyDescent="0.4">
      <c r="A92" s="6">
        <v>89</v>
      </c>
      <c r="B92" s="22"/>
      <c r="C92" s="22"/>
      <c r="D92" s="34"/>
      <c r="E92" s="34"/>
      <c r="F92" s="22"/>
    </row>
    <row r="93" spans="1:6" x14ac:dyDescent="0.4">
      <c r="A93" s="6">
        <v>90</v>
      </c>
      <c r="B93" s="22"/>
      <c r="C93" s="22"/>
      <c r="D93" s="34"/>
      <c r="E93" s="34"/>
      <c r="F93" s="22"/>
    </row>
    <row r="94" spans="1:6" x14ac:dyDescent="0.4">
      <c r="A94" s="6">
        <v>91</v>
      </c>
      <c r="B94" s="22"/>
      <c r="C94" s="22"/>
      <c r="D94" s="34"/>
      <c r="E94" s="34"/>
      <c r="F94" s="22"/>
    </row>
    <row r="95" spans="1:6" x14ac:dyDescent="0.4">
      <c r="A95" s="6">
        <v>92</v>
      </c>
      <c r="B95" s="22"/>
      <c r="C95" s="22"/>
      <c r="D95" s="34"/>
      <c r="E95" s="34"/>
      <c r="F95" s="22"/>
    </row>
    <row r="96" spans="1:6" x14ac:dyDescent="0.4">
      <c r="A96" s="6">
        <v>93</v>
      </c>
      <c r="B96" s="22"/>
      <c r="C96" s="22"/>
      <c r="D96" s="34"/>
      <c r="E96" s="34"/>
      <c r="F96" s="22"/>
    </row>
    <row r="97" spans="1:6" x14ac:dyDescent="0.4">
      <c r="A97" s="6">
        <v>94</v>
      </c>
      <c r="B97" s="22"/>
      <c r="C97" s="22"/>
      <c r="D97" s="34"/>
      <c r="E97" s="34"/>
      <c r="F97" s="22"/>
    </row>
    <row r="98" spans="1:6" x14ac:dyDescent="0.4">
      <c r="A98" s="6">
        <v>95</v>
      </c>
      <c r="B98" s="22"/>
      <c r="C98" s="22"/>
      <c r="D98" s="34"/>
      <c r="E98" s="34"/>
      <c r="F98" s="22"/>
    </row>
    <row r="99" spans="1:6" x14ac:dyDescent="0.4">
      <c r="A99" s="6">
        <v>96</v>
      </c>
      <c r="B99" s="22"/>
      <c r="C99" s="22"/>
      <c r="D99" s="34"/>
      <c r="E99" s="34"/>
      <c r="F99" s="22"/>
    </row>
    <row r="100" spans="1:6" x14ac:dyDescent="0.4">
      <c r="A100" s="6">
        <v>97</v>
      </c>
      <c r="B100" s="22"/>
      <c r="C100" s="22"/>
      <c r="D100" s="34"/>
      <c r="E100" s="34"/>
      <c r="F100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952C-8642-42FF-9FE1-204A69E9B0FC}">
  <sheetPr>
    <tabColor theme="2"/>
  </sheetPr>
  <dimension ref="A2:F100"/>
  <sheetViews>
    <sheetView workbookViewId="0">
      <selection activeCell="D4" sqref="D4:D16"/>
    </sheetView>
  </sheetViews>
  <sheetFormatPr defaultRowHeight="17.399999999999999" x14ac:dyDescent="0.4"/>
  <cols>
    <col min="3" max="3" width="13.19921875" bestFit="1" customWidth="1"/>
    <col min="4" max="4" width="38.8984375" bestFit="1" customWidth="1"/>
    <col min="5" max="5" width="36.69921875" customWidth="1"/>
    <col min="6" max="6" width="15.3984375" customWidth="1"/>
  </cols>
  <sheetData>
    <row r="2" spans="1:6" ht="21" x14ac:dyDescent="0.4">
      <c r="A2" s="47" t="s">
        <v>1617</v>
      </c>
    </row>
    <row r="3" spans="1:6" x14ac:dyDescent="0.4">
      <c r="A3" s="3" t="s">
        <v>3</v>
      </c>
      <c r="B3" s="3" t="s">
        <v>4</v>
      </c>
      <c r="C3" s="3" t="s">
        <v>5</v>
      </c>
      <c r="D3" s="3" t="s">
        <v>6</v>
      </c>
      <c r="E3" s="3" t="s">
        <v>498</v>
      </c>
      <c r="F3" s="3" t="s">
        <v>1594</v>
      </c>
    </row>
    <row r="4" spans="1:6" x14ac:dyDescent="0.4">
      <c r="A4" s="6">
        <v>1</v>
      </c>
      <c r="B4" s="6" t="s">
        <v>63</v>
      </c>
      <c r="C4" s="71" t="s">
        <v>1595</v>
      </c>
      <c r="D4" s="63" t="s">
        <v>1596</v>
      </c>
      <c r="E4" s="36" t="s">
        <v>1618</v>
      </c>
      <c r="F4" s="24"/>
    </row>
    <row r="5" spans="1:6" x14ac:dyDescent="0.4">
      <c r="A5" s="6">
        <v>2</v>
      </c>
      <c r="B5" s="6" t="s">
        <v>63</v>
      </c>
      <c r="C5" s="71" t="s">
        <v>1597</v>
      </c>
      <c r="D5" s="63" t="s">
        <v>1598</v>
      </c>
      <c r="E5" s="36" t="s">
        <v>1618</v>
      </c>
      <c r="F5" s="24"/>
    </row>
    <row r="6" spans="1:6" x14ac:dyDescent="0.4">
      <c r="A6" s="6">
        <v>3</v>
      </c>
      <c r="B6" s="6" t="s">
        <v>95</v>
      </c>
      <c r="C6" s="71" t="s">
        <v>1599</v>
      </c>
      <c r="D6" s="63" t="s">
        <v>1600</v>
      </c>
      <c r="E6" s="36" t="s">
        <v>1618</v>
      </c>
      <c r="F6" s="24"/>
    </row>
    <row r="7" spans="1:6" x14ac:dyDescent="0.4">
      <c r="A7" s="6">
        <v>4</v>
      </c>
      <c r="B7" s="6" t="s">
        <v>100</v>
      </c>
      <c r="C7" s="71" t="s">
        <v>1601</v>
      </c>
      <c r="D7" s="63" t="s">
        <v>1602</v>
      </c>
      <c r="E7" s="36" t="s">
        <v>1618</v>
      </c>
      <c r="F7" s="36" t="s">
        <v>128</v>
      </c>
    </row>
    <row r="8" spans="1:6" x14ac:dyDescent="0.4">
      <c r="A8" s="6">
        <v>5</v>
      </c>
      <c r="B8" s="6" t="s">
        <v>98</v>
      </c>
      <c r="C8" s="71" t="s">
        <v>1603</v>
      </c>
      <c r="D8" s="63" t="s">
        <v>1604</v>
      </c>
      <c r="E8" s="36" t="s">
        <v>1618</v>
      </c>
      <c r="F8" s="36" t="s">
        <v>128</v>
      </c>
    </row>
    <row r="9" spans="1:6" x14ac:dyDescent="0.4">
      <c r="A9" s="6">
        <v>6</v>
      </c>
      <c r="B9" s="6" t="s">
        <v>96</v>
      </c>
      <c r="C9" s="71" t="s">
        <v>1605</v>
      </c>
      <c r="D9" s="63" t="s">
        <v>1606</v>
      </c>
      <c r="E9" s="36" t="s">
        <v>1618</v>
      </c>
      <c r="F9" s="24"/>
    </row>
    <row r="10" spans="1:6" x14ac:dyDescent="0.4">
      <c r="A10" s="6">
        <v>7</v>
      </c>
      <c r="B10" s="6" t="s">
        <v>99</v>
      </c>
      <c r="C10" s="71" t="s">
        <v>1607</v>
      </c>
      <c r="D10" s="63" t="s">
        <v>1608</v>
      </c>
      <c r="E10" s="36" t="s">
        <v>1618</v>
      </c>
      <c r="F10" s="24"/>
    </row>
    <row r="11" spans="1:6" x14ac:dyDescent="0.4">
      <c r="A11" s="6">
        <v>8</v>
      </c>
      <c r="B11" s="6" t="s">
        <v>97</v>
      </c>
      <c r="C11" s="71" t="s">
        <v>1609</v>
      </c>
      <c r="D11" s="63" t="s">
        <v>1610</v>
      </c>
      <c r="E11" s="36" t="s">
        <v>1618</v>
      </c>
      <c r="F11" s="24"/>
    </row>
    <row r="12" spans="1:6" x14ac:dyDescent="0.4">
      <c r="A12" s="6">
        <v>9</v>
      </c>
      <c r="B12" s="26" t="s">
        <v>97</v>
      </c>
      <c r="C12" s="71" t="s">
        <v>1611</v>
      </c>
      <c r="D12" s="63" t="s">
        <v>1612</v>
      </c>
      <c r="E12" s="36" t="s">
        <v>1618</v>
      </c>
      <c r="F12" s="24"/>
    </row>
    <row r="13" spans="1:6" x14ac:dyDescent="0.4">
      <c r="A13" s="6">
        <v>10</v>
      </c>
      <c r="B13" s="26" t="s">
        <v>99</v>
      </c>
      <c r="C13" s="71" t="s">
        <v>1613</v>
      </c>
      <c r="D13" s="63" t="s">
        <v>1614</v>
      </c>
      <c r="E13" s="36" t="s">
        <v>1618</v>
      </c>
      <c r="F13" s="28"/>
    </row>
    <row r="14" spans="1:6" x14ac:dyDescent="0.4">
      <c r="A14" s="6">
        <v>11</v>
      </c>
      <c r="B14" s="26" t="s">
        <v>96</v>
      </c>
      <c r="C14" s="71" t="s">
        <v>1615</v>
      </c>
      <c r="D14" s="63" t="s">
        <v>1616</v>
      </c>
      <c r="E14" s="36" t="s">
        <v>1618</v>
      </c>
      <c r="F14" s="28"/>
    </row>
    <row r="15" spans="1:6" x14ac:dyDescent="0.4">
      <c r="A15" s="6">
        <v>12</v>
      </c>
      <c r="B15" s="26" t="s">
        <v>96</v>
      </c>
      <c r="C15" s="71" t="s">
        <v>1624</v>
      </c>
      <c r="D15" s="63" t="s">
        <v>1625</v>
      </c>
      <c r="E15" s="36" t="s">
        <v>1618</v>
      </c>
      <c r="F15" s="28"/>
    </row>
    <row r="16" spans="1:6" x14ac:dyDescent="0.4">
      <c r="A16" s="6">
        <v>13</v>
      </c>
      <c r="B16" s="26" t="s">
        <v>95</v>
      </c>
      <c r="C16" s="36" t="s">
        <v>1626</v>
      </c>
      <c r="D16" s="35" t="s">
        <v>1627</v>
      </c>
      <c r="E16" s="36" t="s">
        <v>1618</v>
      </c>
      <c r="F16" s="28"/>
    </row>
    <row r="17" spans="1:6" x14ac:dyDescent="0.4">
      <c r="A17" s="6"/>
      <c r="B17" s="26"/>
      <c r="C17" s="27"/>
      <c r="D17" s="28"/>
      <c r="E17" s="28"/>
      <c r="F17" s="28"/>
    </row>
    <row r="18" spans="1:6" x14ac:dyDescent="0.4">
      <c r="A18" s="6"/>
      <c r="B18" s="26"/>
      <c r="C18" s="27"/>
      <c r="D18" s="28"/>
      <c r="E18" s="28"/>
      <c r="F18" s="28"/>
    </row>
    <row r="19" spans="1:6" x14ac:dyDescent="0.4">
      <c r="A19" s="6"/>
      <c r="B19" s="26"/>
      <c r="C19" s="27"/>
      <c r="D19" s="28"/>
      <c r="E19" s="28"/>
      <c r="F19" s="28"/>
    </row>
    <row r="20" spans="1:6" x14ac:dyDescent="0.4">
      <c r="A20" s="6"/>
      <c r="B20" s="26"/>
      <c r="C20" s="27"/>
      <c r="D20" s="28"/>
      <c r="E20" s="28"/>
      <c r="F20" s="28"/>
    </row>
    <row r="21" spans="1:6" x14ac:dyDescent="0.4">
      <c r="A21" s="6"/>
      <c r="B21" s="26"/>
      <c r="C21" s="27"/>
      <c r="D21" s="28"/>
      <c r="E21" s="28"/>
      <c r="F21" s="28"/>
    </row>
    <row r="22" spans="1:6" x14ac:dyDescent="0.4">
      <c r="A22" s="6"/>
      <c r="B22" s="26"/>
      <c r="C22" s="27"/>
      <c r="D22" s="27"/>
      <c r="E22" s="27"/>
      <c r="F22" s="27"/>
    </row>
    <row r="23" spans="1:6" x14ac:dyDescent="0.4">
      <c r="A23" s="6"/>
      <c r="B23" s="26"/>
      <c r="C23" s="27"/>
      <c r="D23" s="28"/>
      <c r="E23" s="28"/>
      <c r="F23" s="28"/>
    </row>
    <row r="24" spans="1:6" x14ac:dyDescent="0.4">
      <c r="A24" s="6"/>
      <c r="B24" s="26"/>
      <c r="C24" s="27"/>
      <c r="D24" s="28"/>
      <c r="E24" s="28"/>
      <c r="F24" s="28"/>
    </row>
    <row r="25" spans="1:6" x14ac:dyDescent="0.4">
      <c r="A25" s="6"/>
      <c r="B25" s="26"/>
      <c r="C25" s="27"/>
      <c r="D25" s="28"/>
      <c r="E25" s="28"/>
      <c r="F25" s="28"/>
    </row>
    <row r="26" spans="1:6" x14ac:dyDescent="0.4">
      <c r="A26" s="6"/>
      <c r="B26" s="26"/>
      <c r="C26" s="27"/>
      <c r="D26" s="28"/>
      <c r="E26" s="28"/>
      <c r="F26" s="28"/>
    </row>
    <row r="27" spans="1:6" x14ac:dyDescent="0.4">
      <c r="A27" s="6"/>
      <c r="B27" s="26"/>
      <c r="C27" s="27"/>
      <c r="D27" s="28"/>
      <c r="E27" s="28"/>
      <c r="F27" s="28"/>
    </row>
    <row r="28" spans="1:6" x14ac:dyDescent="0.4">
      <c r="A28" s="6"/>
      <c r="B28" s="26"/>
      <c r="C28" s="27"/>
      <c r="D28" s="28"/>
      <c r="E28" s="28"/>
      <c r="F28" s="28"/>
    </row>
    <row r="29" spans="1:6" x14ac:dyDescent="0.4">
      <c r="A29" s="6"/>
      <c r="B29" s="26"/>
      <c r="C29" s="29"/>
      <c r="D29" s="30"/>
      <c r="E29" s="30"/>
      <c r="F29" s="30"/>
    </row>
    <row r="30" spans="1:6" x14ac:dyDescent="0.4">
      <c r="A30" s="6"/>
      <c r="B30" s="26"/>
      <c r="C30" s="29"/>
      <c r="D30" s="30"/>
      <c r="E30" s="30"/>
      <c r="F30" s="30"/>
    </row>
    <row r="31" spans="1:6" ht="19.2" x14ac:dyDescent="0.4">
      <c r="A31" s="6"/>
      <c r="B31" s="26"/>
      <c r="C31" s="31"/>
      <c r="D31" s="32"/>
      <c r="E31" s="32"/>
      <c r="F31" s="32"/>
    </row>
    <row r="32" spans="1:6" x14ac:dyDescent="0.4">
      <c r="A32" s="6"/>
      <c r="B32" s="26"/>
      <c r="C32" s="25"/>
      <c r="D32" s="27"/>
      <c r="E32" s="27"/>
      <c r="F32" s="27"/>
    </row>
    <row r="33" spans="1:6" x14ac:dyDescent="0.4">
      <c r="A33" s="6"/>
      <c r="B33" s="26"/>
      <c r="C33" s="25"/>
      <c r="D33" s="27"/>
      <c r="E33" s="27"/>
      <c r="F33" s="27"/>
    </row>
    <row r="34" spans="1:6" x14ac:dyDescent="0.4">
      <c r="A34" s="6"/>
      <c r="B34" s="26"/>
      <c r="C34" s="25"/>
      <c r="D34" s="27"/>
      <c r="E34" s="27"/>
      <c r="F34" s="27"/>
    </row>
    <row r="35" spans="1:6" x14ac:dyDescent="0.4">
      <c r="A35" s="6"/>
      <c r="B35" s="6"/>
      <c r="C35" s="25"/>
      <c r="D35" s="27"/>
      <c r="E35" s="27"/>
      <c r="F35" s="27"/>
    </row>
    <row r="36" spans="1:6" x14ac:dyDescent="0.4">
      <c r="A36" s="6"/>
      <c r="B36" s="33"/>
      <c r="C36" s="25"/>
      <c r="D36" s="27"/>
      <c r="E36" s="27"/>
      <c r="F36" s="27"/>
    </row>
    <row r="37" spans="1:6" x14ac:dyDescent="0.4">
      <c r="A37" s="6"/>
      <c r="B37" s="33"/>
      <c r="C37" s="25"/>
      <c r="D37" s="27"/>
      <c r="E37" s="27"/>
      <c r="F37" s="27"/>
    </row>
    <row r="38" spans="1:6" x14ac:dyDescent="0.4">
      <c r="A38" s="6"/>
      <c r="B38" s="35"/>
      <c r="C38" s="36"/>
      <c r="D38" s="27"/>
      <c r="E38" s="27"/>
      <c r="F38" s="27"/>
    </row>
    <row r="39" spans="1:6" x14ac:dyDescent="0.4">
      <c r="A39" s="6"/>
      <c r="B39" s="35"/>
      <c r="C39" s="36"/>
      <c r="D39" s="25"/>
      <c r="E39" s="25"/>
      <c r="F39" s="25"/>
    </row>
    <row r="40" spans="1:6" x14ac:dyDescent="0.4">
      <c r="A40" s="6"/>
      <c r="B40" s="35"/>
      <c r="C40" s="36"/>
      <c r="D40" s="25"/>
      <c r="E40" s="25"/>
      <c r="F40" s="25"/>
    </row>
    <row r="41" spans="1:6" x14ac:dyDescent="0.4">
      <c r="A41" s="6"/>
      <c r="B41" s="35"/>
      <c r="C41" s="36"/>
      <c r="D41" s="25"/>
      <c r="E41" s="25"/>
      <c r="F41" s="25"/>
    </row>
    <row r="42" spans="1:6" x14ac:dyDescent="0.4">
      <c r="A42" s="6"/>
      <c r="B42" s="35"/>
      <c r="C42" s="36"/>
      <c r="D42" s="25"/>
      <c r="E42" s="25"/>
      <c r="F42" s="25"/>
    </row>
    <row r="43" spans="1:6" x14ac:dyDescent="0.4">
      <c r="A43" s="6"/>
      <c r="B43" s="35"/>
      <c r="C43" s="36"/>
      <c r="D43" s="25"/>
      <c r="E43" s="25"/>
      <c r="F43" s="25"/>
    </row>
    <row r="44" spans="1:6" x14ac:dyDescent="0.4">
      <c r="A44" s="6"/>
      <c r="B44" s="35"/>
      <c r="C44" s="36"/>
      <c r="D44" s="25"/>
      <c r="E44" s="25"/>
      <c r="F44" s="25"/>
    </row>
    <row r="45" spans="1:6" x14ac:dyDescent="0.4">
      <c r="A45" s="6"/>
      <c r="B45" s="35"/>
      <c r="C45" s="36"/>
      <c r="D45" s="25"/>
      <c r="E45" s="25"/>
      <c r="F45" s="25"/>
    </row>
    <row r="46" spans="1:6" x14ac:dyDescent="0.4">
      <c r="A46" s="6"/>
      <c r="B46" s="35"/>
      <c r="C46" s="36"/>
      <c r="D46" s="25"/>
      <c r="E46" s="25"/>
      <c r="F46" s="25"/>
    </row>
    <row r="47" spans="1:6" x14ac:dyDescent="0.4">
      <c r="A47" s="6"/>
      <c r="B47" s="35"/>
      <c r="C47" s="36"/>
      <c r="D47" s="25"/>
      <c r="E47" s="25"/>
      <c r="F47" s="25"/>
    </row>
    <row r="48" spans="1:6" x14ac:dyDescent="0.4">
      <c r="A48" s="6"/>
      <c r="B48" s="35"/>
      <c r="C48" s="36"/>
      <c r="D48" s="25"/>
      <c r="E48" s="25"/>
      <c r="F48" s="25"/>
    </row>
    <row r="49" spans="1:6" x14ac:dyDescent="0.4">
      <c r="A49" s="6"/>
      <c r="B49" s="35"/>
      <c r="C49" s="36"/>
      <c r="D49" s="25"/>
      <c r="E49" s="25"/>
      <c r="F49" s="25"/>
    </row>
    <row r="50" spans="1:6" x14ac:dyDescent="0.4">
      <c r="A50" s="6"/>
      <c r="B50" s="35"/>
      <c r="C50" s="36"/>
      <c r="D50" s="25"/>
      <c r="E50" s="25"/>
      <c r="F50" s="25"/>
    </row>
    <row r="51" spans="1:6" x14ac:dyDescent="0.4">
      <c r="A51" s="6"/>
      <c r="B51" s="35"/>
      <c r="C51" s="36"/>
      <c r="D51" s="25"/>
      <c r="E51" s="25"/>
      <c r="F51" s="25"/>
    </row>
    <row r="52" spans="1:6" x14ac:dyDescent="0.4">
      <c r="A52" s="6"/>
      <c r="B52" s="35"/>
      <c r="C52" s="36"/>
      <c r="D52" s="25"/>
      <c r="E52" s="25"/>
      <c r="F52" s="25"/>
    </row>
    <row r="53" spans="1:6" x14ac:dyDescent="0.4">
      <c r="A53" s="6"/>
      <c r="B53" s="35"/>
      <c r="C53" s="36"/>
      <c r="D53" s="25"/>
      <c r="E53" s="25"/>
      <c r="F53" s="25"/>
    </row>
    <row r="54" spans="1:6" x14ac:dyDescent="0.4">
      <c r="A54" s="6"/>
      <c r="B54" s="35"/>
      <c r="C54" s="36"/>
      <c r="D54" s="25"/>
      <c r="E54" s="25"/>
      <c r="F54" s="25"/>
    </row>
    <row r="55" spans="1:6" x14ac:dyDescent="0.4">
      <c r="A55" s="6"/>
      <c r="B55" s="35"/>
      <c r="C55" s="36"/>
      <c r="D55" s="25"/>
      <c r="E55" s="25"/>
      <c r="F55" s="25"/>
    </row>
    <row r="56" spans="1:6" x14ac:dyDescent="0.4">
      <c r="A56" s="6"/>
      <c r="B56" s="35"/>
      <c r="C56" s="36"/>
      <c r="D56" s="25"/>
      <c r="E56" s="25"/>
      <c r="F56" s="25"/>
    </row>
    <row r="57" spans="1:6" x14ac:dyDescent="0.4">
      <c r="A57" s="6"/>
      <c r="B57" s="35"/>
      <c r="C57" s="36"/>
      <c r="D57" s="25"/>
      <c r="E57" s="25"/>
      <c r="F57" s="25"/>
    </row>
    <row r="58" spans="1:6" x14ac:dyDescent="0.4">
      <c r="A58" s="6"/>
      <c r="B58" s="35"/>
      <c r="C58" s="36"/>
      <c r="D58" s="25"/>
      <c r="E58" s="25"/>
      <c r="F58" s="25"/>
    </row>
    <row r="59" spans="1:6" x14ac:dyDescent="0.4">
      <c r="A59" s="6"/>
      <c r="B59" s="35"/>
      <c r="C59" s="36"/>
      <c r="D59" s="25"/>
      <c r="E59" s="25"/>
      <c r="F59" s="25"/>
    </row>
    <row r="60" spans="1:6" x14ac:dyDescent="0.4">
      <c r="A60" s="6"/>
      <c r="B60" s="35"/>
      <c r="C60" s="36"/>
      <c r="D60" s="25"/>
      <c r="E60" s="25"/>
      <c r="F60" s="25"/>
    </row>
    <row r="61" spans="1:6" x14ac:dyDescent="0.4">
      <c r="A61" s="6"/>
      <c r="B61" s="35"/>
      <c r="C61" s="36"/>
      <c r="D61" s="25"/>
      <c r="E61" s="25"/>
      <c r="F61" s="25"/>
    </row>
    <row r="62" spans="1:6" x14ac:dyDescent="0.4">
      <c r="A62" s="6"/>
      <c r="B62" s="35"/>
      <c r="C62" s="36"/>
      <c r="D62" s="25"/>
      <c r="E62" s="25"/>
      <c r="F62" s="25"/>
    </row>
    <row r="63" spans="1:6" x14ac:dyDescent="0.4">
      <c r="A63" s="6"/>
      <c r="B63" s="35"/>
      <c r="C63" s="36"/>
      <c r="D63" s="25"/>
      <c r="E63" s="25"/>
      <c r="F63" s="25"/>
    </row>
    <row r="64" spans="1:6" x14ac:dyDescent="0.4">
      <c r="A64" s="6"/>
      <c r="B64" s="35"/>
      <c r="C64" s="36"/>
      <c r="D64" s="25"/>
      <c r="E64" s="25"/>
      <c r="F64" s="25"/>
    </row>
    <row r="65" spans="1:6" x14ac:dyDescent="0.4">
      <c r="A65" s="6"/>
      <c r="B65" s="35"/>
      <c r="C65" s="36"/>
      <c r="D65" s="25"/>
      <c r="E65" s="25"/>
      <c r="F65" s="25"/>
    </row>
    <row r="66" spans="1:6" x14ac:dyDescent="0.4">
      <c r="A66" s="6"/>
      <c r="B66" s="35"/>
      <c r="C66" s="36"/>
      <c r="D66" s="25"/>
      <c r="E66" s="25"/>
      <c r="F66" s="25"/>
    </row>
    <row r="67" spans="1:6" x14ac:dyDescent="0.4">
      <c r="A67" s="6"/>
      <c r="B67" s="35"/>
      <c r="C67" s="36"/>
      <c r="D67" s="25"/>
      <c r="E67" s="25"/>
      <c r="F67" s="25"/>
    </row>
    <row r="68" spans="1:6" x14ac:dyDescent="0.4">
      <c r="A68" s="6"/>
      <c r="B68" s="35"/>
      <c r="C68" s="36"/>
      <c r="D68" s="25"/>
      <c r="E68" s="25"/>
      <c r="F68" s="25"/>
    </row>
    <row r="69" spans="1:6" x14ac:dyDescent="0.4">
      <c r="A69" s="6"/>
      <c r="B69" s="35"/>
      <c r="C69" s="36"/>
      <c r="D69" s="25"/>
      <c r="E69" s="25"/>
      <c r="F69" s="25"/>
    </row>
    <row r="70" spans="1:6" x14ac:dyDescent="0.4">
      <c r="A70" s="6"/>
      <c r="B70" s="35"/>
      <c r="C70" s="36"/>
      <c r="D70" s="25"/>
      <c r="E70" s="25"/>
      <c r="F70" s="25"/>
    </row>
    <row r="71" spans="1:6" x14ac:dyDescent="0.4">
      <c r="A71" s="6"/>
      <c r="B71" s="35"/>
      <c r="C71" s="36"/>
      <c r="D71" s="25"/>
      <c r="E71" s="25"/>
      <c r="F71" s="25"/>
    </row>
    <row r="72" spans="1:6" x14ac:dyDescent="0.4">
      <c r="A72" s="6"/>
      <c r="B72" s="35"/>
      <c r="C72" s="36"/>
      <c r="D72" s="25"/>
      <c r="E72" s="25"/>
      <c r="F72" s="25"/>
    </row>
    <row r="73" spans="1:6" x14ac:dyDescent="0.4">
      <c r="A73" s="6"/>
      <c r="B73" s="22"/>
      <c r="C73" s="22"/>
      <c r="D73" s="22"/>
      <c r="E73" s="22"/>
      <c r="F73" s="22"/>
    </row>
    <row r="74" spans="1:6" x14ac:dyDescent="0.4">
      <c r="A74" s="6"/>
      <c r="B74" s="22"/>
      <c r="C74" s="22"/>
      <c r="D74" s="22"/>
      <c r="E74" s="22"/>
      <c r="F74" s="22"/>
    </row>
    <row r="75" spans="1:6" x14ac:dyDescent="0.4">
      <c r="A75" s="6"/>
      <c r="B75" s="22"/>
      <c r="C75" s="22"/>
      <c r="D75" s="22"/>
      <c r="E75" s="22"/>
      <c r="F75" s="22"/>
    </row>
    <row r="76" spans="1:6" x14ac:dyDescent="0.4">
      <c r="A76" s="6"/>
      <c r="B76" s="22"/>
      <c r="C76" s="22"/>
      <c r="D76" s="22"/>
      <c r="E76" s="22"/>
      <c r="F76" s="22"/>
    </row>
    <row r="77" spans="1:6" x14ac:dyDescent="0.4">
      <c r="A77" s="6"/>
      <c r="B77" s="22"/>
      <c r="C77" s="22"/>
      <c r="D77" s="22"/>
      <c r="E77" s="22"/>
      <c r="F77" s="22"/>
    </row>
    <row r="78" spans="1:6" x14ac:dyDescent="0.4">
      <c r="A78" s="6"/>
      <c r="B78" s="22"/>
      <c r="C78" s="22"/>
      <c r="D78" s="22"/>
      <c r="E78" s="22"/>
      <c r="F78" s="22"/>
    </row>
    <row r="79" spans="1:6" x14ac:dyDescent="0.4">
      <c r="A79" s="6"/>
      <c r="B79" s="22"/>
      <c r="C79" s="22"/>
      <c r="D79" s="22"/>
      <c r="E79" s="22"/>
      <c r="F79" s="22"/>
    </row>
    <row r="80" spans="1:6" x14ac:dyDescent="0.4">
      <c r="A80" s="6"/>
      <c r="B80" s="22"/>
      <c r="C80" s="22"/>
      <c r="D80" s="22"/>
      <c r="E80" s="22"/>
      <c r="F80" s="22"/>
    </row>
    <row r="81" spans="1:6" x14ac:dyDescent="0.4">
      <c r="A81" s="6">
        <v>78</v>
      </c>
      <c r="B81" s="22"/>
      <c r="C81" s="22"/>
      <c r="D81" s="22"/>
      <c r="E81" s="22"/>
      <c r="F81" s="22"/>
    </row>
    <row r="82" spans="1:6" x14ac:dyDescent="0.4">
      <c r="A82" s="6">
        <v>79</v>
      </c>
      <c r="B82" s="22"/>
      <c r="C82" s="22"/>
      <c r="D82" s="22"/>
      <c r="E82" s="22"/>
      <c r="F82" s="22"/>
    </row>
    <row r="83" spans="1:6" x14ac:dyDescent="0.4">
      <c r="A83" s="6">
        <v>80</v>
      </c>
      <c r="B83" s="22"/>
      <c r="C83" s="22"/>
      <c r="D83" s="22"/>
      <c r="E83" s="22"/>
      <c r="F83" s="22"/>
    </row>
    <row r="84" spans="1:6" x14ac:dyDescent="0.4">
      <c r="A84" s="6">
        <v>81</v>
      </c>
      <c r="B84" s="22"/>
      <c r="C84" s="22"/>
      <c r="D84" s="22"/>
      <c r="E84" s="22"/>
      <c r="F84" s="22"/>
    </row>
    <row r="85" spans="1:6" x14ac:dyDescent="0.4">
      <c r="A85" s="6">
        <v>82</v>
      </c>
      <c r="B85" s="22"/>
      <c r="C85" s="22"/>
      <c r="D85" s="22"/>
      <c r="E85" s="22"/>
      <c r="F85" s="22"/>
    </row>
    <row r="86" spans="1:6" x14ac:dyDescent="0.4">
      <c r="A86" s="6">
        <v>83</v>
      </c>
      <c r="B86" s="22"/>
      <c r="C86" s="22"/>
      <c r="D86" s="22"/>
      <c r="E86" s="22"/>
      <c r="F86" s="22"/>
    </row>
    <row r="87" spans="1:6" x14ac:dyDescent="0.4">
      <c r="A87" s="6">
        <v>84</v>
      </c>
      <c r="B87" s="22"/>
      <c r="C87" s="22"/>
      <c r="D87" s="22"/>
      <c r="E87" s="22"/>
      <c r="F87" s="22"/>
    </row>
    <row r="88" spans="1:6" x14ac:dyDescent="0.4">
      <c r="A88" s="6">
        <v>85</v>
      </c>
      <c r="B88" s="22"/>
      <c r="C88" s="22"/>
      <c r="D88" s="22"/>
      <c r="E88" s="22"/>
      <c r="F88" s="22"/>
    </row>
    <row r="89" spans="1:6" x14ac:dyDescent="0.4">
      <c r="A89" s="6">
        <v>86</v>
      </c>
      <c r="B89" s="22"/>
      <c r="C89" s="22"/>
      <c r="D89" s="22"/>
      <c r="E89" s="22"/>
      <c r="F89" s="22"/>
    </row>
    <row r="90" spans="1:6" x14ac:dyDescent="0.4">
      <c r="A90" s="6">
        <v>87</v>
      </c>
      <c r="B90" s="22"/>
      <c r="C90" s="22"/>
      <c r="D90" s="22"/>
      <c r="E90" s="22"/>
      <c r="F90" s="22"/>
    </row>
    <row r="91" spans="1:6" x14ac:dyDescent="0.4">
      <c r="A91" s="6">
        <v>88</v>
      </c>
      <c r="B91" s="22"/>
      <c r="C91" s="22"/>
      <c r="D91" s="22"/>
      <c r="E91" s="22"/>
      <c r="F91" s="22"/>
    </row>
    <row r="92" spans="1:6" x14ac:dyDescent="0.4">
      <c r="A92" s="6">
        <v>89</v>
      </c>
      <c r="B92" s="22"/>
      <c r="C92" s="22"/>
      <c r="D92" s="22"/>
      <c r="E92" s="22"/>
      <c r="F92" s="22"/>
    </row>
    <row r="93" spans="1:6" x14ac:dyDescent="0.4">
      <c r="A93" s="6">
        <v>90</v>
      </c>
      <c r="B93" s="22"/>
      <c r="C93" s="22"/>
      <c r="D93" s="22"/>
      <c r="E93" s="22"/>
      <c r="F93" s="22"/>
    </row>
    <row r="94" spans="1:6" x14ac:dyDescent="0.4">
      <c r="A94" s="6">
        <v>91</v>
      </c>
      <c r="B94" s="22"/>
      <c r="C94" s="22"/>
      <c r="D94" s="22"/>
      <c r="E94" s="22"/>
      <c r="F94" s="22"/>
    </row>
    <row r="95" spans="1:6" x14ac:dyDescent="0.4">
      <c r="A95" s="6">
        <v>92</v>
      </c>
      <c r="B95" s="22"/>
      <c r="C95" s="22"/>
      <c r="D95" s="22"/>
      <c r="E95" s="22"/>
      <c r="F95" s="22"/>
    </row>
    <row r="96" spans="1:6" x14ac:dyDescent="0.4">
      <c r="A96" s="6">
        <v>93</v>
      </c>
      <c r="B96" s="22"/>
      <c r="C96" s="22"/>
      <c r="D96" s="22"/>
      <c r="E96" s="22"/>
      <c r="F96" s="22"/>
    </row>
    <row r="97" spans="1:6" x14ac:dyDescent="0.4">
      <c r="A97" s="6">
        <v>94</v>
      </c>
      <c r="B97" s="22"/>
      <c r="C97" s="22"/>
      <c r="D97" s="22"/>
      <c r="E97" s="22"/>
      <c r="F97" s="22"/>
    </row>
    <row r="98" spans="1:6" x14ac:dyDescent="0.4">
      <c r="A98" s="6">
        <v>95</v>
      </c>
      <c r="B98" s="22"/>
      <c r="C98" s="22"/>
      <c r="D98" s="22"/>
      <c r="E98" s="22"/>
      <c r="F98" s="22"/>
    </row>
    <row r="99" spans="1:6" x14ac:dyDescent="0.4">
      <c r="A99" s="6">
        <v>96</v>
      </c>
      <c r="B99" s="22"/>
      <c r="C99" s="22"/>
      <c r="D99" s="22"/>
      <c r="E99" s="22"/>
      <c r="F99" s="22"/>
    </row>
    <row r="100" spans="1:6" x14ac:dyDescent="0.4">
      <c r="A100" s="6">
        <v>97</v>
      </c>
      <c r="B100" s="22"/>
      <c r="C100" s="22"/>
      <c r="D100" s="22"/>
      <c r="E100" s="22"/>
      <c r="F100" s="2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7EB1-91FC-49C8-9FAA-480F81AFB255}">
  <sheetPr>
    <tabColor rgb="FFFFFF00"/>
  </sheetPr>
  <dimension ref="A1"/>
  <sheetViews>
    <sheetView topLeftCell="A15" zoomScale="70" zoomScaleNormal="70" workbookViewId="0">
      <selection activeCell="Q14" sqref="Q14"/>
    </sheetView>
  </sheetViews>
  <sheetFormatPr defaultRowHeight="17.399999999999999" x14ac:dyDescent="0.4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총괄</vt:lpstr>
      <vt:lpstr>차단기 트립 진행 내역</vt:lpstr>
      <vt:lpstr>DORS415 리비전 미완료 진행 내역</vt:lpstr>
      <vt:lpstr>W단독 고지국소</vt:lpstr>
      <vt:lpstr>LTE 노출형 DU</vt:lpstr>
      <vt:lpstr>사진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이상민님/춘천품질개선팀_SK오앤에스</cp:lastModifiedBy>
  <cp:lastPrinted>2026-04-14T00:07:24Z</cp:lastPrinted>
  <dcterms:created xsi:type="dcterms:W3CDTF">2023-06-19T08:56:08Z</dcterms:created>
  <dcterms:modified xsi:type="dcterms:W3CDTF">2026-10-13T02:53:18Z</dcterms:modified>
</cp:coreProperties>
</file>