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ymy\Desktop\학교별\목-인하공업전문대학교\23학년도 1학기(금)\11주차\"/>
    </mc:Choice>
  </mc:AlternateContent>
  <xr:revisionPtr revIDLastSave="0" documentId="13_ncr:1_{5E3EABBA-FC6D-4B01-941C-C4B128F6C0D6}" xr6:coauthVersionLast="47" xr6:coauthVersionMax="47" xr10:uidLastSave="{00000000-0000-0000-0000-000000000000}"/>
  <bookViews>
    <workbookView xWindow="-108" yWindow="-108" windowWidth="23256" windowHeight="13896" activeTab="6" xr2:uid="{3DFF212A-F83F-4FA7-9FD7-66E0DFA381B4}"/>
  </bookViews>
  <sheets>
    <sheet name="데이터통합" sheetId="1" r:id="rId1"/>
    <sheet name="부분합" sheetId="2" r:id="rId2"/>
    <sheet name="부분합(예제)" sheetId="3" r:id="rId3"/>
    <sheet name="자동필터" sheetId="11" r:id="rId4"/>
    <sheet name="고급필터" sheetId="4" r:id="rId5"/>
    <sheet name="고급필터 (예제)" sheetId="5" r:id="rId6"/>
    <sheet name="고급필터 (예제2)" sheetId="12" r:id="rId7"/>
    <sheet name="목표값" sheetId="6" state="hidden" r:id="rId8"/>
    <sheet name="연봉목표" sheetId="7" state="hidden" r:id="rId9"/>
    <sheet name="시나리오예제" sheetId="8" state="hidden" r:id="rId10"/>
    <sheet name="시나리오예제완성" sheetId="9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4" hidden="1">고급필터!$B$16:$J$24</definedName>
    <definedName name="_xlnm._FilterDatabase" localSheetId="5" hidden="1">'고급필터 (예제)'!$B$2:$H$10</definedName>
    <definedName name="_xlnm._FilterDatabase" localSheetId="6" hidden="1">'고급필터 (예제2)'!$B$4:$H$12</definedName>
    <definedName name="_xlnm._FilterDatabase" localSheetId="1" hidden="1">부분합!$B$5:$H$13</definedName>
    <definedName name="_xlnm._FilterDatabase" localSheetId="10" hidden="1">시나리오예제완성!$F$4</definedName>
    <definedName name="_xlnm._FilterDatabase" localSheetId="3" hidden="1">자동필터!$B$12:$K$20</definedName>
    <definedName name="CommonDatabase">[1]제품!$G$6:$G$205</definedName>
    <definedName name="CommonDatabase1">[1]제품!$E$6:$E$205</definedName>
    <definedName name="_xlnm.Criteria" localSheetId="5">'고급필터 (예제)'!$K$21:$L$23</definedName>
    <definedName name="_xlnm.Database" localSheetId="5" hidden="1">#REF!</definedName>
    <definedName name="_xlnm.Database" localSheetId="0" hidden="1">#REF!</definedName>
    <definedName name="_xlnm.Database" localSheetId="1" hidden="1">#REF!</definedName>
    <definedName name="_xlnm.Database" localSheetId="9" hidden="1">#REF!</definedName>
    <definedName name="_xlnm.Database" hidden="1">#REF!</definedName>
    <definedName name="_xlnm.Extract" localSheetId="5">'고급필터 (예제)'!$K$24:$Q$24</definedName>
    <definedName name="lhj" hidden="1">#REF!,#REF!</definedName>
    <definedName name="MyRange">OFFSET([2]Sheet3!$A$1,0,0,COUNTA([2]Sheet3!$A:$A),7)</definedName>
    <definedName name="solver_adj" localSheetId="5" hidden="1">#REF!,#REF!</definedName>
    <definedName name="solver_adj" localSheetId="1" hidden="1">#REF!,#REF!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localSheetId="5" hidden="1">#REF!</definedName>
    <definedName name="solver_opt" localSheetId="1" hidden="1">#REF!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localSheetId="5" hidden="1">#REF!,#REF!</definedName>
    <definedName name="solver_tmp" localSheetId="1" hidden="1">#REF!,#REF!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wee">#REF!</definedName>
    <definedName name="교과">#REF!</definedName>
    <definedName name="구분">'고급필터 (예제2)'!$D$5:$D$12</definedName>
    <definedName name="단가표">#REF!</definedName>
    <definedName name="담당">[3]제품목록!$F$3:$F$7</definedName>
    <definedName name="도시">#REF!</definedName>
    <definedName name="등급">[4]거래현황!$H$5:$H$13</definedName>
    <definedName name="몸무게">#REF!</definedName>
    <definedName name="소항목">INDIRECT("항목"&amp;MATCH([5]가계부!IV1,주항목,0))</definedName>
    <definedName name="수능">#REF!</definedName>
    <definedName name="수당비율0">[6]매출!$F$17</definedName>
    <definedName name="수당비율300">[6]매출!$G$17</definedName>
    <definedName name="수당비율500">[6]매출!$H$17</definedName>
    <definedName name="수당합계0">[6]매출!$F$18</definedName>
    <definedName name="수당합계300">[6]매출!$G$18</definedName>
    <definedName name="수당합계500">[6]매출!$H$18</definedName>
    <definedName name="수수료">[4]거래현황!$F$5:$F$13</definedName>
    <definedName name="신청인원">#REF!</definedName>
    <definedName name="영역1">#REF!</definedName>
    <definedName name="영역2">#REF!</definedName>
    <definedName name="영역3">#REF!</definedName>
    <definedName name="영역4">#REF!</definedName>
    <definedName name="예상판매량">시나리오예제완성!$F$6</definedName>
    <definedName name="예약률">[7]종합예제3!$H$5:$H$12</definedName>
    <definedName name="원본">OFFSET([5]가계부!$B$7,0,0,COUNTA([5]가계부!$B$7:$B$65536),6)</definedName>
    <definedName name="이윤">시나리오예제완성!$F$7</definedName>
    <definedName name="작은항목" localSheetId="5">#N/A</definedName>
    <definedName name="작은항목" localSheetId="1">#N/A</definedName>
    <definedName name="작은항목" localSheetId="3">#N/A</definedName>
    <definedName name="작은항목">INDIRECT("항목"&amp;MATCH([5]가계부!_xlbgnm.XFD1,주항목,0))</definedName>
    <definedName name="전체평균" localSheetId="5">#REF!</definedName>
    <definedName name="전체평균">#REF!</definedName>
    <definedName name="제품명">[8]견적서!$M$17:$M$26</definedName>
    <definedName name="제품원본">OFFSET([9]제품목록!$B$2,0,0,COUNTA([9]제품목록!$B$1:$B$65536),7)</definedName>
    <definedName name="제품표">[3]제품목록!$B$3:$D$17</definedName>
    <definedName name="주항목">[5]항목등록!$B$1:$K$1</definedName>
    <definedName name="총매출" localSheetId="5">#REF!</definedName>
    <definedName name="총매출">#REF!</definedName>
    <definedName name="출석" localSheetId="5">#REF!</definedName>
    <definedName name="출석">#REF!</definedName>
    <definedName name="코드">[3]제품목록!$B$3:$B$17</definedName>
    <definedName name="평균비용">'[10]수출입 현황'!#REF!</definedName>
    <definedName name="평균순이익">'[10]수출입 현황'!#REF!</definedName>
    <definedName name="품목명">INDIRECT([9]매입매출관리!XFD1)</definedName>
    <definedName name="피벗범위">OFFSET([11]구성비율!$A$1,0,0,COUNTA([11]구성비율!$A:$A),7)</definedName>
    <definedName name="하반기판매량">[12]종합예제1!$H$5:$H$12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5" l="1"/>
  <c r="K13" i="5"/>
  <c r="J10" i="11" l="1"/>
  <c r="I10" i="11"/>
  <c r="J9" i="11"/>
  <c r="I9" i="11"/>
  <c r="K20" i="11"/>
  <c r="K19" i="11"/>
  <c r="K18" i="11"/>
  <c r="K17" i="11"/>
  <c r="K16" i="11"/>
  <c r="K15" i="11"/>
  <c r="K14" i="11"/>
  <c r="K13" i="11"/>
  <c r="F5" i="9"/>
  <c r="F8" i="9" s="1"/>
  <c r="F9" i="9" s="1"/>
  <c r="F21" i="8"/>
  <c r="F22" i="8" s="1"/>
  <c r="F15" i="7"/>
  <c r="F16" i="7" s="1"/>
  <c r="F9" i="7"/>
  <c r="C9" i="7"/>
  <c r="C15" i="7" s="1"/>
  <c r="C16" i="7" s="1"/>
  <c r="H35" i="6"/>
  <c r="F23" i="6"/>
  <c r="E23" i="6"/>
  <c r="D23" i="6"/>
  <c r="C23" i="6"/>
  <c r="E22" i="6"/>
  <c r="D22" i="6"/>
  <c r="C22" i="6"/>
  <c r="G21" i="6"/>
  <c r="F21" i="6"/>
  <c r="F20" i="6"/>
  <c r="G20" i="6" s="1"/>
  <c r="F19" i="6"/>
  <c r="G19" i="6" s="1"/>
  <c r="G18" i="6"/>
  <c r="F18" i="6"/>
  <c r="G17" i="6"/>
  <c r="F17" i="6"/>
  <c r="F16" i="6"/>
  <c r="G16" i="6" s="1"/>
  <c r="F15" i="6"/>
  <c r="G15" i="6" s="1"/>
  <c r="G14" i="6"/>
  <c r="F14" i="6"/>
  <c r="G13" i="6"/>
  <c r="F13" i="6"/>
  <c r="F12" i="6"/>
  <c r="F22" i="6" s="1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G12" i="6" l="1"/>
</calcChain>
</file>

<file path=xl/sharedStrings.xml><?xml version="1.0" encoding="utf-8"?>
<sst xmlns="http://schemas.openxmlformats.org/spreadsheetml/2006/main" count="422" uniqueCount="196">
  <si>
    <t>지점별 D-커피머신 판매현황</t>
    <phoneticPr fontId="6" type="noConversion"/>
  </si>
  <si>
    <t xml:space="preserve"> </t>
    <phoneticPr fontId="6" type="noConversion"/>
  </si>
  <si>
    <t>지점</t>
    <phoneticPr fontId="9" type="noConversion"/>
  </si>
  <si>
    <t>7월</t>
    <phoneticPr fontId="9" type="noConversion"/>
  </si>
  <si>
    <t>8월</t>
    <phoneticPr fontId="9" type="noConversion"/>
  </si>
  <si>
    <t>9월</t>
    <phoneticPr fontId="9" type="noConversion"/>
  </si>
  <si>
    <t>10월</t>
    <phoneticPr fontId="9" type="noConversion"/>
  </si>
  <si>
    <t>5월</t>
    <phoneticPr fontId="9" type="noConversion"/>
  </si>
  <si>
    <t>6월</t>
    <phoneticPr fontId="9" type="noConversion"/>
  </si>
  <si>
    <t>과천</t>
    <phoneticPr fontId="9" type="noConversion"/>
  </si>
  <si>
    <t>춘천</t>
    <phoneticPr fontId="9" type="noConversion"/>
  </si>
  <si>
    <t>수원</t>
    <phoneticPr fontId="9" type="noConversion"/>
  </si>
  <si>
    <t>광주</t>
    <phoneticPr fontId="9" type="noConversion"/>
  </si>
  <si>
    <t>전주</t>
    <phoneticPr fontId="9" type="noConversion"/>
  </si>
  <si>
    <t>부산</t>
    <phoneticPr fontId="9" type="noConversion"/>
  </si>
  <si>
    <t>대구</t>
    <phoneticPr fontId="9" type="noConversion"/>
  </si>
  <si>
    <t>인천</t>
    <phoneticPr fontId="9" type="noConversion"/>
  </si>
  <si>
    <t>대전</t>
    <phoneticPr fontId="9" type="noConversion"/>
  </si>
  <si>
    <t>6월</t>
  </si>
  <si>
    <t>7월</t>
  </si>
  <si>
    <t>8월</t>
  </si>
  <si>
    <t>9월</t>
  </si>
  <si>
    <t>10월</t>
  </si>
  <si>
    <t>코드</t>
    <phoneticPr fontId="15" type="noConversion"/>
  </si>
  <si>
    <t>프로그램명</t>
    <phoneticPr fontId="15" type="noConversion"/>
  </si>
  <si>
    <t>수강
대상</t>
    <phoneticPr fontId="15" type="noConversion"/>
  </si>
  <si>
    <t>날짜</t>
    <phoneticPr fontId="15" type="noConversion"/>
  </si>
  <si>
    <t>신청
인원(명)</t>
    <phoneticPr fontId="15" type="noConversion"/>
  </si>
  <si>
    <t>수강료
(단위: 원)</t>
    <phoneticPr fontId="15" type="noConversion"/>
  </si>
  <si>
    <t>교육시수</t>
    <phoneticPr fontId="15" type="noConversion"/>
  </si>
  <si>
    <t>PS-P01</t>
  </si>
  <si>
    <t>엔테프라이즈 아키텍처</t>
    <phoneticPr fontId="15" type="noConversion"/>
  </si>
  <si>
    <t>일반인</t>
    <phoneticPr fontId="15" type="noConversion"/>
  </si>
  <si>
    <t>PS-A01</t>
  </si>
  <si>
    <t>미래의 직업</t>
    <phoneticPr fontId="15" type="noConversion"/>
  </si>
  <si>
    <t>대학생</t>
    <phoneticPr fontId="15" type="noConversion"/>
  </si>
  <si>
    <t>PS-P02</t>
  </si>
  <si>
    <t>효과적인 세무회계</t>
    <phoneticPr fontId="15" type="noConversion"/>
  </si>
  <si>
    <t>PS-H01</t>
  </si>
  <si>
    <t>효과적인 시간관리법</t>
    <phoneticPr fontId="15" type="noConversion"/>
  </si>
  <si>
    <t>중고생</t>
    <phoneticPr fontId="15" type="noConversion"/>
  </si>
  <si>
    <t>PS-A02</t>
  </si>
  <si>
    <t>실용독서법</t>
    <phoneticPr fontId="15" type="noConversion"/>
  </si>
  <si>
    <t>PS-A03</t>
  </si>
  <si>
    <t>경영 지도</t>
    <phoneticPr fontId="15" type="noConversion"/>
  </si>
  <si>
    <t>PS-P03</t>
  </si>
  <si>
    <t>목표관리방법</t>
    <phoneticPr fontId="15" type="noConversion"/>
  </si>
  <si>
    <t>PS-H02</t>
  </si>
  <si>
    <t>두뇌활용법</t>
    <phoneticPr fontId="15" type="noConversion"/>
  </si>
  <si>
    <t>수강번호</t>
  </si>
  <si>
    <t>구분</t>
  </si>
  <si>
    <t>강좌명</t>
  </si>
  <si>
    <t>수강요일</t>
  </si>
  <si>
    <t>모집인원</t>
  </si>
  <si>
    <t>수강료
(분기)</t>
  </si>
  <si>
    <t>시작시간</t>
  </si>
  <si>
    <t>F2-01</t>
  </si>
  <si>
    <t>외국어</t>
  </si>
  <si>
    <t>일본어회화</t>
  </si>
  <si>
    <t>수</t>
  </si>
  <si>
    <t>A2-01</t>
  </si>
  <si>
    <t>예능</t>
  </si>
  <si>
    <t>사물놀이</t>
  </si>
  <si>
    <t>금</t>
  </si>
  <si>
    <t>A1-02</t>
  </si>
  <si>
    <t>한글서예</t>
  </si>
  <si>
    <t>월</t>
  </si>
  <si>
    <t>S2-01</t>
  </si>
  <si>
    <t>스포츠</t>
  </si>
  <si>
    <t>댄스스포츠</t>
  </si>
  <si>
    <t>화</t>
  </si>
  <si>
    <t>F3-02</t>
  </si>
  <si>
    <t>영어회화</t>
  </si>
  <si>
    <t>F2-03</t>
  </si>
  <si>
    <t>중국어</t>
  </si>
  <si>
    <t>A3-03</t>
  </si>
  <si>
    <t>성악</t>
  </si>
  <si>
    <t>S2-02</t>
  </si>
  <si>
    <t>생활요가</t>
  </si>
  <si>
    <t>근무 날짜</t>
    <phoneticPr fontId="6" type="noConversion"/>
  </si>
  <si>
    <t>사원명</t>
    <phoneticPr fontId="6" type="noConversion"/>
  </si>
  <si>
    <t>성별</t>
  </si>
  <si>
    <t>근무
장소</t>
    <phoneticPr fontId="6" type="noConversion"/>
  </si>
  <si>
    <t>출근
시간</t>
  </si>
  <si>
    <t>퇴근
시간</t>
  </si>
  <si>
    <t>근무수당</t>
  </si>
  <si>
    <t>근무
시간</t>
  </si>
  <si>
    <t>근무요일</t>
  </si>
  <si>
    <t>김민준</t>
    <phoneticPr fontId="6" type="noConversion"/>
  </si>
  <si>
    <t>여자</t>
    <phoneticPr fontId="6" type="noConversion"/>
  </si>
  <si>
    <t>홀</t>
    <phoneticPr fontId="6" type="noConversion"/>
  </si>
  <si>
    <t>김중기</t>
  </si>
  <si>
    <t>남자</t>
    <phoneticPr fontId="6" type="noConversion"/>
  </si>
  <si>
    <t>주방</t>
  </si>
  <si>
    <t>오영진</t>
    <phoneticPr fontId="6" type="noConversion"/>
  </si>
  <si>
    <t>카운터</t>
    <phoneticPr fontId="6" type="noConversion"/>
  </si>
  <si>
    <t>이진영</t>
    <phoneticPr fontId="6" type="noConversion"/>
  </si>
  <si>
    <t>주방</t>
    <phoneticPr fontId="6" type="noConversion"/>
  </si>
  <si>
    <t>김상준</t>
    <phoneticPr fontId="6" type="noConversion"/>
  </si>
  <si>
    <t>주영인</t>
    <phoneticPr fontId="6" type="noConversion"/>
  </si>
  <si>
    <t>김윤주</t>
    <phoneticPr fontId="6" type="noConversion"/>
  </si>
  <si>
    <t>박오현</t>
    <phoneticPr fontId="6" type="noConversion"/>
  </si>
  <si>
    <t xml:space="preserve"> 데이터 가상분석 - 목표값</t>
    <phoneticPr fontId="6" type="noConversion"/>
  </si>
  <si>
    <t>이름</t>
    <phoneticPr fontId="21" type="noConversion"/>
  </si>
  <si>
    <t>영어</t>
    <phoneticPr fontId="21" type="noConversion"/>
  </si>
  <si>
    <t>상식</t>
    <phoneticPr fontId="21" type="noConversion"/>
  </si>
  <si>
    <t>면접</t>
    <phoneticPr fontId="21" type="noConversion"/>
  </si>
  <si>
    <t>평균</t>
    <phoneticPr fontId="21" type="noConversion"/>
  </si>
  <si>
    <t>학점</t>
    <phoneticPr fontId="21" type="noConversion"/>
  </si>
  <si>
    <t>성유진</t>
    <phoneticPr fontId="6" type="noConversion"/>
  </si>
  <si>
    <t>이경호</t>
    <phoneticPr fontId="6" type="noConversion"/>
  </si>
  <si>
    <t>한경임</t>
    <phoneticPr fontId="6" type="noConversion"/>
  </si>
  <si>
    <t>이서진</t>
    <phoneticPr fontId="6" type="noConversion"/>
  </si>
  <si>
    <t>장우혁</t>
    <phoneticPr fontId="6" type="noConversion"/>
  </si>
  <si>
    <t>김윤서</t>
    <phoneticPr fontId="21" type="noConversion"/>
  </si>
  <si>
    <t>한혜정</t>
    <phoneticPr fontId="21" type="noConversion"/>
  </si>
  <si>
    <t>김성진</t>
    <phoneticPr fontId="21" type="noConversion"/>
  </si>
  <si>
    <t>박진우</t>
    <phoneticPr fontId="21" type="noConversion"/>
  </si>
  <si>
    <t>도혜빈</t>
    <phoneticPr fontId="21" type="noConversion"/>
  </si>
  <si>
    <t>합  계</t>
    <phoneticPr fontId="6" type="noConversion"/>
  </si>
  <si>
    <t>평  균</t>
    <phoneticPr fontId="6" type="noConversion"/>
  </si>
  <si>
    <t>교육시수평균</t>
    <phoneticPr fontId="11" type="noConversion"/>
  </si>
  <si>
    <t>현재의 연봉</t>
    <phoneticPr fontId="6" type="noConversion"/>
  </si>
  <si>
    <t>약 5천만 원</t>
    <phoneticPr fontId="6" type="noConversion"/>
  </si>
  <si>
    <t>연봉 1억을 위한</t>
    <phoneticPr fontId="6" type="noConversion"/>
  </si>
  <si>
    <t xml:space="preserve"> 월 판매량 목표</t>
    <phoneticPr fontId="6" type="noConversion"/>
  </si>
  <si>
    <t>월 판매량</t>
    <phoneticPr fontId="6" type="noConversion"/>
  </si>
  <si>
    <t>평균 단가</t>
    <phoneticPr fontId="6" type="noConversion"/>
  </si>
  <si>
    <t>판매 수수료</t>
    <phoneticPr fontId="6" type="noConversion"/>
  </si>
  <si>
    <t>판매수당</t>
    <phoneticPr fontId="6" type="noConversion"/>
  </si>
  <si>
    <t>팀장수당</t>
    <phoneticPr fontId="6" type="noConversion"/>
  </si>
  <si>
    <t>가족수당</t>
    <phoneticPr fontId="6" type="noConversion"/>
  </si>
  <si>
    <t>교통비</t>
    <phoneticPr fontId="6" type="noConversion"/>
  </si>
  <si>
    <t>식대</t>
    <phoneticPr fontId="6" type="noConversion"/>
  </si>
  <si>
    <t>월평균수령액</t>
    <phoneticPr fontId="6" type="noConversion"/>
  </si>
  <si>
    <t>연봉</t>
    <phoneticPr fontId="6" type="noConversion"/>
  </si>
  <si>
    <t xml:space="preserve"> 데이터 가상분석 - 시나리오</t>
    <phoneticPr fontId="6" type="noConversion"/>
  </si>
  <si>
    <t>[표1] 제품 원가</t>
    <phoneticPr fontId="6" type="noConversion"/>
  </si>
  <si>
    <t>[표2] 제품 판매 예상 시나리오</t>
    <phoneticPr fontId="6" type="noConversion"/>
  </si>
  <si>
    <t>제품명</t>
    <phoneticPr fontId="21" type="noConversion"/>
  </si>
  <si>
    <t>원가</t>
    <phoneticPr fontId="21" type="noConversion"/>
  </si>
  <si>
    <t>사과</t>
    <phoneticPr fontId="6" type="noConversion"/>
  </si>
  <si>
    <t>배</t>
    <phoneticPr fontId="6" type="noConversion"/>
  </si>
  <si>
    <t>예상판매량</t>
    <phoneticPr fontId="21" type="noConversion"/>
  </si>
  <si>
    <t>귤</t>
    <phoneticPr fontId="6" type="noConversion"/>
  </si>
  <si>
    <t>마진율</t>
    <phoneticPr fontId="21" type="noConversion"/>
  </si>
  <si>
    <t>포도</t>
    <phoneticPr fontId="6" type="noConversion"/>
  </si>
  <si>
    <t>판매가</t>
    <phoneticPr fontId="21" type="noConversion"/>
  </si>
  <si>
    <t>호두</t>
    <phoneticPr fontId="6" type="noConversion"/>
  </si>
  <si>
    <t>매출액</t>
    <phoneticPr fontId="21" type="noConversion"/>
  </si>
  <si>
    <t>아몬드</t>
    <phoneticPr fontId="6" type="noConversion"/>
  </si>
  <si>
    <t>체리</t>
    <phoneticPr fontId="6" type="noConversion"/>
  </si>
  <si>
    <t>홍삼</t>
    <phoneticPr fontId="6" type="noConversion"/>
  </si>
  <si>
    <t>홍삼원액</t>
    <phoneticPr fontId="6" type="noConversion"/>
  </si>
  <si>
    <t>AN-569</t>
    <phoneticPr fontId="6" type="noConversion"/>
  </si>
  <si>
    <t>호두</t>
  </si>
  <si>
    <t>고급필터</t>
    <phoneticPr fontId="11" type="noConversion"/>
  </si>
  <si>
    <t>번호</t>
    <phoneticPr fontId="6" type="noConversion"/>
  </si>
  <si>
    <t>필터 &amp; SUBTOTAL</t>
    <phoneticPr fontId="11" type="noConversion"/>
  </si>
  <si>
    <t>합/평균</t>
    <phoneticPr fontId="11" type="noConversion"/>
  </si>
  <si>
    <t>SUBTOTAL
합/평균</t>
    <phoneticPr fontId="11" type="noConversion"/>
  </si>
  <si>
    <t>게임코드</t>
    <phoneticPr fontId="6" type="noConversion"/>
  </si>
  <si>
    <t>게임명</t>
    <phoneticPr fontId="6" type="noConversion"/>
  </si>
  <si>
    <t>구분</t>
    <phoneticPr fontId="6" type="noConversion"/>
  </si>
  <si>
    <t>특징</t>
    <phoneticPr fontId="6" type="noConversion"/>
  </si>
  <si>
    <t>출시일</t>
    <phoneticPr fontId="6" type="noConversion"/>
  </si>
  <si>
    <t>용량</t>
    <phoneticPr fontId="6" type="noConversion"/>
  </si>
  <si>
    <t>판매금액
(단위:원)</t>
    <phoneticPr fontId="6" type="noConversion"/>
  </si>
  <si>
    <t>SA-241</t>
    <phoneticPr fontId="6" type="noConversion"/>
  </si>
  <si>
    <t>놀이공원이야기</t>
    <phoneticPr fontId="6" type="noConversion"/>
  </si>
  <si>
    <t>시뮬레이션</t>
    <phoneticPr fontId="6" type="noConversion"/>
  </si>
  <si>
    <t>가상현실체험</t>
    <phoneticPr fontId="6" type="noConversion"/>
  </si>
  <si>
    <t>AC-152</t>
    <phoneticPr fontId="6" type="noConversion"/>
  </si>
  <si>
    <t>물의순환</t>
    <phoneticPr fontId="6" type="noConversion"/>
  </si>
  <si>
    <t>어드벤쳐</t>
    <phoneticPr fontId="6" type="noConversion"/>
  </si>
  <si>
    <t>교육용</t>
    <phoneticPr fontId="6" type="noConversion"/>
  </si>
  <si>
    <t>SA-233</t>
    <phoneticPr fontId="6" type="noConversion"/>
  </si>
  <si>
    <t>뚜비의도넛가게</t>
    <phoneticPr fontId="6" type="noConversion"/>
  </si>
  <si>
    <t>음식만들기</t>
    <phoneticPr fontId="6" type="noConversion"/>
  </si>
  <si>
    <t>RE-323</t>
    <phoneticPr fontId="6" type="noConversion"/>
  </si>
  <si>
    <t>보트경주</t>
    <phoneticPr fontId="6" type="noConversion"/>
  </si>
  <si>
    <t>롤플레잉</t>
    <phoneticPr fontId="6" type="noConversion"/>
  </si>
  <si>
    <t>3D그래픽</t>
    <phoneticPr fontId="6" type="noConversion"/>
  </si>
  <si>
    <t>RT-342</t>
    <phoneticPr fontId="6" type="noConversion"/>
  </si>
  <si>
    <t>피그모험</t>
    <phoneticPr fontId="6" type="noConversion"/>
  </si>
  <si>
    <t>목표달성</t>
    <phoneticPr fontId="6" type="noConversion"/>
  </si>
  <si>
    <t>ST-232</t>
    <phoneticPr fontId="6" type="noConversion"/>
  </si>
  <si>
    <t>톰의브리지</t>
    <phoneticPr fontId="6" type="noConversion"/>
  </si>
  <si>
    <t>사고력</t>
    <phoneticPr fontId="6" type="noConversion"/>
  </si>
  <si>
    <t>AA-121</t>
    <phoneticPr fontId="6" type="noConversion"/>
  </si>
  <si>
    <t>양이의철도여행</t>
    <phoneticPr fontId="6" type="noConversion"/>
  </si>
  <si>
    <t>RA-321</t>
    <phoneticPr fontId="6" type="noConversion"/>
  </si>
  <si>
    <t>드래곤키우기</t>
    <phoneticPr fontId="6" type="noConversion"/>
  </si>
  <si>
    <t>판타지체험</t>
    <phoneticPr fontId="6" type="noConversion"/>
  </si>
  <si>
    <t>조건</t>
    <phoneticPr fontId="15" type="noConversion"/>
  </si>
  <si>
    <t>대학생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</si>
</sst>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General\ &quot;H&quot;"/>
    <numFmt numFmtId="178" formatCode="General&quot;명&quot;"/>
    <numFmt numFmtId="179" formatCode="yyyy&quot;-&quot;mm&quot;-&quot;dd"/>
    <numFmt numFmtId="180" formatCode="#,##0&quot;원&quot;"/>
    <numFmt numFmtId="181" formatCode="0.0"/>
    <numFmt numFmtId="182" formatCode="0.0%_-"/>
    <numFmt numFmtId="184" formatCode="General&quot;MB&quot;"/>
  </numFmts>
  <fonts count="2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indexed="57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sz val="11"/>
      <name val="굴림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굴림"/>
      <family val="3"/>
      <charset val="129"/>
    </font>
    <font>
      <sz val="11"/>
      <name val="돋움"/>
      <family val="3"/>
      <charset val="129"/>
    </font>
    <font>
      <b/>
      <sz val="11"/>
      <color theme="9" tint="-0.499984740745262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0" fontId="4" fillId="0" borderId="1" applyNumberFormat="0" applyFill="0" applyAlignment="0" applyProtection="0">
      <alignment vertical="center"/>
    </xf>
    <xf numFmtId="0" fontId="5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3">
    <xf numFmtId="0" fontId="0" fillId="0" borderId="0" xfId="0"/>
    <xf numFmtId="0" fontId="5" fillId="0" borderId="0" xfId="2">
      <alignment vertical="center"/>
    </xf>
    <xf numFmtId="0" fontId="5" fillId="0" borderId="0" xfId="2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2" applyFont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5" fillId="0" borderId="2" xfId="2" applyBorder="1" applyAlignment="1">
      <alignment horizontal="center" vertical="center"/>
    </xf>
    <xf numFmtId="41" fontId="0" fillId="0" borderId="2" xfId="3" applyFont="1" applyBorder="1" applyAlignment="1">
      <alignment horizontal="center" vertical="center"/>
    </xf>
    <xf numFmtId="41" fontId="10" fillId="0" borderId="2" xfId="3" applyFont="1" applyBorder="1">
      <alignment vertical="center"/>
    </xf>
    <xf numFmtId="41" fontId="0" fillId="0" borderId="2" xfId="0" applyNumberFormat="1" applyBorder="1" applyAlignment="1">
      <alignment vertical="center"/>
    </xf>
    <xf numFmtId="41" fontId="5" fillId="0" borderId="2" xfId="2" applyNumberFormat="1" applyBorder="1">
      <alignment vertical="center"/>
    </xf>
    <xf numFmtId="0" fontId="7" fillId="0" borderId="0" xfId="2" applyFo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14" fontId="14" fillId="0" borderId="4" xfId="4" applyNumberFormat="1" applyFont="1" applyBorder="1" applyAlignment="1">
      <alignment horizontal="center" vertical="center"/>
    </xf>
    <xf numFmtId="176" fontId="14" fillId="0" borderId="4" xfId="4" applyNumberFormat="1" applyFont="1" applyBorder="1" applyAlignment="1">
      <alignment horizontal="right" vertical="center"/>
    </xf>
    <xf numFmtId="41" fontId="14" fillId="0" borderId="4" xfId="5" applyFont="1" applyFill="1" applyBorder="1" applyAlignment="1">
      <alignment horizontal="right" vertical="center"/>
    </xf>
    <xf numFmtId="177" fontId="14" fillId="0" borderId="4" xfId="0" applyNumberFormat="1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14" fontId="14" fillId="0" borderId="0" xfId="4" applyNumberFormat="1" applyFont="1" applyBorder="1" applyAlignment="1">
      <alignment horizontal="center" vertical="center"/>
    </xf>
    <xf numFmtId="176" fontId="14" fillId="0" borderId="0" xfId="4" applyNumberFormat="1" applyFont="1" applyBorder="1" applyAlignment="1">
      <alignment horizontal="right" vertical="center"/>
    </xf>
    <xf numFmtId="41" fontId="14" fillId="0" borderId="0" xfId="5" applyFont="1" applyFill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4" fontId="14" fillId="0" borderId="0" xfId="0" applyNumberFormat="1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4" fontId="14" fillId="0" borderId="5" xfId="4" applyNumberFormat="1" applyFont="1" applyBorder="1" applyAlignment="1">
      <alignment horizontal="center" vertical="center"/>
    </xf>
    <xf numFmtId="176" fontId="14" fillId="0" borderId="5" xfId="4" applyNumberFormat="1" applyFont="1" applyBorder="1" applyAlignment="1">
      <alignment horizontal="right" vertical="center"/>
    </xf>
    <xf numFmtId="41" fontId="14" fillId="0" borderId="5" xfId="5" applyFont="1" applyFill="1" applyBorder="1" applyAlignment="1">
      <alignment horizontal="right" vertical="center"/>
    </xf>
    <xf numFmtId="177" fontId="14" fillId="0" borderId="5" xfId="0" applyNumberFormat="1" applyFont="1" applyBorder="1" applyAlignment="1">
      <alignment horizontal="right" vertical="center"/>
    </xf>
    <xf numFmtId="0" fontId="17" fillId="4" borderId="6" xfId="6" applyFont="1" applyFill="1" applyBorder="1" applyAlignment="1">
      <alignment horizontal="center" vertical="center"/>
    </xf>
    <xf numFmtId="0" fontId="17" fillId="4" borderId="7" xfId="6" applyFont="1" applyFill="1" applyBorder="1" applyAlignment="1">
      <alignment horizontal="center" vertical="center"/>
    </xf>
    <xf numFmtId="0" fontId="17" fillId="4" borderId="7" xfId="6" applyFont="1" applyFill="1" applyBorder="1" applyAlignment="1">
      <alignment horizontal="center" vertical="center" wrapText="1"/>
    </xf>
    <xf numFmtId="0" fontId="17" fillId="0" borderId="8" xfId="6" applyFont="1" applyBorder="1" applyAlignment="1">
      <alignment horizontal="center" vertical="center"/>
    </xf>
    <xf numFmtId="0" fontId="17" fillId="0" borderId="9" xfId="6" applyFont="1" applyBorder="1" applyAlignment="1">
      <alignment horizontal="center" vertical="center"/>
    </xf>
    <xf numFmtId="0" fontId="17" fillId="0" borderId="9" xfId="7" applyNumberFormat="1" applyFont="1" applyBorder="1" applyAlignment="1">
      <alignment horizontal="center" vertical="center"/>
    </xf>
    <xf numFmtId="178" fontId="17" fillId="0" borderId="9" xfId="7" applyNumberFormat="1" applyFont="1" applyBorder="1" applyAlignment="1">
      <alignment horizontal="right" vertical="center"/>
    </xf>
    <xf numFmtId="41" fontId="17" fillId="0" borderId="9" xfId="7" applyFont="1" applyBorder="1" applyAlignment="1">
      <alignment horizontal="center" vertical="center"/>
    </xf>
    <xf numFmtId="20" fontId="17" fillId="0" borderId="9" xfId="8" applyNumberFormat="1" applyFont="1" applyBorder="1" applyAlignment="1">
      <alignment horizontal="center" vertical="center"/>
    </xf>
    <xf numFmtId="0" fontId="17" fillId="0" borderId="10" xfId="6" applyFont="1" applyBorder="1" applyAlignment="1">
      <alignment horizontal="center" vertical="center"/>
    </xf>
    <xf numFmtId="0" fontId="17" fillId="0" borderId="2" xfId="6" applyFont="1" applyBorder="1" applyAlignment="1">
      <alignment horizontal="center" vertical="center"/>
    </xf>
    <xf numFmtId="0" fontId="17" fillId="0" borderId="2" xfId="7" applyNumberFormat="1" applyFont="1" applyBorder="1" applyAlignment="1">
      <alignment horizontal="center" vertical="center"/>
    </xf>
    <xf numFmtId="178" fontId="17" fillId="0" borderId="2" xfId="7" applyNumberFormat="1" applyFont="1" applyBorder="1" applyAlignment="1">
      <alignment horizontal="right" vertical="center"/>
    </xf>
    <xf numFmtId="41" fontId="17" fillId="0" borderId="2" xfId="7" applyFont="1" applyBorder="1" applyAlignment="1">
      <alignment horizontal="center" vertical="center"/>
    </xf>
    <xf numFmtId="20" fontId="17" fillId="0" borderId="2" xfId="8" applyNumberFormat="1" applyFont="1" applyBorder="1" applyAlignment="1">
      <alignment horizontal="center" vertical="center"/>
    </xf>
    <xf numFmtId="0" fontId="17" fillId="0" borderId="11" xfId="6" applyFont="1" applyBorder="1" applyAlignment="1">
      <alignment horizontal="center" vertical="center"/>
    </xf>
    <xf numFmtId="0" fontId="17" fillId="0" borderId="12" xfId="6" applyFont="1" applyBorder="1" applyAlignment="1">
      <alignment horizontal="center" vertical="center"/>
    </xf>
    <xf numFmtId="0" fontId="17" fillId="0" borderId="12" xfId="7" applyNumberFormat="1" applyFont="1" applyBorder="1" applyAlignment="1">
      <alignment horizontal="center" vertical="center"/>
    </xf>
    <xf numFmtId="178" fontId="17" fillId="0" borderId="12" xfId="7" applyNumberFormat="1" applyFont="1" applyBorder="1" applyAlignment="1">
      <alignment horizontal="right" vertical="center"/>
    </xf>
    <xf numFmtId="41" fontId="17" fillId="0" borderId="12" xfId="7" applyFont="1" applyBorder="1" applyAlignment="1">
      <alignment horizontal="center" vertical="center"/>
    </xf>
    <xf numFmtId="20" fontId="17" fillId="0" borderId="12" xfId="8" applyNumberFormat="1" applyFont="1" applyBorder="1" applyAlignment="1">
      <alignment horizontal="center" vertical="center"/>
    </xf>
    <xf numFmtId="0" fontId="4" fillId="0" borderId="1" xfId="1" applyAlignment="1"/>
    <xf numFmtId="0" fontId="14" fillId="4" borderId="6" xfId="9" applyFont="1" applyFill="1" applyBorder="1" applyAlignment="1">
      <alignment horizontal="center" vertical="center"/>
    </xf>
    <xf numFmtId="0" fontId="14" fillId="4" borderId="7" xfId="9" applyFont="1" applyFill="1" applyBorder="1" applyAlignment="1">
      <alignment horizontal="center" vertical="center" wrapText="1"/>
    </xf>
    <xf numFmtId="0" fontId="14" fillId="4" borderId="13" xfId="9" applyFont="1" applyFill="1" applyBorder="1" applyAlignment="1">
      <alignment horizontal="center" vertical="center" wrapText="1"/>
    </xf>
    <xf numFmtId="179" fontId="14" fillId="0" borderId="14" xfId="9" applyNumberFormat="1" applyFont="1" applyBorder="1" applyAlignment="1">
      <alignment horizontal="center" vertical="center"/>
    </xf>
    <xf numFmtId="0" fontId="14" fillId="0" borderId="15" xfId="9" applyFont="1" applyBorder="1" applyAlignment="1">
      <alignment horizontal="center" vertical="center"/>
    </xf>
    <xf numFmtId="179" fontId="14" fillId="0" borderId="15" xfId="10" applyNumberFormat="1" applyFont="1" applyBorder="1" applyAlignment="1">
      <alignment horizontal="center" vertical="center"/>
    </xf>
    <xf numFmtId="176" fontId="14" fillId="0" borderId="15" xfId="10" applyNumberFormat="1" applyFont="1" applyBorder="1" applyAlignment="1">
      <alignment horizontal="center" vertical="center"/>
    </xf>
    <xf numFmtId="20" fontId="14" fillId="0" borderId="2" xfId="9" applyNumberFormat="1" applyFont="1" applyBorder="1" applyAlignment="1">
      <alignment horizontal="center" vertical="center"/>
    </xf>
    <xf numFmtId="20" fontId="14" fillId="0" borderId="15" xfId="9" applyNumberFormat="1" applyFont="1" applyBorder="1" applyAlignment="1">
      <alignment horizontal="center" vertical="center"/>
    </xf>
    <xf numFmtId="180" fontId="14" fillId="0" borderId="15" xfId="10" applyNumberFormat="1" applyFont="1" applyBorder="1" applyAlignment="1">
      <alignment horizontal="right" vertical="center"/>
    </xf>
    <xf numFmtId="0" fontId="14" fillId="0" borderId="15" xfId="11" quotePrefix="1" applyNumberFormat="1" applyFont="1" applyBorder="1" applyAlignment="1">
      <alignment horizontal="center" vertical="center"/>
    </xf>
    <xf numFmtId="0" fontId="14" fillId="0" borderId="16" xfId="9" quotePrefix="1" applyFont="1" applyBorder="1" applyAlignment="1">
      <alignment horizontal="center" vertical="center"/>
    </xf>
    <xf numFmtId="179" fontId="14" fillId="0" borderId="10" xfId="9" applyNumberFormat="1" applyFont="1" applyBorder="1" applyAlignment="1">
      <alignment horizontal="center" vertical="center"/>
    </xf>
    <xf numFmtId="0" fontId="14" fillId="0" borderId="2" xfId="9" applyFont="1" applyBorder="1" applyAlignment="1">
      <alignment horizontal="center" vertical="center"/>
    </xf>
    <xf numFmtId="179" fontId="14" fillId="0" borderId="2" xfId="10" applyNumberFormat="1" applyFont="1" applyBorder="1" applyAlignment="1">
      <alignment horizontal="center" vertical="center"/>
    </xf>
    <xf numFmtId="176" fontId="14" fillId="0" borderId="2" xfId="10" applyNumberFormat="1" applyFont="1" applyBorder="1" applyAlignment="1">
      <alignment horizontal="center" vertical="center"/>
    </xf>
    <xf numFmtId="180" fontId="14" fillId="0" borderId="2" xfId="10" applyNumberFormat="1" applyFont="1" applyBorder="1" applyAlignment="1">
      <alignment horizontal="right" vertical="center"/>
    </xf>
    <xf numFmtId="0" fontId="14" fillId="0" borderId="2" xfId="11" quotePrefix="1" applyNumberFormat="1" applyFont="1" applyBorder="1" applyAlignment="1">
      <alignment horizontal="center" vertical="center"/>
    </xf>
    <xf numFmtId="0" fontId="14" fillId="0" borderId="17" xfId="9" quotePrefix="1" applyFont="1" applyBorder="1" applyAlignment="1">
      <alignment horizontal="center" vertical="center"/>
    </xf>
    <xf numFmtId="179" fontId="14" fillId="0" borderId="11" xfId="9" applyNumberFormat="1" applyFont="1" applyBorder="1" applyAlignment="1">
      <alignment horizontal="center" vertical="center"/>
    </xf>
    <xf numFmtId="0" fontId="14" fillId="0" borderId="12" xfId="9" applyFont="1" applyBorder="1" applyAlignment="1">
      <alignment horizontal="center" vertical="center"/>
    </xf>
    <xf numFmtId="179" fontId="14" fillId="0" borderId="12" xfId="10" applyNumberFormat="1" applyFont="1" applyBorder="1" applyAlignment="1">
      <alignment horizontal="center" vertical="center"/>
    </xf>
    <xf numFmtId="176" fontId="14" fillId="0" borderId="12" xfId="10" applyNumberFormat="1" applyFont="1" applyBorder="1" applyAlignment="1">
      <alignment horizontal="center" vertical="center"/>
    </xf>
    <xf numFmtId="20" fontId="14" fillId="0" borderId="12" xfId="9" applyNumberFormat="1" applyFont="1" applyBorder="1" applyAlignment="1">
      <alignment horizontal="center" vertical="center"/>
    </xf>
    <xf numFmtId="180" fontId="14" fillId="0" borderId="12" xfId="10" applyNumberFormat="1" applyFont="1" applyBorder="1" applyAlignment="1">
      <alignment horizontal="right" vertical="center"/>
    </xf>
    <xf numFmtId="0" fontId="14" fillId="0" borderId="12" xfId="11" quotePrefix="1" applyNumberFormat="1" applyFont="1" applyBorder="1" applyAlignment="1">
      <alignment horizontal="center" vertical="center"/>
    </xf>
    <xf numFmtId="0" fontId="14" fillId="0" borderId="18" xfId="9" quotePrefix="1" applyFont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4" fontId="14" fillId="0" borderId="9" xfId="12" applyNumberFormat="1" applyFont="1" applyBorder="1" applyAlignment="1">
      <alignment horizontal="center" vertical="center"/>
    </xf>
    <xf numFmtId="176" fontId="14" fillId="0" borderId="9" xfId="12" applyNumberFormat="1" applyFont="1" applyBorder="1" applyAlignment="1">
      <alignment horizontal="right" vertical="center"/>
    </xf>
    <xf numFmtId="41" fontId="14" fillId="0" borderId="9" xfId="13" applyFont="1" applyFill="1" applyBorder="1" applyAlignment="1">
      <alignment horizontal="right" vertical="center"/>
    </xf>
    <xf numFmtId="177" fontId="14" fillId="0" borderId="9" xfId="0" applyNumberFormat="1" applyFont="1" applyBorder="1" applyAlignment="1">
      <alignment horizontal="right" vertical="center"/>
    </xf>
    <xf numFmtId="0" fontId="14" fillId="0" borderId="1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4" fontId="14" fillId="0" borderId="2" xfId="12" applyNumberFormat="1" applyFont="1" applyBorder="1" applyAlignment="1">
      <alignment horizontal="center" vertical="center"/>
    </xf>
    <xf numFmtId="176" fontId="14" fillId="0" borderId="2" xfId="12" applyNumberFormat="1" applyFont="1" applyBorder="1" applyAlignment="1">
      <alignment horizontal="right" vertical="center"/>
    </xf>
    <xf numFmtId="41" fontId="14" fillId="0" borderId="2" xfId="13" applyFont="1" applyFill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4" fontId="14" fillId="0" borderId="2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4" fontId="14" fillId="0" borderId="12" xfId="12" applyNumberFormat="1" applyFont="1" applyBorder="1" applyAlignment="1">
      <alignment horizontal="center" vertical="center"/>
    </xf>
    <xf numFmtId="176" fontId="14" fillId="0" borderId="12" xfId="12" applyNumberFormat="1" applyFont="1" applyBorder="1" applyAlignment="1">
      <alignment horizontal="right" vertical="center"/>
    </xf>
    <xf numFmtId="41" fontId="14" fillId="0" borderId="12" xfId="13" applyFont="1" applyFill="1" applyBorder="1" applyAlignment="1">
      <alignment horizontal="right" vertical="center"/>
    </xf>
    <xf numFmtId="177" fontId="14" fillId="0" borderId="12" xfId="0" applyNumberFormat="1" applyFont="1" applyBorder="1" applyAlignment="1">
      <alignment horizontal="right" vertical="center"/>
    </xf>
    <xf numFmtId="0" fontId="3" fillId="0" borderId="0" xfId="14">
      <alignment vertical="center"/>
    </xf>
    <xf numFmtId="0" fontId="19" fillId="0" borderId="0" xfId="14" applyFont="1">
      <alignment vertical="center"/>
    </xf>
    <xf numFmtId="0" fontId="20" fillId="5" borderId="19" xfId="15" applyFont="1" applyFill="1" applyBorder="1" applyAlignment="1">
      <alignment horizontal="center" vertical="center"/>
    </xf>
    <xf numFmtId="0" fontId="20" fillId="5" borderId="20" xfId="15" applyFont="1" applyFill="1" applyBorder="1" applyAlignment="1">
      <alignment horizontal="center" vertical="center"/>
    </xf>
    <xf numFmtId="0" fontId="20" fillId="5" borderId="21" xfId="15" applyFont="1" applyFill="1" applyBorder="1" applyAlignment="1">
      <alignment horizontal="center" vertical="center"/>
    </xf>
    <xf numFmtId="0" fontId="22" fillId="0" borderId="0" xfId="15" applyFont="1">
      <alignment vertical="center"/>
    </xf>
    <xf numFmtId="0" fontId="22" fillId="0" borderId="8" xfId="15" applyFont="1" applyBorder="1" applyAlignment="1">
      <alignment horizontal="center" vertical="center"/>
    </xf>
    <xf numFmtId="1" fontId="22" fillId="0" borderId="9" xfId="15" applyNumberFormat="1" applyFont="1" applyBorder="1" applyAlignment="1">
      <alignment horizontal="center" vertical="center"/>
    </xf>
    <xf numFmtId="181" fontId="22" fillId="0" borderId="9" xfId="15" applyNumberFormat="1" applyFont="1" applyBorder="1" applyAlignment="1">
      <alignment horizontal="center" vertical="center"/>
    </xf>
    <xf numFmtId="0" fontId="22" fillId="0" borderId="22" xfId="15" applyFont="1" applyBorder="1" applyAlignment="1">
      <alignment horizontal="center" vertical="center"/>
    </xf>
    <xf numFmtId="0" fontId="22" fillId="0" borderId="10" xfId="15" applyFont="1" applyBorder="1" applyAlignment="1">
      <alignment horizontal="center" vertical="center"/>
    </xf>
    <xf numFmtId="1" fontId="22" fillId="0" borderId="2" xfId="15" applyNumberFormat="1" applyFont="1" applyBorder="1" applyAlignment="1">
      <alignment horizontal="center" vertical="center"/>
    </xf>
    <xf numFmtId="181" fontId="22" fillId="0" borderId="2" xfId="15" applyNumberFormat="1" applyFont="1" applyBorder="1" applyAlignment="1">
      <alignment horizontal="center" vertical="center"/>
    </xf>
    <xf numFmtId="0" fontId="22" fillId="0" borderId="17" xfId="15" applyFont="1" applyBorder="1" applyAlignment="1">
      <alignment horizontal="center" vertical="center"/>
    </xf>
    <xf numFmtId="0" fontId="22" fillId="0" borderId="11" xfId="15" applyFont="1" applyBorder="1" applyAlignment="1">
      <alignment horizontal="center" vertical="center"/>
    </xf>
    <xf numFmtId="1" fontId="22" fillId="0" borderId="12" xfId="15" applyNumberFormat="1" applyFont="1" applyBorder="1" applyAlignment="1">
      <alignment horizontal="center" vertical="center"/>
    </xf>
    <xf numFmtId="181" fontId="22" fillId="0" borderId="12" xfId="15" applyNumberFormat="1" applyFont="1" applyBorder="1" applyAlignment="1">
      <alignment horizontal="center" vertical="center"/>
    </xf>
    <xf numFmtId="0" fontId="22" fillId="0" borderId="18" xfId="15" applyFont="1" applyBorder="1" applyAlignment="1">
      <alignment horizontal="center" vertical="center"/>
    </xf>
    <xf numFmtId="0" fontId="22" fillId="0" borderId="14" xfId="15" applyFont="1" applyBorder="1" applyAlignment="1">
      <alignment horizontal="center" vertical="center"/>
    </xf>
    <xf numFmtId="1" fontId="22" fillId="0" borderId="15" xfId="15" applyNumberFormat="1" applyFont="1" applyBorder="1" applyAlignment="1">
      <alignment horizontal="center" vertical="center"/>
    </xf>
    <xf numFmtId="181" fontId="22" fillId="0" borderId="15" xfId="15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4" fontId="14" fillId="0" borderId="26" xfId="12" applyNumberFormat="1" applyFont="1" applyBorder="1" applyAlignment="1">
      <alignment horizontal="center" vertical="center"/>
    </xf>
    <xf numFmtId="176" fontId="14" fillId="0" borderId="26" xfId="12" applyNumberFormat="1" applyFont="1" applyBorder="1" applyAlignment="1">
      <alignment horizontal="right" vertical="center"/>
    </xf>
    <xf numFmtId="41" fontId="14" fillId="0" borderId="26" xfId="13" applyFont="1" applyFill="1" applyBorder="1" applyAlignment="1">
      <alignment horizontal="right" vertical="center"/>
    </xf>
    <xf numFmtId="177" fontId="14" fillId="0" borderId="26" xfId="0" applyNumberFormat="1" applyFont="1" applyBorder="1" applyAlignment="1">
      <alignment horizontal="right" vertical="center"/>
    </xf>
    <xf numFmtId="177" fontId="3" fillId="0" borderId="2" xfId="14" applyNumberFormat="1" applyBorder="1">
      <alignment vertical="center"/>
    </xf>
    <xf numFmtId="0" fontId="3" fillId="0" borderId="0" xfId="15">
      <alignment vertical="center"/>
    </xf>
    <xf numFmtId="0" fontId="24" fillId="0" borderId="0" xfId="15" applyFont="1">
      <alignment vertical="center"/>
    </xf>
    <xf numFmtId="0" fontId="23" fillId="0" borderId="0" xfId="15" applyFont="1" applyAlignment="1">
      <alignment horizontal="center" vertical="center"/>
    </xf>
    <xf numFmtId="0" fontId="24" fillId="0" borderId="0" xfId="15" applyFont="1" applyAlignment="1">
      <alignment horizontal="center" vertical="center"/>
    </xf>
    <xf numFmtId="0" fontId="22" fillId="6" borderId="27" xfId="15" applyFont="1" applyFill="1" applyBorder="1" applyAlignment="1">
      <alignment horizontal="center" vertical="center"/>
    </xf>
    <xf numFmtId="41" fontId="22" fillId="6" borderId="28" xfId="16" applyFont="1" applyFill="1" applyBorder="1">
      <alignment vertical="center"/>
    </xf>
    <xf numFmtId="0" fontId="22" fillId="6" borderId="29" xfId="15" applyFont="1" applyFill="1" applyBorder="1" applyAlignment="1">
      <alignment horizontal="center" vertical="center"/>
    </xf>
    <xf numFmtId="41" fontId="22" fillId="6" borderId="30" xfId="16" applyFont="1" applyFill="1" applyBorder="1">
      <alignment vertical="center"/>
    </xf>
    <xf numFmtId="0" fontId="22" fillId="6" borderId="31" xfId="15" applyFont="1" applyFill="1" applyBorder="1" applyAlignment="1">
      <alignment horizontal="center" vertical="center"/>
    </xf>
    <xf numFmtId="10" fontId="22" fillId="6" borderId="32" xfId="15" applyNumberFormat="1" applyFont="1" applyFill="1" applyBorder="1">
      <alignment vertical="center"/>
    </xf>
    <xf numFmtId="0" fontId="3" fillId="0" borderId="0" xfId="15" applyAlignment="1">
      <alignment horizontal="center" vertical="center"/>
    </xf>
    <xf numFmtId="0" fontId="22" fillId="7" borderId="27" xfId="15" applyFont="1" applyFill="1" applyBorder="1" applyAlignment="1">
      <alignment horizontal="center" vertical="center"/>
    </xf>
    <xf numFmtId="41" fontId="22" fillId="7" borderId="28" xfId="16" applyFont="1" applyFill="1" applyBorder="1">
      <alignment vertical="center"/>
    </xf>
    <xf numFmtId="0" fontId="22" fillId="7" borderId="29" xfId="15" applyFont="1" applyFill="1" applyBorder="1" applyAlignment="1">
      <alignment horizontal="center" vertical="center"/>
    </xf>
    <xf numFmtId="41" fontId="22" fillId="7" borderId="30" xfId="16" applyFont="1" applyFill="1" applyBorder="1">
      <alignment vertical="center"/>
    </xf>
    <xf numFmtId="0" fontId="22" fillId="7" borderId="31" xfId="15" applyFont="1" applyFill="1" applyBorder="1" applyAlignment="1">
      <alignment horizontal="center" vertical="center"/>
    </xf>
    <xf numFmtId="41" fontId="22" fillId="7" borderId="32" xfId="16" applyFont="1" applyFill="1" applyBorder="1">
      <alignment vertical="center"/>
    </xf>
    <xf numFmtId="0" fontId="25" fillId="8" borderId="27" xfId="15" applyFont="1" applyFill="1" applyBorder="1" applyAlignment="1">
      <alignment horizontal="center" vertical="center"/>
    </xf>
    <xf numFmtId="41" fontId="25" fillId="8" borderId="28" xfId="16" applyFont="1" applyFill="1" applyBorder="1">
      <alignment vertical="center"/>
    </xf>
    <xf numFmtId="0" fontId="5" fillId="0" borderId="0" xfId="15" applyFont="1">
      <alignment vertical="center"/>
    </xf>
    <xf numFmtId="0" fontId="25" fillId="8" borderId="31" xfId="15" applyFont="1" applyFill="1" applyBorder="1" applyAlignment="1">
      <alignment horizontal="center" vertical="center"/>
    </xf>
    <xf numFmtId="41" fontId="25" fillId="8" borderId="32" xfId="16" applyFont="1" applyFill="1" applyBorder="1">
      <alignment vertical="center"/>
    </xf>
    <xf numFmtId="0" fontId="19" fillId="0" borderId="0" xfId="15" applyFont="1">
      <alignment vertical="center"/>
    </xf>
    <xf numFmtId="0" fontId="20" fillId="9" borderId="2" xfId="15" applyFont="1" applyFill="1" applyBorder="1" applyAlignment="1">
      <alignment horizontal="center" vertical="center"/>
    </xf>
    <xf numFmtId="0" fontId="20" fillId="10" borderId="2" xfId="15" applyFont="1" applyFill="1" applyBorder="1" applyAlignment="1">
      <alignment horizontal="center" vertical="center"/>
    </xf>
    <xf numFmtId="0" fontId="26" fillId="0" borderId="2" xfId="15" applyFont="1" applyBorder="1" applyAlignment="1">
      <alignment horizontal="center" vertical="center"/>
    </xf>
    <xf numFmtId="0" fontId="3" fillId="0" borderId="2" xfId="15" applyBorder="1" applyAlignment="1">
      <alignment horizontal="center" vertical="center"/>
    </xf>
    <xf numFmtId="41" fontId="0" fillId="0" borderId="2" xfId="16" applyFont="1" applyBorder="1" applyAlignment="1">
      <alignment vertical="center"/>
    </xf>
    <xf numFmtId="176" fontId="0" fillId="0" borderId="2" xfId="16" applyNumberFormat="1" applyFont="1" applyBorder="1" applyAlignment="1">
      <alignment horizontal="right" vertical="center"/>
    </xf>
    <xf numFmtId="176" fontId="27" fillId="0" borderId="2" xfId="16" applyNumberFormat="1" applyFont="1" applyBorder="1" applyAlignment="1">
      <alignment horizontal="right" vertical="center"/>
    </xf>
    <xf numFmtId="182" fontId="27" fillId="0" borderId="2" xfId="15" applyNumberFormat="1" applyFont="1" applyBorder="1" applyAlignment="1">
      <alignment horizontal="right" vertical="center"/>
    </xf>
    <xf numFmtId="41" fontId="0" fillId="0" borderId="0" xfId="16" applyFont="1">
      <alignment vertical="center"/>
    </xf>
    <xf numFmtId="41" fontId="0" fillId="0" borderId="2" xfId="16" applyFont="1" applyFill="1" applyBorder="1" applyAlignment="1">
      <alignment vertical="center"/>
    </xf>
    <xf numFmtId="0" fontId="26" fillId="11" borderId="2" xfId="15" applyFont="1" applyFill="1" applyBorder="1" applyAlignment="1">
      <alignment horizontal="center" vertical="center"/>
    </xf>
    <xf numFmtId="179" fontId="14" fillId="0" borderId="2" xfId="9" applyNumberFormat="1" applyFont="1" applyBorder="1" applyAlignment="1">
      <alignment horizontal="center" vertical="center"/>
    </xf>
    <xf numFmtId="0" fontId="14" fillId="0" borderId="2" xfId="9" quotePrefix="1" applyFont="1" applyBorder="1" applyAlignment="1">
      <alignment horizontal="center" vertical="center"/>
    </xf>
    <xf numFmtId="0" fontId="14" fillId="4" borderId="9" xfId="9" applyFont="1" applyFill="1" applyBorder="1" applyAlignment="1">
      <alignment horizontal="center" vertical="center"/>
    </xf>
    <xf numFmtId="0" fontId="14" fillId="4" borderId="9" xfId="9" applyFont="1" applyFill="1" applyBorder="1" applyAlignment="1">
      <alignment horizontal="center" vertical="center" wrapText="1"/>
    </xf>
    <xf numFmtId="0" fontId="14" fillId="4" borderId="33" xfId="9" applyFont="1" applyFill="1" applyBorder="1" applyAlignment="1">
      <alignment horizontal="center" vertical="center"/>
    </xf>
    <xf numFmtId="179" fontId="14" fillId="0" borderId="12" xfId="9" applyNumberFormat="1" applyFont="1" applyBorder="1" applyAlignment="1">
      <alignment horizontal="center" vertical="center"/>
    </xf>
    <xf numFmtId="0" fontId="14" fillId="0" borderId="12" xfId="9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4" fillId="0" borderId="34" xfId="11" applyNumberFormat="1" applyFont="1" applyFill="1" applyBorder="1" applyAlignment="1">
      <alignment horizontal="center" vertical="center"/>
    </xf>
    <xf numFmtId="0" fontId="0" fillId="0" borderId="34" xfId="0" applyBorder="1"/>
    <xf numFmtId="0" fontId="0" fillId="12" borderId="35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 wrapText="1"/>
    </xf>
    <xf numFmtId="41" fontId="17" fillId="0" borderId="36" xfId="0" applyNumberFormat="1" applyFont="1" applyBorder="1" applyAlignment="1">
      <alignment vertical="center"/>
    </xf>
    <xf numFmtId="41" fontId="17" fillId="0" borderId="36" xfId="20" applyFont="1" applyBorder="1" applyAlignment="1">
      <alignment vertical="center"/>
    </xf>
    <xf numFmtId="181" fontId="17" fillId="0" borderId="34" xfId="0" applyNumberFormat="1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" fillId="0" borderId="1" xfId="1" applyAlignment="1">
      <alignment horizontal="center"/>
    </xf>
    <xf numFmtId="0" fontId="4" fillId="0" borderId="1" xfId="1" applyAlignment="1">
      <alignment horizontal="center" vertical="center"/>
    </xf>
    <xf numFmtId="0" fontId="22" fillId="0" borderId="23" xfId="15" applyFont="1" applyBorder="1" applyAlignment="1">
      <alignment horizontal="center" vertical="center"/>
    </xf>
    <xf numFmtId="0" fontId="22" fillId="0" borderId="24" xfId="15" applyFont="1" applyBorder="1" applyAlignment="1">
      <alignment horizontal="center" vertical="center"/>
    </xf>
    <xf numFmtId="0" fontId="3" fillId="0" borderId="2" xfId="14" applyBorder="1" applyAlignment="1">
      <alignment horizontal="center" vertical="center"/>
    </xf>
    <xf numFmtId="0" fontId="23" fillId="4" borderId="0" xfId="15" applyFont="1" applyFill="1" applyAlignment="1">
      <alignment horizontal="center" vertical="center"/>
    </xf>
    <xf numFmtId="0" fontId="23" fillId="4" borderId="5" xfId="15" applyFont="1" applyFill="1" applyBorder="1" applyAlignment="1">
      <alignment horizontal="center" vertical="center"/>
    </xf>
    <xf numFmtId="0" fontId="24" fillId="4" borderId="0" xfId="15" applyFont="1" applyFill="1" applyAlignment="1">
      <alignment horizontal="center" vertical="center"/>
    </xf>
    <xf numFmtId="0" fontId="24" fillId="4" borderId="5" xfId="15" applyFont="1" applyFill="1" applyBorder="1" applyAlignment="1">
      <alignment horizontal="center" vertical="center"/>
    </xf>
    <xf numFmtId="0" fontId="17" fillId="0" borderId="0" xfId="21" applyFont="1">
      <alignment vertical="center"/>
    </xf>
    <xf numFmtId="0" fontId="17" fillId="4" borderId="6" xfId="21" applyFont="1" applyFill="1" applyBorder="1" applyAlignment="1">
      <alignment horizontal="center" vertical="center"/>
    </xf>
    <xf numFmtId="0" fontId="17" fillId="4" borderId="7" xfId="21" applyFont="1" applyFill="1" applyBorder="1" applyAlignment="1">
      <alignment horizontal="center" vertical="center"/>
    </xf>
    <xf numFmtId="0" fontId="17" fillId="4" borderId="7" xfId="21" applyFont="1" applyFill="1" applyBorder="1" applyAlignment="1">
      <alignment horizontal="center" vertical="center" wrapText="1"/>
    </xf>
    <xf numFmtId="0" fontId="17" fillId="0" borderId="37" xfId="21" applyFont="1" applyBorder="1" applyAlignment="1">
      <alignment horizontal="center" vertical="center"/>
    </xf>
    <xf numFmtId="0" fontId="17" fillId="0" borderId="38" xfId="21" applyFont="1" applyBorder="1" applyAlignment="1">
      <alignment horizontal="center" vertical="center"/>
    </xf>
    <xf numFmtId="14" fontId="17" fillId="0" borderId="38" xfId="21" applyNumberFormat="1" applyFont="1" applyBorder="1" applyAlignment="1">
      <alignment horizontal="center" vertical="center"/>
    </xf>
    <xf numFmtId="0" fontId="17" fillId="0" borderId="38" xfId="22" applyNumberFormat="1" applyFont="1" applyFill="1" applyBorder="1" applyAlignment="1">
      <alignment horizontal="center" vertical="center"/>
    </xf>
    <xf numFmtId="184" fontId="17" fillId="0" borderId="38" xfId="22" applyNumberFormat="1" applyFont="1" applyFill="1" applyBorder="1">
      <alignment vertical="center"/>
    </xf>
    <xf numFmtId="41" fontId="17" fillId="0" borderId="38" xfId="22" applyFont="1" applyFill="1" applyBorder="1">
      <alignment vertical="center"/>
    </xf>
    <xf numFmtId="0" fontId="17" fillId="0" borderId="10" xfId="21" applyFont="1" applyBorder="1" applyAlignment="1">
      <alignment horizontal="center" vertical="center"/>
    </xf>
    <xf numFmtId="0" fontId="17" fillId="0" borderId="2" xfId="21" applyFont="1" applyBorder="1" applyAlignment="1">
      <alignment horizontal="center" vertical="center"/>
    </xf>
    <xf numFmtId="14" fontId="17" fillId="0" borderId="2" xfId="21" applyNumberFormat="1" applyFont="1" applyBorder="1" applyAlignment="1">
      <alignment horizontal="center" vertical="center"/>
    </xf>
    <xf numFmtId="0" fontId="17" fillId="0" borderId="2" xfId="22" applyNumberFormat="1" applyFont="1" applyFill="1" applyBorder="1" applyAlignment="1">
      <alignment horizontal="center" vertical="center"/>
    </xf>
    <xf numFmtId="184" fontId="17" fillId="0" borderId="2" xfId="22" applyNumberFormat="1" applyFont="1" applyFill="1" applyBorder="1">
      <alignment vertical="center"/>
    </xf>
    <xf numFmtId="41" fontId="17" fillId="0" borderId="2" xfId="22" applyFont="1" applyFill="1" applyBorder="1">
      <alignment vertical="center"/>
    </xf>
    <xf numFmtId="0" fontId="17" fillId="0" borderId="11" xfId="21" applyFont="1" applyBorder="1" applyAlignment="1">
      <alignment horizontal="center" vertical="center"/>
    </xf>
    <xf numFmtId="0" fontId="17" fillId="0" borderId="12" xfId="21" applyFont="1" applyBorder="1" applyAlignment="1">
      <alignment horizontal="center" vertical="center"/>
    </xf>
    <xf numFmtId="14" fontId="17" fillId="0" borderId="12" xfId="21" applyNumberFormat="1" applyFont="1" applyBorder="1" applyAlignment="1">
      <alignment horizontal="center" vertical="center"/>
    </xf>
    <xf numFmtId="0" fontId="17" fillId="0" borderId="12" xfId="22" applyNumberFormat="1" applyFont="1" applyFill="1" applyBorder="1" applyAlignment="1">
      <alignment horizontal="center" vertical="center"/>
    </xf>
    <xf numFmtId="184" fontId="17" fillId="0" borderId="12" xfId="22" applyNumberFormat="1" applyFont="1" applyFill="1" applyBorder="1">
      <alignment vertical="center"/>
    </xf>
    <xf numFmtId="41" fontId="17" fillId="0" borderId="12" xfId="22" applyFont="1" applyFill="1" applyBorder="1">
      <alignment vertical="center"/>
    </xf>
  </cellXfs>
  <cellStyles count="23">
    <cellStyle name="백분율 2" xfId="8" xr:uid="{431CE53A-697C-4749-95D3-45B7D9928F51}"/>
    <cellStyle name="백분율 3" xfId="11" xr:uid="{BE0780AB-74D5-4840-BC64-ABFEFB24152E}"/>
    <cellStyle name="백분율 4" xfId="19" xr:uid="{16E43207-C251-4309-955F-F2C278741DCE}"/>
    <cellStyle name="쉼표 [0]" xfId="20" builtinId="6"/>
    <cellStyle name="쉼표 [0] 2" xfId="7" xr:uid="{3D40937F-B13A-48CE-9655-BB3E4A5FCE8D}"/>
    <cellStyle name="쉼표 [0] 2 2" xfId="13" xr:uid="{BDCBA98C-BE71-49AE-B2CE-D7DA6D3F8F86}"/>
    <cellStyle name="쉼표 [0] 2 3" xfId="18" xr:uid="{51223EA1-A9F7-465A-B095-9379F6679287}"/>
    <cellStyle name="쉼표 [0] 2 7" xfId="5" xr:uid="{3D2AA5C5-8953-47CD-BE4D-9A2B36B966F6}"/>
    <cellStyle name="쉼표 [0] 3" xfId="10" xr:uid="{9416A90E-22A6-4C7D-9E00-0CD5CA8B970A}"/>
    <cellStyle name="쉼표 [0] 3 2" xfId="3" xr:uid="{893FD8FB-0A6C-471C-87B4-FF41FFB41293}"/>
    <cellStyle name="쉼표 [0] 3 4" xfId="16" xr:uid="{E2067427-527D-4988-B423-DA2450D2F288}"/>
    <cellStyle name="쉼표 [0] 4" xfId="22" xr:uid="{7799AC88-EDEE-471C-B2FB-DAAB52047D4E}"/>
    <cellStyle name="제목 1" xfId="1" builtinId="16"/>
    <cellStyle name="통화 [0] 2 2" xfId="12" xr:uid="{3C064DF7-01C8-4406-8B6D-D14219197DD3}"/>
    <cellStyle name="통화 [0] 2 3" xfId="4" xr:uid="{F8B980B7-71CA-4C16-864E-68C6CAB3D7E5}"/>
    <cellStyle name="표준" xfId="0" builtinId="0"/>
    <cellStyle name="표준 11" xfId="2" xr:uid="{DF221E8C-0E1D-49F8-BF49-596CC53E405E}"/>
    <cellStyle name="표준 2" xfId="6" xr:uid="{521FAC14-0302-4A46-AE39-0D6067AC6023}"/>
    <cellStyle name="표준 2 4" xfId="17" xr:uid="{A33637FF-23E0-4BDE-B7BF-70123CD1E023}"/>
    <cellStyle name="표준 3" xfId="9" xr:uid="{1AB6532B-5FE8-4FA2-9E5A-03885827FAA6}"/>
    <cellStyle name="표준 3 3" xfId="15" xr:uid="{BF5515E5-3A62-4FE6-9047-8616F722EFE7}"/>
    <cellStyle name="표준 4" xfId="21" xr:uid="{60BF244E-C71F-4182-B2BF-9808B32E3C90}"/>
    <cellStyle name="표준 8" xfId="14" xr:uid="{B4DD1CB9-B4BC-4BFC-B5D8-3ED681129D23}"/>
  </cellStyles>
  <dxfs count="1"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137160</xdr:rowOff>
    </xdr:from>
    <xdr:to>
      <xdr:col>7</xdr:col>
      <xdr:colOff>76200</xdr:colOff>
      <xdr:row>3</xdr:row>
      <xdr:rowOff>45720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E381F138-47AC-4879-B203-A9C8E78866EA}"/>
            </a:ext>
          </a:extLst>
        </xdr:cNvPr>
        <xdr:cNvSpPr/>
      </xdr:nvSpPr>
      <xdr:spPr>
        <a:xfrm>
          <a:off x="220980" y="137160"/>
          <a:ext cx="5356860" cy="10668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/>
            <a:t>부분합</a:t>
          </a:r>
          <a:endParaRPr lang="en-US" altLang="ko-KR" sz="1400"/>
        </a:p>
        <a:p>
          <a:pPr algn="l"/>
          <a:r>
            <a:rPr lang="en-US" altLang="ko-KR" sz="1200"/>
            <a:t>: </a:t>
          </a:r>
          <a:r>
            <a:rPr lang="ko-KR" altLang="en-US" sz="1200"/>
            <a:t>특정한 항목을 기준으로 그룹을 설정하고 집계하는 기능</a:t>
          </a:r>
          <a:r>
            <a:rPr lang="en-US" altLang="ko-KR" sz="1200"/>
            <a:t>.</a:t>
          </a:r>
        </a:p>
        <a:p>
          <a:pPr algn="l"/>
          <a:r>
            <a:rPr lang="ko-KR" altLang="en-US" sz="1200"/>
            <a:t>단</a:t>
          </a:r>
          <a:r>
            <a:rPr lang="en-US" altLang="ko-KR" sz="1200"/>
            <a:t>, </a:t>
          </a:r>
          <a:r>
            <a:rPr lang="ko-KR" altLang="en-US" sz="1200"/>
            <a:t>부분합 기능을 이용하려면 먼저 항목에 대한 정렬을 실행해야 한다</a:t>
          </a:r>
          <a:r>
            <a:rPr lang="en-US" altLang="ko-KR" sz="1200"/>
            <a:t>.</a:t>
          </a:r>
          <a:endParaRPr lang="ko-KR" altLang="en-US" sz="1200"/>
        </a:p>
      </xdr:txBody>
    </xdr:sp>
    <xdr:clientData/>
  </xdr:twoCellAnchor>
  <xdr:twoCellAnchor>
    <xdr:from>
      <xdr:col>8</xdr:col>
      <xdr:colOff>556260</xdr:colOff>
      <xdr:row>0</xdr:row>
      <xdr:rowOff>99060</xdr:rowOff>
    </xdr:from>
    <xdr:to>
      <xdr:col>16</xdr:col>
      <xdr:colOff>15240</xdr:colOff>
      <xdr:row>3</xdr:row>
      <xdr:rowOff>175260</xdr:rowOff>
    </xdr:to>
    <xdr:sp macro="" textlink="">
      <xdr:nvSpPr>
        <xdr:cNvPr id="3" name="모서리가 둥근 직사각형 3">
          <a:extLst>
            <a:ext uri="{FF2B5EF4-FFF2-40B4-BE49-F238E27FC236}">
              <a16:creationId xmlns:a16="http://schemas.microsoft.com/office/drawing/2014/main" id="{4B8905E6-1EFA-4F68-8469-456A22AEF195}"/>
            </a:ext>
          </a:extLst>
        </xdr:cNvPr>
        <xdr:cNvSpPr/>
      </xdr:nvSpPr>
      <xdr:spPr>
        <a:xfrm>
          <a:off x="6728460" y="99060"/>
          <a:ext cx="4823460" cy="123444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latin typeface="+mn-ea"/>
              <a:ea typeface="+mn-ea"/>
            </a:rPr>
            <a:t>부분합을 구하시오</a:t>
          </a:r>
          <a:r>
            <a:rPr lang="en-US" altLang="ko-KR" sz="1100" b="1">
              <a:latin typeface="+mn-ea"/>
              <a:ea typeface="+mn-ea"/>
            </a:rPr>
            <a:t>.</a:t>
          </a:r>
        </a:p>
        <a:p>
          <a:pPr algn="l"/>
          <a:r>
            <a:rPr lang="en-US" altLang="ko-KR" sz="1100" b="1">
              <a:latin typeface="+mn-ea"/>
              <a:ea typeface="+mn-ea"/>
            </a:rPr>
            <a:t>1. </a:t>
          </a:r>
          <a:r>
            <a:rPr lang="ko-KR" altLang="en-US" sz="1100" b="1">
              <a:latin typeface="+mn-ea"/>
              <a:ea typeface="+mn-ea"/>
            </a:rPr>
            <a:t>수강대상별 수강료의 합계</a:t>
          </a:r>
        </a:p>
        <a:p>
          <a:pPr algn="l"/>
          <a:r>
            <a:rPr lang="en-US" altLang="ko-KR" sz="1100" b="1">
              <a:latin typeface="+mn-ea"/>
              <a:ea typeface="+mn-ea"/>
            </a:rPr>
            <a:t>2. </a:t>
          </a:r>
          <a:r>
            <a:rPr lang="ko-KR" altLang="en-US" sz="1100" b="1">
              <a:latin typeface="+mn-ea"/>
              <a:ea typeface="+mn-ea"/>
            </a:rPr>
            <a:t>수강대상별 신청인원의 평균</a:t>
          </a:r>
        </a:p>
        <a:p>
          <a:pPr algn="l"/>
          <a:r>
            <a:rPr lang="en-US" altLang="ko-KR" sz="1100" b="1">
              <a:latin typeface="+mn-ea"/>
              <a:ea typeface="+mn-ea"/>
            </a:rPr>
            <a:t>3. </a:t>
          </a:r>
          <a:r>
            <a:rPr lang="ko-KR" altLang="en-US" sz="1100" b="1">
              <a:latin typeface="+mn-ea"/>
              <a:ea typeface="+mn-ea"/>
            </a:rPr>
            <a:t>수강대상별 수강료의 합계와 신청인원의 평균</a:t>
          </a:r>
          <a:endParaRPr lang="en-US" altLang="ko-KR" sz="1100" b="1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0</xdr:row>
      <xdr:rowOff>88900</xdr:rowOff>
    </xdr:from>
    <xdr:to>
      <xdr:col>6</xdr:col>
      <xdr:colOff>581025</xdr:colOff>
      <xdr:row>3</xdr:row>
      <xdr:rowOff>87175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52519C3E-4037-475F-B75B-877F4603890E}"/>
            </a:ext>
          </a:extLst>
        </xdr:cNvPr>
        <xdr:cNvSpPr/>
      </xdr:nvSpPr>
      <xdr:spPr>
        <a:xfrm>
          <a:off x="641350" y="88900"/>
          <a:ext cx="4191635" cy="661215"/>
        </a:xfrm>
        <a:prstGeom prst="round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우리문화의집 수강생 모집현황</a:t>
          </a:r>
        </a:p>
      </xdr:txBody>
    </xdr:sp>
    <xdr:clientData/>
  </xdr:twoCellAnchor>
  <xdr:twoCellAnchor>
    <xdr:from>
      <xdr:col>9</xdr:col>
      <xdr:colOff>247650</xdr:colOff>
      <xdr:row>0</xdr:row>
      <xdr:rowOff>88900</xdr:rowOff>
    </xdr:from>
    <xdr:to>
      <xdr:col>15</xdr:col>
      <xdr:colOff>184150</xdr:colOff>
      <xdr:row>6</xdr:row>
      <xdr:rowOff>76200</xdr:rowOff>
    </xdr:to>
    <xdr:sp macro="" textlink="">
      <xdr:nvSpPr>
        <xdr:cNvPr id="3" name="모서리가 둥근 직사각형 3">
          <a:extLst>
            <a:ext uri="{FF2B5EF4-FFF2-40B4-BE49-F238E27FC236}">
              <a16:creationId xmlns:a16="http://schemas.microsoft.com/office/drawing/2014/main" id="{2F7CD6B7-0695-470D-87C8-44571379BDB9}"/>
            </a:ext>
          </a:extLst>
        </xdr:cNvPr>
        <xdr:cNvSpPr/>
      </xdr:nvSpPr>
      <xdr:spPr>
        <a:xfrm>
          <a:off x="6694170" y="88900"/>
          <a:ext cx="3959860" cy="14732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latin typeface="+mn-ea"/>
              <a:ea typeface="+mn-ea"/>
            </a:rPr>
            <a:t>부분합을 구하시오</a:t>
          </a:r>
          <a:r>
            <a:rPr lang="en-US" altLang="ko-KR" sz="1100" b="1">
              <a:latin typeface="+mn-ea"/>
              <a:ea typeface="+mn-ea"/>
            </a:rPr>
            <a:t>.</a:t>
          </a:r>
        </a:p>
        <a:p>
          <a:pPr algn="l"/>
          <a:r>
            <a:rPr lang="en-US" altLang="ko-KR" sz="1100" b="0">
              <a:latin typeface="+mn-ea"/>
              <a:ea typeface="+mn-ea"/>
            </a:rPr>
            <a:t>1</a:t>
          </a:r>
          <a:r>
            <a:rPr lang="en-US" altLang="ko-KR" sz="1100">
              <a:latin typeface="+mn-ea"/>
              <a:ea typeface="+mn-ea"/>
            </a:rPr>
            <a:t> .</a:t>
          </a:r>
          <a:r>
            <a:rPr lang="ko-KR" altLang="en-US" sz="1100">
              <a:latin typeface="+mn-ea"/>
              <a:ea typeface="+mn-ea"/>
            </a:rPr>
            <a:t>구분 필드를 내림차순으로 정렬하시오</a:t>
          </a:r>
          <a:r>
            <a:rPr lang="en-US" altLang="ko-KR" sz="110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>
              <a:latin typeface="+mn-ea"/>
              <a:ea typeface="+mn-ea"/>
            </a:rPr>
            <a:t>2. </a:t>
          </a:r>
          <a:r>
            <a:rPr lang="ko-KR" altLang="en-US" sz="1100">
              <a:latin typeface="+mn-ea"/>
              <a:ea typeface="+mn-ea"/>
            </a:rPr>
            <a:t>구분</a:t>
          </a:r>
          <a:r>
            <a:rPr lang="ko-KR" altLang="en-US" sz="1100" baseline="0">
              <a:latin typeface="+mn-ea"/>
              <a:ea typeface="+mn-ea"/>
            </a:rPr>
            <a:t> 필드를 그룹화하고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>
              <a:latin typeface="+mn-ea"/>
              <a:ea typeface="+mn-ea"/>
            </a:rPr>
            <a:t>강좌명의 개수와 수강료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분기</a:t>
          </a:r>
          <a:r>
            <a:rPr lang="en-US" altLang="ko-KR" sz="1100">
              <a:latin typeface="+mn-ea"/>
              <a:ea typeface="+mn-ea"/>
            </a:rPr>
            <a:t>)</a:t>
          </a:r>
          <a:r>
            <a:rPr lang="ko-KR" altLang="en-US" sz="1100">
              <a:latin typeface="+mn-ea"/>
              <a:ea typeface="+mn-ea"/>
            </a:rPr>
            <a:t>의 평균을 구하시오</a:t>
          </a:r>
          <a:r>
            <a:rPr lang="en-US" altLang="ko-KR" sz="110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3. </a:t>
          </a:r>
          <a:r>
            <a:rPr lang="ko-KR" altLang="en-US" sz="1100" baseline="0">
              <a:latin typeface="+mn-ea"/>
              <a:ea typeface="+mn-ea"/>
            </a:rPr>
            <a:t>윤곽은 지우시오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76200</xdr:rowOff>
    </xdr:from>
    <xdr:to>
      <xdr:col>8</xdr:col>
      <xdr:colOff>114300</xdr:colOff>
      <xdr:row>7</xdr:row>
      <xdr:rowOff>220980</xdr:rowOff>
    </xdr:to>
    <xdr:sp macro="" textlink="">
      <xdr:nvSpPr>
        <xdr:cNvPr id="6" name="모서리가 둥근 직사각형 1">
          <a:extLst>
            <a:ext uri="{FF2B5EF4-FFF2-40B4-BE49-F238E27FC236}">
              <a16:creationId xmlns:a16="http://schemas.microsoft.com/office/drawing/2014/main" id="{7BA04818-7994-4F25-8B86-2DB2058A3E50}"/>
            </a:ext>
          </a:extLst>
        </xdr:cNvPr>
        <xdr:cNvSpPr/>
      </xdr:nvSpPr>
      <xdr:spPr>
        <a:xfrm>
          <a:off x="228600" y="579120"/>
          <a:ext cx="5966460" cy="151638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itchFamily="2" charset="2"/>
            <a:buChar char="u"/>
          </a:pPr>
          <a:r>
            <a:rPr lang="ko-KR" altLang="en-US" sz="1200"/>
            <a:t> 필터</a:t>
          </a:r>
          <a:r>
            <a:rPr lang="ko-KR" altLang="en-US" sz="1200" baseline="0"/>
            <a:t> </a:t>
          </a:r>
          <a:r>
            <a:rPr lang="en-US" altLang="ko-KR" sz="1200" baseline="0"/>
            <a:t>: </a:t>
          </a:r>
          <a:r>
            <a:rPr lang="ko-KR" altLang="en-US" sz="1200" baseline="0"/>
            <a:t>내가 필요한 자료</a:t>
          </a:r>
          <a:r>
            <a:rPr lang="en-US" altLang="ko-KR" sz="1200" baseline="0"/>
            <a:t>(</a:t>
          </a:r>
          <a:r>
            <a:rPr lang="ko-KR" altLang="en-US" sz="1200" baseline="0"/>
            <a:t>데이터</a:t>
          </a:r>
          <a:r>
            <a:rPr lang="en-US" altLang="ko-KR" sz="1200" baseline="0"/>
            <a:t>)</a:t>
          </a:r>
          <a:r>
            <a:rPr lang="ko-KR" altLang="en-US" sz="1200" baseline="0"/>
            <a:t>만 걸러서 보는 것</a:t>
          </a:r>
          <a:endParaRPr lang="en-US" altLang="ko-KR" sz="1200" baseline="0"/>
        </a:p>
        <a:p>
          <a:pPr marL="171450" indent="-171450" algn="l">
            <a:buFont typeface="Wingdings" pitchFamily="2" charset="2"/>
            <a:buChar char="u"/>
          </a:pPr>
          <a:endParaRPr lang="en-US" altLang="ko-KR" sz="1200"/>
        </a:p>
        <a:p>
          <a:pPr marL="171450" indent="-171450" algn="l">
            <a:buFont typeface="Wingdings" pitchFamily="2" charset="2"/>
            <a:buChar char="u"/>
          </a:pPr>
          <a:r>
            <a:rPr lang="en-US" altLang="ko-KR" sz="1200"/>
            <a:t> SUBTOTAL  : </a:t>
          </a:r>
          <a:r>
            <a:rPr lang="ko-KR" altLang="en-US" sz="1200"/>
            <a:t>부분적인 계산</a:t>
          </a:r>
          <a:r>
            <a:rPr lang="en-US" altLang="ko-KR" sz="1200"/>
            <a:t>(</a:t>
          </a:r>
          <a:r>
            <a:rPr lang="ko-KR" altLang="en-US" sz="1200"/>
            <a:t>합</a:t>
          </a:r>
          <a:r>
            <a:rPr lang="en-US" altLang="ko-KR" sz="1200"/>
            <a:t>, </a:t>
          </a:r>
          <a:r>
            <a:rPr lang="ko-KR" altLang="en-US" sz="1200"/>
            <a:t>평균</a:t>
          </a:r>
          <a:r>
            <a:rPr lang="en-US" altLang="ko-KR" sz="1200"/>
            <a:t>, </a:t>
          </a:r>
          <a:r>
            <a:rPr lang="ko-KR" altLang="en-US" sz="1200"/>
            <a:t>갯수등</a:t>
          </a:r>
          <a:r>
            <a:rPr lang="en-US" altLang="ko-KR" sz="1200"/>
            <a:t>)</a:t>
          </a:r>
          <a:r>
            <a:rPr lang="ko-KR" altLang="en-US" sz="1200"/>
            <a:t>을 할때 사용한다</a:t>
          </a:r>
          <a:r>
            <a:rPr lang="en-US" altLang="ko-KR" sz="1200"/>
            <a:t>.</a:t>
          </a:r>
        </a:p>
        <a:p>
          <a:pPr marL="0" indent="0" algn="l">
            <a:buFont typeface="Wingdings" pitchFamily="2" charset="2"/>
            <a:buNone/>
          </a:pPr>
          <a:r>
            <a:rPr lang="en-US" altLang="ko-KR" sz="1200"/>
            <a:t>      =SUBTOTAL(</a:t>
          </a:r>
          <a:r>
            <a:rPr lang="ko-KR" altLang="en-US" sz="1200"/>
            <a:t>함수번호</a:t>
          </a:r>
          <a:r>
            <a:rPr lang="en-US" altLang="ko-KR" sz="1200"/>
            <a:t>, </a:t>
          </a:r>
          <a:r>
            <a:rPr lang="ko-KR" altLang="en-US" sz="1200"/>
            <a:t>범위</a:t>
          </a:r>
          <a:r>
            <a:rPr lang="en-US" altLang="ko-KR" sz="1200"/>
            <a:t>)</a:t>
          </a:r>
          <a:br>
            <a:rPr lang="en-US" altLang="ko-KR" sz="1200"/>
          </a:br>
          <a:r>
            <a:rPr lang="en-US" altLang="ko-KR" sz="1200"/>
            <a:t>     </a:t>
          </a:r>
          <a:r>
            <a:rPr lang="ko-KR" altLang="en-US" sz="1200"/>
            <a:t>합계 </a:t>
          </a:r>
          <a:r>
            <a:rPr lang="en-US" altLang="ko-KR" sz="1200"/>
            <a:t>: </a:t>
          </a:r>
          <a:r>
            <a:rPr lang="ko-KR" altLang="en-US" sz="1200"/>
            <a:t>함수번호 </a:t>
          </a:r>
          <a:r>
            <a:rPr lang="en-US" altLang="ko-KR" sz="1200"/>
            <a:t>9 ,  </a:t>
          </a:r>
          <a:r>
            <a:rPr lang="ko-KR" altLang="en-US" sz="1200"/>
            <a:t>평균 </a:t>
          </a:r>
          <a:r>
            <a:rPr lang="en-US" altLang="ko-KR" sz="1200"/>
            <a:t>: </a:t>
          </a:r>
          <a:r>
            <a:rPr lang="ko-KR" altLang="en-US" sz="1200"/>
            <a:t>함수번호 </a:t>
          </a:r>
          <a:r>
            <a:rPr lang="en-US" altLang="ko-KR" sz="1200"/>
            <a:t>1 ,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함수번호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99060</xdr:rowOff>
    </xdr:from>
    <xdr:to>
      <xdr:col>7</xdr:col>
      <xdr:colOff>662940</xdr:colOff>
      <xdr:row>6</xdr:row>
      <xdr:rowOff>146050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CB65AEA2-321C-4943-9B8B-3DDBEF4E1D28}"/>
            </a:ext>
          </a:extLst>
        </xdr:cNvPr>
        <xdr:cNvSpPr/>
      </xdr:nvSpPr>
      <xdr:spPr>
        <a:xfrm>
          <a:off x="228600" y="601980"/>
          <a:ext cx="5737860" cy="108331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itchFamily="2" charset="2"/>
            <a:buChar char="u"/>
          </a:pPr>
          <a:r>
            <a:rPr lang="ko-KR" altLang="en-US" sz="1200"/>
            <a:t> 고급필터는 많은 데이터 중에서 특정 조건에 맞는 데이터만을 추출하는 기능으로 </a:t>
          </a:r>
          <a:r>
            <a:rPr lang="en-US" altLang="ko-KR" sz="1200"/>
            <a:t>, </a:t>
          </a:r>
          <a:r>
            <a:rPr lang="ko-KR" altLang="en-US" sz="1200"/>
            <a:t>원본 데이터와 다른 곳에 결과를 표시할 수 있고</a:t>
          </a:r>
          <a:r>
            <a:rPr lang="en-US" altLang="ko-KR" sz="1200"/>
            <a:t>, </a:t>
          </a:r>
          <a:r>
            <a:rPr lang="ko-KR" altLang="en-US" sz="1200"/>
            <a:t>좀더 다양한 조건을 지정할 수 있다</a:t>
          </a:r>
          <a:r>
            <a:rPr lang="en-US" altLang="ko-KR" sz="1200"/>
            <a:t>.</a:t>
          </a:r>
          <a:endParaRPr lang="ko-KR" altLang="en-US" sz="1200"/>
        </a:p>
      </xdr:txBody>
    </xdr:sp>
    <xdr:clientData/>
  </xdr:twoCellAnchor>
  <xdr:twoCellAnchor>
    <xdr:from>
      <xdr:col>0</xdr:col>
      <xdr:colOff>199390</xdr:colOff>
      <xdr:row>6</xdr:row>
      <xdr:rowOff>312420</xdr:rowOff>
    </xdr:from>
    <xdr:to>
      <xdr:col>7</xdr:col>
      <xdr:colOff>689610</xdr:colOff>
      <xdr:row>14</xdr:row>
      <xdr:rowOff>73660</xdr:rowOff>
    </xdr:to>
    <xdr:sp macro="" textlink="">
      <xdr:nvSpPr>
        <xdr:cNvPr id="3" name="모서리가 둥근 직사각형 3">
          <a:extLst>
            <a:ext uri="{FF2B5EF4-FFF2-40B4-BE49-F238E27FC236}">
              <a16:creationId xmlns:a16="http://schemas.microsoft.com/office/drawing/2014/main" id="{27D225D6-1058-41F0-8906-04D6A78FBD47}"/>
            </a:ext>
          </a:extLst>
        </xdr:cNvPr>
        <xdr:cNvSpPr/>
      </xdr:nvSpPr>
      <xdr:spPr>
        <a:xfrm>
          <a:off x="199390" y="1851660"/>
          <a:ext cx="5793740" cy="223012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itchFamily="2" charset="2"/>
            <a:buChar char="u"/>
          </a:pPr>
          <a:endParaRPr lang="ko-KR" altLang="en-US" sz="1200"/>
        </a:p>
      </xdr:txBody>
    </xdr:sp>
    <xdr:clientData/>
  </xdr:twoCellAnchor>
  <xdr:twoCellAnchor editAs="oneCell">
    <xdr:from>
      <xdr:col>1</xdr:col>
      <xdr:colOff>525780</xdr:colOff>
      <xdr:row>7</xdr:row>
      <xdr:rowOff>30480</xdr:rowOff>
    </xdr:from>
    <xdr:to>
      <xdr:col>5</xdr:col>
      <xdr:colOff>571500</xdr:colOff>
      <xdr:row>14</xdr:row>
      <xdr:rowOff>38100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2CF53DE-5C9C-41E3-AE61-228C1CCFD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905000"/>
          <a:ext cx="341376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</xdr:colOff>
      <xdr:row>24</xdr:row>
      <xdr:rowOff>152400</xdr:rowOff>
    </xdr:from>
    <xdr:to>
      <xdr:col>8</xdr:col>
      <xdr:colOff>579120</xdr:colOff>
      <xdr:row>34</xdr:row>
      <xdr:rowOff>137160</xdr:rowOff>
    </xdr:to>
    <xdr:sp macro="" textlink="">
      <xdr:nvSpPr>
        <xdr:cNvPr id="5" name="모서리가 둥근 직사각형 6">
          <a:extLst>
            <a:ext uri="{FF2B5EF4-FFF2-40B4-BE49-F238E27FC236}">
              <a16:creationId xmlns:a16="http://schemas.microsoft.com/office/drawing/2014/main" id="{8CF481B9-E867-4294-8CDF-CE0DA3364407}"/>
            </a:ext>
          </a:extLst>
        </xdr:cNvPr>
        <xdr:cNvSpPr/>
      </xdr:nvSpPr>
      <xdr:spPr>
        <a:xfrm>
          <a:off x="220980" y="6644640"/>
          <a:ext cx="6362700" cy="219456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+mn-ea"/>
              <a:ea typeface="+mn-ea"/>
            </a:rPr>
            <a:t>1. </a:t>
          </a:r>
          <a:r>
            <a:rPr lang="ko-KR" altLang="en-US" sz="1100">
              <a:latin typeface="+mn-ea"/>
              <a:ea typeface="+mn-ea"/>
            </a:rPr>
            <a:t>성별이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남자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이고 근무장소가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주방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인 데이터만 추출하시오</a:t>
          </a:r>
          <a:r>
            <a:rPr lang="en-US" altLang="ko-KR" sz="110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>
              <a:latin typeface="+mn-ea"/>
              <a:ea typeface="+mn-ea"/>
            </a:rPr>
            <a:t>2. </a:t>
          </a:r>
          <a:r>
            <a:rPr lang="ko-KR" altLang="en-US" sz="1100">
              <a:latin typeface="+mn-ea"/>
              <a:ea typeface="+mn-ea"/>
            </a:rPr>
            <a:t>근무시간이 </a:t>
          </a:r>
          <a:r>
            <a:rPr lang="en-US" altLang="ko-KR" sz="1100">
              <a:latin typeface="+mn-ea"/>
              <a:ea typeface="+mn-ea"/>
            </a:rPr>
            <a:t>12</a:t>
          </a:r>
          <a:r>
            <a:rPr lang="ko-KR" altLang="en-US" sz="1100">
              <a:latin typeface="+mn-ea"/>
              <a:ea typeface="+mn-ea"/>
            </a:rPr>
            <a:t>시간 이상인 데이터만 추출하시오</a:t>
          </a:r>
          <a:r>
            <a:rPr lang="en-US" altLang="ko-KR" sz="110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>
              <a:latin typeface="+mn-ea"/>
              <a:ea typeface="+mn-ea"/>
            </a:rPr>
            <a:t>3. </a:t>
          </a:r>
          <a:r>
            <a:rPr lang="ko-KR" altLang="en-US" sz="1100">
              <a:latin typeface="+mn-ea"/>
              <a:ea typeface="+mn-ea"/>
            </a:rPr>
            <a:t>성별이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여자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이거나</a:t>
          </a:r>
          <a:r>
            <a:rPr lang="en-US" altLang="ko-KR" sz="1100">
              <a:latin typeface="+mn-ea"/>
              <a:ea typeface="+mn-ea"/>
            </a:rPr>
            <a:t>,</a:t>
          </a:r>
          <a:r>
            <a:rPr lang="ko-KR" altLang="en-US" sz="1100">
              <a:latin typeface="+mn-ea"/>
              <a:ea typeface="+mn-ea"/>
            </a:rPr>
            <a:t>근무장소가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홀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인 데이터만 추출하시오</a:t>
          </a:r>
          <a:r>
            <a:rPr lang="en-US" altLang="ko-KR" sz="110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>
              <a:latin typeface="+mn-ea"/>
              <a:ea typeface="+mn-ea"/>
            </a:rPr>
            <a:t>4. </a:t>
          </a:r>
          <a:r>
            <a:rPr lang="ko-KR" altLang="en-US" sz="1100">
              <a:latin typeface="+mn-ea"/>
              <a:ea typeface="+mn-ea"/>
            </a:rPr>
            <a:t>사원중 김씨인 데이터만 추출하시오</a:t>
          </a:r>
          <a:r>
            <a:rPr lang="en-US" altLang="ko-KR" sz="110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>
              <a:latin typeface="+mn-ea"/>
              <a:ea typeface="+mn-ea"/>
            </a:rPr>
            <a:t>5. </a:t>
          </a:r>
          <a:r>
            <a:rPr lang="ko-KR" altLang="en-US" sz="1100">
              <a:latin typeface="+mn-ea"/>
              <a:ea typeface="+mn-ea"/>
            </a:rPr>
            <a:t>근무요일이 주말인 데이터만 추출하시오</a:t>
          </a:r>
          <a:r>
            <a:rPr lang="en-US" altLang="ko-KR" sz="1100">
              <a:latin typeface="+mn-ea"/>
              <a:ea typeface="+mn-ea"/>
            </a:rPr>
            <a:t>. </a:t>
          </a:r>
        </a:p>
        <a:p>
          <a:pPr algn="l"/>
          <a:r>
            <a:rPr lang="en-US" altLang="ko-KR" sz="1100">
              <a:latin typeface="+mn-ea"/>
              <a:ea typeface="+mn-ea"/>
            </a:rPr>
            <a:t>6. </a:t>
          </a:r>
          <a:r>
            <a:rPr lang="ko-KR" altLang="en-US" sz="1100">
              <a:latin typeface="+mn-ea"/>
              <a:ea typeface="+mn-ea"/>
            </a:rPr>
            <a:t>성별이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여자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이고</a:t>
          </a:r>
          <a:r>
            <a:rPr lang="en-US" altLang="ko-KR" sz="1100">
              <a:latin typeface="+mn-ea"/>
              <a:ea typeface="+mn-ea"/>
            </a:rPr>
            <a:t>, </a:t>
          </a:r>
          <a:r>
            <a:rPr lang="ko-KR" altLang="en-US" sz="1100">
              <a:latin typeface="+mn-ea"/>
              <a:ea typeface="+mn-ea"/>
            </a:rPr>
            <a:t>근무수당이 </a:t>
          </a:r>
          <a:r>
            <a:rPr lang="en-US" altLang="ko-KR" sz="1100">
              <a:latin typeface="+mn-ea"/>
              <a:ea typeface="+mn-ea"/>
            </a:rPr>
            <a:t>'60,000'</a:t>
          </a:r>
          <a:r>
            <a:rPr lang="ko-KR" altLang="en-US" sz="1100">
              <a:latin typeface="+mn-ea"/>
              <a:ea typeface="+mn-ea"/>
            </a:rPr>
            <a:t>이상인 자료의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근무날짜</a:t>
          </a:r>
          <a:r>
            <a:rPr lang="en-US" altLang="ko-KR" sz="1100">
              <a:latin typeface="+mn-ea"/>
              <a:ea typeface="+mn-ea"/>
            </a:rPr>
            <a:t>, </a:t>
          </a:r>
          <a:r>
            <a:rPr lang="ko-KR" altLang="en-US" sz="1100">
              <a:latin typeface="+mn-ea"/>
              <a:ea typeface="+mn-ea"/>
            </a:rPr>
            <a:t>사원명</a:t>
          </a:r>
          <a:r>
            <a:rPr lang="en-US" altLang="ko-KR" sz="1100">
              <a:latin typeface="+mn-ea"/>
              <a:ea typeface="+mn-ea"/>
            </a:rPr>
            <a:t>, </a:t>
          </a:r>
          <a:r>
            <a:rPr lang="ko-KR" altLang="en-US" sz="1100">
              <a:latin typeface="+mn-ea"/>
              <a:ea typeface="+mn-ea"/>
            </a:rPr>
            <a:t>근무장소</a:t>
          </a:r>
          <a:r>
            <a:rPr lang="en-US" altLang="ko-KR" sz="1100">
              <a:latin typeface="+mn-ea"/>
              <a:ea typeface="+mn-ea"/>
            </a:rPr>
            <a:t>, </a:t>
          </a:r>
          <a:r>
            <a:rPr lang="ko-KR" altLang="en-US" sz="1100">
              <a:latin typeface="+mn-ea"/>
              <a:ea typeface="+mn-ea"/>
            </a:rPr>
            <a:t>근무수당</a:t>
          </a:r>
          <a:r>
            <a:rPr lang="en-US" altLang="ko-KR" sz="1100">
              <a:latin typeface="+mn-ea"/>
              <a:ea typeface="+mn-ea"/>
            </a:rPr>
            <a:t>' </a:t>
          </a:r>
          <a:r>
            <a:rPr lang="ko-KR" altLang="en-US" sz="1100">
              <a:latin typeface="+mn-ea"/>
              <a:ea typeface="+mn-ea"/>
            </a:rPr>
            <a:t>데이터</a:t>
          </a:r>
          <a:r>
            <a:rPr lang="ko-KR" altLang="en-US" sz="1100" baseline="0">
              <a:latin typeface="+mn-ea"/>
              <a:ea typeface="+mn-ea"/>
            </a:rPr>
            <a:t> 추출하시오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10</xdr:row>
      <xdr:rowOff>189230</xdr:rowOff>
    </xdr:from>
    <xdr:to>
      <xdr:col>8</xdr:col>
      <xdr:colOff>304800</xdr:colOff>
      <xdr:row>21</xdr:row>
      <xdr:rowOff>29210</xdr:rowOff>
    </xdr:to>
    <xdr:sp macro="" textlink="">
      <xdr:nvSpPr>
        <xdr:cNvPr id="2" name="모서리가 둥근 직사각형 2">
          <a:extLst>
            <a:ext uri="{FF2B5EF4-FFF2-40B4-BE49-F238E27FC236}">
              <a16:creationId xmlns:a16="http://schemas.microsoft.com/office/drawing/2014/main" id="{73384857-6C8F-4EF8-BD66-0AC32D3C6561}"/>
            </a:ext>
          </a:extLst>
        </xdr:cNvPr>
        <xdr:cNvSpPr/>
      </xdr:nvSpPr>
      <xdr:spPr>
        <a:xfrm>
          <a:off x="71120" y="2673350"/>
          <a:ext cx="6588760" cy="227076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+mn-ea"/>
              <a:ea typeface="+mn-ea"/>
            </a:rPr>
            <a:t>1. </a:t>
          </a:r>
          <a:r>
            <a:rPr lang="ko-KR" altLang="en-US" sz="1100">
              <a:latin typeface="+mn-ea"/>
              <a:ea typeface="+mn-ea"/>
            </a:rPr>
            <a:t>수강대상이 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일반인</a:t>
          </a:r>
          <a:r>
            <a:rPr lang="en-US" altLang="ko-KR" sz="1100">
              <a:latin typeface="+mn-ea"/>
              <a:ea typeface="+mn-ea"/>
            </a:rPr>
            <a:t>' </a:t>
          </a:r>
          <a:r>
            <a:rPr lang="ko-KR" altLang="en-US" sz="1100">
              <a:latin typeface="+mn-ea"/>
              <a:ea typeface="+mn-ea"/>
            </a:rPr>
            <a:t>인 데이터를 추출하시오</a:t>
          </a:r>
          <a:r>
            <a:rPr lang="en-US" altLang="ko-KR" sz="110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>
              <a:latin typeface="+mn-ea"/>
              <a:ea typeface="+mn-ea"/>
            </a:rPr>
            <a:t>2. </a:t>
          </a:r>
          <a:r>
            <a:rPr lang="ko-KR" altLang="en-US" sz="1100">
              <a:latin typeface="+mn-ea"/>
              <a:ea typeface="+mn-ea"/>
            </a:rPr>
            <a:t>수강료가  </a:t>
          </a:r>
          <a:r>
            <a:rPr lang="en-US" altLang="ko-KR" sz="1100">
              <a:latin typeface="+mn-ea"/>
              <a:ea typeface="+mn-ea"/>
            </a:rPr>
            <a:t>'300,000'</a:t>
          </a:r>
          <a:r>
            <a:rPr lang="en-US" altLang="ko-KR" sz="1100" baseline="0">
              <a:latin typeface="+mn-ea"/>
              <a:ea typeface="+mn-ea"/>
            </a:rPr>
            <a:t> </a:t>
          </a:r>
          <a:r>
            <a:rPr lang="ko-KR" altLang="en-US" sz="1100" baseline="0">
              <a:latin typeface="+mn-ea"/>
              <a:ea typeface="+mn-ea"/>
            </a:rPr>
            <a:t>이상인 데이터만 추출하시오</a:t>
          </a:r>
          <a:r>
            <a:rPr lang="en-US" altLang="ko-KR" sz="1100" baseline="0">
              <a:latin typeface="+mn-ea"/>
              <a:ea typeface="+mn-ea"/>
            </a:rPr>
            <a:t>.</a:t>
          </a:r>
          <a:endParaRPr lang="en-US" altLang="ko-KR" sz="1100">
            <a:latin typeface="+mn-ea"/>
            <a:ea typeface="+mn-ea"/>
          </a:endParaRPr>
        </a:p>
        <a:p>
          <a:pPr algn="l"/>
          <a:r>
            <a:rPr lang="en-US" altLang="ko-KR" sz="1100">
              <a:latin typeface="+mn-ea"/>
              <a:ea typeface="+mn-ea"/>
            </a:rPr>
            <a:t>3. </a:t>
          </a:r>
          <a:r>
            <a:rPr lang="ko-KR" altLang="en-US" sz="1100">
              <a:latin typeface="+mn-ea"/>
              <a:ea typeface="+mn-ea"/>
            </a:rPr>
            <a:t>수강대상이  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일반인</a:t>
          </a:r>
          <a:r>
            <a:rPr lang="en-US" altLang="ko-KR" sz="1100">
              <a:latin typeface="+mn-ea"/>
              <a:ea typeface="+mn-ea"/>
            </a:rPr>
            <a:t>'</a:t>
          </a:r>
          <a:r>
            <a:rPr lang="ko-KR" altLang="en-US" sz="1100">
              <a:latin typeface="+mn-ea"/>
              <a:ea typeface="+mn-ea"/>
            </a:rPr>
            <a:t>이 아니고</a:t>
          </a:r>
          <a:r>
            <a:rPr lang="en-US" altLang="ko-KR" sz="1100">
              <a:latin typeface="+mn-ea"/>
              <a:ea typeface="+mn-ea"/>
            </a:rPr>
            <a:t>, </a:t>
          </a:r>
          <a:r>
            <a:rPr lang="en-US" altLang="ko-KR" sz="1100" baseline="0">
              <a:latin typeface="+mn-ea"/>
              <a:ea typeface="+mn-ea"/>
            </a:rPr>
            <a:t> '</a:t>
          </a:r>
          <a:r>
            <a:rPr lang="ko-KR" altLang="en-US" sz="1100" baseline="0">
              <a:latin typeface="+mn-ea"/>
              <a:ea typeface="+mn-ea"/>
            </a:rPr>
            <a:t>수강료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가  </a:t>
          </a:r>
          <a:r>
            <a:rPr lang="en-US" altLang="ko-KR" sz="1100" baseline="0">
              <a:latin typeface="+mn-ea"/>
              <a:ea typeface="+mn-ea"/>
            </a:rPr>
            <a:t>'300,000' </a:t>
          </a:r>
          <a:r>
            <a:rPr lang="ko-KR" altLang="en-US" sz="1100" baseline="0">
              <a:latin typeface="+mn-ea"/>
              <a:ea typeface="+mn-ea"/>
            </a:rPr>
            <a:t>이상인 자료의 데이터만 추출하시오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4. </a:t>
          </a:r>
          <a:r>
            <a:rPr lang="ko-KR" altLang="en-US" sz="1100" baseline="0">
              <a:latin typeface="+mn-ea"/>
              <a:ea typeface="+mn-ea"/>
            </a:rPr>
            <a:t>수강대상이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일반인</a:t>
          </a:r>
          <a:r>
            <a:rPr lang="en-US" altLang="ko-KR" sz="1100" baseline="0">
              <a:latin typeface="+mn-ea"/>
              <a:ea typeface="+mn-ea"/>
            </a:rPr>
            <a:t>' </a:t>
          </a:r>
          <a:r>
            <a:rPr lang="ko-KR" altLang="en-US" sz="1100" baseline="0">
              <a:latin typeface="+mn-ea"/>
              <a:ea typeface="+mn-ea"/>
            </a:rPr>
            <a:t>이거나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대학생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인</a:t>
          </a:r>
          <a:r>
            <a:rPr lang="en-US" altLang="ko-KR" sz="1100" baseline="0">
              <a:latin typeface="+mn-ea"/>
              <a:ea typeface="+mn-ea"/>
            </a:rPr>
            <a:t> </a:t>
          </a:r>
          <a:r>
            <a:rPr lang="ko-KR" altLang="en-US" sz="1100" baseline="0">
              <a:latin typeface="+mn-ea"/>
              <a:ea typeface="+mn-ea"/>
            </a:rPr>
            <a:t>데이터만 추출하시오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5. </a:t>
          </a:r>
          <a:r>
            <a:rPr lang="ko-KR" altLang="en-US" sz="1100" baseline="0">
              <a:latin typeface="+mn-ea"/>
              <a:ea typeface="+mn-ea"/>
            </a:rPr>
            <a:t>날짜가 </a:t>
          </a:r>
          <a:r>
            <a:rPr lang="en-US" altLang="ko-KR" sz="1100" baseline="0">
              <a:latin typeface="+mn-ea"/>
              <a:ea typeface="+mn-ea"/>
            </a:rPr>
            <a:t>5</a:t>
          </a:r>
          <a:r>
            <a:rPr lang="ko-KR" altLang="en-US" sz="1100" baseline="0">
              <a:latin typeface="+mn-ea"/>
              <a:ea typeface="+mn-ea"/>
            </a:rPr>
            <a:t>월 이상인 데이터만 추출하시오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 algn="l"/>
          <a:r>
            <a:rPr lang="en-US" altLang="ko-KR" sz="1100" baseline="0">
              <a:latin typeface="+mn-ea"/>
              <a:ea typeface="+mn-ea"/>
            </a:rPr>
            <a:t>6. </a:t>
          </a:r>
          <a:r>
            <a:rPr lang="ko-KR" altLang="en-US" sz="1100" baseline="0">
              <a:latin typeface="+mn-ea"/>
              <a:ea typeface="+mn-ea"/>
            </a:rPr>
            <a:t>수강대상이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대학생</a:t>
          </a:r>
          <a:r>
            <a:rPr lang="en-US" altLang="ko-KR" sz="1100" baseline="0">
              <a:latin typeface="+mn-ea"/>
              <a:ea typeface="+mn-ea"/>
            </a:rPr>
            <a:t>' </a:t>
          </a:r>
          <a:r>
            <a:rPr lang="ko-KR" altLang="en-US" sz="1100" baseline="0">
              <a:latin typeface="+mn-ea"/>
              <a:ea typeface="+mn-ea"/>
            </a:rPr>
            <a:t>이거나 수강료가 수강료의 평균이상인 데이터의 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코드</a:t>
          </a:r>
          <a:r>
            <a:rPr lang="en-US" altLang="ko-KR" sz="1100" baseline="0">
              <a:latin typeface="+mn-ea"/>
              <a:ea typeface="+mn-ea"/>
            </a:rPr>
            <a:t>,</a:t>
          </a:r>
          <a:r>
            <a:rPr lang="ko-KR" altLang="en-US" sz="1100" baseline="0">
              <a:latin typeface="+mn-ea"/>
              <a:ea typeface="+mn-ea"/>
            </a:rPr>
            <a:t> 프로그램명</a:t>
          </a:r>
          <a:r>
            <a:rPr lang="en-US" altLang="ko-KR" sz="1100" baseline="0">
              <a:latin typeface="+mn-ea"/>
              <a:ea typeface="+mn-ea"/>
            </a:rPr>
            <a:t>,</a:t>
          </a:r>
          <a:r>
            <a:rPr lang="ko-KR" altLang="en-US" sz="1100" baseline="0">
              <a:latin typeface="+mn-ea"/>
              <a:ea typeface="+mn-ea"/>
            </a:rPr>
            <a:t>수강대상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수강료</a:t>
          </a:r>
          <a:r>
            <a:rPr lang="en-US" altLang="ko-KR" sz="1100" baseline="0">
              <a:latin typeface="+mn-ea"/>
              <a:ea typeface="+mn-ea"/>
            </a:rPr>
            <a:t>'</a:t>
          </a:r>
          <a:r>
            <a:rPr lang="ko-KR" altLang="en-US" sz="1100" baseline="0">
              <a:latin typeface="+mn-ea"/>
              <a:ea typeface="+mn-ea"/>
            </a:rPr>
            <a:t>만 추출하시오</a:t>
          </a:r>
          <a:r>
            <a:rPr lang="en-US" altLang="ko-KR" sz="1100" baseline="0">
              <a:latin typeface="+mn-ea"/>
              <a:ea typeface="+mn-ea"/>
            </a:rPr>
            <a:t>.</a:t>
          </a:r>
          <a:r>
            <a:rPr lang="ko-KR" altLang="en-US" sz="1100" baseline="0">
              <a:latin typeface="+mn-ea"/>
              <a:ea typeface="+mn-ea"/>
            </a:rPr>
            <a:t> </a:t>
          </a:r>
          <a:endParaRPr lang="en-US" altLang="ko-KR" sz="1100" baseline="0">
            <a:latin typeface="+mn-ea"/>
            <a:ea typeface="+mn-e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91440</xdr:rowOff>
    </xdr:from>
    <xdr:to>
      <xdr:col>6</xdr:col>
      <xdr:colOff>447675</xdr:colOff>
      <xdr:row>2</xdr:row>
      <xdr:rowOff>205739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E598C4D6-C760-45F0-B282-05D7F9ADA7A3}"/>
            </a:ext>
          </a:extLst>
        </xdr:cNvPr>
        <xdr:cNvSpPr/>
      </xdr:nvSpPr>
      <xdr:spPr>
        <a:xfrm>
          <a:off x="169545" y="91440"/>
          <a:ext cx="5665470" cy="678179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모바일 유료 게임 현황</a:t>
          </a:r>
        </a:p>
      </xdr:txBody>
    </xdr:sp>
    <xdr:clientData/>
  </xdr:twoCellAnchor>
  <xdr:twoCellAnchor editAs="oneCell">
    <xdr:from>
      <xdr:col>8</xdr:col>
      <xdr:colOff>107577</xdr:colOff>
      <xdr:row>3</xdr:row>
      <xdr:rowOff>17929</xdr:rowOff>
    </xdr:from>
    <xdr:to>
      <xdr:col>19</xdr:col>
      <xdr:colOff>266852</xdr:colOff>
      <xdr:row>11</xdr:row>
      <xdr:rowOff>83770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70B9F12-68BD-B95E-C91D-2DCC366AC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6753" y="851647"/>
          <a:ext cx="7752381" cy="21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15240</xdr:rowOff>
    </xdr:from>
    <xdr:to>
      <xdr:col>8</xdr:col>
      <xdr:colOff>495300</xdr:colOff>
      <xdr:row>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5836F9-F2CD-495A-A12F-FFFA41F98C1E}"/>
            </a:ext>
          </a:extLst>
        </xdr:cNvPr>
        <xdr:cNvSpPr txBox="1"/>
      </xdr:nvSpPr>
      <xdr:spPr>
        <a:xfrm>
          <a:off x="182880" y="678180"/>
          <a:ext cx="6217920" cy="134874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/>
            <a:t>목표값</a:t>
          </a:r>
          <a:br>
            <a:rPr lang="en-US" altLang="ko-KR" sz="1500" baseline="0"/>
          </a:br>
          <a:r>
            <a:rPr lang="ko-KR" altLang="en-US" sz="1500" baseline="0"/>
            <a:t>원하는 값에 대한 올바른 입력값을 찾는다</a:t>
          </a:r>
          <a:r>
            <a:rPr lang="en-US" altLang="ko-KR" sz="1500" baseline="0"/>
            <a:t>.</a:t>
          </a:r>
          <a:br>
            <a:rPr lang="en-US" altLang="ko-KR" sz="1500" baseline="0"/>
          </a:br>
          <a:r>
            <a:rPr lang="en-US" altLang="ko-KR" sz="1500" baseline="0"/>
            <a:t> [ </a:t>
          </a:r>
          <a:r>
            <a:rPr lang="ko-KR" altLang="en-US" sz="1500" baseline="0"/>
            <a:t>데이터 </a:t>
          </a:r>
          <a:r>
            <a:rPr lang="en-US" altLang="ko-KR" sz="1500" baseline="0"/>
            <a:t>- </a:t>
          </a:r>
          <a:r>
            <a:rPr lang="ko-KR" altLang="en-US" sz="1500" baseline="0"/>
            <a:t>데이터 도구 </a:t>
          </a:r>
          <a:r>
            <a:rPr lang="en-US" altLang="ko-KR" sz="1500" baseline="0"/>
            <a:t>- </a:t>
          </a:r>
          <a:r>
            <a:rPr lang="ko-KR" altLang="en-US" sz="1500" baseline="0"/>
            <a:t>가상 분석 </a:t>
          </a:r>
          <a:r>
            <a:rPr lang="en-US" altLang="ko-KR" sz="1500" baseline="0"/>
            <a:t>- </a:t>
          </a:r>
          <a:r>
            <a:rPr lang="ko-KR" altLang="en-US" sz="1500" baseline="0"/>
            <a:t>목표값 찾기 </a:t>
          </a:r>
          <a:r>
            <a:rPr lang="en-US" altLang="ko-KR" sz="1500" baseline="0"/>
            <a:t>]</a:t>
          </a:r>
          <a:endParaRPr lang="en-US" altLang="ko-KR" sz="1500"/>
        </a:p>
      </xdr:txBody>
    </xdr:sp>
    <xdr:clientData/>
  </xdr:twoCellAnchor>
  <xdr:twoCellAnchor>
    <xdr:from>
      <xdr:col>7</xdr:col>
      <xdr:colOff>152400</xdr:colOff>
      <xdr:row>11</xdr:row>
      <xdr:rowOff>91440</xdr:rowOff>
    </xdr:from>
    <xdr:to>
      <xdr:col>14</xdr:col>
      <xdr:colOff>502920</xdr:colOff>
      <xdr:row>13</xdr:row>
      <xdr:rowOff>236220</xdr:rowOff>
    </xdr:to>
    <xdr:sp macro="" textlink="">
      <xdr:nvSpPr>
        <xdr:cNvPr id="3" name="오각형 2">
          <a:extLst>
            <a:ext uri="{FF2B5EF4-FFF2-40B4-BE49-F238E27FC236}">
              <a16:creationId xmlns:a16="http://schemas.microsoft.com/office/drawing/2014/main" id="{118C4692-2D02-435B-92FE-03FD54ACD4A0}"/>
            </a:ext>
          </a:extLst>
        </xdr:cNvPr>
        <xdr:cNvSpPr/>
      </xdr:nvSpPr>
      <xdr:spPr>
        <a:xfrm flipH="1">
          <a:off x="5387340" y="2522220"/>
          <a:ext cx="5044440" cy="571500"/>
        </a:xfrm>
        <a:prstGeom prst="homePlate">
          <a:avLst>
            <a:gd name="adj" fmla="val 33132"/>
          </a:avLst>
        </a:prstGeom>
        <a:gradFill flip="none" rotWithShape="1">
          <a:gsLst>
            <a:gs pos="0">
              <a:schemeClr val="bg1">
                <a:lumMod val="65000"/>
                <a:alpha val="70000"/>
              </a:schemeClr>
            </a:gs>
            <a:gs pos="100000">
              <a:schemeClr val="tx1">
                <a:lumMod val="85000"/>
                <a:lumOff val="15000"/>
                <a:alpha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ko-KR" altLang="en-US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373380</xdr:colOff>
      <xdr:row>11</xdr:row>
      <xdr:rowOff>213360</xdr:rowOff>
    </xdr:from>
    <xdr:to>
      <xdr:col>14</xdr:col>
      <xdr:colOff>396240</xdr:colOff>
      <xdr:row>13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C34E937-4C40-442F-9C1D-E5F663587F4D}"/>
            </a:ext>
          </a:extLst>
        </xdr:cNvPr>
        <xdr:cNvSpPr txBox="1"/>
      </xdr:nvSpPr>
      <xdr:spPr>
        <a:xfrm>
          <a:off x="5608320" y="2644140"/>
          <a:ext cx="471678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="1">
              <a:solidFill>
                <a:sysClr val="windowText" lastClr="000000"/>
              </a:solidFill>
            </a:rPr>
            <a:t>이경호 학생이 평균 </a:t>
          </a:r>
          <a:r>
            <a:rPr lang="en-US" altLang="ko-KR" sz="1400" b="1">
              <a:solidFill>
                <a:sysClr val="windowText" lastClr="000000"/>
              </a:solidFill>
            </a:rPr>
            <a:t>70</a:t>
          </a:r>
          <a:r>
            <a:rPr lang="ko-KR" altLang="en-US" sz="1400" b="1">
              <a:solidFill>
                <a:sysClr val="windowText" lastClr="000000"/>
              </a:solidFill>
            </a:rPr>
            <a:t>점이 되기위한 상식과목의 점수</a:t>
          </a:r>
        </a:p>
      </xdr:txBody>
    </xdr:sp>
    <xdr:clientData/>
  </xdr:twoCellAnchor>
  <xdr:twoCellAnchor>
    <xdr:from>
      <xdr:col>8</xdr:col>
      <xdr:colOff>304800</xdr:colOff>
      <xdr:row>24</xdr:row>
      <xdr:rowOff>205740</xdr:rowOff>
    </xdr:from>
    <xdr:to>
      <xdr:col>16</xdr:col>
      <xdr:colOff>403860</xdr:colOff>
      <xdr:row>28</xdr:row>
      <xdr:rowOff>99060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C04276DF-2F11-44F8-A75A-BB6F15DA9C72}"/>
            </a:ext>
          </a:extLst>
        </xdr:cNvPr>
        <xdr:cNvSpPr/>
      </xdr:nvSpPr>
      <xdr:spPr>
        <a:xfrm>
          <a:off x="6210300" y="5524500"/>
          <a:ext cx="5463540" cy="93726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+mn-ea"/>
              <a:ea typeface="+mn-ea"/>
            </a:rPr>
            <a:t>1. </a:t>
          </a:r>
          <a:r>
            <a:rPr lang="ko-KR" altLang="en-US" sz="1100">
              <a:latin typeface="+mn-ea"/>
              <a:ea typeface="+mn-ea"/>
            </a:rPr>
            <a:t>교육시수 평균이 </a:t>
          </a:r>
          <a:r>
            <a:rPr lang="en-US" altLang="ko-KR" sz="1100">
              <a:latin typeface="+mn-ea"/>
              <a:ea typeface="+mn-ea"/>
            </a:rPr>
            <a:t>8H </a:t>
          </a:r>
          <a:r>
            <a:rPr lang="ko-KR" altLang="en-US" sz="1100">
              <a:latin typeface="+mn-ea"/>
              <a:ea typeface="+mn-ea"/>
            </a:rPr>
            <a:t>가 되려면 실용독서법의 교육시수가 얼마나 되어야 하는지 </a:t>
          </a:r>
          <a:endParaRPr lang="en-US" altLang="ko-KR" sz="1100">
            <a:latin typeface="+mn-ea"/>
            <a:ea typeface="+mn-ea"/>
          </a:endParaRPr>
        </a:p>
        <a:p>
          <a:pPr algn="l"/>
          <a:r>
            <a:rPr lang="ko-KR" altLang="en-US" sz="1100">
              <a:latin typeface="+mn-ea"/>
              <a:ea typeface="+mn-ea"/>
            </a:rPr>
            <a:t>목표값을 구하시오 </a:t>
          </a:r>
          <a:endParaRPr lang="en-US" altLang="ko-KR" sz="1100" baseline="0">
            <a:latin typeface="+mn-ea"/>
            <a:ea typeface="+mn-ea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15240</xdr:rowOff>
    </xdr:from>
    <xdr:to>
      <xdr:col>8</xdr:col>
      <xdr:colOff>495300</xdr:colOff>
      <xdr:row>12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E8F982-8FA0-4DBE-827E-651444E40D6F}"/>
            </a:ext>
          </a:extLst>
        </xdr:cNvPr>
        <xdr:cNvSpPr txBox="1"/>
      </xdr:nvSpPr>
      <xdr:spPr>
        <a:xfrm>
          <a:off x="480060" y="868680"/>
          <a:ext cx="5730240" cy="206502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/>
            <a:t>시나리오</a:t>
          </a:r>
          <a:br>
            <a:rPr lang="en-US" altLang="ko-KR" sz="1500" baseline="0"/>
          </a:br>
          <a:r>
            <a:rPr lang="en-US" altLang="ko-KR" sz="1500" baseline="0"/>
            <a:t>- </a:t>
          </a:r>
          <a:r>
            <a:rPr lang="ko-KR" altLang="en-US" sz="1500" baseline="0"/>
            <a:t>변수가 있는 값을 시나리오에 추가한다</a:t>
          </a:r>
          <a:r>
            <a:rPr lang="en-US" altLang="ko-KR" sz="1500" baseline="0"/>
            <a:t>.</a:t>
          </a:r>
          <a:br>
            <a:rPr lang="en-US" altLang="ko-KR" sz="1500" baseline="0"/>
          </a:br>
          <a:r>
            <a:rPr lang="en-US" altLang="ko-KR" sz="1500" baseline="0"/>
            <a:t>- </a:t>
          </a:r>
          <a:r>
            <a:rPr lang="ko-KR" altLang="en-US" sz="1500" baseline="0"/>
            <a:t>변경된 셀과 그 변수에 따라 변화할 결과 값이 있는 셀이 수식으로 연결되어 있어야 한다</a:t>
          </a:r>
          <a:r>
            <a:rPr lang="en-US" altLang="ko-KR" sz="1500" baseline="0"/>
            <a:t>.</a:t>
          </a:r>
          <a:br>
            <a:rPr lang="en-US" altLang="ko-KR" sz="1500" baseline="0"/>
          </a:br>
          <a:r>
            <a:rPr lang="en-US" altLang="ko-KR" sz="1500" baseline="0"/>
            <a:t> [ </a:t>
          </a:r>
          <a:r>
            <a:rPr lang="ko-KR" altLang="en-US" sz="1500" baseline="0"/>
            <a:t>데이터 </a:t>
          </a:r>
          <a:r>
            <a:rPr lang="en-US" altLang="ko-KR" sz="1500" baseline="0"/>
            <a:t>- </a:t>
          </a:r>
          <a:r>
            <a:rPr lang="ko-KR" altLang="en-US" sz="1500" baseline="0"/>
            <a:t>데이터 도구 </a:t>
          </a:r>
          <a:r>
            <a:rPr lang="en-US" altLang="ko-KR" sz="1500" baseline="0"/>
            <a:t>- </a:t>
          </a:r>
          <a:r>
            <a:rPr lang="ko-KR" altLang="en-US" sz="1500" baseline="0"/>
            <a:t>가상 분석 </a:t>
          </a:r>
          <a:r>
            <a:rPr lang="en-US" altLang="ko-KR" sz="1500" baseline="0"/>
            <a:t>- </a:t>
          </a:r>
          <a:r>
            <a:rPr lang="ko-KR" altLang="en-US" sz="1500" baseline="0"/>
            <a:t>시나리오 관리자</a:t>
          </a:r>
          <a:r>
            <a:rPr lang="en-US" altLang="ko-KR" sz="1500" baseline="0"/>
            <a:t>]</a:t>
          </a:r>
          <a:endParaRPr lang="en-US" altLang="ko-KR" sz="1500"/>
        </a:p>
      </xdr:txBody>
    </xdr:sp>
    <xdr:clientData/>
  </xdr:twoCellAnchor>
  <xdr:twoCellAnchor>
    <xdr:from>
      <xdr:col>6</xdr:col>
      <xdr:colOff>594360</xdr:colOff>
      <xdr:row>15</xdr:row>
      <xdr:rowOff>15240</xdr:rowOff>
    </xdr:from>
    <xdr:to>
      <xdr:col>13</xdr:col>
      <xdr:colOff>68580</xdr:colOff>
      <xdr:row>19</xdr:row>
      <xdr:rowOff>0</xdr:rowOff>
    </xdr:to>
    <xdr:sp macro="" textlink="">
      <xdr:nvSpPr>
        <xdr:cNvPr id="3" name="오각형 2">
          <a:extLst>
            <a:ext uri="{FF2B5EF4-FFF2-40B4-BE49-F238E27FC236}">
              <a16:creationId xmlns:a16="http://schemas.microsoft.com/office/drawing/2014/main" id="{1AE76F19-19E0-4960-B24A-5D6C343F1ED9}"/>
            </a:ext>
          </a:extLst>
        </xdr:cNvPr>
        <xdr:cNvSpPr/>
      </xdr:nvSpPr>
      <xdr:spPr>
        <a:xfrm flipH="1">
          <a:off x="4968240" y="3520440"/>
          <a:ext cx="4168140" cy="868680"/>
        </a:xfrm>
        <a:prstGeom prst="homePlate">
          <a:avLst>
            <a:gd name="adj" fmla="val 33132"/>
          </a:avLst>
        </a:prstGeom>
        <a:gradFill flip="none" rotWithShape="1">
          <a:gsLst>
            <a:gs pos="0">
              <a:schemeClr val="bg1">
                <a:lumMod val="65000"/>
                <a:alpha val="70000"/>
              </a:schemeClr>
            </a:gs>
            <a:gs pos="100000">
              <a:schemeClr val="tx1">
                <a:lumMod val="85000"/>
                <a:lumOff val="15000"/>
                <a:alpha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ko-KR" altLang="en-US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815340</xdr:colOff>
      <xdr:row>15</xdr:row>
      <xdr:rowOff>137160</xdr:rowOff>
    </xdr:from>
    <xdr:to>
      <xdr:col>12</xdr:col>
      <xdr:colOff>632460</xdr:colOff>
      <xdr:row>18</xdr:row>
      <xdr:rowOff>205740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456D68-718F-4E3F-A87C-D8749BEB9408}"/>
            </a:ext>
          </a:extLst>
        </xdr:cNvPr>
        <xdr:cNvSpPr txBox="1"/>
      </xdr:nvSpPr>
      <xdr:spPr>
        <a:xfrm>
          <a:off x="5044440" y="3642360"/>
          <a:ext cx="3985260" cy="73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85750" indent="-285750">
            <a:buFont typeface="Arial" panose="020B0604020202020204" pitchFamily="34" charset="0"/>
            <a:buChar char="•"/>
          </a:pPr>
          <a:r>
            <a:rPr lang="ko-KR" altLang="en-US" sz="1400" b="1">
              <a:solidFill>
                <a:sysClr val="windowText" lastClr="000000"/>
              </a:solidFill>
            </a:rPr>
            <a:t>데이터유효성검사에서 목록버튼을 만듭니다</a:t>
          </a:r>
          <a:r>
            <a:rPr lang="en-US" altLang="ko-KR" sz="1400" b="1">
              <a:solidFill>
                <a:sysClr val="windowText" lastClr="000000"/>
              </a:solidFill>
            </a:rPr>
            <a:t>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ko-KR" altLang="en-US" sz="1400" b="1">
              <a:solidFill>
                <a:sysClr val="windowText" lastClr="000000"/>
              </a:solidFill>
            </a:rPr>
            <a:t>원가는 </a:t>
          </a:r>
          <a:r>
            <a:rPr lang="en-US" altLang="ko-KR" sz="1400" b="1">
              <a:solidFill>
                <a:sysClr val="windowText" lastClr="000000"/>
              </a:solidFill>
            </a:rPr>
            <a:t>vlookup</a:t>
          </a:r>
          <a:r>
            <a:rPr lang="ko-KR" altLang="en-US" sz="1400" b="1">
              <a:solidFill>
                <a:sysClr val="windowText" lastClr="000000"/>
              </a:solidFill>
            </a:rPr>
            <a:t>함수로 </a:t>
          </a:r>
          <a:r>
            <a:rPr lang="en-US" altLang="ko-KR" sz="1400" b="1">
              <a:solidFill>
                <a:sysClr val="windowText" lastClr="000000"/>
              </a:solidFill>
            </a:rPr>
            <a:t>[</a:t>
          </a:r>
          <a:r>
            <a:rPr lang="ko-KR" altLang="en-US" sz="1400" b="1">
              <a:solidFill>
                <a:sysClr val="windowText" lastClr="000000"/>
              </a:solidFill>
            </a:rPr>
            <a:t>표</a:t>
          </a:r>
          <a:r>
            <a:rPr lang="en-US" altLang="ko-KR" sz="1400" b="1">
              <a:solidFill>
                <a:sysClr val="windowText" lastClr="000000"/>
              </a:solidFill>
            </a:rPr>
            <a:t>1]</a:t>
          </a:r>
          <a:r>
            <a:rPr lang="ko-KR" altLang="en-US" sz="1400" b="1">
              <a:solidFill>
                <a:sysClr val="windowText" lastClr="000000"/>
              </a:solidFill>
            </a:rPr>
            <a:t>에서 가져옵니다</a:t>
          </a:r>
          <a:r>
            <a:rPr lang="en-US" altLang="ko-KR" sz="1400" b="1">
              <a:solidFill>
                <a:sysClr val="windowText" lastClr="000000"/>
              </a:solidFill>
            </a:rPr>
            <a:t>.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739140</xdr:colOff>
      <xdr:row>2</xdr:row>
      <xdr:rowOff>190500</xdr:rowOff>
    </xdr:from>
    <xdr:to>
      <xdr:col>13</xdr:col>
      <xdr:colOff>213360</xdr:colOff>
      <xdr:row>10</xdr:row>
      <xdr:rowOff>38100</xdr:rowOff>
    </xdr:to>
    <xdr:sp macro="" textlink="">
      <xdr:nvSpPr>
        <xdr:cNvPr id="2" name="오각형 1">
          <a:extLst>
            <a:ext uri="{FF2B5EF4-FFF2-40B4-BE49-F238E27FC236}">
              <a16:creationId xmlns:a16="http://schemas.microsoft.com/office/drawing/2014/main" id="{37465D27-7934-4BDB-8850-6F6AA133A3F7}"/>
            </a:ext>
          </a:extLst>
        </xdr:cNvPr>
        <xdr:cNvSpPr/>
      </xdr:nvSpPr>
      <xdr:spPr>
        <a:xfrm flipH="1">
          <a:off x="5173980" y="632460"/>
          <a:ext cx="5044440" cy="1661160"/>
        </a:xfrm>
        <a:prstGeom prst="homePlate">
          <a:avLst>
            <a:gd name="adj" fmla="val 33132"/>
          </a:avLst>
        </a:prstGeom>
        <a:gradFill flip="none" rotWithShape="1">
          <a:gsLst>
            <a:gs pos="0">
              <a:schemeClr val="bg1">
                <a:lumMod val="65000"/>
                <a:alpha val="70000"/>
              </a:schemeClr>
            </a:gs>
            <a:gs pos="100000">
              <a:schemeClr val="tx1">
                <a:lumMod val="85000"/>
                <a:lumOff val="15000"/>
                <a:alpha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ko-KR" altLang="en-US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1249680</xdr:colOff>
      <xdr:row>4</xdr:row>
      <xdr:rowOff>121920</xdr:rowOff>
    </xdr:from>
    <xdr:to>
      <xdr:col>13</xdr:col>
      <xdr:colOff>76200</xdr:colOff>
      <xdr:row>9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F6C0E9-A835-41B4-8447-3D7BA0633816}"/>
            </a:ext>
          </a:extLst>
        </xdr:cNvPr>
        <xdr:cNvSpPr txBox="1"/>
      </xdr:nvSpPr>
      <xdr:spPr>
        <a:xfrm>
          <a:off x="5684520" y="1051560"/>
          <a:ext cx="4396740" cy="1036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85750" indent="-285750">
            <a:buFont typeface="Arial" panose="020B0604020202020204" pitchFamily="34" charset="0"/>
            <a:buChar char="•"/>
          </a:pPr>
          <a:r>
            <a:rPr lang="ko-KR" altLang="en-US" sz="1400" b="1">
              <a:solidFill>
                <a:sysClr val="windowText" lastClr="000000"/>
              </a:solidFill>
            </a:rPr>
            <a:t>현재예상</a:t>
          </a:r>
          <a:r>
            <a:rPr lang="en-US" altLang="ko-KR" sz="1400" b="1">
              <a:solidFill>
                <a:sysClr val="windowText" lastClr="000000"/>
              </a:solidFill>
            </a:rPr>
            <a:t>.</a:t>
          </a:r>
          <a:r>
            <a:rPr lang="ko-KR" altLang="en-US" sz="1400" b="1">
              <a:solidFill>
                <a:sysClr val="windowText" lastClr="000000"/>
              </a:solidFill>
            </a:rPr>
            <a:t> 예상판매량</a:t>
          </a:r>
          <a:r>
            <a:rPr lang="en-US" altLang="ko-KR" sz="1400" b="1">
              <a:solidFill>
                <a:sysClr val="windowText" lastClr="000000"/>
              </a:solidFill>
            </a:rPr>
            <a:t>200, </a:t>
          </a:r>
          <a:r>
            <a:rPr lang="ko-KR" altLang="en-US" sz="1400" b="1">
              <a:solidFill>
                <a:sysClr val="windowText" lastClr="000000"/>
              </a:solidFill>
            </a:rPr>
            <a:t>마진율</a:t>
          </a:r>
          <a:r>
            <a:rPr lang="en-US" altLang="ko-KR" sz="1400" b="1">
              <a:solidFill>
                <a:sysClr val="windowText" lastClr="000000"/>
              </a:solidFill>
            </a:rPr>
            <a:t>10%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ko-KR" altLang="en-US" sz="1400" b="1">
              <a:solidFill>
                <a:sysClr val="windowText" lastClr="000000"/>
              </a:solidFill>
            </a:rPr>
            <a:t>매출감소</a:t>
          </a:r>
          <a:r>
            <a:rPr lang="en-US" altLang="ko-KR" sz="1400" b="1">
              <a:solidFill>
                <a:sysClr val="windowText" lastClr="000000"/>
              </a:solidFill>
            </a:rPr>
            <a:t>.</a:t>
          </a:r>
          <a:r>
            <a:rPr lang="ko-KR" altLang="en-US" sz="1400" b="1">
              <a:solidFill>
                <a:sysClr val="windowText" lastClr="000000"/>
              </a:solidFill>
            </a:rPr>
            <a:t> 예상판매량</a:t>
          </a:r>
          <a:r>
            <a:rPr lang="en-US" altLang="ko-KR" sz="1400" b="1">
              <a:solidFill>
                <a:sysClr val="windowText" lastClr="000000"/>
              </a:solidFill>
            </a:rPr>
            <a:t>100, </a:t>
          </a:r>
          <a:r>
            <a:rPr lang="ko-KR" altLang="en-US" sz="1400" b="1">
              <a:solidFill>
                <a:sysClr val="windowText" lastClr="000000"/>
              </a:solidFill>
            </a:rPr>
            <a:t>마진율 </a:t>
          </a:r>
          <a:r>
            <a:rPr lang="en-US" altLang="ko-KR" sz="1400" b="1">
              <a:solidFill>
                <a:sysClr val="windowText" lastClr="000000"/>
              </a:solidFill>
            </a:rPr>
            <a:t>5%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ko-KR" altLang="en-US" sz="1400" b="1">
              <a:solidFill>
                <a:sysClr val="windowText" lastClr="000000"/>
              </a:solidFill>
            </a:rPr>
            <a:t>이보다좋을순없다</a:t>
          </a:r>
          <a:r>
            <a:rPr lang="en-US" altLang="ko-KR" sz="1400" b="1">
              <a:solidFill>
                <a:sysClr val="windowText" lastClr="000000"/>
              </a:solidFill>
            </a:rPr>
            <a:t>. </a:t>
          </a:r>
          <a:r>
            <a:rPr lang="ko-KR" altLang="en-US" sz="1400" b="1">
              <a:solidFill>
                <a:sysClr val="windowText" lastClr="000000"/>
              </a:solidFill>
            </a:rPr>
            <a:t>예상판매량</a:t>
          </a:r>
          <a:r>
            <a:rPr lang="en-US" altLang="ko-KR" sz="1400" b="1">
              <a:solidFill>
                <a:sysClr val="windowText" lastClr="000000"/>
              </a:solidFill>
            </a:rPr>
            <a:t>400, </a:t>
          </a:r>
          <a:r>
            <a:rPr lang="ko-KR" altLang="en-US" sz="1400" b="1">
              <a:solidFill>
                <a:sysClr val="windowText" lastClr="000000"/>
              </a:solidFill>
            </a:rPr>
            <a:t>마진율 </a:t>
          </a:r>
          <a:r>
            <a:rPr lang="en-US" altLang="ko-KR" sz="1400" b="1">
              <a:solidFill>
                <a:sysClr val="windowText" lastClr="000000"/>
              </a:solidFill>
            </a:rPr>
            <a:t>20%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altLang="ko-KR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1287780</xdr:colOff>
      <xdr:row>3</xdr:row>
      <xdr:rowOff>76200</xdr:rowOff>
    </xdr:from>
    <xdr:to>
      <xdr:col>10</xdr:col>
      <xdr:colOff>388620</xdr:colOff>
      <xdr:row>4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166547-C080-4942-8CAA-9DD40FAC32EA}"/>
            </a:ext>
          </a:extLst>
        </xdr:cNvPr>
        <xdr:cNvSpPr txBox="1"/>
      </xdr:nvSpPr>
      <xdr:spPr>
        <a:xfrm>
          <a:off x="5722620" y="739140"/>
          <a:ext cx="265938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&lt; </a:t>
          </a:r>
          <a:r>
            <a:rPr lang="ko-KR" altLang="en-US" sz="1400" b="1"/>
            <a:t>예상 시나리오 </a:t>
          </a:r>
          <a:r>
            <a:rPr lang="en-US" altLang="ko-KR" sz="1400" b="1"/>
            <a:t>&gt;</a:t>
          </a:r>
          <a:endParaRPr lang="ko-KR" alt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053;&#51032;&#44592;&#47197;\&#44221;&#48373;&#45824;&#54617;&#44368;\COMM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2001)/tnt_COM/&#47784;&#51032;&#44256;&#49324;&#45813;&#50504;/15-&#45813;&#5050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473;&#50521;ics\14&#54924;&#52264;\excel2013-14&#50756;&#49457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49688;-&#51064;&#54616;&#44277;&#50629;&#51204;&#47928;&#45824;&#54617;&#44368;/9&#51452;&#52264;/8&#51452;&#52264;_&#54632;&#49688;&#49324;&#50857;&#54616;&#44592;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8376;&#47928;&#54028;&#51068;\Chapter%2003\&#54588;&#48279;&#53580;&#51060;&#486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7588;&#52636;&#51109;&#485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&#50641;&#49472;&#51473;&#44553;&#47928;&#51228;/&#47784;&#51032;&#44256;&#49324;/09&#54924;%20&#47784;&#51032;&#44256;&#49324;(&#45813;&#50504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51032;&#54028;&#51068;\&#44256;&#44553;&#50696;&#51228;&#54400;&#510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&#44060;&#51221;)/&#46356;&#49828;&#53011;/20&#54924;%20&#47784;&#51032;&#44256;&#4932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49688;-&#51064;&#54616;&#44277;&#50629;&#51204;&#47928;&#45824;&#54617;&#44368;/20&#54617;&#45380;&#46020;%201&#54617;&#44592;/9-1&#51452;&#52264;(&#48372;&#44053;)/9-1(&#48372;&#44053;)&#54632;&#49688;&#50752;%20&#44256;&#44553;&#54596;&#5355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54868;-&#51064;&#54616;&#44277;&#50629;&#51204;&#47928;&#45824;&#54617;&#44368;/22&#54617;&#45380;&#46020;%201&#54617;&#44592;(&#49688;)/9&#51452;&#52264;/9&#51452;&#52264;&#50696;&#51228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4032;&#44228;&#48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거래량 보고"/>
      <sheetName val="수출입 현황"/>
      <sheetName val="거래 현황"/>
      <sheetName val="이익금 변화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성적분포표"/>
      <sheetName val="사원채용결과"/>
      <sheetName val="Sheet2"/>
      <sheetName val="Sheet3"/>
      <sheetName val="포지션A"/>
      <sheetName val="포지션B"/>
      <sheetName val="Sheet4"/>
      <sheetName val="달성률"/>
      <sheetName val="Sheet5"/>
      <sheetName val="구성비율"/>
      <sheetName val="Sheet6"/>
      <sheetName val="누적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1월</v>
          </cell>
        </row>
        <row r="8">
          <cell r="A8" t="str">
            <v>1월</v>
          </cell>
        </row>
        <row r="9">
          <cell r="A9" t="str">
            <v>1월</v>
          </cell>
        </row>
        <row r="10">
          <cell r="A10" t="str">
            <v>1월</v>
          </cell>
        </row>
        <row r="11">
          <cell r="A11" t="str">
            <v>1월</v>
          </cell>
        </row>
        <row r="12">
          <cell r="A12" t="str">
            <v>1월</v>
          </cell>
        </row>
        <row r="13">
          <cell r="A13" t="str">
            <v>1월</v>
          </cell>
        </row>
        <row r="14">
          <cell r="A14" t="str">
            <v>1월</v>
          </cell>
        </row>
        <row r="15">
          <cell r="A15" t="str">
            <v>1월</v>
          </cell>
        </row>
        <row r="16">
          <cell r="A16" t="str">
            <v>1월</v>
          </cell>
        </row>
        <row r="17">
          <cell r="A17" t="str">
            <v>1월</v>
          </cell>
        </row>
        <row r="18">
          <cell r="A18" t="str">
            <v>2월</v>
          </cell>
        </row>
        <row r="19">
          <cell r="A19" t="str">
            <v>2월</v>
          </cell>
        </row>
        <row r="20">
          <cell r="A20" t="str">
            <v>2월</v>
          </cell>
        </row>
        <row r="21">
          <cell r="A21" t="str">
            <v>2월</v>
          </cell>
        </row>
        <row r="22">
          <cell r="A22" t="str">
            <v>2월</v>
          </cell>
        </row>
        <row r="23">
          <cell r="A23" t="str">
            <v>2월</v>
          </cell>
        </row>
        <row r="24">
          <cell r="A24" t="str">
            <v>2월</v>
          </cell>
        </row>
        <row r="25">
          <cell r="A25" t="str">
            <v>2월</v>
          </cell>
        </row>
        <row r="26">
          <cell r="A26" t="str">
            <v>2월</v>
          </cell>
        </row>
        <row r="27">
          <cell r="A27" t="str">
            <v>2월</v>
          </cell>
        </row>
        <row r="28">
          <cell r="A28" t="str">
            <v>2월</v>
          </cell>
        </row>
        <row r="29">
          <cell r="A29" t="str">
            <v>2월</v>
          </cell>
        </row>
        <row r="30">
          <cell r="A30" t="str">
            <v>2월</v>
          </cell>
        </row>
        <row r="31">
          <cell r="A31" t="str">
            <v>2월</v>
          </cell>
        </row>
        <row r="32">
          <cell r="A32" t="str">
            <v>2월</v>
          </cell>
        </row>
        <row r="33">
          <cell r="A33" t="str">
            <v>2월</v>
          </cell>
        </row>
        <row r="34">
          <cell r="A34" t="str">
            <v>3월</v>
          </cell>
        </row>
        <row r="35">
          <cell r="A35" t="str">
            <v>3월</v>
          </cell>
        </row>
        <row r="36">
          <cell r="A36" t="str">
            <v>3월</v>
          </cell>
        </row>
        <row r="37">
          <cell r="A37" t="str">
            <v>3월</v>
          </cell>
        </row>
        <row r="38">
          <cell r="A38" t="str">
            <v>3월</v>
          </cell>
        </row>
        <row r="39">
          <cell r="A39" t="str">
            <v>3월</v>
          </cell>
        </row>
        <row r="40">
          <cell r="A40" t="str">
            <v>3월</v>
          </cell>
        </row>
        <row r="41">
          <cell r="A41" t="str">
            <v>3월</v>
          </cell>
        </row>
        <row r="42">
          <cell r="A42" t="str">
            <v>3월</v>
          </cell>
        </row>
        <row r="43">
          <cell r="A43" t="str">
            <v>3월</v>
          </cell>
        </row>
        <row r="44">
          <cell r="A44" t="str">
            <v>3월</v>
          </cell>
        </row>
        <row r="45">
          <cell r="A45" t="str">
            <v>3월</v>
          </cell>
        </row>
        <row r="46">
          <cell r="A46" t="str">
            <v>3월</v>
          </cell>
        </row>
        <row r="47">
          <cell r="A47" t="str">
            <v>3월</v>
          </cell>
        </row>
        <row r="48">
          <cell r="A48" t="str">
            <v>3월</v>
          </cell>
        </row>
        <row r="49">
          <cell r="A49" t="str">
            <v>3월</v>
          </cell>
        </row>
        <row r="50">
          <cell r="A50" t="str">
            <v>4월</v>
          </cell>
        </row>
        <row r="51">
          <cell r="A51" t="str">
            <v>4월</v>
          </cell>
        </row>
        <row r="52">
          <cell r="A52" t="str">
            <v>4월</v>
          </cell>
        </row>
        <row r="53">
          <cell r="A53" t="str">
            <v>4월</v>
          </cell>
        </row>
        <row r="54">
          <cell r="A54" t="str">
            <v>4월</v>
          </cell>
        </row>
        <row r="55">
          <cell r="A55" t="str">
            <v>4월</v>
          </cell>
        </row>
        <row r="56">
          <cell r="A56" t="str">
            <v>4월</v>
          </cell>
        </row>
        <row r="57">
          <cell r="A57" t="str">
            <v>4월</v>
          </cell>
        </row>
        <row r="58">
          <cell r="A58" t="str">
            <v>4월</v>
          </cell>
        </row>
        <row r="59">
          <cell r="A59" t="str">
            <v>4월</v>
          </cell>
        </row>
        <row r="60">
          <cell r="A60" t="str">
            <v>4월</v>
          </cell>
        </row>
        <row r="61">
          <cell r="A61" t="str">
            <v>4월</v>
          </cell>
        </row>
        <row r="62">
          <cell r="A62" t="str">
            <v>4월</v>
          </cell>
        </row>
        <row r="63">
          <cell r="A63" t="str">
            <v>4월</v>
          </cell>
        </row>
        <row r="64">
          <cell r="A64" t="str">
            <v>4월</v>
          </cell>
        </row>
        <row r="65">
          <cell r="A65" t="str">
            <v>4월</v>
          </cell>
        </row>
      </sheetData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"/>
      <sheetName val="조건부계산함수"/>
      <sheetName val="예제"/>
      <sheetName val="데이터베이스함수"/>
      <sheetName val="종합예제1"/>
      <sheetName val="종합예제2"/>
      <sheetName val="종합예제3"/>
    </sheetNames>
    <sheetDataSet>
      <sheetData sheetId="0"/>
      <sheetData sheetId="1"/>
      <sheetData sheetId="2"/>
      <sheetData sheetId="3"/>
      <sheetData sheetId="4">
        <row r="5">
          <cell r="H5">
            <v>25700</v>
          </cell>
        </row>
        <row r="6">
          <cell r="H6">
            <v>48920</v>
          </cell>
        </row>
        <row r="7">
          <cell r="H7">
            <v>78510</v>
          </cell>
        </row>
        <row r="8">
          <cell r="H8">
            <v>24560</v>
          </cell>
        </row>
        <row r="9">
          <cell r="H9">
            <v>51850</v>
          </cell>
        </row>
        <row r="10">
          <cell r="H10">
            <v>37890</v>
          </cell>
        </row>
        <row r="11">
          <cell r="H11">
            <v>38780</v>
          </cell>
        </row>
        <row r="12">
          <cell r="H12">
            <v>78520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hart1"/>
      <sheetName val="Sheet19"/>
      <sheetName val="Sheet2"/>
      <sheetName val="Sheet8"/>
      <sheetName val="Sheet3"/>
      <sheetName val="Sheet4"/>
      <sheetName val="Sheet5"/>
      <sheetName val="Sheet6"/>
      <sheetName val="Sheet7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2월</v>
          </cell>
        </row>
        <row r="8">
          <cell r="A8" t="str">
            <v>2월</v>
          </cell>
        </row>
        <row r="9">
          <cell r="A9" t="str">
            <v>2월</v>
          </cell>
        </row>
        <row r="10">
          <cell r="A10" t="str">
            <v>2월</v>
          </cell>
        </row>
        <row r="11">
          <cell r="A11" t="str">
            <v>2월</v>
          </cell>
        </row>
        <row r="12">
          <cell r="A12" t="str">
            <v>2월</v>
          </cell>
        </row>
        <row r="13">
          <cell r="A13" t="str">
            <v>2월</v>
          </cell>
        </row>
        <row r="14">
          <cell r="A14" t="str">
            <v>2월</v>
          </cell>
        </row>
        <row r="15">
          <cell r="A15" t="str">
            <v>3월</v>
          </cell>
        </row>
        <row r="16">
          <cell r="A16" t="str">
            <v>3월</v>
          </cell>
        </row>
        <row r="17">
          <cell r="A17" t="str">
            <v>3월</v>
          </cell>
        </row>
        <row r="18">
          <cell r="A18" t="str">
            <v>3월</v>
          </cell>
        </row>
        <row r="19">
          <cell r="A19" t="str">
            <v>3월</v>
          </cell>
        </row>
        <row r="20">
          <cell r="A20" t="str">
            <v>4월</v>
          </cell>
        </row>
        <row r="21">
          <cell r="A21" t="str">
            <v>4월</v>
          </cell>
        </row>
        <row r="22">
          <cell r="A22" t="str">
            <v>4월</v>
          </cell>
        </row>
        <row r="23">
          <cell r="A23" t="str">
            <v>4월</v>
          </cell>
        </row>
        <row r="24">
          <cell r="A24" t="str">
            <v>4월</v>
          </cell>
        </row>
        <row r="25">
          <cell r="A25" t="str">
            <v>5월</v>
          </cell>
        </row>
        <row r="28">
          <cell r="A28" t="str">
            <v>합계:판매</v>
          </cell>
        </row>
        <row r="29">
          <cell r="A29" t="str">
            <v>영업사원</v>
          </cell>
        </row>
        <row r="30">
          <cell r="A30" t="str">
            <v>박유진</v>
          </cell>
        </row>
        <row r="31">
          <cell r="A31" t="str">
            <v>박재홍</v>
          </cell>
        </row>
        <row r="32">
          <cell r="A32" t="str">
            <v>박찬호</v>
          </cell>
        </row>
        <row r="33">
          <cell r="A33" t="str">
            <v>주병규</v>
          </cell>
        </row>
        <row r="34">
          <cell r="A34" t="str">
            <v>권경태</v>
          </cell>
        </row>
        <row r="35">
          <cell r="A35" t="str">
            <v>총합계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매출장부"/>
      <sheetName val="제품목록"/>
      <sheetName val="조회"/>
    </sheetNames>
    <sheetDataSet>
      <sheetData sheetId="0" refreshError="1"/>
      <sheetData sheetId="1">
        <row r="3">
          <cell r="B3" t="str">
            <v>A001</v>
          </cell>
          <cell r="C3" t="str">
            <v>녹차포기김치</v>
          </cell>
          <cell r="D3">
            <v>5800</v>
          </cell>
          <cell r="F3" t="str">
            <v>김완선</v>
          </cell>
        </row>
        <row r="4">
          <cell r="B4" t="str">
            <v>A002</v>
          </cell>
          <cell r="C4" t="str">
            <v>하선정 김치세트</v>
          </cell>
          <cell r="D4">
            <v>30000</v>
          </cell>
          <cell r="F4" t="str">
            <v>정수라</v>
          </cell>
        </row>
        <row r="5">
          <cell r="B5" t="str">
            <v>A003</v>
          </cell>
          <cell r="C5" t="str">
            <v>오이소박이</v>
          </cell>
          <cell r="D5">
            <v>3500</v>
          </cell>
          <cell r="F5" t="str">
            <v>이상혁</v>
          </cell>
        </row>
        <row r="6">
          <cell r="B6" t="str">
            <v>A004</v>
          </cell>
          <cell r="C6" t="str">
            <v>총각김치</v>
          </cell>
          <cell r="D6">
            <v>4200</v>
          </cell>
          <cell r="F6" t="str">
            <v>홍진경</v>
          </cell>
        </row>
        <row r="7">
          <cell r="B7" t="str">
            <v>A005</v>
          </cell>
          <cell r="C7" t="str">
            <v>갓김치</v>
          </cell>
          <cell r="D7">
            <v>4000</v>
          </cell>
          <cell r="F7" t="str">
            <v>김치국</v>
          </cell>
        </row>
        <row r="8">
          <cell r="B8" t="str">
            <v>A006</v>
          </cell>
          <cell r="C8" t="str">
            <v>일본식 돈까스</v>
          </cell>
          <cell r="D8">
            <v>16000</v>
          </cell>
        </row>
        <row r="9">
          <cell r="B9" t="str">
            <v>A007</v>
          </cell>
          <cell r="C9" t="str">
            <v>양념게장</v>
          </cell>
          <cell r="D9">
            <v>15000</v>
          </cell>
        </row>
        <row r="10">
          <cell r="B10" t="str">
            <v>A008</v>
          </cell>
          <cell r="C10" t="str">
            <v>간장게장</v>
          </cell>
          <cell r="D10">
            <v>28000</v>
          </cell>
        </row>
        <row r="11">
          <cell r="B11" t="str">
            <v>A009</v>
          </cell>
          <cell r="C11" t="str">
            <v>오이피클</v>
          </cell>
          <cell r="D11">
            <v>2000</v>
          </cell>
        </row>
        <row r="12">
          <cell r="B12" t="str">
            <v>A010</v>
          </cell>
          <cell r="C12" t="str">
            <v>소고기장조림</v>
          </cell>
          <cell r="D12">
            <v>8000</v>
          </cell>
        </row>
        <row r="13">
          <cell r="B13" t="str">
            <v>A011</v>
          </cell>
          <cell r="C13" t="str">
            <v>명란젓갈</v>
          </cell>
          <cell r="D13">
            <v>12000</v>
          </cell>
        </row>
        <row r="14">
          <cell r="B14" t="str">
            <v>A012</v>
          </cell>
          <cell r="C14" t="str">
            <v>꽈리고추조림</v>
          </cell>
          <cell r="D14">
            <v>5600</v>
          </cell>
        </row>
        <row r="15">
          <cell r="B15" t="str">
            <v>A013</v>
          </cell>
          <cell r="C15" t="str">
            <v>꼴뚜기젓갈</v>
          </cell>
          <cell r="D15">
            <v>4200</v>
          </cell>
        </row>
        <row r="16">
          <cell r="B16" t="str">
            <v>A014</v>
          </cell>
          <cell r="C16" t="str">
            <v>더덕무침</v>
          </cell>
          <cell r="D16">
            <v>5100</v>
          </cell>
        </row>
        <row r="17">
          <cell r="B17" t="str">
            <v>A015</v>
          </cell>
          <cell r="C17" t="str">
            <v>간장마늘쫑</v>
          </cell>
          <cell r="D17">
            <v>2000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시험"/>
      <sheetName val="판매현황"/>
      <sheetName val="거래현황"/>
      <sheetName val="제품 생산표"/>
      <sheetName val="피벗 차트"/>
      <sheetName val="거래 분석"/>
      <sheetName val="판매내역"/>
    </sheetNames>
    <sheetDataSet>
      <sheetData sheetId="0" refreshError="1"/>
      <sheetData sheetId="1" refreshError="1"/>
      <sheetData sheetId="2">
        <row r="5">
          <cell r="F5">
            <v>165</v>
          </cell>
          <cell r="H5" t="str">
            <v>중형</v>
          </cell>
        </row>
        <row r="6">
          <cell r="F6">
            <v>50</v>
          </cell>
          <cell r="H6" t="str">
            <v>소형</v>
          </cell>
        </row>
        <row r="7">
          <cell r="F7">
            <v>81</v>
          </cell>
          <cell r="H7" t="str">
            <v>대형</v>
          </cell>
        </row>
        <row r="8">
          <cell r="F8">
            <v>22</v>
          </cell>
          <cell r="H8" t="str">
            <v>소형</v>
          </cell>
        </row>
        <row r="9">
          <cell r="F9">
            <v>88</v>
          </cell>
          <cell r="H9" t="str">
            <v>중형</v>
          </cell>
        </row>
        <row r="10">
          <cell r="F10">
            <v>110</v>
          </cell>
          <cell r="H10" t="str">
            <v>중형</v>
          </cell>
        </row>
        <row r="11">
          <cell r="F11">
            <v>55</v>
          </cell>
          <cell r="H11" t="str">
            <v>대형</v>
          </cell>
        </row>
        <row r="12">
          <cell r="F12">
            <v>132</v>
          </cell>
          <cell r="H12" t="str">
            <v>소형</v>
          </cell>
        </row>
        <row r="13">
          <cell r="F13">
            <v>83</v>
          </cell>
          <cell r="H13" t="str">
            <v>중형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출장일지"/>
      <sheetName val="수익"/>
      <sheetName val="시험결과"/>
      <sheetName val="직원임금명세"/>
      <sheetName val="매출장부"/>
      <sheetName val="제품목록"/>
      <sheetName val="조회"/>
      <sheetName val="가계부"/>
      <sheetName val="항목등록"/>
      <sheetName val="임시자료"/>
      <sheetName val="월별결산"/>
      <sheetName val="재고원본"/>
      <sheetName val="재고현황"/>
      <sheetName val="표"/>
      <sheetName val="목표값 "/>
      <sheetName val="매출분석"/>
      <sheetName val="매출그래프"/>
      <sheetName val="정렬매크로"/>
      <sheetName val="필터매크로"/>
    </sheetNames>
    <definedNames>
      <definedName name="_xlbgnm.XFD1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날짜</v>
          </cell>
        </row>
        <row r="8">
          <cell r="B8">
            <v>37257</v>
          </cell>
        </row>
        <row r="9">
          <cell r="B9">
            <v>37258</v>
          </cell>
        </row>
        <row r="10">
          <cell r="B10">
            <v>37259</v>
          </cell>
        </row>
        <row r="11">
          <cell r="B11">
            <v>37264</v>
          </cell>
        </row>
        <row r="12">
          <cell r="B12">
            <v>37265</v>
          </cell>
        </row>
        <row r="13">
          <cell r="B13">
            <v>37266</v>
          </cell>
        </row>
        <row r="14">
          <cell r="B14">
            <v>37268</v>
          </cell>
        </row>
        <row r="15">
          <cell r="B15">
            <v>37269</v>
          </cell>
        </row>
        <row r="16">
          <cell r="B16">
            <v>37276</v>
          </cell>
        </row>
        <row r="17">
          <cell r="B17">
            <v>37277</v>
          </cell>
        </row>
        <row r="18">
          <cell r="B18">
            <v>37282</v>
          </cell>
        </row>
        <row r="19">
          <cell r="B19">
            <v>37286</v>
          </cell>
        </row>
        <row r="20">
          <cell r="B20">
            <v>37289</v>
          </cell>
        </row>
        <row r="21">
          <cell r="B21">
            <v>37290</v>
          </cell>
        </row>
        <row r="22">
          <cell r="B22">
            <v>37292</v>
          </cell>
        </row>
        <row r="23">
          <cell r="B23">
            <v>37295</v>
          </cell>
        </row>
        <row r="24">
          <cell r="B24">
            <v>37297</v>
          </cell>
        </row>
        <row r="25">
          <cell r="B25">
            <v>37301</v>
          </cell>
        </row>
        <row r="26">
          <cell r="B26">
            <v>37302</v>
          </cell>
        </row>
        <row r="27">
          <cell r="B27">
            <v>37309</v>
          </cell>
        </row>
        <row r="28">
          <cell r="B28">
            <v>37316</v>
          </cell>
        </row>
        <row r="29">
          <cell r="B29">
            <v>37317</v>
          </cell>
        </row>
        <row r="30">
          <cell r="B30">
            <v>37320</v>
          </cell>
        </row>
        <row r="31">
          <cell r="B31">
            <v>37324</v>
          </cell>
        </row>
        <row r="32">
          <cell r="B32">
            <v>37326</v>
          </cell>
        </row>
        <row r="33">
          <cell r="B33">
            <v>37330</v>
          </cell>
        </row>
        <row r="34">
          <cell r="B34">
            <v>37331</v>
          </cell>
        </row>
        <row r="35">
          <cell r="B35">
            <v>37334</v>
          </cell>
        </row>
        <row r="36">
          <cell r="B36">
            <v>37335</v>
          </cell>
        </row>
        <row r="37">
          <cell r="B37">
            <v>37337</v>
          </cell>
        </row>
        <row r="38">
          <cell r="B38">
            <v>37345</v>
          </cell>
        </row>
      </sheetData>
      <sheetData sheetId="8">
        <row r="1">
          <cell r="B1" t="str">
            <v>급여</v>
          </cell>
          <cell r="C1" t="str">
            <v>식비</v>
          </cell>
          <cell r="D1" t="str">
            <v>의생활</v>
          </cell>
          <cell r="E1" t="str">
            <v>주거_공과금</v>
          </cell>
          <cell r="F1" t="str">
            <v>육아_교육</v>
          </cell>
          <cell r="G1" t="str">
            <v>교통_차량유지</v>
          </cell>
          <cell r="H1" t="str">
            <v>건강_문화</v>
          </cell>
          <cell r="I1" t="str">
            <v>가족용돈</v>
          </cell>
          <cell r="J1" t="str">
            <v>저축_보험</v>
          </cell>
          <cell r="K1" t="str">
            <v>기타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현황"/>
      <sheetName val="매출"/>
      <sheetName val="채용통계표"/>
    </sheetNames>
    <sheetDataSet>
      <sheetData sheetId="0"/>
      <sheetData sheetId="1">
        <row r="17">
          <cell r="F17">
            <v>0.05</v>
          </cell>
          <cell r="G17">
            <v>0.1</v>
          </cell>
          <cell r="H17">
            <v>0.2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종합예제2"/>
      <sheetName val="종합예제3"/>
      <sheetName val="고급필터"/>
      <sheetName val="고급필터 (예제)"/>
    </sheetNames>
    <sheetDataSet>
      <sheetData sheetId="0">
        <row r="5">
          <cell r="G5">
            <v>45000</v>
          </cell>
        </row>
      </sheetData>
      <sheetData sheetId="1">
        <row r="5">
          <cell r="H5">
            <v>0.92500000000000004</v>
          </cell>
        </row>
        <row r="6">
          <cell r="H6">
            <v>0.90600000000000003</v>
          </cell>
        </row>
        <row r="7">
          <cell r="H7">
            <v>0.755</v>
          </cell>
        </row>
        <row r="8">
          <cell r="H8">
            <v>0.90400000000000003</v>
          </cell>
        </row>
        <row r="9">
          <cell r="H9">
            <v>0.80400000000000005</v>
          </cell>
        </row>
        <row r="10">
          <cell r="H10">
            <v>0.89700000000000002</v>
          </cell>
        </row>
        <row r="11">
          <cell r="H11">
            <v>0.77100000000000002</v>
          </cell>
        </row>
        <row r="12">
          <cell r="H12">
            <v>0.79400000000000004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찾기함수"/>
      <sheetName val="(v)미술대회"/>
      <sheetName val="성적"/>
      <sheetName val="초과수당"/>
      <sheetName val="자동조회"/>
      <sheetName val="견적서"/>
      <sheetName val="INDEX,MATCH"/>
      <sheetName val="COUNTIF"/>
      <sheetName val="조건부계산함수"/>
      <sheetName val="데이터베이스함수"/>
      <sheetName val="종합예제1"/>
      <sheetName val="종합예제2"/>
      <sheetName val="종합예제3"/>
    </sheetNames>
    <sheetDataSet>
      <sheetData sheetId="0"/>
      <sheetData sheetId="1"/>
      <sheetData sheetId="2"/>
      <sheetData sheetId="3"/>
      <sheetData sheetId="4"/>
      <sheetData sheetId="5">
        <row r="17">
          <cell r="M17" t="str">
            <v>가그린액</v>
          </cell>
        </row>
        <row r="18">
          <cell r="M18" t="str">
            <v>비겐분말</v>
          </cell>
        </row>
        <row r="19">
          <cell r="M19" t="str">
            <v>박카스D</v>
          </cell>
        </row>
        <row r="20">
          <cell r="M20" t="str">
            <v>박카스Decafe-a</v>
          </cell>
        </row>
        <row r="21">
          <cell r="M21" t="str">
            <v>박카스F</v>
          </cell>
        </row>
        <row r="22">
          <cell r="M22" t="str">
            <v>비겐크림톤</v>
          </cell>
        </row>
        <row r="23">
          <cell r="M23" t="str">
            <v>스킨가드</v>
          </cell>
        </row>
        <row r="24">
          <cell r="M24" t="str">
            <v>가그린검가드</v>
          </cell>
        </row>
        <row r="25">
          <cell r="M25" t="str">
            <v>가그린 후레쉬</v>
          </cell>
        </row>
        <row r="26">
          <cell r="M26" t="str">
            <v>비겐크림폼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계부"/>
      <sheetName val="항목등록"/>
      <sheetName val="임시자료"/>
      <sheetName val="월별결산"/>
      <sheetName val="매입매출관리"/>
      <sheetName val="제품목록"/>
      <sheetName val="제품현황"/>
    </sheetNames>
    <sheetDataSet>
      <sheetData sheetId="0" refreshError="1"/>
      <sheetData sheetId="1">
        <row r="1">
          <cell r="B1" t="str">
            <v>급여</v>
          </cell>
        </row>
      </sheetData>
      <sheetData sheetId="2" refreshError="1"/>
      <sheetData sheetId="3" refreshError="1"/>
      <sheetData sheetId="4"/>
      <sheetData sheetId="5">
        <row r="2">
          <cell r="B2" t="str">
            <v>제품번호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13FE-983E-453C-8FBC-362C86EA2F95}">
  <dimension ref="A1:M25"/>
  <sheetViews>
    <sheetView workbookViewId="0">
      <selection activeCell="K25" sqref="K25"/>
    </sheetView>
  </sheetViews>
  <sheetFormatPr defaultRowHeight="17.399999999999999"/>
  <cols>
    <col min="1" max="1" width="3.59765625" customWidth="1"/>
    <col min="3" max="8" width="11.8984375" bestFit="1" customWidth="1"/>
    <col min="9" max="9" width="10.3984375" customWidth="1"/>
    <col min="11" max="11" width="10.8984375" bestFit="1" customWidth="1"/>
    <col min="12" max="13" width="11.8984375" bestFit="1" customWidth="1"/>
  </cols>
  <sheetData>
    <row r="1" spans="1:13">
      <c r="A1" s="1"/>
      <c r="B1" s="2"/>
      <c r="C1" s="3"/>
      <c r="D1" s="3"/>
      <c r="E1" s="3"/>
      <c r="F1" s="1"/>
      <c r="G1" s="1"/>
      <c r="H1" s="1"/>
      <c r="I1" s="1"/>
      <c r="J1" s="1"/>
      <c r="K1" s="1"/>
      <c r="L1" s="1"/>
      <c r="M1" s="1"/>
    </row>
    <row r="2" spans="1:13" ht="21">
      <c r="A2" s="1"/>
      <c r="B2" s="181" t="s">
        <v>0</v>
      </c>
      <c r="C2" s="181"/>
      <c r="D2" s="181"/>
      <c r="E2" s="3"/>
      <c r="F2" s="1"/>
      <c r="G2" s="1"/>
      <c r="H2" s="1"/>
      <c r="I2" s="1"/>
      <c r="J2" s="1"/>
      <c r="K2" s="1"/>
      <c r="L2" s="1"/>
      <c r="M2" s="1"/>
    </row>
    <row r="3" spans="1:13">
      <c r="A3" s="1"/>
      <c r="B3" s="2" t="s">
        <v>1</v>
      </c>
      <c r="C3" s="3"/>
      <c r="D3" s="3"/>
      <c r="E3" s="3"/>
      <c r="F3" s="1"/>
      <c r="G3" s="1"/>
      <c r="H3" s="1"/>
      <c r="I3" s="1"/>
      <c r="J3" s="1"/>
      <c r="K3" s="1"/>
      <c r="L3" s="1"/>
      <c r="M3" s="1"/>
    </row>
    <row r="4" spans="1:13">
      <c r="A4" s="4"/>
      <c r="B4" s="5" t="s">
        <v>2</v>
      </c>
      <c r="C4" s="5" t="s">
        <v>3</v>
      </c>
      <c r="D4" s="5" t="s">
        <v>4</v>
      </c>
      <c r="E4" s="3"/>
      <c r="F4" s="5" t="s">
        <v>2</v>
      </c>
      <c r="G4" s="5" t="s">
        <v>5</v>
      </c>
      <c r="H4" s="5" t="s">
        <v>6</v>
      </c>
      <c r="I4" s="4"/>
      <c r="J4" s="5" t="s">
        <v>2</v>
      </c>
      <c r="K4" s="5" t="s">
        <v>7</v>
      </c>
      <c r="L4" s="5" t="s">
        <v>8</v>
      </c>
      <c r="M4" s="5" t="s">
        <v>3</v>
      </c>
    </row>
    <row r="5" spans="1:13">
      <c r="A5" s="1"/>
      <c r="B5" s="6" t="s">
        <v>9</v>
      </c>
      <c r="C5" s="7">
        <v>7478000</v>
      </c>
      <c r="D5" s="8">
        <v>6996000</v>
      </c>
      <c r="E5" s="3"/>
      <c r="F5" s="6" t="s">
        <v>10</v>
      </c>
      <c r="G5" s="8">
        <v>7223000</v>
      </c>
      <c r="H5" s="8">
        <v>7087000</v>
      </c>
      <c r="I5" s="1"/>
      <c r="J5" s="6" t="s">
        <v>11</v>
      </c>
      <c r="K5" s="8">
        <v>2108000</v>
      </c>
      <c r="L5" s="8">
        <v>7119000</v>
      </c>
      <c r="M5" s="8">
        <v>7119000</v>
      </c>
    </row>
    <row r="6" spans="1:13">
      <c r="A6" s="1"/>
      <c r="B6" s="6" t="s">
        <v>12</v>
      </c>
      <c r="C6" s="7">
        <v>9647000</v>
      </c>
      <c r="D6" s="8">
        <v>10000000</v>
      </c>
      <c r="E6" s="3"/>
      <c r="F6" s="6" t="s">
        <v>13</v>
      </c>
      <c r="G6" s="8">
        <v>10601444</v>
      </c>
      <c r="H6" s="8">
        <v>4815556</v>
      </c>
      <c r="I6" s="1"/>
      <c r="J6" s="6" t="s">
        <v>14</v>
      </c>
      <c r="K6" s="8">
        <v>2469700</v>
      </c>
      <c r="L6" s="8">
        <v>9824600</v>
      </c>
      <c r="M6" s="8">
        <v>9824600</v>
      </c>
    </row>
    <row r="7" spans="1:13">
      <c r="A7" s="1"/>
      <c r="B7" s="6" t="s">
        <v>15</v>
      </c>
      <c r="C7" s="7">
        <v>7665000</v>
      </c>
      <c r="D7" s="8">
        <v>9630000</v>
      </c>
      <c r="E7" s="3"/>
      <c r="F7" s="6" t="s">
        <v>16</v>
      </c>
      <c r="G7" s="8">
        <v>1693390</v>
      </c>
      <c r="H7" s="8">
        <v>1823610</v>
      </c>
      <c r="I7" s="1"/>
      <c r="J7" s="6" t="s">
        <v>15</v>
      </c>
      <c r="K7" s="8">
        <v>4220556</v>
      </c>
      <c r="L7" s="8">
        <v>16518888</v>
      </c>
      <c r="M7" s="8">
        <v>16518888</v>
      </c>
    </row>
    <row r="8" spans="1:13">
      <c r="A8" s="1"/>
      <c r="B8" s="6" t="s">
        <v>17</v>
      </c>
      <c r="C8" s="7">
        <v>4303000</v>
      </c>
      <c r="D8" s="8">
        <v>9280000</v>
      </c>
      <c r="E8" s="3"/>
      <c r="F8" s="6" t="s">
        <v>11</v>
      </c>
      <c r="G8" s="8">
        <v>2308000</v>
      </c>
      <c r="H8" s="8">
        <v>6819000</v>
      </c>
      <c r="I8" s="1"/>
      <c r="J8" s="6" t="s">
        <v>17</v>
      </c>
      <c r="K8" s="8">
        <v>2303000</v>
      </c>
      <c r="L8" s="8">
        <v>11725344</v>
      </c>
      <c r="M8" s="8">
        <v>11725344</v>
      </c>
    </row>
    <row r="9" spans="1:13">
      <c r="A9" s="1"/>
      <c r="B9" s="6" t="s">
        <v>11</v>
      </c>
      <c r="C9" s="7">
        <v>2208000</v>
      </c>
      <c r="D9" s="8">
        <v>6919000</v>
      </c>
      <c r="E9" s="3"/>
      <c r="F9" s="6" t="s">
        <v>14</v>
      </c>
      <c r="G9" s="8">
        <v>2470300</v>
      </c>
      <c r="H9" s="8">
        <v>9823700</v>
      </c>
      <c r="I9" s="1"/>
      <c r="J9" s="6" t="s">
        <v>16</v>
      </c>
      <c r="K9" s="8">
        <v>359000</v>
      </c>
      <c r="L9" s="8">
        <v>4292390</v>
      </c>
      <c r="M9" s="8">
        <v>4292390</v>
      </c>
    </row>
    <row r="10" spans="1:13">
      <c r="A10" s="1"/>
      <c r="B10" s="6" t="s">
        <v>16</v>
      </c>
      <c r="C10" s="7">
        <v>459000</v>
      </c>
      <c r="D10" s="8">
        <v>3058000</v>
      </c>
      <c r="E10" s="3"/>
      <c r="F10" s="6" t="s">
        <v>17</v>
      </c>
      <c r="G10" s="8">
        <v>4748344</v>
      </c>
      <c r="H10" s="8">
        <v>8834656</v>
      </c>
      <c r="I10" s="1"/>
      <c r="J10" s="6" t="s">
        <v>9</v>
      </c>
      <c r="K10" s="8">
        <v>7477700</v>
      </c>
      <c r="L10" s="8">
        <v>7096000</v>
      </c>
      <c r="M10" s="8">
        <v>7096000</v>
      </c>
    </row>
    <row r="11" spans="1:13">
      <c r="A11" s="1"/>
      <c r="B11" s="6" t="s">
        <v>13</v>
      </c>
      <c r="C11" s="7">
        <v>7157000</v>
      </c>
      <c r="D11" s="8">
        <v>8260000</v>
      </c>
      <c r="E11" s="3"/>
      <c r="F11" s="6" t="s">
        <v>12</v>
      </c>
      <c r="G11" s="8">
        <v>9647300</v>
      </c>
      <c r="H11" s="8">
        <v>9999700</v>
      </c>
      <c r="I11" s="1"/>
      <c r="J11" s="6" t="s">
        <v>12</v>
      </c>
      <c r="K11" s="8">
        <v>6202556</v>
      </c>
      <c r="L11" s="8">
        <v>10000300</v>
      </c>
      <c r="M11" s="8">
        <v>10000300</v>
      </c>
    </row>
    <row r="12" spans="1:13">
      <c r="A12" s="1"/>
      <c r="B12" s="2"/>
      <c r="C12" s="3"/>
      <c r="D12" s="3"/>
      <c r="E12" s="3"/>
      <c r="F12" s="6" t="s">
        <v>9</v>
      </c>
      <c r="G12" s="8">
        <v>7578000</v>
      </c>
      <c r="H12" s="8">
        <v>6896000</v>
      </c>
      <c r="I12" s="1"/>
      <c r="J12" s="6" t="s">
        <v>13</v>
      </c>
      <c r="K12" s="8">
        <v>5157000</v>
      </c>
      <c r="L12" s="8">
        <v>11704444</v>
      </c>
      <c r="M12" s="8">
        <v>11704444</v>
      </c>
    </row>
    <row r="13" spans="1:13">
      <c r="A13" s="1"/>
      <c r="B13" s="3"/>
      <c r="C13" s="3"/>
      <c r="D13" s="3"/>
      <c r="E13" s="3"/>
      <c r="F13" s="1"/>
      <c r="G13" s="1"/>
      <c r="H13" s="1"/>
      <c r="I13" s="1"/>
      <c r="J13" s="6" t="s">
        <v>10</v>
      </c>
      <c r="K13" s="8">
        <v>5223000</v>
      </c>
      <c r="L13" s="8">
        <v>11087000</v>
      </c>
      <c r="M13" s="8">
        <v>11087000</v>
      </c>
    </row>
    <row r="14" spans="1:13">
      <c r="A14" s="1"/>
      <c r="B14" s="2"/>
      <c r="C14" s="3"/>
      <c r="D14" s="3"/>
      <c r="E14" s="3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2"/>
      <c r="C15" s="3"/>
      <c r="D15" s="3"/>
      <c r="E15" s="3"/>
      <c r="F15" s="1"/>
      <c r="G15" s="1"/>
      <c r="H15" s="1"/>
      <c r="I15" s="1"/>
      <c r="J15" s="1"/>
      <c r="K15" s="1"/>
      <c r="L15" s="1"/>
      <c r="M15" s="1"/>
    </row>
    <row r="16" spans="1:13">
      <c r="A16" s="2"/>
      <c r="B16" s="5" t="s">
        <v>2</v>
      </c>
      <c r="C16" s="5" t="s">
        <v>7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1"/>
      <c r="J16" s="2"/>
      <c r="K16" s="2"/>
      <c r="L16" s="2"/>
      <c r="M16" s="2"/>
    </row>
    <row r="17" spans="1:13">
      <c r="A17" s="2"/>
      <c r="B17" s="6" t="s">
        <v>11</v>
      </c>
      <c r="C17" s="9"/>
      <c r="D17" s="9"/>
      <c r="E17" s="9"/>
      <c r="F17" s="10"/>
      <c r="G17" s="10"/>
      <c r="H17" s="10"/>
      <c r="I17" s="1"/>
      <c r="J17" s="2"/>
      <c r="K17" s="2"/>
      <c r="L17" s="2"/>
      <c r="M17" s="2"/>
    </row>
    <row r="18" spans="1:13">
      <c r="A18" s="2"/>
      <c r="B18" s="6" t="s">
        <v>14</v>
      </c>
      <c r="C18" s="9"/>
      <c r="D18" s="9"/>
      <c r="E18" s="9"/>
      <c r="F18" s="10"/>
      <c r="G18" s="10"/>
      <c r="H18" s="10"/>
      <c r="I18" s="1"/>
      <c r="J18" s="2"/>
      <c r="K18" s="2"/>
      <c r="L18" s="2"/>
      <c r="M18" s="2"/>
    </row>
    <row r="19" spans="1:13">
      <c r="A19" s="2"/>
      <c r="B19" s="6" t="s">
        <v>15</v>
      </c>
      <c r="C19" s="9"/>
      <c r="D19" s="9"/>
      <c r="E19" s="9"/>
      <c r="F19" s="10"/>
      <c r="G19" s="10"/>
      <c r="H19" s="10"/>
      <c r="I19" s="1"/>
      <c r="J19" s="2"/>
      <c r="K19" s="2"/>
      <c r="L19" s="2"/>
      <c r="M19" s="2"/>
    </row>
    <row r="20" spans="1:13">
      <c r="A20" s="1"/>
      <c r="B20" s="6" t="s">
        <v>17</v>
      </c>
      <c r="C20" s="9"/>
      <c r="D20" s="9"/>
      <c r="E20" s="9"/>
      <c r="F20" s="10"/>
      <c r="G20" s="10"/>
      <c r="H20" s="10"/>
      <c r="I20" s="1"/>
      <c r="J20" s="1"/>
      <c r="K20" s="1"/>
      <c r="L20" s="1"/>
      <c r="M20" s="1"/>
    </row>
    <row r="21" spans="1:13">
      <c r="A21" s="1"/>
      <c r="B21" s="6" t="s">
        <v>16</v>
      </c>
      <c r="C21" s="9"/>
      <c r="D21" s="9"/>
      <c r="E21" s="9"/>
      <c r="F21" s="10"/>
      <c r="G21" s="10"/>
      <c r="H21" s="10"/>
      <c r="I21" s="1"/>
      <c r="J21" s="1"/>
      <c r="K21" s="1"/>
      <c r="L21" s="1"/>
      <c r="M21" s="1"/>
    </row>
    <row r="22" spans="1:13">
      <c r="A22" s="1"/>
      <c r="B22" s="6" t="s">
        <v>9</v>
      </c>
      <c r="C22" s="9"/>
      <c r="D22" s="9"/>
      <c r="E22" s="9"/>
      <c r="F22" s="10"/>
      <c r="G22" s="10"/>
      <c r="H22" s="10"/>
      <c r="I22" s="1"/>
      <c r="J22" s="1"/>
      <c r="K22" s="1"/>
      <c r="L22" s="1"/>
      <c r="M22" s="1"/>
    </row>
    <row r="23" spans="1:13">
      <c r="A23" s="1"/>
      <c r="B23" s="6" t="s">
        <v>12</v>
      </c>
      <c r="C23" s="9"/>
      <c r="D23" s="9"/>
      <c r="E23" s="9"/>
      <c r="F23" s="10"/>
      <c r="G23" s="10"/>
      <c r="H23" s="10"/>
      <c r="I23" s="1"/>
      <c r="J23" s="1"/>
      <c r="K23" s="1"/>
      <c r="L23" s="1"/>
      <c r="M23" s="1"/>
    </row>
    <row r="24" spans="1:13">
      <c r="A24" s="1"/>
      <c r="B24" s="6" t="s">
        <v>13</v>
      </c>
      <c r="C24" s="9"/>
      <c r="D24" s="9"/>
      <c r="E24" s="9"/>
      <c r="F24" s="10"/>
      <c r="G24" s="10"/>
      <c r="H24" s="10"/>
      <c r="I24" s="1"/>
      <c r="J24" s="1"/>
      <c r="K24" s="1"/>
      <c r="L24" s="1"/>
      <c r="M24" s="1"/>
    </row>
    <row r="25" spans="1:13">
      <c r="A25" s="1"/>
      <c r="B25" s="6" t="s">
        <v>10</v>
      </c>
      <c r="C25" s="9"/>
      <c r="D25" s="9"/>
      <c r="E25" s="9"/>
      <c r="F25" s="10"/>
      <c r="G25" s="10"/>
      <c r="H25" s="10"/>
      <c r="I25" s="1"/>
      <c r="J25" s="1"/>
      <c r="K25" s="1"/>
      <c r="L25" s="1"/>
      <c r="M25" s="1"/>
    </row>
  </sheetData>
  <dataConsolidate topLabels="1"/>
  <mergeCells count="1">
    <mergeCell ref="B2:D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8043-25D4-4911-B999-FC67635D36E8}">
  <dimension ref="B1:H27"/>
  <sheetViews>
    <sheetView workbookViewId="0">
      <selection activeCell="J8" sqref="J8"/>
    </sheetView>
  </sheetViews>
  <sheetFormatPr defaultColWidth="8.796875" defaultRowHeight="17.399999999999999"/>
  <cols>
    <col min="1" max="1" width="6.09765625" style="131" customWidth="1"/>
    <col min="2" max="2" width="10.796875" style="131" customWidth="1"/>
    <col min="3" max="3" width="10.19921875" style="131" customWidth="1"/>
    <col min="4" max="4" width="4.69921875" style="131" customWidth="1"/>
    <col min="5" max="5" width="13.296875" style="131" customWidth="1"/>
    <col min="6" max="6" width="12.296875" style="131" customWidth="1"/>
    <col min="7" max="16384" width="8.796875" style="131"/>
  </cols>
  <sheetData>
    <row r="1" spans="2:8" ht="8.4" customHeight="1"/>
    <row r="2" spans="2:8" ht="41.4" customHeight="1" thickBot="1">
      <c r="B2" s="183" t="s">
        <v>136</v>
      </c>
      <c r="C2" s="183"/>
      <c r="D2" s="183"/>
      <c r="E2" s="183"/>
      <c r="F2" s="183"/>
      <c r="G2" s="183"/>
      <c r="H2" s="183"/>
    </row>
    <row r="3" spans="2:8" ht="17.399999999999999" customHeight="1" thickTop="1">
      <c r="B3" s="153"/>
    </row>
    <row r="4" spans="2:8" ht="17.399999999999999" customHeight="1"/>
    <row r="5" spans="2:8" ht="17.399999999999999" customHeight="1"/>
    <row r="6" spans="2:8" ht="17.399999999999999" customHeight="1"/>
    <row r="7" spans="2:8" ht="17.399999999999999" customHeight="1"/>
    <row r="8" spans="2:8" ht="17.399999999999999" customHeight="1"/>
    <row r="9" spans="2:8" ht="17.399999999999999" customHeight="1"/>
    <row r="10" spans="2:8" ht="17.399999999999999" customHeight="1"/>
    <row r="11" spans="2:8" ht="17.399999999999999" customHeight="1"/>
    <row r="12" spans="2:8" ht="17.399999999999999" customHeight="1"/>
    <row r="13" spans="2:8" ht="17.399999999999999" customHeight="1"/>
    <row r="15" spans="2:8">
      <c r="B15" s="150" t="s">
        <v>137</v>
      </c>
      <c r="C15" s="150"/>
      <c r="D15" s="150"/>
      <c r="E15" s="150" t="s">
        <v>138</v>
      </c>
      <c r="F15" s="150"/>
    </row>
    <row r="17" spans="2:7">
      <c r="B17" s="154" t="s">
        <v>139</v>
      </c>
      <c r="C17" s="154" t="s">
        <v>140</v>
      </c>
      <c r="E17" s="155" t="s">
        <v>139</v>
      </c>
      <c r="F17" s="156"/>
    </row>
    <row r="18" spans="2:7">
      <c r="B18" s="157" t="s">
        <v>141</v>
      </c>
      <c r="C18" s="158">
        <v>45000</v>
      </c>
      <c r="E18" s="155" t="s">
        <v>140</v>
      </c>
      <c r="F18" s="159"/>
    </row>
    <row r="19" spans="2:7">
      <c r="B19" s="157" t="s">
        <v>142</v>
      </c>
      <c r="C19" s="158">
        <v>50000</v>
      </c>
      <c r="E19" s="155" t="s">
        <v>143</v>
      </c>
      <c r="F19" s="160">
        <v>200</v>
      </c>
    </row>
    <row r="20" spans="2:7">
      <c r="B20" s="157" t="s">
        <v>144</v>
      </c>
      <c r="C20" s="158">
        <v>23000</v>
      </c>
      <c r="E20" s="155" t="s">
        <v>145</v>
      </c>
      <c r="F20" s="161">
        <v>0.1</v>
      </c>
    </row>
    <row r="21" spans="2:7">
      <c r="B21" s="157" t="s">
        <v>146</v>
      </c>
      <c r="C21" s="158">
        <v>35000</v>
      </c>
      <c r="E21" s="155" t="s">
        <v>147</v>
      </c>
      <c r="F21" s="159">
        <f>ROUND(F18+F18*F20,-1)</f>
        <v>0</v>
      </c>
      <c r="G21" s="162"/>
    </row>
    <row r="22" spans="2:7">
      <c r="B22" s="157" t="s">
        <v>148</v>
      </c>
      <c r="C22" s="158">
        <v>20000</v>
      </c>
      <c r="E22" s="155" t="s">
        <v>149</v>
      </c>
      <c r="F22" s="159">
        <f>F21*F19</f>
        <v>0</v>
      </c>
    </row>
    <row r="23" spans="2:7">
      <c r="B23" s="157" t="s">
        <v>150</v>
      </c>
      <c r="C23" s="158">
        <v>23000</v>
      </c>
    </row>
    <row r="24" spans="2:7">
      <c r="B24" s="157" t="s">
        <v>151</v>
      </c>
      <c r="C24" s="163">
        <v>15000</v>
      </c>
    </row>
    <row r="25" spans="2:7">
      <c r="B25" s="157" t="s">
        <v>152</v>
      </c>
      <c r="C25" s="158">
        <v>45000</v>
      </c>
    </row>
    <row r="26" spans="2:7">
      <c r="B26" s="157" t="s">
        <v>153</v>
      </c>
      <c r="C26" s="158">
        <v>50000</v>
      </c>
    </row>
    <row r="27" spans="2:7">
      <c r="B27" s="157" t="s">
        <v>154</v>
      </c>
      <c r="C27" s="158">
        <v>957122</v>
      </c>
    </row>
  </sheetData>
  <mergeCells count="1">
    <mergeCell ref="B2:H2"/>
  </mergeCells>
  <phoneticPr fontId="1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FEE7-AFD6-4533-84DA-A7E9F38DD292}">
  <dimension ref="B2:G14"/>
  <sheetViews>
    <sheetView workbookViewId="0">
      <selection activeCell="J8" sqref="J8"/>
    </sheetView>
  </sheetViews>
  <sheetFormatPr defaultColWidth="8.796875" defaultRowHeight="17.399999999999999"/>
  <cols>
    <col min="1" max="1" width="2" style="131" customWidth="1"/>
    <col min="2" max="2" width="11.09765625" style="131" customWidth="1"/>
    <col min="3" max="3" width="11.5" style="131" customWidth="1"/>
    <col min="4" max="4" width="3.5" style="131" customWidth="1"/>
    <col min="5" max="5" width="14.59765625" style="131" customWidth="1"/>
    <col min="6" max="6" width="15.5" style="131" customWidth="1"/>
    <col min="7" max="7" width="20.296875" style="131" customWidth="1"/>
    <col min="8" max="16384" width="8.796875" style="131"/>
  </cols>
  <sheetData>
    <row r="2" spans="2:7">
      <c r="B2" s="150" t="s">
        <v>137</v>
      </c>
      <c r="C2" s="150"/>
      <c r="D2" s="150"/>
      <c r="E2" s="150" t="s">
        <v>138</v>
      </c>
      <c r="F2" s="150"/>
    </row>
    <row r="4" spans="2:7" ht="21" customHeight="1">
      <c r="B4" s="154" t="s">
        <v>139</v>
      </c>
      <c r="C4" s="154" t="s">
        <v>140</v>
      </c>
      <c r="E4" s="155" t="s">
        <v>139</v>
      </c>
      <c r="F4" s="164" t="s">
        <v>155</v>
      </c>
    </row>
    <row r="5" spans="2:7">
      <c r="B5" s="157" t="s">
        <v>141</v>
      </c>
      <c r="C5" s="158">
        <v>45000</v>
      </c>
      <c r="E5" s="155" t="s">
        <v>140</v>
      </c>
      <c r="F5" s="159">
        <f>VLOOKUP(F4,B5:C14,2,0)</f>
        <v>20000</v>
      </c>
    </row>
    <row r="6" spans="2:7">
      <c r="B6" s="157" t="s">
        <v>142</v>
      </c>
      <c r="C6" s="158">
        <v>50000</v>
      </c>
      <c r="E6" s="155" t="s">
        <v>143</v>
      </c>
      <c r="F6" s="160">
        <v>200</v>
      </c>
    </row>
    <row r="7" spans="2:7">
      <c r="B7" s="157" t="s">
        <v>144</v>
      </c>
      <c r="C7" s="158">
        <v>23000</v>
      </c>
      <c r="E7" s="155" t="s">
        <v>145</v>
      </c>
      <c r="F7" s="161">
        <v>0.1</v>
      </c>
    </row>
    <row r="8" spans="2:7">
      <c r="B8" s="157" t="s">
        <v>146</v>
      </c>
      <c r="C8" s="158">
        <v>35000</v>
      </c>
      <c r="E8" s="155" t="s">
        <v>147</v>
      </c>
      <c r="F8" s="159">
        <f>ROUND(F5+F5*F7,-1)</f>
        <v>22000</v>
      </c>
      <c r="G8" s="162"/>
    </row>
    <row r="9" spans="2:7">
      <c r="B9" s="157" t="s">
        <v>148</v>
      </c>
      <c r="C9" s="158">
        <v>20000</v>
      </c>
      <c r="E9" s="155" t="s">
        <v>149</v>
      </c>
      <c r="F9" s="159">
        <f>F8*F6</f>
        <v>4400000</v>
      </c>
    </row>
    <row r="10" spans="2:7">
      <c r="B10" s="157" t="s">
        <v>150</v>
      </c>
      <c r="C10" s="158">
        <v>23000</v>
      </c>
    </row>
    <row r="11" spans="2:7">
      <c r="B11" s="157" t="s">
        <v>151</v>
      </c>
      <c r="C11" s="163">
        <v>15000</v>
      </c>
    </row>
    <row r="12" spans="2:7">
      <c r="B12" s="157" t="s">
        <v>152</v>
      </c>
      <c r="C12" s="158">
        <v>45000</v>
      </c>
    </row>
    <row r="13" spans="2:7">
      <c r="B13" s="157" t="s">
        <v>153</v>
      </c>
      <c r="C13" s="158">
        <v>50000</v>
      </c>
    </row>
    <row r="14" spans="2:7" hidden="1">
      <c r="B14" s="157" t="s">
        <v>154</v>
      </c>
      <c r="C14" s="158">
        <v>957122</v>
      </c>
    </row>
  </sheetData>
  <phoneticPr fontId="11" type="noConversion"/>
  <conditionalFormatting sqref="B5:C14">
    <cfRule type="expression" dxfId="0" priority="1">
      <formula>$B5=$F$4</formula>
    </cfRule>
  </conditionalFormatting>
  <dataValidations count="1">
    <dataValidation type="list" allowBlank="1" showInputMessage="1" showErrorMessage="1" sqref="F4" xr:uid="{DBBD1986-F5B6-42D2-94BD-78AB10ED35F5}">
      <formula1>$B$5:$B$14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D4C9-E1B1-4374-B007-51C7F9838BEC}">
  <dimension ref="B1:H13"/>
  <sheetViews>
    <sheetView workbookViewId="0">
      <selection activeCell="F19" sqref="F19"/>
    </sheetView>
  </sheetViews>
  <sheetFormatPr defaultRowHeight="17.399999999999999"/>
  <cols>
    <col min="1" max="1" width="2.796875" customWidth="1"/>
    <col min="2" max="2" width="8.09765625" customWidth="1"/>
    <col min="3" max="3" width="21.8984375" customWidth="1"/>
    <col min="4" max="4" width="7.8984375" customWidth="1"/>
    <col min="5" max="5" width="11.296875" bestFit="1" customWidth="1"/>
    <col min="6" max="6" width="8.59765625" bestFit="1" customWidth="1"/>
    <col min="7" max="7" width="11.59765625" bestFit="1" customWidth="1"/>
  </cols>
  <sheetData>
    <row r="1" spans="2:8" ht="30.6" customHeight="1"/>
    <row r="2" spans="2:8" ht="30.6" customHeight="1">
      <c r="B2" s="11"/>
      <c r="C2" s="11"/>
      <c r="D2" s="11"/>
    </row>
    <row r="3" spans="2:8" ht="30" customHeight="1">
      <c r="B3" s="12"/>
      <c r="C3" s="13"/>
      <c r="D3" s="13"/>
      <c r="E3" s="13"/>
    </row>
    <row r="5" spans="2:8" ht="28.8">
      <c r="B5" s="14" t="s">
        <v>23</v>
      </c>
      <c r="C5" s="14" t="s">
        <v>24</v>
      </c>
      <c r="D5" s="15" t="s">
        <v>25</v>
      </c>
      <c r="E5" s="14" t="s">
        <v>26</v>
      </c>
      <c r="F5" s="15" t="s">
        <v>27</v>
      </c>
      <c r="G5" s="15" t="s">
        <v>28</v>
      </c>
      <c r="H5" s="15" t="s">
        <v>29</v>
      </c>
    </row>
    <row r="6" spans="2:8">
      <c r="B6" s="16" t="s">
        <v>30</v>
      </c>
      <c r="C6" s="16" t="s">
        <v>31</v>
      </c>
      <c r="D6" s="16" t="s">
        <v>32</v>
      </c>
      <c r="E6" s="17">
        <v>43517</v>
      </c>
      <c r="F6" s="18">
        <v>30</v>
      </c>
      <c r="G6" s="19">
        <v>550000</v>
      </c>
      <c r="H6" s="20">
        <v>7</v>
      </c>
    </row>
    <row r="7" spans="2:8">
      <c r="B7" s="21" t="s">
        <v>33</v>
      </c>
      <c r="C7" s="21" t="s">
        <v>34</v>
      </c>
      <c r="D7" s="21" t="s">
        <v>35</v>
      </c>
      <c r="E7" s="22">
        <v>43523</v>
      </c>
      <c r="F7" s="23">
        <v>25</v>
      </c>
      <c r="G7" s="24">
        <v>300000</v>
      </c>
      <c r="H7" s="25">
        <v>8</v>
      </c>
    </row>
    <row r="8" spans="2:8">
      <c r="B8" s="21" t="s">
        <v>36</v>
      </c>
      <c r="C8" s="21" t="s">
        <v>37</v>
      </c>
      <c r="D8" s="21" t="s">
        <v>32</v>
      </c>
      <c r="E8" s="26">
        <v>43544</v>
      </c>
      <c r="F8" s="23">
        <v>40</v>
      </c>
      <c r="G8" s="24">
        <v>350000</v>
      </c>
      <c r="H8" s="25">
        <v>8</v>
      </c>
    </row>
    <row r="9" spans="2:8">
      <c r="B9" s="21" t="s">
        <v>38</v>
      </c>
      <c r="C9" s="21" t="s">
        <v>39</v>
      </c>
      <c r="D9" s="21" t="s">
        <v>40</v>
      </c>
      <c r="E9" s="22">
        <v>43552</v>
      </c>
      <c r="F9" s="23">
        <v>35</v>
      </c>
      <c r="G9" s="24">
        <v>250000</v>
      </c>
      <c r="H9" s="25">
        <v>6</v>
      </c>
    </row>
    <row r="10" spans="2:8">
      <c r="B10" s="21" t="s">
        <v>41</v>
      </c>
      <c r="C10" s="21" t="s">
        <v>42</v>
      </c>
      <c r="D10" s="21" t="s">
        <v>35</v>
      </c>
      <c r="E10" s="22">
        <v>43566</v>
      </c>
      <c r="F10" s="23">
        <v>40</v>
      </c>
      <c r="G10" s="24">
        <v>230000</v>
      </c>
      <c r="H10" s="25">
        <v>8</v>
      </c>
    </row>
    <row r="11" spans="2:8">
      <c r="B11" s="21" t="s">
        <v>43</v>
      </c>
      <c r="C11" s="21" t="s">
        <v>44</v>
      </c>
      <c r="D11" s="21" t="s">
        <v>35</v>
      </c>
      <c r="E11" s="22">
        <v>43600</v>
      </c>
      <c r="F11" s="23">
        <v>30</v>
      </c>
      <c r="G11" s="24">
        <v>370000</v>
      </c>
      <c r="H11" s="25">
        <v>7</v>
      </c>
    </row>
    <row r="12" spans="2:8">
      <c r="B12" s="21" t="s">
        <v>45</v>
      </c>
      <c r="C12" s="21" t="s">
        <v>46</v>
      </c>
      <c r="D12" s="21" t="s">
        <v>32</v>
      </c>
      <c r="E12" s="22">
        <v>43607</v>
      </c>
      <c r="F12" s="23">
        <v>35</v>
      </c>
      <c r="G12" s="24">
        <v>420000</v>
      </c>
      <c r="H12" s="25">
        <v>8</v>
      </c>
    </row>
    <row r="13" spans="2:8">
      <c r="B13" s="27" t="s">
        <v>47</v>
      </c>
      <c r="C13" s="27" t="s">
        <v>48</v>
      </c>
      <c r="D13" s="27" t="s">
        <v>40</v>
      </c>
      <c r="E13" s="28">
        <v>43629</v>
      </c>
      <c r="F13" s="29">
        <v>30</v>
      </c>
      <c r="G13" s="30">
        <v>350000</v>
      </c>
      <c r="H13" s="31">
        <v>7</v>
      </c>
    </row>
  </sheetData>
  <phoneticPr fontId="1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DA25-CFB4-4911-A69A-FC1F1AC5E8EF}">
  <dimension ref="B4:H13"/>
  <sheetViews>
    <sheetView workbookViewId="0">
      <selection activeCell="L12" sqref="L12"/>
    </sheetView>
  </sheetViews>
  <sheetFormatPr defaultRowHeight="17.399999999999999"/>
  <cols>
    <col min="4" max="4" width="11" bestFit="1" customWidth="1"/>
    <col min="8" max="8" width="11" bestFit="1" customWidth="1"/>
  </cols>
  <sheetData>
    <row r="4" spans="2:8" ht="18" thickBot="1"/>
    <row r="5" spans="2:8" ht="29.4" thickBot="1">
      <c r="B5" s="32" t="s">
        <v>49</v>
      </c>
      <c r="C5" s="33" t="s">
        <v>50</v>
      </c>
      <c r="D5" s="33" t="s">
        <v>51</v>
      </c>
      <c r="E5" s="33" t="s">
        <v>52</v>
      </c>
      <c r="F5" s="34" t="s">
        <v>53</v>
      </c>
      <c r="G5" s="34" t="s">
        <v>54</v>
      </c>
      <c r="H5" s="34" t="s">
        <v>55</v>
      </c>
    </row>
    <row r="6" spans="2:8">
      <c r="B6" s="35" t="s">
        <v>56</v>
      </c>
      <c r="C6" s="36" t="s">
        <v>57</v>
      </c>
      <c r="D6" s="36" t="s">
        <v>58</v>
      </c>
      <c r="E6" s="37" t="s">
        <v>59</v>
      </c>
      <c r="F6" s="38">
        <v>20</v>
      </c>
      <c r="G6" s="39">
        <v>45000</v>
      </c>
      <c r="H6" s="40">
        <v>0.58333333333333337</v>
      </c>
    </row>
    <row r="7" spans="2:8">
      <c r="B7" s="41" t="s">
        <v>60</v>
      </c>
      <c r="C7" s="42" t="s">
        <v>61</v>
      </c>
      <c r="D7" s="42" t="s">
        <v>62</v>
      </c>
      <c r="E7" s="43" t="s">
        <v>63</v>
      </c>
      <c r="F7" s="44">
        <v>20</v>
      </c>
      <c r="G7" s="45">
        <v>63000</v>
      </c>
      <c r="H7" s="46">
        <v>0.5625</v>
      </c>
    </row>
    <row r="8" spans="2:8">
      <c r="B8" s="41" t="s">
        <v>64</v>
      </c>
      <c r="C8" s="42" t="s">
        <v>61</v>
      </c>
      <c r="D8" s="42" t="s">
        <v>65</v>
      </c>
      <c r="E8" s="43" t="s">
        <v>66</v>
      </c>
      <c r="F8" s="44">
        <v>15</v>
      </c>
      <c r="G8" s="45">
        <v>48000</v>
      </c>
      <c r="H8" s="46">
        <v>0.41666666666666669</v>
      </c>
    </row>
    <row r="9" spans="2:8">
      <c r="B9" s="41" t="s">
        <v>67</v>
      </c>
      <c r="C9" s="42" t="s">
        <v>68</v>
      </c>
      <c r="D9" s="42" t="s">
        <v>69</v>
      </c>
      <c r="E9" s="43" t="s">
        <v>70</v>
      </c>
      <c r="F9" s="44">
        <v>40</v>
      </c>
      <c r="G9" s="45">
        <v>45000</v>
      </c>
      <c r="H9" s="46">
        <v>0.58333333333333337</v>
      </c>
    </row>
    <row r="10" spans="2:8">
      <c r="B10" s="41" t="s">
        <v>71</v>
      </c>
      <c r="C10" s="42" t="s">
        <v>57</v>
      </c>
      <c r="D10" s="42" t="s">
        <v>72</v>
      </c>
      <c r="E10" s="43" t="s">
        <v>59</v>
      </c>
      <c r="F10" s="44">
        <v>25</v>
      </c>
      <c r="G10" s="45">
        <v>51000</v>
      </c>
      <c r="H10" s="46">
        <v>0.41666666666666669</v>
      </c>
    </row>
    <row r="11" spans="2:8">
      <c r="B11" s="41" t="s">
        <v>73</v>
      </c>
      <c r="C11" s="42" t="s">
        <v>57</v>
      </c>
      <c r="D11" s="42" t="s">
        <v>74</v>
      </c>
      <c r="E11" s="43" t="s">
        <v>66</v>
      </c>
      <c r="F11" s="44">
        <v>20</v>
      </c>
      <c r="G11" s="45">
        <v>45000</v>
      </c>
      <c r="H11" s="46">
        <v>0.5625</v>
      </c>
    </row>
    <row r="12" spans="2:8">
      <c r="B12" s="41" t="s">
        <v>75</v>
      </c>
      <c r="C12" s="42" t="s">
        <v>61</v>
      </c>
      <c r="D12" s="42" t="s">
        <v>76</v>
      </c>
      <c r="E12" s="43" t="s">
        <v>63</v>
      </c>
      <c r="F12" s="44">
        <v>30</v>
      </c>
      <c r="G12" s="45">
        <v>54000</v>
      </c>
      <c r="H12" s="46">
        <v>0.41666666666666669</v>
      </c>
    </row>
    <row r="13" spans="2:8" ht="18" thickBot="1">
      <c r="B13" s="47" t="s">
        <v>77</v>
      </c>
      <c r="C13" s="48" t="s">
        <v>68</v>
      </c>
      <c r="D13" s="48" t="s">
        <v>78</v>
      </c>
      <c r="E13" s="49" t="s">
        <v>66</v>
      </c>
      <c r="F13" s="50">
        <v>30</v>
      </c>
      <c r="G13" s="51">
        <v>45000</v>
      </c>
      <c r="H13" s="52">
        <v>0.625</v>
      </c>
    </row>
  </sheetData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2550-C763-45DF-BB11-1FFDBD884539}">
  <dimension ref="B2:K20"/>
  <sheetViews>
    <sheetView showGridLines="0" workbookViewId="0">
      <selection activeCell="G17" sqref="G17"/>
    </sheetView>
  </sheetViews>
  <sheetFormatPr defaultRowHeight="17.399999999999999"/>
  <cols>
    <col min="1" max="1" width="2.796875" customWidth="1"/>
    <col min="2" max="2" width="9.8984375" style="172" customWidth="1"/>
    <col min="3" max="3" width="11.296875" bestFit="1" customWidth="1"/>
    <col min="4" max="5" width="10.5" customWidth="1"/>
    <col min="6" max="6" width="11.69921875" customWidth="1"/>
    <col min="7" max="7" width="10.8984375" customWidth="1"/>
    <col min="8" max="8" width="12.19921875" customWidth="1"/>
    <col min="9" max="9" width="11.19921875" customWidth="1"/>
    <col min="10" max="10" width="11" customWidth="1"/>
  </cols>
  <sheetData>
    <row r="2" spans="2:11" ht="22.2" customHeight="1" thickBot="1">
      <c r="B2" s="182" t="s">
        <v>158</v>
      </c>
      <c r="C2" s="182"/>
      <c r="D2" s="182"/>
    </row>
    <row r="3" spans="2:11" ht="20.399999999999999" customHeight="1" thickTop="1"/>
    <row r="6" spans="2:11" ht="26.4" customHeight="1"/>
    <row r="7" spans="2:11" ht="26.4" customHeight="1"/>
    <row r="8" spans="2:11" ht="26.4" customHeight="1" thickBot="1">
      <c r="H8" s="175"/>
      <c r="I8" s="175"/>
      <c r="J8" s="175"/>
    </row>
    <row r="9" spans="2:11" ht="26.4" customHeight="1" thickBot="1">
      <c r="H9" s="176" t="s">
        <v>159</v>
      </c>
      <c r="I9" s="178">
        <f>SUM(I13:I20)</f>
        <v>473500</v>
      </c>
      <c r="J9" s="174">
        <f>AVERAGE(J13:J20)</f>
        <v>11.5</v>
      </c>
    </row>
    <row r="10" spans="2:11" ht="35.4" thickBot="1">
      <c r="H10" s="177" t="s">
        <v>160</v>
      </c>
      <c r="I10" s="179">
        <f>SUBTOTAL(9,I13:I20)</f>
        <v>473500</v>
      </c>
      <c r="J10" s="180">
        <f>SUBTOTAL(1,J13:J20)</f>
        <v>11.5</v>
      </c>
    </row>
    <row r="11" spans="2:11" ht="13.8" customHeight="1" thickBot="1"/>
    <row r="12" spans="2:11" ht="28.8">
      <c r="B12" s="167" t="s">
        <v>157</v>
      </c>
      <c r="C12" s="169" t="s">
        <v>79</v>
      </c>
      <c r="D12" s="168" t="s">
        <v>80</v>
      </c>
      <c r="E12" s="168" t="s">
        <v>81</v>
      </c>
      <c r="F12" s="168" t="s">
        <v>82</v>
      </c>
      <c r="G12" s="168" t="s">
        <v>83</v>
      </c>
      <c r="H12" s="168" t="s">
        <v>84</v>
      </c>
      <c r="I12" s="168" t="s">
        <v>85</v>
      </c>
      <c r="J12" s="168" t="s">
        <v>86</v>
      </c>
      <c r="K12" s="168" t="s">
        <v>87</v>
      </c>
    </row>
    <row r="13" spans="2:11">
      <c r="B13" s="173">
        <v>1</v>
      </c>
      <c r="C13" s="165">
        <v>42380</v>
      </c>
      <c r="D13" s="67" t="s">
        <v>88</v>
      </c>
      <c r="E13" s="68" t="s">
        <v>89</v>
      </c>
      <c r="F13" s="69" t="s">
        <v>90</v>
      </c>
      <c r="G13" s="61">
        <v>0.35138888888888892</v>
      </c>
      <c r="H13" s="61">
        <v>0.82638888888888884</v>
      </c>
      <c r="I13" s="70">
        <v>51000</v>
      </c>
      <c r="J13" s="71">
        <v>11</v>
      </c>
      <c r="K13" s="166" t="str">
        <f>CHOOSE(WEEKDAY(C13,1),"일요일","월요일","화요일","수요일","목요일","금요일","토요일")</f>
        <v>월요일</v>
      </c>
    </row>
    <row r="14" spans="2:11">
      <c r="B14" s="173">
        <v>2</v>
      </c>
      <c r="C14" s="165">
        <v>42385</v>
      </c>
      <c r="D14" s="67" t="s">
        <v>91</v>
      </c>
      <c r="E14" s="68" t="s">
        <v>92</v>
      </c>
      <c r="F14" s="69" t="s">
        <v>93</v>
      </c>
      <c r="G14" s="61">
        <v>0.41250000000000003</v>
      </c>
      <c r="H14" s="61">
        <v>0.91666666666666663</v>
      </c>
      <c r="I14" s="70">
        <v>60500</v>
      </c>
      <c r="J14" s="71">
        <v>12</v>
      </c>
      <c r="K14" s="166" t="str">
        <f t="shared" ref="K14:K20" si="0">CHOOSE(WEEKDAY(C14,1),"일요일","월요일","화요일","수요일","목요일","금요일","토요일")</f>
        <v>토요일</v>
      </c>
    </row>
    <row r="15" spans="2:11">
      <c r="B15" s="173">
        <v>3</v>
      </c>
      <c r="C15" s="165">
        <v>42386</v>
      </c>
      <c r="D15" s="67" t="s">
        <v>94</v>
      </c>
      <c r="E15" s="68" t="s">
        <v>89</v>
      </c>
      <c r="F15" s="69" t="s">
        <v>95</v>
      </c>
      <c r="G15" s="61">
        <v>0.41666666666666669</v>
      </c>
      <c r="H15" s="61">
        <v>0.88888888888888884</v>
      </c>
      <c r="I15" s="70">
        <v>42000</v>
      </c>
      <c r="J15" s="71">
        <v>11</v>
      </c>
      <c r="K15" s="166" t="str">
        <f t="shared" si="0"/>
        <v>일요일</v>
      </c>
    </row>
    <row r="16" spans="2:11">
      <c r="B16" s="173">
        <v>4</v>
      </c>
      <c r="C16" s="165">
        <v>42389</v>
      </c>
      <c r="D16" s="67" t="s">
        <v>96</v>
      </c>
      <c r="E16" s="68" t="s">
        <v>89</v>
      </c>
      <c r="F16" s="69" t="s">
        <v>97</v>
      </c>
      <c r="G16" s="61">
        <v>0.3972222222222222</v>
      </c>
      <c r="H16" s="61">
        <v>0.91666666666666663</v>
      </c>
      <c r="I16" s="70">
        <v>74000</v>
      </c>
      <c r="J16" s="71">
        <v>12</v>
      </c>
      <c r="K16" s="166" t="str">
        <f t="shared" si="0"/>
        <v>수요일</v>
      </c>
    </row>
    <row r="17" spans="2:11">
      <c r="B17" s="173">
        <v>5</v>
      </c>
      <c r="C17" s="165">
        <v>42395</v>
      </c>
      <c r="D17" s="67" t="s">
        <v>98</v>
      </c>
      <c r="E17" s="68" t="s">
        <v>92</v>
      </c>
      <c r="F17" s="69" t="s">
        <v>90</v>
      </c>
      <c r="G17" s="61">
        <v>0.3</v>
      </c>
      <c r="H17" s="61">
        <v>0.89583333333333337</v>
      </c>
      <c r="I17" s="70">
        <v>50000</v>
      </c>
      <c r="J17" s="71">
        <v>14</v>
      </c>
      <c r="K17" s="166" t="str">
        <f t="shared" si="0"/>
        <v>화요일</v>
      </c>
    </row>
    <row r="18" spans="2:11">
      <c r="B18" s="173">
        <v>6</v>
      </c>
      <c r="C18" s="165">
        <v>42390</v>
      </c>
      <c r="D18" s="67" t="s">
        <v>99</v>
      </c>
      <c r="E18" s="68" t="s">
        <v>89</v>
      </c>
      <c r="F18" s="69" t="s">
        <v>95</v>
      </c>
      <c r="G18" s="61">
        <v>0.47569444444444442</v>
      </c>
      <c r="H18" s="61">
        <v>0.75</v>
      </c>
      <c r="I18" s="70">
        <v>51500</v>
      </c>
      <c r="J18" s="71">
        <v>7</v>
      </c>
      <c r="K18" s="166" t="str">
        <f t="shared" si="0"/>
        <v>목요일</v>
      </c>
    </row>
    <row r="19" spans="2:11">
      <c r="B19" s="173">
        <v>7</v>
      </c>
      <c r="C19" s="165">
        <v>42406</v>
      </c>
      <c r="D19" s="67" t="s">
        <v>100</v>
      </c>
      <c r="E19" s="68" t="s">
        <v>92</v>
      </c>
      <c r="F19" s="69" t="s">
        <v>97</v>
      </c>
      <c r="G19" s="61">
        <v>0.36458333333333331</v>
      </c>
      <c r="H19" s="61">
        <v>0.875</v>
      </c>
      <c r="I19" s="70">
        <v>75000</v>
      </c>
      <c r="J19" s="71">
        <v>12</v>
      </c>
      <c r="K19" s="166" t="str">
        <f t="shared" si="0"/>
        <v>토요일</v>
      </c>
    </row>
    <row r="20" spans="2:11" ht="18" thickBot="1">
      <c r="B20" s="173">
        <v>8</v>
      </c>
      <c r="C20" s="170">
        <v>42403</v>
      </c>
      <c r="D20" s="74" t="s">
        <v>101</v>
      </c>
      <c r="E20" s="75" t="s">
        <v>89</v>
      </c>
      <c r="F20" s="76" t="s">
        <v>90</v>
      </c>
      <c r="G20" s="77">
        <v>0.38263888888888892</v>
      </c>
      <c r="H20" s="77">
        <v>0.91666666666666663</v>
      </c>
      <c r="I20" s="78">
        <v>69500</v>
      </c>
      <c r="J20" s="79">
        <v>13</v>
      </c>
      <c r="K20" s="171" t="str">
        <f t="shared" si="0"/>
        <v>수요일</v>
      </c>
    </row>
  </sheetData>
  <mergeCells count="1">
    <mergeCell ref="B2:D2"/>
  </mergeCells>
  <phoneticPr fontId="1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FB1B-EE29-4E6B-928E-5B5C34D510FE}">
  <dimension ref="B2:J24"/>
  <sheetViews>
    <sheetView showGridLines="0" topLeftCell="A13" workbookViewId="0">
      <selection activeCell="K34" sqref="K34"/>
    </sheetView>
  </sheetViews>
  <sheetFormatPr defaultRowHeight="17.399999999999999"/>
  <cols>
    <col min="1" max="1" width="2.796875" customWidth="1"/>
    <col min="2" max="2" width="13.09765625" customWidth="1"/>
    <col min="3" max="3" width="10.09765625" customWidth="1"/>
    <col min="4" max="5" width="10.5" customWidth="1"/>
    <col min="6" max="6" width="11.69921875" customWidth="1"/>
    <col min="7" max="7" width="10.8984375" customWidth="1"/>
    <col min="8" max="8" width="9.19921875" bestFit="1" customWidth="1"/>
    <col min="9" max="9" width="9.69921875" customWidth="1"/>
    <col min="10" max="10" width="11.3984375" customWidth="1"/>
  </cols>
  <sheetData>
    <row r="2" spans="2:10" ht="22.2" customHeight="1" thickBot="1">
      <c r="B2" s="53" t="s">
        <v>156</v>
      </c>
      <c r="C2" s="53"/>
    </row>
    <row r="3" spans="2:10" ht="20.399999999999999" customHeight="1" thickTop="1"/>
    <row r="6" spans="2:10" ht="26.4" customHeight="1"/>
    <row r="7" spans="2:10" ht="26.4" customHeight="1"/>
    <row r="8" spans="2:10" ht="26.4" customHeight="1"/>
    <row r="9" spans="2:10" ht="26.4" customHeight="1"/>
    <row r="10" spans="2:10" ht="26.4" customHeight="1"/>
    <row r="11" spans="2:10" ht="9.6" customHeight="1"/>
    <row r="12" spans="2:10" ht="26.4" customHeight="1"/>
    <row r="13" spans="2:10" ht="26.4" customHeight="1"/>
    <row r="14" spans="2:10" ht="26.4" customHeight="1"/>
    <row r="15" spans="2:10" ht="26.4" customHeight="1" thickBot="1"/>
    <row r="16" spans="2:10" ht="29.4" thickBot="1">
      <c r="B16" s="54" t="s">
        <v>79</v>
      </c>
      <c r="C16" s="55" t="s">
        <v>80</v>
      </c>
      <c r="D16" s="55" t="s">
        <v>81</v>
      </c>
      <c r="E16" s="55" t="s">
        <v>82</v>
      </c>
      <c r="F16" s="55" t="s">
        <v>83</v>
      </c>
      <c r="G16" s="55" t="s">
        <v>84</v>
      </c>
      <c r="H16" s="55" t="s">
        <v>85</v>
      </c>
      <c r="I16" s="55" t="s">
        <v>86</v>
      </c>
      <c r="J16" s="56" t="s">
        <v>87</v>
      </c>
    </row>
    <row r="17" spans="2:10">
      <c r="B17" s="57">
        <v>42380</v>
      </c>
      <c r="C17" s="58" t="s">
        <v>88</v>
      </c>
      <c r="D17" s="59" t="s">
        <v>89</v>
      </c>
      <c r="E17" s="60" t="s">
        <v>90</v>
      </c>
      <c r="F17" s="61">
        <v>0.35138888888888892</v>
      </c>
      <c r="G17" s="62">
        <v>0.82638888888888884</v>
      </c>
      <c r="H17" s="63">
        <v>51000</v>
      </c>
      <c r="I17" s="64">
        <f>IF(MINUTE(G17-F17)&gt;=30,HOUR(G17-F17)+1,HOUR(G17-F17))</f>
        <v>11</v>
      </c>
      <c r="J17" s="65" t="str">
        <f>CHOOSE(WEEKDAY(B17,1),"일요일","월요일","화요일","수요일","목요일","금요일","토요일")</f>
        <v>월요일</v>
      </c>
    </row>
    <row r="18" spans="2:10">
      <c r="B18" s="66">
        <v>42385</v>
      </c>
      <c r="C18" s="67" t="s">
        <v>91</v>
      </c>
      <c r="D18" s="68" t="s">
        <v>92</v>
      </c>
      <c r="E18" s="69" t="s">
        <v>93</v>
      </c>
      <c r="F18" s="61">
        <v>0.41250000000000003</v>
      </c>
      <c r="G18" s="61">
        <v>0.91666666666666663</v>
      </c>
      <c r="H18" s="70">
        <v>60500</v>
      </c>
      <c r="I18" s="71">
        <f t="shared" ref="I18:I24" si="0">IF(MINUTE(G18-F18)&gt;=30,HOUR(G18-F18)+1,HOUR(G18-F18))</f>
        <v>12</v>
      </c>
      <c r="J18" s="72" t="str">
        <f t="shared" ref="J18:J24" si="1">CHOOSE(WEEKDAY(B18,1),"일요일","월요일","화요일","수요일","목요일","금요일","토요일")</f>
        <v>토요일</v>
      </c>
    </row>
    <row r="19" spans="2:10">
      <c r="B19" s="66">
        <v>42386</v>
      </c>
      <c r="C19" s="67" t="s">
        <v>94</v>
      </c>
      <c r="D19" s="68" t="s">
        <v>89</v>
      </c>
      <c r="E19" s="69" t="s">
        <v>95</v>
      </c>
      <c r="F19" s="61">
        <v>0.41666666666666669</v>
      </c>
      <c r="G19" s="61">
        <v>0.88888888888888884</v>
      </c>
      <c r="H19" s="70">
        <v>42000</v>
      </c>
      <c r="I19" s="71">
        <f t="shared" si="0"/>
        <v>11</v>
      </c>
      <c r="J19" s="72" t="str">
        <f t="shared" si="1"/>
        <v>일요일</v>
      </c>
    </row>
    <row r="20" spans="2:10">
      <c r="B20" s="66">
        <v>42389</v>
      </c>
      <c r="C20" s="67" t="s">
        <v>96</v>
      </c>
      <c r="D20" s="68" t="s">
        <v>89</v>
      </c>
      <c r="E20" s="69" t="s">
        <v>97</v>
      </c>
      <c r="F20" s="61">
        <v>0.3972222222222222</v>
      </c>
      <c r="G20" s="61">
        <v>0.91666666666666663</v>
      </c>
      <c r="H20" s="70">
        <v>74000</v>
      </c>
      <c r="I20" s="71">
        <f t="shared" si="0"/>
        <v>12</v>
      </c>
      <c r="J20" s="72" t="str">
        <f t="shared" si="1"/>
        <v>수요일</v>
      </c>
    </row>
    <row r="21" spans="2:10">
      <c r="B21" s="66">
        <v>42395</v>
      </c>
      <c r="C21" s="67" t="s">
        <v>98</v>
      </c>
      <c r="D21" s="68" t="s">
        <v>92</v>
      </c>
      <c r="E21" s="69" t="s">
        <v>90</v>
      </c>
      <c r="F21" s="61">
        <v>0.3</v>
      </c>
      <c r="G21" s="61">
        <v>0.89583333333333337</v>
      </c>
      <c r="H21" s="70">
        <v>50000</v>
      </c>
      <c r="I21" s="71">
        <f t="shared" si="0"/>
        <v>14</v>
      </c>
      <c r="J21" s="72" t="str">
        <f t="shared" si="1"/>
        <v>화요일</v>
      </c>
    </row>
    <row r="22" spans="2:10">
      <c r="B22" s="66">
        <v>42390</v>
      </c>
      <c r="C22" s="67" t="s">
        <v>99</v>
      </c>
      <c r="D22" s="68" t="s">
        <v>89</v>
      </c>
      <c r="E22" s="69" t="s">
        <v>95</v>
      </c>
      <c r="F22" s="61">
        <v>0.47569444444444442</v>
      </c>
      <c r="G22" s="61">
        <v>0.75</v>
      </c>
      <c r="H22" s="70">
        <v>51500</v>
      </c>
      <c r="I22" s="71">
        <f t="shared" si="0"/>
        <v>7</v>
      </c>
      <c r="J22" s="72" t="str">
        <f t="shared" si="1"/>
        <v>목요일</v>
      </c>
    </row>
    <row r="23" spans="2:10">
      <c r="B23" s="66">
        <v>42406</v>
      </c>
      <c r="C23" s="67" t="s">
        <v>100</v>
      </c>
      <c r="D23" s="68" t="s">
        <v>92</v>
      </c>
      <c r="E23" s="69" t="s">
        <v>97</v>
      </c>
      <c r="F23" s="61">
        <v>0.36458333333333331</v>
      </c>
      <c r="G23" s="61">
        <v>0.875</v>
      </c>
      <c r="H23" s="70">
        <v>75000</v>
      </c>
      <c r="I23" s="71">
        <f t="shared" si="0"/>
        <v>12</v>
      </c>
      <c r="J23" s="72" t="str">
        <f t="shared" si="1"/>
        <v>토요일</v>
      </c>
    </row>
    <row r="24" spans="2:10" ht="18" thickBot="1">
      <c r="B24" s="73">
        <v>42403</v>
      </c>
      <c r="C24" s="74" t="s">
        <v>101</v>
      </c>
      <c r="D24" s="75" t="s">
        <v>89</v>
      </c>
      <c r="E24" s="76" t="s">
        <v>90</v>
      </c>
      <c r="F24" s="77">
        <v>0.38263888888888892</v>
      </c>
      <c r="G24" s="77">
        <v>0.91666666666666663</v>
      </c>
      <c r="H24" s="78">
        <v>69500</v>
      </c>
      <c r="I24" s="79">
        <f t="shared" si="0"/>
        <v>13</v>
      </c>
      <c r="J24" s="80" t="str">
        <f t="shared" si="1"/>
        <v>수요일</v>
      </c>
    </row>
  </sheetData>
  <phoneticPr fontId="1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6156-6192-4B4A-9074-9231A8672675}">
  <dimension ref="B1:Q29"/>
  <sheetViews>
    <sheetView showGridLines="0" workbookViewId="0">
      <selection activeCell="P29" sqref="P29"/>
    </sheetView>
  </sheetViews>
  <sheetFormatPr defaultRowHeight="17.399999999999999"/>
  <cols>
    <col min="1" max="1" width="2.796875" customWidth="1"/>
    <col min="2" max="2" width="8.09765625" customWidth="1"/>
    <col min="3" max="3" width="22" bestFit="1" customWidth="1"/>
    <col min="4" max="4" width="7.8984375" customWidth="1"/>
    <col min="5" max="5" width="11.59765625" bestFit="1" customWidth="1"/>
    <col min="6" max="6" width="8.59765625" bestFit="1" customWidth="1"/>
    <col min="7" max="7" width="11.59765625" bestFit="1" customWidth="1"/>
    <col min="8" max="8" width="10.796875" customWidth="1"/>
    <col min="14" max="14" width="11.296875" bestFit="1" customWidth="1"/>
    <col min="16" max="16" width="9.796875" bestFit="1" customWidth="1"/>
  </cols>
  <sheetData>
    <row r="1" spans="2:17" ht="26.4" customHeight="1" thickBot="1"/>
    <row r="2" spans="2:17" ht="29.4" thickBot="1">
      <c r="B2" s="81" t="s">
        <v>23</v>
      </c>
      <c r="C2" s="82" t="s">
        <v>24</v>
      </c>
      <c r="D2" s="83" t="s">
        <v>25</v>
      </c>
      <c r="E2" s="82" t="s">
        <v>26</v>
      </c>
      <c r="F2" s="83" t="s">
        <v>27</v>
      </c>
      <c r="G2" s="83" t="s">
        <v>28</v>
      </c>
      <c r="H2" s="83" t="s">
        <v>29</v>
      </c>
    </row>
    <row r="3" spans="2:17">
      <c r="B3" s="84" t="s">
        <v>30</v>
      </c>
      <c r="C3" s="85" t="s">
        <v>31</v>
      </c>
      <c r="D3" s="85" t="s">
        <v>32</v>
      </c>
      <c r="E3" s="86">
        <v>43517</v>
      </c>
      <c r="F3" s="87">
        <v>30</v>
      </c>
      <c r="G3" s="88">
        <v>550000</v>
      </c>
      <c r="H3" s="89">
        <v>7</v>
      </c>
    </row>
    <row r="4" spans="2:17">
      <c r="B4" s="90" t="s">
        <v>33</v>
      </c>
      <c r="C4" s="91" t="s">
        <v>34</v>
      </c>
      <c r="D4" s="91" t="s">
        <v>35</v>
      </c>
      <c r="E4" s="92">
        <v>43523</v>
      </c>
      <c r="F4" s="93">
        <v>25</v>
      </c>
      <c r="G4" s="94">
        <v>300000</v>
      </c>
      <c r="H4" s="95">
        <v>8</v>
      </c>
    </row>
    <row r="5" spans="2:17">
      <c r="B5" s="90" t="s">
        <v>36</v>
      </c>
      <c r="C5" s="91" t="s">
        <v>37</v>
      </c>
      <c r="D5" s="91" t="s">
        <v>32</v>
      </c>
      <c r="E5" s="96">
        <v>43544</v>
      </c>
      <c r="F5" s="93">
        <v>40</v>
      </c>
      <c r="G5" s="94">
        <v>350000</v>
      </c>
      <c r="H5" s="95">
        <v>8</v>
      </c>
    </row>
    <row r="6" spans="2:17">
      <c r="B6" s="90" t="s">
        <v>38</v>
      </c>
      <c r="C6" s="91" t="s">
        <v>39</v>
      </c>
      <c r="D6" s="91" t="s">
        <v>40</v>
      </c>
      <c r="E6" s="92">
        <v>43552</v>
      </c>
      <c r="F6" s="93">
        <v>35</v>
      </c>
      <c r="G6" s="94">
        <v>250000</v>
      </c>
      <c r="H6" s="95">
        <v>6</v>
      </c>
    </row>
    <row r="7" spans="2:17">
      <c r="B7" s="90" t="s">
        <v>41</v>
      </c>
      <c r="C7" s="91" t="s">
        <v>42</v>
      </c>
      <c r="D7" s="91" t="s">
        <v>35</v>
      </c>
      <c r="E7" s="92">
        <v>43566</v>
      </c>
      <c r="F7" s="93">
        <v>40</v>
      </c>
      <c r="G7" s="94">
        <v>230000</v>
      </c>
      <c r="H7" s="95">
        <v>8</v>
      </c>
    </row>
    <row r="8" spans="2:17">
      <c r="B8" s="90" t="s">
        <v>43</v>
      </c>
      <c r="C8" s="91" t="s">
        <v>44</v>
      </c>
      <c r="D8" s="91" t="s">
        <v>35</v>
      </c>
      <c r="E8" s="92">
        <v>43600</v>
      </c>
      <c r="F8" s="93">
        <v>30</v>
      </c>
      <c r="G8" s="94">
        <v>370000</v>
      </c>
      <c r="H8" s="95">
        <v>7</v>
      </c>
    </row>
    <row r="9" spans="2:17">
      <c r="B9" s="90" t="s">
        <v>45</v>
      </c>
      <c r="C9" s="91" t="s">
        <v>46</v>
      </c>
      <c r="D9" s="91" t="s">
        <v>32</v>
      </c>
      <c r="E9" s="92">
        <v>43607</v>
      </c>
      <c r="F9" s="93">
        <v>35</v>
      </c>
      <c r="G9" s="94">
        <v>420000</v>
      </c>
      <c r="H9" s="95">
        <v>8</v>
      </c>
    </row>
    <row r="10" spans="2:17" ht="18" thickBot="1">
      <c r="B10" s="97" t="s">
        <v>47</v>
      </c>
      <c r="C10" s="98" t="s">
        <v>48</v>
      </c>
      <c r="D10" s="98" t="s">
        <v>40</v>
      </c>
      <c r="E10" s="99">
        <v>43629</v>
      </c>
      <c r="F10" s="100">
        <v>30</v>
      </c>
      <c r="G10" s="101">
        <v>350000</v>
      </c>
      <c r="H10" s="102">
        <v>7</v>
      </c>
    </row>
    <row r="11" spans="2:17" ht="18" thickBot="1"/>
    <row r="12" spans="2:17">
      <c r="K12" s="82" t="s">
        <v>194</v>
      </c>
    </row>
    <row r="13" spans="2:17">
      <c r="K13" t="b">
        <f>MONTH(E3)&gt;=5</f>
        <v>0</v>
      </c>
    </row>
    <row r="14" spans="2:17" ht="18" thickBot="1"/>
    <row r="15" spans="2:17" ht="28.8">
      <c r="K15" s="81" t="s">
        <v>23</v>
      </c>
      <c r="L15" s="82" t="s">
        <v>24</v>
      </c>
      <c r="M15" s="83" t="s">
        <v>25</v>
      </c>
      <c r="N15" s="82" t="s">
        <v>26</v>
      </c>
      <c r="O15" s="83" t="s">
        <v>27</v>
      </c>
      <c r="P15" s="83" t="s">
        <v>28</v>
      </c>
      <c r="Q15" s="83" t="s">
        <v>29</v>
      </c>
    </row>
    <row r="16" spans="2:17">
      <c r="K16" s="90" t="s">
        <v>43</v>
      </c>
      <c r="L16" s="91" t="s">
        <v>44</v>
      </c>
      <c r="M16" s="91" t="s">
        <v>35</v>
      </c>
      <c r="N16" s="92">
        <v>43600</v>
      </c>
      <c r="O16" s="93">
        <v>30</v>
      </c>
      <c r="P16" s="94">
        <v>370000</v>
      </c>
      <c r="Q16" s="95">
        <v>7</v>
      </c>
    </row>
    <row r="17" spans="11:17">
      <c r="K17" s="90" t="s">
        <v>45</v>
      </c>
      <c r="L17" s="91" t="s">
        <v>46</v>
      </c>
      <c r="M17" s="91" t="s">
        <v>32</v>
      </c>
      <c r="N17" s="92">
        <v>43607</v>
      </c>
      <c r="O17" s="93">
        <v>35</v>
      </c>
      <c r="P17" s="94">
        <v>420000</v>
      </c>
      <c r="Q17" s="95">
        <v>8</v>
      </c>
    </row>
    <row r="18" spans="11:17" ht="18" thickBot="1">
      <c r="K18" s="97" t="s">
        <v>47</v>
      </c>
      <c r="L18" s="98" t="s">
        <v>48</v>
      </c>
      <c r="M18" s="98" t="s">
        <v>40</v>
      </c>
      <c r="N18" s="99">
        <v>43629</v>
      </c>
      <c r="O18" s="100">
        <v>30</v>
      </c>
      <c r="P18" s="101">
        <v>350000</v>
      </c>
      <c r="Q18" s="102">
        <v>7</v>
      </c>
    </row>
    <row r="20" spans="11:17" ht="18" thickBot="1"/>
    <row r="21" spans="11:17" ht="28.8">
      <c r="K21" s="83" t="s">
        <v>25</v>
      </c>
      <c r="L21" s="83" t="s">
        <v>194</v>
      </c>
    </row>
    <row r="22" spans="11:17">
      <c r="K22" t="s">
        <v>195</v>
      </c>
    </row>
    <row r="23" spans="11:17" ht="18" thickBot="1">
      <c r="L23" t="b">
        <f>G3&gt;=AVERAGE($G$3:$G$10)</f>
        <v>1</v>
      </c>
    </row>
    <row r="24" spans="11:17" ht="29.4" thickBot="1">
      <c r="K24" s="81" t="s">
        <v>23</v>
      </c>
      <c r="L24" s="82" t="s">
        <v>24</v>
      </c>
      <c r="M24" s="83" t="s">
        <v>25</v>
      </c>
      <c r="N24" s="82" t="s">
        <v>26</v>
      </c>
      <c r="O24" s="83" t="s">
        <v>27</v>
      </c>
      <c r="P24" s="83" t="s">
        <v>28</v>
      </c>
      <c r="Q24" s="83" t="s">
        <v>29</v>
      </c>
    </row>
    <row r="25" spans="11:17">
      <c r="K25" s="84" t="s">
        <v>30</v>
      </c>
      <c r="L25" s="85" t="s">
        <v>31</v>
      </c>
      <c r="M25" s="85" t="s">
        <v>32</v>
      </c>
      <c r="N25" s="86">
        <v>43517</v>
      </c>
      <c r="O25" s="87">
        <v>30</v>
      </c>
      <c r="P25" s="88">
        <v>550000</v>
      </c>
      <c r="Q25" s="89">
        <v>7</v>
      </c>
    </row>
    <row r="26" spans="11:17">
      <c r="K26" s="90" t="s">
        <v>33</v>
      </c>
      <c r="L26" s="91" t="s">
        <v>34</v>
      </c>
      <c r="M26" s="91" t="s">
        <v>35</v>
      </c>
      <c r="N26" s="92">
        <v>43523</v>
      </c>
      <c r="O26" s="93">
        <v>25</v>
      </c>
      <c r="P26" s="94">
        <v>300000</v>
      </c>
      <c r="Q26" s="95">
        <v>8</v>
      </c>
    </row>
    <row r="27" spans="11:17">
      <c r="K27" s="90" t="s">
        <v>41</v>
      </c>
      <c r="L27" s="91" t="s">
        <v>42</v>
      </c>
      <c r="M27" s="91" t="s">
        <v>35</v>
      </c>
      <c r="N27" s="92">
        <v>43566</v>
      </c>
      <c r="O27" s="93">
        <v>40</v>
      </c>
      <c r="P27" s="94">
        <v>230000</v>
      </c>
      <c r="Q27" s="95">
        <v>8</v>
      </c>
    </row>
    <row r="28" spans="11:17">
      <c r="K28" s="90" t="s">
        <v>43</v>
      </c>
      <c r="L28" s="91" t="s">
        <v>44</v>
      </c>
      <c r="M28" s="91" t="s">
        <v>35</v>
      </c>
      <c r="N28" s="92">
        <v>43600</v>
      </c>
      <c r="O28" s="93">
        <v>30</v>
      </c>
      <c r="P28" s="94">
        <v>370000</v>
      </c>
      <c r="Q28" s="95">
        <v>7</v>
      </c>
    </row>
    <row r="29" spans="11:17">
      <c r="K29" s="90" t="s">
        <v>45</v>
      </c>
      <c r="L29" s="91" t="s">
        <v>46</v>
      </c>
      <c r="M29" s="91" t="s">
        <v>32</v>
      </c>
      <c r="N29" s="92">
        <v>43607</v>
      </c>
      <c r="O29" s="93">
        <v>35</v>
      </c>
      <c r="P29" s="94">
        <v>420000</v>
      </c>
      <c r="Q29" s="95">
        <v>8</v>
      </c>
    </row>
  </sheetData>
  <phoneticPr fontId="1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2EE0-F187-4CAF-A3FD-5523EADBE87F}">
  <dimension ref="B1:H12"/>
  <sheetViews>
    <sheetView tabSelected="1" zoomScale="85" zoomScaleNormal="85" workbookViewId="0">
      <selection activeCell="D22" sqref="D22"/>
    </sheetView>
  </sheetViews>
  <sheetFormatPr defaultColWidth="9" defaultRowHeight="14.4"/>
  <cols>
    <col min="1" max="1" width="1.59765625" style="191" customWidth="1"/>
    <col min="2" max="2" width="9.8984375" style="191" customWidth="1"/>
    <col min="3" max="3" width="16.19921875" style="191" customWidth="1"/>
    <col min="4" max="4" width="14.59765625" style="191" customWidth="1"/>
    <col min="5" max="5" width="14.69921875" style="191" customWidth="1"/>
    <col min="6" max="6" width="13.69921875" style="191" customWidth="1"/>
    <col min="7" max="7" width="10.69921875" style="191" customWidth="1"/>
    <col min="8" max="8" width="12.19921875" style="191" customWidth="1"/>
    <col min="9" max="16384" width="9" style="191"/>
  </cols>
  <sheetData>
    <row r="1" spans="2:8" ht="22.5" customHeight="1"/>
    <row r="2" spans="2:8" ht="22.5" customHeight="1"/>
    <row r="3" spans="2:8" ht="22.5" customHeight="1" thickBot="1"/>
    <row r="4" spans="2:8" ht="34.200000000000003" customHeight="1" thickBot="1">
      <c r="B4" s="192" t="s">
        <v>161</v>
      </c>
      <c r="C4" s="193" t="s">
        <v>162</v>
      </c>
      <c r="D4" s="193" t="s">
        <v>163</v>
      </c>
      <c r="E4" s="194" t="s">
        <v>164</v>
      </c>
      <c r="F4" s="194" t="s">
        <v>165</v>
      </c>
      <c r="G4" s="194" t="s">
        <v>166</v>
      </c>
      <c r="H4" s="194" t="s">
        <v>167</v>
      </c>
    </row>
    <row r="5" spans="2:8" ht="19.5" customHeight="1">
      <c r="B5" s="195" t="s">
        <v>168</v>
      </c>
      <c r="C5" s="196" t="s">
        <v>169</v>
      </c>
      <c r="D5" s="197" t="s">
        <v>170</v>
      </c>
      <c r="E5" s="198" t="s">
        <v>171</v>
      </c>
      <c r="F5" s="197">
        <v>44503</v>
      </c>
      <c r="G5" s="199">
        <v>59</v>
      </c>
      <c r="H5" s="200">
        <v>4000</v>
      </c>
    </row>
    <row r="6" spans="2:8" ht="19.5" customHeight="1">
      <c r="B6" s="201" t="s">
        <v>172</v>
      </c>
      <c r="C6" s="202" t="s">
        <v>173</v>
      </c>
      <c r="D6" s="203" t="s">
        <v>174</v>
      </c>
      <c r="E6" s="204" t="s">
        <v>175</v>
      </c>
      <c r="F6" s="203">
        <v>43326</v>
      </c>
      <c r="G6" s="205">
        <v>61</v>
      </c>
      <c r="H6" s="206">
        <v>6600</v>
      </c>
    </row>
    <row r="7" spans="2:8" ht="19.5" customHeight="1">
      <c r="B7" s="201" t="s">
        <v>176</v>
      </c>
      <c r="C7" s="202" t="s">
        <v>177</v>
      </c>
      <c r="D7" s="203" t="s">
        <v>170</v>
      </c>
      <c r="E7" s="204" t="s">
        <v>178</v>
      </c>
      <c r="F7" s="203">
        <v>43655</v>
      </c>
      <c r="G7" s="205">
        <v>30</v>
      </c>
      <c r="H7" s="206">
        <v>5000</v>
      </c>
    </row>
    <row r="8" spans="2:8" ht="19.5" customHeight="1">
      <c r="B8" s="201" t="s">
        <v>179</v>
      </c>
      <c r="C8" s="202" t="s">
        <v>180</v>
      </c>
      <c r="D8" s="203" t="s">
        <v>181</v>
      </c>
      <c r="E8" s="204" t="s">
        <v>182</v>
      </c>
      <c r="F8" s="203">
        <v>43509</v>
      </c>
      <c r="G8" s="205">
        <v>108</v>
      </c>
      <c r="H8" s="206">
        <v>4300</v>
      </c>
    </row>
    <row r="9" spans="2:8" ht="19.5" customHeight="1">
      <c r="B9" s="201" t="s">
        <v>183</v>
      </c>
      <c r="C9" s="202" t="s">
        <v>184</v>
      </c>
      <c r="D9" s="203" t="s">
        <v>181</v>
      </c>
      <c r="E9" s="204" t="s">
        <v>185</v>
      </c>
      <c r="F9" s="203">
        <v>44067</v>
      </c>
      <c r="G9" s="205">
        <v>73</v>
      </c>
      <c r="H9" s="206">
        <v>8800</v>
      </c>
    </row>
    <row r="10" spans="2:8" ht="19.5" customHeight="1">
      <c r="B10" s="201" t="s">
        <v>186</v>
      </c>
      <c r="C10" s="202" t="s">
        <v>187</v>
      </c>
      <c r="D10" s="203" t="s">
        <v>170</v>
      </c>
      <c r="E10" s="204" t="s">
        <v>188</v>
      </c>
      <c r="F10" s="203">
        <v>43983</v>
      </c>
      <c r="G10" s="205">
        <v>123</v>
      </c>
      <c r="H10" s="206">
        <v>2500</v>
      </c>
    </row>
    <row r="11" spans="2:8" ht="19.5" customHeight="1">
      <c r="B11" s="201" t="s">
        <v>189</v>
      </c>
      <c r="C11" s="202" t="s">
        <v>190</v>
      </c>
      <c r="D11" s="203" t="s">
        <v>174</v>
      </c>
      <c r="E11" s="204" t="s">
        <v>171</v>
      </c>
      <c r="F11" s="203">
        <v>43388</v>
      </c>
      <c r="G11" s="205">
        <v>44</v>
      </c>
      <c r="H11" s="206">
        <v>5800</v>
      </c>
    </row>
    <row r="12" spans="2:8" ht="19.5" customHeight="1" thickBot="1">
      <c r="B12" s="207" t="s">
        <v>191</v>
      </c>
      <c r="C12" s="208" t="s">
        <v>192</v>
      </c>
      <c r="D12" s="209" t="s">
        <v>181</v>
      </c>
      <c r="E12" s="210" t="s">
        <v>193</v>
      </c>
      <c r="F12" s="209">
        <v>44371</v>
      </c>
      <c r="G12" s="211">
        <v>45</v>
      </c>
      <c r="H12" s="212">
        <v>2400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986D-F09E-456B-89A4-F77447634013}">
  <dimension ref="B1:O35"/>
  <sheetViews>
    <sheetView topLeftCell="A13" workbookViewId="0">
      <selection activeCell="J23" sqref="J23"/>
    </sheetView>
  </sheetViews>
  <sheetFormatPr defaultColWidth="8.796875" defaultRowHeight="17.399999999999999"/>
  <cols>
    <col min="1" max="1" width="2.19921875" style="103" customWidth="1"/>
    <col min="2" max="2" width="10.796875" style="103" customWidth="1"/>
    <col min="3" max="3" width="13.296875" style="103" customWidth="1"/>
    <col min="4" max="4" width="10.5" style="103" customWidth="1"/>
    <col min="5" max="5" width="13.296875" style="103" customWidth="1"/>
    <col min="6" max="6" width="8.796875" style="103"/>
    <col min="7" max="7" width="9.796875" style="103" bestFit="1" customWidth="1"/>
    <col min="8" max="16384" width="8.796875" style="103"/>
  </cols>
  <sheetData>
    <row r="1" spans="2:15" ht="8.4" customHeight="1"/>
    <row r="2" spans="2:15" ht="26.4" customHeight="1" thickBot="1">
      <c r="B2" s="183" t="s">
        <v>102</v>
      </c>
      <c r="C2" s="183"/>
      <c r="D2" s="183"/>
      <c r="E2" s="183"/>
      <c r="F2" s="183"/>
      <c r="G2" s="183"/>
      <c r="H2" s="183"/>
    </row>
    <row r="3" spans="2:15" ht="17.399999999999999" customHeight="1" thickTop="1">
      <c r="B3" s="104"/>
    </row>
    <row r="4" spans="2:15" ht="17.399999999999999" customHeight="1"/>
    <row r="5" spans="2:15" ht="17.399999999999999" customHeight="1"/>
    <row r="6" spans="2:15" ht="17.399999999999999" customHeight="1"/>
    <row r="7" spans="2:15" ht="17.399999999999999" customHeight="1"/>
    <row r="8" spans="2:15" ht="17.399999999999999" customHeight="1"/>
    <row r="9" spans="2:15" ht="17.399999999999999" customHeight="1"/>
    <row r="10" spans="2:15" ht="17.399999999999999" customHeight="1" thickBot="1"/>
    <row r="11" spans="2:15" ht="17.399999999999999" customHeight="1" thickBot="1">
      <c r="B11" s="105" t="s">
        <v>103</v>
      </c>
      <c r="C11" s="106" t="s">
        <v>104</v>
      </c>
      <c r="D11" s="106" t="s">
        <v>105</v>
      </c>
      <c r="E11" s="106" t="s">
        <v>106</v>
      </c>
      <c r="F11" s="106" t="s">
        <v>107</v>
      </c>
      <c r="G11" s="107" t="s">
        <v>108</v>
      </c>
      <c r="H11" s="108"/>
      <c r="I11" s="108"/>
      <c r="J11" s="108"/>
      <c r="K11" s="108"/>
      <c r="L11" s="108"/>
      <c r="M11" s="108"/>
      <c r="N11" s="108"/>
      <c r="O11" s="108"/>
    </row>
    <row r="12" spans="2:15">
      <c r="B12" s="109" t="s">
        <v>109</v>
      </c>
      <c r="C12" s="110">
        <v>80</v>
      </c>
      <c r="D12" s="110">
        <v>70</v>
      </c>
      <c r="E12" s="110">
        <v>65</v>
      </c>
      <c r="F12" s="111">
        <f t="shared" ref="F12:F21" si="0">AVERAGE(C12:E12)</f>
        <v>71.666666666666671</v>
      </c>
      <c r="G12" s="112" t="str">
        <f t="shared" ref="G12:G21" si="1">IF(F12&gt;=80,"A",IF(F12&gt;=60,"B","C"))</f>
        <v>B</v>
      </c>
      <c r="H12" s="108"/>
      <c r="I12" s="108"/>
      <c r="J12" s="108"/>
      <c r="K12" s="108"/>
      <c r="L12" s="108"/>
      <c r="M12" s="108"/>
      <c r="N12" s="108"/>
      <c r="O12" s="108"/>
    </row>
    <row r="13" spans="2:15">
      <c r="B13" s="113" t="s">
        <v>110</v>
      </c>
      <c r="C13" s="114">
        <v>50</v>
      </c>
      <c r="D13" s="114">
        <v>40</v>
      </c>
      <c r="E13" s="114">
        <v>60</v>
      </c>
      <c r="F13" s="115">
        <f t="shared" si="0"/>
        <v>50</v>
      </c>
      <c r="G13" s="116" t="str">
        <f t="shared" si="1"/>
        <v>C</v>
      </c>
      <c r="H13" s="108"/>
      <c r="I13" s="108"/>
      <c r="J13" s="108"/>
      <c r="K13" s="108"/>
      <c r="L13" s="108"/>
      <c r="M13" s="108"/>
      <c r="N13" s="108"/>
      <c r="O13" s="108"/>
    </row>
    <row r="14" spans="2:15">
      <c r="B14" s="113" t="s">
        <v>111</v>
      </c>
      <c r="C14" s="114">
        <v>80</v>
      </c>
      <c r="D14" s="114">
        <v>75</v>
      </c>
      <c r="E14" s="114">
        <v>65</v>
      </c>
      <c r="F14" s="115">
        <f t="shared" si="0"/>
        <v>73.333333333333329</v>
      </c>
      <c r="G14" s="116" t="str">
        <f t="shared" si="1"/>
        <v>B</v>
      </c>
      <c r="H14" s="108"/>
      <c r="I14" s="108"/>
      <c r="J14" s="108"/>
      <c r="K14" s="108"/>
      <c r="L14" s="108"/>
      <c r="M14" s="108"/>
      <c r="N14" s="108"/>
      <c r="O14" s="108"/>
    </row>
    <row r="15" spans="2:15">
      <c r="B15" s="113" t="s">
        <v>112</v>
      </c>
      <c r="C15" s="114">
        <v>90</v>
      </c>
      <c r="D15" s="114">
        <v>85</v>
      </c>
      <c r="E15" s="114">
        <v>100</v>
      </c>
      <c r="F15" s="115">
        <f t="shared" si="0"/>
        <v>91.666666666666671</v>
      </c>
      <c r="G15" s="116" t="str">
        <f t="shared" si="1"/>
        <v>A</v>
      </c>
      <c r="H15" s="108"/>
      <c r="I15" s="108"/>
      <c r="J15" s="108"/>
      <c r="K15" s="108"/>
      <c r="L15" s="108"/>
      <c r="M15" s="108"/>
      <c r="N15" s="108"/>
      <c r="O15" s="108"/>
    </row>
    <row r="16" spans="2:15">
      <c r="B16" s="113" t="s">
        <v>113</v>
      </c>
      <c r="C16" s="114">
        <v>60</v>
      </c>
      <c r="D16" s="114">
        <v>50</v>
      </c>
      <c r="E16" s="114">
        <v>45</v>
      </c>
      <c r="F16" s="115">
        <f t="shared" si="0"/>
        <v>51.666666666666664</v>
      </c>
      <c r="G16" s="116" t="str">
        <f t="shared" si="1"/>
        <v>C</v>
      </c>
      <c r="H16" s="108"/>
      <c r="I16" s="108"/>
      <c r="J16" s="108"/>
      <c r="K16" s="108"/>
      <c r="L16" s="108"/>
      <c r="M16" s="108"/>
      <c r="N16" s="108"/>
      <c r="O16" s="108"/>
    </row>
    <row r="17" spans="2:15">
      <c r="B17" s="113" t="s">
        <v>114</v>
      </c>
      <c r="C17" s="114">
        <v>70</v>
      </c>
      <c r="D17" s="114">
        <v>75</v>
      </c>
      <c r="E17" s="114">
        <v>85</v>
      </c>
      <c r="F17" s="115">
        <f t="shared" si="0"/>
        <v>76.666666666666671</v>
      </c>
      <c r="G17" s="116" t="str">
        <f t="shared" si="1"/>
        <v>B</v>
      </c>
      <c r="H17" s="108"/>
      <c r="I17" s="108"/>
      <c r="J17" s="108"/>
      <c r="K17" s="108"/>
      <c r="L17" s="108"/>
      <c r="M17" s="108"/>
      <c r="N17" s="108"/>
      <c r="O17" s="108"/>
    </row>
    <row r="18" spans="2:15">
      <c r="B18" s="113" t="s">
        <v>115</v>
      </c>
      <c r="C18" s="114">
        <v>60</v>
      </c>
      <c r="D18" s="114">
        <v>80</v>
      </c>
      <c r="E18" s="114">
        <v>80</v>
      </c>
      <c r="F18" s="115">
        <f t="shared" si="0"/>
        <v>73.333333333333329</v>
      </c>
      <c r="G18" s="116" t="str">
        <f t="shared" si="1"/>
        <v>B</v>
      </c>
      <c r="H18" s="108"/>
      <c r="I18" s="108"/>
      <c r="J18" s="108"/>
      <c r="K18" s="108"/>
      <c r="L18" s="108"/>
      <c r="M18" s="108"/>
      <c r="N18" s="108"/>
      <c r="O18" s="108"/>
    </row>
    <row r="19" spans="2:15">
      <c r="B19" s="113" t="s">
        <v>116</v>
      </c>
      <c r="C19" s="114">
        <v>100</v>
      </c>
      <c r="D19" s="114">
        <v>95</v>
      </c>
      <c r="E19" s="114">
        <v>95</v>
      </c>
      <c r="F19" s="115">
        <f t="shared" si="0"/>
        <v>96.666666666666671</v>
      </c>
      <c r="G19" s="116" t="str">
        <f t="shared" si="1"/>
        <v>A</v>
      </c>
      <c r="H19" s="108"/>
      <c r="I19" s="108"/>
      <c r="J19" s="108"/>
      <c r="K19" s="108"/>
      <c r="L19" s="108"/>
      <c r="M19" s="108"/>
      <c r="N19" s="108"/>
      <c r="O19" s="108"/>
    </row>
    <row r="20" spans="2:15">
      <c r="B20" s="113" t="s">
        <v>117</v>
      </c>
      <c r="C20" s="114">
        <v>50</v>
      </c>
      <c r="D20" s="114">
        <v>70</v>
      </c>
      <c r="E20" s="114">
        <v>80</v>
      </c>
      <c r="F20" s="115">
        <f t="shared" si="0"/>
        <v>66.666666666666671</v>
      </c>
      <c r="G20" s="116" t="str">
        <f t="shared" si="1"/>
        <v>B</v>
      </c>
      <c r="H20" s="108"/>
      <c r="I20" s="108"/>
      <c r="J20" s="108"/>
      <c r="K20" s="108"/>
      <c r="L20" s="108"/>
      <c r="M20" s="108"/>
      <c r="N20" s="108"/>
      <c r="O20" s="108"/>
    </row>
    <row r="21" spans="2:15" ht="18" thickBot="1">
      <c r="B21" s="117" t="s">
        <v>118</v>
      </c>
      <c r="C21" s="118">
        <v>60</v>
      </c>
      <c r="D21" s="118">
        <v>45</v>
      </c>
      <c r="E21" s="118">
        <v>50</v>
      </c>
      <c r="F21" s="119">
        <f t="shared" si="0"/>
        <v>51.666666666666664</v>
      </c>
      <c r="G21" s="120" t="str">
        <f t="shared" si="1"/>
        <v>C</v>
      </c>
      <c r="H21" s="108"/>
      <c r="I21" s="108"/>
      <c r="J21" s="108"/>
      <c r="K21" s="108"/>
      <c r="L21" s="108"/>
      <c r="M21" s="108"/>
      <c r="N21" s="108"/>
      <c r="O21" s="108"/>
    </row>
    <row r="22" spans="2:15">
      <c r="B22" s="121" t="s">
        <v>119</v>
      </c>
      <c r="C22" s="122">
        <f>SUM(C12:C21)</f>
        <v>700</v>
      </c>
      <c r="D22" s="122">
        <f>SUM(D12:D21)</f>
        <v>685</v>
      </c>
      <c r="E22" s="122">
        <f>SUM(E12:E21)</f>
        <v>725</v>
      </c>
      <c r="F22" s="123">
        <f>SUM(F12:F21)</f>
        <v>703.33333333333326</v>
      </c>
      <c r="G22" s="184"/>
      <c r="H22" s="108"/>
      <c r="I22" s="108"/>
      <c r="J22" s="108"/>
      <c r="K22" s="108"/>
      <c r="L22" s="108"/>
      <c r="M22" s="108"/>
      <c r="N22" s="108"/>
      <c r="O22" s="108"/>
    </row>
    <row r="23" spans="2:15" ht="18" thickBot="1">
      <c r="B23" s="117" t="s">
        <v>120</v>
      </c>
      <c r="C23" s="118">
        <f>AVERAGE(C12:C21)</f>
        <v>70</v>
      </c>
      <c r="D23" s="118">
        <f>AVERAGE(D12:D21)</f>
        <v>68.5</v>
      </c>
      <c r="E23" s="118">
        <f>AVERAGE(E12:E21)</f>
        <v>72.5</v>
      </c>
      <c r="F23" s="118">
        <f>AVERAGE(F12:F21)</f>
        <v>70.333333333333329</v>
      </c>
      <c r="G23" s="185"/>
      <c r="H23" s="108"/>
      <c r="I23" s="108"/>
      <c r="J23" s="108"/>
      <c r="K23" s="108"/>
      <c r="L23" s="108"/>
      <c r="M23" s="108"/>
      <c r="N23" s="108"/>
      <c r="O23" s="108"/>
    </row>
    <row r="25" spans="2:15" ht="18" thickBot="1"/>
    <row r="26" spans="2:15" ht="29.4" thickBot="1">
      <c r="B26" s="81" t="s">
        <v>23</v>
      </c>
      <c r="C26" s="82" t="s">
        <v>24</v>
      </c>
      <c r="D26" s="83" t="s">
        <v>25</v>
      </c>
      <c r="E26" s="82" t="s">
        <v>26</v>
      </c>
      <c r="F26" s="83" t="s">
        <v>27</v>
      </c>
      <c r="G26" s="83" t="s">
        <v>28</v>
      </c>
      <c r="H26" s="83" t="s">
        <v>29</v>
      </c>
    </row>
    <row r="27" spans="2:15">
      <c r="B27" s="84" t="s">
        <v>30</v>
      </c>
      <c r="C27" s="85" t="s">
        <v>31</v>
      </c>
      <c r="D27" s="85" t="s">
        <v>32</v>
      </c>
      <c r="E27" s="86">
        <v>43517</v>
      </c>
      <c r="F27" s="87">
        <v>30</v>
      </c>
      <c r="G27" s="88">
        <v>550000</v>
      </c>
      <c r="H27" s="89">
        <v>7</v>
      </c>
    </row>
    <row r="28" spans="2:15">
      <c r="B28" s="90" t="s">
        <v>33</v>
      </c>
      <c r="C28" s="91" t="s">
        <v>34</v>
      </c>
      <c r="D28" s="91" t="s">
        <v>35</v>
      </c>
      <c r="E28" s="92">
        <v>43523</v>
      </c>
      <c r="F28" s="93">
        <v>25</v>
      </c>
      <c r="G28" s="94">
        <v>300000</v>
      </c>
      <c r="H28" s="95">
        <v>8</v>
      </c>
    </row>
    <row r="29" spans="2:15">
      <c r="B29" s="90" t="s">
        <v>36</v>
      </c>
      <c r="C29" s="91" t="s">
        <v>37</v>
      </c>
      <c r="D29" s="91" t="s">
        <v>32</v>
      </c>
      <c r="E29" s="96">
        <v>43544</v>
      </c>
      <c r="F29" s="93">
        <v>40</v>
      </c>
      <c r="G29" s="94">
        <v>350000</v>
      </c>
      <c r="H29" s="95">
        <v>8</v>
      </c>
    </row>
    <row r="30" spans="2:15">
      <c r="B30" s="90" t="s">
        <v>38</v>
      </c>
      <c r="C30" s="91" t="s">
        <v>39</v>
      </c>
      <c r="D30" s="91" t="s">
        <v>40</v>
      </c>
      <c r="E30" s="92">
        <v>43552</v>
      </c>
      <c r="F30" s="93">
        <v>35</v>
      </c>
      <c r="G30" s="94">
        <v>250000</v>
      </c>
      <c r="H30" s="95">
        <v>6</v>
      </c>
    </row>
    <row r="31" spans="2:15">
      <c r="B31" s="90" t="s">
        <v>41</v>
      </c>
      <c r="C31" s="91" t="s">
        <v>42</v>
      </c>
      <c r="D31" s="91" t="s">
        <v>35</v>
      </c>
      <c r="E31" s="92">
        <v>43566</v>
      </c>
      <c r="F31" s="93">
        <v>40</v>
      </c>
      <c r="G31" s="94">
        <v>230000</v>
      </c>
      <c r="H31" s="95">
        <v>8</v>
      </c>
    </row>
    <row r="32" spans="2:15">
      <c r="B32" s="90" t="s">
        <v>43</v>
      </c>
      <c r="C32" s="91" t="s">
        <v>44</v>
      </c>
      <c r="D32" s="91" t="s">
        <v>35</v>
      </c>
      <c r="E32" s="92">
        <v>43600</v>
      </c>
      <c r="F32" s="93">
        <v>30</v>
      </c>
      <c r="G32" s="94">
        <v>370000</v>
      </c>
      <c r="H32" s="95">
        <v>7</v>
      </c>
    </row>
    <row r="33" spans="2:8">
      <c r="B33" s="90" t="s">
        <v>45</v>
      </c>
      <c r="C33" s="91" t="s">
        <v>46</v>
      </c>
      <c r="D33" s="91" t="s">
        <v>32</v>
      </c>
      <c r="E33" s="92">
        <v>43607</v>
      </c>
      <c r="F33" s="93">
        <v>35</v>
      </c>
      <c r="G33" s="94">
        <v>420000</v>
      </c>
      <c r="H33" s="95">
        <v>8</v>
      </c>
    </row>
    <row r="34" spans="2:8">
      <c r="B34" s="124" t="s">
        <v>47</v>
      </c>
      <c r="C34" s="125" t="s">
        <v>48</v>
      </c>
      <c r="D34" s="125" t="s">
        <v>40</v>
      </c>
      <c r="E34" s="126">
        <v>43629</v>
      </c>
      <c r="F34" s="127">
        <v>30</v>
      </c>
      <c r="G34" s="128">
        <v>350000</v>
      </c>
      <c r="H34" s="129">
        <v>7</v>
      </c>
    </row>
    <row r="35" spans="2:8">
      <c r="B35" s="186" t="s">
        <v>121</v>
      </c>
      <c r="C35" s="186"/>
      <c r="D35" s="186"/>
      <c r="E35" s="186"/>
      <c r="F35" s="186"/>
      <c r="G35" s="186"/>
      <c r="H35" s="130">
        <f>AVERAGE(H27:H34)</f>
        <v>7.375</v>
      </c>
    </row>
  </sheetData>
  <mergeCells count="3">
    <mergeCell ref="B2:H2"/>
    <mergeCell ref="G22:G23"/>
    <mergeCell ref="B35:G35"/>
  </mergeCells>
  <phoneticPr fontId="1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7A13-0DFC-427C-90EB-260E0BB28D91}">
  <dimension ref="B1:F16"/>
  <sheetViews>
    <sheetView workbookViewId="0">
      <selection activeCell="J23" sqref="J23"/>
    </sheetView>
  </sheetViews>
  <sheetFormatPr defaultColWidth="9" defaultRowHeight="17.399999999999999"/>
  <cols>
    <col min="1" max="1" width="1.3984375" style="131" customWidth="1"/>
    <col min="2" max="2" width="16.69921875" style="131" customWidth="1"/>
    <col min="3" max="3" width="18.59765625" style="131" bestFit="1" customWidth="1"/>
    <col min="4" max="4" width="2.59765625" style="131" customWidth="1"/>
    <col min="5" max="5" width="17" style="131" customWidth="1"/>
    <col min="6" max="6" width="16.5" style="131" bestFit="1" customWidth="1"/>
    <col min="7" max="16384" width="9" style="131"/>
  </cols>
  <sheetData>
    <row r="1" spans="2:6" ht="5.25" customHeight="1"/>
    <row r="2" spans="2:6">
      <c r="B2" s="187" t="s">
        <v>122</v>
      </c>
      <c r="C2" s="189" t="s">
        <v>123</v>
      </c>
      <c r="E2" s="187" t="s">
        <v>124</v>
      </c>
      <c r="F2" s="189" t="s">
        <v>125</v>
      </c>
    </row>
    <row r="3" spans="2:6" ht="20.399999999999999">
      <c r="B3" s="188"/>
      <c r="C3" s="190"/>
      <c r="D3" s="132"/>
      <c r="E3" s="188"/>
      <c r="F3" s="190"/>
    </row>
    <row r="4" spans="2:6" ht="12.75" customHeight="1">
      <c r="B4" s="133"/>
      <c r="C4" s="134"/>
      <c r="D4" s="132"/>
      <c r="E4" s="133"/>
      <c r="F4" s="134"/>
    </row>
    <row r="5" spans="2:6">
      <c r="B5" s="135" t="s">
        <v>126</v>
      </c>
      <c r="C5" s="136">
        <v>15</v>
      </c>
      <c r="E5" s="135" t="s">
        <v>126</v>
      </c>
      <c r="F5" s="136"/>
    </row>
    <row r="6" spans="2:6" ht="16.5" customHeight="1">
      <c r="B6" s="137" t="s">
        <v>127</v>
      </c>
      <c r="C6" s="138">
        <v>15000000</v>
      </c>
      <c r="E6" s="137" t="s">
        <v>127</v>
      </c>
      <c r="F6" s="138">
        <v>15000000</v>
      </c>
    </row>
    <row r="7" spans="2:6">
      <c r="B7" s="139" t="s">
        <v>128</v>
      </c>
      <c r="C7" s="140">
        <v>1.4999999999999999E-2</v>
      </c>
      <c r="E7" s="139" t="s">
        <v>128</v>
      </c>
      <c r="F7" s="140">
        <v>1.4999999999999999E-2</v>
      </c>
    </row>
    <row r="8" spans="2:6" ht="3" customHeight="1">
      <c r="B8" s="141"/>
      <c r="E8" s="141"/>
    </row>
    <row r="9" spans="2:6">
      <c r="B9" s="142" t="s">
        <v>129</v>
      </c>
      <c r="C9" s="143">
        <f>C5*C6*C7</f>
        <v>3375000</v>
      </c>
      <c r="D9" s="108"/>
      <c r="E9" s="142" t="s">
        <v>129</v>
      </c>
      <c r="F9" s="143">
        <f>F5*F6*F7</f>
        <v>0</v>
      </c>
    </row>
    <row r="10" spans="2:6">
      <c r="B10" s="144" t="s">
        <v>130</v>
      </c>
      <c r="C10" s="145">
        <v>500000</v>
      </c>
      <c r="D10" s="108"/>
      <c r="E10" s="144" t="s">
        <v>130</v>
      </c>
      <c r="F10" s="145">
        <v>500000</v>
      </c>
    </row>
    <row r="11" spans="2:6">
      <c r="B11" s="144" t="s">
        <v>131</v>
      </c>
      <c r="C11" s="145">
        <v>100000</v>
      </c>
      <c r="D11" s="108"/>
      <c r="E11" s="144" t="s">
        <v>131</v>
      </c>
      <c r="F11" s="145">
        <v>100000</v>
      </c>
    </row>
    <row r="12" spans="2:6" ht="16.5" customHeight="1">
      <c r="B12" s="144" t="s">
        <v>132</v>
      </c>
      <c r="C12" s="145">
        <v>100000</v>
      </c>
      <c r="D12" s="108"/>
      <c r="E12" s="144" t="s">
        <v>132</v>
      </c>
      <c r="F12" s="145">
        <v>100000</v>
      </c>
    </row>
    <row r="13" spans="2:6">
      <c r="B13" s="146" t="s">
        <v>133</v>
      </c>
      <c r="C13" s="147">
        <v>100000</v>
      </c>
      <c r="D13" s="108"/>
      <c r="E13" s="146" t="s">
        <v>133</v>
      </c>
      <c r="F13" s="147">
        <v>100000</v>
      </c>
    </row>
    <row r="14" spans="2:6" ht="3" customHeight="1">
      <c r="B14" s="141"/>
      <c r="E14" s="141"/>
    </row>
    <row r="15" spans="2:6">
      <c r="B15" s="148" t="s">
        <v>134</v>
      </c>
      <c r="C15" s="149">
        <f>SUM(C9:C13)</f>
        <v>4175000</v>
      </c>
      <c r="D15" s="150"/>
      <c r="E15" s="148" t="s">
        <v>134</v>
      </c>
      <c r="F15" s="149">
        <f>SUM(F9:F13)</f>
        <v>800000</v>
      </c>
    </row>
    <row r="16" spans="2:6">
      <c r="B16" s="151" t="s">
        <v>135</v>
      </c>
      <c r="C16" s="152">
        <f>C15*12</f>
        <v>50100000</v>
      </c>
      <c r="D16" s="150"/>
      <c r="E16" s="151" t="s">
        <v>135</v>
      </c>
      <c r="F16" s="152">
        <f>F15*12</f>
        <v>9600000</v>
      </c>
    </row>
  </sheetData>
  <mergeCells count="4">
    <mergeCell ref="B2:B3"/>
    <mergeCell ref="C2:C3"/>
    <mergeCell ref="E2:E3"/>
    <mergeCell ref="F2:F3"/>
  </mergeCells>
  <phoneticPr fontId="11" type="noConversion"/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5</vt:i4>
      </vt:variant>
    </vt:vector>
  </HeadingPairs>
  <TitlesOfParts>
    <vt:vector size="16" baseType="lpstr">
      <vt:lpstr>데이터통합</vt:lpstr>
      <vt:lpstr>부분합</vt:lpstr>
      <vt:lpstr>부분합(예제)</vt:lpstr>
      <vt:lpstr>자동필터</vt:lpstr>
      <vt:lpstr>고급필터</vt:lpstr>
      <vt:lpstr>고급필터 (예제)</vt:lpstr>
      <vt:lpstr>고급필터 (예제2)</vt:lpstr>
      <vt:lpstr>목표값</vt:lpstr>
      <vt:lpstr>연봉목표</vt:lpstr>
      <vt:lpstr>시나리오예제</vt:lpstr>
      <vt:lpstr>시나리오예제완성</vt:lpstr>
      <vt:lpstr>'고급필터 (예제)'!Criteria</vt:lpstr>
      <vt:lpstr>'고급필터 (예제)'!Extract</vt:lpstr>
      <vt:lpstr>구분</vt:lpstr>
      <vt:lpstr>예상판매량</vt:lpstr>
      <vt:lpstr>이윤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ymy</dc:creator>
  <cp:lastModifiedBy>유미영[어학교양학부]</cp:lastModifiedBy>
  <dcterms:created xsi:type="dcterms:W3CDTF">2021-05-06T09:39:32Z</dcterms:created>
  <dcterms:modified xsi:type="dcterms:W3CDTF">2023-11-08T14:59:33Z</dcterms:modified>
</cp:coreProperties>
</file>