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updateLinks="never"/>
  <mc:AlternateContent xmlns:mc="http://schemas.openxmlformats.org/markup-compatibility/2006">
    <mc:Choice Requires="x15">
      <x15ac:absPath xmlns:x15ac="http://schemas.microsoft.com/office/spreadsheetml/2010/11/ac" url="C:\Users\ymy\Desktop\학교별\목-인하공업전문대학교\23학년도 2학기(목)\6주차\"/>
    </mc:Choice>
  </mc:AlternateContent>
  <xr:revisionPtr revIDLastSave="0" documentId="13_ncr:1_{74003CB2-97F0-401A-A6B3-1A886E7E863F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ROUND텍스트함수" sheetId="23" r:id="rId1"/>
    <sheet name="REPT" sheetId="24" r:id="rId2"/>
    <sheet name="ROUND함수" sheetId="25" r:id="rId3"/>
    <sheet name="주민번호로성별구분" sheetId="26" r:id="rId4"/>
    <sheet name="IF" sheetId="21" r:id="rId5"/>
    <sheet name="AND_OR" sheetId="22" r:id="rId6"/>
    <sheet name="날짜함수1" sheetId="8" r:id="rId7"/>
    <sheet name="생년월일" sheetId="4" r:id="rId8"/>
    <sheet name="날짜함수2" sheetId="9" r:id="rId9"/>
    <sheet name="등록" sheetId="5" r:id="rId10"/>
    <sheet name="찾기함수" sheetId="11" r:id="rId11"/>
    <sheet name="(v)미술대회" sheetId="14" r:id="rId12"/>
    <sheet name="(h)자격증등급" sheetId="15" r:id="rId13"/>
    <sheet name="성적" sheetId="17" r:id="rId14"/>
    <sheet name="초과수당" sheetId="18" r:id="rId15"/>
    <sheet name="자동조회문서" sheetId="19" r:id="rId16"/>
    <sheet name="견적서" sheetId="20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2" hidden="1">ROUND함수!$D$2:$D$2</definedName>
    <definedName name="CommonDatabase" localSheetId="1">[8]제품!$G$6:$G$205</definedName>
    <definedName name="CommonDatabase">[1]제품!$G$6:$G$205</definedName>
    <definedName name="CommonDatabase1" localSheetId="1">[8]제품!$E$6:$E$205</definedName>
    <definedName name="CommonDatabase1">[1]제품!$E$6:$E$205</definedName>
    <definedName name="_xlnm.Database" localSheetId="1" hidden="1">#REF!</definedName>
    <definedName name="_xlnm.Database" localSheetId="16" hidden="1">#REF!</definedName>
    <definedName name="_xlnm.Database" localSheetId="13" hidden="1">#REF!</definedName>
    <definedName name="_xlnm.Database" localSheetId="15" hidden="1">#REF!</definedName>
    <definedName name="_xlnm.Database" localSheetId="14" hidden="1">#REF!</definedName>
    <definedName name="_xlnm.Database" hidden="1">#REF!</definedName>
    <definedName name="lhj" hidden="1">#REF!,#REF!</definedName>
    <definedName name="MyRange">OFFSET([10]Sheet3!$A$1,0,0,COUNTA([10]Sheet3!$A:$A),7)</definedName>
    <definedName name="solver_adj" localSheetId="1" hidden="1">#REF!,#REF!</definedName>
    <definedName name="solver_adj" localSheetId="16" hidden="1">#REF!,#REF!</definedName>
    <definedName name="solver_adj" localSheetId="13" hidden="1">#REF!,#REF!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localSheetId="1" hidden="1">#REF!</definedName>
    <definedName name="solver_opt" localSheetId="16" hidden="1">#REF!</definedName>
    <definedName name="solver_opt" localSheetId="13" hidden="1">#REF!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localSheetId="1" hidden="1">#REF!,#REF!</definedName>
    <definedName name="solver_tmp" localSheetId="16" hidden="1">#REF!,#REF!</definedName>
    <definedName name="solver_tmp" localSheetId="13" hidden="1">#REF!,#REF!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wee">#REF!</definedName>
    <definedName name="견적금액">[11]박람회!$F$5:$F$12</definedName>
    <definedName name="교과" localSheetId="1">#REF!</definedName>
    <definedName name="교과">#REF!</definedName>
    <definedName name="단가표" localSheetId="1">#REF!</definedName>
    <definedName name="단가표">#REF!</definedName>
    <definedName name="담당">[2]제품목록!$F$3:$F$7</definedName>
    <definedName name="도시">#REF!</definedName>
    <definedName name="등급">[3]거래현황!$H$5:$H$13</definedName>
    <definedName name="매출7월">#REF!</definedName>
    <definedName name="몸무게">#REF!</definedName>
    <definedName name="분류">[11]어린이집!$E$5:$E$12</definedName>
    <definedName name="상품평">#REF!</definedName>
    <definedName name="소항목" localSheetId="1">INDIRECT("항목"&amp;MATCH([4]가계부!IV1,주항목,0))</definedName>
    <definedName name="소항목">INDIRECT("항목"&amp;MATCH([4]가계부!IV1,주항목,0))</definedName>
    <definedName name="수능" localSheetId="1">#REF!</definedName>
    <definedName name="수능">#REF!</definedName>
    <definedName name="수당비율0">[5]매출!$F$17</definedName>
    <definedName name="수당비율300">[5]매출!$G$17</definedName>
    <definedName name="수당비율500">[5]매출!$H$17</definedName>
    <definedName name="수당합계0">[5]매출!$F$18</definedName>
    <definedName name="수당합계300">[5]매출!$G$18</definedName>
    <definedName name="수당합계500">[5]매출!$H$18</definedName>
    <definedName name="수수료">[3]거래현황!$F$5:$F$13</definedName>
    <definedName name="신청인원">#REF!</definedName>
    <definedName name="영역1" localSheetId="1">#REF!</definedName>
    <definedName name="영역1">#REF!</definedName>
    <definedName name="영역2" localSheetId="1">#REF!</definedName>
    <definedName name="영역2">#REF!</definedName>
    <definedName name="영역3" localSheetId="1">#REF!</definedName>
    <definedName name="영역3">#REF!</definedName>
    <definedName name="영역4" localSheetId="1">#REF!</definedName>
    <definedName name="영역4">#REF!</definedName>
    <definedName name="예상판매량">#REF!</definedName>
    <definedName name="예약률">[12]종합예제3!$H$5:$H$12</definedName>
    <definedName name="원본">OFFSET([4]가계부!$B$7,0,0,COUNTA([4]가계부!$B$7:$B$65536),6)</definedName>
    <definedName name="이윤">#REF!</definedName>
    <definedName name="작은항목" localSheetId="1">INDIRECT("항목"&amp;MATCH([4]가계부!_xlbgnm.XFD1,주항목,0))</definedName>
    <definedName name="작은항목">INDIRECT("항목"&amp;MATCH([4]가계부!_xlbgnm.XFD1,주항목,0))</definedName>
    <definedName name="전체평균" localSheetId="1">#REF!</definedName>
    <definedName name="전체평균">#REF!</definedName>
    <definedName name="제품명">견적서!$M$17:$M$26</definedName>
    <definedName name="제품원본">OFFSET([6]제품목록!$B$2,0,0,COUNTA([6]제품목록!$B$1:$B$65536),7)</definedName>
    <definedName name="제품표">[2]제품목록!$B$3:$D$17</definedName>
    <definedName name="주항목">[4]항목등록!$B$1:$K$1</definedName>
    <definedName name="총매출" localSheetId="1">#REF!</definedName>
    <definedName name="총매출">#REF!</definedName>
    <definedName name="출석" localSheetId="1">#REF!</definedName>
    <definedName name="출석">#REF!</definedName>
    <definedName name="코드">[2]제품목록!$B$3:$B$17</definedName>
    <definedName name="평균비용" localSheetId="1">'[7]수출입 현황'!#REF!</definedName>
    <definedName name="평균비용">'[7]수출입 현황'!#REF!</definedName>
    <definedName name="평균순이익" localSheetId="1">'[7]수출입 현황'!#REF!</definedName>
    <definedName name="평균순이익">'[7]수출입 현황'!#REF!</definedName>
    <definedName name="포장단위">#REF!</definedName>
    <definedName name="품목명">INDIRECT([6]매입매출관리!XFD1)</definedName>
    <definedName name="피벗범위">OFFSET([13]구성비율!$A$1,0,0,COUNTA([13]구성비율!$A:$A),7)</definedName>
    <definedName name="하반기판매량">[14]종합예제1!$H$5:$H$12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6" l="1"/>
  <c r="B11" i="26"/>
  <c r="B10" i="26"/>
  <c r="B9" i="26"/>
  <c r="B8" i="26"/>
  <c r="B7" i="26"/>
  <c r="B6" i="26"/>
  <c r="B5" i="26"/>
  <c r="B4" i="26"/>
  <c r="F14" i="23"/>
  <c r="E14" i="23"/>
  <c r="D14" i="23"/>
  <c r="F13" i="23"/>
  <c r="E13" i="23"/>
  <c r="D13" i="23"/>
  <c r="F12" i="23"/>
  <c r="E12" i="23"/>
  <c r="D12" i="23"/>
  <c r="F11" i="23"/>
  <c r="E11" i="23"/>
  <c r="D11" i="23"/>
  <c r="F10" i="23"/>
  <c r="E10" i="23"/>
  <c r="D10" i="23"/>
  <c r="B14" i="20" l="1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F4" i="19"/>
  <c r="C21" i="8" l="1"/>
  <c r="C20" i="8"/>
  <c r="B42" i="20" l="1"/>
  <c r="B39" i="20"/>
  <c r="B38" i="20"/>
  <c r="B37" i="20"/>
  <c r="B36" i="20"/>
  <c r="B35" i="20"/>
  <c r="B34" i="20"/>
  <c r="B33" i="20"/>
  <c r="B32" i="20"/>
  <c r="B31" i="20"/>
  <c r="B30" i="20"/>
  <c r="B29" i="20"/>
  <c r="B28" i="20"/>
  <c r="G13" i="20"/>
  <c r="E13" i="20"/>
  <c r="B13" i="20"/>
  <c r="D6" i="20"/>
  <c r="E13" i="19"/>
  <c r="E6" i="19"/>
  <c r="C6" i="19"/>
  <c r="F5" i="19"/>
  <c r="C5" i="19"/>
  <c r="M13" i="17"/>
  <c r="M12" i="17"/>
  <c r="M11" i="17"/>
  <c r="M10" i="17"/>
  <c r="M9" i="17"/>
  <c r="M8" i="17"/>
  <c r="M7" i="17"/>
  <c r="M6" i="17"/>
  <c r="M5" i="17"/>
  <c r="M4" i="17"/>
  <c r="M3" i="17"/>
  <c r="G6" i="19" l="1"/>
  <c r="H13" i="20"/>
  <c r="D8" i="14"/>
  <c r="E8" i="14" s="1"/>
  <c r="D7" i="14"/>
  <c r="E7" i="14" s="1"/>
  <c r="D6" i="14"/>
  <c r="E6" i="14" s="1"/>
  <c r="D5" i="14"/>
  <c r="E5" i="14" s="1"/>
  <c r="D4" i="14"/>
  <c r="E4" i="14" s="1"/>
  <c r="D3" i="14"/>
  <c r="E3" i="14" s="1"/>
  <c r="I13" i="20" l="1"/>
  <c r="E10" i="20"/>
  <c r="G19" i="11"/>
  <c r="G18" i="11"/>
  <c r="G17" i="11"/>
  <c r="G16" i="11"/>
  <c r="G15" i="11"/>
  <c r="G14" i="11"/>
  <c r="G13" i="11"/>
  <c r="G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오피스위즈(LHJ)</author>
  </authors>
  <commentList>
    <comment ref="J3" authorId="0" shapeId="0" xr:uid="{00000000-0006-0000-0D00-000001000000}">
      <text>
        <r>
          <rPr>
            <b/>
            <sz val="9"/>
            <color indexed="81"/>
            <rFont val="돋움"/>
            <family val="3"/>
            <charset val="129"/>
          </rPr>
          <t>오피스위즈</t>
        </r>
        <r>
          <rPr>
            <b/>
            <sz val="9"/>
            <color indexed="81"/>
            <rFont val="Tahoma"/>
            <family val="2"/>
          </rPr>
          <t>(LHJ):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D00-000002000000}">
      <text>
        <r>
          <rPr>
            <b/>
            <sz val="9"/>
            <color indexed="81"/>
            <rFont val="돋움"/>
            <family val="3"/>
            <charset val="129"/>
          </rPr>
          <t>직원이름을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선택하세요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<sst xmlns="http://schemas.openxmlformats.org/spreadsheetml/2006/main" count="952" uniqueCount="576">
  <si>
    <t>등급</t>
    <phoneticPr fontId="1" type="noConversion"/>
  </si>
  <si>
    <t>이름</t>
  </si>
  <si>
    <t>정정남</t>
  </si>
  <si>
    <t>백영수</t>
  </si>
  <si>
    <t>정영호</t>
  </si>
  <si>
    <t>사원번호</t>
    <phoneticPr fontId="1" type="noConversion"/>
  </si>
  <si>
    <t>이름</t>
    <phoneticPr fontId="1" type="noConversion"/>
  </si>
  <si>
    <t>부서</t>
    <phoneticPr fontId="1" type="noConversion"/>
  </si>
  <si>
    <t>박정수</t>
  </si>
  <si>
    <t>심영일</t>
  </si>
  <si>
    <t>박영일</t>
  </si>
  <si>
    <t>주민등록번호</t>
    <phoneticPr fontId="0" type="Hiragana"/>
  </si>
  <si>
    <t>백영일</t>
  </si>
  <si>
    <t>조정수</t>
  </si>
  <si>
    <t>이영수</t>
  </si>
  <si>
    <t>황영호</t>
  </si>
  <si>
    <t>이정남</t>
  </si>
  <si>
    <t>백정훈</t>
  </si>
  <si>
    <t>백영식</t>
  </si>
  <si>
    <t>심정웅</t>
  </si>
  <si>
    <t>순번</t>
    <phoneticPr fontId="0" type="Hiragana"/>
  </si>
  <si>
    <t>이름</t>
    <phoneticPr fontId="0" type="Hiragana"/>
  </si>
  <si>
    <t>등록일</t>
    <phoneticPr fontId="0" type="Hiragana"/>
  </si>
  <si>
    <t>황광수</t>
  </si>
  <si>
    <t>정영길</t>
  </si>
  <si>
    <t>이정웅</t>
  </si>
  <si>
    <t>김정수</t>
  </si>
  <si>
    <t>정영일</t>
  </si>
  <si>
    <t>황영수</t>
  </si>
  <si>
    <t>정정훈</t>
  </si>
  <si>
    <t>황정수</t>
  </si>
  <si>
    <t>김영길</t>
  </si>
  <si>
    <t>심영호</t>
  </si>
  <si>
    <t>정정수</t>
  </si>
  <si>
    <t>심영수</t>
  </si>
  <si>
    <t>황영길</t>
  </si>
  <si>
    <t>백영길</t>
  </si>
  <si>
    <t>1. 날짜 / 시간 함수</t>
    <phoneticPr fontId="1" type="noConversion"/>
  </si>
  <si>
    <t>현재 날짜</t>
    <phoneticPr fontId="1" type="noConversion"/>
  </si>
  <si>
    <t>현재 날짜와 시간</t>
    <phoneticPr fontId="1" type="noConversion"/>
  </si>
  <si>
    <t>년</t>
    <phoneticPr fontId="1" type="noConversion"/>
  </si>
  <si>
    <t>월</t>
    <phoneticPr fontId="1" type="noConversion"/>
  </si>
  <si>
    <t>일</t>
    <phoneticPr fontId="1" type="noConversion"/>
  </si>
  <si>
    <t>DATE</t>
    <phoneticPr fontId="1" type="noConversion"/>
  </si>
  <si>
    <t>시</t>
    <phoneticPr fontId="1" type="noConversion"/>
  </si>
  <si>
    <t>분</t>
    <phoneticPr fontId="1" type="noConversion"/>
  </si>
  <si>
    <t>초</t>
    <phoneticPr fontId="1" type="noConversion"/>
  </si>
  <si>
    <t>TIME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</si>
  <si>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</si>
  <si>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</si>
  <si>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</si>
  <si>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WEEKDAY</t>
    <phoneticPr fontId="1" type="noConversion"/>
  </si>
  <si>
    <t>요일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</si>
  <si>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</si>
  <si>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</si>
  <si>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</si>
  <si>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</si>
  <si>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</si>
  <si>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사원번호</t>
    <phoneticPr fontId="1" type="noConversion"/>
  </si>
  <si>
    <t>부서</t>
    <phoneticPr fontId="1" type="noConversion"/>
  </si>
  <si>
    <t>이름</t>
    <phoneticPr fontId="1" type="noConversion"/>
  </si>
  <si>
    <t>말하기</t>
    <phoneticPr fontId="1" type="noConversion"/>
  </si>
  <si>
    <t>읽기</t>
    <phoneticPr fontId="1" type="noConversion"/>
  </si>
  <si>
    <t>합계</t>
    <phoneticPr fontId="1" type="noConversion"/>
  </si>
  <si>
    <t>평가</t>
    <phoneticPr fontId="1" type="noConversion"/>
  </si>
  <si>
    <t>F-0021</t>
    <phoneticPr fontId="1" type="noConversion"/>
  </si>
  <si>
    <t>인사팀</t>
    <phoneticPr fontId="1" type="noConversion"/>
  </si>
  <si>
    <t>유미영</t>
    <phoneticPr fontId="1" type="noConversion"/>
  </si>
  <si>
    <t>F-0050</t>
    <phoneticPr fontId="1" type="noConversion"/>
  </si>
  <si>
    <t>개발팀</t>
    <phoneticPr fontId="1" type="noConversion"/>
  </si>
  <si>
    <t>김미나</t>
    <phoneticPr fontId="1" type="noConversion"/>
  </si>
  <si>
    <t>T-1010</t>
    <phoneticPr fontId="1" type="noConversion"/>
  </si>
  <si>
    <t>기획팀</t>
    <phoneticPr fontId="1" type="noConversion"/>
  </si>
  <si>
    <t>오유림</t>
    <phoneticPr fontId="1" type="noConversion"/>
  </si>
  <si>
    <t>F-0090</t>
    <phoneticPr fontId="1" type="noConversion"/>
  </si>
  <si>
    <t>이광수</t>
    <phoneticPr fontId="1" type="noConversion"/>
  </si>
  <si>
    <t>T-1234</t>
    <phoneticPr fontId="1" type="noConversion"/>
  </si>
  <si>
    <t>이영기</t>
    <phoneticPr fontId="1" type="noConversion"/>
  </si>
  <si>
    <t>F-0909</t>
    <phoneticPr fontId="1" type="noConversion"/>
  </si>
  <si>
    <t>개발팀</t>
    <phoneticPr fontId="1" type="noConversion"/>
  </si>
  <si>
    <t>장기하</t>
    <phoneticPr fontId="1" type="noConversion"/>
  </si>
  <si>
    <t>F-8733</t>
    <phoneticPr fontId="1" type="noConversion"/>
  </si>
  <si>
    <t>오윤아</t>
    <phoneticPr fontId="1" type="noConversion"/>
  </si>
  <si>
    <t>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</si>
  <si>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</si>
  <si>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</si>
  <si>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</si>
  <si>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</si>
  <si>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F-0976</t>
    <phoneticPr fontId="1" type="noConversion"/>
  </si>
  <si>
    <t>홍수환</t>
    <phoneticPr fontId="1" type="noConversion"/>
  </si>
  <si>
    <t>이름</t>
    <phoneticPr fontId="1" type="noConversion"/>
  </si>
  <si>
    <t>창의성</t>
    <phoneticPr fontId="1" type="noConversion"/>
  </si>
  <si>
    <t>예술성</t>
    <phoneticPr fontId="1" type="noConversion"/>
  </si>
  <si>
    <t>총점</t>
    <phoneticPr fontId="1" type="noConversion"/>
  </si>
  <si>
    <t>순위</t>
    <phoneticPr fontId="1" type="noConversion"/>
  </si>
  <si>
    <t>수상내역</t>
    <phoneticPr fontId="1" type="noConversion"/>
  </si>
  <si>
    <t>[수상내역 표]</t>
    <phoneticPr fontId="1" type="noConversion"/>
  </si>
  <si>
    <t>김시준</t>
    <phoneticPr fontId="1" type="noConversion"/>
  </si>
  <si>
    <t>수상</t>
    <phoneticPr fontId="1" type="noConversion"/>
  </si>
  <si>
    <t>최미령</t>
    <phoneticPr fontId="1" type="noConversion"/>
  </si>
  <si>
    <t>대상</t>
    <phoneticPr fontId="1" type="noConversion"/>
  </si>
  <si>
    <t>조희미</t>
    <phoneticPr fontId="1" type="noConversion"/>
  </si>
  <si>
    <t>금상</t>
    <phoneticPr fontId="1" type="noConversion"/>
  </si>
  <si>
    <t>김은소</t>
    <phoneticPr fontId="1" type="noConversion"/>
  </si>
  <si>
    <t>은상</t>
    <phoneticPr fontId="1" type="noConversion"/>
  </si>
  <si>
    <t>최예진</t>
    <phoneticPr fontId="1" type="noConversion"/>
  </si>
  <si>
    <t>동상</t>
    <phoneticPr fontId="1" type="noConversion"/>
  </si>
  <si>
    <t>이나영</t>
    <phoneticPr fontId="1" type="noConversion"/>
  </si>
  <si>
    <t>장려상</t>
    <phoneticPr fontId="1" type="noConversion"/>
  </si>
  <si>
    <t>수험번호</t>
    <phoneticPr fontId="1" type="noConversion"/>
  </si>
  <si>
    <t>성명</t>
  </si>
  <si>
    <t>획득점수</t>
    <phoneticPr fontId="1" type="noConversion"/>
  </si>
  <si>
    <t>자격증등급</t>
    <phoneticPr fontId="1" type="noConversion"/>
  </si>
  <si>
    <t>이리오</t>
    <phoneticPr fontId="1" type="noConversion"/>
  </si>
  <si>
    <t>함상모</t>
    <phoneticPr fontId="1" type="noConversion"/>
  </si>
  <si>
    <t>진한석</t>
    <phoneticPr fontId="1" type="noConversion"/>
  </si>
  <si>
    <t>김희체</t>
    <phoneticPr fontId="1" type="noConversion"/>
  </si>
  <si>
    <t>설수인</t>
    <phoneticPr fontId="1" type="noConversion"/>
  </si>
  <si>
    <t>우수아</t>
    <phoneticPr fontId="1" type="noConversion"/>
  </si>
  <si>
    <t>[등급표]</t>
    <phoneticPr fontId="1" type="noConversion"/>
  </si>
  <si>
    <t>김범도</t>
    <phoneticPr fontId="1" type="noConversion"/>
  </si>
  <si>
    <t>점수</t>
    <phoneticPr fontId="1" type="noConversion"/>
  </si>
  <si>
    <t>이수정</t>
    <phoneticPr fontId="1" type="noConversion"/>
  </si>
  <si>
    <t>C</t>
    <phoneticPr fontId="1" type="noConversion"/>
  </si>
  <si>
    <t>B</t>
    <phoneticPr fontId="1" type="noConversion"/>
  </si>
  <si>
    <t>이름</t>
    <phoneticPr fontId="17" type="noConversion"/>
  </si>
  <si>
    <t>직위</t>
    <phoneticPr fontId="20" type="noConversion"/>
  </si>
  <si>
    <t>직위코드</t>
    <phoneticPr fontId="20" type="noConversion"/>
  </si>
  <si>
    <t>ID</t>
    <phoneticPr fontId="20" type="noConversion"/>
  </si>
  <si>
    <t>부서</t>
    <phoneticPr fontId="20" type="noConversion"/>
  </si>
  <si>
    <t>성명</t>
    <phoneticPr fontId="20" type="noConversion"/>
  </si>
  <si>
    <t>연락처</t>
    <phoneticPr fontId="20" type="noConversion"/>
  </si>
  <si>
    <t>1차 점수</t>
    <phoneticPr fontId="20" type="noConversion"/>
  </si>
  <si>
    <t>2차 점수</t>
    <phoneticPr fontId="20" type="noConversion"/>
  </si>
  <si>
    <t>평균</t>
    <phoneticPr fontId="20" type="noConversion"/>
  </si>
  <si>
    <t>부장</t>
    <phoneticPr fontId="20" type="noConversion"/>
  </si>
  <si>
    <t>E234234</t>
    <phoneticPr fontId="20" type="noConversion"/>
  </si>
  <si>
    <t>영업</t>
    <phoneticPr fontId="20" type="noConversion"/>
  </si>
  <si>
    <t>과장</t>
    <phoneticPr fontId="20" type="noConversion"/>
  </si>
  <si>
    <t>정진희</t>
    <phoneticPr fontId="20" type="noConversion"/>
  </si>
  <si>
    <t>010-0011-2000</t>
  </si>
  <si>
    <t>차장</t>
    <phoneticPr fontId="20" type="noConversion"/>
  </si>
  <si>
    <t>E013123</t>
    <phoneticPr fontId="20" type="noConversion"/>
  </si>
  <si>
    <t>마케팅</t>
    <phoneticPr fontId="20" type="noConversion"/>
  </si>
  <si>
    <t>나연희</t>
    <phoneticPr fontId="20" type="noConversion"/>
  </si>
  <si>
    <t>010-0011-0003</t>
  </si>
  <si>
    <t>E534332</t>
    <phoneticPr fontId="20" type="noConversion"/>
  </si>
  <si>
    <t>연구개발</t>
    <phoneticPr fontId="20" type="noConversion"/>
  </si>
  <si>
    <t>남희</t>
    <phoneticPr fontId="20" type="noConversion"/>
  </si>
  <si>
    <t>010-2000-9000</t>
  </si>
  <si>
    <t>E910932</t>
    <phoneticPr fontId="20" type="noConversion"/>
  </si>
  <si>
    <t>기획</t>
    <phoneticPr fontId="20" type="noConversion"/>
  </si>
  <si>
    <t>이경희</t>
    <phoneticPr fontId="1" type="noConversion"/>
  </si>
  <si>
    <t>010-0011-5000</t>
  </si>
  <si>
    <t>이수철</t>
    <phoneticPr fontId="20" type="noConversion"/>
  </si>
  <si>
    <t>010-0003-6111</t>
  </si>
  <si>
    <t>성적 기준</t>
    <phoneticPr fontId="20" type="noConversion"/>
  </si>
  <si>
    <t>마의리</t>
    <phoneticPr fontId="20" type="noConversion"/>
  </si>
  <si>
    <t>010-0011-2900</t>
  </si>
  <si>
    <t>F</t>
    <phoneticPr fontId="20" type="noConversion"/>
  </si>
  <si>
    <t>전우치</t>
    <phoneticPr fontId="20" type="noConversion"/>
  </si>
  <si>
    <t>010-9000-7878</t>
  </si>
  <si>
    <t>D</t>
    <phoneticPr fontId="20" type="noConversion"/>
  </si>
  <si>
    <t>E910932</t>
    <phoneticPr fontId="20" type="noConversion"/>
  </si>
  <si>
    <t>인사</t>
    <phoneticPr fontId="20" type="noConversion"/>
  </si>
  <si>
    <t>차장</t>
    <phoneticPr fontId="20" type="noConversion"/>
  </si>
  <si>
    <t>남진후</t>
    <phoneticPr fontId="20" type="noConversion"/>
  </si>
  <si>
    <t>010-0011-3999</t>
  </si>
  <si>
    <t>C</t>
    <phoneticPr fontId="20" type="noConversion"/>
  </si>
  <si>
    <t>E024223</t>
    <phoneticPr fontId="20" type="noConversion"/>
  </si>
  <si>
    <t>과장</t>
    <phoneticPr fontId="20" type="noConversion"/>
  </si>
  <si>
    <t>황지우</t>
    <phoneticPr fontId="20" type="noConversion"/>
  </si>
  <si>
    <t>010-2000-0011</t>
  </si>
  <si>
    <t>B</t>
    <phoneticPr fontId="20" type="noConversion"/>
  </si>
  <si>
    <t>E591332</t>
    <phoneticPr fontId="20" type="noConversion"/>
  </si>
  <si>
    <t>구매</t>
    <phoneticPr fontId="20" type="noConversion"/>
  </si>
  <si>
    <t>과장</t>
    <phoneticPr fontId="20" type="noConversion"/>
  </si>
  <si>
    <t>박세창</t>
    <phoneticPr fontId="20" type="noConversion"/>
  </si>
  <si>
    <t>010-0003-2000</t>
  </si>
  <si>
    <t>A</t>
    <phoneticPr fontId="20" type="noConversion"/>
  </si>
  <si>
    <t>E910342</t>
    <phoneticPr fontId="20" type="noConversion"/>
  </si>
  <si>
    <t>총무</t>
    <phoneticPr fontId="20" type="noConversion"/>
  </si>
  <si>
    <t>부장</t>
    <phoneticPr fontId="20" type="noConversion"/>
  </si>
  <si>
    <t>안제석</t>
    <phoneticPr fontId="20" type="noConversion"/>
  </si>
  <si>
    <t>010-9000-5000</t>
  </si>
  <si>
    <t>직위</t>
    <phoneticPr fontId="17" type="noConversion"/>
  </si>
  <si>
    <t>상여금</t>
    <phoneticPr fontId="17" type="noConversion"/>
  </si>
  <si>
    <t>초과수당</t>
    <phoneticPr fontId="17" type="noConversion"/>
  </si>
  <si>
    <t>사원</t>
    <phoneticPr fontId="17" type="noConversion"/>
  </si>
  <si>
    <t>강하나</t>
    <phoneticPr fontId="17" type="noConversion"/>
  </si>
  <si>
    <t>과장</t>
    <phoneticPr fontId="17" type="noConversion"/>
  </si>
  <si>
    <t>대리</t>
    <phoneticPr fontId="17" type="noConversion"/>
  </si>
  <si>
    <t>공지영</t>
    <phoneticPr fontId="26" type="noConversion"/>
  </si>
  <si>
    <t>김수현</t>
    <phoneticPr fontId="26" type="noConversion"/>
  </si>
  <si>
    <t>부장</t>
    <phoneticPr fontId="17" type="noConversion"/>
  </si>
  <si>
    <t>김남훈</t>
    <phoneticPr fontId="1" type="noConversion"/>
  </si>
  <si>
    <t>김철민</t>
    <phoneticPr fontId="1" type="noConversion"/>
  </si>
  <si>
    <t>과장</t>
    <phoneticPr fontId="17" type="noConversion"/>
  </si>
  <si>
    <t>문근영</t>
    <phoneticPr fontId="26" type="noConversion"/>
  </si>
  <si>
    <t>부장</t>
    <phoneticPr fontId="17" type="noConversion"/>
  </si>
  <si>
    <t>박선화</t>
    <phoneticPr fontId="1" type="noConversion"/>
  </si>
  <si>
    <t>사원</t>
    <phoneticPr fontId="17" type="noConversion"/>
  </si>
  <si>
    <t>송중기</t>
    <phoneticPr fontId="1" type="noConversion"/>
  </si>
  <si>
    <t>유미영</t>
    <phoneticPr fontId="1" type="noConversion"/>
  </si>
  <si>
    <t>유아인</t>
    <phoneticPr fontId="17" type="noConversion"/>
  </si>
  <si>
    <t>정수연</t>
    <phoneticPr fontId="17" type="noConversion"/>
  </si>
  <si>
    <t>제시카</t>
    <phoneticPr fontId="17" type="noConversion"/>
  </si>
  <si>
    <t>대리</t>
    <phoneticPr fontId="17" type="noConversion"/>
  </si>
  <si>
    <t>조은주</t>
    <phoneticPr fontId="17" type="noConversion"/>
  </si>
  <si>
    <t>진수현</t>
    <phoneticPr fontId="26" type="noConversion"/>
  </si>
  <si>
    <t>홍길동</t>
    <phoneticPr fontId="1" type="noConversion"/>
  </si>
  <si>
    <t>직원조회</t>
    <phoneticPr fontId="1" type="noConversion"/>
  </si>
  <si>
    <t>이름</t>
    <phoneticPr fontId="1" type="noConversion"/>
  </si>
  <si>
    <t>사진</t>
    <phoneticPr fontId="26" type="noConversion"/>
  </si>
  <si>
    <t>생년월일</t>
    <phoneticPr fontId="26" type="noConversion"/>
  </si>
  <si>
    <t>전화번호</t>
  </si>
  <si>
    <t>직위</t>
    <phoneticPr fontId="26" type="noConversion"/>
  </si>
  <si>
    <t>최초입사일</t>
  </si>
  <si>
    <t>조회일</t>
    <phoneticPr fontId="20" type="noConversion"/>
  </si>
  <si>
    <t>김수현</t>
    <phoneticPr fontId="26" type="noConversion"/>
  </si>
  <si>
    <t>010-0000-1231</t>
    <phoneticPr fontId="1" type="noConversion"/>
  </si>
  <si>
    <t>사원</t>
    <phoneticPr fontId="20" type="noConversion"/>
  </si>
  <si>
    <t>성명</t>
    <phoneticPr fontId="1" type="noConversion"/>
  </si>
  <si>
    <t>생년월일</t>
    <phoneticPr fontId="1" type="noConversion"/>
  </si>
  <si>
    <t>문근영</t>
    <phoneticPr fontId="26" type="noConversion"/>
  </si>
  <si>
    <t>010-0000-1232</t>
  </si>
  <si>
    <t>전화번호</t>
    <phoneticPr fontId="1" type="noConversion"/>
  </si>
  <si>
    <t>직위</t>
    <phoneticPr fontId="20" type="noConversion"/>
  </si>
  <si>
    <t>진수현</t>
    <phoneticPr fontId="26" type="noConversion"/>
  </si>
  <si>
    <t>010-0000-1233</t>
  </si>
  <si>
    <t>최초입사일</t>
    <phoneticPr fontId="1" type="noConversion"/>
  </si>
  <si>
    <t>경력조회일</t>
    <phoneticPr fontId="1" type="noConversion"/>
  </si>
  <si>
    <t>근무기간</t>
    <phoneticPr fontId="1" type="noConversion"/>
  </si>
  <si>
    <t>고나영</t>
    <phoneticPr fontId="26" type="noConversion"/>
  </si>
  <si>
    <t>010-0000-1234</t>
  </si>
  <si>
    <t>사원</t>
    <phoneticPr fontId="20" type="noConversion"/>
  </si>
  <si>
    <t>박선화</t>
    <phoneticPr fontId="1" type="noConversion"/>
  </si>
  <si>
    <t>010-0000-1235</t>
  </si>
  <si>
    <t>김철민</t>
    <phoneticPr fontId="1" type="noConversion"/>
  </si>
  <si>
    <t>010-0000-1236</t>
  </si>
  <si>
    <t>유미영</t>
    <phoneticPr fontId="1" type="noConversion"/>
  </si>
  <si>
    <t>010-0000-1237</t>
  </si>
  <si>
    <t>대리</t>
    <phoneticPr fontId="20" type="noConversion"/>
  </si>
  <si>
    <t>송중기</t>
    <phoneticPr fontId="1" type="noConversion"/>
  </si>
  <si>
    <t>010-0000-1238</t>
  </si>
  <si>
    <t>김지훈</t>
    <phoneticPr fontId="1" type="noConversion"/>
  </si>
  <si>
    <t>010-0000-1239</t>
  </si>
  <si>
    <t>계약형태</t>
    <phoneticPr fontId="1" type="noConversion"/>
  </si>
  <si>
    <t>홍길동</t>
    <phoneticPr fontId="1" type="noConversion"/>
  </si>
  <si>
    <t>010-0000-1240</t>
  </si>
  <si>
    <t>거래처</t>
    <phoneticPr fontId="1" type="noConversion"/>
  </si>
  <si>
    <t>견  적  서</t>
    <phoneticPr fontId="1" type="noConversion"/>
  </si>
  <si>
    <t>상호</t>
    <phoneticPr fontId="1" type="noConversion"/>
  </si>
  <si>
    <t>담당</t>
    <phoneticPr fontId="1" type="noConversion"/>
  </si>
  <si>
    <t>직위</t>
    <phoneticPr fontId="1" type="noConversion"/>
  </si>
  <si>
    <t>전화번호</t>
    <phoneticPr fontId="1" type="noConversion"/>
  </si>
  <si>
    <t>팩스번호</t>
    <phoneticPr fontId="1" type="noConversion"/>
  </si>
  <si>
    <t>한국이니블루</t>
    <phoneticPr fontId="1" type="noConversion"/>
  </si>
  <si>
    <t>문집사</t>
    <phoneticPr fontId="1" type="noConversion"/>
  </si>
  <si>
    <t>과장</t>
    <phoneticPr fontId="1" type="noConversion"/>
  </si>
  <si>
    <t>02-1234-1234</t>
    <phoneticPr fontId="1" type="noConversion"/>
  </si>
  <si>
    <t>02-1231-1231</t>
    <phoneticPr fontId="1" type="noConversion"/>
  </si>
  <si>
    <t>공급받는자</t>
    <phoneticPr fontId="1" type="noConversion"/>
  </si>
  <si>
    <t>한국이니블루</t>
    <phoneticPr fontId="20" type="noConversion"/>
  </si>
  <si>
    <t>공급자</t>
    <phoneticPr fontId="1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</si>
  <si>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BC상사</t>
    </r>
    <phoneticPr fontId="20" type="noConversion"/>
  </si>
  <si>
    <t>앨리스컴퍼니</t>
    <phoneticPr fontId="1" type="noConversion"/>
  </si>
  <si>
    <t>이혜정</t>
    <phoneticPr fontId="1" type="noConversion"/>
  </si>
  <si>
    <t>부장</t>
    <phoneticPr fontId="1" type="noConversion"/>
  </si>
  <si>
    <t>02-2233-3344</t>
    <phoneticPr fontId="1" type="noConversion"/>
  </si>
  <si>
    <t>02-3210-5555</t>
    <phoneticPr fontId="1" type="noConversion"/>
  </si>
  <si>
    <t>등록번호</t>
    <phoneticPr fontId="1" type="noConversion"/>
  </si>
  <si>
    <t>123-58-111</t>
    <phoneticPr fontId="20" type="noConversion"/>
  </si>
  <si>
    <t>대박상사</t>
    <phoneticPr fontId="1" type="noConversion"/>
  </si>
  <si>
    <t>김연아</t>
    <phoneticPr fontId="1" type="noConversion"/>
  </si>
  <si>
    <t>대리</t>
    <phoneticPr fontId="1" type="noConversion"/>
  </si>
  <si>
    <t>02-3233-3345</t>
    <phoneticPr fontId="1" type="noConversion"/>
  </si>
  <si>
    <t>02-2211-6677</t>
    <phoneticPr fontId="1" type="noConversion"/>
  </si>
  <si>
    <t>대표이사</t>
    <phoneticPr fontId="1" type="noConversion"/>
  </si>
  <si>
    <t>홍길동</t>
    <phoneticPr fontId="20" type="noConversion"/>
  </si>
  <si>
    <t>헤라클레스</t>
    <phoneticPr fontId="1" type="noConversion"/>
  </si>
  <si>
    <t>장정하</t>
    <phoneticPr fontId="1" type="noConversion"/>
  </si>
  <si>
    <t>대리</t>
    <phoneticPr fontId="1" type="noConversion"/>
  </si>
  <si>
    <t>02-2233-3345</t>
  </si>
  <si>
    <t>02-3210-5556</t>
  </si>
  <si>
    <t>주소</t>
    <phoneticPr fontId="1" type="noConversion"/>
  </si>
  <si>
    <t xml:space="preserve">서울시 </t>
    <phoneticPr fontId="20" type="noConversion"/>
  </si>
  <si>
    <t>나비테크</t>
    <phoneticPr fontId="1" type="noConversion"/>
  </si>
  <si>
    <t>정기연</t>
    <phoneticPr fontId="1" type="noConversion"/>
  </si>
  <si>
    <t>02-3233-3346</t>
  </si>
  <si>
    <t>02-2211-6678</t>
  </si>
  <si>
    <t>업태</t>
    <phoneticPr fontId="1" type="noConversion"/>
  </si>
  <si>
    <t>교육.컨설팅</t>
    <phoneticPr fontId="20" type="noConversion"/>
  </si>
  <si>
    <t>오션테크</t>
    <phoneticPr fontId="1" type="noConversion"/>
  </si>
  <si>
    <t>장경호</t>
    <phoneticPr fontId="1" type="noConversion"/>
  </si>
  <si>
    <t>차장</t>
    <phoneticPr fontId="1" type="noConversion"/>
  </si>
  <si>
    <t>02-2233-3346</t>
  </si>
  <si>
    <t>02-3210-5557</t>
  </si>
  <si>
    <t>총 액
(공급가액 + 세액)</t>
    <phoneticPr fontId="1" type="noConversion"/>
  </si>
  <si>
    <t>태후카센터</t>
    <phoneticPr fontId="1" type="noConversion"/>
  </si>
  <si>
    <t>구대근</t>
    <phoneticPr fontId="1" type="noConversion"/>
  </si>
  <si>
    <t>02-3233-3347</t>
  </si>
  <si>
    <t>02-2211-6679</t>
  </si>
  <si>
    <t>해피써니이벤트</t>
    <phoneticPr fontId="1" type="noConversion"/>
  </si>
  <si>
    <t>강하나</t>
    <phoneticPr fontId="1" type="noConversion"/>
  </si>
  <si>
    <t>02-2233-3347</t>
  </si>
  <si>
    <t>02-3210-5558</t>
  </si>
  <si>
    <t>번호</t>
    <phoneticPr fontId="1" type="noConversion"/>
  </si>
  <si>
    <t>품목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</si>
  <si>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</si>
  <si>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</si>
  <si>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</si>
  <si>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공급가</t>
    <phoneticPr fontId="1" type="noConversion"/>
  </si>
  <si>
    <t>세액</t>
    <phoneticPr fontId="1" type="noConversion"/>
  </si>
  <si>
    <t>굿굿컴퍼니</t>
    <phoneticPr fontId="1" type="noConversion"/>
  </si>
  <si>
    <t>조은비</t>
    <phoneticPr fontId="1" type="noConversion"/>
  </si>
  <si>
    <t>대표</t>
    <phoneticPr fontId="1" type="noConversion"/>
  </si>
  <si>
    <t>02-2222-3348</t>
    <phoneticPr fontId="1" type="noConversion"/>
  </si>
  <si>
    <t>02-3210-5559</t>
  </si>
  <si>
    <t>제 품 리 스 트</t>
    <phoneticPr fontId="1" type="noConversion"/>
  </si>
  <si>
    <t>제품번호</t>
    <phoneticPr fontId="38" type="noConversion"/>
  </si>
  <si>
    <t>제품명</t>
    <phoneticPr fontId="38" type="noConversion"/>
  </si>
  <si>
    <t>구분</t>
    <phoneticPr fontId="38" type="noConversion"/>
  </si>
  <si>
    <t>단가</t>
  </si>
  <si>
    <t>재고량</t>
  </si>
  <si>
    <t>가그린액</t>
    <phoneticPr fontId="1" type="noConversion"/>
  </si>
  <si>
    <t>의약외품</t>
    <phoneticPr fontId="1" type="noConversion"/>
  </si>
  <si>
    <t>비겐분말</t>
    <phoneticPr fontId="1" type="noConversion"/>
  </si>
  <si>
    <t>박카스D</t>
    <phoneticPr fontId="1" type="noConversion"/>
  </si>
  <si>
    <t>박카스Decafe-a</t>
    <phoneticPr fontId="1" type="noConversion"/>
  </si>
  <si>
    <t>박카스F</t>
    <phoneticPr fontId="1" type="noConversion"/>
  </si>
  <si>
    <t>비겐크림톤</t>
    <phoneticPr fontId="1" type="noConversion"/>
  </si>
  <si>
    <t>스킨가드</t>
    <phoneticPr fontId="1" type="noConversion"/>
  </si>
  <si>
    <t>가그린검가드</t>
    <phoneticPr fontId="1" type="noConversion"/>
  </si>
  <si>
    <t>가그린 후레쉬</t>
    <phoneticPr fontId="1" type="noConversion"/>
  </si>
  <si>
    <t>비겐크림폼</t>
    <phoneticPr fontId="1" type="noConversion"/>
  </si>
  <si>
    <t>할인률</t>
    <phoneticPr fontId="1" type="noConversion"/>
  </si>
  <si>
    <t>수량</t>
    <phoneticPr fontId="1" type="noConversion"/>
  </si>
  <si>
    <t>합  계  :</t>
    <phoneticPr fontId="1" type="noConversion"/>
  </si>
  <si>
    <t>가그린액</t>
  </si>
  <si>
    <t>3. 날짜에서 정보추출하기</t>
    <phoneticPr fontId="1" type="noConversion"/>
  </si>
  <si>
    <t>4. 찾기 함수_VLOOKUP / HLOOKUP</t>
    <phoneticPr fontId="1" type="noConversion"/>
  </si>
  <si>
    <t>2. CHOOSE함수/ REPLACE함수</t>
    <phoneticPr fontId="1" type="noConversion"/>
  </si>
  <si>
    <t>최문영</t>
    <phoneticPr fontId="17" type="noConversion"/>
  </si>
  <si>
    <t>김단주</t>
    <phoneticPr fontId="17" type="noConversion"/>
  </si>
  <si>
    <t>김기원</t>
    <phoneticPr fontId="17" type="noConversion"/>
  </si>
  <si>
    <t>김민성</t>
    <phoneticPr fontId="17" type="noConversion"/>
  </si>
  <si>
    <t>정보석</t>
    <phoneticPr fontId="17" type="noConversion"/>
  </si>
  <si>
    <t>고은아</t>
    <phoneticPr fontId="17" type="noConversion"/>
  </si>
  <si>
    <t>김현서</t>
    <phoneticPr fontId="17" type="noConversion"/>
  </si>
  <si>
    <t>박소림</t>
    <phoneticPr fontId="17" type="noConversion"/>
  </si>
  <si>
    <t>이안나</t>
    <phoneticPr fontId="17" type="noConversion"/>
  </si>
  <si>
    <t>100705-4671239</t>
    <phoneticPr fontId="1" type="noConversion"/>
  </si>
  <si>
    <t>070908-4342512</t>
    <phoneticPr fontId="1" type="noConversion"/>
  </si>
  <si>
    <t>080507-3637654</t>
    <phoneticPr fontId="1" type="noConversion"/>
  </si>
  <si>
    <t>081110-3753948</t>
    <phoneticPr fontId="1" type="noConversion"/>
  </si>
  <si>
    <t>070312-4873546</t>
    <phoneticPr fontId="1" type="noConversion"/>
  </si>
  <si>
    <t>100819-3872545</t>
    <phoneticPr fontId="1" type="noConversion"/>
  </si>
  <si>
    <t>080415-4592345</t>
    <phoneticPr fontId="1" type="noConversion"/>
  </si>
  <si>
    <t>071214-4823645</t>
    <phoneticPr fontId="1" type="noConversion"/>
  </si>
  <si>
    <t>940314-1123456</t>
    <phoneticPr fontId="1" type="noConversion"/>
  </si>
  <si>
    <t>961001-2637654</t>
    <phoneticPr fontId="1" type="noConversion"/>
  </si>
  <si>
    <t>610911-2872545</t>
    <phoneticPr fontId="1" type="noConversion"/>
  </si>
  <si>
    <t>761006-1854124</t>
    <phoneticPr fontId="1" type="noConversion"/>
  </si>
  <si>
    <t>730104-1124578</t>
    <phoneticPr fontId="1" type="noConversion"/>
  </si>
  <si>
    <t>성별(choose)</t>
    <phoneticPr fontId="0" type="Hiragana"/>
  </si>
  <si>
    <t>성별(if,or)</t>
    <phoneticPr fontId="0" type="Hiragana"/>
  </si>
  <si>
    <t>000000-0******(replace)</t>
    <phoneticPr fontId="0" type="Hiragana"/>
  </si>
  <si>
    <t>1900/2000</t>
    <phoneticPr fontId="0" type="Hiragana"/>
  </si>
  <si>
    <t>생년월일(date)</t>
    <phoneticPr fontId="0" type="Hiragana"/>
  </si>
  <si>
    <t>월(mid)</t>
    <phoneticPr fontId="0" type="Hiragana"/>
  </si>
  <si>
    <t>591211-2021232</t>
    <phoneticPr fontId="1" type="noConversion"/>
  </si>
  <si>
    <t>971101-1212132</t>
    <phoneticPr fontId="1" type="noConversion"/>
  </si>
  <si>
    <t>690301-1689045</t>
    <phoneticPr fontId="1" type="noConversion"/>
  </si>
  <si>
    <t>090710-3689045</t>
    <phoneticPr fontId="1" type="noConversion"/>
  </si>
  <si>
    <t>일(mid)</t>
    <phoneticPr fontId="0" type="Hiragana"/>
  </si>
  <si>
    <t>코드(IF)</t>
    <phoneticPr fontId="20" type="noConversion"/>
  </si>
  <si>
    <t>성적(VLOOKUP)</t>
    <phoneticPr fontId="20" type="noConversion"/>
  </si>
  <si>
    <t>※ 상여급 지급</t>
    <phoneticPr fontId="17" type="noConversion"/>
  </si>
  <si>
    <t>※ 직위별 지급 기준</t>
    <phoneticPr fontId="17" type="noConversion"/>
  </si>
  <si>
    <t>생년(left)</t>
    <phoneticPr fontId="0" type="Hiragana"/>
  </si>
  <si>
    <t>FINE J</t>
    <phoneticPr fontId="1" type="noConversion"/>
  </si>
  <si>
    <t>성별</t>
    <phoneticPr fontId="1" type="noConversion"/>
  </si>
  <si>
    <t>근무년수</t>
    <phoneticPr fontId="1" type="noConversion"/>
  </si>
  <si>
    <t>근무 구분</t>
    <phoneticPr fontId="1" type="noConversion"/>
  </si>
  <si>
    <t>근무지점</t>
    <phoneticPr fontId="1" type="noConversion"/>
  </si>
  <si>
    <t>구분</t>
    <phoneticPr fontId="1" type="noConversion"/>
  </si>
  <si>
    <t>교육연수</t>
    <phoneticPr fontId="1" type="noConversion"/>
  </si>
  <si>
    <t>A과정</t>
    <phoneticPr fontId="1" type="noConversion"/>
  </si>
  <si>
    <t>B과정</t>
    <phoneticPr fontId="1" type="noConversion"/>
  </si>
  <si>
    <t>JI01-696</t>
  </si>
  <si>
    <t>남</t>
    <phoneticPr fontId="1" type="noConversion"/>
  </si>
  <si>
    <t>연구1팀</t>
  </si>
  <si>
    <t>서울</t>
    <phoneticPr fontId="1" type="noConversion"/>
  </si>
  <si>
    <t>참석</t>
  </si>
  <si>
    <t>JI02-810</t>
  </si>
  <si>
    <t>이영임</t>
    <phoneticPr fontId="1" type="noConversion"/>
  </si>
  <si>
    <t>여</t>
    <phoneticPr fontId="1" type="noConversion"/>
  </si>
  <si>
    <t>기획1팀</t>
  </si>
  <si>
    <t>JI03-281</t>
  </si>
  <si>
    <t>황영식</t>
    <phoneticPr fontId="1" type="noConversion"/>
  </si>
  <si>
    <t>경기</t>
    <phoneticPr fontId="1" type="noConversion"/>
  </si>
  <si>
    <t>JI04-319</t>
  </si>
  <si>
    <t>박정현</t>
    <phoneticPr fontId="1" type="noConversion"/>
  </si>
  <si>
    <t>구매1팀</t>
  </si>
  <si>
    <t>불참</t>
  </si>
  <si>
    <t>JI05-312</t>
  </si>
  <si>
    <t>장영수</t>
  </si>
  <si>
    <t>인사2팀</t>
  </si>
  <si>
    <t>JI06-560</t>
  </si>
  <si>
    <t>JI07-269</t>
  </si>
  <si>
    <t>인사1팀</t>
  </si>
  <si>
    <t>JI08-470</t>
  </si>
  <si>
    <t>이정민</t>
    <phoneticPr fontId="1" type="noConversion"/>
  </si>
  <si>
    <t>연구3팀</t>
  </si>
  <si>
    <t>JI09-028</t>
  </si>
  <si>
    <t>박광수</t>
    <phoneticPr fontId="1" type="noConversion"/>
  </si>
  <si>
    <t>JI10-391</t>
  </si>
  <si>
    <t>기획3팀</t>
  </si>
  <si>
    <t>JI11-527</t>
  </si>
  <si>
    <t>조영</t>
    <phoneticPr fontId="1" type="noConversion"/>
  </si>
  <si>
    <t>연구2팀</t>
  </si>
  <si>
    <t>JI12-513</t>
  </si>
  <si>
    <t>이인수</t>
    <phoneticPr fontId="1" type="noConversion"/>
  </si>
  <si>
    <t>개발3팀</t>
  </si>
  <si>
    <t>JI13-941</t>
  </si>
  <si>
    <t>장상훈</t>
  </si>
  <si>
    <t>JI14-859</t>
  </si>
  <si>
    <t>조광수</t>
  </si>
  <si>
    <t>합격여부</t>
    <phoneticPr fontId="1" type="noConversion"/>
  </si>
  <si>
    <t>JI01-696</t>
    <phoneticPr fontId="1" type="noConversion"/>
  </si>
  <si>
    <t>김재익</t>
    <phoneticPr fontId="1" type="noConversion"/>
  </si>
  <si>
    <t>JI02-810</t>
    <phoneticPr fontId="1" type="noConversion"/>
  </si>
  <si>
    <t>JI03-281</t>
    <phoneticPr fontId="1" type="noConversion"/>
  </si>
  <si>
    <t>JI04-319</t>
    <phoneticPr fontId="1" type="noConversion"/>
  </si>
  <si>
    <t>장영수</t>
    <phoneticPr fontId="1" type="noConversion"/>
  </si>
  <si>
    <t>박정수</t>
    <phoneticPr fontId="1" type="noConversion"/>
  </si>
  <si>
    <t>심영일</t>
    <phoneticPr fontId="1" type="noConversion"/>
  </si>
  <si>
    <t>JI08-470</t>
    <phoneticPr fontId="1" type="noConversion"/>
  </si>
  <si>
    <t>JI09-028</t>
    <phoneticPr fontId="1" type="noConversion"/>
  </si>
  <si>
    <t>박영일</t>
    <phoneticPr fontId="1" type="noConversion"/>
  </si>
  <si>
    <t>JI11-527</t>
    <phoneticPr fontId="1" type="noConversion"/>
  </si>
  <si>
    <t>JI12-513</t>
    <phoneticPr fontId="1" type="noConversion"/>
  </si>
  <si>
    <t>장상훈</t>
    <phoneticPr fontId="1" type="noConversion"/>
  </si>
  <si>
    <t>조광수</t>
    <phoneticPr fontId="1" type="noConversion"/>
  </si>
  <si>
    <t>성별구분(int,mid)</t>
    <phoneticPr fontId="1" type="noConversion"/>
  </si>
  <si>
    <t>3.(IF, WEEKDAY)</t>
    <phoneticPr fontId="1" type="noConversion"/>
  </si>
  <si>
    <t>4.등록요일</t>
    <phoneticPr fontId="1" type="noConversion"/>
  </si>
  <si>
    <t>2.주말(IF)</t>
    <phoneticPr fontId="1" type="noConversion"/>
  </si>
  <si>
    <t>1.등록년</t>
    <phoneticPr fontId="1" type="noConversion"/>
  </si>
  <si>
    <t>1. 등록월</t>
    <phoneticPr fontId="1" type="noConversion"/>
  </si>
  <si>
    <t>1.등록일</t>
    <phoneticPr fontId="1" type="noConversion"/>
  </si>
  <si>
    <t>1.등록요일숫자</t>
    <phoneticPr fontId="1" type="noConversion"/>
  </si>
  <si>
    <t>진수현</t>
  </si>
  <si>
    <t>● ROUND / ROUNDUP / ROUNDDOWN</t>
    <phoneticPr fontId="1" type="noConversion"/>
  </si>
  <si>
    <t>ROUND</t>
    <phoneticPr fontId="1" type="noConversion"/>
  </si>
  <si>
    <t>수를 지정한 자릿수까지 반올림</t>
    <phoneticPr fontId="1" type="noConversion"/>
  </si>
  <si>
    <t>ROUNDUP</t>
    <phoneticPr fontId="1" type="noConversion"/>
  </si>
  <si>
    <t>수를 지정한 자릿수까지 올림</t>
    <phoneticPr fontId="1" type="noConversion"/>
  </si>
  <si>
    <t>ROUNDDOWN</t>
    <phoneticPr fontId="1" type="noConversion"/>
  </si>
  <si>
    <t>수를 지정한 자릿수까지 내림</t>
    <phoneticPr fontId="1" type="noConversion"/>
  </si>
  <si>
    <t>=ROUND(숫자,자릿수)</t>
    <phoneticPr fontId="1" type="noConversion"/>
  </si>
  <si>
    <t>데이터</t>
    <phoneticPr fontId="1" type="noConversion"/>
  </si>
  <si>
    <t>자릿수</t>
    <phoneticPr fontId="1" type="noConversion"/>
  </si>
  <si>
    <t>● LEFT / RIGHT / MID</t>
    <phoneticPr fontId="1" type="noConversion"/>
  </si>
  <si>
    <t>LEFT</t>
    <phoneticPr fontId="1" type="noConversion"/>
  </si>
  <si>
    <t>왼쪽을 기준으로 문자를 추출</t>
    <phoneticPr fontId="1" type="noConversion"/>
  </si>
  <si>
    <t>RIGHT</t>
    <phoneticPr fontId="1" type="noConversion"/>
  </si>
  <si>
    <t>오른쪽을 기준으로 문자를 추출</t>
    <phoneticPr fontId="1" type="noConversion"/>
  </si>
  <si>
    <t>MID</t>
    <phoneticPr fontId="1" type="noConversion"/>
  </si>
  <si>
    <t>지정한 위치부터 문자를 추출</t>
    <phoneticPr fontId="1" type="noConversion"/>
  </si>
  <si>
    <t>엑셀★활용</t>
    <phoneticPr fontId="1" type="noConversion"/>
  </si>
  <si>
    <t>인천광역시미추홀구</t>
    <phoneticPr fontId="1" type="noConversion"/>
  </si>
  <si>
    <t>봄여름가을겨울</t>
    <phoneticPr fontId="1" type="noConversion"/>
  </si>
  <si>
    <t>A-001</t>
    <phoneticPr fontId="1" type="noConversion"/>
  </si>
  <si>
    <t>반복할 텍스트</t>
    <phoneticPr fontId="1" type="noConversion"/>
  </si>
  <si>
    <t>반복횟수</t>
    <phoneticPr fontId="1" type="noConversion"/>
  </si>
  <si>
    <t>결과</t>
    <phoneticPr fontId="1" type="noConversion"/>
  </si>
  <si>
    <t>*</t>
    <phoneticPr fontId="1" type="noConversion"/>
  </si>
  <si>
    <t>엑셀</t>
    <phoneticPr fontId="1" type="noConversion"/>
  </si>
  <si>
    <t>|</t>
    <phoneticPr fontId="1" type="noConversion"/>
  </si>
  <si>
    <t>★</t>
    <phoneticPr fontId="1" type="noConversion"/>
  </si>
  <si>
    <t>판매날짜</t>
    <phoneticPr fontId="1" type="noConversion"/>
  </si>
  <si>
    <t xml:space="preserve"> ★개수</t>
    <phoneticPr fontId="1" type="noConversion"/>
  </si>
  <si>
    <t>상품명</t>
    <phoneticPr fontId="1" type="noConversion"/>
  </si>
  <si>
    <t>구매자수</t>
    <phoneticPr fontId="1" type="noConversion"/>
  </si>
  <si>
    <t>비고</t>
    <phoneticPr fontId="1" type="noConversion"/>
  </si>
  <si>
    <t>하멜장미</t>
    <phoneticPr fontId="1" type="noConversion"/>
  </si>
  <si>
    <t>파스타거베라</t>
    <phoneticPr fontId="1" type="noConversion"/>
  </si>
  <si>
    <t>리시안셔스</t>
    <phoneticPr fontId="1" type="noConversion"/>
  </si>
  <si>
    <t>동백</t>
    <phoneticPr fontId="1" type="noConversion"/>
  </si>
  <si>
    <t>소국</t>
    <phoneticPr fontId="1" type="noConversion"/>
  </si>
  <si>
    <t>루스커스</t>
    <phoneticPr fontId="1" type="noConversion"/>
  </si>
  <si>
    <t>&lt;표1&gt;</t>
    <phoneticPr fontId="1" type="noConversion"/>
  </si>
  <si>
    <t>EXCEL</t>
    <phoneticPr fontId="17" type="noConversion"/>
  </si>
  <si>
    <t>POWER POINT</t>
    <phoneticPr fontId="17" type="noConversion"/>
  </si>
  <si>
    <t>HWP</t>
    <phoneticPr fontId="17" type="noConversion"/>
  </si>
  <si>
    <t>WORD</t>
    <phoneticPr fontId="17" type="noConversion"/>
  </si>
  <si>
    <t>최고점수</t>
    <phoneticPr fontId="17" type="noConversion"/>
  </si>
  <si>
    <t>최저점수</t>
    <phoneticPr fontId="17" type="noConversion"/>
  </si>
  <si>
    <t>번호</t>
    <phoneticPr fontId="17" type="noConversion"/>
  </si>
  <si>
    <t>사번</t>
  </si>
  <si>
    <t>부서명</t>
  </si>
  <si>
    <t>팀명</t>
    <phoneticPr fontId="17" type="noConversion"/>
  </si>
  <si>
    <t>총점</t>
    <phoneticPr fontId="17" type="noConversion"/>
  </si>
  <si>
    <t>평균</t>
    <phoneticPr fontId="17" type="noConversion"/>
  </si>
  <si>
    <t>장영식</t>
  </si>
  <si>
    <t>기획부</t>
  </si>
  <si>
    <t>기획2팀</t>
  </si>
  <si>
    <t>대리</t>
  </si>
  <si>
    <t>설계부</t>
  </si>
  <si>
    <t>설계1팀</t>
    <phoneticPr fontId="17" type="noConversion"/>
  </si>
  <si>
    <t>황정남</t>
  </si>
  <si>
    <t>인사부</t>
  </si>
  <si>
    <t>인사5팀</t>
    <phoneticPr fontId="17" type="noConversion"/>
  </si>
  <si>
    <t>주임</t>
  </si>
  <si>
    <t>김정웅</t>
  </si>
  <si>
    <t>물류부</t>
  </si>
  <si>
    <t>물류3팀</t>
  </si>
  <si>
    <t>과장</t>
  </si>
  <si>
    <t>장영호</t>
  </si>
  <si>
    <t>사원</t>
  </si>
  <si>
    <t>박광수</t>
  </si>
  <si>
    <t>물류1팀</t>
    <phoneticPr fontId="17" type="noConversion"/>
  </si>
  <si>
    <t>계장</t>
  </si>
  <si>
    <t>총무부</t>
  </si>
  <si>
    <t>총무1팀</t>
    <phoneticPr fontId="17" type="noConversion"/>
  </si>
  <si>
    <t>이영호</t>
  </si>
  <si>
    <t>이영일</t>
  </si>
  <si>
    <t>인사3팀</t>
  </si>
  <si>
    <t>백광수</t>
  </si>
  <si>
    <t>생산부</t>
  </si>
  <si>
    <t>생산3팀</t>
    <phoneticPr fontId="17" type="noConversion"/>
  </si>
  <si>
    <t>황성호</t>
  </si>
  <si>
    <t>정영수</t>
  </si>
  <si>
    <t>김정남</t>
  </si>
  <si>
    <t>설계2팀</t>
  </si>
  <si>
    <t>이영길</t>
  </si>
  <si>
    <t>기획1팀</t>
    <phoneticPr fontId="17" type="noConversion"/>
  </si>
  <si>
    <t>심광수</t>
  </si>
  <si>
    <t>백영호</t>
  </si>
  <si>
    <t>총무2팀</t>
  </si>
  <si>
    <t>정준혁</t>
  </si>
  <si>
    <t>김민재</t>
  </si>
  <si>
    <t>김영수</t>
  </si>
  <si>
    <t>물류2팀</t>
  </si>
  <si>
    <t>생산2팀</t>
  </si>
  <si>
    <t>정영식</t>
  </si>
  <si>
    <t>심영식</t>
  </si>
  <si>
    <t>생산1팀</t>
    <phoneticPr fontId="17" type="noConversion"/>
  </si>
  <si>
    <t>총무3팀</t>
  </si>
  <si>
    <t>조영길</t>
  </si>
  <si>
    <t>조영수</t>
  </si>
  <si>
    <t>박영호</t>
  </si>
  <si>
    <t>정정웅</t>
  </si>
  <si>
    <t>김영일</t>
  </si>
  <si>
    <t>이광수</t>
  </si>
  <si>
    <t>조정남</t>
  </si>
  <si>
    <t>백정남</t>
  </si>
  <si>
    <t>평균</t>
    <phoneticPr fontId="1" type="noConversion"/>
  </si>
  <si>
    <t>주민등록번호로 생년/월/일 구분하기</t>
    <phoneticPr fontId="52" type="noConversion"/>
  </si>
  <si>
    <t>순번</t>
    <phoneticPr fontId="52" type="noConversion"/>
  </si>
  <si>
    <t>이름</t>
    <phoneticPr fontId="52" type="noConversion"/>
  </si>
  <si>
    <t>주민등록번호</t>
    <phoneticPr fontId="52" type="noConversion"/>
  </si>
  <si>
    <t>LEFT(생년)</t>
    <phoneticPr fontId="52" type="noConversion"/>
  </si>
  <si>
    <t>MID(월)</t>
    <phoneticPr fontId="52" type="noConversion"/>
  </si>
  <si>
    <t>MID(일)</t>
    <phoneticPr fontId="52" type="noConversion"/>
  </si>
  <si>
    <t>100705-4671239</t>
    <phoneticPr fontId="17" type="noConversion"/>
  </si>
  <si>
    <t>070908-4342512</t>
    <phoneticPr fontId="17" type="noConversion"/>
  </si>
  <si>
    <t>080507-3637654</t>
    <phoneticPr fontId="17" type="noConversion"/>
  </si>
  <si>
    <t>090730-3689045</t>
    <phoneticPr fontId="17" type="noConversion"/>
  </si>
  <si>
    <t>081110-3753948</t>
    <phoneticPr fontId="17" type="noConversion"/>
  </si>
  <si>
    <t>070312-4873546</t>
    <phoneticPr fontId="17" type="noConversion"/>
  </si>
  <si>
    <t>100819-3872545</t>
    <phoneticPr fontId="17" type="noConversion"/>
  </si>
  <si>
    <t>080415-4592345</t>
    <phoneticPr fontId="17" type="noConversion"/>
  </si>
  <si>
    <t>071214-4823645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</si>
</sst>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(&quot;$&quot;* #,##0_);_(&quot;$&quot;* \(#,##0\);_(&quot;$&quot;* &quot;-&quot;_);_(@_)"/>
    <numFmt numFmtId="178" formatCode="0.0%"/>
    <numFmt numFmtId="179" formatCode="#,##0_);[Red]\(#,##0\)"/>
    <numFmt numFmtId="180" formatCode="000000\-0000000"/>
    <numFmt numFmtId="181" formatCode="#,##0&quot;명&quot;"/>
    <numFmt numFmtId="182" formatCode="0&quot;점&quot;"/>
    <numFmt numFmtId="183" formatCode="0000000"/>
  </numFmts>
  <fonts count="5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theme="8" tint="-0.49998474074526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돋움"/>
      <family val="2"/>
      <charset val="129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Gill Sans MT"/>
      <family val="2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Web Wulnungdo nw10"/>
      <family val="1"/>
      <charset val="129"/>
    </font>
    <font>
      <sz val="11"/>
      <color theme="0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theme="5" tint="-0.499984740745262"/>
      <name val="맑은 고딕"/>
      <family val="3"/>
      <charset val="129"/>
      <scheme val="minor"/>
    </font>
    <font>
      <sz val="11"/>
      <color theme="3" tint="-0.249977111117893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5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darkGray">
        <fgColor indexed="9"/>
        <bgColor indexed="43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/>
      <right style="thin">
        <color theme="8" tint="-0.24994659260841701"/>
      </right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6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0"/>
    <xf numFmtId="41" fontId="18" fillId="0" borderId="0" applyFont="0" applyFill="0" applyBorder="0" applyAlignment="0" applyProtection="0"/>
    <xf numFmtId="0" fontId="12" fillId="0" borderId="0">
      <alignment vertical="center"/>
    </xf>
    <xf numFmtId="177" fontId="22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5" fillId="0" borderId="0"/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2" fillId="8" borderId="23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0" fontId="50" fillId="0" borderId="0">
      <alignment vertical="center"/>
    </xf>
  </cellStyleXfs>
  <cellXfs count="293">
    <xf numFmtId="0" fontId="0" fillId="0" borderId="0" xfId="0">
      <alignment vertical="center"/>
    </xf>
    <xf numFmtId="0" fontId="0" fillId="4" borderId="2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5" borderId="6" xfId="3" applyFont="1" applyFill="1" applyBorder="1" applyAlignment="1">
      <alignment horizontal="center" vertical="center"/>
    </xf>
    <xf numFmtId="0" fontId="7" fillId="5" borderId="7" xfId="3" applyFont="1" applyFill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14" fontId="9" fillId="0" borderId="7" xfId="3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7" fillId="5" borderId="8" xfId="3" applyFont="1" applyFill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14" fontId="9" fillId="0" borderId="8" xfId="3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9" xfId="0" applyBorder="1">
      <alignment vertical="center"/>
    </xf>
    <xf numFmtId="0" fontId="0" fillId="0" borderId="0" xfId="0" quotePrefix="1">
      <alignment vertical="center"/>
    </xf>
    <xf numFmtId="0" fontId="0" fillId="0" borderId="9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8" applyFont="1" applyAlignment="1">
      <alignment vertical="top"/>
    </xf>
    <xf numFmtId="0" fontId="12" fillId="0" borderId="0" xfId="8">
      <alignment vertical="center"/>
    </xf>
    <xf numFmtId="0" fontId="12" fillId="0" borderId="24" xfId="8" applyBorder="1" applyAlignment="1">
      <alignment horizontal="center" vertical="top"/>
    </xf>
    <xf numFmtId="0" fontId="21" fillId="0" borderId="24" xfId="8" applyFont="1" applyBorder="1" applyAlignment="1">
      <alignment horizontal="center" vertical="top"/>
    </xf>
    <xf numFmtId="0" fontId="12" fillId="0" borderId="24" xfId="8" applyBorder="1" applyAlignment="1">
      <alignment vertical="top"/>
    </xf>
    <xf numFmtId="0" fontId="25" fillId="0" borderId="0" xfId="11"/>
    <xf numFmtId="41" fontId="24" fillId="9" borderId="9" xfId="12" applyFont="1" applyFill="1" applyBorder="1" applyAlignment="1">
      <alignment horizontal="center" vertical="center"/>
    </xf>
    <xf numFmtId="0" fontId="24" fillId="0" borderId="0" xfId="10" applyFont="1">
      <alignment vertical="center"/>
    </xf>
    <xf numFmtId="0" fontId="25" fillId="0" borderId="0" xfId="11" applyAlignment="1">
      <alignment horizontal="center" vertical="center"/>
    </xf>
    <xf numFmtId="0" fontId="5" fillId="0" borderId="0" xfId="11" applyFont="1" applyAlignment="1">
      <alignment horizontal="center" vertical="center"/>
    </xf>
    <xf numFmtId="0" fontId="25" fillId="0" borderId="0" xfId="11" applyAlignment="1">
      <alignment vertical="center"/>
    </xf>
    <xf numFmtId="0" fontId="27" fillId="0" borderId="9" xfId="10" applyFont="1" applyBorder="1" applyAlignment="1">
      <alignment horizontal="center" vertical="center"/>
    </xf>
    <xf numFmtId="0" fontId="28" fillId="0" borderId="9" xfId="14" applyFont="1" applyBorder="1">
      <alignment vertical="center"/>
    </xf>
    <xf numFmtId="0" fontId="29" fillId="0" borderId="9" xfId="14" applyFont="1" applyBorder="1" applyAlignment="1">
      <alignment horizontal="center" vertical="center"/>
    </xf>
    <xf numFmtId="14" fontId="29" fillId="0" borderId="9" xfId="14" applyNumberFormat="1" applyFont="1" applyBorder="1" applyAlignment="1">
      <alignment horizontal="center" vertical="center"/>
    </xf>
    <xf numFmtId="0" fontId="5" fillId="10" borderId="9" xfId="11" applyFont="1" applyFill="1" applyBorder="1" applyAlignment="1">
      <alignment horizontal="center" vertical="center"/>
    </xf>
    <xf numFmtId="14" fontId="5" fillId="0" borderId="9" xfId="11" applyNumberFormat="1" applyFont="1" applyBorder="1" applyAlignment="1">
      <alignment horizontal="center" vertical="center"/>
    </xf>
    <xf numFmtId="0" fontId="5" fillId="10" borderId="9" xfId="11" applyFont="1" applyFill="1" applyBorder="1" applyAlignment="1">
      <alignment vertical="center"/>
    </xf>
    <xf numFmtId="0" fontId="5" fillId="0" borderId="9" xfId="11" applyFont="1" applyBorder="1" applyAlignment="1">
      <alignment horizontal="center" vertical="center"/>
    </xf>
    <xf numFmtId="0" fontId="25" fillId="0" borderId="9" xfId="11" applyBorder="1" applyAlignment="1">
      <alignment vertical="center"/>
    </xf>
    <xf numFmtId="0" fontId="25" fillId="11" borderId="15" xfId="15" applyFill="1" applyBorder="1" applyAlignment="1">
      <alignment vertical="center"/>
    </xf>
    <xf numFmtId="0" fontId="25" fillId="11" borderId="25" xfId="15" applyFill="1" applyBorder="1" applyAlignment="1">
      <alignment vertical="center"/>
    </xf>
    <xf numFmtId="0" fontId="25" fillId="11" borderId="16" xfId="15" applyFill="1" applyBorder="1" applyAlignment="1">
      <alignment vertical="center"/>
    </xf>
    <xf numFmtId="0" fontId="25" fillId="0" borderId="0" xfId="15" applyAlignment="1">
      <alignment vertical="center"/>
    </xf>
    <xf numFmtId="0" fontId="33" fillId="0" borderId="21" xfId="15" applyFont="1" applyBorder="1" applyAlignment="1">
      <alignment vertical="center"/>
    </xf>
    <xf numFmtId="0" fontId="25" fillId="0" borderId="0" xfId="15"/>
    <xf numFmtId="0" fontId="25" fillId="11" borderId="17" xfId="15" applyFill="1" applyBorder="1" applyAlignment="1">
      <alignment vertical="center"/>
    </xf>
    <xf numFmtId="0" fontId="25" fillId="11" borderId="18" xfId="15" applyFill="1" applyBorder="1" applyAlignment="1">
      <alignment vertical="center"/>
    </xf>
    <xf numFmtId="0" fontId="35" fillId="12" borderId="26" xfId="15" applyFont="1" applyFill="1" applyBorder="1" applyAlignment="1">
      <alignment horizontal="center" vertical="center"/>
    </xf>
    <xf numFmtId="0" fontId="35" fillId="12" borderId="27" xfId="15" applyFont="1" applyFill="1" applyBorder="1" applyAlignment="1">
      <alignment horizontal="center" vertical="center"/>
    </xf>
    <xf numFmtId="0" fontId="35" fillId="12" borderId="28" xfId="15" applyFont="1" applyFill="1" applyBorder="1" applyAlignment="1">
      <alignment horizontal="center" vertical="center"/>
    </xf>
    <xf numFmtId="0" fontId="0" fillId="13" borderId="26" xfId="15" applyFont="1" applyFill="1" applyBorder="1" applyAlignment="1">
      <alignment vertical="center"/>
    </xf>
    <xf numFmtId="0" fontId="0" fillId="13" borderId="27" xfId="15" applyFont="1" applyFill="1" applyBorder="1" applyAlignment="1">
      <alignment horizontal="center" vertical="center"/>
    </xf>
    <xf numFmtId="0" fontId="25" fillId="13" borderId="27" xfId="15" applyFill="1" applyBorder="1" applyAlignment="1">
      <alignment horizontal="center" vertical="center"/>
    </xf>
    <xf numFmtId="0" fontId="25" fillId="13" borderId="27" xfId="15" applyFill="1" applyBorder="1" applyAlignment="1">
      <alignment vertical="center"/>
    </xf>
    <xf numFmtId="0" fontId="25" fillId="13" borderId="28" xfId="15" applyFill="1" applyBorder="1" applyAlignment="1">
      <alignment vertical="center"/>
    </xf>
    <xf numFmtId="0" fontId="25" fillId="15" borderId="29" xfId="15" applyFill="1" applyBorder="1" applyAlignment="1">
      <alignment horizontal="center" vertical="center"/>
    </xf>
    <xf numFmtId="0" fontId="25" fillId="15" borderId="32" xfId="15" applyFill="1" applyBorder="1" applyAlignment="1">
      <alignment horizontal="center" vertical="center"/>
    </xf>
    <xf numFmtId="0" fontId="25" fillId="0" borderId="26" xfId="15" applyBorder="1" applyAlignment="1">
      <alignment vertical="center"/>
    </xf>
    <xf numFmtId="0" fontId="25" fillId="0" borderId="27" xfId="15" applyBorder="1" applyAlignment="1">
      <alignment horizontal="center" vertical="center"/>
    </xf>
    <xf numFmtId="0" fontId="25" fillId="0" borderId="27" xfId="15" applyBorder="1" applyAlignment="1">
      <alignment vertical="center"/>
    </xf>
    <xf numFmtId="0" fontId="25" fillId="0" borderId="28" xfId="15" applyBorder="1" applyAlignment="1">
      <alignment vertical="center"/>
    </xf>
    <xf numFmtId="0" fontId="25" fillId="15" borderId="33" xfId="15" applyFill="1" applyBorder="1" applyAlignment="1">
      <alignment horizontal="center" vertical="center"/>
    </xf>
    <xf numFmtId="0" fontId="25" fillId="15" borderId="36" xfId="15" applyFill="1" applyBorder="1" applyAlignment="1">
      <alignment horizontal="center" vertical="center"/>
    </xf>
    <xf numFmtId="0" fontId="25" fillId="13" borderId="26" xfId="15" applyFill="1" applyBorder="1" applyAlignment="1">
      <alignment vertical="center"/>
    </xf>
    <xf numFmtId="0" fontId="25" fillId="15" borderId="39" xfId="15" applyFill="1" applyBorder="1" applyAlignment="1">
      <alignment horizontal="center" vertical="center"/>
    </xf>
    <xf numFmtId="0" fontId="25" fillId="15" borderId="40" xfId="15" applyFill="1" applyBorder="1" applyAlignment="1">
      <alignment horizontal="center" vertical="center"/>
    </xf>
    <xf numFmtId="0" fontId="0" fillId="0" borderId="26" xfId="15" applyFont="1" applyBorder="1" applyAlignment="1">
      <alignment vertical="center"/>
    </xf>
    <xf numFmtId="0" fontId="25" fillId="15" borderId="41" xfId="15" applyFill="1" applyBorder="1" applyAlignment="1">
      <alignment horizontal="center" vertical="center"/>
    </xf>
    <xf numFmtId="0" fontId="25" fillId="15" borderId="42" xfId="15" applyFill="1" applyBorder="1" applyAlignment="1">
      <alignment horizontal="center" vertical="center"/>
    </xf>
    <xf numFmtId="0" fontId="25" fillId="15" borderId="43" xfId="15" applyFill="1" applyBorder="1" applyAlignment="1">
      <alignment horizontal="center" vertical="center"/>
    </xf>
    <xf numFmtId="0" fontId="0" fillId="13" borderId="44" xfId="15" applyFont="1" applyFill="1" applyBorder="1" applyAlignment="1">
      <alignment vertical="center"/>
    </xf>
    <xf numFmtId="0" fontId="0" fillId="13" borderId="45" xfId="15" applyFont="1" applyFill="1" applyBorder="1" applyAlignment="1">
      <alignment horizontal="center" vertical="center"/>
    </xf>
    <xf numFmtId="0" fontId="25" fillId="13" borderId="45" xfId="15" applyFill="1" applyBorder="1" applyAlignment="1">
      <alignment horizontal="center" vertical="center"/>
    </xf>
    <xf numFmtId="0" fontId="25" fillId="13" borderId="45" xfId="15" applyFill="1" applyBorder="1" applyAlignment="1">
      <alignment vertical="center"/>
    </xf>
    <xf numFmtId="0" fontId="25" fillId="13" borderId="46" xfId="15" applyFill="1" applyBorder="1" applyAlignment="1">
      <alignment vertical="center"/>
    </xf>
    <xf numFmtId="0" fontId="25" fillId="0" borderId="47" xfId="15" applyBorder="1" applyAlignment="1">
      <alignment horizontal="center" vertical="center"/>
    </xf>
    <xf numFmtId="41" fontId="0" fillId="0" borderId="48" xfId="16" applyFont="1" applyBorder="1">
      <alignment vertical="center"/>
    </xf>
    <xf numFmtId="178" fontId="0" fillId="0" borderId="48" xfId="17" applyNumberFormat="1" applyFont="1" applyBorder="1">
      <alignment vertical="center"/>
    </xf>
    <xf numFmtId="41" fontId="0" fillId="0" borderId="49" xfId="16" applyFont="1" applyBorder="1">
      <alignment vertical="center"/>
    </xf>
    <xf numFmtId="41" fontId="0" fillId="0" borderId="5" xfId="16" applyFont="1" applyBorder="1">
      <alignment vertical="center"/>
    </xf>
    <xf numFmtId="0" fontId="37" fillId="17" borderId="52" xfId="15" applyFont="1" applyFill="1" applyBorder="1" applyAlignment="1">
      <alignment horizontal="center" vertical="center"/>
    </xf>
    <xf numFmtId="0" fontId="37" fillId="0" borderId="9" xfId="15" applyFont="1" applyBorder="1" applyAlignment="1">
      <alignment horizontal="center" vertical="center"/>
    </xf>
    <xf numFmtId="179" fontId="37" fillId="0" borderId="9" xfId="15" applyNumberFormat="1" applyFont="1" applyBorder="1" applyAlignment="1">
      <alignment horizontal="right" vertical="center"/>
    </xf>
    <xf numFmtId="0" fontId="37" fillId="0" borderId="9" xfId="15" applyFont="1" applyBorder="1" applyAlignment="1">
      <alignment horizontal="right" vertical="center"/>
    </xf>
    <xf numFmtId="0" fontId="37" fillId="17" borderId="9" xfId="15" applyFont="1" applyFill="1" applyBorder="1" applyAlignment="1">
      <alignment horizontal="center" vertical="center"/>
    </xf>
    <xf numFmtId="0" fontId="25" fillId="0" borderId="9" xfId="15" applyBorder="1" applyAlignment="1">
      <alignment vertical="center"/>
    </xf>
    <xf numFmtId="9" fontId="25" fillId="0" borderId="9" xfId="15" applyNumberFormat="1" applyBorder="1" applyAlignment="1">
      <alignment vertical="center"/>
    </xf>
    <xf numFmtId="41" fontId="0" fillId="0" borderId="55" xfId="16" applyFont="1" applyBorder="1">
      <alignment vertical="center"/>
    </xf>
    <xf numFmtId="178" fontId="0" fillId="0" borderId="56" xfId="17" applyNumberFormat="1" applyFont="1" applyBorder="1">
      <alignment vertical="center"/>
    </xf>
    <xf numFmtId="31" fontId="25" fillId="0" borderId="0" xfId="15" applyNumberFormat="1" applyAlignment="1">
      <alignment vertical="center"/>
    </xf>
    <xf numFmtId="0" fontId="25" fillId="11" borderId="13" xfId="15" applyFill="1" applyBorder="1" applyAlignment="1">
      <alignment vertical="center"/>
    </xf>
    <xf numFmtId="0" fontId="25" fillId="11" borderId="22" xfId="15" applyFill="1" applyBorder="1" applyAlignment="1">
      <alignment vertical="center"/>
    </xf>
    <xf numFmtId="0" fontId="25" fillId="11" borderId="14" xfId="15" applyFill="1" applyBorder="1" applyAlignment="1">
      <alignment vertical="center"/>
    </xf>
    <xf numFmtId="180" fontId="0" fillId="0" borderId="0" xfId="0" applyNumberFormat="1">
      <alignment vertical="center"/>
    </xf>
    <xf numFmtId="0" fontId="3" fillId="0" borderId="1" xfId="1" applyAlignment="1">
      <alignment horizontal="center" vertical="center"/>
    </xf>
    <xf numFmtId="0" fontId="24" fillId="0" borderId="0" xfId="10" applyFont="1" applyAlignment="1">
      <alignment horizontal="center" vertical="center"/>
    </xf>
    <xf numFmtId="0" fontId="3" fillId="0" borderId="1" xfId="1">
      <alignment vertical="center"/>
    </xf>
    <xf numFmtId="0" fontId="0" fillId="0" borderId="59" xfId="0" applyBorder="1" applyAlignment="1">
      <alignment horizontal="center" vertical="center"/>
    </xf>
    <xf numFmtId="14" fontId="5" fillId="0" borderId="5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14" fillId="19" borderId="9" xfId="2" applyFont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20" borderId="9" xfId="0" applyFill="1" applyBorder="1">
      <alignment vertical="center"/>
    </xf>
    <xf numFmtId="0" fontId="8" fillId="0" borderId="6" xfId="3" applyFont="1" applyBorder="1" applyAlignment="1">
      <alignment horizontal="center" vertical="center"/>
    </xf>
    <xf numFmtId="14" fontId="9" fillId="0" borderId="6" xfId="3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8" xfId="0" applyBorder="1">
      <alignment vertical="center"/>
    </xf>
    <xf numFmtId="0" fontId="0" fillId="0" borderId="62" xfId="0" applyBorder="1">
      <alignment vertical="center"/>
    </xf>
    <xf numFmtId="0" fontId="39" fillId="18" borderId="9" xfId="4" applyFont="1" applyFill="1" applyBorder="1" applyAlignment="1">
      <alignment horizontal="center" vertical="center"/>
    </xf>
    <xf numFmtId="0" fontId="11" fillId="18" borderId="9" xfId="4" applyFont="1" applyFill="1" applyBorder="1" applyAlignment="1">
      <alignment horizontal="center" vertical="center"/>
    </xf>
    <xf numFmtId="0" fontId="5" fillId="21" borderId="15" xfId="0" applyFont="1" applyFill="1" applyBorder="1" applyAlignment="1">
      <alignment horizontal="center" vertical="center"/>
    </xf>
    <xf numFmtId="0" fontId="5" fillId="21" borderId="19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22" borderId="9" xfId="5" applyFont="1" applyFill="1" applyBorder="1" applyAlignment="1">
      <alignment horizontal="center" vertical="center"/>
    </xf>
    <xf numFmtId="0" fontId="5" fillId="22" borderId="24" xfId="8" applyFont="1" applyFill="1" applyBorder="1" applyAlignment="1">
      <alignment horizontal="center"/>
    </xf>
    <xf numFmtId="0" fontId="12" fillId="19" borderId="24" xfId="8" applyFill="1" applyBorder="1" applyAlignment="1">
      <alignment horizontal="center" vertical="top"/>
    </xf>
    <xf numFmtId="0" fontId="12" fillId="0" borderId="0" xfId="8" applyAlignment="1">
      <alignment horizontal="center" vertical="top"/>
    </xf>
    <xf numFmtId="0" fontId="5" fillId="22" borderId="11" xfId="8" applyFont="1" applyFill="1" applyBorder="1" applyAlignment="1">
      <alignment horizontal="center"/>
    </xf>
    <xf numFmtId="0" fontId="12" fillId="0" borderId="22" xfId="8" applyBorder="1" applyAlignment="1">
      <alignment horizontal="center" vertical="top"/>
    </xf>
    <xf numFmtId="0" fontId="0" fillId="0" borderId="0" xfId="9" applyNumberFormat="1" applyFont="1" applyFill="1" applyBorder="1" applyAlignment="1" applyProtection="1">
      <alignment horizontal="center" vertical="top"/>
    </xf>
    <xf numFmtId="0" fontId="0" fillId="0" borderId="22" xfId="9" applyNumberFormat="1" applyFont="1" applyFill="1" applyBorder="1" applyAlignment="1" applyProtection="1">
      <alignment horizontal="center" vertical="top"/>
    </xf>
    <xf numFmtId="41" fontId="24" fillId="9" borderId="12" xfId="12" applyFont="1" applyFill="1" applyBorder="1" applyAlignment="1">
      <alignment horizontal="center" vertical="center"/>
    </xf>
    <xf numFmtId="41" fontId="24" fillId="9" borderId="29" xfId="12" applyFont="1" applyFill="1" applyBorder="1" applyAlignment="1">
      <alignment horizontal="center" vertical="center"/>
    </xf>
    <xf numFmtId="41" fontId="0" fillId="0" borderId="30" xfId="13" applyFont="1" applyBorder="1" applyAlignment="1"/>
    <xf numFmtId="41" fontId="24" fillId="0" borderId="31" xfId="12" applyFont="1" applyBorder="1">
      <alignment vertical="center"/>
    </xf>
    <xf numFmtId="41" fontId="24" fillId="9" borderId="33" xfId="12" applyFont="1" applyFill="1" applyBorder="1" applyAlignment="1">
      <alignment horizontal="center" vertical="center"/>
    </xf>
    <xf numFmtId="41" fontId="0" fillId="0" borderId="34" xfId="13" applyFont="1" applyBorder="1" applyAlignment="1"/>
    <xf numFmtId="41" fontId="24" fillId="0" borderId="35" xfId="12" applyFont="1" applyBorder="1">
      <alignment vertical="center"/>
    </xf>
    <xf numFmtId="41" fontId="24" fillId="9" borderId="39" xfId="12" applyFont="1" applyFill="1" applyBorder="1" applyAlignment="1">
      <alignment horizontal="center" vertical="center"/>
    </xf>
    <xf numFmtId="41" fontId="0" fillId="0" borderId="64" xfId="13" applyFont="1" applyBorder="1" applyAlignment="1"/>
    <xf numFmtId="41" fontId="24" fillId="0" borderId="63" xfId="12" applyFont="1" applyBorder="1">
      <alignment vertical="center"/>
    </xf>
    <xf numFmtId="0" fontId="41" fillId="0" borderId="0" xfId="11" applyFont="1"/>
    <xf numFmtId="41" fontId="24" fillId="0" borderId="0" xfId="12" applyFont="1" applyBorder="1" applyAlignment="1">
      <alignment horizontal="center" vertical="center"/>
    </xf>
    <xf numFmtId="0" fontId="40" fillId="0" borderId="22" xfId="10" applyFont="1" applyBorder="1" applyAlignment="1">
      <alignment horizontal="left" vertical="center"/>
    </xf>
    <xf numFmtId="0" fontId="40" fillId="0" borderId="0" xfId="10" applyFont="1" applyAlignment="1">
      <alignment horizontal="left" vertical="center"/>
    </xf>
    <xf numFmtId="0" fontId="24" fillId="22" borderId="11" xfId="10" applyFont="1" applyFill="1" applyBorder="1" applyAlignment="1">
      <alignment horizontal="center" vertical="center"/>
    </xf>
    <xf numFmtId="0" fontId="24" fillId="0" borderId="22" xfId="10" applyFont="1" applyBorder="1" applyAlignment="1">
      <alignment horizontal="center" vertical="center"/>
    </xf>
    <xf numFmtId="41" fontId="24" fillId="0" borderId="22" xfId="12" applyFont="1" applyBorder="1" applyAlignment="1">
      <alignment horizontal="center" vertical="center"/>
    </xf>
    <xf numFmtId="0" fontId="29" fillId="23" borderId="9" xfId="14" applyFont="1" applyFill="1" applyBorder="1" applyAlignment="1">
      <alignment horizontal="center" vertical="center"/>
    </xf>
    <xf numFmtId="0" fontId="42" fillId="0" borderId="0" xfId="11" applyFont="1" applyAlignment="1">
      <alignment horizontal="center" vertical="center"/>
    </xf>
    <xf numFmtId="0" fontId="43" fillId="0" borderId="0" xfId="11" applyFont="1" applyAlignment="1">
      <alignment horizontal="center" vertical="center"/>
    </xf>
    <xf numFmtId="14" fontId="5" fillId="19" borderId="0" xfId="11" applyNumberFormat="1" applyFont="1" applyFill="1" applyAlignment="1">
      <alignment horizontal="center" vertical="center"/>
    </xf>
    <xf numFmtId="0" fontId="5" fillId="10" borderId="0" xfId="11" applyFont="1" applyFill="1" applyAlignment="1">
      <alignment horizontal="center" vertical="center"/>
    </xf>
    <xf numFmtId="14" fontId="5" fillId="19" borderId="9" xfId="11" applyNumberFormat="1" applyFont="1" applyFill="1" applyBorder="1" applyAlignment="1">
      <alignment horizontal="center" vertical="center"/>
    </xf>
    <xf numFmtId="0" fontId="39" fillId="18" borderId="9" xfId="2" applyFont="1" applyFill="1" applyBorder="1" applyAlignment="1">
      <alignment horizontal="center" vertical="center"/>
    </xf>
    <xf numFmtId="0" fontId="39" fillId="18" borderId="58" xfId="4" applyFont="1" applyFill="1" applyBorder="1" applyAlignment="1">
      <alignment horizontal="center" vertical="center"/>
    </xf>
    <xf numFmtId="0" fontId="0" fillId="0" borderId="59" xfId="0" applyBorder="1">
      <alignment vertical="center"/>
    </xf>
    <xf numFmtId="0" fontId="5" fillId="2" borderId="25" xfId="5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11" fillId="18" borderId="25" xfId="4" applyFont="1" applyFill="1" applyBorder="1" applyAlignment="1">
      <alignment horizontal="center" vertical="center"/>
    </xf>
    <xf numFmtId="0" fontId="5" fillId="19" borderId="59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0" borderId="65" xfId="0" applyBorder="1">
      <alignment vertical="center"/>
    </xf>
    <xf numFmtId="0" fontId="0" fillId="0" borderId="10" xfId="0" applyBorder="1">
      <alignment vertical="center"/>
    </xf>
    <xf numFmtId="0" fontId="0" fillId="18" borderId="11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59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7" fillId="5" borderId="7" xfId="3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3" fillId="0" borderId="1" xfId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2" fontId="0" fillId="0" borderId="13" xfId="0" quotePrefix="1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8" fontId="0" fillId="0" borderId="10" xfId="0" quotePrefix="1" applyNumberForma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4" fontId="0" fillId="0" borderId="10" xfId="0" quotePrefix="1" applyNumberFormat="1" applyBorder="1" applyAlignment="1">
      <alignment horizontal="center" vertical="center"/>
    </xf>
    <xf numFmtId="0" fontId="14" fillId="19" borderId="9" xfId="2" applyFont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19" borderId="10" xfId="0" applyNumberFormat="1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40" fillId="20" borderId="22" xfId="10" applyFont="1" applyFill="1" applyBorder="1" applyAlignment="1">
      <alignment horizontal="left" vertical="center"/>
    </xf>
    <xf numFmtId="0" fontId="40" fillId="20" borderId="0" xfId="10" applyFont="1" applyFill="1" applyAlignment="1">
      <alignment horizontal="left" vertical="center"/>
    </xf>
    <xf numFmtId="0" fontId="25" fillId="0" borderId="9" xfId="11" applyBorder="1" applyAlignment="1">
      <alignment horizontal="center" vertical="center"/>
    </xf>
    <xf numFmtId="0" fontId="25" fillId="20" borderId="9" xfId="11" applyFill="1" applyBorder="1" applyAlignment="1">
      <alignment horizontal="center" vertical="center"/>
    </xf>
    <xf numFmtId="0" fontId="5" fillId="0" borderId="10" xfId="11" applyFont="1" applyBorder="1" applyAlignment="1">
      <alignment horizontal="center" vertical="center"/>
    </xf>
    <xf numFmtId="0" fontId="5" fillId="0" borderId="12" xfId="11" applyFont="1" applyBorder="1" applyAlignment="1">
      <alignment horizontal="center" vertical="center"/>
    </xf>
    <xf numFmtId="0" fontId="25" fillId="22" borderId="10" xfId="11" applyFill="1" applyBorder="1" applyAlignment="1">
      <alignment horizontal="center" vertical="center"/>
    </xf>
    <xf numFmtId="0" fontId="25" fillId="22" borderId="11" xfId="11" applyFill="1" applyBorder="1" applyAlignment="1">
      <alignment horizontal="center" vertical="center"/>
    </xf>
    <xf numFmtId="0" fontId="25" fillId="22" borderId="12" xfId="11" applyFill="1" applyBorder="1" applyAlignment="1">
      <alignment horizontal="center" vertical="center"/>
    </xf>
    <xf numFmtId="41" fontId="25" fillId="16" borderId="15" xfId="15" applyNumberFormat="1" applyFill="1" applyBorder="1" applyAlignment="1">
      <alignment horizontal="center" vertical="center"/>
    </xf>
    <xf numFmtId="41" fontId="25" fillId="16" borderId="25" xfId="15" applyNumberFormat="1" applyFill="1" applyBorder="1" applyAlignment="1">
      <alignment horizontal="center" vertical="center"/>
    </xf>
    <xf numFmtId="41" fontId="25" fillId="16" borderId="16" xfId="15" applyNumberFormat="1" applyFill="1" applyBorder="1" applyAlignment="1">
      <alignment horizontal="center" vertical="center"/>
    </xf>
    <xf numFmtId="41" fontId="25" fillId="16" borderId="13" xfId="15" applyNumberFormat="1" applyFill="1" applyBorder="1" applyAlignment="1">
      <alignment horizontal="center" vertical="center"/>
    </xf>
    <xf numFmtId="41" fontId="25" fillId="16" borderId="22" xfId="15" applyNumberFormat="1" applyFill="1" applyBorder="1" applyAlignment="1">
      <alignment horizontal="center" vertical="center"/>
    </xf>
    <xf numFmtId="41" fontId="25" fillId="16" borderId="14" xfId="15" applyNumberFormat="1" applyFill="1" applyBorder="1" applyAlignment="1">
      <alignment horizontal="center" vertical="center"/>
    </xf>
    <xf numFmtId="0" fontId="34" fillId="11" borderId="15" xfId="15" applyFont="1" applyFill="1" applyBorder="1" applyAlignment="1">
      <alignment horizontal="center" vertical="center"/>
    </xf>
    <xf numFmtId="0" fontId="34" fillId="11" borderId="25" xfId="15" applyFont="1" applyFill="1" applyBorder="1" applyAlignment="1">
      <alignment horizontal="center" vertical="center"/>
    </xf>
    <xf numFmtId="0" fontId="34" fillId="11" borderId="16" xfId="15" applyFont="1" applyFill="1" applyBorder="1" applyAlignment="1">
      <alignment horizontal="center" vertical="center"/>
    </xf>
    <xf numFmtId="0" fontId="34" fillId="11" borderId="17" xfId="15" applyFont="1" applyFill="1" applyBorder="1" applyAlignment="1">
      <alignment horizontal="center" vertical="center"/>
    </xf>
    <xf numFmtId="0" fontId="34" fillId="11" borderId="0" xfId="15" applyFont="1" applyFill="1" applyAlignment="1">
      <alignment horizontal="center" vertical="center"/>
    </xf>
    <xf numFmtId="0" fontId="34" fillId="11" borderId="18" xfId="15" applyFont="1" applyFill="1" applyBorder="1" applyAlignment="1">
      <alignment horizontal="center" vertical="center"/>
    </xf>
    <xf numFmtId="0" fontId="34" fillId="11" borderId="13" xfId="15" applyFont="1" applyFill="1" applyBorder="1" applyAlignment="1">
      <alignment horizontal="center" vertical="center"/>
    </xf>
    <xf numFmtId="0" fontId="34" fillId="11" borderId="22" xfId="15" applyFont="1" applyFill="1" applyBorder="1" applyAlignment="1">
      <alignment horizontal="center" vertical="center"/>
    </xf>
    <xf numFmtId="0" fontId="34" fillId="11" borderId="14" xfId="15" applyFont="1" applyFill="1" applyBorder="1" applyAlignment="1">
      <alignment horizontal="center" vertical="center"/>
    </xf>
    <xf numFmtId="0" fontId="2" fillId="14" borderId="19" xfId="15" applyFont="1" applyFill="1" applyBorder="1" applyAlignment="1">
      <alignment horizontal="center" vertical="center" textRotation="255"/>
    </xf>
    <xf numFmtId="0" fontId="2" fillId="14" borderId="20" xfId="15" applyFont="1" applyFill="1" applyBorder="1" applyAlignment="1">
      <alignment horizontal="center" vertical="center" textRotation="255"/>
    </xf>
    <xf numFmtId="0" fontId="0" fillId="0" borderId="30" xfId="15" applyFont="1" applyBorder="1" applyAlignment="1">
      <alignment horizontal="center" vertical="center"/>
    </xf>
    <xf numFmtId="0" fontId="25" fillId="0" borderId="31" xfId="15" applyBorder="1" applyAlignment="1">
      <alignment horizontal="center" vertical="center"/>
    </xf>
    <xf numFmtId="0" fontId="25" fillId="0" borderId="34" xfId="15" applyBorder="1" applyAlignment="1">
      <alignment horizontal="center" vertical="center"/>
    </xf>
    <xf numFmtId="0" fontId="25" fillId="0" borderId="35" xfId="15" applyBorder="1" applyAlignment="1">
      <alignment horizontal="center" vertical="center"/>
    </xf>
    <xf numFmtId="0" fontId="0" fillId="0" borderId="36" xfId="15" applyFont="1" applyBorder="1" applyAlignment="1">
      <alignment horizontal="center" vertical="center"/>
    </xf>
    <xf numFmtId="0" fontId="25" fillId="0" borderId="36" xfId="15" applyBorder="1" applyAlignment="1">
      <alignment horizontal="center" vertical="center"/>
    </xf>
    <xf numFmtId="0" fontId="25" fillId="0" borderId="37" xfId="15" applyBorder="1" applyAlignment="1">
      <alignment horizontal="center" vertical="center" shrinkToFit="1"/>
    </xf>
    <xf numFmtId="0" fontId="5" fillId="0" borderId="38" xfId="15" applyFont="1" applyBorder="1" applyAlignment="1">
      <alignment horizontal="center" vertical="center" shrinkToFit="1"/>
    </xf>
    <xf numFmtId="0" fontId="0" fillId="0" borderId="40" xfId="15" applyFont="1" applyBorder="1" applyAlignment="1">
      <alignment horizontal="center" vertical="center"/>
    </xf>
    <xf numFmtId="0" fontId="25" fillId="0" borderId="40" xfId="15" applyBorder="1" applyAlignment="1">
      <alignment horizontal="center" vertical="center"/>
    </xf>
    <xf numFmtId="0" fontId="36" fillId="15" borderId="9" xfId="15" applyFont="1" applyFill="1" applyBorder="1" applyAlignment="1">
      <alignment horizontal="center" vertical="center" wrapText="1"/>
    </xf>
    <xf numFmtId="0" fontId="14" fillId="15" borderId="9" xfId="15" applyFont="1" applyFill="1" applyBorder="1" applyAlignment="1">
      <alignment horizontal="center" vertical="center"/>
    </xf>
    <xf numFmtId="0" fontId="25" fillId="0" borderId="48" xfId="15" applyBorder="1" applyAlignment="1">
      <alignment horizontal="center" vertical="center"/>
    </xf>
    <xf numFmtId="0" fontId="25" fillId="15" borderId="42" xfId="15" applyFill="1" applyBorder="1" applyAlignment="1">
      <alignment horizontal="center" vertical="center"/>
    </xf>
    <xf numFmtId="0" fontId="25" fillId="0" borderId="50" xfId="15" applyBorder="1" applyAlignment="1">
      <alignment horizontal="center" vertical="center"/>
    </xf>
    <xf numFmtId="0" fontId="25" fillId="0" borderId="51" xfId="15" applyBorder="1" applyAlignment="1">
      <alignment horizontal="center" vertical="center"/>
    </xf>
    <xf numFmtId="41" fontId="25" fillId="16" borderId="57" xfId="15" applyNumberFormat="1" applyFill="1" applyBorder="1" applyAlignment="1">
      <alignment horizontal="center" vertical="center"/>
    </xf>
    <xf numFmtId="0" fontId="25" fillId="16" borderId="9" xfId="15" applyFill="1" applyBorder="1" applyAlignment="1">
      <alignment horizontal="center" vertical="center"/>
    </xf>
    <xf numFmtId="0" fontId="19" fillId="11" borderId="25" xfId="15" applyFont="1" applyFill="1" applyBorder="1" applyAlignment="1">
      <alignment horizontal="right" vertical="center"/>
    </xf>
    <xf numFmtId="0" fontId="25" fillId="0" borderId="53" xfId="15" applyBorder="1" applyAlignment="1">
      <alignment horizontal="center" vertical="center"/>
    </xf>
    <xf numFmtId="0" fontId="25" fillId="0" borderId="54" xfId="15" applyBorder="1" applyAlignment="1">
      <alignment horizontal="center" vertical="center"/>
    </xf>
    <xf numFmtId="0" fontId="2" fillId="15" borderId="57" xfId="15" applyFont="1" applyFill="1" applyBorder="1" applyAlignment="1">
      <alignment horizontal="center" vertical="center"/>
    </xf>
    <xf numFmtId="0" fontId="2" fillId="15" borderId="9" xfId="15" applyFont="1" applyFill="1" applyBorder="1" applyAlignment="1">
      <alignment horizontal="center" vertical="center"/>
    </xf>
    <xf numFmtId="0" fontId="11" fillId="3" borderId="9" xfId="2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11" fillId="3" borderId="9" xfId="2" applyFont="1" applyBorder="1">
      <alignment vertical="center"/>
    </xf>
    <xf numFmtId="0" fontId="0" fillId="0" borderId="9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44" fillId="24" borderId="67" xfId="0" applyFont="1" applyFill="1" applyBorder="1" applyAlignment="1">
      <alignment horizontal="center" vertical="center"/>
    </xf>
    <xf numFmtId="0" fontId="11" fillId="3" borderId="68" xfId="2" applyFont="1" applyBorder="1" applyAlignment="1">
      <alignment horizontal="center" vertical="center"/>
    </xf>
    <xf numFmtId="0" fontId="0" fillId="0" borderId="69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44" fillId="24" borderId="72" xfId="0" applyFont="1" applyFill="1" applyBorder="1" applyAlignment="1">
      <alignment horizontal="center" vertical="center"/>
    </xf>
    <xf numFmtId="0" fontId="44" fillId="24" borderId="73" xfId="0" applyFont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15" fillId="20" borderId="12" xfId="0" applyFont="1" applyFill="1" applyBorder="1" applyAlignment="1">
      <alignment horizontal="center" vertical="center"/>
    </xf>
    <xf numFmtId="0" fontId="15" fillId="20" borderId="11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18" xfId="0" applyBorder="1">
      <alignment vertical="center"/>
    </xf>
    <xf numFmtId="181" fontId="0" fillId="0" borderId="18" xfId="0" applyNumberFormat="1" applyBorder="1">
      <alignment vertical="center"/>
    </xf>
    <xf numFmtId="0" fontId="0" fillId="0" borderId="14" xfId="0" applyBorder="1">
      <alignment vertical="center"/>
    </xf>
    <xf numFmtId="181" fontId="0" fillId="0" borderId="14" xfId="0" applyNumberFormat="1" applyBorder="1">
      <alignment vertical="center"/>
    </xf>
    <xf numFmtId="0" fontId="27" fillId="0" borderId="0" xfId="23" applyFont="1" applyAlignment="1">
      <alignment horizontal="center" vertical="center"/>
    </xf>
    <xf numFmtId="0" fontId="27" fillId="0" borderId="0" xfId="23" applyFont="1">
      <alignment vertical="center"/>
    </xf>
    <xf numFmtId="0" fontId="46" fillId="0" borderId="0" xfId="23" applyFont="1" applyAlignment="1">
      <alignment horizontal="right"/>
    </xf>
    <xf numFmtId="14" fontId="46" fillId="0" borderId="0" xfId="23" applyNumberFormat="1" applyFont="1" applyAlignment="1"/>
    <xf numFmtId="0" fontId="27" fillId="25" borderId="74" xfId="23" applyFont="1" applyFill="1" applyBorder="1" applyAlignment="1">
      <alignment horizontal="center" vertical="center"/>
    </xf>
    <xf numFmtId="0" fontId="27" fillId="25" borderId="75" xfId="23" applyFont="1" applyFill="1" applyBorder="1" applyAlignment="1">
      <alignment horizontal="center" vertical="center"/>
    </xf>
    <xf numFmtId="0" fontId="47" fillId="26" borderId="57" xfId="23" applyFont="1" applyFill="1" applyBorder="1" applyAlignment="1">
      <alignment horizontal="center" vertical="center"/>
    </xf>
    <xf numFmtId="0" fontId="47" fillId="26" borderId="11" xfId="23" applyFont="1" applyFill="1" applyBorder="1" applyAlignment="1">
      <alignment horizontal="center" vertical="center"/>
    </xf>
    <xf numFmtId="0" fontId="47" fillId="26" borderId="12" xfId="23" applyFont="1" applyFill="1" applyBorder="1" applyAlignment="1">
      <alignment horizontal="center" vertical="center"/>
    </xf>
    <xf numFmtId="182" fontId="48" fillId="27" borderId="9" xfId="24" applyNumberFormat="1" applyFont="1" applyFill="1" applyBorder="1" applyAlignment="1" applyProtection="1">
      <alignment horizontal="center" vertical="center"/>
    </xf>
    <xf numFmtId="182" fontId="48" fillId="27" borderId="10" xfId="24" applyNumberFormat="1" applyFont="1" applyFill="1" applyBorder="1" applyAlignment="1" applyProtection="1">
      <alignment horizontal="center" vertical="center"/>
    </xf>
    <xf numFmtId="0" fontId="47" fillId="26" borderId="76" xfId="23" applyFont="1" applyFill="1" applyBorder="1" applyAlignment="1">
      <alignment horizontal="center" vertical="center"/>
    </xf>
    <xf numFmtId="0" fontId="47" fillId="26" borderId="77" xfId="23" applyFont="1" applyFill="1" applyBorder="1" applyAlignment="1">
      <alignment horizontal="center" vertical="center"/>
    </xf>
    <xf numFmtId="182" fontId="48" fillId="27" borderId="78" xfId="24" applyNumberFormat="1" applyFont="1" applyFill="1" applyBorder="1" applyAlignment="1" applyProtection="1">
      <alignment horizontal="center" vertical="center"/>
    </xf>
    <xf numFmtId="182" fontId="48" fillId="27" borderId="79" xfId="24" applyNumberFormat="1" applyFont="1" applyFill="1" applyBorder="1" applyAlignment="1" applyProtection="1">
      <alignment horizontal="center" vertical="center"/>
    </xf>
    <xf numFmtId="182" fontId="24" fillId="27" borderId="9" xfId="24" applyNumberFormat="1" applyFont="1" applyFill="1" applyBorder="1" applyAlignment="1" applyProtection="1">
      <alignment horizontal="center" vertical="center"/>
    </xf>
    <xf numFmtId="0" fontId="49" fillId="0" borderId="9" xfId="23" applyFont="1" applyBorder="1" applyAlignment="1">
      <alignment horizontal="center" vertical="center"/>
    </xf>
    <xf numFmtId="0" fontId="27" fillId="0" borderId="9" xfId="23" applyFont="1" applyBorder="1" applyAlignment="1">
      <alignment horizontal="center" vertical="center"/>
    </xf>
    <xf numFmtId="183" fontId="27" fillId="0" borderId="9" xfId="23" applyNumberFormat="1" applyFont="1" applyBorder="1" applyAlignment="1">
      <alignment horizontal="center" vertical="center"/>
    </xf>
    <xf numFmtId="176" fontId="49" fillId="0" borderId="9" xfId="23" applyNumberFormat="1" applyFont="1" applyBorder="1" applyAlignment="1">
      <alignment horizontal="center" vertical="center"/>
    </xf>
    <xf numFmtId="0" fontId="29" fillId="0" borderId="9" xfId="23" applyFont="1" applyBorder="1" applyAlignment="1">
      <alignment horizontal="center" vertical="center"/>
    </xf>
    <xf numFmtId="0" fontId="27" fillId="0" borderId="9" xfId="23" applyFont="1" applyBorder="1">
      <alignment vertical="center"/>
    </xf>
    <xf numFmtId="0" fontId="51" fillId="0" borderId="0" xfId="25" applyFont="1" applyAlignment="1">
      <alignment horizontal="center" vertical="center"/>
    </xf>
    <xf numFmtId="0" fontId="23" fillId="0" borderId="0" xfId="23">
      <alignment vertical="center"/>
    </xf>
    <xf numFmtId="0" fontId="50" fillId="16" borderId="9" xfId="25" applyFill="1" applyBorder="1" applyAlignment="1">
      <alignment horizontal="center" vertical="center"/>
    </xf>
    <xf numFmtId="0" fontId="53" fillId="16" borderId="9" xfId="25" applyFont="1" applyFill="1" applyBorder="1" applyAlignment="1">
      <alignment horizontal="center" vertical="center"/>
    </xf>
    <xf numFmtId="0" fontId="24" fillId="0" borderId="9" xfId="23" applyFont="1" applyBorder="1" applyAlignment="1">
      <alignment horizontal="center" vertical="center"/>
    </xf>
    <xf numFmtId="180" fontId="24" fillId="0" borderId="9" xfId="23" quotePrefix="1" applyNumberFormat="1" applyFont="1" applyBorder="1" applyAlignment="1">
      <alignment horizontal="center" vertical="center"/>
    </xf>
  </cellXfs>
  <cellStyles count="26">
    <cellStyle name="강조색1" xfId="2" builtinId="29"/>
    <cellStyle name="메모 2" xfId="18" xr:uid="{00000000-0005-0000-0000-000002000000}"/>
    <cellStyle name="백분율 2" xfId="17" xr:uid="{00000000-0005-0000-0000-000003000000}"/>
    <cellStyle name="보통" xfId="5" builtinId="28"/>
    <cellStyle name="쉼표 [0] 2" xfId="13" xr:uid="{00000000-0005-0000-0000-000005000000}"/>
    <cellStyle name="쉼표 [0] 2 2" xfId="7" xr:uid="{00000000-0005-0000-0000-000006000000}"/>
    <cellStyle name="쉼표 [0] 2 2 2" xfId="12" xr:uid="{00000000-0005-0000-0000-000007000000}"/>
    <cellStyle name="쉼표 [0] 2 3" xfId="19" xr:uid="{00000000-0005-0000-0000-000008000000}"/>
    <cellStyle name="쉼표 [0] 2 4" xfId="16" xr:uid="{00000000-0005-0000-0000-000009000000}"/>
    <cellStyle name="쉼표 [0] 3" xfId="24" xr:uid="{C8AFD45F-0D3A-4DF4-8927-7DECB17FE19F}"/>
    <cellStyle name="쉼표 [0] 4" xfId="20" xr:uid="{00000000-0005-0000-0000-00000A000000}"/>
    <cellStyle name="제목 1" xfId="1" builtinId="16"/>
    <cellStyle name="좋음" xfId="4" builtinId="26"/>
    <cellStyle name="통화 [0] 2" xfId="21" xr:uid="{00000000-0005-0000-0000-00000F000000}"/>
    <cellStyle name="통화 [0] 3" xfId="9" xr:uid="{00000000-0005-0000-0000-000010000000}"/>
    <cellStyle name="표준" xfId="0" builtinId="0"/>
    <cellStyle name="표준 2" xfId="3" xr:uid="{00000000-0005-0000-0000-000012000000}"/>
    <cellStyle name="표준 2 2" xfId="22" xr:uid="{00000000-0005-0000-0000-000013000000}"/>
    <cellStyle name="표준 2 2 2" xfId="10" xr:uid="{00000000-0005-0000-0000-000014000000}"/>
    <cellStyle name="표준 2 3" xfId="6" xr:uid="{00000000-0005-0000-0000-000015000000}"/>
    <cellStyle name="표준 2 4" xfId="15" xr:uid="{00000000-0005-0000-0000-000016000000}"/>
    <cellStyle name="표준 2 5" xfId="25" xr:uid="{923B2EFE-6E13-411C-A7B8-2A207C9C58C6}"/>
    <cellStyle name="표준 3" xfId="11" xr:uid="{00000000-0005-0000-0000-000017000000}"/>
    <cellStyle name="표준 3 2" xfId="14" xr:uid="{00000000-0005-0000-0000-000018000000}"/>
    <cellStyle name="표준 4" xfId="8" xr:uid="{00000000-0005-0000-0000-000019000000}"/>
    <cellStyle name="표준 4 2" xfId="23" xr:uid="{B394410D-C1D6-4FFC-9448-3F30CE00B78F}"/>
  </cellStyles>
  <dxfs count="6">
    <dxf>
      <font>
        <b/>
        <i val="0"/>
        <strike val="0"/>
        <condense val="0"/>
        <extend val="0"/>
        <color rgb="FF800000"/>
      </font>
      <fill>
        <patternFill patternType="none">
          <bgColor indexed="65"/>
        </patternFill>
      </fill>
    </dxf>
    <dxf>
      <font>
        <b/>
        <i val="0"/>
        <strike/>
        <condense val="0"/>
        <extend val="0"/>
        <color rgb="FFFF0000"/>
      </font>
      <fill>
        <patternFill>
          <bgColor rgb="FF969696"/>
        </patternFill>
      </fill>
    </dxf>
    <dxf>
      <font>
        <b/>
        <i val="0"/>
        <strike val="0"/>
        <condense val="0"/>
        <extend val="0"/>
        <color rgb="FF0000FF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color rgb="FF800000"/>
      </font>
      <fill>
        <patternFill patternType="none">
          <bgColor indexed="65"/>
        </patternFill>
      </fill>
    </dxf>
    <dxf>
      <font>
        <b/>
        <i val="0"/>
        <strike/>
        <condense val="0"/>
        <extend val="0"/>
        <color rgb="FFFF0000"/>
      </font>
      <fill>
        <patternFill>
          <bgColor rgb="FF969696"/>
        </patternFill>
      </fill>
    </dxf>
    <dxf>
      <font>
        <b/>
        <i val="0"/>
        <strike val="0"/>
        <condense val="0"/>
        <extend val="0"/>
        <color rgb="FF0000FF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518159</xdr:colOff>
      <xdr:row>7</xdr:row>
      <xdr:rowOff>228600</xdr:rowOff>
    </xdr:from>
    <xdr:to>
      <xdr:col>8</xdr:col>
      <xdr:colOff>335280</xdr:colOff>
      <xdr:row>11</xdr:row>
      <xdr:rowOff>30197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72BB3AC-B0FC-4303-8961-761DD7600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99" y="1775460"/>
          <a:ext cx="1478281" cy="7769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91440</xdr:rowOff>
    </xdr:from>
    <xdr:to>
      <xdr:col>20</xdr:col>
      <xdr:colOff>5080</xdr:colOff>
      <xdr:row>13</xdr:row>
      <xdr:rowOff>7620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549890" y="312420"/>
          <a:ext cx="4146550" cy="2743200"/>
        </a:xfrm>
        <a:prstGeom prst="wedgeRectCallout">
          <a:avLst>
            <a:gd name="adj1" fmla="val -72123"/>
            <a:gd name="adj2" fmla="val 4421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1. </a:t>
          </a:r>
          <a:r>
            <a:rPr lang="ko-KR" altLang="en-US" sz="1400"/>
            <a:t>등록일을 사용하여 등록</a:t>
          </a:r>
          <a:r>
            <a:rPr lang="en-US" altLang="ko-KR" sz="1400" baseline="0"/>
            <a:t> </a:t>
          </a:r>
          <a:r>
            <a:rPr lang="ko-KR" altLang="en-US" sz="1400" baseline="0"/>
            <a:t>년</a:t>
          </a:r>
          <a:r>
            <a:rPr lang="en-US" altLang="ko-KR" sz="1400" baseline="0"/>
            <a:t>, </a:t>
          </a:r>
          <a:r>
            <a:rPr lang="ko-KR" altLang="en-US" sz="1400" baseline="0"/>
            <a:t>월</a:t>
          </a:r>
          <a:r>
            <a:rPr lang="en-US" altLang="ko-KR" sz="1400" baseline="0"/>
            <a:t>, </a:t>
          </a:r>
          <a:r>
            <a:rPr lang="ko-KR" altLang="en-US" sz="1400" baseline="0"/>
            <a:t>일</a:t>
          </a:r>
          <a:r>
            <a:rPr lang="en-US" altLang="ko-KR" sz="1400" baseline="0"/>
            <a:t>, </a:t>
          </a:r>
          <a:r>
            <a:rPr lang="ko-KR" altLang="en-US" sz="1400" baseline="0"/>
            <a:t>등록요일의 표시 숫자를 구하시오</a:t>
          </a:r>
          <a:r>
            <a:rPr lang="en-US" altLang="ko-KR" sz="1400" baseline="0"/>
            <a:t>.</a:t>
          </a:r>
        </a:p>
        <a:p>
          <a:pPr algn="l"/>
          <a:r>
            <a:rPr lang="en-US" altLang="ko-KR" sz="1400" baseline="0"/>
            <a:t>(YEAR, MONTH, DAY, WEEKDAY)</a:t>
          </a:r>
        </a:p>
        <a:p>
          <a:pPr algn="l"/>
          <a:r>
            <a:rPr lang="en-US" altLang="ko-KR" sz="1400" baseline="0"/>
            <a:t>(WEEKDAY</a:t>
          </a:r>
          <a:r>
            <a:rPr lang="ko-KR" altLang="en-US" sz="1400" baseline="0"/>
            <a:t>함수의 인수는 월요일인 경우 </a:t>
          </a:r>
          <a:r>
            <a:rPr lang="en-US" altLang="ko-KR" sz="1400" baseline="0"/>
            <a:t>0, </a:t>
          </a:r>
          <a:r>
            <a:rPr lang="ko-KR" altLang="en-US" sz="1400" baseline="0"/>
            <a:t>으로 구하시오</a:t>
          </a:r>
          <a:r>
            <a:rPr lang="en-US" altLang="ko-KR" sz="1400" baseline="0"/>
            <a:t>.)</a:t>
          </a:r>
        </a:p>
        <a:p>
          <a:pPr algn="l"/>
          <a:r>
            <a:rPr lang="en-US" altLang="ko-KR" sz="1400" baseline="0"/>
            <a:t>2. </a:t>
          </a:r>
          <a:r>
            <a:rPr lang="ko-KR" altLang="en-US" sz="1400" baseline="0"/>
            <a:t>주말을 표시하시오</a:t>
          </a:r>
          <a:r>
            <a:rPr lang="en-US" altLang="ko-KR" sz="1400" baseline="0"/>
            <a:t>. (IF)</a:t>
          </a:r>
        </a:p>
        <a:p>
          <a:pPr algn="l"/>
          <a:r>
            <a:rPr lang="en-US" altLang="ko-KR" sz="1400" baseline="0"/>
            <a:t>3. </a:t>
          </a:r>
          <a:r>
            <a:rPr lang="ko-KR" altLang="en-US" sz="1400" baseline="0"/>
            <a:t>주말을 표시하시오</a:t>
          </a:r>
          <a:r>
            <a:rPr lang="en-US" altLang="ko-KR" sz="1400" baseline="0"/>
            <a:t>.(IF, WEEKDAY)</a:t>
          </a:r>
        </a:p>
        <a:p>
          <a:pPr algn="l"/>
          <a:r>
            <a:rPr lang="en-US" altLang="ko-KR" sz="1400" baseline="0"/>
            <a:t>4. </a:t>
          </a:r>
          <a:r>
            <a:rPr lang="ko-KR" altLang="en-US" sz="1400" baseline="0"/>
            <a:t>등록일의 요일을 구하시오</a:t>
          </a:r>
          <a:r>
            <a:rPr lang="en-US" altLang="ko-KR" sz="1400" baseline="0"/>
            <a:t>. (CHOOSE, WEEKDAY)</a:t>
          </a:r>
        </a:p>
        <a:p>
          <a:pPr algn="l"/>
          <a:endParaRPr lang="ko-KR" alt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15240</xdr:rowOff>
    </xdr:from>
    <xdr:to>
      <xdr:col>8</xdr:col>
      <xdr:colOff>15240</xdr:colOff>
      <xdr:row>7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82880" y="670560"/>
          <a:ext cx="5882640" cy="121920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VLOOKUP</a:t>
          </a:r>
          <a:br>
            <a:rPr lang="en-US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400"/>
            <a:t>:  </a:t>
          </a:r>
          <a:r>
            <a:rPr lang="ko-KR" altLang="en-US" sz="1400"/>
            <a:t>세로로 입력된 데이터에서 원하는 값을 추출한다</a:t>
          </a:r>
          <a:r>
            <a:rPr lang="en-US" altLang="ko-KR" sz="1400"/>
            <a:t>.</a:t>
          </a:r>
          <a:br>
            <a:rPr lang="en-US" altLang="ko-KR" sz="1400"/>
          </a:br>
          <a:r>
            <a:rPr lang="en-US" altLang="ko-KR" sz="1400"/>
            <a:t>: =VLOOKUP(</a:t>
          </a:r>
          <a:r>
            <a:rPr lang="ko-KR" altLang="en-US" sz="1400"/>
            <a:t>검색값</a:t>
          </a:r>
          <a:r>
            <a:rPr lang="en-US" altLang="ko-KR" sz="1400"/>
            <a:t>, </a:t>
          </a:r>
          <a:r>
            <a:rPr lang="ko-KR" altLang="en-US" sz="1400"/>
            <a:t>데이터</a:t>
          </a:r>
          <a:r>
            <a:rPr lang="en-US" altLang="ko-KR" sz="1400"/>
            <a:t>, </a:t>
          </a:r>
          <a:r>
            <a:rPr lang="ko-KR" altLang="en-US" sz="1400"/>
            <a:t>반환할열</a:t>
          </a:r>
          <a:r>
            <a:rPr lang="en-US" altLang="ko-KR" sz="1400"/>
            <a:t>, </a:t>
          </a:r>
          <a:r>
            <a:rPr lang="ko-KR" altLang="en-US" sz="1400"/>
            <a:t>일치여부</a:t>
          </a:r>
          <a:r>
            <a:rPr lang="en-US" altLang="ko-KR" sz="1400"/>
            <a:t>)</a:t>
          </a:r>
        </a:p>
      </xdr:txBody>
    </xdr:sp>
    <xdr:clientData/>
  </xdr:twoCellAnchor>
  <xdr:twoCellAnchor>
    <xdr:from>
      <xdr:col>8</xdr:col>
      <xdr:colOff>868680</xdr:colOff>
      <xdr:row>2</xdr:row>
      <xdr:rowOff>30480</xdr:rowOff>
    </xdr:from>
    <xdr:to>
      <xdr:col>15</xdr:col>
      <xdr:colOff>441960</xdr:colOff>
      <xdr:row>7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918960" y="685800"/>
          <a:ext cx="4823460" cy="120396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HLOOKUP</a:t>
          </a:r>
          <a:br>
            <a:rPr lang="en-US" altLang="ko-KR" sz="1400"/>
          </a:br>
          <a:r>
            <a:rPr lang="en-US" altLang="ko-KR" sz="1400"/>
            <a:t>:  </a:t>
          </a:r>
          <a:r>
            <a:rPr lang="ko-KR" altLang="en-US" sz="1400"/>
            <a:t>가로로 입력된 데이터에서 원하는 값을 추출한다</a:t>
          </a:r>
          <a:r>
            <a:rPr lang="en-US" altLang="ko-KR" sz="1400"/>
            <a:t>.</a:t>
          </a:r>
          <a:br>
            <a:rPr lang="en-US" altLang="ko-KR" sz="1400"/>
          </a:br>
          <a:r>
            <a:rPr lang="en-US" altLang="ko-KR" sz="1400"/>
            <a:t>: =HLOOKUP(</a:t>
          </a:r>
          <a:r>
            <a:rPr lang="ko-KR" altLang="en-US" sz="1400"/>
            <a:t>검색값</a:t>
          </a:r>
          <a:r>
            <a:rPr lang="en-US" altLang="ko-KR" sz="1400"/>
            <a:t>, </a:t>
          </a:r>
          <a:r>
            <a:rPr lang="ko-KR" altLang="en-US" sz="1400"/>
            <a:t>데이터</a:t>
          </a:r>
          <a:r>
            <a:rPr lang="en-US" altLang="ko-KR" sz="1400"/>
            <a:t>, </a:t>
          </a:r>
          <a:r>
            <a:rPr lang="ko-KR" altLang="en-US" sz="1400"/>
            <a:t>반환할열</a:t>
          </a:r>
          <a:r>
            <a:rPr lang="en-US" altLang="ko-KR" sz="1400"/>
            <a:t>, </a:t>
          </a:r>
          <a:r>
            <a:rPr lang="ko-KR" altLang="en-US" sz="1400"/>
            <a:t>일치여부</a:t>
          </a:r>
          <a:r>
            <a:rPr lang="en-US" altLang="ko-KR" sz="1400"/>
            <a:t>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601980</xdr:colOff>
      <xdr:row>5</xdr:row>
      <xdr:rowOff>42176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7010400" y="556260"/>
          <a:ext cx="4716780" cy="1048016"/>
        </a:xfrm>
        <a:prstGeom prst="wedgeRectCallout">
          <a:avLst>
            <a:gd name="adj1" fmla="val -60122"/>
            <a:gd name="adj2" fmla="val 1791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1. </a:t>
          </a:r>
          <a:r>
            <a:rPr lang="ko-KR" altLang="en-US" sz="1400"/>
            <a:t>수상내역을 </a:t>
          </a:r>
          <a:r>
            <a:rPr lang="en-US" altLang="ko-KR" sz="1400"/>
            <a:t>[</a:t>
          </a:r>
          <a:r>
            <a:rPr lang="ko-KR" altLang="en-US" sz="1400"/>
            <a:t>수상내역표</a:t>
          </a:r>
          <a:r>
            <a:rPr lang="en-US" altLang="ko-KR" sz="1400"/>
            <a:t>]</a:t>
          </a:r>
          <a:r>
            <a:rPr lang="ko-KR" altLang="en-US" sz="1400"/>
            <a:t>를 사용하여  처리하시오</a:t>
          </a:r>
          <a:r>
            <a:rPr lang="en-US" altLang="ko-KR" sz="1400"/>
            <a:t>.</a:t>
          </a:r>
          <a:br>
            <a:rPr lang="en-US" altLang="ko-KR" sz="1400"/>
          </a:br>
          <a:r>
            <a:rPr lang="en-US" altLang="ko-KR" sz="1400"/>
            <a:t>(VLOOKUP)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373062</xdr:colOff>
      <xdr:row>2</xdr:row>
      <xdr:rowOff>142876</xdr:rowOff>
    </xdr:from>
    <xdr:to>
      <xdr:col>13</xdr:col>
      <xdr:colOff>437832</xdr:colOff>
      <xdr:row>5</xdr:row>
      <xdr:rowOff>181979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520122" y="744856"/>
          <a:ext cx="4758690" cy="702043"/>
        </a:xfrm>
        <a:prstGeom prst="wedgeRectCallout">
          <a:avLst>
            <a:gd name="adj1" fmla="val -60122"/>
            <a:gd name="adj2" fmla="val 1791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1. </a:t>
          </a:r>
          <a:r>
            <a:rPr lang="ko-KR" altLang="en-US" sz="1400"/>
            <a:t>자격증 등급을 </a:t>
          </a:r>
          <a:r>
            <a:rPr lang="en-US" altLang="ko-KR" sz="1400"/>
            <a:t>[</a:t>
          </a:r>
          <a:r>
            <a:rPr lang="ko-KR" altLang="en-US" sz="1400"/>
            <a:t>등급표</a:t>
          </a:r>
          <a:r>
            <a:rPr lang="en-US" altLang="ko-KR" sz="1400"/>
            <a:t>]</a:t>
          </a:r>
          <a:r>
            <a:rPr lang="ko-KR" altLang="en-US" sz="1400"/>
            <a:t>를 사용하여  처리하시오</a:t>
          </a:r>
          <a:r>
            <a:rPr lang="en-US" altLang="ko-KR" sz="1400"/>
            <a:t>.</a:t>
          </a:r>
        </a:p>
        <a:p>
          <a:pPr algn="l"/>
          <a:r>
            <a:rPr lang="en-US" altLang="ko-KR" sz="1400"/>
            <a:t>(HLOOKUP)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15240</xdr:colOff>
      <xdr:row>3</xdr:row>
      <xdr:rowOff>198120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29540" y="220980"/>
          <a:ext cx="6941820" cy="64008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ko-KR" sz="1050"/>
        </a:p>
        <a:p>
          <a:pPr algn="l"/>
          <a:r>
            <a:rPr lang="en-US" altLang="ko-KR" sz="1050"/>
            <a:t>1. </a:t>
          </a:r>
          <a:r>
            <a:rPr lang="ko-KR" altLang="en-US" sz="1050"/>
            <a:t>직위별 지급 기준을 참조하여 직원의 상여금과 초과수당이 자동으로 입력되는 함수식을 작성하세요</a:t>
          </a:r>
          <a:r>
            <a:rPr lang="en-US" altLang="ko-KR" sz="1050"/>
            <a:t>.(VLOOKUP)</a:t>
          </a:r>
          <a:endParaRPr lang="en-US" altLang="ko-KR" sz="1050" baseline="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385823</xdr:colOff>
      <xdr:row>13</xdr:row>
      <xdr:rowOff>168797</xdr:rowOff>
    </xdr:from>
    <xdr:to>
      <xdr:col>20</xdr:col>
      <xdr:colOff>458165</xdr:colOff>
      <xdr:row>23</xdr:row>
      <xdr:rowOff>48228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AF6A7E-1BBA-4350-B1A2-3E94756064C4}"/>
            </a:ext>
          </a:extLst>
        </xdr:cNvPr>
        <xdr:cNvSpPr txBox="1"/>
      </xdr:nvSpPr>
      <xdr:spPr>
        <a:xfrm>
          <a:off x="12667848" y="3014240"/>
          <a:ext cx="2708798" cy="2049684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600"/>
            <a:t>주문</a:t>
          </a:r>
          <a:endParaRPr lang="en-US" altLang="ko-KR" sz="160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/>
            <a:t>가그린액</a:t>
          </a:r>
          <a:endParaRPr lang="en-US" altLang="ko-KR" sz="160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/>
            <a:t>박카스</a:t>
          </a:r>
          <a:r>
            <a:rPr lang="en-US" altLang="ko-KR" sz="1600"/>
            <a:t>D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/>
            <a:t>비겐 크림톤</a:t>
          </a:r>
          <a:endParaRPr lang="en-US" altLang="ko-KR" sz="1600"/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/>
            <a:t>스킨가드</a:t>
          </a:r>
          <a:br>
            <a:rPr lang="en-US" altLang="ko-KR" sz="1600"/>
          </a:br>
          <a:endParaRPr lang="en-US" altLang="ko-K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662940</xdr:colOff>
      <xdr:row>6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AA3EE-581B-4AE1-9055-C7BB24F2DE4A}"/>
            </a:ext>
          </a:extLst>
        </xdr:cNvPr>
        <xdr:cNvSpPr txBox="1"/>
      </xdr:nvSpPr>
      <xdr:spPr>
        <a:xfrm>
          <a:off x="670560" y="220980"/>
          <a:ext cx="4594860" cy="124968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 b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REPT </a:t>
          </a:r>
          <a:r>
            <a:rPr lang="en-US" altLang="ko-KR" sz="1400" b="0">
              <a:latin typeface="+mn-ea"/>
              <a:ea typeface="+mn-ea"/>
            </a:rPr>
            <a:t>:  </a:t>
          </a:r>
          <a:r>
            <a:rPr lang="ko-KR" altLang="en-US" sz="1400" b="0">
              <a:latin typeface="+mn-ea"/>
              <a:ea typeface="+mn-ea"/>
            </a:rPr>
            <a:t>텍스트를 지정된 횟수만큼 반복한다</a:t>
          </a:r>
          <a:r>
            <a:rPr lang="en-US" altLang="ko-KR" sz="1400" b="0">
              <a:latin typeface="+mn-ea"/>
              <a:ea typeface="+mn-ea"/>
            </a:rPr>
            <a:t>.</a:t>
          </a:r>
          <a:r>
            <a:rPr lang="en-US" altLang="ko-KR" sz="1400" b="0" baseline="0">
              <a:latin typeface="+mn-ea"/>
              <a:ea typeface="+mn-ea"/>
            </a:rPr>
            <a:t> </a:t>
          </a:r>
          <a:br>
            <a:rPr lang="en-US" altLang="ko-KR" sz="1400" b="0" baseline="0">
              <a:latin typeface="+mn-ea"/>
              <a:ea typeface="+mn-ea"/>
            </a:rPr>
          </a:br>
          <a:r>
            <a:rPr lang="en-US" altLang="ko-KR" sz="1400" b="0">
              <a:latin typeface="+mn-ea"/>
              <a:ea typeface="+mn-ea"/>
            </a:rPr>
            <a:t> =REPT(</a:t>
          </a:r>
          <a:r>
            <a:rPr lang="ko-KR" altLang="en-US" sz="1400" b="0">
              <a:latin typeface="+mn-ea"/>
              <a:ea typeface="+mn-ea"/>
            </a:rPr>
            <a:t>텍스트</a:t>
          </a:r>
          <a:r>
            <a:rPr lang="en-US" altLang="ko-KR" sz="1400" b="0">
              <a:latin typeface="+mn-ea"/>
              <a:ea typeface="+mn-ea"/>
            </a:rPr>
            <a:t>, </a:t>
          </a:r>
          <a:r>
            <a:rPr lang="ko-KR" altLang="en-US" sz="1400" b="0">
              <a:latin typeface="+mn-ea"/>
              <a:ea typeface="+mn-ea"/>
            </a:rPr>
            <a:t>반복횟수</a:t>
          </a:r>
          <a:r>
            <a:rPr lang="en-US" altLang="ko-KR" sz="1400" b="0">
              <a:latin typeface="+mn-ea"/>
              <a:ea typeface="+mn-ea"/>
            </a:rPr>
            <a:t>)</a:t>
          </a:r>
          <a:br>
            <a:rPr lang="en-US" altLang="ko-KR" sz="1400" b="0">
              <a:latin typeface="+mn-ea"/>
              <a:ea typeface="+mn-ea"/>
            </a:rPr>
          </a:br>
          <a:r>
            <a:rPr lang="en-US" altLang="ko-KR" sz="1400" b="0" baseline="0">
              <a:latin typeface="+mn-ea"/>
              <a:ea typeface="+mn-ea"/>
            </a:rPr>
            <a:t> =REPT(text, number_times)</a:t>
          </a:r>
          <a:endParaRPr lang="en-US" altLang="ko-KR" sz="1400" b="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38100</xdr:colOff>
      <xdr:row>15</xdr:row>
      <xdr:rowOff>152400</xdr:rowOff>
    </xdr:from>
    <xdr:to>
      <xdr:col>5</xdr:col>
      <xdr:colOff>30480</xdr:colOff>
      <xdr:row>17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3336E2-0951-465C-8FDD-3CF55611DB69}"/>
            </a:ext>
          </a:extLst>
        </xdr:cNvPr>
        <xdr:cNvSpPr txBox="1"/>
      </xdr:nvSpPr>
      <xdr:spPr>
        <a:xfrm>
          <a:off x="708660" y="3467100"/>
          <a:ext cx="4594860" cy="44196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None/>
            <a:tabLst/>
            <a:defRPr/>
          </a:pP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다음 데이터에서  수량에 맞게  ★을 표시 하세요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 sz="1400"/>
            <a:t> </a:t>
          </a:r>
          <a:endParaRPr lang="en-US" altLang="ko-KR" sz="1400" b="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7620</xdr:colOff>
      <xdr:row>31</xdr:row>
      <xdr:rowOff>22860</xdr:rowOff>
    </xdr:from>
    <xdr:to>
      <xdr:col>5</xdr:col>
      <xdr:colOff>0</xdr:colOff>
      <xdr:row>33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063490-6F8C-46D2-8423-C76C4A9AD072}"/>
            </a:ext>
          </a:extLst>
        </xdr:cNvPr>
        <xdr:cNvSpPr txBox="1"/>
      </xdr:nvSpPr>
      <xdr:spPr>
        <a:xfrm>
          <a:off x="678180" y="7010400"/>
          <a:ext cx="4594860" cy="51054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None/>
            <a:tabLst/>
            <a:defRPr/>
          </a:pP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비고 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'</a:t>
          </a: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구매자수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/300'</a:t>
          </a: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정수만큼 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표시하세요</a:t>
          </a:r>
          <a:r>
            <a:rPr lang="en-US" altLang="ko-K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400" b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655320</xdr:colOff>
      <xdr:row>1</xdr:row>
      <xdr:rowOff>15240</xdr:rowOff>
    </xdr:from>
    <xdr:to>
      <xdr:col>21</xdr:col>
      <xdr:colOff>632460</xdr:colOff>
      <xdr:row>10</xdr:row>
      <xdr:rowOff>22860</xdr:rowOff>
    </xdr:to>
    <xdr:sp macro="" textlink="">
      <xdr:nvSpPr>
        <xdr:cNvPr id="2" name="사각형 설명선 2">
          <a:extLst>
            <a:ext uri="{FF2B5EF4-FFF2-40B4-BE49-F238E27FC236}">
              <a16:creationId xmlns:a16="http://schemas.microsoft.com/office/drawing/2014/main" id="{CB5FC942-A2A6-47BE-83FF-2B0C67C20AF2}"/>
            </a:ext>
          </a:extLst>
        </xdr:cNvPr>
        <xdr:cNvSpPr/>
      </xdr:nvSpPr>
      <xdr:spPr>
        <a:xfrm>
          <a:off x="11018520" y="129540"/>
          <a:ext cx="5463540" cy="2171700"/>
        </a:xfrm>
        <a:prstGeom prst="wedgeRectCallout">
          <a:avLst>
            <a:gd name="adj1" fmla="val -74111"/>
            <a:gd name="adj2" fmla="val -2763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285750" indent="-285750" eaLnBrk="1" fontAlgn="auto" latinLnBrk="0" hangingPunct="1">
            <a:buFont typeface="Wingdings" panose="05000000000000000000" pitchFamily="2" charset="2"/>
            <a:buChar char="Ø"/>
          </a:pP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학생별 과목의 총점을 반올림하여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자리까지 구하시오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(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:257-&gt;260) (SUM,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ROUND)</a:t>
          </a:r>
          <a:endParaRPr lang="ko-KR" altLang="ko-KR" sz="1600">
            <a:effectLst/>
          </a:endParaRPr>
        </a:p>
        <a:p>
          <a:pPr marL="285750" indent="-285750">
            <a:buFont typeface="Wingdings" panose="05000000000000000000" pitchFamily="2" charset="2"/>
            <a:buChar char="Ø"/>
          </a:pP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학생별 과목의 평균을 올림하여 소수점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자리까지 구하시오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(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:74.76-&gt;74.8) (AVERAGE,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ROUNDUP)</a:t>
          </a:r>
          <a:endParaRPr lang="ko-KR" alt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182880</xdr:colOff>
      <xdr:row>2</xdr:row>
      <xdr:rowOff>25458</xdr:rowOff>
    </xdr:from>
    <xdr:to>
      <xdr:col>11</xdr:col>
      <xdr:colOff>152400</xdr:colOff>
      <xdr:row>6</xdr:row>
      <xdr:rowOff>185478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813D0F0-68B1-4F98-BBF3-AEDC827DF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436938"/>
          <a:ext cx="2682240" cy="1181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1</xdr:row>
      <xdr:rowOff>114300</xdr:rowOff>
    </xdr:from>
    <xdr:to>
      <xdr:col>19</xdr:col>
      <xdr:colOff>121920</xdr:colOff>
      <xdr:row>9</xdr:row>
      <xdr:rowOff>213360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2D19349A-32D7-4BCB-9801-A13EF6EE0289}"/>
            </a:ext>
          </a:extLst>
        </xdr:cNvPr>
        <xdr:cNvSpPr/>
      </xdr:nvSpPr>
      <xdr:spPr>
        <a:xfrm>
          <a:off x="8168640" y="335280"/>
          <a:ext cx="5074920" cy="2186940"/>
        </a:xfrm>
        <a:prstGeom prst="wedgeRectCallout">
          <a:avLst>
            <a:gd name="adj1" fmla="val -72123"/>
            <a:gd name="adj2" fmla="val 4421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1. </a:t>
          </a:r>
          <a:r>
            <a:rPr lang="ko-KR" altLang="en-US" sz="1400"/>
            <a:t>근무 구분</a:t>
          </a:r>
          <a:r>
            <a:rPr lang="en-US" altLang="ko-KR" sz="1400"/>
            <a:t>[F4:F17]</a:t>
          </a:r>
          <a:r>
            <a:rPr lang="ko-KR" altLang="en-US" sz="1400"/>
            <a:t>영역에 근무년수가 </a:t>
          </a:r>
          <a:r>
            <a:rPr lang="en-US" altLang="ko-KR" sz="1400"/>
            <a:t>5</a:t>
          </a:r>
          <a:r>
            <a:rPr lang="ko-KR" altLang="en-US" sz="1400"/>
            <a:t>년 이상일 경우 장기근무</a:t>
          </a:r>
          <a:r>
            <a:rPr lang="en-US" altLang="ko-KR" sz="1400"/>
            <a:t>, </a:t>
          </a:r>
          <a:r>
            <a:rPr lang="ko-KR" altLang="en-US" sz="1400"/>
            <a:t>그렇지 않을 경우 공백 값을 반환하시오</a:t>
          </a:r>
          <a:r>
            <a:rPr lang="en-US" altLang="ko-KR" sz="1400"/>
            <a:t>(IF)</a:t>
          </a:r>
        </a:p>
        <a:p>
          <a:pPr algn="l"/>
          <a:endParaRPr lang="en-US" altLang="ko-KR" sz="1400"/>
        </a:p>
        <a:p>
          <a:pPr algn="l"/>
          <a:r>
            <a:rPr lang="en-US" altLang="ko-KR" sz="1400"/>
            <a:t>2.</a:t>
          </a:r>
          <a:r>
            <a:rPr lang="en-US" altLang="ko-KR" sz="1400" baseline="0"/>
            <a:t> </a:t>
          </a:r>
          <a:r>
            <a:rPr lang="ko-KR" altLang="en-US" sz="1400" baseline="0"/>
            <a:t>구분</a:t>
          </a:r>
          <a:r>
            <a:rPr lang="en-US" altLang="ko-KR" sz="1400" baseline="0"/>
            <a:t>[H4:H17]</a:t>
          </a:r>
          <a:r>
            <a:rPr lang="ko-KR" altLang="en-US" sz="1400" baseline="0"/>
            <a:t>영역에 근무지점</a:t>
          </a:r>
          <a:r>
            <a:rPr lang="en-US" altLang="ko-KR" sz="1400" baseline="0"/>
            <a:t>[G4:G17]</a:t>
          </a:r>
          <a:r>
            <a:rPr lang="ko-KR" altLang="en-US" sz="1400" baseline="0"/>
            <a:t>영역이 서울일 경우는 본사</a:t>
          </a:r>
          <a:r>
            <a:rPr lang="en-US" altLang="ko-KR" sz="1400" baseline="0"/>
            <a:t>, </a:t>
          </a:r>
          <a:r>
            <a:rPr lang="ko-KR" altLang="en-US" sz="1400" baseline="0"/>
            <a:t>경기일 경우는 연구소라는 문자값을 반환하시오</a:t>
          </a:r>
          <a:r>
            <a:rPr lang="en-US" altLang="ko-KR" sz="1400" baseline="0"/>
            <a:t>.(IF)</a:t>
          </a:r>
          <a:endParaRPr lang="ko-KR" alt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624840</xdr:colOff>
      <xdr:row>2</xdr:row>
      <xdr:rowOff>53340</xdr:rowOff>
    </xdr:from>
    <xdr:to>
      <xdr:col>19</xdr:col>
      <xdr:colOff>335280</xdr:colOff>
      <xdr:row>12</xdr:row>
      <xdr:rowOff>137160</xdr:rowOff>
    </xdr:to>
    <xdr:sp macro="" textlink="">
      <xdr:nvSpPr>
        <xdr:cNvPr id="2" name="사각형 설명선 1">
          <a:extLst>
            <a:ext uri="{FF2B5EF4-FFF2-40B4-BE49-F238E27FC236}">
              <a16:creationId xmlns:a16="http://schemas.microsoft.com/office/drawing/2014/main" id="{5F550858-AF64-4AD4-8176-203C31CA57CA}"/>
            </a:ext>
          </a:extLst>
        </xdr:cNvPr>
        <xdr:cNvSpPr/>
      </xdr:nvSpPr>
      <xdr:spPr>
        <a:xfrm>
          <a:off x="8260080" y="495300"/>
          <a:ext cx="5074920" cy="2705100"/>
        </a:xfrm>
        <a:prstGeom prst="wedgeRectCallout">
          <a:avLst>
            <a:gd name="adj1" fmla="val -62063"/>
            <a:gd name="adj2" fmla="val 3458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1. </a:t>
          </a:r>
          <a:r>
            <a:rPr lang="ko-KR" altLang="en-US" sz="1400"/>
            <a:t>부서가 연구팀이면서</a:t>
          </a:r>
          <a:r>
            <a:rPr lang="en-US" altLang="ko-KR" sz="1400"/>
            <a:t>, </a:t>
          </a:r>
          <a:r>
            <a:rPr lang="ko-KR" altLang="en-US" sz="1400"/>
            <a:t>경기지점일 경우 구분</a:t>
          </a:r>
          <a:r>
            <a:rPr lang="en-US" altLang="ko-KR" sz="1400"/>
            <a:t>[G5:G18]</a:t>
          </a:r>
          <a:r>
            <a:rPr lang="ko-KR" altLang="en-US" sz="1400"/>
            <a:t>영역에 선임연구원</a:t>
          </a:r>
          <a:r>
            <a:rPr lang="en-US" altLang="ko-KR" sz="1400"/>
            <a:t>, </a:t>
          </a:r>
          <a:r>
            <a:rPr lang="ko-KR" altLang="en-US" sz="1400"/>
            <a:t>그렇지 않을 경우 빈칸을 표시하시오</a:t>
          </a:r>
          <a:r>
            <a:rPr lang="en-US" altLang="ko-KR" sz="1400"/>
            <a:t>.</a:t>
          </a:r>
        </a:p>
        <a:p>
          <a:pPr algn="l"/>
          <a:r>
            <a:rPr lang="en-US" altLang="ko-KR" sz="1400"/>
            <a:t>(IF, AND, LEFT)</a:t>
          </a:r>
        </a:p>
        <a:p>
          <a:pPr algn="l"/>
          <a:endParaRPr lang="en-US" altLang="ko-KR" sz="1400"/>
        </a:p>
        <a:p>
          <a:pPr algn="l"/>
          <a:r>
            <a:rPr lang="en-US" altLang="ko-KR" sz="1400"/>
            <a:t>2.</a:t>
          </a:r>
          <a:r>
            <a:rPr lang="en-US" altLang="ko-KR" sz="1400" baseline="0"/>
            <a:t> </a:t>
          </a:r>
          <a:r>
            <a:rPr lang="ko-KR" altLang="en-US" sz="1400" baseline="0"/>
            <a:t>합격여부</a:t>
          </a:r>
          <a:r>
            <a:rPr lang="en-US" altLang="ko-KR" sz="1400" baseline="0"/>
            <a:t>[K5:K18]</a:t>
          </a:r>
          <a:r>
            <a:rPr lang="ko-KR" altLang="en-US" sz="1400" baseline="0"/>
            <a:t>영역에 </a:t>
          </a:r>
          <a:r>
            <a:rPr lang="en-US" altLang="ko-KR" sz="1400" baseline="0"/>
            <a:t>A</a:t>
          </a:r>
          <a:r>
            <a:rPr lang="ko-KR" altLang="en-US" sz="1400" baseline="0"/>
            <a:t>과정 또는 </a:t>
          </a:r>
          <a:r>
            <a:rPr lang="en-US" altLang="ko-KR" sz="1400" baseline="0"/>
            <a:t>B</a:t>
          </a:r>
          <a:r>
            <a:rPr lang="ko-KR" altLang="en-US" sz="1400" baseline="0"/>
            <a:t>과정이 </a:t>
          </a:r>
          <a:r>
            <a:rPr lang="en-US" altLang="ko-KR" sz="1400" baseline="0"/>
            <a:t>60</a:t>
          </a:r>
          <a:r>
            <a:rPr lang="ko-KR" altLang="en-US" sz="1400" baseline="0"/>
            <a:t>점 이상일 경우 통과</a:t>
          </a:r>
          <a:r>
            <a:rPr lang="en-US" altLang="ko-KR" sz="1400" baseline="0"/>
            <a:t>, </a:t>
          </a:r>
          <a:r>
            <a:rPr lang="ko-KR" altLang="en-US" sz="1400" baseline="0"/>
            <a:t>그렇지 않을 경우 빈칸을 표시하시오</a:t>
          </a:r>
          <a:r>
            <a:rPr lang="en-US" altLang="ko-KR" sz="1400" baseline="0"/>
            <a:t>(IF, OR)</a:t>
          </a:r>
          <a:r>
            <a:rPr lang="en-US" altLang="ko-KR" sz="1400"/>
            <a:t> </a:t>
          </a:r>
          <a:endParaRPr lang="ko-KR" alt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</xdr:row>
      <xdr:rowOff>83820</xdr:rowOff>
    </xdr:from>
    <xdr:to>
      <xdr:col>6</xdr:col>
      <xdr:colOff>175260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3820" y="716280"/>
          <a:ext cx="4640580" cy="332994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Today()</a:t>
          </a:r>
          <a:br>
            <a:rPr lang="en-US" altLang="ko-KR" sz="1400"/>
          </a:br>
          <a:r>
            <a:rPr lang="en-US" altLang="ko-KR" sz="1400"/>
            <a:t>:  </a:t>
          </a:r>
          <a:r>
            <a:rPr lang="ko-KR" altLang="en-US" sz="1400"/>
            <a:t>컴퓨터 시스템 상의 현재 날짜가 입력된다</a:t>
          </a:r>
          <a:r>
            <a:rPr lang="en-US" altLang="ko-KR" sz="1400"/>
            <a:t>.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Now()</a:t>
          </a:r>
          <a:br>
            <a:rPr lang="en-US" altLang="ko-KR" sz="1400"/>
          </a:br>
          <a:r>
            <a:rPr lang="en-US" altLang="ko-KR" sz="1400"/>
            <a:t>: </a:t>
          </a:r>
          <a:r>
            <a:rPr lang="ko-KR" altLang="en-US" sz="1400"/>
            <a:t>컴퓨터 시스템 상의 현재 날짜와 시간</a:t>
          </a:r>
          <a:endParaRPr lang="en-US" altLang="ko-KR" sz="1400"/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DATE </a:t>
          </a:r>
          <a:r>
            <a:rPr lang="ko-KR" altLang="en-US" sz="1400"/>
            <a:t>함수</a:t>
          </a:r>
          <a:br>
            <a:rPr lang="en-US" altLang="ko-KR" sz="1400"/>
          </a:br>
          <a:r>
            <a:rPr lang="en-US" altLang="ko-KR" sz="1400"/>
            <a:t>: </a:t>
          </a:r>
          <a:r>
            <a:rPr lang="ko-KR" altLang="en-US" sz="1400"/>
            <a:t>날짜를 만드는 함수</a:t>
          </a:r>
          <a:br>
            <a:rPr lang="en-US" altLang="ko-KR" sz="1400"/>
          </a:br>
          <a:r>
            <a:rPr lang="en-US" altLang="ko-KR" sz="1400"/>
            <a:t>: =DATE(</a:t>
          </a:r>
          <a:r>
            <a:rPr lang="ko-KR" altLang="en-US" sz="1400"/>
            <a:t>년</a:t>
          </a:r>
          <a:r>
            <a:rPr lang="en-US" altLang="ko-KR" sz="1400"/>
            <a:t>,</a:t>
          </a:r>
          <a:r>
            <a:rPr lang="ko-KR" altLang="en-US" sz="1400"/>
            <a:t>월</a:t>
          </a:r>
          <a:r>
            <a:rPr lang="en-US" altLang="ko-KR" sz="1400"/>
            <a:t>,</a:t>
          </a:r>
          <a:r>
            <a:rPr lang="ko-KR" altLang="en-US" sz="1400"/>
            <a:t>일</a:t>
          </a:r>
          <a:r>
            <a:rPr lang="en-US" altLang="ko-KR" sz="1400"/>
            <a:t>)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TIME</a:t>
          </a:r>
          <a:r>
            <a:rPr lang="en-US" altLang="ko-KR" sz="1400" baseline="0"/>
            <a:t> </a:t>
          </a:r>
          <a:r>
            <a:rPr lang="ko-KR" altLang="en-US" sz="1400" baseline="0"/>
            <a:t>함수</a:t>
          </a:r>
          <a:br>
            <a:rPr lang="en-US" altLang="ko-KR" sz="1400"/>
          </a:br>
          <a:r>
            <a:rPr lang="en-US" altLang="ko-KR" sz="1400"/>
            <a:t>: </a:t>
          </a:r>
          <a:r>
            <a:rPr lang="ko-KR" altLang="en-US" sz="1400"/>
            <a:t>시간을 만드는 함수</a:t>
          </a:r>
          <a:br>
            <a:rPr lang="en-US" altLang="ko-KR" sz="1400"/>
          </a:br>
          <a:r>
            <a:rPr lang="en-US" altLang="ko-KR" sz="1400"/>
            <a:t>: =TIME(</a:t>
          </a:r>
          <a:r>
            <a:rPr lang="ko-KR" altLang="en-US" sz="1400"/>
            <a:t>시</a:t>
          </a:r>
          <a:r>
            <a:rPr lang="en-US" altLang="ko-KR" sz="1400"/>
            <a:t>,</a:t>
          </a:r>
          <a:r>
            <a:rPr lang="ko-KR" altLang="en-US" sz="1400"/>
            <a:t>분</a:t>
          </a:r>
          <a:r>
            <a:rPr lang="en-US" altLang="ko-KR" sz="1400"/>
            <a:t>,</a:t>
          </a:r>
          <a:r>
            <a:rPr lang="ko-KR" altLang="en-US" sz="1400"/>
            <a:t>초</a:t>
          </a:r>
          <a:r>
            <a:rPr lang="en-US" altLang="ko-KR" sz="1400"/>
            <a:t>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99060</xdr:rowOff>
    </xdr:from>
    <xdr:to>
      <xdr:col>4</xdr:col>
      <xdr:colOff>1097280</xdr:colOff>
      <xdr:row>7</xdr:row>
      <xdr:rowOff>68580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59C4E5-B0F0-4134-BEB2-429AB5487301}"/>
            </a:ext>
          </a:extLst>
        </xdr:cNvPr>
        <xdr:cNvSpPr txBox="1"/>
      </xdr:nvSpPr>
      <xdr:spPr>
        <a:xfrm>
          <a:off x="60960" y="556260"/>
          <a:ext cx="5059680" cy="130302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CHOOSE</a:t>
          </a:r>
          <a:r>
            <a:rPr lang="ko-KR" altLang="en-US" sz="1400"/>
            <a:t>함수</a:t>
          </a:r>
          <a:br>
            <a:rPr lang="en-US" altLang="ko-KR" sz="1400"/>
          </a:br>
          <a:r>
            <a:rPr lang="en-US" altLang="ko-KR" sz="1400"/>
            <a:t>:  =CHOOSE(index_num,</a:t>
          </a:r>
          <a:r>
            <a:rPr lang="en-US" altLang="ko-KR" sz="1400" baseline="0"/>
            <a:t> value1,value2,value3,...)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REPLACE</a:t>
          </a:r>
          <a:r>
            <a:rPr lang="ko-KR" altLang="ko-K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함수</a:t>
          </a:r>
          <a:br>
            <a:rPr lang="en-US" altLang="ko-KR" sz="14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altLang="ko-KR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=REPLACE(old_text, start_num,num_chars,new_text)</a:t>
          </a:r>
          <a:endParaRPr lang="ko-KR" altLang="ko-KR" sz="14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endParaRPr lang="en-US" altLang="ko-KR" sz="1400"/>
        </a:p>
      </xdr:txBody>
    </xdr:sp>
    <xdr:clientData/>
  </xdr:twoCellAnchor>
  <xdr:twoCellAnchor editAs="oneCell">
    <xdr:from>
      <xdr:col>5</xdr:col>
      <xdr:colOff>220980</xdr:colOff>
      <xdr:row>2</xdr:row>
      <xdr:rowOff>53340</xdr:rowOff>
    </xdr:from>
    <xdr:to>
      <xdr:col>9</xdr:col>
      <xdr:colOff>205740</xdr:colOff>
      <xdr:row>6</xdr:row>
      <xdr:rowOff>213360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F9B4603-6A1B-4516-BC7E-7AA32D6B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6940" y="739140"/>
          <a:ext cx="3139440" cy="10439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205740</xdr:rowOff>
    </xdr:from>
    <xdr:to>
      <xdr:col>8</xdr:col>
      <xdr:colOff>53340</xdr:colOff>
      <xdr:row>14</xdr:row>
      <xdr:rowOff>182880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75260" y="838200"/>
          <a:ext cx="5760720" cy="262890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YEAR()</a:t>
          </a:r>
          <a:br>
            <a:rPr lang="en-US" altLang="ko-KR" sz="1400"/>
          </a:br>
          <a:r>
            <a:rPr lang="en-US" altLang="ko-KR" sz="1400"/>
            <a:t>:  =YEAR("2010-6-11")</a:t>
          </a:r>
          <a:r>
            <a:rPr lang="en-US" altLang="ko-KR" sz="1400" baseline="0"/>
            <a:t> -&gt; 2010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MONTH()</a:t>
          </a:r>
          <a:br>
            <a:rPr lang="en-US" altLang="ko-KR" sz="1400"/>
          </a:br>
          <a:r>
            <a:rPr lang="en-US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=MONTH("2010-6-11")</a:t>
          </a:r>
          <a:r>
            <a:rPr lang="en-US" altLang="ko-K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 6</a:t>
          </a:r>
          <a:endParaRPr lang="ko-KR" altLang="ko-KR" sz="1400">
            <a:effectLst/>
          </a:endParaRP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DAY()</a:t>
          </a:r>
          <a:br>
            <a:rPr lang="en-US" altLang="ko-KR" sz="1400"/>
          </a:br>
          <a:r>
            <a:rPr lang="en-US" altLang="ko-KR" sz="1400"/>
            <a:t>: =DAT("2001-6-11") -&gt; 11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en-US" altLang="ko-KR" sz="1400"/>
            <a:t>WEEKDAY</a:t>
          </a:r>
          <a:br>
            <a:rPr lang="en-US" altLang="ko-KR" sz="1400"/>
          </a:br>
          <a:r>
            <a:rPr lang="en-US" altLang="ko-KR" sz="1400"/>
            <a:t>: =WEEKDAY(</a:t>
          </a:r>
          <a:r>
            <a:rPr lang="ko-KR" altLang="en-US" sz="1400"/>
            <a:t>날짜</a:t>
          </a:r>
          <a:r>
            <a:rPr lang="en-US" altLang="ko-KR" sz="1400"/>
            <a:t>,</a:t>
          </a:r>
          <a:r>
            <a:rPr lang="ko-KR" altLang="en-US" sz="1400"/>
            <a:t>인수</a:t>
          </a:r>
          <a:r>
            <a:rPr lang="en-US" altLang="ko-KR" sz="1400"/>
            <a:t>)</a:t>
          </a:r>
          <a:br>
            <a:rPr lang="en-US" altLang="ko-KR" sz="1400"/>
          </a:br>
          <a:r>
            <a:rPr lang="en-US" altLang="ko-KR" sz="1400"/>
            <a:t>: </a:t>
          </a:r>
          <a:r>
            <a:rPr lang="ko-KR" altLang="en-US" sz="1400"/>
            <a:t>날짜에 해당하는 요일을 숫자로 반환</a:t>
          </a:r>
          <a:endParaRPr lang="en-US" altLang="ko-KR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COMM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8376;&#47928;&#54028;&#51068;\Chapter%2003\&#54588;&#48279;&#53580;&#51060;&#4866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50900;-&#51109;&#50504;&#45824;&#54617;&#44368;/22&#54617;&#45380;%201&#54617;&#44592;/11&#51452;&#52264;/11&#51452;&#52264;&#52264;&#53944;&#47564;&#46308;&#44592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49688;-&#51064;&#54616;&#44277;&#50629;&#51204;&#47928;&#45824;&#54617;&#44368;/20&#54617;&#45380;&#46020;%201&#54617;&#44592;/9-1&#51452;&#52264;(&#48372;&#44053;)/9-1(&#48372;&#44053;)&#54632;&#49688;&#50752;%20&#44256;&#44553;&#54596;&#5355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473;&#50521;ics\14&#54924;&#52264;\excel2013-14&#50756;&#49457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49688;-&#51064;&#54616;&#44277;&#50629;&#51204;&#47928;&#45824;&#54617;&#44368;/9&#51452;&#52264;/8&#51452;&#52264;_&#54632;&#49688;&#49324;&#50857;&#54616;&#44592;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7588;&#52636;&#51109;&#485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&#50641;&#49472;&#51473;&#44553;&#47928;&#51228;/&#47784;&#51032;&#44256;&#49324;/09&#54924;%20&#47784;&#51032;&#44256;&#49324;(&#45813;&#50504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1032;&#54028;&#51068;\&#44256;&#44553;&#50696;&#51228;&#54400;&#5106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&#44060;&#51221;)/&#46356;&#49828;&#53011;/20&#54924;%20&#47784;&#51032;&#44256;&#4932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4032;&#44228;&#4851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2001)/tnt_COM/&#47784;&#51032;&#44256;&#49324;&#45813;&#50504;/15-&#45813;&#5050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053;&#51032;&#44592;&#47197;\&#44221;&#48373;&#45824;&#54617;&#44368;\COMMON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my\Desktop\&#54617;&#44368;&#48324;\&#47785;-&#51064;&#54616;&#44277;&#50629;&#51204;&#47928;&#45824;&#54617;&#44368;\23&#54617;&#45380;&#46020;%202&#54617;&#44592;(&#47785;)\6&#51452;&#52264;\6&#51452;&#52264;&#50696;&#51228;.xlsx" TargetMode="External"/><Relationship Id="rId1" Type="http://schemas.openxmlformats.org/officeDocument/2006/relationships/externalLinkPath" Target="6&#51452;&#52264;&#50696;&#512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>
        <row r="6">
          <cell r="E6">
            <v>0</v>
          </cell>
          <cell r="G6" t="str">
            <v>없음</v>
          </cell>
        </row>
        <row r="7">
          <cell r="E7">
            <v>175</v>
          </cell>
          <cell r="G7" t="str">
            <v>EA</v>
          </cell>
        </row>
        <row r="8">
          <cell r="E8">
            <v>8.0500000000000007</v>
          </cell>
          <cell r="G8" t="str">
            <v>EA</v>
          </cell>
        </row>
        <row r="9">
          <cell r="E9">
            <v>3.47</v>
          </cell>
          <cell r="G9" t="str">
            <v>EA</v>
          </cell>
        </row>
        <row r="10">
          <cell r="E10">
            <v>2.4500000000000002</v>
          </cell>
          <cell r="G10" t="str">
            <v>EA</v>
          </cell>
        </row>
        <row r="11">
          <cell r="E11">
            <v>65</v>
          </cell>
          <cell r="G11" t="str">
            <v>EA</v>
          </cell>
        </row>
        <row r="12">
          <cell r="E12">
            <v>80</v>
          </cell>
          <cell r="G12" t="str">
            <v>EA</v>
          </cell>
        </row>
        <row r="13">
          <cell r="E13">
            <v>90</v>
          </cell>
          <cell r="G13" t="str">
            <v>EA</v>
          </cell>
        </row>
        <row r="14">
          <cell r="E14">
            <v>100</v>
          </cell>
          <cell r="G14" t="str">
            <v>EA</v>
          </cell>
        </row>
        <row r="15">
          <cell r="E15">
            <v>10</v>
          </cell>
          <cell r="G15" t="str">
            <v>EA</v>
          </cell>
        </row>
        <row r="16">
          <cell r="E16">
            <v>18</v>
          </cell>
          <cell r="G16" t="str">
            <v>EA</v>
          </cell>
        </row>
        <row r="17">
          <cell r="E17">
            <v>28</v>
          </cell>
          <cell r="G17" t="str">
            <v>EA</v>
          </cell>
        </row>
        <row r="18">
          <cell r="E18">
            <v>56</v>
          </cell>
          <cell r="G18" t="str">
            <v>EA</v>
          </cell>
        </row>
        <row r="19">
          <cell r="E19">
            <v>69</v>
          </cell>
          <cell r="G19" t="str">
            <v>EA</v>
          </cell>
        </row>
        <row r="20">
          <cell r="E20">
            <v>86</v>
          </cell>
          <cell r="G20" t="str">
            <v>EA</v>
          </cell>
        </row>
        <row r="21">
          <cell r="E21">
            <v>25</v>
          </cell>
          <cell r="G21" t="str">
            <v>EA</v>
          </cell>
        </row>
        <row r="22">
          <cell r="E22">
            <v>36</v>
          </cell>
          <cell r="G22" t="str">
            <v>EA</v>
          </cell>
        </row>
        <row r="23">
          <cell r="E23">
            <v>48</v>
          </cell>
          <cell r="G23" t="str">
            <v>EA</v>
          </cell>
        </row>
        <row r="24">
          <cell r="E24">
            <v>69</v>
          </cell>
          <cell r="G24" t="str">
            <v>EA</v>
          </cell>
        </row>
      </sheetData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hart1"/>
      <sheetName val="Sheet19"/>
      <sheetName val="Sheet2"/>
      <sheetName val="Sheet8"/>
      <sheetName val="Sheet3"/>
      <sheetName val="Sheet4"/>
      <sheetName val="Sheet5"/>
      <sheetName val="Sheet6"/>
      <sheetName val="Sheet7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2월</v>
          </cell>
        </row>
        <row r="8">
          <cell r="A8" t="str">
            <v>2월</v>
          </cell>
        </row>
        <row r="9">
          <cell r="A9" t="str">
            <v>2월</v>
          </cell>
        </row>
        <row r="10">
          <cell r="A10" t="str">
            <v>2월</v>
          </cell>
        </row>
        <row r="11">
          <cell r="A11" t="str">
            <v>2월</v>
          </cell>
        </row>
        <row r="12">
          <cell r="A12" t="str">
            <v>2월</v>
          </cell>
        </row>
        <row r="13">
          <cell r="A13" t="str">
            <v>2월</v>
          </cell>
        </row>
        <row r="14">
          <cell r="A14" t="str">
            <v>2월</v>
          </cell>
        </row>
        <row r="15">
          <cell r="A15" t="str">
            <v>3월</v>
          </cell>
        </row>
        <row r="16">
          <cell r="A16" t="str">
            <v>3월</v>
          </cell>
        </row>
        <row r="17">
          <cell r="A17" t="str">
            <v>3월</v>
          </cell>
        </row>
        <row r="18">
          <cell r="A18" t="str">
            <v>3월</v>
          </cell>
        </row>
        <row r="19">
          <cell r="A19" t="str">
            <v>3월</v>
          </cell>
        </row>
        <row r="20">
          <cell r="A20" t="str">
            <v>4월</v>
          </cell>
        </row>
        <row r="21">
          <cell r="A21" t="str">
            <v>4월</v>
          </cell>
        </row>
        <row r="22">
          <cell r="A22" t="str">
            <v>4월</v>
          </cell>
        </row>
        <row r="23">
          <cell r="A23" t="str">
            <v>4월</v>
          </cell>
        </row>
        <row r="24">
          <cell r="A24" t="str">
            <v>4월</v>
          </cell>
        </row>
        <row r="25">
          <cell r="A25" t="str">
            <v>5월</v>
          </cell>
        </row>
        <row r="28">
          <cell r="A28" t="str">
            <v>합계:판매</v>
          </cell>
        </row>
        <row r="29">
          <cell r="A29" t="str">
            <v>영업사원</v>
          </cell>
        </row>
        <row r="30">
          <cell r="A30" t="str">
            <v>박유진</v>
          </cell>
        </row>
        <row r="31">
          <cell r="A31" t="str">
            <v>박재홍</v>
          </cell>
        </row>
        <row r="32">
          <cell r="A32" t="str">
            <v>박찬호</v>
          </cell>
        </row>
        <row r="33">
          <cell r="A33" t="str">
            <v>주병규</v>
          </cell>
        </row>
        <row r="34">
          <cell r="A34" t="str">
            <v>권경태</v>
          </cell>
        </row>
        <row r="35">
          <cell r="A35" t="str">
            <v>총합계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고급필터 (예제)"/>
      <sheetName val="목표값"/>
      <sheetName val="연봉목표"/>
      <sheetName val="시나리오예제"/>
      <sheetName val="시나리오예제완성"/>
      <sheetName val="차트만들기"/>
      <sheetName val="막대차트"/>
      <sheetName val="원형차트"/>
      <sheetName val="콤보차트"/>
      <sheetName val="기본차트"/>
      <sheetName val="창업현황"/>
      <sheetName val="어린이집"/>
      <sheetName val="박람회"/>
      <sheetName val="NGO한국지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E5" t="str">
            <v>국공립</v>
          </cell>
        </row>
        <row r="6">
          <cell r="E6" t="str">
            <v>가정</v>
          </cell>
        </row>
        <row r="7">
          <cell r="E7" t="str">
            <v>국공립</v>
          </cell>
        </row>
        <row r="8">
          <cell r="E8" t="str">
            <v>민간</v>
          </cell>
        </row>
        <row r="9">
          <cell r="E9" t="str">
            <v>국공립</v>
          </cell>
        </row>
        <row r="10">
          <cell r="E10" t="str">
            <v>민간</v>
          </cell>
        </row>
        <row r="11">
          <cell r="E11" t="str">
            <v>가정</v>
          </cell>
        </row>
        <row r="12">
          <cell r="E12" t="str">
            <v>가정</v>
          </cell>
        </row>
      </sheetData>
      <sheetData sheetId="12">
        <row r="5">
          <cell r="F5">
            <v>1700000</v>
          </cell>
        </row>
        <row r="6">
          <cell r="F6">
            <v>2800000</v>
          </cell>
        </row>
        <row r="7">
          <cell r="F7">
            <v>1700000</v>
          </cell>
        </row>
        <row r="8">
          <cell r="F8">
            <v>2900000</v>
          </cell>
        </row>
        <row r="9">
          <cell r="F9">
            <v>2500000</v>
          </cell>
        </row>
        <row r="10">
          <cell r="F10">
            <v>1000000</v>
          </cell>
        </row>
        <row r="11">
          <cell r="F11">
            <v>1600000</v>
          </cell>
        </row>
        <row r="12">
          <cell r="F12">
            <v>2650000</v>
          </cell>
        </row>
      </sheetData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종합예제2"/>
      <sheetName val="종합예제3"/>
      <sheetName val="고급필터"/>
      <sheetName val="고급필터 (예제)"/>
    </sheetNames>
    <sheetDataSet>
      <sheetData sheetId="0">
        <row r="5">
          <cell r="G5">
            <v>45000</v>
          </cell>
        </row>
      </sheetData>
      <sheetData sheetId="1">
        <row r="5">
          <cell r="H5">
            <v>0.92500000000000004</v>
          </cell>
        </row>
        <row r="6">
          <cell r="H6">
            <v>0.90600000000000003</v>
          </cell>
        </row>
        <row r="7">
          <cell r="H7">
            <v>0.755</v>
          </cell>
        </row>
        <row r="8">
          <cell r="H8">
            <v>0.90400000000000003</v>
          </cell>
        </row>
        <row r="9">
          <cell r="H9">
            <v>0.80400000000000005</v>
          </cell>
        </row>
        <row r="10">
          <cell r="H10">
            <v>0.89700000000000002</v>
          </cell>
        </row>
        <row r="11">
          <cell r="H11">
            <v>0.77100000000000002</v>
          </cell>
        </row>
        <row r="12">
          <cell r="H12">
            <v>0.79400000000000004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"/>
      <sheetName val="조건부계산함수"/>
      <sheetName val="예제"/>
      <sheetName val="데이터베이스함수"/>
      <sheetName val="종합예제1"/>
      <sheetName val="종합예제2"/>
      <sheetName val="종합예제3"/>
    </sheetNames>
    <sheetDataSet>
      <sheetData sheetId="0"/>
      <sheetData sheetId="1"/>
      <sheetData sheetId="2"/>
      <sheetData sheetId="3"/>
      <sheetData sheetId="4">
        <row r="5">
          <cell r="H5">
            <v>25700</v>
          </cell>
        </row>
        <row r="6">
          <cell r="H6">
            <v>48920</v>
          </cell>
        </row>
        <row r="7">
          <cell r="H7">
            <v>78510</v>
          </cell>
        </row>
        <row r="8">
          <cell r="H8">
            <v>24560</v>
          </cell>
        </row>
        <row r="9">
          <cell r="H9">
            <v>51850</v>
          </cell>
        </row>
        <row r="10">
          <cell r="H10">
            <v>37890</v>
          </cell>
        </row>
        <row r="11">
          <cell r="H11">
            <v>38780</v>
          </cell>
        </row>
        <row r="12">
          <cell r="H12">
            <v>78520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장부"/>
      <sheetName val="제품목록"/>
      <sheetName val="조회"/>
    </sheetNames>
    <sheetDataSet>
      <sheetData sheetId="0" refreshError="1"/>
      <sheetData sheetId="1">
        <row r="3">
          <cell r="B3" t="str">
            <v>A001</v>
          </cell>
          <cell r="C3" t="str">
            <v>녹차포기김치</v>
          </cell>
          <cell r="D3">
            <v>5800</v>
          </cell>
          <cell r="F3" t="str">
            <v>김완선</v>
          </cell>
        </row>
        <row r="4">
          <cell r="B4" t="str">
            <v>A002</v>
          </cell>
          <cell r="C4" t="str">
            <v>하선정 김치세트</v>
          </cell>
          <cell r="D4">
            <v>30000</v>
          </cell>
          <cell r="F4" t="str">
            <v>정수라</v>
          </cell>
        </row>
        <row r="5">
          <cell r="B5" t="str">
            <v>A003</v>
          </cell>
          <cell r="C5" t="str">
            <v>오이소박이</v>
          </cell>
          <cell r="D5">
            <v>3500</v>
          </cell>
          <cell r="F5" t="str">
            <v>이상혁</v>
          </cell>
        </row>
        <row r="6">
          <cell r="B6" t="str">
            <v>A004</v>
          </cell>
          <cell r="C6" t="str">
            <v>총각김치</v>
          </cell>
          <cell r="D6">
            <v>4200</v>
          </cell>
          <cell r="F6" t="str">
            <v>홍진경</v>
          </cell>
        </row>
        <row r="7">
          <cell r="B7" t="str">
            <v>A005</v>
          </cell>
          <cell r="C7" t="str">
            <v>갓김치</v>
          </cell>
          <cell r="D7">
            <v>4000</v>
          </cell>
          <cell r="F7" t="str">
            <v>김치국</v>
          </cell>
        </row>
        <row r="8">
          <cell r="B8" t="str">
            <v>A006</v>
          </cell>
          <cell r="C8" t="str">
            <v>일본식 돈까스</v>
          </cell>
          <cell r="D8">
            <v>16000</v>
          </cell>
        </row>
        <row r="9">
          <cell r="B9" t="str">
            <v>A007</v>
          </cell>
          <cell r="C9" t="str">
            <v>양념게장</v>
          </cell>
          <cell r="D9">
            <v>15000</v>
          </cell>
        </row>
        <row r="10">
          <cell r="B10" t="str">
            <v>A008</v>
          </cell>
          <cell r="C10" t="str">
            <v>간장게장</v>
          </cell>
          <cell r="D10">
            <v>28000</v>
          </cell>
        </row>
        <row r="11">
          <cell r="B11" t="str">
            <v>A009</v>
          </cell>
          <cell r="C11" t="str">
            <v>오이피클</v>
          </cell>
          <cell r="D11">
            <v>2000</v>
          </cell>
        </row>
        <row r="12">
          <cell r="B12" t="str">
            <v>A010</v>
          </cell>
          <cell r="C12" t="str">
            <v>소고기장조림</v>
          </cell>
          <cell r="D12">
            <v>8000</v>
          </cell>
        </row>
        <row r="13">
          <cell r="B13" t="str">
            <v>A011</v>
          </cell>
          <cell r="C13" t="str">
            <v>명란젓갈</v>
          </cell>
          <cell r="D13">
            <v>12000</v>
          </cell>
        </row>
        <row r="14">
          <cell r="B14" t="str">
            <v>A012</v>
          </cell>
          <cell r="C14" t="str">
            <v>꽈리고추조림</v>
          </cell>
          <cell r="D14">
            <v>5600</v>
          </cell>
        </row>
        <row r="15">
          <cell r="B15" t="str">
            <v>A013</v>
          </cell>
          <cell r="C15" t="str">
            <v>꼴뚜기젓갈</v>
          </cell>
          <cell r="D15">
            <v>4200</v>
          </cell>
        </row>
        <row r="16">
          <cell r="B16" t="str">
            <v>A014</v>
          </cell>
          <cell r="C16" t="str">
            <v>더덕무침</v>
          </cell>
          <cell r="D16">
            <v>5100</v>
          </cell>
        </row>
        <row r="17">
          <cell r="B17" t="str">
            <v>A015</v>
          </cell>
          <cell r="C17" t="str">
            <v>간장마늘쫑</v>
          </cell>
          <cell r="D17">
            <v>2000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시험"/>
      <sheetName val="판매현황"/>
      <sheetName val="거래현황"/>
      <sheetName val="제품 생산표"/>
      <sheetName val="피벗 차트"/>
      <sheetName val="거래 분석"/>
      <sheetName val="판매내역"/>
    </sheetNames>
    <sheetDataSet>
      <sheetData sheetId="0" refreshError="1"/>
      <sheetData sheetId="1" refreshError="1"/>
      <sheetData sheetId="2">
        <row r="5">
          <cell r="F5">
            <v>165</v>
          </cell>
          <cell r="H5" t="str">
            <v>중형</v>
          </cell>
        </row>
        <row r="6">
          <cell r="F6">
            <v>50</v>
          </cell>
          <cell r="H6" t="str">
            <v>소형</v>
          </cell>
        </row>
        <row r="7">
          <cell r="F7">
            <v>81</v>
          </cell>
          <cell r="H7" t="str">
            <v>대형</v>
          </cell>
        </row>
        <row r="8">
          <cell r="F8">
            <v>22</v>
          </cell>
          <cell r="H8" t="str">
            <v>소형</v>
          </cell>
        </row>
        <row r="9">
          <cell r="F9">
            <v>88</v>
          </cell>
          <cell r="H9" t="str">
            <v>중형</v>
          </cell>
        </row>
        <row r="10">
          <cell r="F10">
            <v>110</v>
          </cell>
          <cell r="H10" t="str">
            <v>중형</v>
          </cell>
        </row>
        <row r="11">
          <cell r="F11">
            <v>55</v>
          </cell>
          <cell r="H11" t="str">
            <v>대형</v>
          </cell>
        </row>
        <row r="12">
          <cell r="F12">
            <v>132</v>
          </cell>
          <cell r="H12" t="str">
            <v>소형</v>
          </cell>
        </row>
        <row r="13">
          <cell r="F13">
            <v>83</v>
          </cell>
          <cell r="H13" t="str">
            <v>중형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  <cell r="C1" t="str">
            <v>식비</v>
          </cell>
          <cell r="D1" t="str">
            <v>의생활</v>
          </cell>
          <cell r="E1" t="str">
            <v>주거_공과금</v>
          </cell>
          <cell r="F1" t="str">
            <v>육아_교육</v>
          </cell>
          <cell r="G1" t="str">
            <v>교통_차량유지</v>
          </cell>
          <cell r="H1" t="str">
            <v>건강_문화</v>
          </cell>
          <cell r="I1" t="str">
            <v>가족용돈</v>
          </cell>
          <cell r="J1" t="str">
            <v>저축_보험</v>
          </cell>
          <cell r="K1" t="str">
            <v>기타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현황"/>
      <sheetName val="매출"/>
      <sheetName val="채용통계표"/>
    </sheetNames>
    <sheetDataSet>
      <sheetData sheetId="0"/>
      <sheetData sheetId="1">
        <row r="17">
          <cell r="F17">
            <v>0.05</v>
          </cell>
          <cell r="G17">
            <v>0.1</v>
          </cell>
          <cell r="H17">
            <v>0.2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거래량 보고"/>
      <sheetName val="수출입 현황"/>
      <sheetName val="거래 현황"/>
      <sheetName val="이익금 변화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급여지급명세"/>
      <sheetName val="기본함수설명"/>
      <sheetName val="RANK"/>
      <sheetName val="영업실적"/>
      <sheetName val="IF"/>
      <sheetName val="IF함수예제1"/>
      <sheetName val="IF함수예제2"/>
      <sheetName val="ROUND텍스트함수"/>
      <sheetName val="REPT"/>
      <sheetName val="ROUND함수"/>
      <sheetName val="주민번호로성별구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0E58-784E-40EA-BCC3-42824E1DF1EB}">
  <dimension ref="B1:F27"/>
  <sheetViews>
    <sheetView tabSelected="1" topLeftCell="A9" workbookViewId="0">
      <selection activeCell="C26" sqref="C26"/>
    </sheetView>
  </sheetViews>
  <sheetFormatPr defaultRowHeight="17.399999999999999"/>
  <cols>
    <col min="1" max="1" width="2.19921875" customWidth="1"/>
    <col min="2" max="2" width="20.09765625" customWidth="1"/>
    <col min="3" max="3" width="10.8984375" customWidth="1"/>
    <col min="4" max="4" width="10.3984375" customWidth="1"/>
    <col min="5" max="5" width="10.3984375" bestFit="1" customWidth="1"/>
    <col min="6" max="6" width="14.19921875" bestFit="1" customWidth="1"/>
    <col min="7" max="9" width="10.8984375" customWidth="1"/>
    <col min="10" max="10" width="10.19921875" customWidth="1"/>
    <col min="11" max="11" width="10.5" customWidth="1"/>
    <col min="12" max="12" width="13.296875" customWidth="1"/>
    <col min="15" max="15" width="14.796875" customWidth="1"/>
    <col min="16" max="16" width="16.09765625" customWidth="1"/>
  </cols>
  <sheetData>
    <row r="1" spans="2:6" ht="8.4" customHeight="1"/>
    <row r="3" spans="2:6" ht="19.2" customHeight="1">
      <c r="B3" s="11" t="s">
        <v>454</v>
      </c>
    </row>
    <row r="4" spans="2:6" ht="19.2" customHeight="1">
      <c r="B4" s="239" t="s">
        <v>455</v>
      </c>
      <c r="C4" s="240" t="s">
        <v>456</v>
      </c>
      <c r="D4" s="240"/>
      <c r="E4" s="240"/>
    </row>
    <row r="5" spans="2:6" ht="19.2" customHeight="1">
      <c r="B5" s="239" t="s">
        <v>457</v>
      </c>
      <c r="C5" s="240" t="s">
        <v>458</v>
      </c>
      <c r="D5" s="240"/>
      <c r="E5" s="240"/>
    </row>
    <row r="6" spans="2:6" ht="19.2" customHeight="1">
      <c r="B6" s="239" t="s">
        <v>459</v>
      </c>
      <c r="C6" s="240" t="s">
        <v>460</v>
      </c>
      <c r="D6" s="240"/>
      <c r="E6" s="240"/>
    </row>
    <row r="7" spans="2:6" ht="19.2" customHeight="1">
      <c r="B7" s="241"/>
      <c r="C7" s="242" t="s">
        <v>461</v>
      </c>
      <c r="D7" s="240"/>
      <c r="E7" s="240"/>
    </row>
    <row r="8" spans="2:6" ht="19.2" customHeight="1">
      <c r="B8" s="243"/>
      <c r="C8" s="244"/>
      <c r="D8" s="243"/>
      <c r="E8" s="243"/>
    </row>
    <row r="9" spans="2:6" ht="19.2" customHeight="1">
      <c r="B9" s="245" t="s">
        <v>462</v>
      </c>
      <c r="C9" s="245" t="s">
        <v>463</v>
      </c>
      <c r="D9" s="245" t="s">
        <v>455</v>
      </c>
      <c r="E9" s="245" t="s">
        <v>457</v>
      </c>
      <c r="F9" s="245" t="s">
        <v>459</v>
      </c>
    </row>
    <row r="10" spans="2:6" ht="19.2" customHeight="1">
      <c r="B10" s="14">
        <v>511.53649999999999</v>
      </c>
      <c r="C10" s="14">
        <v>2</v>
      </c>
      <c r="D10" s="14">
        <f>ROUND(B10,C10)</f>
        <v>511.54</v>
      </c>
      <c r="E10" s="14">
        <f>ROUNDUP(B10,C10)</f>
        <v>511.53999999999996</v>
      </c>
      <c r="F10" s="14">
        <f>ROUNDDOWN(B10,C10)</f>
        <v>511.53</v>
      </c>
    </row>
    <row r="11" spans="2:6" ht="19.2" customHeight="1">
      <c r="B11" s="14">
        <v>511.53649999999999</v>
      </c>
      <c r="C11" s="14">
        <v>1</v>
      </c>
      <c r="D11" s="14">
        <f t="shared" ref="D11:D14" si="0">ROUND(B11,C11)</f>
        <v>511.5</v>
      </c>
      <c r="E11" s="14">
        <f t="shared" ref="E11:E14" si="1">ROUNDUP(B11,C11)</f>
        <v>511.6</v>
      </c>
      <c r="F11" s="14">
        <f t="shared" ref="F11:F14" si="2">ROUNDDOWN(B11,C11)</f>
        <v>511.5</v>
      </c>
    </row>
    <row r="12" spans="2:6" ht="19.2" customHeight="1">
      <c r="B12" s="14">
        <v>511.53649999999999</v>
      </c>
      <c r="C12" s="14">
        <v>0</v>
      </c>
      <c r="D12" s="14">
        <f t="shared" si="0"/>
        <v>512</v>
      </c>
      <c r="E12" s="14">
        <f t="shared" si="1"/>
        <v>512</v>
      </c>
      <c r="F12" s="14">
        <f t="shared" si="2"/>
        <v>511</v>
      </c>
    </row>
    <row r="13" spans="2:6" ht="19.2" customHeight="1">
      <c r="B13" s="14">
        <v>511.53649999999999</v>
      </c>
      <c r="C13" s="14">
        <v>-1</v>
      </c>
      <c r="D13" s="14">
        <f t="shared" si="0"/>
        <v>510</v>
      </c>
      <c r="E13" s="14">
        <f t="shared" si="1"/>
        <v>520</v>
      </c>
      <c r="F13" s="14">
        <f>ROUNDDOWN(B13,C13)</f>
        <v>510</v>
      </c>
    </row>
    <row r="14" spans="2:6" ht="19.2" customHeight="1">
      <c r="B14" s="14">
        <v>511.53649999999999</v>
      </c>
      <c r="C14" s="14">
        <v>-2</v>
      </c>
      <c r="D14" s="14">
        <f t="shared" si="0"/>
        <v>500</v>
      </c>
      <c r="E14" s="14">
        <f t="shared" si="1"/>
        <v>600</v>
      </c>
      <c r="F14" s="14">
        <f t="shared" si="2"/>
        <v>500</v>
      </c>
    </row>
    <row r="15" spans="2:6" ht="19.2" customHeight="1"/>
    <row r="16" spans="2:6" ht="19.2" customHeight="1"/>
    <row r="17" spans="2:5" ht="19.2" customHeight="1">
      <c r="B17" s="11" t="s">
        <v>464</v>
      </c>
    </row>
    <row r="18" spans="2:5" ht="19.2" customHeight="1">
      <c r="B18" s="246" t="s">
        <v>465</v>
      </c>
      <c r="C18" s="247" t="s">
        <v>466</v>
      </c>
      <c r="D18" s="248"/>
      <c r="E18" s="249"/>
    </row>
    <row r="19" spans="2:5" ht="19.2" customHeight="1">
      <c r="B19" s="246" t="s">
        <v>467</v>
      </c>
      <c r="C19" s="247" t="s">
        <v>468</v>
      </c>
      <c r="D19" s="248"/>
      <c r="E19" s="249"/>
    </row>
    <row r="20" spans="2:5" ht="19.2" customHeight="1">
      <c r="B20" s="246" t="s">
        <v>469</v>
      </c>
      <c r="C20" s="247" t="s">
        <v>470</v>
      </c>
      <c r="D20" s="248"/>
      <c r="E20" s="249"/>
    </row>
    <row r="21" spans="2:5" ht="19.2" customHeight="1"/>
    <row r="22" spans="2:5" ht="19.2" customHeight="1">
      <c r="B22" s="245" t="s">
        <v>462</v>
      </c>
      <c r="C22" s="250" t="s">
        <v>465</v>
      </c>
      <c r="D22" s="250" t="s">
        <v>467</v>
      </c>
      <c r="E22" s="251" t="s">
        <v>469</v>
      </c>
    </row>
    <row r="23" spans="2:5" ht="19.2" customHeight="1">
      <c r="B23" s="14" t="s">
        <v>471</v>
      </c>
      <c r="C23" s="14"/>
      <c r="D23" s="14"/>
      <c r="E23" s="14"/>
    </row>
    <row r="25" spans="2:5">
      <c r="B25" t="s">
        <v>472</v>
      </c>
    </row>
    <row r="26" spans="2:5">
      <c r="B26" t="s">
        <v>473</v>
      </c>
    </row>
    <row r="27" spans="2:5">
      <c r="B27" t="s">
        <v>474</v>
      </c>
    </row>
  </sheetData>
  <mergeCells count="7">
    <mergeCell ref="C20:E20"/>
    <mergeCell ref="C4:E4"/>
    <mergeCell ref="C5:E5"/>
    <mergeCell ref="C6:E6"/>
    <mergeCell ref="C7:E7"/>
    <mergeCell ref="C18:E18"/>
    <mergeCell ref="C19:E19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26"/>
  <sheetViews>
    <sheetView showGridLines="0" topLeftCell="C1" workbookViewId="0">
      <selection activeCell="M27" sqref="M27"/>
    </sheetView>
  </sheetViews>
  <sheetFormatPr defaultRowHeight="17.399999999999999"/>
  <cols>
    <col min="4" max="4" width="10" bestFit="1" customWidth="1"/>
    <col min="8" max="8" width="14.09765625" customWidth="1"/>
    <col min="9" max="9" width="11.19921875" customWidth="1"/>
    <col min="10" max="10" width="14.8984375" bestFit="1" customWidth="1"/>
    <col min="11" max="11" width="10.59765625" customWidth="1"/>
  </cols>
  <sheetData>
    <row r="2" spans="2:11" ht="24.6" customHeight="1">
      <c r="B2" s="3" t="s">
        <v>20</v>
      </c>
      <c r="C2" s="3" t="s">
        <v>21</v>
      </c>
      <c r="D2" s="3" t="s">
        <v>22</v>
      </c>
      <c r="E2" s="4" t="s">
        <v>449</v>
      </c>
      <c r="F2" s="4" t="s">
        <v>450</v>
      </c>
      <c r="G2" s="4" t="s">
        <v>451</v>
      </c>
      <c r="H2" s="4" t="s">
        <v>452</v>
      </c>
      <c r="I2" s="4" t="s">
        <v>448</v>
      </c>
      <c r="J2" s="4" t="s">
        <v>446</v>
      </c>
      <c r="K2" s="170" t="s">
        <v>447</v>
      </c>
    </row>
    <row r="3" spans="2:11" ht="18" customHeight="1">
      <c r="B3" s="4">
        <v>1</v>
      </c>
      <c r="C3" s="108" t="s">
        <v>23</v>
      </c>
      <c r="D3" s="109">
        <v>43989</v>
      </c>
      <c r="E3" s="110"/>
      <c r="F3" s="110"/>
      <c r="G3" s="110"/>
      <c r="H3" s="110"/>
      <c r="I3" s="111"/>
      <c r="J3" s="111"/>
    </row>
    <row r="4" spans="2:11" ht="18" customHeight="1">
      <c r="B4" s="4">
        <v>2</v>
      </c>
      <c r="C4" s="5" t="s">
        <v>10</v>
      </c>
      <c r="D4" s="6">
        <v>44349</v>
      </c>
      <c r="E4" s="7"/>
      <c r="F4" s="7"/>
      <c r="G4" s="7"/>
      <c r="H4" s="7"/>
      <c r="I4" s="112"/>
      <c r="J4" s="112"/>
    </row>
    <row r="5" spans="2:11" ht="18" customHeight="1">
      <c r="B5" s="4">
        <v>3</v>
      </c>
      <c r="C5" s="5" t="s">
        <v>23</v>
      </c>
      <c r="D5" s="6">
        <v>44354</v>
      </c>
      <c r="E5" s="7"/>
      <c r="F5" s="7"/>
      <c r="G5" s="7"/>
      <c r="H5" s="7"/>
      <c r="I5" s="112"/>
      <c r="J5" s="112"/>
    </row>
    <row r="6" spans="2:11" ht="18" customHeight="1">
      <c r="B6" s="4">
        <v>4</v>
      </c>
      <c r="C6" s="5" t="s">
        <v>24</v>
      </c>
      <c r="D6" s="6">
        <v>44354</v>
      </c>
      <c r="E6" s="7"/>
      <c r="F6" s="7"/>
      <c r="G6" s="7"/>
      <c r="H6" s="7"/>
      <c r="I6" s="112"/>
      <c r="J6" s="112"/>
    </row>
    <row r="7" spans="2:11" ht="18" customHeight="1">
      <c r="B7" s="4">
        <v>5</v>
      </c>
      <c r="C7" s="5" t="s">
        <v>8</v>
      </c>
      <c r="D7" s="6">
        <v>44566</v>
      </c>
      <c r="E7" s="7"/>
      <c r="F7" s="7"/>
      <c r="G7" s="7"/>
      <c r="H7" s="7"/>
      <c r="I7" s="112"/>
      <c r="J7" s="112"/>
    </row>
    <row r="8" spans="2:11" ht="18" customHeight="1">
      <c r="B8" s="4">
        <v>6</v>
      </c>
      <c r="C8" s="5" t="s">
        <v>25</v>
      </c>
      <c r="D8" s="6">
        <v>44595</v>
      </c>
      <c r="E8" s="7"/>
      <c r="F8" s="7"/>
      <c r="G8" s="7"/>
      <c r="H8" s="7"/>
      <c r="I8" s="112"/>
      <c r="J8" s="112"/>
    </row>
    <row r="9" spans="2:11" ht="18" customHeight="1">
      <c r="B9" s="4">
        <v>7</v>
      </c>
      <c r="C9" s="5" t="s">
        <v>26</v>
      </c>
      <c r="D9" s="6">
        <v>44599</v>
      </c>
      <c r="E9" s="7"/>
      <c r="F9" s="7"/>
      <c r="G9" s="7"/>
      <c r="H9" s="7"/>
      <c r="I9" s="112"/>
      <c r="J9" s="112"/>
    </row>
    <row r="10" spans="2:11" ht="18" customHeight="1">
      <c r="B10" s="4">
        <v>8</v>
      </c>
      <c r="C10" s="5" t="s">
        <v>16</v>
      </c>
      <c r="D10" s="6">
        <v>44713</v>
      </c>
      <c r="E10" s="7"/>
      <c r="F10" s="7"/>
      <c r="G10" s="7"/>
      <c r="H10" s="7"/>
      <c r="I10" s="112"/>
      <c r="J10" s="112"/>
    </row>
    <row r="11" spans="2:11" ht="18" customHeight="1">
      <c r="B11" s="4">
        <v>9</v>
      </c>
      <c r="C11" s="5" t="s">
        <v>27</v>
      </c>
      <c r="D11" s="6">
        <v>44714</v>
      </c>
      <c r="E11" s="7"/>
      <c r="F11" s="7"/>
      <c r="G11" s="7"/>
      <c r="H11" s="7"/>
      <c r="I11" s="112"/>
      <c r="J11" s="112"/>
    </row>
    <row r="12" spans="2:11" ht="18" customHeight="1">
      <c r="B12" s="4">
        <v>10</v>
      </c>
      <c r="C12" s="5" t="s">
        <v>28</v>
      </c>
      <c r="D12" s="6">
        <v>44715</v>
      </c>
      <c r="E12" s="7"/>
      <c r="F12" s="7"/>
      <c r="G12" s="7"/>
      <c r="H12" s="7"/>
      <c r="I12" s="112"/>
      <c r="J12" s="112"/>
    </row>
    <row r="13" spans="2:11" ht="18" customHeight="1">
      <c r="B13" s="4">
        <v>11</v>
      </c>
      <c r="C13" s="5" t="s">
        <v>29</v>
      </c>
      <c r="D13" s="6">
        <v>44715</v>
      </c>
      <c r="E13" s="7"/>
      <c r="F13" s="7"/>
      <c r="G13" s="7"/>
      <c r="H13" s="7"/>
      <c r="I13" s="112"/>
      <c r="J13" s="112"/>
    </row>
    <row r="14" spans="2:11" ht="18" customHeight="1">
      <c r="B14" s="4">
        <v>12</v>
      </c>
      <c r="C14" s="5" t="s">
        <v>30</v>
      </c>
      <c r="D14" s="6">
        <v>44715</v>
      </c>
      <c r="E14" s="7"/>
      <c r="F14" s="7"/>
      <c r="G14" s="7"/>
      <c r="H14" s="7"/>
      <c r="I14" s="112"/>
      <c r="J14" s="112"/>
    </row>
    <row r="15" spans="2:11" ht="18" customHeight="1">
      <c r="B15" s="4">
        <v>13</v>
      </c>
      <c r="C15" s="5" t="s">
        <v>31</v>
      </c>
      <c r="D15" s="6">
        <v>44719</v>
      </c>
      <c r="E15" s="7"/>
      <c r="F15" s="7"/>
      <c r="G15" s="7"/>
      <c r="H15" s="7"/>
      <c r="I15" s="112"/>
      <c r="J15" s="112"/>
    </row>
    <row r="16" spans="2:11" ht="18" customHeight="1">
      <c r="B16" s="4">
        <v>14</v>
      </c>
      <c r="C16" s="5" t="s">
        <v>4</v>
      </c>
      <c r="D16" s="6">
        <v>44719</v>
      </c>
      <c r="E16" s="7"/>
      <c r="F16" s="7"/>
      <c r="G16" s="7"/>
      <c r="H16" s="7"/>
      <c r="I16" s="112"/>
      <c r="J16" s="112"/>
    </row>
    <row r="17" spans="2:10" ht="18" customHeight="1">
      <c r="B17" s="4">
        <v>15</v>
      </c>
      <c r="C17" s="5" t="s">
        <v>9</v>
      </c>
      <c r="D17" s="6">
        <v>44719</v>
      </c>
      <c r="E17" s="7"/>
      <c r="F17" s="7"/>
      <c r="G17" s="7"/>
      <c r="H17" s="7"/>
      <c r="I17" s="112"/>
      <c r="J17" s="112"/>
    </row>
    <row r="18" spans="2:10" ht="18" customHeight="1">
      <c r="B18" s="4">
        <v>16</v>
      </c>
      <c r="C18" s="5" t="s">
        <v>32</v>
      </c>
      <c r="D18" s="6">
        <v>44719</v>
      </c>
      <c r="E18" s="7"/>
      <c r="F18" s="7"/>
      <c r="G18" s="7"/>
      <c r="H18" s="7"/>
      <c r="I18" s="112"/>
      <c r="J18" s="112"/>
    </row>
    <row r="19" spans="2:10" ht="18" customHeight="1">
      <c r="B19" s="4">
        <v>17</v>
      </c>
      <c r="C19" s="5" t="s">
        <v>33</v>
      </c>
      <c r="D19" s="6">
        <v>44719</v>
      </c>
      <c r="E19" s="7"/>
      <c r="F19" s="7"/>
      <c r="G19" s="7"/>
      <c r="H19" s="7"/>
      <c r="I19" s="112"/>
      <c r="J19" s="112"/>
    </row>
    <row r="20" spans="2:10" ht="18" customHeight="1">
      <c r="B20" s="4">
        <v>18</v>
      </c>
      <c r="C20" s="5" t="s">
        <v>34</v>
      </c>
      <c r="D20" s="6">
        <v>44719</v>
      </c>
      <c r="E20" s="7"/>
      <c r="F20" s="7"/>
      <c r="G20" s="7"/>
      <c r="H20" s="7"/>
      <c r="I20" s="112"/>
      <c r="J20" s="112"/>
    </row>
    <row r="21" spans="2:10" ht="18" customHeight="1">
      <c r="B21" s="4">
        <v>19</v>
      </c>
      <c r="C21" s="5" t="s">
        <v>35</v>
      </c>
      <c r="D21" s="6">
        <v>44719</v>
      </c>
      <c r="E21" s="7"/>
      <c r="F21" s="7"/>
      <c r="G21" s="7"/>
      <c r="H21" s="7"/>
      <c r="I21" s="112"/>
      <c r="J21" s="112"/>
    </row>
    <row r="22" spans="2:10" ht="18" customHeight="1">
      <c r="B22" s="4">
        <v>20</v>
      </c>
      <c r="C22" s="5" t="s">
        <v>3</v>
      </c>
      <c r="D22" s="6">
        <v>44723</v>
      </c>
      <c r="E22" s="7"/>
      <c r="F22" s="7"/>
      <c r="G22" s="7"/>
      <c r="H22" s="7"/>
      <c r="I22" s="112"/>
      <c r="J22" s="112"/>
    </row>
    <row r="23" spans="2:10" ht="18" customHeight="1">
      <c r="B23" s="4">
        <v>21</v>
      </c>
      <c r="C23" s="5" t="s">
        <v>28</v>
      </c>
      <c r="D23" s="6">
        <v>44727</v>
      </c>
      <c r="E23" s="7"/>
      <c r="F23" s="7"/>
      <c r="G23" s="7"/>
      <c r="H23" s="7"/>
      <c r="I23" s="112"/>
      <c r="J23" s="112"/>
    </row>
    <row r="24" spans="2:10" ht="18" customHeight="1">
      <c r="B24" s="4">
        <v>22</v>
      </c>
      <c r="C24" s="5" t="s">
        <v>25</v>
      </c>
      <c r="D24" s="6">
        <v>44729</v>
      </c>
      <c r="E24" s="7"/>
      <c r="F24" s="7"/>
      <c r="G24" s="7"/>
      <c r="H24" s="7"/>
      <c r="I24" s="112"/>
      <c r="J24" s="112"/>
    </row>
    <row r="25" spans="2:10" ht="18" customHeight="1">
      <c r="B25" s="4">
        <v>23</v>
      </c>
      <c r="C25" s="5" t="s">
        <v>19</v>
      </c>
      <c r="D25" s="6">
        <v>44739</v>
      </c>
      <c r="E25" s="7"/>
      <c r="F25" s="7"/>
      <c r="G25" s="7"/>
      <c r="H25" s="7"/>
      <c r="I25" s="112"/>
      <c r="J25" s="112"/>
    </row>
    <row r="26" spans="2:10" ht="18" customHeight="1">
      <c r="B26" s="8">
        <v>24</v>
      </c>
      <c r="C26" s="9" t="s">
        <v>36</v>
      </c>
      <c r="D26" s="10">
        <v>44743</v>
      </c>
      <c r="E26" s="113"/>
      <c r="F26" s="113"/>
      <c r="G26" s="113"/>
      <c r="H26" s="113"/>
      <c r="I26" s="114"/>
      <c r="J26" s="114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19"/>
  <sheetViews>
    <sheetView workbookViewId="0">
      <selection activeCell="H22" sqref="H22"/>
    </sheetView>
  </sheetViews>
  <sheetFormatPr defaultRowHeight="17.399999999999999"/>
  <cols>
    <col min="1" max="1" width="2.19921875" customWidth="1"/>
    <col min="2" max="2" width="10.796875" customWidth="1"/>
    <col min="3" max="3" width="10.19921875" customWidth="1"/>
    <col min="4" max="4" width="10.5" customWidth="1"/>
    <col min="5" max="5" width="13.296875" customWidth="1"/>
    <col min="8" max="8" width="14.796875" customWidth="1"/>
    <col min="9" max="9" width="16.09765625" customWidth="1"/>
  </cols>
  <sheetData>
    <row r="1" spans="2:11" ht="34.200000000000003" customHeight="1" thickBot="1">
      <c r="B1" s="172" t="s">
        <v>341</v>
      </c>
      <c r="C1" s="172"/>
      <c r="D1" s="172"/>
      <c r="E1" s="172"/>
      <c r="F1" s="172"/>
      <c r="G1" s="172"/>
    </row>
    <row r="2" spans="2:11" ht="17.399999999999999" customHeight="1" thickTop="1">
      <c r="B2" s="11"/>
    </row>
    <row r="3" spans="2:11" ht="17.399999999999999" customHeight="1"/>
    <row r="4" spans="2:11" ht="17.399999999999999" customHeight="1"/>
    <row r="5" spans="2:11" ht="17.399999999999999" customHeight="1"/>
    <row r="6" spans="2:11" ht="17.399999999999999" customHeight="1"/>
    <row r="7" spans="2:11" ht="17.399999999999999" customHeight="1"/>
    <row r="11" spans="2:11" ht="19.8" customHeight="1">
      <c r="B11" s="153" t="s">
        <v>58</v>
      </c>
      <c r="C11" s="153" t="s">
        <v>59</v>
      </c>
      <c r="D11" s="153" t="s">
        <v>60</v>
      </c>
      <c r="E11" s="153" t="s">
        <v>61</v>
      </c>
      <c r="F11" s="153" t="s">
        <v>62</v>
      </c>
      <c r="G11" s="153" t="s">
        <v>63</v>
      </c>
      <c r="H11" s="153" t="s">
        <v>64</v>
      </c>
      <c r="J11" s="115" t="s">
        <v>5</v>
      </c>
      <c r="K11" s="14"/>
    </row>
    <row r="12" spans="2:11" ht="19.8" customHeight="1">
      <c r="B12" s="101" t="s">
        <v>65</v>
      </c>
      <c r="C12" s="101" t="s">
        <v>66</v>
      </c>
      <c r="D12" s="101" t="s">
        <v>67</v>
      </c>
      <c r="E12" s="101">
        <v>100</v>
      </c>
      <c r="F12" s="101">
        <v>100</v>
      </c>
      <c r="G12" s="154">
        <f>SUM(E12:F12)</f>
        <v>200</v>
      </c>
      <c r="H12" s="101"/>
      <c r="J12" s="115" t="s">
        <v>7</v>
      </c>
      <c r="K12" s="14"/>
    </row>
    <row r="13" spans="2:11" ht="19.8" customHeight="1">
      <c r="B13" s="101" t="s">
        <v>68</v>
      </c>
      <c r="C13" s="101" t="s">
        <v>69</v>
      </c>
      <c r="D13" s="101" t="s">
        <v>70</v>
      </c>
      <c r="E13" s="101">
        <v>52</v>
      </c>
      <c r="F13" s="101">
        <v>88</v>
      </c>
      <c r="G13" s="154">
        <f t="shared" ref="G13:G19" si="0">SUM(E13:F13)</f>
        <v>140</v>
      </c>
      <c r="H13" s="101"/>
      <c r="J13" s="115" t="s">
        <v>6</v>
      </c>
      <c r="K13" s="14"/>
    </row>
    <row r="14" spans="2:11" ht="19.8" customHeight="1">
      <c r="B14" s="101" t="s">
        <v>71</v>
      </c>
      <c r="C14" s="101" t="s">
        <v>72</v>
      </c>
      <c r="D14" s="101" t="s">
        <v>73</v>
      </c>
      <c r="E14" s="101">
        <v>74</v>
      </c>
      <c r="F14" s="101">
        <v>78</v>
      </c>
      <c r="G14" s="154">
        <f t="shared" si="0"/>
        <v>152</v>
      </c>
      <c r="H14" s="101"/>
      <c r="J14" s="115" t="s">
        <v>61</v>
      </c>
      <c r="K14" s="14"/>
    </row>
    <row r="15" spans="2:11" ht="19.8" customHeight="1">
      <c r="B15" s="101" t="s">
        <v>74</v>
      </c>
      <c r="C15" s="101" t="s">
        <v>72</v>
      </c>
      <c r="D15" s="101" t="s">
        <v>75</v>
      </c>
      <c r="E15" s="101">
        <v>15</v>
      </c>
      <c r="F15" s="101">
        <v>35</v>
      </c>
      <c r="G15" s="154">
        <f t="shared" si="0"/>
        <v>50</v>
      </c>
      <c r="H15" s="101"/>
      <c r="J15" s="115" t="s">
        <v>62</v>
      </c>
      <c r="K15" s="14"/>
    </row>
    <row r="16" spans="2:11" ht="19.8" customHeight="1">
      <c r="B16" s="101" t="s">
        <v>76</v>
      </c>
      <c r="C16" s="101" t="s">
        <v>66</v>
      </c>
      <c r="D16" s="101" t="s">
        <v>77</v>
      </c>
      <c r="E16" s="101">
        <v>89</v>
      </c>
      <c r="F16" s="101">
        <v>89</v>
      </c>
      <c r="G16" s="154">
        <f t="shared" si="0"/>
        <v>178</v>
      </c>
      <c r="H16" s="101"/>
    </row>
    <row r="17" spans="2:15" ht="19.8" customHeight="1">
      <c r="B17" s="101" t="s">
        <v>78</v>
      </c>
      <c r="C17" s="101" t="s">
        <v>79</v>
      </c>
      <c r="D17" s="101" t="s">
        <v>80</v>
      </c>
      <c r="E17" s="101">
        <v>8</v>
      </c>
      <c r="F17" s="101">
        <v>10</v>
      </c>
      <c r="G17" s="154">
        <f t="shared" si="0"/>
        <v>18</v>
      </c>
      <c r="H17" s="101"/>
      <c r="J17" s="115" t="s">
        <v>63</v>
      </c>
      <c r="K17" s="14">
        <v>0</v>
      </c>
      <c r="L17" s="14">
        <v>50</v>
      </c>
      <c r="M17" s="14">
        <v>100</v>
      </c>
      <c r="N17" s="14">
        <v>150</v>
      </c>
      <c r="O17" s="14">
        <v>200</v>
      </c>
    </row>
    <row r="18" spans="2:15" ht="19.8" customHeight="1">
      <c r="B18" s="101" t="s">
        <v>81</v>
      </c>
      <c r="C18" s="101" t="s">
        <v>66</v>
      </c>
      <c r="D18" s="101" t="s">
        <v>82</v>
      </c>
      <c r="E18" s="101">
        <v>99</v>
      </c>
      <c r="F18" s="101">
        <v>55</v>
      </c>
      <c r="G18" s="154">
        <f t="shared" si="0"/>
        <v>154</v>
      </c>
      <c r="H18" s="101"/>
      <c r="J18" s="115" t="s">
        <v>64</v>
      </c>
      <c r="K18" s="14" t="s">
        <v>83</v>
      </c>
      <c r="L18" s="14" t="s">
        <v>84</v>
      </c>
      <c r="M18" s="14" t="s">
        <v>85</v>
      </c>
      <c r="N18" s="14" t="s">
        <v>86</v>
      </c>
      <c r="O18" s="14" t="s">
        <v>87</v>
      </c>
    </row>
    <row r="19" spans="2:15" ht="19.8" customHeight="1">
      <c r="B19" s="101" t="s">
        <v>88</v>
      </c>
      <c r="C19" s="101" t="s">
        <v>72</v>
      </c>
      <c r="D19" s="101" t="s">
        <v>89</v>
      </c>
      <c r="E19" s="101">
        <v>66</v>
      </c>
      <c r="F19" s="101">
        <v>78</v>
      </c>
      <c r="G19" s="154">
        <f t="shared" si="0"/>
        <v>144</v>
      </c>
      <c r="H19" s="101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11"/>
  <sheetViews>
    <sheetView zoomScaleNormal="100" workbookViewId="0">
      <selection activeCell="L15" sqref="L15"/>
    </sheetView>
  </sheetViews>
  <sheetFormatPr defaultColWidth="9" defaultRowHeight="17.399999999999999"/>
  <cols>
    <col min="5" max="5" width="9" style="20"/>
    <col min="6" max="6" width="12" customWidth="1"/>
    <col min="7" max="7" width="5" customWidth="1"/>
    <col min="8" max="9" width="10.5" customWidth="1"/>
  </cols>
  <sheetData>
    <row r="2" spans="1:9" ht="26.4" customHeight="1">
      <c r="A2" s="158" t="s">
        <v>90</v>
      </c>
      <c r="B2" s="158" t="s">
        <v>91</v>
      </c>
      <c r="C2" s="158" t="s">
        <v>92</v>
      </c>
      <c r="D2" s="158" t="s">
        <v>93</v>
      </c>
      <c r="E2" s="158" t="s">
        <v>94</v>
      </c>
      <c r="F2" s="158" t="s">
        <v>95</v>
      </c>
      <c r="G2" s="15"/>
      <c r="H2" s="189" t="s">
        <v>96</v>
      </c>
      <c r="I2" s="189"/>
    </row>
    <row r="3" spans="1:9" ht="26.4" customHeight="1">
      <c r="A3" s="156" t="s">
        <v>97</v>
      </c>
      <c r="B3" s="156">
        <v>88</v>
      </c>
      <c r="C3" s="156">
        <v>90</v>
      </c>
      <c r="D3" s="156">
        <f>SUM(B3:C3)</f>
        <v>178</v>
      </c>
      <c r="E3" s="156">
        <f>RANK(D3,$D$3:$D$8)</f>
        <v>6</v>
      </c>
      <c r="F3" s="159"/>
      <c r="G3" s="15"/>
      <c r="H3" s="116" t="s">
        <v>94</v>
      </c>
      <c r="I3" s="116" t="s">
        <v>98</v>
      </c>
    </row>
    <row r="4" spans="1:9" ht="26.4" customHeight="1">
      <c r="A4" s="156" t="s">
        <v>99</v>
      </c>
      <c r="B4" s="156">
        <v>98</v>
      </c>
      <c r="C4" s="156">
        <v>94</v>
      </c>
      <c r="D4" s="156">
        <f t="shared" ref="D4:D6" si="0">SUM(B4:C4)</f>
        <v>192</v>
      </c>
      <c r="E4" s="156">
        <f t="shared" ref="E4:E8" si="1">RANK(D4,$D$3:$D$8)</f>
        <v>2</v>
      </c>
      <c r="F4" s="159"/>
      <c r="G4" s="15"/>
      <c r="H4" s="117">
        <v>1</v>
      </c>
      <c r="I4" s="118" t="s">
        <v>100</v>
      </c>
    </row>
    <row r="5" spans="1:9" ht="26.4" customHeight="1">
      <c r="A5" s="156" t="s">
        <v>101</v>
      </c>
      <c r="B5" s="156">
        <v>91</v>
      </c>
      <c r="C5" s="156">
        <v>90</v>
      </c>
      <c r="D5" s="156">
        <f t="shared" si="0"/>
        <v>181</v>
      </c>
      <c r="E5" s="156">
        <f t="shared" si="1"/>
        <v>4</v>
      </c>
      <c r="F5" s="159"/>
      <c r="G5" s="15"/>
      <c r="H5" s="17">
        <v>2</v>
      </c>
      <c r="I5" s="18" t="s">
        <v>102</v>
      </c>
    </row>
    <row r="6" spans="1:9" ht="26.4" customHeight="1">
      <c r="A6" s="156" t="s">
        <v>103</v>
      </c>
      <c r="B6" s="156">
        <v>95</v>
      </c>
      <c r="C6" s="156">
        <v>90</v>
      </c>
      <c r="D6" s="156">
        <f t="shared" si="0"/>
        <v>185</v>
      </c>
      <c r="E6" s="156">
        <f t="shared" si="1"/>
        <v>3</v>
      </c>
      <c r="F6" s="159"/>
      <c r="G6" s="15"/>
      <c r="H6" s="117">
        <v>3</v>
      </c>
      <c r="I6" s="118" t="s">
        <v>104</v>
      </c>
    </row>
    <row r="7" spans="1:9" ht="26.4" customHeight="1">
      <c r="A7" s="156" t="s">
        <v>105</v>
      </c>
      <c r="B7" s="156">
        <v>96</v>
      </c>
      <c r="C7" s="156">
        <v>97</v>
      </c>
      <c r="D7" s="156">
        <f>SUM(B7:C7)</f>
        <v>193</v>
      </c>
      <c r="E7" s="156">
        <f t="shared" si="1"/>
        <v>1</v>
      </c>
      <c r="F7" s="159"/>
      <c r="G7" s="15"/>
      <c r="H7" s="19">
        <v>4</v>
      </c>
      <c r="I7" s="16" t="s">
        <v>106</v>
      </c>
    </row>
    <row r="8" spans="1:9" ht="26.4" customHeight="1">
      <c r="A8" s="156" t="s">
        <v>107</v>
      </c>
      <c r="B8" s="156">
        <v>91</v>
      </c>
      <c r="C8" s="156">
        <v>90</v>
      </c>
      <c r="D8" s="156">
        <f>SUM(B8:C8)</f>
        <v>181</v>
      </c>
      <c r="E8" s="156">
        <f t="shared" si="1"/>
        <v>4</v>
      </c>
      <c r="F8" s="159"/>
      <c r="G8" s="15"/>
      <c r="H8" s="119">
        <v>5</v>
      </c>
      <c r="I8" s="120" t="s">
        <v>108</v>
      </c>
    </row>
    <row r="9" spans="1:9">
      <c r="G9" s="15"/>
    </row>
    <row r="10" spans="1:9">
      <c r="G10" s="15"/>
    </row>
    <row r="11" spans="1:9">
      <c r="G11" s="15"/>
    </row>
  </sheetData>
  <mergeCells count="1">
    <mergeCell ref="H2:I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K11"/>
  <sheetViews>
    <sheetView showGridLines="0" zoomScaleNormal="100" workbookViewId="0">
      <selection activeCell="P16" sqref="P16"/>
    </sheetView>
  </sheetViews>
  <sheetFormatPr defaultRowHeight="17.399999999999999"/>
  <cols>
    <col min="1" max="1" width="3" customWidth="1"/>
    <col min="5" max="5" width="12" customWidth="1"/>
    <col min="6" max="6" width="2.8984375" customWidth="1"/>
  </cols>
  <sheetData>
    <row r="1" spans="2:11" ht="15" customHeight="1"/>
    <row r="2" spans="2:11" ht="22.2" customHeight="1">
      <c r="B2" s="155" t="s">
        <v>109</v>
      </c>
      <c r="C2" s="155" t="s">
        <v>110</v>
      </c>
      <c r="D2" s="155" t="s">
        <v>111</v>
      </c>
      <c r="E2" s="155" t="s">
        <v>112</v>
      </c>
    </row>
    <row r="3" spans="2:11" ht="22.2" customHeight="1">
      <c r="B3" s="156">
        <v>120368</v>
      </c>
      <c r="C3" s="156" t="s">
        <v>113</v>
      </c>
      <c r="D3" s="156">
        <v>200</v>
      </c>
      <c r="E3" s="157"/>
    </row>
    <row r="4" spans="2:11" ht="22.2" customHeight="1">
      <c r="B4" s="156">
        <v>120625</v>
      </c>
      <c r="C4" s="156" t="s">
        <v>114</v>
      </c>
      <c r="D4" s="156">
        <v>538</v>
      </c>
      <c r="E4" s="157"/>
    </row>
    <row r="5" spans="2:11" ht="22.2" customHeight="1">
      <c r="B5" s="156">
        <v>120615</v>
      </c>
      <c r="C5" s="156" t="s">
        <v>115</v>
      </c>
      <c r="D5" s="156">
        <v>425</v>
      </c>
      <c r="E5" s="157"/>
    </row>
    <row r="6" spans="2:11" ht="22.2" customHeight="1">
      <c r="B6" s="156">
        <v>120248</v>
      </c>
      <c r="C6" s="156" t="s">
        <v>116</v>
      </c>
      <c r="D6" s="156">
        <v>249</v>
      </c>
      <c r="E6" s="157"/>
    </row>
    <row r="7" spans="2:11" ht="22.2" customHeight="1">
      <c r="B7" s="156">
        <v>120357</v>
      </c>
      <c r="C7" s="156" t="s">
        <v>117</v>
      </c>
      <c r="D7" s="156">
        <v>324</v>
      </c>
      <c r="E7" s="157"/>
    </row>
    <row r="8" spans="2:11" ht="22.2" customHeight="1">
      <c r="B8" s="156">
        <v>120316</v>
      </c>
      <c r="C8" s="156" t="s">
        <v>118</v>
      </c>
      <c r="D8" s="156">
        <v>359</v>
      </c>
      <c r="E8" s="157"/>
      <c r="G8" s="21" t="s">
        <v>119</v>
      </c>
      <c r="H8" s="15"/>
      <c r="I8" s="15"/>
      <c r="J8" s="15"/>
    </row>
    <row r="9" spans="2:11" ht="22.2" customHeight="1">
      <c r="B9" s="156">
        <v>120395</v>
      </c>
      <c r="C9" s="156" t="s">
        <v>120</v>
      </c>
      <c r="D9" s="156">
        <v>200</v>
      </c>
      <c r="E9" s="157"/>
      <c r="G9" s="121" t="s">
        <v>121</v>
      </c>
      <c r="H9" s="16">
        <v>200</v>
      </c>
      <c r="I9" s="16">
        <v>300</v>
      </c>
      <c r="J9" s="16">
        <v>400</v>
      </c>
      <c r="K9" s="16">
        <v>500</v>
      </c>
    </row>
    <row r="10" spans="2:11" ht="22.2" customHeight="1">
      <c r="B10" s="156">
        <v>120574</v>
      </c>
      <c r="C10" s="156" t="s">
        <v>122</v>
      </c>
      <c r="D10" s="156">
        <v>500</v>
      </c>
      <c r="E10" s="157"/>
      <c r="G10" s="121" t="s">
        <v>0</v>
      </c>
      <c r="H10" s="16" t="s">
        <v>84</v>
      </c>
      <c r="I10" s="16" t="s">
        <v>123</v>
      </c>
      <c r="J10" s="16" t="s">
        <v>124</v>
      </c>
      <c r="K10" s="16" t="s">
        <v>87</v>
      </c>
    </row>
    <row r="11" spans="2:11" ht="9.6" customHeight="1">
      <c r="B11" s="22"/>
      <c r="C11" s="15"/>
      <c r="D11" s="15"/>
      <c r="E11" s="15"/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16"/>
  <sheetViews>
    <sheetView showGridLines="0" workbookViewId="0">
      <selection activeCell="J19" sqref="J19"/>
    </sheetView>
  </sheetViews>
  <sheetFormatPr defaultColWidth="8.69921875" defaultRowHeight="19.2" customHeight="1"/>
  <cols>
    <col min="1" max="1" width="3.69921875" style="24" customWidth="1"/>
    <col min="2" max="7" width="8.69921875" style="24"/>
    <col min="8" max="8" width="9.3984375" style="24" customWidth="1"/>
    <col min="9" max="9" width="8.69921875" style="24"/>
    <col min="10" max="10" width="18.8984375" style="24" customWidth="1"/>
    <col min="11" max="12" width="10.09765625" style="24" customWidth="1"/>
    <col min="13" max="13" width="8.69921875" style="24"/>
    <col min="14" max="14" width="14.59765625" style="24" bestFit="1" customWidth="1"/>
    <col min="15" max="16384" width="8.69921875" style="24"/>
  </cols>
  <sheetData>
    <row r="2" spans="2:14" ht="21" customHeight="1">
      <c r="B2" s="125" t="s">
        <v>126</v>
      </c>
      <c r="C2" s="125" t="s">
        <v>127</v>
      </c>
      <c r="D2" s="23"/>
      <c r="E2" s="122" t="s">
        <v>128</v>
      </c>
      <c r="F2" s="122" t="s">
        <v>129</v>
      </c>
      <c r="G2" s="122" t="s">
        <v>126</v>
      </c>
      <c r="H2" s="122" t="s">
        <v>376</v>
      </c>
      <c r="I2" s="122" t="s">
        <v>130</v>
      </c>
      <c r="J2" s="122" t="s">
        <v>131</v>
      </c>
      <c r="K2" s="122" t="s">
        <v>132</v>
      </c>
      <c r="L2" s="122" t="s">
        <v>133</v>
      </c>
      <c r="M2" s="122" t="s">
        <v>134</v>
      </c>
      <c r="N2" s="122" t="s">
        <v>377</v>
      </c>
    </row>
    <row r="3" spans="2:14" ht="21" customHeight="1">
      <c r="B3" s="124" t="s">
        <v>135</v>
      </c>
      <c r="C3" s="124">
        <v>1</v>
      </c>
      <c r="D3" s="23"/>
      <c r="E3" s="26" t="s">
        <v>136</v>
      </c>
      <c r="F3" s="27" t="s">
        <v>137</v>
      </c>
      <c r="G3" s="25" t="s">
        <v>138</v>
      </c>
      <c r="H3" s="123"/>
      <c r="I3" s="25" t="s">
        <v>139</v>
      </c>
      <c r="J3" s="25" t="s">
        <v>140</v>
      </c>
      <c r="K3" s="27">
        <v>99</v>
      </c>
      <c r="L3" s="27">
        <v>79</v>
      </c>
      <c r="M3" s="25">
        <f>AVERAGE(K3:L3)</f>
        <v>89</v>
      </c>
      <c r="N3" s="123"/>
    </row>
    <row r="4" spans="2:14" ht="21" customHeight="1">
      <c r="B4" s="124" t="s">
        <v>141</v>
      </c>
      <c r="C4" s="124">
        <v>2</v>
      </c>
      <c r="D4" s="23"/>
      <c r="E4" s="26" t="s">
        <v>142</v>
      </c>
      <c r="F4" s="27" t="s">
        <v>143</v>
      </c>
      <c r="G4" s="25" t="s">
        <v>135</v>
      </c>
      <c r="H4" s="123"/>
      <c r="I4" s="25" t="s">
        <v>144</v>
      </c>
      <c r="J4" s="25" t="s">
        <v>145</v>
      </c>
      <c r="K4" s="27">
        <v>100</v>
      </c>
      <c r="L4" s="27">
        <v>97</v>
      </c>
      <c r="M4" s="25">
        <f t="shared" ref="M4:M13" si="0">AVERAGE(K4:L4)</f>
        <v>98.5</v>
      </c>
      <c r="N4" s="123"/>
    </row>
    <row r="5" spans="2:14" ht="21" customHeight="1">
      <c r="B5" s="126" t="s">
        <v>138</v>
      </c>
      <c r="C5" s="126">
        <v>3</v>
      </c>
      <c r="D5" s="23"/>
      <c r="E5" s="26" t="s">
        <v>146</v>
      </c>
      <c r="F5" s="27" t="s">
        <v>147</v>
      </c>
      <c r="G5" s="25" t="s">
        <v>138</v>
      </c>
      <c r="H5" s="123"/>
      <c r="I5" s="25" t="s">
        <v>148</v>
      </c>
      <c r="J5" s="25" t="s">
        <v>149</v>
      </c>
      <c r="K5" s="27">
        <v>93</v>
      </c>
      <c r="L5" s="27">
        <v>91</v>
      </c>
      <c r="M5" s="25">
        <f t="shared" si="0"/>
        <v>92</v>
      </c>
      <c r="N5" s="123"/>
    </row>
    <row r="6" spans="2:14" ht="21" customHeight="1">
      <c r="B6" s="23"/>
      <c r="C6" s="23"/>
      <c r="D6" s="23"/>
      <c r="E6" s="26" t="s">
        <v>150</v>
      </c>
      <c r="F6" s="27" t="s">
        <v>151</v>
      </c>
      <c r="G6" s="25" t="s">
        <v>141</v>
      </c>
      <c r="H6" s="123"/>
      <c r="I6" s="25" t="s">
        <v>152</v>
      </c>
      <c r="J6" s="25" t="s">
        <v>153</v>
      </c>
      <c r="K6" s="27">
        <v>76</v>
      </c>
      <c r="L6" s="27">
        <v>79</v>
      </c>
      <c r="M6" s="25">
        <f t="shared" si="0"/>
        <v>77.5</v>
      </c>
      <c r="N6" s="123"/>
    </row>
    <row r="7" spans="2:14" ht="21" customHeight="1">
      <c r="B7" s="23"/>
      <c r="C7" s="23"/>
      <c r="D7" s="23"/>
      <c r="E7" s="26" t="s">
        <v>136</v>
      </c>
      <c r="F7" s="27" t="s">
        <v>147</v>
      </c>
      <c r="G7" s="25" t="s">
        <v>135</v>
      </c>
      <c r="H7" s="123"/>
      <c r="I7" s="25" t="s">
        <v>154</v>
      </c>
      <c r="J7" s="25" t="s">
        <v>155</v>
      </c>
      <c r="K7" s="27">
        <v>82</v>
      </c>
      <c r="L7" s="27">
        <v>79</v>
      </c>
      <c r="M7" s="25">
        <f t="shared" si="0"/>
        <v>80.5</v>
      </c>
      <c r="N7" s="123"/>
    </row>
    <row r="8" spans="2:14" ht="21" customHeight="1">
      <c r="B8" s="125" t="s">
        <v>134</v>
      </c>
      <c r="C8" s="125" t="s">
        <v>156</v>
      </c>
      <c r="D8" s="23"/>
      <c r="E8" s="26" t="s">
        <v>142</v>
      </c>
      <c r="F8" s="27" t="s">
        <v>143</v>
      </c>
      <c r="G8" s="25" t="s">
        <v>141</v>
      </c>
      <c r="H8" s="123"/>
      <c r="I8" s="25" t="s">
        <v>157</v>
      </c>
      <c r="J8" s="25" t="s">
        <v>158</v>
      </c>
      <c r="K8" s="27">
        <v>98</v>
      </c>
      <c r="L8" s="27">
        <v>76</v>
      </c>
      <c r="M8" s="25">
        <f t="shared" si="0"/>
        <v>87</v>
      </c>
      <c r="N8" s="123"/>
    </row>
    <row r="9" spans="2:14" ht="21" customHeight="1">
      <c r="B9" s="124">
        <v>0</v>
      </c>
      <c r="C9" s="127" t="s">
        <v>159</v>
      </c>
      <c r="D9" s="23"/>
      <c r="E9" s="26" t="s">
        <v>146</v>
      </c>
      <c r="F9" s="27" t="s">
        <v>137</v>
      </c>
      <c r="G9" s="25" t="s">
        <v>135</v>
      </c>
      <c r="H9" s="123"/>
      <c r="I9" s="25" t="s">
        <v>160</v>
      </c>
      <c r="J9" s="25" t="s">
        <v>161</v>
      </c>
      <c r="K9" s="27">
        <v>88</v>
      </c>
      <c r="L9" s="27">
        <v>89</v>
      </c>
      <c r="M9" s="25">
        <f t="shared" si="0"/>
        <v>88.5</v>
      </c>
      <c r="N9" s="123"/>
    </row>
    <row r="10" spans="2:14" ht="21" customHeight="1">
      <c r="B10" s="124">
        <v>60</v>
      </c>
      <c r="C10" s="127" t="s">
        <v>162</v>
      </c>
      <c r="D10" s="23"/>
      <c r="E10" s="26" t="s">
        <v>163</v>
      </c>
      <c r="F10" s="27" t="s">
        <v>164</v>
      </c>
      <c r="G10" s="25" t="s">
        <v>165</v>
      </c>
      <c r="H10" s="123"/>
      <c r="I10" s="25" t="s">
        <v>166</v>
      </c>
      <c r="J10" s="25" t="s">
        <v>167</v>
      </c>
      <c r="K10" s="27">
        <v>94</v>
      </c>
      <c r="L10" s="27">
        <v>78</v>
      </c>
      <c r="M10" s="25">
        <f t="shared" si="0"/>
        <v>86</v>
      </c>
      <c r="N10" s="123"/>
    </row>
    <row r="11" spans="2:14" ht="21" customHeight="1">
      <c r="B11" s="124">
        <v>70</v>
      </c>
      <c r="C11" s="127" t="s">
        <v>168</v>
      </c>
      <c r="D11" s="23"/>
      <c r="E11" s="26" t="s">
        <v>169</v>
      </c>
      <c r="F11" s="27" t="s">
        <v>164</v>
      </c>
      <c r="G11" s="25" t="s">
        <v>170</v>
      </c>
      <c r="H11" s="123"/>
      <c r="I11" s="25" t="s">
        <v>171</v>
      </c>
      <c r="J11" s="25" t="s">
        <v>172</v>
      </c>
      <c r="K11" s="27">
        <v>83</v>
      </c>
      <c r="L11" s="27">
        <v>82</v>
      </c>
      <c r="M11" s="25">
        <f t="shared" si="0"/>
        <v>82.5</v>
      </c>
      <c r="N11" s="123"/>
    </row>
    <row r="12" spans="2:14" ht="21" customHeight="1">
      <c r="B12" s="124">
        <v>80</v>
      </c>
      <c r="C12" s="127" t="s">
        <v>173</v>
      </c>
      <c r="D12" s="23"/>
      <c r="E12" s="26" t="s">
        <v>174</v>
      </c>
      <c r="F12" s="27" t="s">
        <v>175</v>
      </c>
      <c r="G12" s="25" t="s">
        <v>176</v>
      </c>
      <c r="H12" s="123"/>
      <c r="I12" s="25" t="s">
        <v>177</v>
      </c>
      <c r="J12" s="25" t="s">
        <v>178</v>
      </c>
      <c r="K12" s="27">
        <v>81</v>
      </c>
      <c r="L12" s="27">
        <v>90</v>
      </c>
      <c r="M12" s="25">
        <f t="shared" si="0"/>
        <v>85.5</v>
      </c>
      <c r="N12" s="123"/>
    </row>
    <row r="13" spans="2:14" ht="21" customHeight="1">
      <c r="B13" s="126">
        <v>90</v>
      </c>
      <c r="C13" s="128" t="s">
        <v>179</v>
      </c>
      <c r="D13" s="23"/>
      <c r="E13" s="26" t="s">
        <v>180</v>
      </c>
      <c r="F13" s="27" t="s">
        <v>181</v>
      </c>
      <c r="G13" s="25" t="s">
        <v>182</v>
      </c>
      <c r="H13" s="123"/>
      <c r="I13" s="25" t="s">
        <v>183</v>
      </c>
      <c r="J13" s="25" t="s">
        <v>184</v>
      </c>
      <c r="K13" s="27">
        <v>77</v>
      </c>
      <c r="L13" s="27">
        <v>79</v>
      </c>
      <c r="M13" s="25">
        <f t="shared" si="0"/>
        <v>78</v>
      </c>
      <c r="N13" s="123"/>
    </row>
    <row r="16" spans="2:14" ht="19.2" customHeight="1">
      <c r="D16"/>
    </row>
  </sheetData>
  <phoneticPr fontId="2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5:I23"/>
  <sheetViews>
    <sheetView showGridLines="0" workbookViewId="0">
      <selection activeCell="N8" sqref="N8"/>
    </sheetView>
  </sheetViews>
  <sheetFormatPr defaultColWidth="8.796875" defaultRowHeight="17.399999999999999"/>
  <cols>
    <col min="1" max="1" width="1.69921875" style="28" customWidth="1"/>
    <col min="2" max="2" width="8.796875" style="28"/>
    <col min="3" max="3" width="10.8984375" style="28" bestFit="1" customWidth="1"/>
    <col min="4" max="4" width="12.19921875" style="28" customWidth="1"/>
    <col min="5" max="5" width="8.796875" style="28"/>
    <col min="6" max="6" width="10.8984375" style="28" bestFit="1" customWidth="1"/>
    <col min="7" max="7" width="8.796875" style="28"/>
    <col min="8" max="8" width="14.5" style="28" customWidth="1"/>
    <col min="9" max="9" width="16" style="28" customWidth="1"/>
    <col min="10" max="16384" width="8.796875" style="28"/>
  </cols>
  <sheetData>
    <row r="5" spans="2:9" ht="13.2" customHeight="1"/>
    <row r="6" spans="2:9" ht="19.2">
      <c r="B6" s="190" t="s">
        <v>379</v>
      </c>
      <c r="C6" s="190"/>
      <c r="D6" s="190"/>
      <c r="E6" s="139"/>
      <c r="F6" s="191" t="s">
        <v>378</v>
      </c>
      <c r="G6" s="191"/>
      <c r="H6" s="191"/>
      <c r="I6" s="191"/>
    </row>
    <row r="7" spans="2:9" ht="6.6" customHeight="1">
      <c r="B7" s="141"/>
      <c r="C7" s="141"/>
      <c r="D7" s="141"/>
      <c r="E7" s="139"/>
      <c r="F7" s="142"/>
      <c r="G7" s="142"/>
      <c r="H7" s="142"/>
      <c r="I7" s="142"/>
    </row>
    <row r="8" spans="2:9" ht="21.6" customHeight="1">
      <c r="B8" s="29" t="s">
        <v>185</v>
      </c>
      <c r="C8" s="29" t="s">
        <v>186</v>
      </c>
      <c r="D8" s="129" t="s">
        <v>187</v>
      </c>
      <c r="F8" s="143" t="s">
        <v>125</v>
      </c>
      <c r="G8" s="143" t="s">
        <v>185</v>
      </c>
      <c r="H8" s="143" t="s">
        <v>186</v>
      </c>
      <c r="I8" s="143" t="s">
        <v>187</v>
      </c>
    </row>
    <row r="9" spans="2:9" ht="21.6" customHeight="1">
      <c r="B9" s="130" t="s">
        <v>188</v>
      </c>
      <c r="C9" s="131">
        <v>2500000</v>
      </c>
      <c r="D9" s="132">
        <v>50000</v>
      </c>
      <c r="F9" s="99" t="s">
        <v>189</v>
      </c>
      <c r="G9" s="99" t="s">
        <v>190</v>
      </c>
      <c r="H9" s="140"/>
      <c r="I9" s="140"/>
    </row>
    <row r="10" spans="2:9" ht="21.6" customHeight="1">
      <c r="B10" s="133" t="s">
        <v>191</v>
      </c>
      <c r="C10" s="134">
        <v>2600000</v>
      </c>
      <c r="D10" s="135">
        <v>55000</v>
      </c>
      <c r="F10" s="99" t="s">
        <v>192</v>
      </c>
      <c r="G10" s="99" t="s">
        <v>191</v>
      </c>
      <c r="H10" s="140"/>
      <c r="I10" s="140"/>
    </row>
    <row r="11" spans="2:9" ht="21.6" customHeight="1">
      <c r="B11" s="133" t="s">
        <v>190</v>
      </c>
      <c r="C11" s="134">
        <v>2650000</v>
      </c>
      <c r="D11" s="135">
        <v>60000</v>
      </c>
      <c r="F11" s="99" t="s">
        <v>193</v>
      </c>
      <c r="G11" s="99" t="s">
        <v>190</v>
      </c>
      <c r="H11" s="140"/>
      <c r="I11" s="140"/>
    </row>
    <row r="12" spans="2:9" ht="21.6" customHeight="1">
      <c r="B12" s="136" t="s">
        <v>194</v>
      </c>
      <c r="C12" s="137">
        <v>2700000</v>
      </c>
      <c r="D12" s="138">
        <v>65000</v>
      </c>
      <c r="F12" s="99" t="s">
        <v>195</v>
      </c>
      <c r="G12" s="99" t="s">
        <v>191</v>
      </c>
      <c r="H12" s="140"/>
      <c r="I12" s="140"/>
    </row>
    <row r="13" spans="2:9" ht="21.6" customHeight="1">
      <c r="F13" s="99" t="s">
        <v>196</v>
      </c>
      <c r="G13" s="99" t="s">
        <v>197</v>
      </c>
      <c r="H13" s="140"/>
      <c r="I13" s="140"/>
    </row>
    <row r="14" spans="2:9" ht="21.6" customHeight="1">
      <c r="F14" s="99" t="s">
        <v>198</v>
      </c>
      <c r="G14" s="99" t="s">
        <v>199</v>
      </c>
      <c r="H14" s="140"/>
      <c r="I14" s="140"/>
    </row>
    <row r="15" spans="2:9" ht="21.6" customHeight="1">
      <c r="F15" s="99" t="s">
        <v>200</v>
      </c>
      <c r="G15" s="99" t="s">
        <v>201</v>
      </c>
      <c r="H15" s="140"/>
      <c r="I15" s="140"/>
    </row>
    <row r="16" spans="2:9" ht="21.6" customHeight="1">
      <c r="F16" s="99" t="s">
        <v>202</v>
      </c>
      <c r="G16" s="99" t="s">
        <v>197</v>
      </c>
      <c r="H16" s="140"/>
      <c r="I16" s="140"/>
    </row>
    <row r="17" spans="2:9" ht="21.6" customHeight="1">
      <c r="F17" s="99" t="s">
        <v>203</v>
      </c>
      <c r="G17" s="99" t="s">
        <v>199</v>
      </c>
      <c r="H17" s="140"/>
      <c r="I17" s="140"/>
    </row>
    <row r="18" spans="2:9" ht="21.6" customHeight="1">
      <c r="F18" s="99" t="s">
        <v>204</v>
      </c>
      <c r="G18" s="99" t="s">
        <v>197</v>
      </c>
      <c r="H18" s="140"/>
      <c r="I18" s="140"/>
    </row>
    <row r="19" spans="2:9" ht="21.6" customHeight="1">
      <c r="B19" s="30"/>
      <c r="C19" s="30"/>
      <c r="D19" s="30"/>
      <c r="F19" s="99" t="s">
        <v>205</v>
      </c>
      <c r="G19" s="99" t="s">
        <v>199</v>
      </c>
      <c r="H19" s="140"/>
      <c r="I19" s="140"/>
    </row>
    <row r="20" spans="2:9" ht="21.6" customHeight="1">
      <c r="F20" s="99" t="s">
        <v>206</v>
      </c>
      <c r="G20" s="99" t="s">
        <v>207</v>
      </c>
      <c r="H20" s="140"/>
      <c r="I20" s="140"/>
    </row>
    <row r="21" spans="2:9" ht="21.6" customHeight="1">
      <c r="F21" s="99" t="s">
        <v>208</v>
      </c>
      <c r="G21" s="99" t="s">
        <v>201</v>
      </c>
      <c r="H21" s="140"/>
      <c r="I21" s="140"/>
    </row>
    <row r="22" spans="2:9" ht="21.6" customHeight="1">
      <c r="F22" s="99" t="s">
        <v>209</v>
      </c>
      <c r="G22" s="99" t="s">
        <v>197</v>
      </c>
      <c r="H22" s="140"/>
      <c r="I22" s="140"/>
    </row>
    <row r="23" spans="2:9" ht="21.6" customHeight="1">
      <c r="F23" s="144" t="s">
        <v>210</v>
      </c>
      <c r="G23" s="144" t="s">
        <v>201</v>
      </c>
      <c r="H23" s="145"/>
      <c r="I23" s="145"/>
    </row>
  </sheetData>
  <mergeCells count="2">
    <mergeCell ref="B6:D6"/>
    <mergeCell ref="F6:I6"/>
  </mergeCells>
  <phoneticPr fontId="1" type="noConversion"/>
  <conditionalFormatting sqref="F14:F23">
    <cfRule type="cellIs" dxfId="5" priority="1" stopIfTrue="1" operator="equal">
      <formula>"""위탁"",""기타외주"""</formula>
    </cfRule>
    <cfRule type="cellIs" dxfId="4" priority="2" stopIfTrue="1" operator="between">
      <formula>"파견전월퇴사"</formula>
      <formula>OR("위탁전월완료","도급전월퇴사")</formula>
    </cfRule>
    <cfRule type="cellIs" dxfId="3" priority="3" stopIfTrue="1" operator="equal">
      <formula>"도급"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9"/>
  <sheetViews>
    <sheetView showGridLines="0" workbookViewId="0">
      <selection activeCell="J19" sqref="J19"/>
    </sheetView>
  </sheetViews>
  <sheetFormatPr defaultColWidth="8.796875" defaultRowHeight="17.399999999999999"/>
  <cols>
    <col min="1" max="1" width="2" style="28" customWidth="1"/>
    <col min="2" max="2" width="11" style="28" bestFit="1" customWidth="1"/>
    <col min="3" max="4" width="14.69921875" style="28" customWidth="1"/>
    <col min="5" max="5" width="11.69921875" style="28" customWidth="1"/>
    <col min="6" max="6" width="11" style="28" customWidth="1"/>
    <col min="7" max="7" width="15.3984375" style="28" customWidth="1"/>
    <col min="8" max="8" width="2.69921875" style="28" customWidth="1"/>
    <col min="9" max="10" width="13.19921875" style="28" customWidth="1"/>
    <col min="11" max="11" width="12.09765625" style="28" customWidth="1"/>
    <col min="12" max="12" width="13.19921875" style="28" customWidth="1"/>
    <col min="13" max="13" width="10.69921875" style="28" bestFit="1" customWidth="1"/>
    <col min="14" max="14" width="10" style="28" bestFit="1" customWidth="1"/>
    <col min="15" max="16384" width="8.796875" style="28"/>
  </cols>
  <sheetData>
    <row r="1" spans="1: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22.2" customHeight="1">
      <c r="A2" s="31"/>
      <c r="B2" s="193" t="s">
        <v>211</v>
      </c>
      <c r="C2" s="193"/>
      <c r="D2" s="193"/>
      <c r="E2" s="193"/>
      <c r="F2" s="193"/>
      <c r="G2" s="193"/>
      <c r="H2" s="31"/>
      <c r="I2" s="146" t="s">
        <v>212</v>
      </c>
      <c r="J2" s="146" t="s">
        <v>213</v>
      </c>
      <c r="K2" s="146" t="s">
        <v>214</v>
      </c>
      <c r="L2" s="146" t="s">
        <v>215</v>
      </c>
      <c r="M2" s="146" t="s">
        <v>216</v>
      </c>
      <c r="N2" s="146" t="s">
        <v>217</v>
      </c>
      <c r="O2" s="31"/>
    </row>
    <row r="3" spans="1:15" ht="22.2" customHeight="1">
      <c r="A3" s="31"/>
      <c r="B3" s="32"/>
      <c r="C3" s="32"/>
      <c r="D3" s="32"/>
      <c r="E3" s="32"/>
      <c r="F3" s="147" t="s">
        <v>218</v>
      </c>
      <c r="G3" s="150"/>
      <c r="H3" s="33"/>
      <c r="I3" s="34" t="s">
        <v>219</v>
      </c>
      <c r="J3" s="35"/>
      <c r="K3" s="36">
        <v>19951101</v>
      </c>
      <c r="L3" s="36" t="s">
        <v>220</v>
      </c>
      <c r="M3" s="36" t="s">
        <v>221</v>
      </c>
      <c r="N3" s="37">
        <v>43882</v>
      </c>
      <c r="O3" s="31"/>
    </row>
    <row r="4" spans="1:15" ht="22.2" customHeight="1">
      <c r="A4" s="31"/>
      <c r="B4" s="38" t="s">
        <v>222</v>
      </c>
      <c r="C4" s="192" t="s">
        <v>453</v>
      </c>
      <c r="D4" s="192"/>
      <c r="E4" s="38" t="s">
        <v>223</v>
      </c>
      <c r="F4" s="192" t="str">
        <f>TEXT(VLOOKUP(C4,$I$3:$N$12,3,0),"0000년 00월 00일")</f>
        <v>1994년 01월 23일</v>
      </c>
      <c r="G4" s="192"/>
      <c r="H4" s="31"/>
      <c r="I4" s="34" t="s">
        <v>224</v>
      </c>
      <c r="J4" s="35"/>
      <c r="K4" s="36">
        <v>19930901</v>
      </c>
      <c r="L4" s="36" t="s">
        <v>225</v>
      </c>
      <c r="M4" s="36" t="s">
        <v>221</v>
      </c>
      <c r="N4" s="37">
        <v>43941</v>
      </c>
      <c r="O4" s="31"/>
    </row>
    <row r="5" spans="1:15" ht="22.2" customHeight="1">
      <c r="A5" s="31"/>
      <c r="B5" s="38" t="s">
        <v>226</v>
      </c>
      <c r="C5" s="194" t="str">
        <f>VLOOKUP($C$4,I3:N12,4,0)</f>
        <v>010-0000-1233</v>
      </c>
      <c r="D5" s="195"/>
      <c r="E5" s="38" t="s">
        <v>227</v>
      </c>
      <c r="F5" s="192" t="str">
        <f>VLOOKUP(C4,I3:N12,5,0)</f>
        <v>사원</v>
      </c>
      <c r="G5" s="192"/>
      <c r="H5" s="31"/>
      <c r="I5" s="34" t="s">
        <v>228</v>
      </c>
      <c r="J5" s="35"/>
      <c r="K5" s="36">
        <v>19940123</v>
      </c>
      <c r="L5" s="36" t="s">
        <v>229</v>
      </c>
      <c r="M5" s="36" t="s">
        <v>221</v>
      </c>
      <c r="N5" s="37">
        <v>44187</v>
      </c>
      <c r="O5" s="31"/>
    </row>
    <row r="6" spans="1:15" ht="22.2" customHeight="1">
      <c r="A6" s="31"/>
      <c r="B6" s="38" t="s">
        <v>230</v>
      </c>
      <c r="C6" s="39">
        <f xml:space="preserve"> VLOOKUP(C4,$I$3:$N$12,6,0)</f>
        <v>44187</v>
      </c>
      <c r="D6" s="38" t="s">
        <v>231</v>
      </c>
      <c r="E6" s="39">
        <f ca="1">TODAY()</f>
        <v>45202</v>
      </c>
      <c r="F6" s="40" t="s">
        <v>232</v>
      </c>
      <c r="G6" s="41" t="str">
        <f ca="1">DATEDIF(C6,E6,"y")&amp;"년"&amp;DATEDIF(C6,E6,"ym")&amp;"개월"&amp;DATEDIF(C6,E6,"md")+1&amp;"일"</f>
        <v>2년9개월12일</v>
      </c>
      <c r="H6" s="31"/>
      <c r="I6" s="34" t="s">
        <v>233</v>
      </c>
      <c r="J6" s="35"/>
      <c r="K6" s="36">
        <v>19940123</v>
      </c>
      <c r="L6" s="36" t="s">
        <v>234</v>
      </c>
      <c r="M6" s="36" t="s">
        <v>235</v>
      </c>
      <c r="N6" s="37">
        <v>43519</v>
      </c>
      <c r="O6" s="31"/>
    </row>
    <row r="7" spans="1:15" ht="22.2" customHeight="1">
      <c r="A7" s="31"/>
      <c r="B7" s="31"/>
      <c r="C7" s="31"/>
      <c r="D7" s="31"/>
      <c r="E7" s="31"/>
      <c r="F7" s="31"/>
      <c r="G7" s="31"/>
      <c r="H7" s="31"/>
      <c r="I7" s="34" t="s">
        <v>236</v>
      </c>
      <c r="J7" s="35"/>
      <c r="K7" s="36">
        <v>19910203</v>
      </c>
      <c r="L7" s="36" t="s">
        <v>237</v>
      </c>
      <c r="M7" s="36" t="s">
        <v>235</v>
      </c>
      <c r="N7" s="37">
        <v>43519</v>
      </c>
      <c r="O7" s="31"/>
    </row>
    <row r="8" spans="1:15" ht="22.2" customHeight="1">
      <c r="A8" s="31"/>
      <c r="B8" s="33"/>
      <c r="C8" s="33"/>
      <c r="D8" s="33"/>
      <c r="E8" s="33"/>
      <c r="F8" s="33"/>
      <c r="G8" s="33"/>
      <c r="H8" s="31"/>
      <c r="I8" s="34" t="s">
        <v>238</v>
      </c>
      <c r="J8" s="35"/>
      <c r="K8" s="36">
        <v>19910204</v>
      </c>
      <c r="L8" s="36" t="s">
        <v>239</v>
      </c>
      <c r="M8" s="36" t="s">
        <v>235</v>
      </c>
      <c r="N8" s="37">
        <v>43519</v>
      </c>
      <c r="O8" s="31"/>
    </row>
    <row r="9" spans="1:15" ht="22.2" customHeight="1">
      <c r="A9" s="31"/>
      <c r="B9" s="196" t="s">
        <v>211</v>
      </c>
      <c r="C9" s="197"/>
      <c r="D9" s="197"/>
      <c r="E9" s="197"/>
      <c r="F9" s="197"/>
      <c r="G9" s="198"/>
      <c r="H9" s="33"/>
      <c r="I9" s="34" t="s">
        <v>240</v>
      </c>
      <c r="J9" s="35"/>
      <c r="K9" s="36">
        <v>19910205</v>
      </c>
      <c r="L9" s="36" t="s">
        <v>241</v>
      </c>
      <c r="M9" s="36" t="s">
        <v>242</v>
      </c>
      <c r="N9" s="37">
        <v>43447</v>
      </c>
      <c r="O9" s="31"/>
    </row>
    <row r="10" spans="1:15" ht="22.2" customHeight="1">
      <c r="A10" s="31"/>
      <c r="B10" s="32"/>
      <c r="C10" s="32"/>
      <c r="D10" s="32"/>
      <c r="E10" s="32"/>
      <c r="F10" s="148" t="s">
        <v>218</v>
      </c>
      <c r="G10" s="149"/>
      <c r="H10" s="31"/>
      <c r="I10" s="34" t="s">
        <v>243</v>
      </c>
      <c r="J10" s="35"/>
      <c r="K10" s="36">
        <v>19950206</v>
      </c>
      <c r="L10" s="36" t="s">
        <v>244</v>
      </c>
      <c r="M10" s="36" t="s">
        <v>242</v>
      </c>
      <c r="N10" s="37">
        <v>43447</v>
      </c>
      <c r="O10" s="31"/>
    </row>
    <row r="11" spans="1:15" ht="22.2" customHeight="1">
      <c r="A11" s="31"/>
      <c r="B11" s="151" t="s">
        <v>222</v>
      </c>
      <c r="C11" s="192"/>
      <c r="D11" s="192"/>
      <c r="E11" s="151" t="s">
        <v>223</v>
      </c>
      <c r="F11" s="192"/>
      <c r="G11" s="192"/>
      <c r="H11" s="31"/>
      <c r="I11" s="34" t="s">
        <v>245</v>
      </c>
      <c r="J11" s="35"/>
      <c r="K11" s="36">
        <v>19960207</v>
      </c>
      <c r="L11" s="36" t="s">
        <v>246</v>
      </c>
      <c r="M11" s="36" t="s">
        <v>242</v>
      </c>
      <c r="N11" s="37">
        <v>43447</v>
      </c>
      <c r="O11" s="31"/>
    </row>
    <row r="12" spans="1:15" ht="22.2" customHeight="1">
      <c r="A12" s="31"/>
      <c r="B12" s="151" t="s">
        <v>226</v>
      </c>
      <c r="C12" s="41"/>
      <c r="D12" s="41"/>
      <c r="E12" s="151" t="s">
        <v>247</v>
      </c>
      <c r="F12" s="192"/>
      <c r="G12" s="192"/>
      <c r="H12" s="31"/>
      <c r="I12" s="34" t="s">
        <v>248</v>
      </c>
      <c r="J12" s="35"/>
      <c r="K12" s="36">
        <v>19910208</v>
      </c>
      <c r="L12" s="36" t="s">
        <v>249</v>
      </c>
      <c r="M12" s="36" t="s">
        <v>242</v>
      </c>
      <c r="N12" s="37">
        <v>43447</v>
      </c>
      <c r="O12" s="31"/>
    </row>
    <row r="13" spans="1:15" ht="22.2" customHeight="1">
      <c r="A13" s="31"/>
      <c r="B13" s="151" t="s">
        <v>230</v>
      </c>
      <c r="C13" s="42"/>
      <c r="D13" s="151" t="s">
        <v>231</v>
      </c>
      <c r="E13" s="39">
        <f ca="1">TODAY()</f>
        <v>45202</v>
      </c>
      <c r="F13" s="151" t="s">
        <v>232</v>
      </c>
      <c r="G13" s="42"/>
      <c r="H13" s="31"/>
      <c r="I13" s="31"/>
      <c r="J13" s="31"/>
      <c r="K13" s="31"/>
      <c r="L13" s="31"/>
      <c r="M13" s="31"/>
      <c r="N13" s="31"/>
      <c r="O13" s="31"/>
    </row>
    <row r="14" spans="1: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/>
      <c r="L15"/>
      <c r="M15"/>
      <c r="N15"/>
      <c r="O15"/>
    </row>
    <row r="16" spans="1:15">
      <c r="K16"/>
      <c r="L16"/>
      <c r="M16"/>
      <c r="N16"/>
      <c r="O16"/>
    </row>
    <row r="17" spans="11:15">
      <c r="K17"/>
      <c r="L17"/>
      <c r="M17"/>
      <c r="N17"/>
      <c r="O17"/>
    </row>
    <row r="18" spans="11:15">
      <c r="K18"/>
      <c r="L18"/>
      <c r="M18"/>
      <c r="N18"/>
      <c r="O18"/>
    </row>
    <row r="19" spans="11:15">
      <c r="K19"/>
      <c r="L19"/>
      <c r="M19"/>
      <c r="N19"/>
      <c r="O19"/>
    </row>
  </sheetData>
  <mergeCells count="9">
    <mergeCell ref="C11:D11"/>
    <mergeCell ref="F11:G11"/>
    <mergeCell ref="F12:G12"/>
    <mergeCell ref="B2:G2"/>
    <mergeCell ref="C4:D4"/>
    <mergeCell ref="F4:G4"/>
    <mergeCell ref="C5:D5"/>
    <mergeCell ref="F5:G5"/>
    <mergeCell ref="B9:G9"/>
  </mergeCells>
  <phoneticPr fontId="1" type="noConversion"/>
  <conditionalFormatting sqref="I3:I12">
    <cfRule type="cellIs" dxfId="2" priority="1" stopIfTrue="1" operator="equal">
      <formula>"""위탁"",""기타외주"""</formula>
    </cfRule>
    <cfRule type="cellIs" dxfId="1" priority="2" stopIfTrue="1" operator="between">
      <formula>"파견전월퇴사"</formula>
      <formula>OR("위탁전월완료","도급전월퇴사")</formula>
    </cfRule>
    <cfRule type="cellIs" dxfId="0" priority="3" stopIfTrue="1" operator="equal">
      <formula>"도급"</formula>
    </cfRule>
  </conditionalFormatting>
  <dataValidations count="1">
    <dataValidation type="list" allowBlank="1" showInputMessage="1" showErrorMessage="1" sqref="C4:D4" xr:uid="{00000000-0002-0000-0D00-000000000000}">
      <formula1>$I$3:$I$12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44"/>
  <sheetViews>
    <sheetView zoomScale="85" zoomScaleNormal="85" workbookViewId="0">
      <selection activeCell="T8" sqref="T8"/>
    </sheetView>
  </sheetViews>
  <sheetFormatPr defaultColWidth="8.69921875" defaultRowHeight="17.399999999999999"/>
  <cols>
    <col min="1" max="1" width="1.59765625" style="48" customWidth="1"/>
    <col min="2" max="2" width="5.59765625" style="48" customWidth="1"/>
    <col min="3" max="4" width="11.09765625" style="48" customWidth="1"/>
    <col min="5" max="5" width="10.8984375" style="48" bestFit="1" customWidth="1"/>
    <col min="6" max="6" width="5.59765625" style="48" customWidth="1"/>
    <col min="7" max="7" width="8.69921875" style="48"/>
    <col min="8" max="9" width="11.09765625" style="48" customWidth="1"/>
    <col min="10" max="10" width="1.59765625" style="48" customWidth="1"/>
    <col min="11" max="11" width="8.69921875" style="48"/>
    <col min="12" max="16" width="14.8984375" style="48" customWidth="1"/>
    <col min="17" max="16384" width="8.69921875" style="48"/>
  </cols>
  <sheetData>
    <row r="1" spans="1:16" ht="21.6" thickBot="1">
      <c r="A1" s="43"/>
      <c r="B1" s="44"/>
      <c r="C1" s="44"/>
      <c r="D1" s="44"/>
      <c r="E1" s="44"/>
      <c r="F1" s="44"/>
      <c r="G1" s="44"/>
      <c r="H1" s="44"/>
      <c r="I1" s="44"/>
      <c r="J1" s="45"/>
      <c r="K1" s="46"/>
      <c r="L1" s="47" t="s">
        <v>250</v>
      </c>
      <c r="M1" s="47"/>
      <c r="N1" s="47"/>
      <c r="O1" s="47"/>
      <c r="P1" s="47"/>
    </row>
    <row r="2" spans="1:16" ht="16.2" customHeight="1">
      <c r="A2" s="49"/>
      <c r="B2" s="205" t="s">
        <v>251</v>
      </c>
      <c r="C2" s="206"/>
      <c r="D2" s="206"/>
      <c r="E2" s="206"/>
      <c r="F2" s="206"/>
      <c r="G2" s="206"/>
      <c r="H2" s="206"/>
      <c r="I2" s="207"/>
      <c r="J2" s="50"/>
      <c r="K2" s="46"/>
      <c r="L2" s="46"/>
      <c r="M2" s="46"/>
      <c r="N2" s="46"/>
      <c r="O2" s="46"/>
      <c r="P2" s="46"/>
    </row>
    <row r="3" spans="1:16" ht="16.2" customHeight="1">
      <c r="A3" s="49"/>
      <c r="B3" s="208"/>
      <c r="C3" s="209"/>
      <c r="D3" s="209"/>
      <c r="E3" s="209"/>
      <c r="F3" s="209"/>
      <c r="G3" s="209"/>
      <c r="H3" s="209"/>
      <c r="I3" s="210"/>
      <c r="J3" s="50"/>
      <c r="K3" s="46"/>
      <c r="L3" s="51" t="s">
        <v>252</v>
      </c>
      <c r="M3" s="52" t="s">
        <v>253</v>
      </c>
      <c r="N3" s="52" t="s">
        <v>254</v>
      </c>
      <c r="O3" s="52" t="s">
        <v>255</v>
      </c>
      <c r="P3" s="53" t="s">
        <v>256</v>
      </c>
    </row>
    <row r="4" spans="1:16">
      <c r="A4" s="49"/>
      <c r="B4" s="211"/>
      <c r="C4" s="212"/>
      <c r="D4" s="212"/>
      <c r="E4" s="212"/>
      <c r="F4" s="212"/>
      <c r="G4" s="212"/>
      <c r="H4" s="212"/>
      <c r="I4" s="213"/>
      <c r="J4" s="50"/>
      <c r="K4" s="46"/>
      <c r="L4" s="54" t="s">
        <v>257</v>
      </c>
      <c r="M4" s="55" t="s">
        <v>258</v>
      </c>
      <c r="N4" s="56" t="s">
        <v>259</v>
      </c>
      <c r="O4" s="57" t="s">
        <v>260</v>
      </c>
      <c r="P4" s="58" t="s">
        <v>261</v>
      </c>
    </row>
    <row r="5" spans="1:16" ht="16.95" customHeight="1">
      <c r="A5" s="49"/>
      <c r="B5" s="214" t="s">
        <v>262</v>
      </c>
      <c r="C5" s="59" t="s">
        <v>252</v>
      </c>
      <c r="D5" s="216" t="s">
        <v>263</v>
      </c>
      <c r="E5" s="217"/>
      <c r="F5" s="214" t="s">
        <v>264</v>
      </c>
      <c r="G5" s="60" t="s">
        <v>252</v>
      </c>
      <c r="H5" s="216" t="s">
        <v>265</v>
      </c>
      <c r="I5" s="217"/>
      <c r="J5" s="50"/>
      <c r="K5" s="46"/>
      <c r="L5" s="61" t="s">
        <v>266</v>
      </c>
      <c r="M5" s="62" t="s">
        <v>267</v>
      </c>
      <c r="N5" s="62" t="s">
        <v>268</v>
      </c>
      <c r="O5" s="63" t="s">
        <v>269</v>
      </c>
      <c r="P5" s="64" t="s">
        <v>270</v>
      </c>
    </row>
    <row r="6" spans="1:16" ht="16.95" customHeight="1">
      <c r="A6" s="49"/>
      <c r="B6" s="215"/>
      <c r="C6" s="65" t="s">
        <v>253</v>
      </c>
      <c r="D6" s="218" t="str">
        <f>VLOOKUP($D$5,$L$4:$P$12,2,0)</f>
        <v>문집사</v>
      </c>
      <c r="E6" s="219"/>
      <c r="F6" s="215"/>
      <c r="G6" s="66" t="s">
        <v>271</v>
      </c>
      <c r="H6" s="220" t="s">
        <v>272</v>
      </c>
      <c r="I6" s="221"/>
      <c r="J6" s="50"/>
      <c r="K6" s="46"/>
      <c r="L6" s="67" t="s">
        <v>273</v>
      </c>
      <c r="M6" s="56" t="s">
        <v>274</v>
      </c>
      <c r="N6" s="56" t="s">
        <v>275</v>
      </c>
      <c r="O6" s="57" t="s">
        <v>276</v>
      </c>
      <c r="P6" s="58" t="s">
        <v>277</v>
      </c>
    </row>
    <row r="7" spans="1:16" ht="16.95" customHeight="1">
      <c r="A7" s="49"/>
      <c r="B7" s="215"/>
      <c r="C7" s="65" t="s">
        <v>254</v>
      </c>
      <c r="D7" s="218"/>
      <c r="E7" s="219"/>
      <c r="F7" s="215"/>
      <c r="G7" s="66" t="s">
        <v>278</v>
      </c>
      <c r="H7" s="220" t="s">
        <v>279</v>
      </c>
      <c r="I7" s="221"/>
      <c r="J7" s="50"/>
      <c r="K7" s="46"/>
      <c r="L7" s="61" t="s">
        <v>280</v>
      </c>
      <c r="M7" s="62" t="s">
        <v>281</v>
      </c>
      <c r="N7" s="62" t="s">
        <v>282</v>
      </c>
      <c r="O7" s="63" t="s">
        <v>283</v>
      </c>
      <c r="P7" s="64" t="s">
        <v>284</v>
      </c>
    </row>
    <row r="8" spans="1:16" ht="16.95" customHeight="1">
      <c r="A8" s="49"/>
      <c r="B8" s="215"/>
      <c r="C8" s="65" t="s">
        <v>255</v>
      </c>
      <c r="D8" s="218"/>
      <c r="E8" s="219"/>
      <c r="F8" s="215"/>
      <c r="G8" s="66" t="s">
        <v>285</v>
      </c>
      <c r="H8" s="222" t="s">
        <v>286</v>
      </c>
      <c r="I8" s="223"/>
      <c r="J8" s="50"/>
      <c r="K8" s="46"/>
      <c r="L8" s="67" t="s">
        <v>287</v>
      </c>
      <c r="M8" s="56" t="s">
        <v>288</v>
      </c>
      <c r="N8" s="56" t="s">
        <v>259</v>
      </c>
      <c r="O8" s="57" t="s">
        <v>289</v>
      </c>
      <c r="P8" s="58" t="s">
        <v>290</v>
      </c>
    </row>
    <row r="9" spans="1:16" ht="16.95" customHeight="1">
      <c r="A9" s="49"/>
      <c r="B9" s="215"/>
      <c r="C9" s="68" t="s">
        <v>256</v>
      </c>
      <c r="D9" s="218"/>
      <c r="E9" s="219"/>
      <c r="F9" s="215"/>
      <c r="G9" s="69" t="s">
        <v>291</v>
      </c>
      <c r="H9" s="224" t="s">
        <v>292</v>
      </c>
      <c r="I9" s="225"/>
      <c r="J9" s="50"/>
      <c r="K9" s="46"/>
      <c r="L9" s="61" t="s">
        <v>293</v>
      </c>
      <c r="M9" s="62" t="s">
        <v>294</v>
      </c>
      <c r="N9" s="62" t="s">
        <v>295</v>
      </c>
      <c r="O9" s="63" t="s">
        <v>296</v>
      </c>
      <c r="P9" s="64" t="s">
        <v>297</v>
      </c>
    </row>
    <row r="10" spans="1:16" ht="16.95" customHeight="1">
      <c r="A10" s="49"/>
      <c r="B10" s="226" t="s">
        <v>298</v>
      </c>
      <c r="C10" s="227"/>
      <c r="D10" s="227"/>
      <c r="E10" s="199">
        <f>H13+I13</f>
        <v>275000</v>
      </c>
      <c r="F10" s="200"/>
      <c r="G10" s="200"/>
      <c r="H10" s="200"/>
      <c r="I10" s="201"/>
      <c r="J10" s="50"/>
      <c r="K10" s="46"/>
      <c r="L10" s="54" t="s">
        <v>299</v>
      </c>
      <c r="M10" s="56" t="s">
        <v>300</v>
      </c>
      <c r="N10" s="56" t="s">
        <v>268</v>
      </c>
      <c r="O10" s="57" t="s">
        <v>301</v>
      </c>
      <c r="P10" s="58" t="s">
        <v>302</v>
      </c>
    </row>
    <row r="11" spans="1:16" ht="16.95" customHeight="1">
      <c r="A11" s="49"/>
      <c r="B11" s="227"/>
      <c r="C11" s="227"/>
      <c r="D11" s="227"/>
      <c r="E11" s="202"/>
      <c r="F11" s="203"/>
      <c r="G11" s="203"/>
      <c r="H11" s="203"/>
      <c r="I11" s="204"/>
      <c r="J11" s="50"/>
      <c r="K11" s="46"/>
      <c r="L11" s="70" t="s">
        <v>303</v>
      </c>
      <c r="M11" s="62" t="s">
        <v>304</v>
      </c>
      <c r="N11" s="62" t="s">
        <v>259</v>
      </c>
      <c r="O11" s="63" t="s">
        <v>305</v>
      </c>
      <c r="P11" s="64" t="s">
        <v>306</v>
      </c>
    </row>
    <row r="12" spans="1:16" ht="16.95" customHeight="1">
      <c r="A12" s="49"/>
      <c r="B12" s="71" t="s">
        <v>307</v>
      </c>
      <c r="C12" s="229" t="s">
        <v>308</v>
      </c>
      <c r="D12" s="229"/>
      <c r="E12" s="72" t="s">
        <v>309</v>
      </c>
      <c r="F12" s="72" t="s">
        <v>310</v>
      </c>
      <c r="G12" s="72" t="s">
        <v>311</v>
      </c>
      <c r="H12" s="72" t="s">
        <v>312</v>
      </c>
      <c r="I12" s="73" t="s">
        <v>313</v>
      </c>
      <c r="J12" s="50"/>
      <c r="K12" s="46"/>
      <c r="L12" s="74" t="s">
        <v>314</v>
      </c>
      <c r="M12" s="75" t="s">
        <v>315</v>
      </c>
      <c r="N12" s="76" t="s">
        <v>316</v>
      </c>
      <c r="O12" s="77" t="s">
        <v>317</v>
      </c>
      <c r="P12" s="78" t="s">
        <v>318</v>
      </c>
    </row>
    <row r="13" spans="1:16" ht="16.95" customHeight="1">
      <c r="A13" s="49"/>
      <c r="B13" s="79">
        <f>IF(C13="","",ROW()-12)</f>
        <v>1</v>
      </c>
      <c r="C13" s="228" t="s">
        <v>339</v>
      </c>
      <c r="D13" s="228"/>
      <c r="E13" s="80">
        <f>VLOOKUP(C13,$M$17:$P$26,3,0)</f>
        <v>5000</v>
      </c>
      <c r="F13" s="80">
        <v>50</v>
      </c>
      <c r="G13" s="81">
        <f>VLOOKUP(F13,$L$31:$M$34,2)</f>
        <v>0</v>
      </c>
      <c r="H13" s="80">
        <f>(E13*F13)-(E13*F13)*G13</f>
        <v>250000</v>
      </c>
      <c r="I13" s="82">
        <f>H13*10%</f>
        <v>25000</v>
      </c>
      <c r="J13" s="50"/>
      <c r="K13" s="46"/>
    </row>
    <row r="14" spans="1:16" ht="16.95" customHeight="1" thickBot="1">
      <c r="A14" s="49"/>
      <c r="B14" s="79" t="str">
        <f t="shared" ref="B14:B27" si="0">IF(C14="","",ROW()-12)</f>
        <v/>
      </c>
      <c r="C14" s="228"/>
      <c r="D14" s="228"/>
      <c r="E14" s="80"/>
      <c r="F14" s="80"/>
      <c r="G14" s="81"/>
      <c r="H14" s="80"/>
      <c r="I14" s="82"/>
      <c r="J14" s="50"/>
      <c r="K14" s="46"/>
      <c r="L14" s="47" t="s">
        <v>319</v>
      </c>
      <c r="M14" s="47"/>
      <c r="N14" s="47"/>
      <c r="O14" s="47"/>
      <c r="P14" s="47"/>
    </row>
    <row r="15" spans="1:16" ht="16.95" customHeight="1">
      <c r="A15" s="49"/>
      <c r="B15" s="79" t="str">
        <f t="shared" si="0"/>
        <v/>
      </c>
      <c r="C15" s="228"/>
      <c r="D15" s="228"/>
      <c r="E15" s="80"/>
      <c r="F15" s="83"/>
      <c r="G15" s="81"/>
      <c r="H15" s="80"/>
      <c r="I15" s="82"/>
      <c r="J15" s="50"/>
      <c r="K15" s="46"/>
      <c r="L15" s="46"/>
      <c r="M15" s="46"/>
      <c r="N15" s="46"/>
      <c r="O15" s="46"/>
      <c r="P15" s="46"/>
    </row>
    <row r="16" spans="1:16" ht="16.95" customHeight="1">
      <c r="A16" s="49"/>
      <c r="B16" s="79" t="str">
        <f t="shared" si="0"/>
        <v/>
      </c>
      <c r="C16" s="228"/>
      <c r="D16" s="228"/>
      <c r="E16" s="80"/>
      <c r="F16" s="83"/>
      <c r="G16" s="81"/>
      <c r="H16" s="80"/>
      <c r="I16" s="82"/>
      <c r="J16" s="50"/>
      <c r="K16" s="46"/>
      <c r="L16" s="84" t="s">
        <v>320</v>
      </c>
      <c r="M16" s="84" t="s">
        <v>321</v>
      </c>
      <c r="N16" s="84" t="s">
        <v>322</v>
      </c>
      <c r="O16" s="84" t="s">
        <v>323</v>
      </c>
      <c r="P16" s="84" t="s">
        <v>324</v>
      </c>
    </row>
    <row r="17" spans="1:16" ht="16.95" customHeight="1">
      <c r="A17" s="49"/>
      <c r="B17" s="79" t="str">
        <f t="shared" si="0"/>
        <v/>
      </c>
      <c r="C17" s="228"/>
      <c r="D17" s="228"/>
      <c r="E17" s="80"/>
      <c r="F17" s="83"/>
      <c r="G17" s="81"/>
      <c r="H17" s="80"/>
      <c r="I17" s="82"/>
      <c r="J17" s="50"/>
      <c r="K17" s="46"/>
      <c r="L17" s="85">
        <v>1</v>
      </c>
      <c r="M17" s="85" t="s">
        <v>325</v>
      </c>
      <c r="N17" s="85" t="s">
        <v>326</v>
      </c>
      <c r="O17" s="86">
        <v>5000</v>
      </c>
      <c r="P17" s="87">
        <v>5000</v>
      </c>
    </row>
    <row r="18" spans="1:16" ht="16.95" customHeight="1">
      <c r="A18" s="49"/>
      <c r="B18" s="79" t="str">
        <f t="shared" si="0"/>
        <v/>
      </c>
      <c r="C18" s="228"/>
      <c r="D18" s="228"/>
      <c r="E18" s="80"/>
      <c r="F18" s="83"/>
      <c r="G18" s="81"/>
      <c r="H18" s="80"/>
      <c r="I18" s="82"/>
      <c r="J18" s="50"/>
      <c r="K18" s="46"/>
      <c r="L18" s="85">
        <v>2</v>
      </c>
      <c r="M18" s="85" t="s">
        <v>327</v>
      </c>
      <c r="N18" s="85" t="s">
        <v>326</v>
      </c>
      <c r="O18" s="86">
        <v>9000</v>
      </c>
      <c r="P18" s="87">
        <v>4900</v>
      </c>
    </row>
    <row r="19" spans="1:16" ht="16.95" customHeight="1">
      <c r="A19" s="49"/>
      <c r="B19" s="79" t="str">
        <f t="shared" si="0"/>
        <v/>
      </c>
      <c r="C19" s="228"/>
      <c r="D19" s="228"/>
      <c r="E19" s="80"/>
      <c r="F19" s="83"/>
      <c r="G19" s="81"/>
      <c r="H19" s="80"/>
      <c r="I19" s="82"/>
      <c r="J19" s="50"/>
      <c r="K19" s="46"/>
      <c r="L19" s="85">
        <v>3</v>
      </c>
      <c r="M19" s="85" t="s">
        <v>328</v>
      </c>
      <c r="N19" s="85" t="s">
        <v>326</v>
      </c>
      <c r="O19" s="86">
        <v>18000</v>
      </c>
      <c r="P19" s="87">
        <v>12000</v>
      </c>
    </row>
    <row r="20" spans="1:16" ht="16.95" customHeight="1">
      <c r="A20" s="49"/>
      <c r="B20" s="79" t="str">
        <f t="shared" si="0"/>
        <v/>
      </c>
      <c r="C20" s="228"/>
      <c r="D20" s="228"/>
      <c r="E20" s="80"/>
      <c r="F20" s="83"/>
      <c r="G20" s="81"/>
      <c r="H20" s="80"/>
      <c r="I20" s="82"/>
      <c r="J20" s="50"/>
      <c r="K20" s="46"/>
      <c r="L20" s="85">
        <v>4</v>
      </c>
      <c r="M20" s="85" t="s">
        <v>329</v>
      </c>
      <c r="N20" s="85" t="s">
        <v>326</v>
      </c>
      <c r="O20" s="86">
        <v>19000</v>
      </c>
      <c r="P20" s="87">
        <v>13000</v>
      </c>
    </row>
    <row r="21" spans="1:16" ht="16.95" customHeight="1">
      <c r="A21" s="49"/>
      <c r="B21" s="79" t="str">
        <f t="shared" si="0"/>
        <v/>
      </c>
      <c r="C21" s="228"/>
      <c r="D21" s="228"/>
      <c r="E21" s="80"/>
      <c r="F21" s="83"/>
      <c r="G21" s="81"/>
      <c r="H21" s="80"/>
      <c r="I21" s="82"/>
      <c r="J21" s="50"/>
      <c r="K21" s="46"/>
      <c r="L21" s="85">
        <v>5</v>
      </c>
      <c r="M21" s="85" t="s">
        <v>330</v>
      </c>
      <c r="N21" s="85" t="s">
        <v>326</v>
      </c>
      <c r="O21" s="86">
        <v>17000</v>
      </c>
      <c r="P21" s="87">
        <v>10000</v>
      </c>
    </row>
    <row r="22" spans="1:16" ht="16.95" customHeight="1">
      <c r="A22" s="49"/>
      <c r="B22" s="79" t="str">
        <f t="shared" si="0"/>
        <v/>
      </c>
      <c r="C22" s="228"/>
      <c r="D22" s="228"/>
      <c r="E22" s="80"/>
      <c r="F22" s="83"/>
      <c r="G22" s="81"/>
      <c r="H22" s="80"/>
      <c r="I22" s="82"/>
      <c r="J22" s="50"/>
      <c r="K22" s="46"/>
      <c r="L22" s="85">
        <v>6</v>
      </c>
      <c r="M22" s="85" t="s">
        <v>331</v>
      </c>
      <c r="N22" s="85" t="s">
        <v>326</v>
      </c>
      <c r="O22" s="86">
        <v>14600</v>
      </c>
      <c r="P22" s="87">
        <v>8000</v>
      </c>
    </row>
    <row r="23" spans="1:16" ht="16.95" customHeight="1">
      <c r="A23" s="49"/>
      <c r="B23" s="79" t="str">
        <f t="shared" si="0"/>
        <v/>
      </c>
      <c r="C23" s="228"/>
      <c r="D23" s="228"/>
      <c r="E23" s="80"/>
      <c r="F23" s="83"/>
      <c r="G23" s="81"/>
      <c r="H23" s="80"/>
      <c r="I23" s="82"/>
      <c r="J23" s="50"/>
      <c r="K23" s="46"/>
      <c r="L23" s="85">
        <v>7</v>
      </c>
      <c r="M23" s="85" t="s">
        <v>332</v>
      </c>
      <c r="N23" s="85" t="s">
        <v>326</v>
      </c>
      <c r="O23" s="86">
        <v>18100</v>
      </c>
      <c r="P23" s="87">
        <v>9000</v>
      </c>
    </row>
    <row r="24" spans="1:16" ht="16.95" customHeight="1">
      <c r="A24" s="49"/>
      <c r="B24" s="79" t="str">
        <f t="shared" si="0"/>
        <v/>
      </c>
      <c r="C24" s="228"/>
      <c r="D24" s="228"/>
      <c r="E24" s="83"/>
      <c r="F24" s="83"/>
      <c r="G24" s="81"/>
      <c r="H24" s="80"/>
      <c r="I24" s="82"/>
      <c r="J24" s="50"/>
      <c r="K24" s="46"/>
      <c r="L24" s="85">
        <v>8</v>
      </c>
      <c r="M24" s="85" t="s">
        <v>333</v>
      </c>
      <c r="N24" s="85" t="s">
        <v>326</v>
      </c>
      <c r="O24" s="86">
        <v>24400</v>
      </c>
      <c r="P24" s="87">
        <v>4500</v>
      </c>
    </row>
    <row r="25" spans="1:16" ht="16.95" customHeight="1">
      <c r="A25" s="49"/>
      <c r="B25" s="79" t="str">
        <f t="shared" si="0"/>
        <v/>
      </c>
      <c r="C25" s="228"/>
      <c r="D25" s="228"/>
      <c r="E25" s="83"/>
      <c r="F25" s="83"/>
      <c r="G25" s="81"/>
      <c r="H25" s="80"/>
      <c r="I25" s="82"/>
      <c r="J25" s="50"/>
      <c r="K25" s="46"/>
      <c r="L25" s="85">
        <v>9</v>
      </c>
      <c r="M25" s="85" t="s">
        <v>334</v>
      </c>
      <c r="N25" s="85" t="s">
        <v>326</v>
      </c>
      <c r="O25" s="86">
        <v>54200</v>
      </c>
      <c r="P25" s="87">
        <v>8000</v>
      </c>
    </row>
    <row r="26" spans="1:16" ht="16.95" customHeight="1">
      <c r="A26" s="49"/>
      <c r="B26" s="79" t="str">
        <f t="shared" si="0"/>
        <v/>
      </c>
      <c r="C26" s="228"/>
      <c r="D26" s="228"/>
      <c r="E26" s="83"/>
      <c r="F26" s="83"/>
      <c r="G26" s="81"/>
      <c r="H26" s="80"/>
      <c r="I26" s="82"/>
      <c r="J26" s="50"/>
      <c r="K26" s="46"/>
      <c r="L26" s="85">
        <v>10</v>
      </c>
      <c r="M26" s="85" t="s">
        <v>335</v>
      </c>
      <c r="N26" s="85" t="s">
        <v>326</v>
      </c>
      <c r="O26" s="86">
        <v>19400</v>
      </c>
      <c r="P26" s="87">
        <v>5800</v>
      </c>
    </row>
    <row r="27" spans="1:16" ht="16.95" customHeight="1">
      <c r="A27" s="49"/>
      <c r="B27" s="79" t="str">
        <f t="shared" si="0"/>
        <v/>
      </c>
      <c r="C27" s="228"/>
      <c r="D27" s="228"/>
      <c r="E27" s="83"/>
      <c r="F27" s="83"/>
      <c r="G27" s="81"/>
      <c r="H27" s="80"/>
      <c r="I27" s="82"/>
      <c r="J27" s="50"/>
      <c r="K27" s="46"/>
    </row>
    <row r="28" spans="1:16" ht="16.95" customHeight="1" thickBot="1">
      <c r="A28" s="49"/>
      <c r="B28" s="79" t="str">
        <f t="shared" ref="B28:B39" si="1">IF(C28="","",ROW()-12)</f>
        <v/>
      </c>
      <c r="C28" s="230"/>
      <c r="D28" s="231"/>
      <c r="E28" s="83"/>
      <c r="F28" s="83"/>
      <c r="G28" s="81"/>
      <c r="H28" s="80"/>
      <c r="I28" s="82"/>
      <c r="J28" s="50"/>
      <c r="K28" s="46"/>
      <c r="L28" s="47" t="s">
        <v>336</v>
      </c>
      <c r="M28" s="47"/>
    </row>
    <row r="29" spans="1:16" ht="16.95" customHeight="1">
      <c r="A29" s="49"/>
      <c r="B29" s="79" t="str">
        <f t="shared" si="1"/>
        <v/>
      </c>
      <c r="C29" s="230"/>
      <c r="D29" s="231"/>
      <c r="E29" s="83"/>
      <c r="F29" s="83"/>
      <c r="G29" s="81"/>
      <c r="H29" s="80"/>
      <c r="I29" s="82"/>
      <c r="J29" s="50"/>
      <c r="K29" s="46"/>
      <c r="L29" s="46"/>
      <c r="M29" s="46"/>
    </row>
    <row r="30" spans="1:16" ht="16.95" customHeight="1">
      <c r="A30" s="49"/>
      <c r="B30" s="79" t="str">
        <f t="shared" si="1"/>
        <v/>
      </c>
      <c r="C30" s="230"/>
      <c r="D30" s="231"/>
      <c r="E30" s="83"/>
      <c r="F30" s="83"/>
      <c r="G30" s="81"/>
      <c r="H30" s="80"/>
      <c r="I30" s="82"/>
      <c r="J30" s="50"/>
      <c r="K30" s="46"/>
      <c r="L30" s="88" t="s">
        <v>337</v>
      </c>
      <c r="M30" s="88" t="s">
        <v>336</v>
      </c>
    </row>
    <row r="31" spans="1:16" ht="16.95" customHeight="1">
      <c r="A31" s="49"/>
      <c r="B31" s="79" t="str">
        <f t="shared" si="1"/>
        <v/>
      </c>
      <c r="C31" s="230"/>
      <c r="D31" s="231"/>
      <c r="E31" s="83"/>
      <c r="F31" s="83"/>
      <c r="G31" s="81"/>
      <c r="H31" s="80"/>
      <c r="I31" s="82"/>
      <c r="J31" s="50"/>
      <c r="K31" s="46"/>
      <c r="L31" s="89">
        <v>0</v>
      </c>
      <c r="M31" s="90">
        <v>0</v>
      </c>
    </row>
    <row r="32" spans="1:16" ht="16.95" customHeight="1">
      <c r="A32" s="49"/>
      <c r="B32" s="79" t="str">
        <f t="shared" si="1"/>
        <v/>
      </c>
      <c r="C32" s="230"/>
      <c r="D32" s="231"/>
      <c r="E32" s="83"/>
      <c r="F32" s="83"/>
      <c r="G32" s="81"/>
      <c r="H32" s="80"/>
      <c r="I32" s="82"/>
      <c r="J32" s="50"/>
      <c r="K32" s="46"/>
      <c r="L32" s="89">
        <v>100</v>
      </c>
      <c r="M32" s="90">
        <v>0.1</v>
      </c>
    </row>
    <row r="33" spans="1:16" ht="16.95" customHeight="1">
      <c r="A33" s="49"/>
      <c r="B33" s="79" t="str">
        <f t="shared" si="1"/>
        <v/>
      </c>
      <c r="C33" s="230"/>
      <c r="D33" s="231"/>
      <c r="E33" s="83"/>
      <c r="F33" s="83"/>
      <c r="G33" s="81"/>
      <c r="H33" s="80"/>
      <c r="I33" s="82"/>
      <c r="J33" s="50"/>
      <c r="K33" s="46"/>
      <c r="L33" s="89">
        <v>500</v>
      </c>
      <c r="M33" s="90">
        <v>0.15</v>
      </c>
    </row>
    <row r="34" spans="1:16" ht="16.95" customHeight="1">
      <c r="A34" s="49"/>
      <c r="B34" s="79" t="str">
        <f t="shared" si="1"/>
        <v/>
      </c>
      <c r="C34" s="230"/>
      <c r="D34" s="231"/>
      <c r="E34" s="83"/>
      <c r="F34" s="83"/>
      <c r="G34" s="81"/>
      <c r="H34" s="80"/>
      <c r="I34" s="82"/>
      <c r="J34" s="50"/>
      <c r="K34" s="46"/>
      <c r="L34" s="89">
        <v>1000</v>
      </c>
      <c r="M34" s="90">
        <v>0.3</v>
      </c>
    </row>
    <row r="35" spans="1:16" ht="16.95" customHeight="1">
      <c r="A35" s="49"/>
      <c r="B35" s="79" t="str">
        <f t="shared" si="1"/>
        <v/>
      </c>
      <c r="C35" s="230"/>
      <c r="D35" s="231"/>
      <c r="E35" s="83"/>
      <c r="F35" s="83"/>
      <c r="G35" s="81"/>
      <c r="H35" s="80"/>
      <c r="I35" s="82"/>
      <c r="J35" s="50"/>
      <c r="K35" s="46"/>
    </row>
    <row r="36" spans="1:16" ht="16.95" customHeight="1">
      <c r="A36" s="49"/>
      <c r="B36" s="79" t="str">
        <f t="shared" si="1"/>
        <v/>
      </c>
      <c r="C36" s="230"/>
      <c r="D36" s="231"/>
      <c r="E36" s="83"/>
      <c r="F36" s="83"/>
      <c r="G36" s="81"/>
      <c r="H36" s="80"/>
      <c r="I36" s="82"/>
      <c r="J36" s="50"/>
      <c r="K36" s="46"/>
    </row>
    <row r="37" spans="1:16" ht="16.95" customHeight="1">
      <c r="A37" s="49"/>
      <c r="B37" s="79" t="str">
        <f t="shared" si="1"/>
        <v/>
      </c>
      <c r="C37" s="230"/>
      <c r="D37" s="231"/>
      <c r="E37" s="83"/>
      <c r="F37" s="83"/>
      <c r="G37" s="81"/>
      <c r="H37" s="80"/>
      <c r="I37" s="82"/>
      <c r="J37" s="50"/>
      <c r="K37" s="46"/>
    </row>
    <row r="38" spans="1:16" ht="16.95" customHeight="1">
      <c r="A38" s="49"/>
      <c r="B38" s="79" t="str">
        <f t="shared" si="1"/>
        <v/>
      </c>
      <c r="C38" s="230"/>
      <c r="D38" s="231"/>
      <c r="E38" s="83"/>
      <c r="F38" s="83"/>
      <c r="G38" s="81"/>
      <c r="H38" s="80"/>
      <c r="I38" s="82"/>
      <c r="J38" s="50"/>
      <c r="K38" s="46"/>
    </row>
    <row r="39" spans="1:16" ht="16.95" customHeight="1" thickBot="1">
      <c r="A39" s="49"/>
      <c r="B39" s="79" t="str">
        <f t="shared" si="1"/>
        <v/>
      </c>
      <c r="C39" s="235"/>
      <c r="D39" s="236"/>
      <c r="E39" s="91"/>
      <c r="F39" s="91"/>
      <c r="G39" s="92"/>
      <c r="H39" s="91"/>
      <c r="I39" s="82"/>
      <c r="J39" s="50"/>
      <c r="K39" s="46"/>
    </row>
    <row r="40" spans="1:16" ht="16.95" customHeight="1" thickTop="1">
      <c r="A40" s="49"/>
      <c r="B40" s="237" t="s">
        <v>338</v>
      </c>
      <c r="C40" s="237"/>
      <c r="D40" s="237"/>
      <c r="E40" s="237"/>
      <c r="F40" s="237"/>
      <c r="G40" s="237"/>
      <c r="H40" s="232"/>
      <c r="I40" s="232"/>
      <c r="J40" s="50"/>
      <c r="K40" s="46"/>
    </row>
    <row r="41" spans="1:16" ht="16.95" customHeight="1">
      <c r="A41" s="49"/>
      <c r="B41" s="238"/>
      <c r="C41" s="238"/>
      <c r="D41" s="238"/>
      <c r="E41" s="238"/>
      <c r="F41" s="238"/>
      <c r="G41" s="238"/>
      <c r="H41" s="233"/>
      <c r="I41" s="233"/>
      <c r="J41" s="50"/>
      <c r="K41" s="46"/>
    </row>
    <row r="42" spans="1:16">
      <c r="A42" s="49"/>
      <c r="B42" s="234" t="str">
        <f ca="1">"이 견적서는 " &amp; TEXT(TODAY()+7, "yyyy-mm-dd") &amp; "일까지 유효합니다."</f>
        <v>이 견적서는 2023-10-10일까지 유효합니다.</v>
      </c>
      <c r="C42" s="234"/>
      <c r="D42" s="234"/>
      <c r="E42" s="234"/>
      <c r="F42" s="234"/>
      <c r="G42" s="234"/>
      <c r="H42" s="234"/>
      <c r="I42" s="234"/>
      <c r="J42" s="50"/>
      <c r="K42" s="93"/>
    </row>
    <row r="43" spans="1:16">
      <c r="A43" s="94"/>
      <c r="B43" s="95"/>
      <c r="C43" s="95"/>
      <c r="D43" s="95"/>
      <c r="E43" s="95"/>
      <c r="F43" s="95"/>
      <c r="G43" s="95"/>
      <c r="H43" s="95"/>
      <c r="I43" s="95"/>
      <c r="J43" s="96"/>
      <c r="K43" s="46"/>
      <c r="L43" s="46"/>
      <c r="M43" s="46"/>
      <c r="N43" s="46"/>
      <c r="O43" s="46"/>
      <c r="P43" s="46"/>
    </row>
    <row r="44" spans="1:16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</row>
  </sheetData>
  <mergeCells count="47">
    <mergeCell ref="I40:I41"/>
    <mergeCell ref="B42:I42"/>
    <mergeCell ref="C36:D36"/>
    <mergeCell ref="C37:D37"/>
    <mergeCell ref="C38:D38"/>
    <mergeCell ref="C39:D39"/>
    <mergeCell ref="B40:G41"/>
    <mergeCell ref="H40:H4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E10:I11"/>
    <mergeCell ref="B2:I4"/>
    <mergeCell ref="B5:B9"/>
    <mergeCell ref="D5:E5"/>
    <mergeCell ref="F5:F9"/>
    <mergeCell ref="H5:I5"/>
    <mergeCell ref="D6:E6"/>
    <mergeCell ref="H6:I6"/>
    <mergeCell ref="D7:E7"/>
    <mergeCell ref="H7:I7"/>
    <mergeCell ref="D8:E8"/>
    <mergeCell ref="H8:I8"/>
    <mergeCell ref="D9:E9"/>
    <mergeCell ref="H9:I9"/>
    <mergeCell ref="B10:D11"/>
  </mergeCells>
  <phoneticPr fontId="1" type="noConversion"/>
  <dataValidations count="1">
    <dataValidation type="list" allowBlank="1" showInputMessage="1" showErrorMessage="1" sqref="C13:D13" xr:uid="{E4AFA387-DB22-4836-814F-C786B2057D6A}">
      <formula1>제품명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5C80-3237-46E9-860B-CDE357422F62}">
  <dimension ref="B9:D41"/>
  <sheetViews>
    <sheetView topLeftCell="A27" workbookViewId="0">
      <selection activeCell="F28" sqref="F28"/>
    </sheetView>
  </sheetViews>
  <sheetFormatPr defaultRowHeight="17.399999999999999"/>
  <cols>
    <col min="2" max="2" width="13" bestFit="1" customWidth="1"/>
    <col min="3" max="3" width="14.09765625" customWidth="1"/>
    <col min="4" max="4" width="24.5" customWidth="1"/>
  </cols>
  <sheetData>
    <row r="9" spans="2:4">
      <c r="B9" s="252" t="s">
        <v>475</v>
      </c>
      <c r="C9" s="252" t="s">
        <v>476</v>
      </c>
      <c r="D9" s="252" t="s">
        <v>477</v>
      </c>
    </row>
    <row r="10" spans="2:4">
      <c r="B10" s="14" t="s">
        <v>478</v>
      </c>
      <c r="C10" s="14">
        <v>10</v>
      </c>
      <c r="D10" s="14"/>
    </row>
    <row r="11" spans="2:4">
      <c r="B11" s="14" t="s">
        <v>479</v>
      </c>
      <c r="C11" s="14">
        <v>5</v>
      </c>
      <c r="D11" s="14"/>
    </row>
    <row r="12" spans="2:4">
      <c r="B12" s="14" t="s">
        <v>480</v>
      </c>
      <c r="C12" s="14">
        <v>25</v>
      </c>
      <c r="D12" s="14"/>
    </row>
    <row r="13" spans="2:4">
      <c r="B13" s="14" t="s">
        <v>481</v>
      </c>
      <c r="C13" s="14">
        <v>7</v>
      </c>
      <c r="D13" s="14"/>
    </row>
    <row r="16" spans="2:4" ht="21">
      <c r="B16" s="253"/>
      <c r="C16" s="253"/>
      <c r="D16" s="253"/>
    </row>
    <row r="17" spans="2:4" ht="21">
      <c r="B17" s="254"/>
      <c r="C17" s="254"/>
      <c r="D17" s="254"/>
    </row>
    <row r="18" spans="2:4" ht="21">
      <c r="B18" s="254"/>
      <c r="C18" s="254"/>
      <c r="D18" s="254"/>
    </row>
    <row r="19" spans="2:4">
      <c r="B19" s="255" t="s">
        <v>482</v>
      </c>
      <c r="C19" s="255" t="s">
        <v>310</v>
      </c>
      <c r="D19" s="256" t="s">
        <v>483</v>
      </c>
    </row>
    <row r="20" spans="2:4">
      <c r="B20" s="257">
        <v>44986</v>
      </c>
      <c r="C20" s="258">
        <v>11</v>
      </c>
    </row>
    <row r="21" spans="2:4">
      <c r="B21" s="257">
        <v>44987</v>
      </c>
      <c r="C21" s="258">
        <v>7</v>
      </c>
    </row>
    <row r="22" spans="2:4">
      <c r="B22" s="257">
        <v>44988</v>
      </c>
      <c r="C22" s="258">
        <v>3</v>
      </c>
    </row>
    <row r="23" spans="2:4">
      <c r="B23" s="257">
        <v>44989</v>
      </c>
      <c r="C23" s="258">
        <v>6</v>
      </c>
    </row>
    <row r="24" spans="2:4">
      <c r="B24" s="257">
        <v>44990</v>
      </c>
      <c r="C24" s="258">
        <v>8</v>
      </c>
    </row>
    <row r="25" spans="2:4">
      <c r="B25" s="257">
        <v>44991</v>
      </c>
      <c r="C25" s="258">
        <v>10</v>
      </c>
    </row>
    <row r="26" spans="2:4">
      <c r="B26" s="257">
        <v>44992</v>
      </c>
      <c r="C26" s="258">
        <v>2</v>
      </c>
    </row>
    <row r="27" spans="2:4">
      <c r="B27" s="257">
        <v>44993</v>
      </c>
      <c r="C27" s="258">
        <v>5</v>
      </c>
    </row>
    <row r="28" spans="2:4">
      <c r="B28" s="257">
        <v>44994</v>
      </c>
      <c r="C28" s="258">
        <v>6</v>
      </c>
    </row>
    <row r="29" spans="2:4">
      <c r="B29" s="259">
        <v>44995</v>
      </c>
      <c r="C29" s="171">
        <v>9</v>
      </c>
      <c r="D29" s="260"/>
    </row>
    <row r="35" spans="2:4">
      <c r="B35" s="255" t="s">
        <v>484</v>
      </c>
      <c r="C35" s="255" t="s">
        <v>485</v>
      </c>
      <c r="D35" s="256" t="s">
        <v>486</v>
      </c>
    </row>
    <row r="36" spans="2:4">
      <c r="B36" s="261" t="s">
        <v>487</v>
      </c>
      <c r="C36" s="262">
        <v>840</v>
      </c>
    </row>
    <row r="37" spans="2:4">
      <c r="B37" s="261" t="s">
        <v>488</v>
      </c>
      <c r="C37" s="262">
        <v>1700</v>
      </c>
    </row>
    <row r="38" spans="2:4">
      <c r="B38" s="261" t="s">
        <v>489</v>
      </c>
      <c r="C38" s="262">
        <v>950</v>
      </c>
    </row>
    <row r="39" spans="2:4">
      <c r="B39" s="261" t="s">
        <v>490</v>
      </c>
      <c r="C39" s="262">
        <v>1250</v>
      </c>
    </row>
    <row r="40" spans="2:4">
      <c r="B40" s="261" t="s">
        <v>491</v>
      </c>
      <c r="C40" s="262">
        <v>2000</v>
      </c>
    </row>
    <row r="41" spans="2:4">
      <c r="B41" s="263" t="s">
        <v>492</v>
      </c>
      <c r="C41" s="264">
        <v>2700</v>
      </c>
      <c r="D41" s="260"/>
    </row>
  </sheetData>
  <mergeCells count="1">
    <mergeCell ref="B16:D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2B9-6B7E-4C51-AF68-7F3367776920}">
  <dimension ref="B1:M58"/>
  <sheetViews>
    <sheetView zoomScale="85" zoomScaleNormal="85" zoomScaleSheetLayoutView="98" workbookViewId="0">
      <selection activeCell="F28" sqref="F28"/>
    </sheetView>
  </sheetViews>
  <sheetFormatPr defaultColWidth="9" defaultRowHeight="20.100000000000001" customHeight="1"/>
  <cols>
    <col min="1" max="1" width="1.69921875" style="266" customWidth="1"/>
    <col min="2" max="2" width="8" style="265" customWidth="1"/>
    <col min="3" max="3" width="9.5" style="265" customWidth="1"/>
    <col min="4" max="4" width="11.5" style="265" customWidth="1"/>
    <col min="5" max="5" width="13.19921875" style="266" customWidth="1"/>
    <col min="6" max="6" width="11.5" style="266" customWidth="1"/>
    <col min="7" max="7" width="8" style="265" customWidth="1"/>
    <col min="8" max="8" width="11.5" style="265" customWidth="1"/>
    <col min="9" max="9" width="14.5" style="265" bestFit="1" customWidth="1"/>
    <col min="10" max="11" width="11.5" style="265" customWidth="1"/>
    <col min="12" max="12" width="11.5" style="266" customWidth="1"/>
    <col min="13" max="13" width="12.09765625" style="266" customWidth="1"/>
    <col min="14" max="16384" width="9" style="266"/>
  </cols>
  <sheetData>
    <row r="1" spans="2:13" ht="9" customHeight="1"/>
    <row r="2" spans="2:13" ht="23.25" customHeight="1" thickBot="1">
      <c r="B2" s="266" t="s">
        <v>493</v>
      </c>
      <c r="C2" s="266"/>
      <c r="D2" s="266"/>
      <c r="G2" s="266"/>
      <c r="H2" s="266"/>
      <c r="I2" s="266"/>
      <c r="J2" s="266"/>
      <c r="L2" s="267"/>
      <c r="M2" s="268"/>
    </row>
    <row r="3" spans="2:13" ht="20.100000000000001" customHeight="1" thickTop="1">
      <c r="B3" s="269"/>
      <c r="C3" s="270"/>
      <c r="D3" s="271" t="s">
        <v>494</v>
      </c>
      <c r="E3" s="271" t="s">
        <v>495</v>
      </c>
      <c r="F3" s="271" t="s">
        <v>496</v>
      </c>
      <c r="G3" s="271" t="s">
        <v>497</v>
      </c>
      <c r="I3" s="266"/>
      <c r="J3" s="266"/>
      <c r="K3" s="266"/>
    </row>
    <row r="4" spans="2:13" ht="20.100000000000001" customHeight="1">
      <c r="B4" s="272" t="s">
        <v>498</v>
      </c>
      <c r="C4" s="273"/>
      <c r="D4" s="274"/>
      <c r="E4" s="274"/>
      <c r="F4" s="274"/>
      <c r="G4" s="275"/>
      <c r="I4" s="266"/>
      <c r="J4" s="266"/>
      <c r="K4" s="266"/>
    </row>
    <row r="5" spans="2:13" ht="20.100000000000001" customHeight="1" thickBot="1">
      <c r="B5" s="276" t="s">
        <v>499</v>
      </c>
      <c r="C5" s="277"/>
      <c r="D5" s="278"/>
      <c r="E5" s="278"/>
      <c r="F5" s="278"/>
      <c r="G5" s="279"/>
      <c r="I5" s="266"/>
      <c r="J5" s="266"/>
      <c r="K5" s="266"/>
    </row>
    <row r="6" spans="2:13" ht="9" customHeight="1" thickTop="1">
      <c r="B6" s="266"/>
      <c r="C6" s="266"/>
      <c r="D6" s="266"/>
      <c r="G6" s="266"/>
      <c r="H6" s="266"/>
      <c r="I6" s="266"/>
      <c r="J6" s="266"/>
      <c r="K6" s="266"/>
    </row>
    <row r="7" spans="2:13" ht="20.100000000000001" customHeight="1">
      <c r="B7" s="280" t="s">
        <v>500</v>
      </c>
      <c r="C7" s="280" t="s">
        <v>1</v>
      </c>
      <c r="D7" s="280" t="s">
        <v>501</v>
      </c>
      <c r="E7" s="280" t="s">
        <v>502</v>
      </c>
      <c r="F7" s="280" t="s">
        <v>503</v>
      </c>
      <c r="G7" s="280" t="s">
        <v>185</v>
      </c>
      <c r="H7" s="280" t="s">
        <v>494</v>
      </c>
      <c r="I7" s="280" t="s">
        <v>495</v>
      </c>
      <c r="J7" s="280" t="s">
        <v>496</v>
      </c>
      <c r="K7" s="280" t="s">
        <v>497</v>
      </c>
      <c r="L7" s="274" t="s">
        <v>504</v>
      </c>
      <c r="M7" s="274" t="s">
        <v>505</v>
      </c>
    </row>
    <row r="8" spans="2:13" ht="20.100000000000001" customHeight="1">
      <c r="B8" s="281">
        <v>1</v>
      </c>
      <c r="C8" s="282" t="s">
        <v>506</v>
      </c>
      <c r="D8" s="283">
        <v>9500238</v>
      </c>
      <c r="E8" s="282" t="s">
        <v>507</v>
      </c>
      <c r="F8" s="282" t="s">
        <v>508</v>
      </c>
      <c r="G8" s="282" t="s">
        <v>509</v>
      </c>
      <c r="H8" s="282">
        <v>56</v>
      </c>
      <c r="I8" s="282">
        <v>79</v>
      </c>
      <c r="J8" s="282">
        <v>65</v>
      </c>
      <c r="K8" s="282">
        <v>99</v>
      </c>
      <c r="L8" s="284"/>
      <c r="M8" s="281"/>
    </row>
    <row r="9" spans="2:13" ht="20.100000000000001" customHeight="1">
      <c r="B9" s="281">
        <v>2</v>
      </c>
      <c r="C9" s="282" t="s">
        <v>16</v>
      </c>
      <c r="D9" s="283">
        <v>600327</v>
      </c>
      <c r="E9" s="282" t="s">
        <v>510</v>
      </c>
      <c r="F9" s="282" t="s">
        <v>511</v>
      </c>
      <c r="G9" s="282" t="s">
        <v>509</v>
      </c>
      <c r="H9" s="282">
        <v>60</v>
      </c>
      <c r="I9" s="282">
        <v>86</v>
      </c>
      <c r="J9" s="282">
        <v>84</v>
      </c>
      <c r="K9" s="282">
        <v>73</v>
      </c>
      <c r="L9" s="284"/>
      <c r="M9" s="281"/>
    </row>
    <row r="10" spans="2:13" ht="20.100000000000001" customHeight="1">
      <c r="B10" s="281">
        <v>3</v>
      </c>
      <c r="C10" s="282" t="s">
        <v>512</v>
      </c>
      <c r="D10" s="283">
        <v>9700903</v>
      </c>
      <c r="E10" s="282" t="s">
        <v>513</v>
      </c>
      <c r="F10" s="282" t="s">
        <v>514</v>
      </c>
      <c r="G10" s="282" t="s">
        <v>515</v>
      </c>
      <c r="H10" s="282">
        <v>65</v>
      </c>
      <c r="I10" s="282">
        <v>58</v>
      </c>
      <c r="J10" s="282">
        <v>84</v>
      </c>
      <c r="K10" s="282">
        <v>84</v>
      </c>
      <c r="L10" s="284"/>
      <c r="M10" s="281"/>
    </row>
    <row r="11" spans="2:13" ht="20.100000000000001" customHeight="1">
      <c r="B11" s="281">
        <v>4</v>
      </c>
      <c r="C11" s="282" t="s">
        <v>516</v>
      </c>
      <c r="D11" s="283">
        <v>300288</v>
      </c>
      <c r="E11" s="282" t="s">
        <v>517</v>
      </c>
      <c r="F11" s="282" t="s">
        <v>518</v>
      </c>
      <c r="G11" s="282" t="s">
        <v>519</v>
      </c>
      <c r="H11" s="282">
        <v>56</v>
      </c>
      <c r="I11" s="282">
        <v>95</v>
      </c>
      <c r="J11" s="282">
        <v>89</v>
      </c>
      <c r="K11" s="282">
        <v>86</v>
      </c>
      <c r="L11" s="284"/>
      <c r="M11" s="281"/>
    </row>
    <row r="12" spans="2:13" ht="20.100000000000001" customHeight="1">
      <c r="B12" s="281">
        <v>5</v>
      </c>
      <c r="C12" s="282" t="s">
        <v>520</v>
      </c>
      <c r="D12" s="283">
        <v>8700531</v>
      </c>
      <c r="E12" s="282" t="s">
        <v>507</v>
      </c>
      <c r="F12" s="282" t="s">
        <v>508</v>
      </c>
      <c r="G12" s="282" t="s">
        <v>521</v>
      </c>
      <c r="H12" s="282">
        <v>86</v>
      </c>
      <c r="I12" s="282">
        <v>83</v>
      </c>
      <c r="J12" s="282">
        <v>65</v>
      </c>
      <c r="K12" s="282">
        <v>76</v>
      </c>
      <c r="L12" s="284"/>
      <c r="M12" s="281"/>
    </row>
    <row r="13" spans="2:13" ht="20.100000000000001" customHeight="1">
      <c r="B13" s="281">
        <v>6</v>
      </c>
      <c r="C13" s="282" t="s">
        <v>522</v>
      </c>
      <c r="D13" s="283">
        <v>587</v>
      </c>
      <c r="E13" s="282" t="s">
        <v>517</v>
      </c>
      <c r="F13" s="282" t="s">
        <v>523</v>
      </c>
      <c r="G13" s="282" t="s">
        <v>524</v>
      </c>
      <c r="H13" s="282">
        <v>88</v>
      </c>
      <c r="I13" s="282">
        <v>71</v>
      </c>
      <c r="J13" s="282">
        <v>86</v>
      </c>
      <c r="K13" s="282">
        <v>58</v>
      </c>
      <c r="L13" s="284"/>
      <c r="M13" s="281"/>
    </row>
    <row r="14" spans="2:13" ht="20.100000000000001" customHeight="1">
      <c r="B14" s="281">
        <v>7</v>
      </c>
      <c r="C14" s="282" t="s">
        <v>16</v>
      </c>
      <c r="D14" s="283">
        <v>9100004</v>
      </c>
      <c r="E14" s="282" t="s">
        <v>525</v>
      </c>
      <c r="F14" s="282" t="s">
        <v>526</v>
      </c>
      <c r="G14" s="282" t="s">
        <v>521</v>
      </c>
      <c r="H14" s="282">
        <v>74</v>
      </c>
      <c r="I14" s="282">
        <v>83</v>
      </c>
      <c r="J14" s="282">
        <v>56</v>
      </c>
      <c r="K14" s="282">
        <v>64</v>
      </c>
      <c r="L14" s="284"/>
      <c r="M14" s="281"/>
    </row>
    <row r="15" spans="2:13" ht="20.100000000000001" customHeight="1">
      <c r="B15" s="281">
        <v>8</v>
      </c>
      <c r="C15" s="282" t="s">
        <v>527</v>
      </c>
      <c r="D15" s="283">
        <v>9300238</v>
      </c>
      <c r="E15" s="282" t="s">
        <v>510</v>
      </c>
      <c r="F15" s="282" t="s">
        <v>511</v>
      </c>
      <c r="G15" s="282" t="s">
        <v>515</v>
      </c>
      <c r="H15" s="282">
        <v>56</v>
      </c>
      <c r="I15" s="282">
        <v>76</v>
      </c>
      <c r="J15" s="282">
        <v>67</v>
      </c>
      <c r="K15" s="282">
        <v>56</v>
      </c>
      <c r="L15" s="284"/>
      <c r="M15" s="281"/>
    </row>
    <row r="16" spans="2:13" ht="20.100000000000001" customHeight="1">
      <c r="B16" s="281">
        <v>9</v>
      </c>
      <c r="C16" s="282" t="s">
        <v>528</v>
      </c>
      <c r="D16" s="283">
        <v>9800258</v>
      </c>
      <c r="E16" s="282" t="s">
        <v>513</v>
      </c>
      <c r="F16" s="282" t="s">
        <v>529</v>
      </c>
      <c r="G16" s="282" t="s">
        <v>509</v>
      </c>
      <c r="H16" s="282">
        <v>86</v>
      </c>
      <c r="I16" s="282">
        <v>63</v>
      </c>
      <c r="J16" s="282">
        <v>93</v>
      </c>
      <c r="K16" s="282">
        <v>94</v>
      </c>
      <c r="L16" s="284"/>
      <c r="M16" s="281"/>
    </row>
    <row r="17" spans="2:13" ht="20.100000000000001" customHeight="1">
      <c r="B17" s="281">
        <v>10</v>
      </c>
      <c r="C17" s="282" t="s">
        <v>530</v>
      </c>
      <c r="D17" s="283">
        <v>9500123</v>
      </c>
      <c r="E17" s="282" t="s">
        <v>531</v>
      </c>
      <c r="F17" s="282" t="s">
        <v>532</v>
      </c>
      <c r="G17" s="282" t="s">
        <v>521</v>
      </c>
      <c r="H17" s="282">
        <v>70</v>
      </c>
      <c r="I17" s="282">
        <v>70</v>
      </c>
      <c r="J17" s="282">
        <v>86</v>
      </c>
      <c r="K17" s="282">
        <v>96</v>
      </c>
      <c r="L17" s="284"/>
      <c r="M17" s="281"/>
    </row>
    <row r="18" spans="2:13" ht="20.100000000000001" customHeight="1">
      <c r="B18" s="281">
        <v>11</v>
      </c>
      <c r="C18" s="282" t="s">
        <v>19</v>
      </c>
      <c r="D18" s="283">
        <v>9700395</v>
      </c>
      <c r="E18" s="282" t="s">
        <v>513</v>
      </c>
      <c r="F18" s="282" t="s">
        <v>514</v>
      </c>
      <c r="G18" s="282" t="s">
        <v>509</v>
      </c>
      <c r="H18" s="282">
        <v>57</v>
      </c>
      <c r="I18" s="282">
        <v>68</v>
      </c>
      <c r="J18" s="282">
        <v>85</v>
      </c>
      <c r="K18" s="282">
        <v>74</v>
      </c>
      <c r="L18" s="284"/>
      <c r="M18" s="281"/>
    </row>
    <row r="19" spans="2:13" ht="20.100000000000001" customHeight="1">
      <c r="B19" s="281">
        <v>12</v>
      </c>
      <c r="C19" s="282" t="s">
        <v>533</v>
      </c>
      <c r="D19" s="283">
        <v>206</v>
      </c>
      <c r="E19" s="282" t="s">
        <v>507</v>
      </c>
      <c r="F19" s="282" t="s">
        <v>418</v>
      </c>
      <c r="G19" s="282" t="s">
        <v>524</v>
      </c>
      <c r="H19" s="282">
        <v>72</v>
      </c>
      <c r="I19" s="282">
        <v>81</v>
      </c>
      <c r="J19" s="282">
        <v>67</v>
      </c>
      <c r="K19" s="282">
        <v>57</v>
      </c>
      <c r="L19" s="284"/>
      <c r="M19" s="281"/>
    </row>
    <row r="20" spans="2:13" ht="20.100000000000001" customHeight="1">
      <c r="B20" s="281">
        <v>13</v>
      </c>
      <c r="C20" s="282" t="s">
        <v>520</v>
      </c>
      <c r="D20" s="283">
        <v>600961</v>
      </c>
      <c r="E20" s="282" t="s">
        <v>510</v>
      </c>
      <c r="F20" s="282" t="s">
        <v>511</v>
      </c>
      <c r="G20" s="282" t="s">
        <v>521</v>
      </c>
      <c r="H20" s="282">
        <v>62</v>
      </c>
      <c r="I20" s="282">
        <v>74</v>
      </c>
      <c r="J20" s="282">
        <v>66</v>
      </c>
      <c r="K20" s="282">
        <v>79</v>
      </c>
      <c r="L20" s="284"/>
      <c r="M20" s="281"/>
    </row>
    <row r="21" spans="2:13" ht="20.100000000000001" customHeight="1">
      <c r="B21" s="281">
        <v>14</v>
      </c>
      <c r="C21" s="282" t="s">
        <v>534</v>
      </c>
      <c r="D21" s="283">
        <v>9100826</v>
      </c>
      <c r="E21" s="282" t="s">
        <v>531</v>
      </c>
      <c r="F21" s="282" t="s">
        <v>532</v>
      </c>
      <c r="G21" s="282" t="s">
        <v>521</v>
      </c>
      <c r="H21" s="282">
        <v>72</v>
      </c>
      <c r="I21" s="282">
        <v>95</v>
      </c>
      <c r="J21" s="282">
        <v>97</v>
      </c>
      <c r="K21" s="282">
        <v>80</v>
      </c>
      <c r="L21" s="284"/>
      <c r="M21" s="281"/>
    </row>
    <row r="22" spans="2:13" ht="20.100000000000001" customHeight="1">
      <c r="B22" s="281">
        <v>15</v>
      </c>
      <c r="C22" s="282" t="s">
        <v>10</v>
      </c>
      <c r="D22" s="283">
        <v>9800207</v>
      </c>
      <c r="E22" s="282" t="s">
        <v>513</v>
      </c>
      <c r="F22" s="282" t="s">
        <v>408</v>
      </c>
      <c r="G22" s="282" t="s">
        <v>521</v>
      </c>
      <c r="H22" s="282">
        <v>68</v>
      </c>
      <c r="I22" s="282">
        <v>61</v>
      </c>
      <c r="J22" s="282">
        <v>61</v>
      </c>
      <c r="K22" s="282">
        <v>67</v>
      </c>
      <c r="L22" s="284"/>
      <c r="M22" s="281"/>
    </row>
    <row r="23" spans="2:13" ht="20.100000000000001" customHeight="1">
      <c r="B23" s="281">
        <v>16</v>
      </c>
      <c r="C23" s="282" t="s">
        <v>535</v>
      </c>
      <c r="D23" s="283">
        <v>9500198</v>
      </c>
      <c r="E23" s="282" t="s">
        <v>510</v>
      </c>
      <c r="F23" s="282" t="s">
        <v>536</v>
      </c>
      <c r="G23" s="282" t="s">
        <v>515</v>
      </c>
      <c r="H23" s="282">
        <v>81</v>
      </c>
      <c r="I23" s="282">
        <v>95</v>
      </c>
      <c r="J23" s="282">
        <v>89</v>
      </c>
      <c r="K23" s="282">
        <v>88</v>
      </c>
      <c r="L23" s="284"/>
      <c r="M23" s="281"/>
    </row>
    <row r="24" spans="2:13" ht="20.100000000000001" customHeight="1">
      <c r="B24" s="281">
        <v>17</v>
      </c>
      <c r="C24" s="282" t="s">
        <v>537</v>
      </c>
      <c r="D24" s="283">
        <v>400291</v>
      </c>
      <c r="E24" s="282" t="s">
        <v>517</v>
      </c>
      <c r="F24" s="282" t="s">
        <v>523</v>
      </c>
      <c r="G24" s="282" t="s">
        <v>524</v>
      </c>
      <c r="H24" s="282">
        <v>57</v>
      </c>
      <c r="I24" s="282">
        <v>92</v>
      </c>
      <c r="J24" s="282">
        <v>60</v>
      </c>
      <c r="K24" s="282">
        <v>63</v>
      </c>
      <c r="L24" s="284"/>
      <c r="M24" s="281"/>
    </row>
    <row r="25" spans="2:13" ht="20.100000000000001" customHeight="1">
      <c r="B25" s="281">
        <v>18</v>
      </c>
      <c r="C25" s="282" t="s">
        <v>35</v>
      </c>
      <c r="D25" s="283">
        <v>8700248</v>
      </c>
      <c r="E25" s="282" t="s">
        <v>507</v>
      </c>
      <c r="F25" s="282" t="s">
        <v>538</v>
      </c>
      <c r="G25" s="282" t="s">
        <v>524</v>
      </c>
      <c r="H25" s="282">
        <v>94</v>
      </c>
      <c r="I25" s="282">
        <v>86</v>
      </c>
      <c r="J25" s="282">
        <v>93</v>
      </c>
      <c r="K25" s="282">
        <v>74</v>
      </c>
      <c r="L25" s="284"/>
      <c r="M25" s="281"/>
    </row>
    <row r="26" spans="2:13" ht="20.100000000000001" customHeight="1">
      <c r="B26" s="281">
        <v>19</v>
      </c>
      <c r="C26" s="282" t="s">
        <v>539</v>
      </c>
      <c r="D26" s="283">
        <v>8500252</v>
      </c>
      <c r="E26" s="282" t="s">
        <v>517</v>
      </c>
      <c r="F26" s="282" t="s">
        <v>523</v>
      </c>
      <c r="G26" s="282" t="s">
        <v>521</v>
      </c>
      <c r="H26" s="282">
        <v>70</v>
      </c>
      <c r="I26" s="282">
        <v>78</v>
      </c>
      <c r="J26" s="282">
        <v>80</v>
      </c>
      <c r="K26" s="282">
        <v>91</v>
      </c>
      <c r="L26" s="284"/>
      <c r="M26" s="281"/>
    </row>
    <row r="27" spans="2:13" ht="20.100000000000001" customHeight="1">
      <c r="B27" s="281">
        <v>20</v>
      </c>
      <c r="C27" s="282" t="s">
        <v>26</v>
      </c>
      <c r="D27" s="283">
        <v>9500035</v>
      </c>
      <c r="E27" s="282" t="s">
        <v>507</v>
      </c>
      <c r="F27" s="282" t="s">
        <v>508</v>
      </c>
      <c r="G27" s="282" t="s">
        <v>515</v>
      </c>
      <c r="H27" s="282">
        <v>72</v>
      </c>
      <c r="I27" s="282">
        <v>82</v>
      </c>
      <c r="J27" s="282">
        <v>68</v>
      </c>
      <c r="K27" s="282">
        <v>59</v>
      </c>
      <c r="L27" s="284"/>
      <c r="M27" s="281"/>
    </row>
    <row r="28" spans="2:13" ht="20.100000000000001" customHeight="1">
      <c r="B28" s="281">
        <v>21</v>
      </c>
      <c r="C28" s="282" t="s">
        <v>540</v>
      </c>
      <c r="D28" s="283">
        <v>9700512</v>
      </c>
      <c r="E28" s="282" t="s">
        <v>525</v>
      </c>
      <c r="F28" s="282" t="s">
        <v>541</v>
      </c>
      <c r="G28" s="282" t="s">
        <v>521</v>
      </c>
      <c r="H28" s="282">
        <v>72</v>
      </c>
      <c r="I28" s="282">
        <v>87</v>
      </c>
      <c r="J28" s="282">
        <v>96</v>
      </c>
      <c r="K28" s="282">
        <v>63</v>
      </c>
      <c r="L28" s="284"/>
      <c r="M28" s="281"/>
    </row>
    <row r="29" spans="2:13" ht="20.100000000000001" customHeight="1">
      <c r="B29" s="281">
        <v>22</v>
      </c>
      <c r="C29" s="282" t="s">
        <v>539</v>
      </c>
      <c r="D29" s="283">
        <v>700230</v>
      </c>
      <c r="E29" s="282" t="s">
        <v>517</v>
      </c>
      <c r="F29" s="282" t="s">
        <v>523</v>
      </c>
      <c r="G29" s="282" t="s">
        <v>524</v>
      </c>
      <c r="H29" s="282">
        <v>61</v>
      </c>
      <c r="I29" s="282">
        <v>62</v>
      </c>
      <c r="J29" s="282">
        <v>58</v>
      </c>
      <c r="K29" s="282">
        <v>80</v>
      </c>
      <c r="L29" s="284"/>
      <c r="M29" s="281"/>
    </row>
    <row r="30" spans="2:13" ht="20.100000000000001" customHeight="1">
      <c r="B30" s="281">
        <v>23</v>
      </c>
      <c r="C30" s="282" t="s">
        <v>12</v>
      </c>
      <c r="D30" s="283">
        <v>8700421</v>
      </c>
      <c r="E30" s="282" t="s">
        <v>507</v>
      </c>
      <c r="F30" s="282" t="s">
        <v>508</v>
      </c>
      <c r="G30" s="282" t="s">
        <v>515</v>
      </c>
      <c r="H30" s="282">
        <v>68</v>
      </c>
      <c r="I30" s="282">
        <v>83</v>
      </c>
      <c r="J30" s="282">
        <v>68</v>
      </c>
      <c r="K30" s="282">
        <v>64</v>
      </c>
      <c r="L30" s="284"/>
      <c r="M30" s="281"/>
    </row>
    <row r="31" spans="2:13" ht="20.100000000000001" customHeight="1">
      <c r="B31" s="281">
        <v>24</v>
      </c>
      <c r="C31" s="282" t="s">
        <v>542</v>
      </c>
      <c r="D31" s="283">
        <v>431</v>
      </c>
      <c r="E31" s="282" t="s">
        <v>531</v>
      </c>
      <c r="F31" s="282" t="s">
        <v>532</v>
      </c>
      <c r="G31" s="282" t="s">
        <v>515</v>
      </c>
      <c r="H31" s="282">
        <v>80</v>
      </c>
      <c r="I31" s="282">
        <v>75</v>
      </c>
      <c r="J31" s="282">
        <v>93</v>
      </c>
      <c r="K31" s="282">
        <v>67</v>
      </c>
      <c r="L31" s="284"/>
      <c r="M31" s="281"/>
    </row>
    <row r="32" spans="2:13" ht="20.100000000000001" customHeight="1">
      <c r="B32" s="281">
        <v>25</v>
      </c>
      <c r="C32" s="282" t="s">
        <v>543</v>
      </c>
      <c r="D32" s="283">
        <v>9700363</v>
      </c>
      <c r="E32" s="282" t="s">
        <v>531</v>
      </c>
      <c r="F32" s="282" t="s">
        <v>532</v>
      </c>
      <c r="G32" s="282" t="s">
        <v>515</v>
      </c>
      <c r="H32" s="282">
        <v>80</v>
      </c>
      <c r="I32" s="282">
        <v>72</v>
      </c>
      <c r="J32" s="282">
        <v>60</v>
      </c>
      <c r="K32" s="282">
        <v>56</v>
      </c>
      <c r="L32" s="284"/>
      <c r="M32" s="281"/>
    </row>
    <row r="33" spans="2:13" ht="20.100000000000001" customHeight="1">
      <c r="B33" s="281">
        <v>26</v>
      </c>
      <c r="C33" s="282" t="s">
        <v>544</v>
      </c>
      <c r="D33" s="283">
        <v>800551</v>
      </c>
      <c r="E33" s="282" t="s">
        <v>513</v>
      </c>
      <c r="F33" s="282" t="s">
        <v>529</v>
      </c>
      <c r="G33" s="282" t="s">
        <v>521</v>
      </c>
      <c r="H33" s="282">
        <v>72</v>
      </c>
      <c r="I33" s="282">
        <v>58</v>
      </c>
      <c r="J33" s="282">
        <v>90</v>
      </c>
      <c r="K33" s="282">
        <v>94</v>
      </c>
      <c r="L33" s="284"/>
      <c r="M33" s="281"/>
    </row>
    <row r="34" spans="2:13" ht="20.100000000000001" customHeight="1">
      <c r="B34" s="281">
        <v>27</v>
      </c>
      <c r="C34" s="282" t="s">
        <v>15</v>
      </c>
      <c r="D34" s="283">
        <v>9300001</v>
      </c>
      <c r="E34" s="282" t="s">
        <v>510</v>
      </c>
      <c r="F34" s="282" t="s">
        <v>511</v>
      </c>
      <c r="G34" s="282" t="s">
        <v>515</v>
      </c>
      <c r="H34" s="282">
        <v>72</v>
      </c>
      <c r="I34" s="282">
        <v>70</v>
      </c>
      <c r="J34" s="282">
        <v>93</v>
      </c>
      <c r="K34" s="282">
        <v>96</v>
      </c>
      <c r="L34" s="284"/>
      <c r="M34" s="281"/>
    </row>
    <row r="35" spans="2:13" ht="20.100000000000001" customHeight="1">
      <c r="B35" s="281">
        <v>28</v>
      </c>
      <c r="C35" s="282" t="s">
        <v>16</v>
      </c>
      <c r="D35" s="283">
        <v>9800106</v>
      </c>
      <c r="E35" s="282" t="s">
        <v>517</v>
      </c>
      <c r="F35" s="282" t="s">
        <v>545</v>
      </c>
      <c r="G35" s="282" t="s">
        <v>524</v>
      </c>
      <c r="H35" s="282">
        <v>76</v>
      </c>
      <c r="I35" s="282">
        <v>81</v>
      </c>
      <c r="J35" s="282">
        <v>95</v>
      </c>
      <c r="K35" s="282">
        <v>74</v>
      </c>
      <c r="L35" s="284"/>
      <c r="M35" s="281"/>
    </row>
    <row r="36" spans="2:13" ht="20.100000000000001" customHeight="1">
      <c r="B36" s="281">
        <v>29</v>
      </c>
      <c r="C36" s="282" t="s">
        <v>10</v>
      </c>
      <c r="D36" s="283">
        <v>9300992</v>
      </c>
      <c r="E36" s="282" t="s">
        <v>531</v>
      </c>
      <c r="F36" s="282" t="s">
        <v>546</v>
      </c>
      <c r="G36" s="282" t="s">
        <v>521</v>
      </c>
      <c r="H36" s="282">
        <v>64</v>
      </c>
      <c r="I36" s="282">
        <v>95</v>
      </c>
      <c r="J36" s="282">
        <v>66</v>
      </c>
      <c r="K36" s="282">
        <v>57</v>
      </c>
      <c r="L36" s="284"/>
      <c r="M36" s="281"/>
    </row>
    <row r="37" spans="2:13" ht="20.100000000000001" customHeight="1">
      <c r="B37" s="281">
        <v>30</v>
      </c>
      <c r="C37" s="282" t="s">
        <v>3</v>
      </c>
      <c r="D37" s="283">
        <v>200910</v>
      </c>
      <c r="E37" s="282" t="s">
        <v>510</v>
      </c>
      <c r="F37" s="282" t="s">
        <v>511</v>
      </c>
      <c r="G37" s="282" t="s">
        <v>524</v>
      </c>
      <c r="H37" s="282">
        <v>40</v>
      </c>
      <c r="I37" s="282">
        <v>72</v>
      </c>
      <c r="J37" s="282">
        <v>65</v>
      </c>
      <c r="K37" s="282">
        <v>79</v>
      </c>
      <c r="L37" s="284"/>
      <c r="M37" s="281"/>
    </row>
    <row r="38" spans="2:13" ht="20.100000000000001" customHeight="1">
      <c r="B38" s="281">
        <v>31</v>
      </c>
      <c r="C38" s="282" t="s">
        <v>547</v>
      </c>
      <c r="D38" s="283">
        <v>8500990</v>
      </c>
      <c r="E38" s="282" t="s">
        <v>513</v>
      </c>
      <c r="F38" s="282" t="s">
        <v>529</v>
      </c>
      <c r="G38" s="282" t="s">
        <v>515</v>
      </c>
      <c r="H38" s="282">
        <v>92</v>
      </c>
      <c r="I38" s="282">
        <v>95</v>
      </c>
      <c r="J38" s="282">
        <v>65</v>
      </c>
      <c r="K38" s="282">
        <v>75</v>
      </c>
      <c r="L38" s="284"/>
      <c r="M38" s="281"/>
    </row>
    <row r="39" spans="2:13" ht="20.100000000000001" customHeight="1">
      <c r="B39" s="281">
        <v>32</v>
      </c>
      <c r="C39" s="282" t="s">
        <v>548</v>
      </c>
      <c r="D39" s="283">
        <v>9800391</v>
      </c>
      <c r="E39" s="282" t="s">
        <v>531</v>
      </c>
      <c r="F39" s="282" t="s">
        <v>549</v>
      </c>
      <c r="G39" s="282" t="s">
        <v>524</v>
      </c>
      <c r="H39" s="282">
        <v>86</v>
      </c>
      <c r="I39" s="282">
        <v>81</v>
      </c>
      <c r="J39" s="282">
        <v>59</v>
      </c>
      <c r="K39" s="282">
        <v>68</v>
      </c>
      <c r="L39" s="284"/>
      <c r="M39" s="281"/>
    </row>
    <row r="40" spans="2:13" ht="20.100000000000001" customHeight="1">
      <c r="B40" s="281">
        <v>33</v>
      </c>
      <c r="C40" s="282" t="s">
        <v>18</v>
      </c>
      <c r="D40" s="283">
        <v>8700376</v>
      </c>
      <c r="E40" s="282" t="s">
        <v>525</v>
      </c>
      <c r="F40" s="282" t="s">
        <v>550</v>
      </c>
      <c r="G40" s="282" t="s">
        <v>515</v>
      </c>
      <c r="H40" s="282">
        <v>67</v>
      </c>
      <c r="I40" s="282">
        <v>63</v>
      </c>
      <c r="J40" s="282">
        <v>96</v>
      </c>
      <c r="K40" s="282">
        <v>66</v>
      </c>
      <c r="L40" s="284"/>
      <c r="M40" s="281"/>
    </row>
    <row r="41" spans="2:13" ht="20.100000000000001" customHeight="1">
      <c r="B41" s="281">
        <v>34</v>
      </c>
      <c r="C41" s="282" t="s">
        <v>551</v>
      </c>
      <c r="D41" s="283">
        <v>8600807</v>
      </c>
      <c r="E41" s="282" t="s">
        <v>531</v>
      </c>
      <c r="F41" s="282" t="s">
        <v>549</v>
      </c>
      <c r="G41" s="282" t="s">
        <v>521</v>
      </c>
      <c r="H41" s="282">
        <v>95</v>
      </c>
      <c r="I41" s="282">
        <v>59</v>
      </c>
      <c r="J41" s="282">
        <v>84</v>
      </c>
      <c r="K41" s="282">
        <v>61</v>
      </c>
      <c r="L41" s="284"/>
      <c r="M41" s="281"/>
    </row>
    <row r="42" spans="2:13" ht="20.100000000000001" customHeight="1">
      <c r="B42" s="281">
        <v>35</v>
      </c>
      <c r="C42" s="282" t="s">
        <v>24</v>
      </c>
      <c r="D42" s="283">
        <v>300817</v>
      </c>
      <c r="E42" s="282" t="s">
        <v>525</v>
      </c>
      <c r="F42" s="282" t="s">
        <v>526</v>
      </c>
      <c r="G42" s="282" t="s">
        <v>521</v>
      </c>
      <c r="H42" s="282">
        <v>84</v>
      </c>
      <c r="I42" s="282">
        <v>57</v>
      </c>
      <c r="J42" s="282">
        <v>59</v>
      </c>
      <c r="K42" s="282">
        <v>86</v>
      </c>
      <c r="L42" s="284"/>
      <c r="M42" s="281"/>
    </row>
    <row r="43" spans="2:13" ht="20.100000000000001" customHeight="1">
      <c r="B43" s="281">
        <v>36</v>
      </c>
      <c r="C43" s="282" t="s">
        <v>552</v>
      </c>
      <c r="D43" s="283">
        <v>8800504</v>
      </c>
      <c r="E43" s="282" t="s">
        <v>525</v>
      </c>
      <c r="F43" s="282" t="s">
        <v>541</v>
      </c>
      <c r="G43" s="282" t="s">
        <v>521</v>
      </c>
      <c r="H43" s="282">
        <v>70</v>
      </c>
      <c r="I43" s="282">
        <v>78</v>
      </c>
      <c r="J43" s="282">
        <v>77</v>
      </c>
      <c r="K43" s="282">
        <v>94</v>
      </c>
      <c r="L43" s="284"/>
      <c r="M43" s="281"/>
    </row>
    <row r="44" spans="2:13" ht="20.100000000000001" customHeight="1">
      <c r="B44" s="281">
        <v>37</v>
      </c>
      <c r="C44" s="282" t="s">
        <v>544</v>
      </c>
      <c r="D44" s="283">
        <v>9800861</v>
      </c>
      <c r="E44" s="282" t="s">
        <v>517</v>
      </c>
      <c r="F44" s="282" t="s">
        <v>523</v>
      </c>
      <c r="G44" s="282" t="s">
        <v>509</v>
      </c>
      <c r="H44" s="282">
        <v>79</v>
      </c>
      <c r="I44" s="282">
        <v>95</v>
      </c>
      <c r="J44" s="282">
        <v>94</v>
      </c>
      <c r="K44" s="282">
        <v>69</v>
      </c>
      <c r="L44" s="284"/>
      <c r="M44" s="281"/>
    </row>
    <row r="45" spans="2:13" ht="20.100000000000001" customHeight="1">
      <c r="B45" s="281">
        <v>38</v>
      </c>
      <c r="C45" s="282" t="s">
        <v>553</v>
      </c>
      <c r="D45" s="283">
        <v>9600565</v>
      </c>
      <c r="E45" s="282" t="s">
        <v>510</v>
      </c>
      <c r="F45" s="282" t="s">
        <v>536</v>
      </c>
      <c r="G45" s="282" t="s">
        <v>521</v>
      </c>
      <c r="H45" s="282">
        <v>84</v>
      </c>
      <c r="I45" s="282">
        <v>93</v>
      </c>
      <c r="J45" s="282">
        <v>96</v>
      </c>
      <c r="K45" s="282">
        <v>84</v>
      </c>
      <c r="L45" s="284"/>
      <c r="M45" s="281"/>
    </row>
    <row r="46" spans="2:13" ht="20.100000000000001" customHeight="1">
      <c r="B46" s="281">
        <v>39</v>
      </c>
      <c r="C46" s="282" t="s">
        <v>554</v>
      </c>
      <c r="D46" s="283">
        <v>100764</v>
      </c>
      <c r="E46" s="282" t="s">
        <v>517</v>
      </c>
      <c r="F46" s="282" t="s">
        <v>545</v>
      </c>
      <c r="G46" s="282" t="s">
        <v>191</v>
      </c>
      <c r="H46" s="282">
        <v>76</v>
      </c>
      <c r="I46" s="282">
        <v>95</v>
      </c>
      <c r="J46" s="282">
        <v>93</v>
      </c>
      <c r="K46" s="282">
        <v>76</v>
      </c>
      <c r="L46" s="284"/>
      <c r="M46" s="281"/>
    </row>
    <row r="47" spans="2:13" ht="20.100000000000001" customHeight="1">
      <c r="B47" s="281">
        <v>40</v>
      </c>
      <c r="C47" s="282" t="s">
        <v>34</v>
      </c>
      <c r="D47" s="283">
        <v>300286</v>
      </c>
      <c r="E47" s="282" t="s">
        <v>510</v>
      </c>
      <c r="F47" s="282" t="s">
        <v>536</v>
      </c>
      <c r="G47" s="282" t="s">
        <v>515</v>
      </c>
      <c r="H47" s="282">
        <v>75</v>
      </c>
      <c r="I47" s="282">
        <v>89</v>
      </c>
      <c r="J47" s="282">
        <v>93</v>
      </c>
      <c r="K47" s="282">
        <v>88</v>
      </c>
      <c r="L47" s="284"/>
      <c r="M47" s="281"/>
    </row>
    <row r="48" spans="2:13" ht="20.100000000000001" customHeight="1">
      <c r="B48" s="281">
        <v>41</v>
      </c>
      <c r="C48" s="282" t="s">
        <v>520</v>
      </c>
      <c r="D48" s="283">
        <v>9600030</v>
      </c>
      <c r="E48" s="282" t="s">
        <v>525</v>
      </c>
      <c r="F48" s="282" t="s">
        <v>541</v>
      </c>
      <c r="G48" s="282" t="s">
        <v>521</v>
      </c>
      <c r="H48" s="282">
        <v>91</v>
      </c>
      <c r="I48" s="282">
        <v>72</v>
      </c>
      <c r="J48" s="282">
        <v>76</v>
      </c>
      <c r="K48" s="282">
        <v>67</v>
      </c>
      <c r="L48" s="284"/>
      <c r="M48" s="281"/>
    </row>
    <row r="49" spans="2:13" ht="20.100000000000001" customHeight="1">
      <c r="B49" s="281">
        <v>42</v>
      </c>
      <c r="C49" s="282" t="s">
        <v>555</v>
      </c>
      <c r="D49" s="283">
        <v>9500029</v>
      </c>
      <c r="E49" s="282" t="s">
        <v>525</v>
      </c>
      <c r="F49" s="282" t="s">
        <v>550</v>
      </c>
      <c r="G49" s="282" t="s">
        <v>524</v>
      </c>
      <c r="H49" s="282">
        <v>72</v>
      </c>
      <c r="I49" s="282">
        <v>70</v>
      </c>
      <c r="J49" s="282">
        <v>58</v>
      </c>
      <c r="K49" s="282">
        <v>95</v>
      </c>
      <c r="L49" s="284"/>
      <c r="M49" s="281"/>
    </row>
    <row r="50" spans="2:13" ht="20.100000000000001" customHeight="1">
      <c r="B50" s="281">
        <v>43</v>
      </c>
      <c r="C50" s="282" t="s">
        <v>544</v>
      </c>
      <c r="D50" s="283">
        <v>9000087</v>
      </c>
      <c r="E50" s="282" t="s">
        <v>517</v>
      </c>
      <c r="F50" s="282" t="s">
        <v>518</v>
      </c>
      <c r="G50" s="282" t="s">
        <v>191</v>
      </c>
      <c r="H50" s="282">
        <v>68</v>
      </c>
      <c r="I50" s="282">
        <v>78</v>
      </c>
      <c r="J50" s="282">
        <v>78</v>
      </c>
      <c r="K50" s="282">
        <v>76</v>
      </c>
      <c r="L50" s="284"/>
      <c r="M50" s="281"/>
    </row>
    <row r="51" spans="2:13" ht="20.100000000000001" customHeight="1">
      <c r="B51" s="281">
        <v>44</v>
      </c>
      <c r="C51" s="282" t="s">
        <v>535</v>
      </c>
      <c r="D51" s="283">
        <v>9500963</v>
      </c>
      <c r="E51" s="282" t="s">
        <v>531</v>
      </c>
      <c r="F51" s="282" t="s">
        <v>546</v>
      </c>
      <c r="G51" s="282" t="s">
        <v>524</v>
      </c>
      <c r="H51" s="282">
        <v>59</v>
      </c>
      <c r="I51" s="282">
        <v>89</v>
      </c>
      <c r="J51" s="282">
        <v>91</v>
      </c>
      <c r="K51" s="282">
        <v>89</v>
      </c>
      <c r="L51" s="284"/>
      <c r="M51" s="281"/>
    </row>
    <row r="52" spans="2:13" ht="20.100000000000001" customHeight="1">
      <c r="B52" s="281">
        <v>45</v>
      </c>
      <c r="C52" s="282" t="s">
        <v>547</v>
      </c>
      <c r="D52" s="283">
        <v>8500361</v>
      </c>
      <c r="E52" s="282" t="s">
        <v>507</v>
      </c>
      <c r="F52" s="282" t="s">
        <v>538</v>
      </c>
      <c r="G52" s="282" t="s">
        <v>515</v>
      </c>
      <c r="H52" s="282">
        <v>58</v>
      </c>
      <c r="I52" s="282">
        <v>76</v>
      </c>
      <c r="J52" s="282">
        <v>83</v>
      </c>
      <c r="K52" s="282">
        <v>84</v>
      </c>
      <c r="L52" s="284"/>
      <c r="M52" s="281"/>
    </row>
    <row r="53" spans="2:13" ht="20.100000000000001" customHeight="1">
      <c r="B53" s="281">
        <v>46</v>
      </c>
      <c r="C53" s="282" t="s">
        <v>556</v>
      </c>
      <c r="D53" s="283">
        <v>100544</v>
      </c>
      <c r="E53" s="282" t="s">
        <v>510</v>
      </c>
      <c r="F53" s="282" t="s">
        <v>511</v>
      </c>
      <c r="G53" s="282" t="s">
        <v>521</v>
      </c>
      <c r="H53" s="282">
        <v>58</v>
      </c>
      <c r="I53" s="282">
        <v>69</v>
      </c>
      <c r="J53" s="282">
        <v>95</v>
      </c>
      <c r="K53" s="282">
        <v>56</v>
      </c>
      <c r="L53" s="284"/>
      <c r="M53" s="281"/>
    </row>
    <row r="54" spans="2:13" ht="20.100000000000001" customHeight="1">
      <c r="B54" s="281">
        <v>47</v>
      </c>
      <c r="C54" s="282" t="s">
        <v>506</v>
      </c>
      <c r="D54" s="283">
        <v>600235</v>
      </c>
      <c r="E54" s="282" t="s">
        <v>507</v>
      </c>
      <c r="F54" s="282" t="s">
        <v>508</v>
      </c>
      <c r="G54" s="282" t="s">
        <v>509</v>
      </c>
      <c r="H54" s="282">
        <v>70</v>
      </c>
      <c r="I54" s="282">
        <v>83</v>
      </c>
      <c r="J54" s="282">
        <v>85</v>
      </c>
      <c r="K54" s="282">
        <v>94</v>
      </c>
      <c r="L54" s="284"/>
      <c r="M54" s="281"/>
    </row>
    <row r="55" spans="2:13" ht="20.100000000000001" customHeight="1">
      <c r="B55" s="281">
        <v>48</v>
      </c>
      <c r="C55" s="282" t="s">
        <v>557</v>
      </c>
      <c r="D55" s="283">
        <v>100926</v>
      </c>
      <c r="E55" s="282" t="s">
        <v>510</v>
      </c>
      <c r="F55" s="282" t="s">
        <v>511</v>
      </c>
      <c r="G55" s="282" t="s">
        <v>521</v>
      </c>
      <c r="H55" s="282">
        <v>95</v>
      </c>
      <c r="I55" s="282">
        <v>72</v>
      </c>
      <c r="J55" s="282">
        <v>93</v>
      </c>
      <c r="K55" s="282">
        <v>96</v>
      </c>
      <c r="L55" s="284"/>
      <c r="M55" s="281"/>
    </row>
    <row r="56" spans="2:13" ht="20.100000000000001" customHeight="1">
      <c r="B56" s="281">
        <v>49</v>
      </c>
      <c r="C56" s="282" t="s">
        <v>558</v>
      </c>
      <c r="D56" s="283">
        <v>8800639</v>
      </c>
      <c r="E56" s="282" t="s">
        <v>525</v>
      </c>
      <c r="F56" s="282" t="s">
        <v>550</v>
      </c>
      <c r="G56" s="282" t="s">
        <v>524</v>
      </c>
      <c r="H56" s="282">
        <v>82</v>
      </c>
      <c r="I56" s="282">
        <v>95</v>
      </c>
      <c r="J56" s="282">
        <v>79</v>
      </c>
      <c r="K56" s="282">
        <v>74</v>
      </c>
      <c r="L56" s="284"/>
      <c r="M56" s="281"/>
    </row>
    <row r="57" spans="2:13" ht="20.100000000000001" customHeight="1">
      <c r="B57" s="285" t="s">
        <v>93</v>
      </c>
      <c r="C57" s="285"/>
      <c r="D57" s="285"/>
      <c r="E57" s="285"/>
      <c r="F57" s="285"/>
      <c r="G57" s="285"/>
      <c r="H57" s="282"/>
      <c r="I57" s="282"/>
      <c r="J57" s="282"/>
      <c r="K57" s="282"/>
      <c r="L57" s="286"/>
      <c r="M57" s="281"/>
    </row>
    <row r="58" spans="2:13" ht="20.100000000000001" customHeight="1">
      <c r="B58" s="285" t="s">
        <v>559</v>
      </c>
      <c r="C58" s="285"/>
      <c r="D58" s="285"/>
      <c r="E58" s="285"/>
      <c r="F58" s="285"/>
      <c r="G58" s="285"/>
      <c r="H58" s="282"/>
      <c r="I58" s="282"/>
      <c r="J58" s="282"/>
      <c r="K58" s="282"/>
      <c r="L58" s="286"/>
      <c r="M58" s="281"/>
    </row>
  </sheetData>
  <mergeCells count="3">
    <mergeCell ref="B3:C3"/>
    <mergeCell ref="B57:G57"/>
    <mergeCell ref="B58:G58"/>
  </mergeCells>
  <phoneticPr fontId="1" type="noConversion"/>
  <pageMargins left="0.75" right="0.75" top="1" bottom="1" header="0.5" footer="0.5"/>
  <pageSetup paperSize="9" orientation="portrait" horizont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DDFF-DF1C-44B2-8F0E-CD2AC6352014}">
  <dimension ref="B1:G12"/>
  <sheetViews>
    <sheetView workbookViewId="0">
      <selection activeCell="F28" sqref="F28"/>
    </sheetView>
  </sheetViews>
  <sheetFormatPr defaultColWidth="8.8984375" defaultRowHeight="14.4"/>
  <cols>
    <col min="1" max="1" width="2.69921875" style="288" customWidth="1"/>
    <col min="2" max="2" width="9.296875" style="288" customWidth="1"/>
    <col min="3" max="3" width="8.8984375" style="288"/>
    <col min="4" max="4" width="16" style="288" bestFit="1" customWidth="1"/>
    <col min="5" max="7" width="13.5" style="288" customWidth="1"/>
    <col min="8" max="16384" width="8.8984375" style="288"/>
  </cols>
  <sheetData>
    <row r="1" spans="2:7" ht="25.8" customHeight="1">
      <c r="B1" s="287" t="s">
        <v>560</v>
      </c>
      <c r="C1" s="287"/>
      <c r="D1" s="287"/>
      <c r="E1" s="287"/>
      <c r="F1" s="287"/>
      <c r="G1" s="287"/>
    </row>
    <row r="2" spans="2:7" ht="6.6" customHeight="1"/>
    <row r="3" spans="2:7" ht="17.399999999999999" customHeight="1">
      <c r="B3" s="289" t="s">
        <v>561</v>
      </c>
      <c r="C3" s="289" t="s">
        <v>562</v>
      </c>
      <c r="D3" s="289" t="s">
        <v>563</v>
      </c>
      <c r="E3" s="290" t="s">
        <v>564</v>
      </c>
      <c r="F3" s="290" t="s">
        <v>565</v>
      </c>
      <c r="G3" s="290" t="s">
        <v>566</v>
      </c>
    </row>
    <row r="4" spans="2:7" ht="21" customHeight="1">
      <c r="B4" s="291">
        <f>ROW()-3</f>
        <v>1</v>
      </c>
      <c r="C4" s="291" t="s">
        <v>343</v>
      </c>
      <c r="D4" s="292" t="s">
        <v>567</v>
      </c>
      <c r="E4" s="291"/>
      <c r="F4" s="291"/>
      <c r="G4" s="291"/>
    </row>
    <row r="5" spans="2:7" ht="21" customHeight="1">
      <c r="B5" s="291">
        <f t="shared" ref="B5:B12" si="0">ROW()-3</f>
        <v>2</v>
      </c>
      <c r="C5" s="291" t="s">
        <v>344</v>
      </c>
      <c r="D5" s="292" t="s">
        <v>568</v>
      </c>
      <c r="E5" s="291"/>
      <c r="F5" s="291"/>
      <c r="G5" s="291"/>
    </row>
    <row r="6" spans="2:7" ht="21" customHeight="1">
      <c r="B6" s="291">
        <f t="shared" si="0"/>
        <v>3</v>
      </c>
      <c r="C6" s="291" t="s">
        <v>345</v>
      </c>
      <c r="D6" s="292" t="s">
        <v>569</v>
      </c>
      <c r="E6" s="291"/>
      <c r="F6" s="291"/>
      <c r="G6" s="291"/>
    </row>
    <row r="7" spans="2:7" ht="21" customHeight="1">
      <c r="B7" s="291">
        <f t="shared" si="0"/>
        <v>4</v>
      </c>
      <c r="C7" s="291" t="s">
        <v>346</v>
      </c>
      <c r="D7" s="292" t="s">
        <v>570</v>
      </c>
      <c r="E7" s="291"/>
      <c r="F7" s="291"/>
      <c r="G7" s="291"/>
    </row>
    <row r="8" spans="2:7" ht="21" customHeight="1">
      <c r="B8" s="291">
        <f t="shared" si="0"/>
        <v>5</v>
      </c>
      <c r="C8" s="291" t="s">
        <v>347</v>
      </c>
      <c r="D8" s="292" t="s">
        <v>571</v>
      </c>
      <c r="E8" s="291"/>
      <c r="F8" s="291"/>
      <c r="G8" s="291"/>
    </row>
    <row r="9" spans="2:7" ht="21" customHeight="1">
      <c r="B9" s="291">
        <f t="shared" si="0"/>
        <v>6</v>
      </c>
      <c r="C9" s="291" t="s">
        <v>348</v>
      </c>
      <c r="D9" s="292" t="s">
        <v>572</v>
      </c>
      <c r="E9" s="291"/>
      <c r="F9" s="291"/>
      <c r="G9" s="291"/>
    </row>
    <row r="10" spans="2:7" ht="21" customHeight="1">
      <c r="B10" s="291">
        <f t="shared" si="0"/>
        <v>7</v>
      </c>
      <c r="C10" s="291" t="s">
        <v>349</v>
      </c>
      <c r="D10" s="292" t="s">
        <v>573</v>
      </c>
      <c r="E10" s="291"/>
      <c r="F10" s="291"/>
      <c r="G10" s="291"/>
    </row>
    <row r="11" spans="2:7" ht="21" customHeight="1">
      <c r="B11" s="291">
        <f t="shared" si="0"/>
        <v>8</v>
      </c>
      <c r="C11" s="291" t="s">
        <v>350</v>
      </c>
      <c r="D11" s="292" t="s">
        <v>574</v>
      </c>
      <c r="E11" s="291"/>
      <c r="F11" s="291"/>
      <c r="G11" s="291"/>
    </row>
    <row r="12" spans="2:7" ht="21" customHeight="1">
      <c r="B12" s="291">
        <f t="shared" si="0"/>
        <v>9</v>
      </c>
      <c r="C12" s="291" t="s">
        <v>351</v>
      </c>
      <c r="D12" s="292" t="s">
        <v>575</v>
      </c>
      <c r="E12" s="291"/>
      <c r="F12" s="291"/>
      <c r="G12" s="291"/>
    </row>
  </sheetData>
  <mergeCells count="1">
    <mergeCell ref="B1:G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95A-5761-4F9A-AEE0-9F95EF7D0FB9}">
  <dimension ref="A1:K17"/>
  <sheetViews>
    <sheetView topLeftCell="B1" workbookViewId="0">
      <selection activeCell="G26" sqref="G26"/>
    </sheetView>
  </sheetViews>
  <sheetFormatPr defaultRowHeight="17.399999999999999"/>
  <cols>
    <col min="2" max="11" width="9.296875" customWidth="1"/>
  </cols>
  <sheetData>
    <row r="1" spans="1:11">
      <c r="A1" t="s">
        <v>381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3" spans="1:11" ht="21" customHeight="1">
      <c r="A3" s="162" t="s">
        <v>5</v>
      </c>
      <c r="B3" s="163" t="s">
        <v>6</v>
      </c>
      <c r="C3" s="163" t="s">
        <v>382</v>
      </c>
      <c r="D3" s="163" t="s">
        <v>7</v>
      </c>
      <c r="E3" s="163" t="s">
        <v>383</v>
      </c>
      <c r="F3" s="160" t="s">
        <v>384</v>
      </c>
      <c r="G3" s="163" t="s">
        <v>385</v>
      </c>
      <c r="H3" s="160" t="s">
        <v>386</v>
      </c>
      <c r="I3" s="163" t="s">
        <v>387</v>
      </c>
      <c r="J3" s="163" t="s">
        <v>388</v>
      </c>
      <c r="K3" s="163" t="s">
        <v>389</v>
      </c>
    </row>
    <row r="4" spans="1:11" ht="21" customHeight="1">
      <c r="A4" s="162" t="s">
        <v>390</v>
      </c>
      <c r="B4" s="164" t="s">
        <v>67</v>
      </c>
      <c r="C4" s="164" t="s">
        <v>391</v>
      </c>
      <c r="D4" s="164" t="s">
        <v>392</v>
      </c>
      <c r="E4" s="164">
        <v>3</v>
      </c>
      <c r="F4" s="165"/>
      <c r="G4" s="164" t="s">
        <v>393</v>
      </c>
      <c r="H4" s="165"/>
      <c r="I4" s="164" t="s">
        <v>394</v>
      </c>
      <c r="J4" s="164">
        <v>9</v>
      </c>
      <c r="K4" s="164">
        <v>11</v>
      </c>
    </row>
    <row r="5" spans="1:11" ht="21" customHeight="1">
      <c r="A5" s="162" t="s">
        <v>395</v>
      </c>
      <c r="B5" s="101" t="s">
        <v>396</v>
      </c>
      <c r="C5" s="101" t="s">
        <v>397</v>
      </c>
      <c r="D5" s="101" t="s">
        <v>398</v>
      </c>
      <c r="E5" s="101">
        <v>2</v>
      </c>
      <c r="F5" s="166"/>
      <c r="G5" s="101" t="s">
        <v>393</v>
      </c>
      <c r="H5" s="166"/>
      <c r="I5" s="101" t="s">
        <v>394</v>
      </c>
      <c r="J5" s="101">
        <v>16</v>
      </c>
      <c r="K5" s="101">
        <v>29</v>
      </c>
    </row>
    <row r="6" spans="1:11" ht="21" customHeight="1">
      <c r="A6" s="162" t="s">
        <v>399</v>
      </c>
      <c r="B6" s="101" t="s">
        <v>400</v>
      </c>
      <c r="C6" s="101" t="s">
        <v>391</v>
      </c>
      <c r="D6" s="101" t="s">
        <v>398</v>
      </c>
      <c r="E6" s="101">
        <v>4</v>
      </c>
      <c r="F6" s="166"/>
      <c r="G6" s="101" t="s">
        <v>401</v>
      </c>
      <c r="H6" s="166"/>
      <c r="I6" s="101" t="s">
        <v>394</v>
      </c>
      <c r="J6" s="101">
        <v>46</v>
      </c>
      <c r="K6" s="101">
        <v>55</v>
      </c>
    </row>
    <row r="7" spans="1:11" ht="21" customHeight="1">
      <c r="A7" s="162" t="s">
        <v>402</v>
      </c>
      <c r="B7" s="101" t="s">
        <v>403</v>
      </c>
      <c r="C7" s="101" t="s">
        <v>397</v>
      </c>
      <c r="D7" s="101" t="s">
        <v>404</v>
      </c>
      <c r="E7" s="101">
        <v>3</v>
      </c>
      <c r="F7" s="166"/>
      <c r="G7" s="101" t="s">
        <v>401</v>
      </c>
      <c r="H7" s="166"/>
      <c r="I7" s="101" t="s">
        <v>405</v>
      </c>
      <c r="J7" s="101">
        <v>17</v>
      </c>
      <c r="K7" s="101">
        <v>29</v>
      </c>
    </row>
    <row r="8" spans="1:11" ht="21" customHeight="1">
      <c r="A8" s="162" t="s">
        <v>406</v>
      </c>
      <c r="B8" s="101" t="s">
        <v>407</v>
      </c>
      <c r="C8" s="101" t="s">
        <v>391</v>
      </c>
      <c r="D8" s="101" t="s">
        <v>408</v>
      </c>
      <c r="E8" s="101">
        <v>5</v>
      </c>
      <c r="F8" s="166"/>
      <c r="G8" s="101" t="s">
        <v>393</v>
      </c>
      <c r="H8" s="166"/>
      <c r="I8" s="101" t="s">
        <v>394</v>
      </c>
      <c r="J8" s="101">
        <v>60</v>
      </c>
      <c r="K8" s="101">
        <v>74</v>
      </c>
    </row>
    <row r="9" spans="1:11" ht="21" customHeight="1">
      <c r="A9" s="162" t="s">
        <v>409</v>
      </c>
      <c r="B9" s="101" t="s">
        <v>8</v>
      </c>
      <c r="C9" s="101" t="s">
        <v>391</v>
      </c>
      <c r="D9" s="101" t="s">
        <v>392</v>
      </c>
      <c r="E9" s="101">
        <v>6</v>
      </c>
      <c r="F9" s="166"/>
      <c r="G9" s="101" t="s">
        <v>401</v>
      </c>
      <c r="H9" s="166"/>
      <c r="I9" s="101" t="s">
        <v>405</v>
      </c>
      <c r="J9" s="101">
        <v>34</v>
      </c>
      <c r="K9" s="101">
        <v>45</v>
      </c>
    </row>
    <row r="10" spans="1:11" ht="21" customHeight="1">
      <c r="A10" s="162" t="s">
        <v>410</v>
      </c>
      <c r="B10" s="101" t="s">
        <v>9</v>
      </c>
      <c r="C10" s="101" t="s">
        <v>397</v>
      </c>
      <c r="D10" s="101" t="s">
        <v>411</v>
      </c>
      <c r="E10" s="101">
        <v>2</v>
      </c>
      <c r="F10" s="166"/>
      <c r="G10" s="101" t="s">
        <v>401</v>
      </c>
      <c r="H10" s="166"/>
      <c r="I10" s="101" t="s">
        <v>394</v>
      </c>
      <c r="J10" s="101">
        <v>82</v>
      </c>
      <c r="K10" s="101">
        <v>60</v>
      </c>
    </row>
    <row r="11" spans="1:11" ht="21" customHeight="1">
      <c r="A11" s="162" t="s">
        <v>412</v>
      </c>
      <c r="B11" s="101" t="s">
        <v>413</v>
      </c>
      <c r="C11" s="101" t="s">
        <v>397</v>
      </c>
      <c r="D11" s="101" t="s">
        <v>414</v>
      </c>
      <c r="E11" s="101">
        <v>6</v>
      </c>
      <c r="F11" s="166"/>
      <c r="G11" s="101" t="s">
        <v>401</v>
      </c>
      <c r="H11" s="166"/>
      <c r="I11" s="101" t="s">
        <v>405</v>
      </c>
      <c r="J11" s="101">
        <v>24</v>
      </c>
      <c r="K11" s="101">
        <v>62</v>
      </c>
    </row>
    <row r="12" spans="1:11" ht="21" customHeight="1">
      <c r="A12" s="162" t="s">
        <v>415</v>
      </c>
      <c r="B12" s="101" t="s">
        <v>416</v>
      </c>
      <c r="C12" s="101" t="s">
        <v>391</v>
      </c>
      <c r="D12" s="101" t="s">
        <v>414</v>
      </c>
      <c r="E12" s="101">
        <v>6</v>
      </c>
      <c r="F12" s="166"/>
      <c r="G12" s="101" t="s">
        <v>393</v>
      </c>
      <c r="H12" s="166"/>
      <c r="I12" s="101" t="s">
        <v>394</v>
      </c>
      <c r="J12" s="101">
        <v>31</v>
      </c>
      <c r="K12" s="101">
        <v>15</v>
      </c>
    </row>
    <row r="13" spans="1:11" ht="21" customHeight="1">
      <c r="A13" s="162" t="s">
        <v>417</v>
      </c>
      <c r="B13" s="101" t="s">
        <v>10</v>
      </c>
      <c r="C13" s="101" t="s">
        <v>391</v>
      </c>
      <c r="D13" s="101" t="s">
        <v>418</v>
      </c>
      <c r="E13" s="101">
        <v>3</v>
      </c>
      <c r="F13" s="166"/>
      <c r="G13" s="101" t="s">
        <v>401</v>
      </c>
      <c r="H13" s="166"/>
      <c r="I13" s="101" t="s">
        <v>405</v>
      </c>
      <c r="J13" s="101">
        <v>35</v>
      </c>
      <c r="K13" s="101">
        <v>78</v>
      </c>
    </row>
    <row r="14" spans="1:11" ht="21" customHeight="1">
      <c r="A14" s="162" t="s">
        <v>419</v>
      </c>
      <c r="B14" s="101" t="s">
        <v>420</v>
      </c>
      <c r="C14" s="101" t="s">
        <v>397</v>
      </c>
      <c r="D14" s="101" t="s">
        <v>421</v>
      </c>
      <c r="E14" s="101">
        <v>3</v>
      </c>
      <c r="F14" s="166"/>
      <c r="G14" s="101" t="s">
        <v>401</v>
      </c>
      <c r="H14" s="166"/>
      <c r="I14" s="101" t="s">
        <v>394</v>
      </c>
      <c r="J14" s="101">
        <v>14</v>
      </c>
      <c r="K14" s="101">
        <v>10</v>
      </c>
    </row>
    <row r="15" spans="1:11" ht="21" customHeight="1">
      <c r="A15" s="162" t="s">
        <v>422</v>
      </c>
      <c r="B15" s="101" t="s">
        <v>423</v>
      </c>
      <c r="C15" s="101" t="s">
        <v>391</v>
      </c>
      <c r="D15" s="101" t="s">
        <v>424</v>
      </c>
      <c r="E15" s="101">
        <v>4</v>
      </c>
      <c r="F15" s="166"/>
      <c r="G15" s="101" t="s">
        <v>401</v>
      </c>
      <c r="H15" s="166"/>
      <c r="I15" s="101" t="s">
        <v>394</v>
      </c>
      <c r="J15" s="101">
        <v>96</v>
      </c>
      <c r="K15" s="101">
        <v>73</v>
      </c>
    </row>
    <row r="16" spans="1:11" ht="21" customHeight="1">
      <c r="A16" s="162" t="s">
        <v>425</v>
      </c>
      <c r="B16" s="101" t="s">
        <v>426</v>
      </c>
      <c r="C16" s="101" t="s">
        <v>391</v>
      </c>
      <c r="D16" s="101" t="s">
        <v>414</v>
      </c>
      <c r="E16" s="101">
        <v>3</v>
      </c>
      <c r="F16" s="166"/>
      <c r="G16" s="101" t="s">
        <v>393</v>
      </c>
      <c r="H16" s="166"/>
      <c r="I16" s="101" t="s">
        <v>405</v>
      </c>
      <c r="J16" s="101">
        <v>15</v>
      </c>
      <c r="K16" s="101">
        <v>41</v>
      </c>
    </row>
    <row r="17" spans="1:11" ht="21" customHeight="1">
      <c r="A17" s="162" t="s">
        <v>427</v>
      </c>
      <c r="B17" s="167" t="s">
        <v>428</v>
      </c>
      <c r="C17" s="167" t="s">
        <v>391</v>
      </c>
      <c r="D17" s="167" t="s">
        <v>404</v>
      </c>
      <c r="E17" s="167">
        <v>4</v>
      </c>
      <c r="F17" s="168"/>
      <c r="G17" s="167" t="s">
        <v>393</v>
      </c>
      <c r="H17" s="168"/>
      <c r="I17" s="167" t="s">
        <v>394</v>
      </c>
      <c r="J17" s="167">
        <v>25</v>
      </c>
      <c r="K17" s="167">
        <v>65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4B04-BB3E-438A-9011-BEE6D8B50CA6}">
  <dimension ref="A1:K18"/>
  <sheetViews>
    <sheetView topLeftCell="A2" zoomScaleNormal="100" workbookViewId="0">
      <selection activeCell="F21" sqref="F21"/>
    </sheetView>
  </sheetViews>
  <sheetFormatPr defaultRowHeight="17.399999999999999"/>
  <cols>
    <col min="7" max="7" width="11" customWidth="1"/>
    <col min="9" max="10" width="9.3984375" customWidth="1"/>
  </cols>
  <sheetData>
    <row r="1" spans="1:11">
      <c r="A1" t="s">
        <v>381</v>
      </c>
    </row>
    <row r="4" spans="1:11" ht="21" customHeight="1">
      <c r="A4" s="163" t="s">
        <v>5</v>
      </c>
      <c r="B4" s="163" t="s">
        <v>6</v>
      </c>
      <c r="C4" s="163" t="s">
        <v>382</v>
      </c>
      <c r="D4" s="163" t="s">
        <v>7</v>
      </c>
      <c r="E4" s="163" t="s">
        <v>383</v>
      </c>
      <c r="F4" s="163" t="s">
        <v>385</v>
      </c>
      <c r="G4" s="160" t="s">
        <v>386</v>
      </c>
      <c r="H4" s="163" t="s">
        <v>387</v>
      </c>
      <c r="I4" s="163" t="s">
        <v>388</v>
      </c>
      <c r="J4" s="163" t="s">
        <v>389</v>
      </c>
      <c r="K4" s="160" t="s">
        <v>429</v>
      </c>
    </row>
    <row r="5" spans="1:11" ht="21" customHeight="1">
      <c r="A5" s="164" t="s">
        <v>430</v>
      </c>
      <c r="B5" s="164" t="s">
        <v>431</v>
      </c>
      <c r="C5" s="164" t="s">
        <v>391</v>
      </c>
      <c r="D5" s="164" t="s">
        <v>392</v>
      </c>
      <c r="E5" s="164">
        <v>3</v>
      </c>
      <c r="F5" s="164" t="s">
        <v>393</v>
      </c>
      <c r="G5" s="165"/>
      <c r="H5" s="164" t="s">
        <v>394</v>
      </c>
      <c r="I5" s="164">
        <v>9</v>
      </c>
      <c r="J5" s="164">
        <v>11</v>
      </c>
      <c r="K5" s="165"/>
    </row>
    <row r="6" spans="1:11" ht="21" customHeight="1">
      <c r="A6" s="101" t="s">
        <v>432</v>
      </c>
      <c r="B6" s="101" t="s">
        <v>396</v>
      </c>
      <c r="C6" s="101" t="s">
        <v>397</v>
      </c>
      <c r="D6" s="101" t="s">
        <v>398</v>
      </c>
      <c r="E6" s="101">
        <v>2</v>
      </c>
      <c r="F6" s="101" t="s">
        <v>393</v>
      </c>
      <c r="G6" s="166"/>
      <c r="H6" s="101" t="s">
        <v>394</v>
      </c>
      <c r="I6" s="101">
        <v>16</v>
      </c>
      <c r="J6" s="101">
        <v>29</v>
      </c>
      <c r="K6" s="166"/>
    </row>
    <row r="7" spans="1:11" ht="21" customHeight="1">
      <c r="A7" s="101" t="s">
        <v>433</v>
      </c>
      <c r="B7" s="101" t="s">
        <v>400</v>
      </c>
      <c r="C7" s="101" t="s">
        <v>391</v>
      </c>
      <c r="D7" s="101" t="s">
        <v>398</v>
      </c>
      <c r="E7" s="101">
        <v>4</v>
      </c>
      <c r="F7" s="101" t="s">
        <v>401</v>
      </c>
      <c r="G7" s="166"/>
      <c r="H7" s="101" t="s">
        <v>394</v>
      </c>
      <c r="I7" s="101">
        <v>46</v>
      </c>
      <c r="J7" s="101">
        <v>55</v>
      </c>
      <c r="K7" s="166"/>
    </row>
    <row r="8" spans="1:11" ht="21" customHeight="1">
      <c r="A8" s="101" t="s">
        <v>434</v>
      </c>
      <c r="B8" s="101" t="s">
        <v>403</v>
      </c>
      <c r="C8" s="101" t="s">
        <v>397</v>
      </c>
      <c r="D8" s="101" t="s">
        <v>404</v>
      </c>
      <c r="E8" s="101">
        <v>3</v>
      </c>
      <c r="F8" s="101" t="s">
        <v>401</v>
      </c>
      <c r="G8" s="166"/>
      <c r="H8" s="101" t="s">
        <v>405</v>
      </c>
      <c r="I8" s="101">
        <v>17</v>
      </c>
      <c r="J8" s="101">
        <v>29</v>
      </c>
      <c r="K8" s="166"/>
    </row>
    <row r="9" spans="1:11" ht="21" customHeight="1">
      <c r="A9" s="101" t="s">
        <v>406</v>
      </c>
      <c r="B9" s="101" t="s">
        <v>435</v>
      </c>
      <c r="C9" s="101" t="s">
        <v>391</v>
      </c>
      <c r="D9" s="101" t="s">
        <v>408</v>
      </c>
      <c r="E9" s="101">
        <v>5</v>
      </c>
      <c r="F9" s="101" t="s">
        <v>393</v>
      </c>
      <c r="G9" s="166"/>
      <c r="H9" s="101" t="s">
        <v>394</v>
      </c>
      <c r="I9" s="101">
        <v>60</v>
      </c>
      <c r="J9" s="101">
        <v>74</v>
      </c>
      <c r="K9" s="166"/>
    </row>
    <row r="10" spans="1:11" ht="21" customHeight="1">
      <c r="A10" s="101" t="s">
        <v>409</v>
      </c>
      <c r="B10" s="101" t="s">
        <v>436</v>
      </c>
      <c r="C10" s="101" t="s">
        <v>391</v>
      </c>
      <c r="D10" s="101" t="s">
        <v>392</v>
      </c>
      <c r="E10" s="101">
        <v>6</v>
      </c>
      <c r="F10" s="101" t="s">
        <v>401</v>
      </c>
      <c r="G10" s="166"/>
      <c r="H10" s="101" t="s">
        <v>405</v>
      </c>
      <c r="I10" s="101">
        <v>34</v>
      </c>
      <c r="J10" s="101">
        <v>45</v>
      </c>
      <c r="K10" s="166"/>
    </row>
    <row r="11" spans="1:11" ht="21" customHeight="1">
      <c r="A11" s="101" t="s">
        <v>410</v>
      </c>
      <c r="B11" s="101" t="s">
        <v>437</v>
      </c>
      <c r="C11" s="101" t="s">
        <v>397</v>
      </c>
      <c r="D11" s="101" t="s">
        <v>411</v>
      </c>
      <c r="E11" s="101">
        <v>2</v>
      </c>
      <c r="F11" s="101" t="s">
        <v>401</v>
      </c>
      <c r="G11" s="166"/>
      <c r="H11" s="101" t="s">
        <v>394</v>
      </c>
      <c r="I11" s="101">
        <v>82</v>
      </c>
      <c r="J11" s="101">
        <v>60</v>
      </c>
      <c r="K11" s="166"/>
    </row>
    <row r="12" spans="1:11" ht="21" customHeight="1">
      <c r="A12" s="101" t="s">
        <v>438</v>
      </c>
      <c r="B12" s="101" t="s">
        <v>413</v>
      </c>
      <c r="C12" s="101" t="s">
        <v>397</v>
      </c>
      <c r="D12" s="101" t="s">
        <v>414</v>
      </c>
      <c r="E12" s="101">
        <v>6</v>
      </c>
      <c r="F12" s="101" t="s">
        <v>401</v>
      </c>
      <c r="G12" s="166"/>
      <c r="H12" s="101" t="s">
        <v>405</v>
      </c>
      <c r="I12" s="101">
        <v>24</v>
      </c>
      <c r="J12" s="101">
        <v>62</v>
      </c>
      <c r="K12" s="166"/>
    </row>
    <row r="13" spans="1:11" ht="21" customHeight="1">
      <c r="A13" s="101" t="s">
        <v>439</v>
      </c>
      <c r="B13" s="101" t="s">
        <v>416</v>
      </c>
      <c r="C13" s="101" t="s">
        <v>391</v>
      </c>
      <c r="D13" s="101" t="s">
        <v>414</v>
      </c>
      <c r="E13" s="101">
        <v>6</v>
      </c>
      <c r="F13" s="101" t="s">
        <v>393</v>
      </c>
      <c r="G13" s="166"/>
      <c r="H13" s="101" t="s">
        <v>394</v>
      </c>
      <c r="I13" s="101">
        <v>31</v>
      </c>
      <c r="J13" s="101">
        <v>15</v>
      </c>
      <c r="K13" s="166"/>
    </row>
    <row r="14" spans="1:11" ht="21" customHeight="1">
      <c r="A14" s="101" t="s">
        <v>417</v>
      </c>
      <c r="B14" s="101" t="s">
        <v>440</v>
      </c>
      <c r="C14" s="101" t="s">
        <v>391</v>
      </c>
      <c r="D14" s="101" t="s">
        <v>418</v>
      </c>
      <c r="E14" s="101">
        <v>3</v>
      </c>
      <c r="F14" s="101" t="s">
        <v>401</v>
      </c>
      <c r="G14" s="166"/>
      <c r="H14" s="101" t="s">
        <v>405</v>
      </c>
      <c r="I14" s="101">
        <v>35</v>
      </c>
      <c r="J14" s="101">
        <v>78</v>
      </c>
      <c r="K14" s="166"/>
    </row>
    <row r="15" spans="1:11" ht="21" customHeight="1">
      <c r="A15" s="101" t="s">
        <v>441</v>
      </c>
      <c r="B15" s="101" t="s">
        <v>420</v>
      </c>
      <c r="C15" s="101" t="s">
        <v>397</v>
      </c>
      <c r="D15" s="101" t="s">
        <v>421</v>
      </c>
      <c r="E15" s="101">
        <v>3</v>
      </c>
      <c r="F15" s="101" t="s">
        <v>401</v>
      </c>
      <c r="G15" s="166"/>
      <c r="H15" s="101" t="s">
        <v>394</v>
      </c>
      <c r="I15" s="101">
        <v>14</v>
      </c>
      <c r="J15" s="101">
        <v>10</v>
      </c>
      <c r="K15" s="166"/>
    </row>
    <row r="16" spans="1:11" ht="21" customHeight="1">
      <c r="A16" s="101" t="s">
        <v>442</v>
      </c>
      <c r="B16" s="101" t="s">
        <v>423</v>
      </c>
      <c r="C16" s="101" t="s">
        <v>391</v>
      </c>
      <c r="D16" s="101" t="s">
        <v>424</v>
      </c>
      <c r="E16" s="101">
        <v>4</v>
      </c>
      <c r="F16" s="101" t="s">
        <v>401</v>
      </c>
      <c r="G16" s="166"/>
      <c r="H16" s="101" t="s">
        <v>394</v>
      </c>
      <c r="I16" s="101">
        <v>96</v>
      </c>
      <c r="J16" s="101">
        <v>73</v>
      </c>
      <c r="K16" s="166"/>
    </row>
    <row r="17" spans="1:11" ht="21" customHeight="1">
      <c r="A17" s="101" t="s">
        <v>425</v>
      </c>
      <c r="B17" s="101" t="s">
        <v>443</v>
      </c>
      <c r="C17" s="101" t="s">
        <v>391</v>
      </c>
      <c r="D17" s="101" t="s">
        <v>414</v>
      </c>
      <c r="E17" s="101">
        <v>3</v>
      </c>
      <c r="F17" s="101" t="s">
        <v>393</v>
      </c>
      <c r="G17" s="166"/>
      <c r="H17" s="101" t="s">
        <v>405</v>
      </c>
      <c r="I17" s="101">
        <v>15</v>
      </c>
      <c r="J17" s="101">
        <v>41</v>
      </c>
      <c r="K17" s="166"/>
    </row>
    <row r="18" spans="1:11" ht="21" customHeight="1">
      <c r="A18" s="167" t="s">
        <v>427</v>
      </c>
      <c r="B18" s="167" t="s">
        <v>444</v>
      </c>
      <c r="C18" s="167" t="s">
        <v>391</v>
      </c>
      <c r="D18" s="167" t="s">
        <v>404</v>
      </c>
      <c r="E18" s="167">
        <v>4</v>
      </c>
      <c r="F18" s="167" t="s">
        <v>393</v>
      </c>
      <c r="G18" s="168"/>
      <c r="H18" s="167" t="s">
        <v>394</v>
      </c>
      <c r="I18" s="167">
        <v>25</v>
      </c>
      <c r="J18" s="167">
        <v>65</v>
      </c>
      <c r="K18" s="168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31"/>
  <sheetViews>
    <sheetView topLeftCell="A10" zoomScaleNormal="100" workbookViewId="0">
      <selection activeCell="C21" sqref="C21:D21"/>
    </sheetView>
  </sheetViews>
  <sheetFormatPr defaultRowHeight="17.399999999999999"/>
  <cols>
    <col min="1" max="1" width="2.19921875" customWidth="1"/>
    <col min="2" max="2" width="17.5" customWidth="1"/>
    <col min="3" max="3" width="13.59765625" bestFit="1" customWidth="1"/>
  </cols>
  <sheetData>
    <row r="1" spans="2:4" ht="8.4" customHeight="1"/>
    <row r="2" spans="2:4" ht="41.4" customHeight="1" thickBot="1">
      <c r="B2" s="172" t="s">
        <v>37</v>
      </c>
      <c r="C2" s="172"/>
      <c r="D2" s="172"/>
    </row>
    <row r="3" spans="2:4" ht="17.399999999999999" customHeight="1" thickTop="1">
      <c r="B3" s="11"/>
    </row>
    <row r="4" spans="2:4" ht="17.399999999999999" customHeight="1"/>
    <row r="5" spans="2:4" ht="17.399999999999999" customHeight="1"/>
    <row r="6" spans="2:4" ht="17.399999999999999" customHeight="1"/>
    <row r="7" spans="2:4" ht="17.399999999999999" customHeight="1"/>
    <row r="8" spans="2:4" ht="17.399999999999999" customHeight="1"/>
    <row r="9" spans="2:4" ht="17.399999999999999" customHeight="1"/>
    <row r="10" spans="2:4" ht="17.399999999999999" customHeight="1"/>
    <row r="11" spans="2:4" ht="17.399999999999999" customHeight="1"/>
    <row r="12" spans="2:4" ht="17.399999999999999" customHeight="1"/>
    <row r="13" spans="2:4" ht="17.399999999999999" customHeight="1"/>
    <row r="14" spans="2:4" ht="17.399999999999999" customHeight="1"/>
    <row r="15" spans="2:4" ht="17.399999999999999" customHeight="1"/>
    <row r="16" spans="2:4" ht="17.399999999999999" customHeight="1"/>
    <row r="17" spans="2:6" ht="17.399999999999999" customHeight="1"/>
    <row r="18" spans="2:6" ht="17.399999999999999" customHeight="1"/>
    <row r="19" spans="2:6" ht="17.399999999999999" customHeight="1"/>
    <row r="20" spans="2:6" ht="20.399999999999999" customHeight="1">
      <c r="B20" s="152" t="s">
        <v>38</v>
      </c>
      <c r="C20" s="173">
        <f ca="1">TODAY()</f>
        <v>45202</v>
      </c>
      <c r="D20" s="174"/>
    </row>
    <row r="21" spans="2:6" ht="20.399999999999999" customHeight="1">
      <c r="B21" s="152" t="s">
        <v>39</v>
      </c>
      <c r="C21" s="175">
        <f ca="1">NOW()</f>
        <v>45202.598156365741</v>
      </c>
      <c r="D21" s="176"/>
      <c r="F21" s="13"/>
    </row>
    <row r="22" spans="2:6" ht="20.399999999999999" customHeight="1">
      <c r="B22" s="20"/>
    </row>
    <row r="23" spans="2:6" ht="20.399999999999999" customHeight="1">
      <c r="B23" s="152" t="s">
        <v>40</v>
      </c>
      <c r="C23" s="177">
        <v>2001</v>
      </c>
      <c r="D23" s="178"/>
    </row>
    <row r="24" spans="2:6" ht="20.399999999999999" customHeight="1">
      <c r="B24" s="152" t="s">
        <v>41</v>
      </c>
      <c r="C24" s="181">
        <v>6</v>
      </c>
      <c r="D24" s="180"/>
      <c r="F24" s="13"/>
    </row>
    <row r="25" spans="2:6" ht="20.399999999999999" customHeight="1">
      <c r="B25" s="152" t="s">
        <v>42</v>
      </c>
      <c r="C25" s="181">
        <v>8</v>
      </c>
      <c r="D25" s="180"/>
      <c r="F25" s="13"/>
    </row>
    <row r="26" spans="2:6" ht="20.399999999999999" customHeight="1">
      <c r="B26" s="152" t="s">
        <v>43</v>
      </c>
      <c r="C26" s="182"/>
      <c r="D26" s="180"/>
      <c r="F26" s="13"/>
    </row>
    <row r="27" spans="2:6" ht="20.399999999999999" customHeight="1">
      <c r="B27" s="20"/>
    </row>
    <row r="28" spans="2:6" ht="20.399999999999999" customHeight="1">
      <c r="B28" s="152" t="s">
        <v>44</v>
      </c>
      <c r="C28" s="177">
        <v>22</v>
      </c>
      <c r="D28" s="178"/>
    </row>
    <row r="29" spans="2:6" ht="20.399999999999999" customHeight="1">
      <c r="B29" s="152" t="s">
        <v>45</v>
      </c>
      <c r="C29" s="181">
        <v>45</v>
      </c>
      <c r="D29" s="180"/>
    </row>
    <row r="30" spans="2:6" ht="20.399999999999999" customHeight="1">
      <c r="B30" s="152" t="s">
        <v>46</v>
      </c>
      <c r="C30" s="181">
        <v>30</v>
      </c>
      <c r="D30" s="180"/>
    </row>
    <row r="31" spans="2:6" ht="20.399999999999999" customHeight="1">
      <c r="B31" s="152" t="s">
        <v>47</v>
      </c>
      <c r="C31" s="179"/>
      <c r="D31" s="180"/>
    </row>
  </sheetData>
  <mergeCells count="11">
    <mergeCell ref="B2:D2"/>
    <mergeCell ref="C20:D20"/>
    <mergeCell ref="C21:D21"/>
    <mergeCell ref="C23:D23"/>
    <mergeCell ref="C31:D31"/>
    <mergeCell ref="C24:D24"/>
    <mergeCell ref="C25:D25"/>
    <mergeCell ref="C26:D26"/>
    <mergeCell ref="C28:D28"/>
    <mergeCell ref="C29:D29"/>
    <mergeCell ref="C30:D3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showGridLines="0" workbookViewId="0">
      <selection activeCell="C18" sqref="C18"/>
    </sheetView>
  </sheetViews>
  <sheetFormatPr defaultRowHeight="17.399999999999999"/>
  <cols>
    <col min="2" max="2" width="18.3984375" customWidth="1"/>
    <col min="3" max="3" width="22.69921875" customWidth="1"/>
    <col min="4" max="4" width="15.5" bestFit="1" customWidth="1"/>
    <col min="5" max="5" width="13.09765625" customWidth="1"/>
    <col min="6" max="6" width="12.5" customWidth="1"/>
    <col min="7" max="7" width="11.296875" customWidth="1"/>
    <col min="10" max="10" width="13.5" bestFit="1" customWidth="1"/>
    <col min="11" max="11" width="10.5" customWidth="1"/>
  </cols>
  <sheetData>
    <row r="1" spans="1:14" ht="36" customHeight="1" thickBot="1">
      <c r="A1" s="172" t="s">
        <v>342</v>
      </c>
      <c r="B1" s="172"/>
      <c r="C1" s="172"/>
      <c r="D1" s="98"/>
      <c r="E1" s="100"/>
    </row>
    <row r="2" spans="1:14" ht="18" thickTop="1"/>
    <row r="7" spans="1:14">
      <c r="B7" s="97"/>
      <c r="C7" s="97"/>
      <c r="D7" s="97"/>
    </row>
    <row r="9" spans="1:14">
      <c r="A9" s="1" t="s">
        <v>1</v>
      </c>
      <c r="B9" s="2" t="s">
        <v>11</v>
      </c>
      <c r="C9" s="2" t="s">
        <v>367</v>
      </c>
      <c r="D9" s="2" t="s">
        <v>445</v>
      </c>
      <c r="E9" s="2" t="s">
        <v>365</v>
      </c>
      <c r="F9" s="2" t="s">
        <v>366</v>
      </c>
      <c r="G9" s="2" t="s">
        <v>380</v>
      </c>
      <c r="H9" s="2" t="s">
        <v>370</v>
      </c>
      <c r="I9" s="2" t="s">
        <v>375</v>
      </c>
      <c r="J9" s="2" t="s">
        <v>369</v>
      </c>
      <c r="K9" s="2" t="s">
        <v>368</v>
      </c>
      <c r="L9" s="169"/>
      <c r="M9" s="169"/>
      <c r="N9" s="169"/>
    </row>
    <row r="10" spans="1:14">
      <c r="A10" s="104" t="s">
        <v>12</v>
      </c>
      <c r="B10" s="103" t="s">
        <v>360</v>
      </c>
      <c r="C10" s="102"/>
      <c r="D10" s="103"/>
      <c r="E10" s="102"/>
      <c r="F10" s="102"/>
      <c r="G10" s="103"/>
      <c r="H10" s="102"/>
      <c r="I10" s="102"/>
      <c r="J10" s="102"/>
      <c r="K10" s="103"/>
    </row>
    <row r="11" spans="1:14">
      <c r="A11" s="104" t="s">
        <v>2</v>
      </c>
      <c r="B11" s="103" t="s">
        <v>361</v>
      </c>
      <c r="C11" s="102"/>
      <c r="D11" s="103"/>
      <c r="E11" s="102"/>
      <c r="F11" s="102"/>
      <c r="G11" s="103"/>
      <c r="H11" s="102"/>
      <c r="I11" s="102"/>
      <c r="J11" s="102"/>
      <c r="K11" s="103"/>
    </row>
    <row r="12" spans="1:14">
      <c r="A12" s="104" t="s">
        <v>13</v>
      </c>
      <c r="B12" s="103" t="s">
        <v>373</v>
      </c>
      <c r="C12" s="102"/>
      <c r="D12" s="103"/>
      <c r="E12" s="102"/>
      <c r="F12" s="102"/>
      <c r="G12" s="103"/>
      <c r="H12" s="102"/>
      <c r="I12" s="102"/>
      <c r="J12" s="102"/>
      <c r="K12" s="103"/>
    </row>
    <row r="13" spans="1:14">
      <c r="A13" s="104" t="s">
        <v>14</v>
      </c>
      <c r="B13" s="103" t="s">
        <v>362</v>
      </c>
      <c r="C13" s="102"/>
      <c r="D13" s="103"/>
      <c r="E13" s="102"/>
      <c r="F13" s="102"/>
      <c r="G13" s="103"/>
      <c r="H13" s="102"/>
      <c r="I13" s="102"/>
      <c r="J13" s="102"/>
      <c r="K13" s="103"/>
    </row>
    <row r="14" spans="1:14">
      <c r="A14" s="104" t="s">
        <v>15</v>
      </c>
      <c r="B14" s="103" t="s">
        <v>371</v>
      </c>
      <c r="C14" s="102"/>
      <c r="D14" s="103"/>
      <c r="E14" s="102"/>
      <c r="F14" s="102"/>
      <c r="G14" s="103"/>
      <c r="H14" s="102"/>
      <c r="I14" s="102"/>
      <c r="J14" s="102"/>
      <c r="K14" s="103"/>
    </row>
    <row r="15" spans="1:14">
      <c r="A15" s="104" t="s">
        <v>16</v>
      </c>
      <c r="B15" s="103" t="s">
        <v>363</v>
      </c>
      <c r="C15" s="102"/>
      <c r="D15" s="103"/>
      <c r="E15" s="102"/>
      <c r="F15" s="102"/>
      <c r="G15" s="103"/>
      <c r="H15" s="102"/>
      <c r="I15" s="102"/>
      <c r="J15" s="102"/>
      <c r="K15" s="103"/>
    </row>
    <row r="16" spans="1:14">
      <c r="A16" s="104" t="s">
        <v>17</v>
      </c>
      <c r="B16" s="103" t="s">
        <v>372</v>
      </c>
      <c r="C16" s="102"/>
      <c r="D16" s="103"/>
      <c r="E16" s="102"/>
      <c r="F16" s="102"/>
      <c r="G16" s="103"/>
      <c r="H16" s="102"/>
      <c r="I16" s="102"/>
      <c r="J16" s="102"/>
      <c r="K16" s="103"/>
    </row>
    <row r="17" spans="1:11">
      <c r="A17" s="104" t="s">
        <v>18</v>
      </c>
      <c r="B17" s="103" t="s">
        <v>364</v>
      </c>
      <c r="C17" s="102"/>
      <c r="D17" s="103"/>
      <c r="E17" s="102"/>
      <c r="F17" s="102"/>
      <c r="G17" s="103"/>
      <c r="H17" s="102"/>
      <c r="I17" s="102"/>
      <c r="J17" s="102"/>
      <c r="K17" s="103"/>
    </row>
    <row r="18" spans="1:11">
      <c r="A18" s="104" t="s">
        <v>343</v>
      </c>
      <c r="B18" s="103" t="s">
        <v>352</v>
      </c>
      <c r="C18" s="102"/>
      <c r="D18" s="103"/>
      <c r="E18" s="102"/>
      <c r="F18" s="102"/>
      <c r="G18" s="103"/>
      <c r="H18" s="102"/>
      <c r="I18" s="102"/>
      <c r="J18" s="102"/>
      <c r="K18" s="103"/>
    </row>
    <row r="19" spans="1:11">
      <c r="A19" s="104" t="s">
        <v>344</v>
      </c>
      <c r="B19" s="103" t="s">
        <v>353</v>
      </c>
      <c r="C19" s="102"/>
      <c r="D19" s="103"/>
      <c r="E19" s="102"/>
      <c r="F19" s="102"/>
      <c r="G19" s="103"/>
      <c r="H19" s="102"/>
      <c r="I19" s="102"/>
      <c r="J19" s="102"/>
      <c r="K19" s="103"/>
    </row>
    <row r="20" spans="1:11">
      <c r="A20" s="104" t="s">
        <v>345</v>
      </c>
      <c r="B20" s="103" t="s">
        <v>354</v>
      </c>
      <c r="C20" s="102"/>
      <c r="D20" s="103"/>
      <c r="E20" s="102"/>
      <c r="F20" s="102"/>
      <c r="G20" s="103"/>
      <c r="H20" s="102"/>
      <c r="I20" s="102"/>
      <c r="J20" s="102"/>
      <c r="K20" s="103"/>
    </row>
    <row r="21" spans="1:11">
      <c r="A21" s="104" t="s">
        <v>346</v>
      </c>
      <c r="B21" s="103" t="s">
        <v>374</v>
      </c>
      <c r="C21" s="102"/>
      <c r="D21" s="103"/>
      <c r="E21" s="102"/>
      <c r="F21" s="102"/>
      <c r="G21" s="103"/>
      <c r="H21" s="102"/>
      <c r="I21" s="102"/>
      <c r="J21" s="102"/>
      <c r="K21" s="103"/>
    </row>
    <row r="22" spans="1:11">
      <c r="A22" s="104" t="s">
        <v>347</v>
      </c>
      <c r="B22" s="103" t="s">
        <v>355</v>
      </c>
      <c r="C22" s="102"/>
      <c r="D22" s="103"/>
      <c r="E22" s="102"/>
      <c r="F22" s="102"/>
      <c r="G22" s="103"/>
      <c r="H22" s="102"/>
      <c r="I22" s="102"/>
      <c r="J22" s="102"/>
      <c r="K22" s="103"/>
    </row>
    <row r="23" spans="1:11">
      <c r="A23" s="104" t="s">
        <v>348</v>
      </c>
      <c r="B23" s="103" t="s">
        <v>356</v>
      </c>
      <c r="C23" s="102"/>
      <c r="D23" s="103"/>
      <c r="E23" s="102"/>
      <c r="F23" s="102"/>
      <c r="G23" s="103"/>
      <c r="H23" s="102"/>
      <c r="I23" s="102"/>
      <c r="J23" s="102"/>
      <c r="K23" s="103"/>
    </row>
    <row r="24" spans="1:11">
      <c r="A24" s="104" t="s">
        <v>349</v>
      </c>
      <c r="B24" s="103" t="s">
        <v>357</v>
      </c>
      <c r="C24" s="102"/>
      <c r="D24" s="103"/>
      <c r="E24" s="102"/>
      <c r="F24" s="102"/>
      <c r="G24" s="103"/>
      <c r="H24" s="102"/>
      <c r="I24" s="102"/>
      <c r="J24" s="102"/>
      <c r="K24" s="103"/>
    </row>
    <row r="25" spans="1:11">
      <c r="A25" s="104" t="s">
        <v>350</v>
      </c>
      <c r="B25" s="103" t="s">
        <v>358</v>
      </c>
      <c r="C25" s="102"/>
      <c r="D25" s="103"/>
      <c r="E25" s="102"/>
      <c r="F25" s="102"/>
      <c r="G25" s="103"/>
      <c r="H25" s="102"/>
      <c r="I25" s="102"/>
      <c r="J25" s="102"/>
      <c r="K25" s="103"/>
    </row>
    <row r="26" spans="1:11">
      <c r="A26" s="104" t="s">
        <v>351</v>
      </c>
      <c r="B26" s="103" t="s">
        <v>359</v>
      </c>
      <c r="C26" s="102"/>
      <c r="D26" s="103"/>
      <c r="E26" s="102"/>
      <c r="F26" s="102"/>
      <c r="G26" s="103"/>
      <c r="H26" s="102"/>
      <c r="I26" s="102"/>
      <c r="J26" s="102"/>
      <c r="K26" s="103"/>
    </row>
  </sheetData>
  <mergeCells count="1">
    <mergeCell ref="A1:C1"/>
  </mergeCells>
  <phoneticPr fontId="0" type="Hiragana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9"/>
  <sheetViews>
    <sheetView workbookViewId="0">
      <selection activeCell="H22" sqref="H22"/>
    </sheetView>
  </sheetViews>
  <sheetFormatPr defaultRowHeight="17.399999999999999"/>
  <cols>
    <col min="1" max="1" width="2.19921875" customWidth="1"/>
    <col min="2" max="2" width="17.5" customWidth="1"/>
    <col min="3" max="3" width="10.09765625" customWidth="1"/>
    <col min="4" max="4" width="12.19921875" customWidth="1"/>
  </cols>
  <sheetData>
    <row r="1" spans="2:4" ht="8.4" customHeight="1"/>
    <row r="2" spans="2:4" ht="41.4" customHeight="1" thickBot="1">
      <c r="B2" s="172" t="s">
        <v>340</v>
      </c>
      <c r="C2" s="172"/>
      <c r="D2" s="172"/>
    </row>
    <row r="3" spans="2:4" ht="17.399999999999999" customHeight="1" thickTop="1">
      <c r="B3" s="11"/>
    </row>
    <row r="4" spans="2:4" ht="17.399999999999999" customHeight="1"/>
    <row r="5" spans="2:4" ht="17.399999999999999" customHeight="1"/>
    <row r="6" spans="2:4" ht="17.399999999999999" customHeight="1"/>
    <row r="7" spans="2:4" ht="17.399999999999999" customHeight="1"/>
    <row r="8" spans="2:4" ht="17.399999999999999" customHeight="1"/>
    <row r="9" spans="2:4" ht="17.399999999999999" customHeight="1"/>
    <row r="10" spans="2:4" ht="17.399999999999999" customHeight="1"/>
    <row r="11" spans="2:4" ht="17.399999999999999" customHeight="1"/>
    <row r="12" spans="2:4" ht="17.399999999999999" customHeight="1"/>
    <row r="13" spans="2:4" ht="17.399999999999999" customHeight="1"/>
    <row r="14" spans="2:4" ht="17.399999999999999" customHeight="1"/>
    <row r="15" spans="2:4" ht="17.399999999999999" customHeight="1"/>
    <row r="16" spans="2:4" ht="17.399999999999999" customHeight="1"/>
    <row r="17" spans="2:9" ht="17.399999999999999" customHeight="1"/>
    <row r="18" spans="2:9" ht="19.2" customHeight="1">
      <c r="B18" s="186">
        <v>44287</v>
      </c>
      <c r="C18" s="187"/>
      <c r="D18" s="188"/>
    </row>
    <row r="19" spans="2:9" ht="19.2" customHeight="1">
      <c r="B19" s="105" t="s">
        <v>48</v>
      </c>
      <c r="C19" s="185"/>
      <c r="D19" s="185"/>
    </row>
    <row r="20" spans="2:9" ht="19.2" customHeight="1">
      <c r="B20" s="105" t="s">
        <v>49</v>
      </c>
      <c r="C20" s="184"/>
      <c r="D20" s="185"/>
      <c r="F20" s="13"/>
    </row>
    <row r="21" spans="2:9" ht="19.2" customHeight="1">
      <c r="B21" s="105" t="s">
        <v>50</v>
      </c>
      <c r="C21" s="184"/>
      <c r="D21" s="184"/>
      <c r="F21" s="13"/>
    </row>
    <row r="22" spans="2:9" ht="19.2" customHeight="1">
      <c r="B22" s="183" t="s">
        <v>51</v>
      </c>
      <c r="C22" s="106">
        <v>1</v>
      </c>
      <c r="D22" s="106"/>
      <c r="F22" s="13"/>
    </row>
    <row r="23" spans="2:9" ht="19.2" customHeight="1">
      <c r="B23" s="183"/>
      <c r="C23" s="106">
        <v>2</v>
      </c>
      <c r="D23" s="106"/>
      <c r="F23" s="13"/>
    </row>
    <row r="24" spans="2:9" ht="19.2" customHeight="1">
      <c r="B24" s="183"/>
      <c r="C24" s="106">
        <v>3</v>
      </c>
      <c r="D24" s="106"/>
      <c r="F24" s="13"/>
    </row>
    <row r="26" spans="2:9">
      <c r="B26" s="105" t="s">
        <v>52</v>
      </c>
      <c r="C26" s="105" t="s">
        <v>42</v>
      </c>
      <c r="D26" s="105" t="s">
        <v>41</v>
      </c>
      <c r="E26" s="105" t="s">
        <v>53</v>
      </c>
      <c r="F26" s="105" t="s">
        <v>54</v>
      </c>
      <c r="G26" s="105" t="s">
        <v>55</v>
      </c>
      <c r="H26" s="105" t="s">
        <v>56</v>
      </c>
      <c r="I26" s="105" t="s">
        <v>57</v>
      </c>
    </row>
    <row r="27" spans="2:9">
      <c r="B27" s="105">
        <v>1</v>
      </c>
      <c r="C27" s="14">
        <v>1</v>
      </c>
      <c r="D27" s="12">
        <v>2</v>
      </c>
      <c r="E27" s="12">
        <v>3</v>
      </c>
      <c r="F27" s="12">
        <v>4</v>
      </c>
      <c r="G27" s="12">
        <v>5</v>
      </c>
      <c r="H27" s="12">
        <v>6</v>
      </c>
      <c r="I27" s="12">
        <v>7</v>
      </c>
    </row>
    <row r="28" spans="2:9">
      <c r="B28" s="105">
        <v>2</v>
      </c>
      <c r="C28" s="12">
        <v>7</v>
      </c>
      <c r="D28" s="12">
        <v>1</v>
      </c>
      <c r="E28" s="12">
        <v>2</v>
      </c>
      <c r="F28" s="12">
        <v>3</v>
      </c>
      <c r="G28" s="12">
        <v>4</v>
      </c>
      <c r="H28" s="12">
        <v>5</v>
      </c>
      <c r="I28" s="12">
        <v>6</v>
      </c>
    </row>
    <row r="29" spans="2:9">
      <c r="B29" s="105">
        <v>3</v>
      </c>
      <c r="C29" s="12">
        <v>6</v>
      </c>
      <c r="D29" s="107">
        <v>0</v>
      </c>
      <c r="E29" s="12">
        <v>1</v>
      </c>
      <c r="F29" s="12">
        <v>2</v>
      </c>
      <c r="G29" s="12">
        <v>3</v>
      </c>
      <c r="H29" s="12">
        <v>4</v>
      </c>
      <c r="I29" s="12">
        <v>5</v>
      </c>
    </row>
  </sheetData>
  <mergeCells count="6">
    <mergeCell ref="B22:B24"/>
    <mergeCell ref="C21:D21"/>
    <mergeCell ref="B2:D2"/>
    <mergeCell ref="C19:D19"/>
    <mergeCell ref="C20:D20"/>
    <mergeCell ref="B18:D18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</vt:i4>
      </vt:variant>
    </vt:vector>
  </HeadingPairs>
  <TitlesOfParts>
    <vt:vector size="18" baseType="lpstr">
      <vt:lpstr>ROUND텍스트함수</vt:lpstr>
      <vt:lpstr>REPT</vt:lpstr>
      <vt:lpstr>ROUND함수</vt:lpstr>
      <vt:lpstr>주민번호로성별구분</vt:lpstr>
      <vt:lpstr>IF</vt:lpstr>
      <vt:lpstr>AND_OR</vt:lpstr>
      <vt:lpstr>날짜함수1</vt:lpstr>
      <vt:lpstr>생년월일</vt:lpstr>
      <vt:lpstr>날짜함수2</vt:lpstr>
      <vt:lpstr>등록</vt:lpstr>
      <vt:lpstr>찾기함수</vt:lpstr>
      <vt:lpstr>(v)미술대회</vt:lpstr>
      <vt:lpstr>(h)자격증등급</vt:lpstr>
      <vt:lpstr>성적</vt:lpstr>
      <vt:lpstr>초과수당</vt:lpstr>
      <vt:lpstr>자동조회문서</vt:lpstr>
      <vt:lpstr>견적서</vt:lpstr>
      <vt:lpstr>제품명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</dc:creator>
  <cp:lastModifiedBy>유미영[어학교양학부]</cp:lastModifiedBy>
  <dcterms:created xsi:type="dcterms:W3CDTF">2015-05-30T18:24:45Z</dcterms:created>
  <dcterms:modified xsi:type="dcterms:W3CDTF">2023-10-03T05:21:39Z</dcterms:modified>
</cp:coreProperties>
</file>