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SENADA\"/>
    </mc:Choice>
  </mc:AlternateContent>
  <xr:revisionPtr revIDLastSave="0" documentId="13_ncr:1_{E228C0A7-4272-451F-9459-A2F4417B3E85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Worksheet" sheetId="11" r:id="rId1"/>
    <sheet name="tenaga_kesehatan" sheetId="12" r:id="rId2"/>
    <sheet name="fasilitas_kesehatan" sheetId="13" r:id="rId3"/>
    <sheet name="join_table" sheetId="14" r:id="rId4"/>
    <sheet name="%sakit" sheetId="16" r:id="rId5"/>
    <sheet name="%alasan" sheetId="15" r:id="rId6"/>
    <sheet name="pivot_table" sheetId="17" r:id="rId7"/>
    <sheet name="visualisasi" sheetId="18" r:id="rId8"/>
    <sheet name="analisis korelasi" sheetId="19" r:id="rId9"/>
    <sheet name="analisis regresi" sheetId="20" r:id="rId10"/>
  </sheets>
  <definedNames>
    <definedName name="_xlchart.v1.0" hidden="1">'%alasan'!$D$16:$D$19</definedName>
    <definedName name="_xlchart.v1.1" hidden="1">'%alasan'!$E$15</definedName>
    <definedName name="_xlchart.v1.10" hidden="1">join_table!$E$2:$E$32</definedName>
    <definedName name="_xlchart.v1.11" hidden="1">join_table!$B$1</definedName>
    <definedName name="_xlchart.v1.12" hidden="1">join_table!$B$2:$B$32</definedName>
    <definedName name="_xlchart.v1.13" hidden="1">join_table!$C$1</definedName>
    <definedName name="_xlchart.v1.14" hidden="1">join_table!$C$2:$C$32</definedName>
    <definedName name="_xlchart.v1.2" hidden="1">'%alasan'!$E$16:$E$19</definedName>
    <definedName name="_xlchart.v1.3" hidden="1">join_table!$D$1</definedName>
    <definedName name="_xlchart.v1.4" hidden="1">join_table!$D$2:$D$32</definedName>
    <definedName name="_xlchart.v1.5" hidden="1">join_table!$D$1</definedName>
    <definedName name="_xlchart.v1.6" hidden="1">join_table!$D$2:$D$32</definedName>
    <definedName name="_xlchart.v1.7" hidden="1">join_table!$E$1</definedName>
    <definedName name="_xlchart.v1.8" hidden="1">join_table!$E$2:$E$32</definedName>
    <definedName name="_xlchart.v1.9" hidden="1">join_table!$E$1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8" i="12"/>
  <c r="L9" i="12"/>
  <c r="L10" i="12"/>
  <c r="L2" i="12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44" i="20"/>
  <c r="D2" i="20"/>
  <c r="D40" i="20"/>
  <c r="H37" i="20"/>
  <c r="F38" i="20"/>
  <c r="J68" i="20"/>
  <c r="K68" i="20"/>
  <c r="F37" i="20" s="1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37" i="20"/>
  <c r="C33" i="20"/>
  <c r="B33" i="20"/>
  <c r="E12" i="20"/>
  <c r="E28" i="20"/>
  <c r="N2" i="20"/>
  <c r="K3" i="20" s="1"/>
  <c r="M2" i="20"/>
  <c r="E6" i="20" s="1"/>
  <c r="E20" i="20" l="1"/>
  <c r="E4" i="20"/>
  <c r="E25" i="20"/>
  <c r="H25" i="20" s="1"/>
  <c r="E9" i="20"/>
  <c r="H9" i="20" s="1"/>
  <c r="E2" i="20"/>
  <c r="E17" i="20"/>
  <c r="H17" i="20" s="1"/>
  <c r="F28" i="20"/>
  <c r="F18" i="20"/>
  <c r="F7" i="20"/>
  <c r="K10" i="20"/>
  <c r="F32" i="20"/>
  <c r="F22" i="20"/>
  <c r="F16" i="20"/>
  <c r="F11" i="20"/>
  <c r="F6" i="20"/>
  <c r="K2" i="20"/>
  <c r="K25" i="20"/>
  <c r="K17" i="20"/>
  <c r="K9" i="20"/>
  <c r="E32" i="20"/>
  <c r="H32" i="20" s="1"/>
  <c r="E24" i="20"/>
  <c r="E16" i="20"/>
  <c r="G16" i="20" s="1"/>
  <c r="E8" i="20"/>
  <c r="G8" i="20" s="1"/>
  <c r="F31" i="20"/>
  <c r="F26" i="20"/>
  <c r="F20" i="20"/>
  <c r="G20" i="20" s="1"/>
  <c r="F15" i="20"/>
  <c r="F10" i="20"/>
  <c r="F4" i="20"/>
  <c r="K30" i="20"/>
  <c r="K22" i="20"/>
  <c r="K14" i="20"/>
  <c r="K6" i="20"/>
  <c r="F23" i="20"/>
  <c r="F12" i="20"/>
  <c r="G12" i="20" s="1"/>
  <c r="K26" i="20"/>
  <c r="K18" i="20"/>
  <c r="F27" i="20"/>
  <c r="G6" i="20"/>
  <c r="E29" i="20"/>
  <c r="H29" i="20" s="1"/>
  <c r="E21" i="20"/>
  <c r="E13" i="20"/>
  <c r="H13" i="20" s="1"/>
  <c r="E5" i="20"/>
  <c r="H5" i="20" s="1"/>
  <c r="F30" i="20"/>
  <c r="F24" i="20"/>
  <c r="F19" i="20"/>
  <c r="F14" i="20"/>
  <c r="F8" i="20"/>
  <c r="F3" i="20"/>
  <c r="K29" i="20"/>
  <c r="K21" i="20"/>
  <c r="K13" i="20"/>
  <c r="K5" i="20"/>
  <c r="H2" i="20"/>
  <c r="G28" i="20"/>
  <c r="H28" i="20"/>
  <c r="H20" i="20"/>
  <c r="H12" i="20"/>
  <c r="G4" i="20"/>
  <c r="H4" i="20"/>
  <c r="H6" i="20"/>
  <c r="H21" i="20"/>
  <c r="G24" i="20"/>
  <c r="H24" i="20"/>
  <c r="H8" i="20"/>
  <c r="E23" i="20"/>
  <c r="E15" i="20"/>
  <c r="E7" i="20"/>
  <c r="K32" i="20"/>
  <c r="K28" i="20"/>
  <c r="K24" i="20"/>
  <c r="K20" i="20"/>
  <c r="K16" i="20"/>
  <c r="K12" i="20"/>
  <c r="K8" i="20"/>
  <c r="K4" i="20"/>
  <c r="E31" i="20"/>
  <c r="E27" i="20"/>
  <c r="E19" i="20"/>
  <c r="E11" i="20"/>
  <c r="E3" i="20"/>
  <c r="E30" i="20"/>
  <c r="E26" i="20"/>
  <c r="E22" i="20"/>
  <c r="E18" i="20"/>
  <c r="E14" i="20"/>
  <c r="E10" i="20"/>
  <c r="F2" i="20"/>
  <c r="F29" i="20"/>
  <c r="F25" i="20"/>
  <c r="G25" i="20" s="1"/>
  <c r="F21" i="20"/>
  <c r="F17" i="20"/>
  <c r="G17" i="20" s="1"/>
  <c r="F13" i="20"/>
  <c r="G13" i="20" s="1"/>
  <c r="F9" i="20"/>
  <c r="G9" i="20" s="1"/>
  <c r="F5" i="20"/>
  <c r="K31" i="20"/>
  <c r="K27" i="20"/>
  <c r="K23" i="20"/>
  <c r="K19" i="20"/>
  <c r="K15" i="20"/>
  <c r="K11" i="20"/>
  <c r="K7" i="20"/>
  <c r="G29" i="20" l="1"/>
  <c r="G32" i="20"/>
  <c r="G5" i="20"/>
  <c r="K33" i="20"/>
  <c r="G21" i="20"/>
  <c r="H16" i="20"/>
  <c r="G14" i="20"/>
  <c r="H14" i="20"/>
  <c r="G30" i="20"/>
  <c r="H30" i="20"/>
  <c r="H27" i="20"/>
  <c r="G27" i="20"/>
  <c r="H23" i="20"/>
  <c r="G23" i="20"/>
  <c r="H18" i="20"/>
  <c r="G18" i="20"/>
  <c r="H3" i="20"/>
  <c r="G3" i="20"/>
  <c r="H31" i="20"/>
  <c r="G31" i="20"/>
  <c r="F33" i="20"/>
  <c r="G22" i="20"/>
  <c r="H22" i="20"/>
  <c r="H11" i="20"/>
  <c r="G11" i="20"/>
  <c r="H7" i="20"/>
  <c r="G7" i="20"/>
  <c r="G2" i="20"/>
  <c r="H10" i="20"/>
  <c r="G10" i="20"/>
  <c r="H26" i="20"/>
  <c r="G26" i="20"/>
  <c r="H19" i="20"/>
  <c r="G19" i="20"/>
  <c r="H15" i="20"/>
  <c r="G15" i="20"/>
  <c r="E33" i="20"/>
  <c r="H33" i="20" l="1"/>
  <c r="G33" i="20"/>
  <c r="N4" i="20" l="1"/>
  <c r="N5" i="20" s="1"/>
  <c r="D5" i="20" s="1"/>
  <c r="D13" i="20"/>
  <c r="D17" i="20"/>
  <c r="D29" i="20"/>
  <c r="D14" i="20"/>
  <c r="D18" i="20"/>
  <c r="D30" i="20"/>
  <c r="D8" i="20"/>
  <c r="D32" i="20"/>
  <c r="D3" i="20"/>
  <c r="D27" i="20"/>
  <c r="D4" i="20"/>
  <c r="D28" i="20"/>
  <c r="D7" i="20"/>
  <c r="D23" i="20"/>
  <c r="D31" i="20"/>
  <c r="D20" i="20" l="1"/>
  <c r="D19" i="20"/>
  <c r="D24" i="20"/>
  <c r="I24" i="20" s="1"/>
  <c r="D26" i="20"/>
  <c r="J26" i="20" s="1"/>
  <c r="D10" i="20"/>
  <c r="D25" i="20"/>
  <c r="D9" i="20"/>
  <c r="J9" i="20" s="1"/>
  <c r="D15" i="20"/>
  <c r="I15" i="20" s="1"/>
  <c r="D12" i="20"/>
  <c r="D11" i="20"/>
  <c r="D16" i="20"/>
  <c r="D22" i="20"/>
  <c r="I22" i="20" s="1"/>
  <c r="D6" i="20"/>
  <c r="D21" i="20"/>
  <c r="J8" i="20"/>
  <c r="I8" i="20"/>
  <c r="J17" i="20"/>
  <c r="I17" i="20"/>
  <c r="I7" i="20"/>
  <c r="J7" i="20"/>
  <c r="J13" i="20"/>
  <c r="I13" i="20"/>
  <c r="I3" i="20"/>
  <c r="J3" i="20"/>
  <c r="J2" i="20"/>
  <c r="I2" i="20"/>
  <c r="J28" i="20"/>
  <c r="I28" i="20"/>
  <c r="I30" i="20"/>
  <c r="J30" i="20"/>
  <c r="I14" i="20"/>
  <c r="J14" i="20"/>
  <c r="J20" i="20"/>
  <c r="I20" i="20"/>
  <c r="I26" i="20"/>
  <c r="I9" i="20"/>
  <c r="J4" i="20"/>
  <c r="I4" i="20"/>
  <c r="I18" i="20"/>
  <c r="J18" i="20"/>
  <c r="I31" i="20"/>
  <c r="J31" i="20"/>
  <c r="I27" i="20"/>
  <c r="J27" i="20"/>
  <c r="J32" i="20"/>
  <c r="I32" i="20"/>
  <c r="J29" i="20"/>
  <c r="I29" i="20"/>
  <c r="I23" i="20"/>
  <c r="J23" i="20"/>
  <c r="I19" i="20"/>
  <c r="J19" i="20"/>
  <c r="J24" i="20"/>
  <c r="I10" i="20"/>
  <c r="J10" i="20"/>
  <c r="J25" i="20"/>
  <c r="I25" i="20"/>
  <c r="J12" i="20"/>
  <c r="I12" i="20"/>
  <c r="I11" i="20"/>
  <c r="J11" i="20"/>
  <c r="J16" i="20"/>
  <c r="I16" i="20"/>
  <c r="I6" i="20"/>
  <c r="J6" i="20"/>
  <c r="J21" i="20"/>
  <c r="I21" i="20"/>
  <c r="J5" i="20"/>
  <c r="I5" i="20"/>
  <c r="J22" i="20" l="1"/>
  <c r="J15" i="20"/>
  <c r="D33" i="20"/>
  <c r="I33" i="20"/>
  <c r="J33" i="20"/>
  <c r="M11" i="20" s="1"/>
  <c r="O11" i="20" l="1"/>
  <c r="N14" i="20"/>
  <c r="E38" i="14" l="1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37" i="14"/>
  <c r="F22" i="19"/>
  <c r="I21" i="19" s="1"/>
  <c r="F21" i="19"/>
  <c r="E19" i="15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C33" i="14"/>
  <c r="B33" i="14"/>
  <c r="G32" i="14"/>
  <c r="F32" i="14"/>
  <c r="D32" i="14"/>
  <c r="H32" i="14" s="1"/>
  <c r="G31" i="14"/>
  <c r="F31" i="14"/>
  <c r="D31" i="14"/>
  <c r="H31" i="14" s="1"/>
  <c r="G30" i="14"/>
  <c r="F30" i="14"/>
  <c r="D30" i="14"/>
  <c r="H30" i="14" s="1"/>
  <c r="G29" i="14"/>
  <c r="F29" i="14"/>
  <c r="D29" i="14"/>
  <c r="H29" i="14" s="1"/>
  <c r="G28" i="14"/>
  <c r="F28" i="14"/>
  <c r="D28" i="14"/>
  <c r="H28" i="14" s="1"/>
  <c r="G27" i="14"/>
  <c r="F27" i="14"/>
  <c r="D27" i="14"/>
  <c r="H27" i="14" s="1"/>
  <c r="G26" i="14"/>
  <c r="F26" i="14"/>
  <c r="D26" i="14"/>
  <c r="H26" i="14" s="1"/>
  <c r="G25" i="14"/>
  <c r="F25" i="14"/>
  <c r="D25" i="14"/>
  <c r="H25" i="14" s="1"/>
  <c r="G24" i="14"/>
  <c r="F24" i="14"/>
  <c r="D24" i="14"/>
  <c r="H24" i="14" s="1"/>
  <c r="G23" i="14"/>
  <c r="F23" i="14"/>
  <c r="D23" i="14"/>
  <c r="H23" i="14" s="1"/>
  <c r="G22" i="14"/>
  <c r="F22" i="14"/>
  <c r="D22" i="14"/>
  <c r="H22" i="14" s="1"/>
  <c r="G21" i="14"/>
  <c r="F21" i="14"/>
  <c r="D21" i="14"/>
  <c r="H21" i="14" s="1"/>
  <c r="G20" i="14"/>
  <c r="F20" i="14"/>
  <c r="D20" i="14"/>
  <c r="H20" i="14" s="1"/>
  <c r="G19" i="14"/>
  <c r="F19" i="14"/>
  <c r="D19" i="14"/>
  <c r="H19" i="14" s="1"/>
  <c r="G18" i="14"/>
  <c r="F18" i="14"/>
  <c r="D18" i="14"/>
  <c r="H18" i="14" s="1"/>
  <c r="G17" i="14"/>
  <c r="F17" i="14"/>
  <c r="D17" i="14"/>
  <c r="H17" i="14" s="1"/>
  <c r="G16" i="14"/>
  <c r="F16" i="14"/>
  <c r="D16" i="14"/>
  <c r="H16" i="14" s="1"/>
  <c r="G15" i="14"/>
  <c r="F15" i="14"/>
  <c r="D15" i="14"/>
  <c r="H15" i="14" s="1"/>
  <c r="G14" i="14"/>
  <c r="F14" i="14"/>
  <c r="D14" i="14"/>
  <c r="H14" i="14" s="1"/>
  <c r="G13" i="14"/>
  <c r="F13" i="14"/>
  <c r="D13" i="14"/>
  <c r="H13" i="14" s="1"/>
  <c r="G12" i="14"/>
  <c r="F12" i="14"/>
  <c r="D12" i="14"/>
  <c r="H12" i="14" s="1"/>
  <c r="G11" i="14"/>
  <c r="F11" i="14"/>
  <c r="D11" i="14"/>
  <c r="H11" i="14" s="1"/>
  <c r="G10" i="14"/>
  <c r="F10" i="14"/>
  <c r="D10" i="14"/>
  <c r="H10" i="14" s="1"/>
  <c r="G9" i="14"/>
  <c r="F9" i="14"/>
  <c r="D9" i="14"/>
  <c r="H9" i="14" s="1"/>
  <c r="G8" i="14"/>
  <c r="F8" i="14"/>
  <c r="D8" i="14"/>
  <c r="H8" i="14" s="1"/>
  <c r="G7" i="14"/>
  <c r="F7" i="14"/>
  <c r="D7" i="14"/>
  <c r="H7" i="14" s="1"/>
  <c r="G6" i="14"/>
  <c r="F6" i="14"/>
  <c r="D6" i="14"/>
  <c r="H6" i="14" s="1"/>
  <c r="G5" i="14"/>
  <c r="F5" i="14"/>
  <c r="D5" i="14"/>
  <c r="H5" i="14" s="1"/>
  <c r="G4" i="14"/>
  <c r="F4" i="14"/>
  <c r="D4" i="14"/>
  <c r="H4" i="14" s="1"/>
  <c r="G3" i="14"/>
  <c r="F3" i="14"/>
  <c r="D3" i="14"/>
  <c r="H3" i="14" s="1"/>
  <c r="G2" i="14"/>
  <c r="F2" i="14"/>
  <c r="D2" i="14"/>
  <c r="H2" i="14" s="1"/>
  <c r="D33" i="14" l="1"/>
</calcChain>
</file>

<file path=xl/sharedStrings.xml><?xml version="1.0" encoding="utf-8"?>
<sst xmlns="http://schemas.openxmlformats.org/spreadsheetml/2006/main" count="2023" uniqueCount="436">
  <si>
    <t xml:space="preserve">Kecamatan
 Subdistrict </t>
  </si>
  <si>
    <t>Tenaga Kesehatan - Dokter</t>
  </si>
  <si>
    <t>Tenaga Kesehatan - Perawat</t>
  </si>
  <si>
    <t>Tenaga Kesehatan - Bidan</t>
  </si>
  <si>
    <t>Tenaga Kesehatan - Tenaga Kefarmasian</t>
  </si>
  <si>
    <t>Tenaga Kesehatan - Tenaga Gizi</t>
  </si>
  <si>
    <t>Karang Pilang</t>
  </si>
  <si>
    <t>Jambangan</t>
  </si>
  <si>
    <t>Gayungan</t>
  </si>
  <si>
    <t>Wonocolo</t>
  </si>
  <si>
    <t>Tenggilis Mejoyo</t>
  </si>
  <si>
    <t>Gunung Anyar</t>
  </si>
  <si>
    <t>Rungkut</t>
  </si>
  <si>
    <t>Sukolilo</t>
  </si>
  <si>
    <t>Mulyorejo</t>
  </si>
  <si>
    <t>Gubeng</t>
  </si>
  <si>
    <t>Wonokromo</t>
  </si>
  <si>
    <t>Dukuh Pakis</t>
  </si>
  <si>
    <t>Wiyung</t>
  </si>
  <si>
    <t>Lakarsantri</t>
  </si>
  <si>
    <t>Sambikerep</t>
  </si>
  <si>
    <t>Tandes</t>
  </si>
  <si>
    <t>Suko Manunggal</t>
  </si>
  <si>
    <t>Sawahan</t>
  </si>
  <si>
    <t>Tegalsari</t>
  </si>
  <si>
    <t>Genteng</t>
  </si>
  <si>
    <t>Tambaksari</t>
  </si>
  <si>
    <t>Kenjeran</t>
  </si>
  <si>
    <t>Bulak</t>
  </si>
  <si>
    <t>Simokerto</t>
  </si>
  <si>
    <t>Semampir</t>
  </si>
  <si>
    <t>Pabean Cantian</t>
  </si>
  <si>
    <t>Bubutan</t>
  </si>
  <si>
    <t>Krembangan</t>
  </si>
  <si>
    <t>Asemrowo</t>
  </si>
  <si>
    <t>Benowo</t>
  </si>
  <si>
    <t>Pakal</t>
  </si>
  <si>
    <t>Surabaya</t>
  </si>
  <si>
    <t>Penanggung Jawab :</t>
  </si>
  <si>
    <t>Dinas Kesehatan Kota Surabaya</t>
  </si>
  <si>
    <t>Catatan :</t>
  </si>
  <si>
    <t>Keterangan: Tenaga kesehatan yang ada di puskesmas menurut kecamatan tahun 2019</t>
  </si>
  <si>
    <t>Dokter: Dokter umum, dokter gigi dan dokter gigi spesialis</t>
  </si>
  <si>
    <t>Perawat, Bidan dan Ahli Gizi termasuk tenaga pendamping 1000HPK</t>
  </si>
  <si>
    <t>Sumber :</t>
  </si>
  <si>
    <t>Tabel dibuat :</t>
  </si>
  <si>
    <t>2020-03-04 17:28:14</t>
  </si>
  <si>
    <t>Diunduh :</t>
  </si>
  <si>
    <t>2023-05-24 21:57:03</t>
  </si>
  <si>
    <t>Keterangan Data :</t>
  </si>
  <si>
    <t>...</t>
  </si>
  <si>
    <t>: Data tidak tersedia</t>
  </si>
  <si>
    <t>–</t>
  </si>
  <si>
    <t>: Tidak ada atau nol</t>
  </si>
  <si>
    <t>: Data dapat diabaikan</t>
  </si>
  <si>
    <t>NA</t>
  </si>
  <si>
    <t>: Data tidak dapat ditampilkan</t>
  </si>
  <si>
    <t>e</t>
  </si>
  <si>
    <t>: Angka estimasi</t>
  </si>
  <si>
    <t>r</t>
  </si>
  <si>
    <t>: Angka diperbaiki</t>
  </si>
  <si>
    <t>x</t>
  </si>
  <si>
    <t>: Angka sementara</t>
  </si>
  <si>
    <t>xx</t>
  </si>
  <si>
    <t>: Angka sangat sementara</t>
  </si>
  <si>
    <t>xxx</t>
  </si>
  <si>
    <t>: Angka sangat sangat sementara</t>
  </si>
  <si>
    <t xml:space="preserve"> Dokter</t>
  </si>
  <si>
    <t xml:space="preserve"> Perawat</t>
  </si>
  <si>
    <t xml:space="preserve"> Bidan</t>
  </si>
  <si>
    <t xml:space="preserve"> Tenaga Gizi</t>
  </si>
  <si>
    <t>Farmasi</t>
  </si>
  <si>
    <t>Kecamatan</t>
  </si>
  <si>
    <t>Jenis Faskes</t>
  </si>
  <si>
    <t>Penyelenggara Faskes</t>
  </si>
  <si>
    <t>Nama Faskes</t>
  </si>
  <si>
    <t>Pemerintah Kota</t>
  </si>
  <si>
    <t>RS Umum Daerah Bhakti Dharma Husada</t>
  </si>
  <si>
    <t>RS Umum Daerah dr. Mohamad Soewandhie</t>
  </si>
  <si>
    <t>Pemerintah Provinsi</t>
  </si>
  <si>
    <t>RS Jiwa Menur</t>
  </si>
  <si>
    <t>Swasta</t>
  </si>
  <si>
    <t>RS Umum Islam Surabaya Jemursari</t>
  </si>
  <si>
    <t>RS Muji Rahayu</t>
  </si>
  <si>
    <t>RS Ibu dan Anak IBI Surabaya</t>
  </si>
  <si>
    <t>RS Onkologi</t>
  </si>
  <si>
    <t>RS Wijaya Surabaya</t>
  </si>
  <si>
    <t>RS Manyar Medical Centre</t>
  </si>
  <si>
    <t>RS National Hospital</t>
  </si>
  <si>
    <t>RS Orthopedi dan Traumatologi Surabaya</t>
  </si>
  <si>
    <t>RS Umum Katholik Surabaya</t>
  </si>
  <si>
    <t>TNI/POLRI</t>
  </si>
  <si>
    <t>RS Marinir Ewa Pangalila Gunungsari</t>
  </si>
  <si>
    <t>RS Umum Siloam Hospitals Surabaya</t>
  </si>
  <si>
    <t>RS Islam Darus Syifa</t>
  </si>
  <si>
    <t>RS Ibu dan Anak Kendangsari Surabaya</t>
  </si>
  <si>
    <t>RS Ibu dan Anak Nur Ummi Numbi</t>
  </si>
  <si>
    <t>RS Umum Royal Surabaya</t>
  </si>
  <si>
    <t>RS Surabaya Medical Service</t>
  </si>
  <si>
    <t>RS William Booth Surabaya</t>
  </si>
  <si>
    <t>BUMN</t>
  </si>
  <si>
    <t>RS Primasatya Husada Citra (PHC) Surabaya</t>
  </si>
  <si>
    <t>RS Islam Surabaya</t>
  </si>
  <si>
    <t>RS Soemitro Lanud Surabaya</t>
  </si>
  <si>
    <t>RS Husada Prima</t>
  </si>
  <si>
    <t>RS Premier Surabaya</t>
  </si>
  <si>
    <t>RS Ibu dan Anak Pura Raharja</t>
  </si>
  <si>
    <t>RS Ibu dan Anak Cempaka Putih Permata</t>
  </si>
  <si>
    <t>RS Ibu dan Anak Lombok Dua Dua Lontar</t>
  </si>
  <si>
    <t>RS Ibu dan Anak Bantuan 05.08.05 Surabaya</t>
  </si>
  <si>
    <t>RS Ibu dan Anak Lombok Dua Dua</t>
  </si>
  <si>
    <t>RS Ibu dan Anak Graha Medika</t>
  </si>
  <si>
    <t>RS PKU Muhammadiyah Surabaya</t>
  </si>
  <si>
    <t>RS Ibu dan Anak Perdana Medica</t>
  </si>
  <si>
    <t>RS Ibu dan Anak Kendangsari Merr</t>
  </si>
  <si>
    <t>RS Mitra Keluarga Kenjeran</t>
  </si>
  <si>
    <t>RS dr. Ramelan</t>
  </si>
  <si>
    <t>RS Umum Adi Husada Kapasari</t>
  </si>
  <si>
    <t>RS Umum Tk. III Brawijaya</t>
  </si>
  <si>
    <t>RS Bunda</t>
  </si>
  <si>
    <t>Sukomanunggal</t>
  </si>
  <si>
    <t>RS Umum Mitra Keluarga Surabaya</t>
  </si>
  <si>
    <t>Kementrian Lain</t>
  </si>
  <si>
    <t>RS Gigi dan Mulut FKG Universitas Airlangga</t>
  </si>
  <si>
    <t>RS Gigi dan Mulut Nala Husada</t>
  </si>
  <si>
    <t>RS Universitas Airlangga</t>
  </si>
  <si>
    <t>RS Mata Masyarakat Jawa Timur</t>
  </si>
  <si>
    <t>RS Umum Daerah Dr. Soetomo</t>
  </si>
  <si>
    <t>RS Ibu dan Anak Pusura Tegalsari</t>
  </si>
  <si>
    <t>RS Darmo</t>
  </si>
  <si>
    <t>RS Adi Husada Undaan</t>
  </si>
  <si>
    <t>RS TNI AL Dr. Oepomo</t>
  </si>
  <si>
    <t>RS Umum Al-Irsyad Surabaya</t>
  </si>
  <si>
    <t>RS Wiyung Sejahtera</t>
  </si>
  <si>
    <t>RS Ibu dan Anak Putri Surabaya</t>
  </si>
  <si>
    <t>RS Ibu dan Anak Ferina</t>
  </si>
  <si>
    <t>RS Mata Undaan</t>
  </si>
  <si>
    <t>RS Umum Haji Surabaya</t>
  </si>
  <si>
    <t>RS Husada Utama Surabaya</t>
  </si>
  <si>
    <t>RS Gotong Royong</t>
  </si>
  <si>
    <t>RS Bhayangkara TK II HS. Samsoeri Mertojoso</t>
  </si>
  <si>
    <t>RS Bhakti Rahayu</t>
  </si>
  <si>
    <t>Mayapada Hospital Surabaya</t>
  </si>
  <si>
    <t>Puskesmas Asemrowo</t>
  </si>
  <si>
    <t>Pustu Tambak Langon</t>
  </si>
  <si>
    <t>Puskesmas Sememi</t>
  </si>
  <si>
    <t>Pustu Kandangan</t>
  </si>
  <si>
    <t>Pustu Romo Kalisari</t>
  </si>
  <si>
    <t>Puskesmas Gundih</t>
  </si>
  <si>
    <t>Puskesmas Tembok Dukuh</t>
  </si>
  <si>
    <t>Pustu Asem Jajar</t>
  </si>
  <si>
    <t>Puskesmas Kenjeran</t>
  </si>
  <si>
    <t>Pustu Bulak</t>
  </si>
  <si>
    <t>Pustu Kedung Cowek</t>
  </si>
  <si>
    <t>Puskesmas Dukuh Kupang</t>
  </si>
  <si>
    <t>Pustu Gunungsari</t>
  </si>
  <si>
    <t>Pustu Pradah Kali Kendal</t>
  </si>
  <si>
    <t>Puskesmas Gayungan</t>
  </si>
  <si>
    <t>Pustu Dukuh Menanggal</t>
  </si>
  <si>
    <t>Puskesmas Ketabang</t>
  </si>
  <si>
    <t>Puskesmas Peneleh</t>
  </si>
  <si>
    <t>Pustu Embong Kaliasin</t>
  </si>
  <si>
    <t>Puskesmas Mojo</t>
  </si>
  <si>
    <t>Puskesmas Pucang Sewu</t>
  </si>
  <si>
    <t>Pustu Baratajaya</t>
  </si>
  <si>
    <t>Pustu Gubeng Klingsingan</t>
  </si>
  <si>
    <t>Puskesmas Gunung Anyar</t>
  </si>
  <si>
    <t>Pustu Rungkut Menanggal</t>
  </si>
  <si>
    <t>Puskesmas Kebonsari</t>
  </si>
  <si>
    <t>Pustu Jambangan</t>
  </si>
  <si>
    <t>Pustu Karah</t>
  </si>
  <si>
    <t>Pustu Ketintang</t>
  </si>
  <si>
    <t>Pustu Pagesangan</t>
  </si>
  <si>
    <t>Puskesmas Kedurus</t>
  </si>
  <si>
    <t>Pustu Kebraon</t>
  </si>
  <si>
    <t>Pustu Warugunung</t>
  </si>
  <si>
    <t>Puskesmas Bulak Banteng</t>
  </si>
  <si>
    <t>Puskesmas Sidotopo Wetan</t>
  </si>
  <si>
    <t>Puskesmas Tambak Wedi</t>
  </si>
  <si>
    <t>Puskesmas Tanah Kali Kedinding</t>
  </si>
  <si>
    <t>Pustu Tanah Kali Kedinding</t>
  </si>
  <si>
    <t>Puskesmas Dupak</t>
  </si>
  <si>
    <t>Puskesmas Krembangan Selatan</t>
  </si>
  <si>
    <t>Puskesmas Morokrembangan</t>
  </si>
  <si>
    <t>Pustu Krembangan Baru</t>
  </si>
  <si>
    <t>Puskesmas Bangkingan</t>
  </si>
  <si>
    <t>Puskesmas Jeruk</t>
  </si>
  <si>
    <t>Puskesmas Lidah Kulon</t>
  </si>
  <si>
    <t>Puskesmas Kalijudan</t>
  </si>
  <si>
    <t>Puskesmas Mulyorejo</t>
  </si>
  <si>
    <t>Pustu Sutorejo</t>
  </si>
  <si>
    <t>Pustu Mulyorejo / wisma permai</t>
  </si>
  <si>
    <t>Puskesmas Perak Timur</t>
  </si>
  <si>
    <t>Pustu Bongkaran</t>
  </si>
  <si>
    <t>Pustu Nyamplungan</t>
  </si>
  <si>
    <t>Pustu Perak Barat</t>
  </si>
  <si>
    <t>Puskesmas Benowo</t>
  </si>
  <si>
    <t>Pustu Babat Jerawat</t>
  </si>
  <si>
    <t>Pustu Pakal</t>
  </si>
  <si>
    <t>Pustu Sumber Rejo</t>
  </si>
  <si>
    <t>Pustu Tambak Dono</t>
  </si>
  <si>
    <t>Puskesmas Kalirungkut</t>
  </si>
  <si>
    <t>Puskesmas Medokan Ayu</t>
  </si>
  <si>
    <t>Pustu Medokan Ayu</t>
  </si>
  <si>
    <t>Pustu Penjaringan Sari</t>
  </si>
  <si>
    <t>Pustu Rungkut Kidul</t>
  </si>
  <si>
    <t>Puskesmas Lontar</t>
  </si>
  <si>
    <t>Puskesmas Made</t>
  </si>
  <si>
    <t>Puskesmas Banyu Urip</t>
  </si>
  <si>
    <t>Puskesmas Pakis</t>
  </si>
  <si>
    <t>Puskesmas Putat Jaya</t>
  </si>
  <si>
    <t>Puskesmas Sawahan</t>
  </si>
  <si>
    <t>Pustu Petemon</t>
  </si>
  <si>
    <t>Pustu Putat Jaya</t>
  </si>
  <si>
    <t>Pustu Simokatrungan</t>
  </si>
  <si>
    <t>Puskesmas Pegirian</t>
  </si>
  <si>
    <t>Puskesmas Sawah Pulo</t>
  </si>
  <si>
    <t>Puskesmas Sidotopo</t>
  </si>
  <si>
    <t>Puskesmas Wonokusumo</t>
  </si>
  <si>
    <t>Pustu Pegirian</t>
  </si>
  <si>
    <t>Pustu Wonokusumo</t>
  </si>
  <si>
    <t>Puskesmas Simolawang</t>
  </si>
  <si>
    <t>Puskesmas Tambakrejo</t>
  </si>
  <si>
    <t>Pustu Kapasari</t>
  </si>
  <si>
    <t>Pustu Kapasan</t>
  </si>
  <si>
    <t>Pustu Granting</t>
  </si>
  <si>
    <t>Pustu Kebondalem</t>
  </si>
  <si>
    <t>Pustu Sidodadi</t>
  </si>
  <si>
    <t>Pustu Sidoyoso Kali</t>
  </si>
  <si>
    <t>Puskesmas Keputih</t>
  </si>
  <si>
    <t>Puskesmas Klampis Ngasem</t>
  </si>
  <si>
    <t>Puskesmas Menur</t>
  </si>
  <si>
    <t>Pustu Gebang Putih</t>
  </si>
  <si>
    <t>Pustu Medokan Semampir</t>
  </si>
  <si>
    <t>Pustu Semolowaru</t>
  </si>
  <si>
    <t>Puskesmas Simomulyo</t>
  </si>
  <si>
    <t>Puskesmas Tanjungsari</t>
  </si>
  <si>
    <t>Pustu Putat Gede</t>
  </si>
  <si>
    <t>Pustu Simohilir</t>
  </si>
  <si>
    <t>Pustu Sonokawijenan</t>
  </si>
  <si>
    <t>Puskesmas Gading</t>
  </si>
  <si>
    <t>Puskesmas Pacar Keling</t>
  </si>
  <si>
    <t>Puskesmas Rangkah</t>
  </si>
  <si>
    <t>Pustu Karang Empat</t>
  </si>
  <si>
    <t>Puskesmas Balongsari</t>
  </si>
  <si>
    <t>Puskesmas Manukan Kulon</t>
  </si>
  <si>
    <t>Pustu Banjarsugihan</t>
  </si>
  <si>
    <t>Pustu Buntaran</t>
  </si>
  <si>
    <t>Puskesmas Dr. Soetomo</t>
  </si>
  <si>
    <t>Puskesmas Kedungdoro</t>
  </si>
  <si>
    <t>Pustu Keputran</t>
  </si>
  <si>
    <t>Puskesmas Tenggilis</t>
  </si>
  <si>
    <t>Pustu Kutisari</t>
  </si>
  <si>
    <t>Puskesmas Balas Klumprik</t>
  </si>
  <si>
    <t>Puskesmas Wiyung</t>
  </si>
  <si>
    <t>Pustu Babatan</t>
  </si>
  <si>
    <t>Puskesmas Jemursari</t>
  </si>
  <si>
    <t>Puskesmas Sidosermo</t>
  </si>
  <si>
    <t>Puskesmas Siwalankerto</t>
  </si>
  <si>
    <t>Pustu Bendul Merisi</t>
  </si>
  <si>
    <t>Pustu Margorejo</t>
  </si>
  <si>
    <t>Puskesmas Jagir</t>
  </si>
  <si>
    <t>Puskesmas Ngagel Rejo</t>
  </si>
  <si>
    <t>Puskesmas Wonokromo</t>
  </si>
  <si>
    <t>Pustu Sawunggaling</t>
  </si>
  <si>
    <t xml:space="preserve">Puskesmas </t>
  </si>
  <si>
    <t xml:space="preserve">Rumah Sakit </t>
  </si>
  <si>
    <t>Row Labels</t>
  </si>
  <si>
    <t>Grand Total</t>
  </si>
  <si>
    <t>Count of Jenis Faskes</t>
  </si>
  <si>
    <t>Tekes (d+p)</t>
  </si>
  <si>
    <t>Puskesmas</t>
  </si>
  <si>
    <t>Rumah Sakit</t>
  </si>
  <si>
    <t>Faskes (p+r)</t>
  </si>
  <si>
    <t>Perkiraan d/f</t>
  </si>
  <si>
    <t>Perkiraan p/f</t>
  </si>
  <si>
    <t>perkiraan t/f</t>
  </si>
  <si>
    <t>Jumlah Fasilitas Kesehatan</t>
  </si>
  <si>
    <t>Tidak punya biaya berobat</t>
  </si>
  <si>
    <t xml:space="preserve">Tidak ada biaya transportasi </t>
  </si>
  <si>
    <t>Tidak ada sarana transportasi</t>
  </si>
  <si>
    <t>Waktu tunggu pelayanan lama</t>
  </si>
  <si>
    <t>Mengobati sendiri</t>
  </si>
  <si>
    <t xml:space="preserve">Tidak ada yang </t>
  </si>
  <si>
    <t xml:space="preserve"> mendampingi</t>
  </si>
  <si>
    <t>Merasa tidak perlu</t>
  </si>
  <si>
    <t>Khawatir Terpapar COVID-19</t>
  </si>
  <si>
    <t xml:space="preserve"> Fasilitas Kesehatan Tidak Beroperasi karena COVID-19</t>
  </si>
  <si>
    <t xml:space="preserve"> Lainnya</t>
  </si>
  <si>
    <t>Kota Surabaya</t>
  </si>
  <si>
    <t>Kabupaten/Kota Se Jawa Timur</t>
  </si>
  <si>
    <t>Tahun</t>
  </si>
  <si>
    <t>Angka Kesakitan Menurut Kabupaten/Kota (Persen)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</si>
  <si>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</si>
  <si>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</si>
  <si>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</si>
  <si>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</si>
  <si>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</si>
  <si>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</si>
  <si>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</si>
  <si>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</si>
  <si>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</si>
  <si>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</si>
  <si>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</si>
  <si>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</si>
  <si>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</si>
  <si>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</si>
  <si>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</si>
  <si>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</si>
  <si>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</si>
  <si>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</si>
  <si>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</si>
  <si>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</si>
  <si>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</si>
  <si>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</si>
  <si>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</si>
  <si>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</si>
  <si>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</si>
  <si>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</si>
  <si>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</si>
  <si>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</si>
  <si>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</si>
  <si>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</si>
  <si>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</si>
  <si>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</si>
  <si>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</si>
  <si>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</si>
  <si>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</si>
  <si>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</si>
  <si>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Batu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</si>
  <si>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</si>
  <si>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</si>
  <si>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</si>
  <si>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</si>
  <si>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</si>
  <si>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</si>
  <si>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</si>
  <si>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</si>
  <si>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</si>
  <si>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</si>
  <si>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</si>
  <si>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</si>
  <si>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</si>
  <si>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</si>
  <si>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</si>
  <si>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</si>
  <si>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</si>
  <si>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</si>
  <si>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</si>
  <si>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</si>
  <si>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</si>
  <si>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</si>
  <si>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</si>
  <si>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</si>
  <si>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SSR</t>
  </si>
  <si>
    <t>SSE</t>
  </si>
  <si>
    <t>SST</t>
  </si>
  <si>
    <t>b0</t>
  </si>
  <si>
    <t>b1</t>
  </si>
  <si>
    <t>R^2 =</t>
  </si>
  <si>
    <t>rxy =</t>
  </si>
  <si>
    <t>koef.relation</t>
  </si>
  <si>
    <t>Alasan</t>
  </si>
  <si>
    <t>Proporsi (%)</t>
  </si>
  <si>
    <t>Tenaga Kesehatan</t>
  </si>
  <si>
    <t>Fasilitas Kesehatan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</si>
  <si>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</si>
  <si>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</si>
  <si>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</si>
  <si>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</si>
  <si>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</si>
  <si>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</si>
  <si>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</si>
  <si>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</si>
  <si>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</si>
  <si>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</si>
  <si>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</si>
  <si>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</si>
  <si>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Tenaga Kesehatan</t>
  </si>
  <si>
    <t>Tekes (y)</t>
  </si>
  <si>
    <t>Faskes (x)</t>
  </si>
  <si>
    <t>Variabel</t>
  </si>
  <si>
    <t>Tabel</t>
  </si>
  <si>
    <t>Keterangan</t>
  </si>
  <si>
    <t>Angka Kesakitan Menurut Kabupaten/Kota (%)</t>
  </si>
  <si>
    <t>Nama kecamatan di Kota Surabaya</t>
  </si>
  <si>
    <t>Jumlah fasilitas kesehatan (puskesmas, rumah sakit)</t>
  </si>
  <si>
    <t>Jumlah tenaga kesehatan (dokter, perawat)</t>
  </si>
  <si>
    <t>Nama kabupaten/kota di provinsi Jawa Timur</t>
  </si>
  <si>
    <t>Waktu data terambil</t>
  </si>
  <si>
    <t>Alasan masyarakat tidak memilih untuk berkunjung ke fasilitas kesehatan</t>
  </si>
  <si>
    <t xml:space="preserve">Proporsi angka sakit masyarakat </t>
  </si>
  <si>
    <t xml:space="preserve">Proporsi alasan masyarakat </t>
  </si>
  <si>
    <t>i</t>
  </si>
  <si>
    <t>xi(x)</t>
  </si>
  <si>
    <t>yi(y)</t>
  </si>
  <si>
    <t>y^</t>
  </si>
  <si>
    <t>(yi-y^)^2__SSE</t>
  </si>
  <si>
    <t>xbar</t>
  </si>
  <si>
    <t>ybar</t>
  </si>
  <si>
    <t>xi-xbar</t>
  </si>
  <si>
    <t>yi-ybar</t>
  </si>
  <si>
    <t>(xi-xbar)(yi-ybar)</t>
  </si>
  <si>
    <t>(xi-xbar)^2</t>
  </si>
  <si>
    <t>(y^-ybar)^2__SSR</t>
  </si>
  <si>
    <t>(yi-ybar)^2___SST)</t>
  </si>
  <si>
    <t>(xi-xbar)(yi-ybar)/(xi-xbar)^2</t>
  </si>
  <si>
    <t>ybar - (b1*xbar)</t>
  </si>
  <si>
    <t>b0 + (b1*xi)</t>
  </si>
  <si>
    <t>Jika R^2 diatas 50%, maka hubungan kuat</t>
  </si>
  <si>
    <t>Koefisien Determinasi (R^2)</t>
  </si>
  <si>
    <t>atau</t>
  </si>
  <si>
    <t>SSR/SST</t>
  </si>
  <si>
    <t>LEMAH</t>
  </si>
  <si>
    <t>Ra^2 =</t>
  </si>
  <si>
    <t>RESIDUAL OUTPUT</t>
  </si>
  <si>
    <t>Observation</t>
  </si>
  <si>
    <t>Predicted xi(x)</t>
  </si>
  <si>
    <t>Residuals</t>
  </si>
  <si>
    <t>Standard Residuals</t>
  </si>
  <si>
    <t>PROBABILITY OUTPUT</t>
  </si>
  <si>
    <t>Percentile</t>
  </si>
  <si>
    <t>PERSAMAAN REGRESI</t>
  </si>
  <si>
    <t>a = ybar - (b*xbar) =</t>
  </si>
  <si>
    <t>xi*yi</t>
  </si>
  <si>
    <t>TOTAL</t>
  </si>
  <si>
    <t>b=(n * Sigma_xy) - (sigma_x * sigma y)/ =</t>
  </si>
  <si>
    <t>(n*sigma_x^2) - (sigma_x)^2</t>
  </si>
  <si>
    <t>maka, nilai b =</t>
  </si>
  <si>
    <t>x^2</t>
  </si>
  <si>
    <t>Maka, persamaan regresinya :</t>
  </si>
  <si>
    <t xml:space="preserve">Y = </t>
  </si>
  <si>
    <t>a + bx</t>
  </si>
  <si>
    <t>No</t>
  </si>
  <si>
    <t>: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</si>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</sst>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2" fillId="0" borderId="0" xfId="0" applyFont="1"/>
    <xf numFmtId="0" fontId="0" fillId="5" borderId="0" xfId="0" applyFill="1"/>
    <xf numFmtId="0" fontId="0" fillId="0" borderId="10" xfId="0" applyBorder="1"/>
    <xf numFmtId="0" fontId="1" fillId="0" borderId="0" xfId="2" applyFont="1" applyAlignment="1">
      <alignment wrapText="1"/>
    </xf>
    <xf numFmtId="0" fontId="3" fillId="0" borderId="0" xfId="2"/>
    <xf numFmtId="0" fontId="1" fillId="5" borderId="9" xfId="2" applyFont="1" applyFill="1" applyBorder="1" applyAlignment="1">
      <alignment horizontal="center" vertical="center" wrapText="1"/>
    </xf>
    <xf numFmtId="0" fontId="3" fillId="5" borderId="9" xfId="2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3" borderId="0" xfId="2" applyFill="1" applyAlignment="1">
      <alignment horizontal="center" vertical="center"/>
    </xf>
    <xf numFmtId="0" fontId="3" fillId="5" borderId="9" xfId="2" applyFill="1" applyBorder="1" applyAlignment="1">
      <alignment horizontal="center"/>
    </xf>
    <xf numFmtId="0" fontId="3" fillId="0" borderId="0" xfId="2" applyAlignment="1">
      <alignment horizontal="center"/>
    </xf>
    <xf numFmtId="0" fontId="3" fillId="0" borderId="10" xfId="2" applyBorder="1" applyAlignment="1">
      <alignment horizontal="center"/>
    </xf>
    <xf numFmtId="0" fontId="1" fillId="4" borderId="0" xfId="2" applyFont="1" applyFill="1" applyAlignment="1">
      <alignment wrapText="1"/>
    </xf>
    <xf numFmtId="0" fontId="3" fillId="4" borderId="0" xfId="2" applyFill="1"/>
    <xf numFmtId="0" fontId="2" fillId="4" borderId="0" xfId="2" applyFont="1" applyFill="1"/>
    <xf numFmtId="1" fontId="3" fillId="0" borderId="0" xfId="2" applyNumberFormat="1"/>
    <xf numFmtId="0" fontId="1" fillId="0" borderId="8" xfId="2" applyFont="1" applyBorder="1" applyAlignment="1">
      <alignment horizontal="center"/>
    </xf>
    <xf numFmtId="0" fontId="3" fillId="5" borderId="0" xfId="2" applyFill="1"/>
    <xf numFmtId="0" fontId="3" fillId="0" borderId="7" xfId="2" applyBorder="1"/>
    <xf numFmtId="0" fontId="3" fillId="3" borderId="0" xfId="2" applyFill="1"/>
    <xf numFmtId="0" fontId="3" fillId="0" borderId="9" xfId="2" applyBorder="1" applyAlignment="1">
      <alignment horizontal="center"/>
    </xf>
    <xf numFmtId="0" fontId="3" fillId="0" borderId="9" xfId="2" applyBorder="1" applyAlignment="1">
      <alignment horizontal="center" vertical="center"/>
    </xf>
    <xf numFmtId="0" fontId="3" fillId="8" borderId="0" xfId="2" applyFill="1"/>
    <xf numFmtId="0" fontId="3" fillId="5" borderId="9" xfId="2" applyFill="1" applyBorder="1"/>
    <xf numFmtId="10" fontId="3" fillId="0" borderId="0" xfId="2" applyNumberFormat="1"/>
    <xf numFmtId="10" fontId="3" fillId="5" borderId="0" xfId="2" applyNumberFormat="1" applyFill="1"/>
    <xf numFmtId="0" fontId="3" fillId="5" borderId="10" xfId="2" applyFill="1" applyBorder="1"/>
    <xf numFmtId="10" fontId="3" fillId="5" borderId="10" xfId="2" applyNumberFormat="1" applyFill="1" applyBorder="1"/>
    <xf numFmtId="9" fontId="3" fillId="0" borderId="0" xfId="2" applyNumberFormat="1"/>
    <xf numFmtId="0" fontId="3" fillId="0" borderId="1" xfId="2" applyBorder="1"/>
    <xf numFmtId="0" fontId="3" fillId="0" borderId="3" xfId="2" applyBorder="1"/>
    <xf numFmtId="0" fontId="2" fillId="0" borderId="0" xfId="2" applyFont="1"/>
    <xf numFmtId="0" fontId="3" fillId="0" borderId="1" xfId="2" applyBorder="1" applyAlignment="1">
      <alignment horizontal="left"/>
    </xf>
    <xf numFmtId="0" fontId="3" fillId="0" borderId="2" xfId="2" applyBorder="1" applyAlignment="1">
      <alignment horizontal="left"/>
    </xf>
    <xf numFmtId="0" fontId="3" fillId="0" borderId="4" xfId="2" applyBorder="1"/>
    <xf numFmtId="0" fontId="3" fillId="0" borderId="6" xfId="2" applyBorder="1" applyAlignment="1">
      <alignment horizontal="left"/>
    </xf>
    <xf numFmtId="0" fontId="3" fillId="0" borderId="5" xfId="2" applyBorder="1"/>
    <xf numFmtId="0" fontId="3" fillId="2" borderId="0" xfId="2" applyFill="1"/>
    <xf numFmtId="0" fontId="2" fillId="2" borderId="0" xfId="2" applyFont="1" applyFill="1"/>
    <xf numFmtId="0" fontId="3" fillId="9" borderId="0" xfId="2" applyFill="1"/>
    <xf numFmtId="0" fontId="3" fillId="7" borderId="0" xfId="2" applyFill="1"/>
    <xf numFmtId="0" fontId="1" fillId="6" borderId="0" xfId="2" applyFont="1" applyFill="1" applyAlignment="1">
      <alignment wrapText="1"/>
    </xf>
    <xf numFmtId="0" fontId="2" fillId="6" borderId="0" xfId="2" applyFont="1" applyFill="1"/>
    <xf numFmtId="0" fontId="1" fillId="0" borderId="8" xfId="2" applyFont="1" applyBorder="1" applyAlignment="1">
      <alignment horizontal="centerContinuous"/>
    </xf>
    <xf numFmtId="0" fontId="2" fillId="0" borderId="0" xfId="2" applyFont="1" applyAlignment="1">
      <alignment horizontal="right"/>
    </xf>
    <xf numFmtId="0" fontId="3" fillId="0" borderId="10" xfId="2" applyBorder="1"/>
    <xf numFmtId="0" fontId="3" fillId="5" borderId="7" xfId="2" applyFill="1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2" fillId="0" borderId="7" xfId="2" applyFont="1" applyBorder="1"/>
    <xf numFmtId="0" fontId="2" fillId="0" borderId="10" xfId="2" applyFont="1" applyBorder="1"/>
    <xf numFmtId="0" fontId="2" fillId="0" borderId="9" xfId="2" applyFont="1" applyBorder="1"/>
    <xf numFmtId="0" fontId="1" fillId="0" borderId="8" xfId="0" applyFont="1" applyBorder="1" applyAlignment="1">
      <alignment horizontal="centerContinuous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0" fillId="5" borderId="0" xfId="1" applyFont="1" applyFill="1"/>
    <xf numFmtId="0" fontId="0" fillId="0" borderId="0" xfId="0" applyAlignment="1">
      <alignment horizontal="right"/>
    </xf>
    <xf numFmtId="0" fontId="1" fillId="0" borderId="8" xfId="2" applyFont="1" applyBorder="1" applyAlignment="1">
      <alignment horizontal="center"/>
    </xf>
    <xf numFmtId="0" fontId="1" fillId="5" borderId="9" xfId="2" applyFont="1" applyFill="1" applyBorder="1" applyAlignment="1">
      <alignment horizontal="center" vertical="center" wrapText="1"/>
    </xf>
    <xf numFmtId="0" fontId="3" fillId="5" borderId="9" xfId="2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2" fontId="3" fillId="0" borderId="0" xfId="2" applyNumberFormat="1" applyAlignment="1">
      <alignment horizontal="center"/>
    </xf>
    <xf numFmtId="2" fontId="3" fillId="0" borderId="10" xfId="2" applyNumberFormat="1" applyBorder="1" applyAlignment="1">
      <alignment horizontal="center"/>
    </xf>
    <xf numFmtId="2" fontId="3" fillId="0" borderId="0" xfId="2" applyNumberFormat="1" applyAlignment="1">
      <alignment horizontal="center" vertical="center"/>
    </xf>
    <xf numFmtId="2" fontId="3" fillId="0" borderId="10" xfId="2" applyNumberFormat="1" applyBorder="1" applyAlignment="1">
      <alignment horizontal="center" vertical="center"/>
    </xf>
    <xf numFmtId="0" fontId="2" fillId="5" borderId="9" xfId="2" applyFont="1" applyFill="1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</cellXfs>
  <cellStyles count="3">
    <cellStyle name="Normal" xfId="0" builtinId="0"/>
    <cellStyle name="Normal 2" xfId="2" xr:uid="{FF87DC78-B5D3-444B-B3BD-058C9F82D1A7}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[Jumlah Tenaga Kesehatan Menurut Kecamatan di Kota Surabaya, 2020.xlsx]pivot_table!PivotTable12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Perbandingan Banyak</a:t>
            </a:r>
            <a:r>
              <a:rPr lang="en-ID" b="1" baseline="0"/>
              <a:t> Jumlah Puskesmas dan Rumah Sakit</a:t>
            </a:r>
            <a:endParaRPr lang="en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pivot_table!$E$4:$E$6</c:f>
              <c:strCache>
                <c:ptCount val="2"/>
                <c:pt idx="0">
                  <c:v>Puskesmas </c:v>
                </c:pt>
                <c:pt idx="1">
                  <c:v>Rumah Sakit </c:v>
                </c:pt>
              </c:strCache>
            </c:strRef>
          </c:cat>
          <c:val>
            <c:numRef>
              <c:f>pivot_table!$F$4:$F$6</c:f>
              <c:numCache>
                <c:formatCode>General</c:formatCode>
                <c:ptCount val="2"/>
                <c:pt idx="0">
                  <c:v>122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A-4CF4-9416-56A8556B73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703999"/>
        <c:axId val="683692479"/>
      </c:barChart>
      <c:catAx>
        <c:axId val="6837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92479"/>
        <c:crosses val="autoZero"/>
        <c:auto val="1"/>
        <c:lblAlgn val="ctr"/>
        <c:lblOffset val="100"/>
        <c:noMultiLvlLbl val="0"/>
      </c:catAx>
      <c:valAx>
        <c:axId val="683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yi(y)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'analisis regresi'!$C$2:$C$32</c:f>
              <c:numCache>
                <c:formatCode>General</c:formatCode>
                <c:ptCount val="31"/>
                <c:pt idx="0">
                  <c:v>11</c:v>
                </c:pt>
                <c:pt idx="1">
                  <c:v>17</c:v>
                </c:pt>
                <c:pt idx="2">
                  <c:v>19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21</c:v>
                </c:pt>
                <c:pt idx="7">
                  <c:v>25</c:v>
                </c:pt>
                <c:pt idx="8">
                  <c:v>16</c:v>
                </c:pt>
                <c:pt idx="9">
                  <c:v>23</c:v>
                </c:pt>
                <c:pt idx="10">
                  <c:v>16</c:v>
                </c:pt>
                <c:pt idx="11">
                  <c:v>53</c:v>
                </c:pt>
                <c:pt idx="12">
                  <c:v>39</c:v>
                </c:pt>
                <c:pt idx="13">
                  <c:v>26</c:v>
                </c:pt>
                <c:pt idx="14">
                  <c:v>27</c:v>
                </c:pt>
                <c:pt idx="15">
                  <c:v>12</c:v>
                </c:pt>
                <c:pt idx="16">
                  <c:v>15</c:v>
                </c:pt>
                <c:pt idx="17">
                  <c:v>30</c:v>
                </c:pt>
                <c:pt idx="18">
                  <c:v>18</c:v>
                </c:pt>
                <c:pt idx="19">
                  <c:v>53</c:v>
                </c:pt>
                <c:pt idx="20">
                  <c:v>45</c:v>
                </c:pt>
                <c:pt idx="21">
                  <c:v>28</c:v>
                </c:pt>
                <c:pt idx="22">
                  <c:v>35</c:v>
                </c:pt>
                <c:pt idx="23">
                  <c:v>36</c:v>
                </c:pt>
                <c:pt idx="24">
                  <c:v>29</c:v>
                </c:pt>
                <c:pt idx="25">
                  <c:v>34</c:v>
                </c:pt>
                <c:pt idx="26">
                  <c:v>20</c:v>
                </c:pt>
                <c:pt idx="27">
                  <c:v>15</c:v>
                </c:pt>
                <c:pt idx="28">
                  <c:v>29</c:v>
                </c:pt>
                <c:pt idx="29">
                  <c:v>38</c:v>
                </c:pt>
                <c:pt idx="30">
                  <c:v>51</c:v>
                </c:pt>
              </c:numCache>
            </c:numRef>
          </c:xVal>
          <c:yVal>
            <c:numRef>
              <c:f>'analisis regresi'!$O$41:$O$71</c:f>
              <c:numCache>
                <c:formatCode>General</c:formatCode>
                <c:ptCount val="31"/>
                <c:pt idx="0">
                  <c:v>-2.2650053517029392</c:v>
                </c:pt>
                <c:pt idx="1">
                  <c:v>0.11008041276724256</c:v>
                </c:pt>
                <c:pt idx="2">
                  <c:v>-1.0982243324093641</c:v>
                </c:pt>
                <c:pt idx="3">
                  <c:v>-1.2650053517029392</c:v>
                </c:pt>
                <c:pt idx="4">
                  <c:v>-0.57746246946784829</c:v>
                </c:pt>
                <c:pt idx="5">
                  <c:v>0.52668990312045505</c:v>
                </c:pt>
                <c:pt idx="6">
                  <c:v>-0.30652907758597081</c:v>
                </c:pt>
                <c:pt idx="7">
                  <c:v>4.2768614320608176</c:v>
                </c:pt>
                <c:pt idx="8">
                  <c:v>-2.785767214644455</c:v>
                </c:pt>
                <c:pt idx="9">
                  <c:v>0.48516617723742339</c:v>
                </c:pt>
                <c:pt idx="10">
                  <c:v>-1.785767214644455</c:v>
                </c:pt>
                <c:pt idx="11">
                  <c:v>-3.6394050004116707</c:v>
                </c:pt>
                <c:pt idx="12">
                  <c:v>-3.1812717841754266</c:v>
                </c:pt>
                <c:pt idx="13">
                  <c:v>-1.8272909405274866</c:v>
                </c:pt>
                <c:pt idx="14">
                  <c:v>2.0685566868842109</c:v>
                </c:pt>
                <c:pt idx="15">
                  <c:v>3.6308422757087584</c:v>
                </c:pt>
                <c:pt idx="16">
                  <c:v>1.3183851579438484</c:v>
                </c:pt>
                <c:pt idx="17">
                  <c:v>-0.24390043088069824</c:v>
                </c:pt>
                <c:pt idx="18">
                  <c:v>-0.99407195982106078</c:v>
                </c:pt>
                <c:pt idx="19">
                  <c:v>-0.6394050004116707</c:v>
                </c:pt>
                <c:pt idx="20">
                  <c:v>-0.80618601970524573</c:v>
                </c:pt>
                <c:pt idx="21">
                  <c:v>4.9644043142959076</c:v>
                </c:pt>
                <c:pt idx="22">
                  <c:v>4.2353377061777859</c:v>
                </c:pt>
                <c:pt idx="23">
                  <c:v>-0.86881466641051741</c:v>
                </c:pt>
                <c:pt idx="24">
                  <c:v>-1.1397480582923958</c:v>
                </c:pt>
                <c:pt idx="25">
                  <c:v>-1.6605099212339116</c:v>
                </c:pt>
                <c:pt idx="26">
                  <c:v>0.79762329500233342</c:v>
                </c:pt>
                <c:pt idx="27">
                  <c:v>-1.6816148420561516</c:v>
                </c:pt>
                <c:pt idx="28">
                  <c:v>0.86025194170760422</c:v>
                </c:pt>
                <c:pt idx="29">
                  <c:v>-7.711941158712321E-2</c:v>
                </c:pt>
                <c:pt idx="30">
                  <c:v>3.5688997447649342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D-4E13-8B4B-394FB75D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820464"/>
        <c:axId val="1125844944"/>
      </c:scatterChart>
      <c:valAx>
        <c:axId val="112582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yi(y)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844944"/>
        <c:crosses val="autoZero"/>
        <c:crossBetween val="midCat"/>
      </c:valAx>
      <c:valAx>
        <c:axId val="112584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820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yi(y)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xi(x)</c:v>
          </c:tx>
          <c:spPr>
            <a:ln w="28575">
              <a:noFill/>
            </a:ln>
          </c:spPr>
          <c:xVal>
            <c:numRef>
              <c:f>'analisis regresi'!$C$2:$C$32</c:f>
              <c:numCache>
                <c:formatCode>General</c:formatCode>
                <c:ptCount val="31"/>
                <c:pt idx="0">
                  <c:v>11</c:v>
                </c:pt>
                <c:pt idx="1">
                  <c:v>17</c:v>
                </c:pt>
                <c:pt idx="2">
                  <c:v>19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21</c:v>
                </c:pt>
                <c:pt idx="7">
                  <c:v>25</c:v>
                </c:pt>
                <c:pt idx="8">
                  <c:v>16</c:v>
                </c:pt>
                <c:pt idx="9">
                  <c:v>23</c:v>
                </c:pt>
                <c:pt idx="10">
                  <c:v>16</c:v>
                </c:pt>
                <c:pt idx="11">
                  <c:v>53</c:v>
                </c:pt>
                <c:pt idx="12">
                  <c:v>39</c:v>
                </c:pt>
                <c:pt idx="13">
                  <c:v>26</c:v>
                </c:pt>
                <c:pt idx="14">
                  <c:v>27</c:v>
                </c:pt>
                <c:pt idx="15">
                  <c:v>12</c:v>
                </c:pt>
                <c:pt idx="16">
                  <c:v>15</c:v>
                </c:pt>
                <c:pt idx="17">
                  <c:v>30</c:v>
                </c:pt>
                <c:pt idx="18">
                  <c:v>18</c:v>
                </c:pt>
                <c:pt idx="19">
                  <c:v>53</c:v>
                </c:pt>
                <c:pt idx="20">
                  <c:v>45</c:v>
                </c:pt>
                <c:pt idx="21">
                  <c:v>28</c:v>
                </c:pt>
                <c:pt idx="22">
                  <c:v>35</c:v>
                </c:pt>
                <c:pt idx="23">
                  <c:v>36</c:v>
                </c:pt>
                <c:pt idx="24">
                  <c:v>29</c:v>
                </c:pt>
                <c:pt idx="25">
                  <c:v>34</c:v>
                </c:pt>
                <c:pt idx="26">
                  <c:v>20</c:v>
                </c:pt>
                <c:pt idx="27">
                  <c:v>15</c:v>
                </c:pt>
                <c:pt idx="28">
                  <c:v>29</c:v>
                </c:pt>
                <c:pt idx="29">
                  <c:v>38</c:v>
                </c:pt>
                <c:pt idx="30">
                  <c:v>51</c:v>
                </c:pt>
              </c:numCache>
            </c:numRef>
          </c:xVal>
          <c:yVal>
            <c:numRef>
              <c:f>'analisis regresi'!$B$2:$B$32</c:f>
              <c:numCache>
                <c:formatCode>General</c:formatCode>
                <c:ptCount val="31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11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E-480B-BB0F-4B4409675A15}"/>
            </c:ext>
          </c:extLst>
        </c:ser>
        <c:ser>
          <c:idx val="1"/>
          <c:order val="1"/>
          <c:tx>
            <c:v>Predicted xi(x)</c:v>
          </c:tx>
          <c:spPr>
            <a:ln w="28575">
              <a:noFill/>
            </a:ln>
          </c:spPr>
          <c:xVal>
            <c:numRef>
              <c:f>'analisis regresi'!$C$2:$C$32</c:f>
              <c:numCache>
                <c:formatCode>General</c:formatCode>
                <c:ptCount val="31"/>
                <c:pt idx="0">
                  <c:v>11</c:v>
                </c:pt>
                <c:pt idx="1">
                  <c:v>17</c:v>
                </c:pt>
                <c:pt idx="2">
                  <c:v>19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21</c:v>
                </c:pt>
                <c:pt idx="7">
                  <c:v>25</c:v>
                </c:pt>
                <c:pt idx="8">
                  <c:v>16</c:v>
                </c:pt>
                <c:pt idx="9">
                  <c:v>23</c:v>
                </c:pt>
                <c:pt idx="10">
                  <c:v>16</c:v>
                </c:pt>
                <c:pt idx="11">
                  <c:v>53</c:v>
                </c:pt>
                <c:pt idx="12">
                  <c:v>39</c:v>
                </c:pt>
                <c:pt idx="13">
                  <c:v>26</c:v>
                </c:pt>
                <c:pt idx="14">
                  <c:v>27</c:v>
                </c:pt>
                <c:pt idx="15">
                  <c:v>12</c:v>
                </c:pt>
                <c:pt idx="16">
                  <c:v>15</c:v>
                </c:pt>
                <c:pt idx="17">
                  <c:v>30</c:v>
                </c:pt>
                <c:pt idx="18">
                  <c:v>18</c:v>
                </c:pt>
                <c:pt idx="19">
                  <c:v>53</c:v>
                </c:pt>
                <c:pt idx="20">
                  <c:v>45</c:v>
                </c:pt>
                <c:pt idx="21">
                  <c:v>28</c:v>
                </c:pt>
                <c:pt idx="22">
                  <c:v>35</c:v>
                </c:pt>
                <c:pt idx="23">
                  <c:v>36</c:v>
                </c:pt>
                <c:pt idx="24">
                  <c:v>29</c:v>
                </c:pt>
                <c:pt idx="25">
                  <c:v>34</c:v>
                </c:pt>
                <c:pt idx="26">
                  <c:v>20</c:v>
                </c:pt>
                <c:pt idx="27">
                  <c:v>15</c:v>
                </c:pt>
                <c:pt idx="28">
                  <c:v>29</c:v>
                </c:pt>
                <c:pt idx="29">
                  <c:v>38</c:v>
                </c:pt>
                <c:pt idx="30">
                  <c:v>51</c:v>
                </c:pt>
              </c:numCache>
            </c:numRef>
          </c:xVal>
          <c:yVal>
            <c:numRef>
              <c:f>'analisis regresi'!$N$41:$N$71</c:f>
              <c:numCache>
                <c:formatCode>General</c:formatCode>
                <c:ptCount val="31"/>
                <c:pt idx="0">
                  <c:v>4.2650053517029392</c:v>
                </c:pt>
                <c:pt idx="1">
                  <c:v>4.8899195872327574</c:v>
                </c:pt>
                <c:pt idx="2">
                  <c:v>5.0982243324093641</c:v>
                </c:pt>
                <c:pt idx="3">
                  <c:v>4.2650053517029392</c:v>
                </c:pt>
                <c:pt idx="4">
                  <c:v>4.5774624694678483</c:v>
                </c:pt>
                <c:pt idx="5">
                  <c:v>4.473310096879545</c:v>
                </c:pt>
                <c:pt idx="6">
                  <c:v>5.3065290775859708</c:v>
                </c:pt>
                <c:pt idx="7">
                  <c:v>5.7231385679391824</c:v>
                </c:pt>
                <c:pt idx="8">
                  <c:v>4.785767214644455</c:v>
                </c:pt>
                <c:pt idx="9">
                  <c:v>5.5148338227625766</c:v>
                </c:pt>
                <c:pt idx="10">
                  <c:v>4.785767214644455</c:v>
                </c:pt>
                <c:pt idx="11">
                  <c:v>8.6394050004116707</c:v>
                </c:pt>
                <c:pt idx="12">
                  <c:v>7.1812717841754266</c:v>
                </c:pt>
                <c:pt idx="13">
                  <c:v>5.8272909405274866</c:v>
                </c:pt>
                <c:pt idx="14">
                  <c:v>5.9314433131157891</c:v>
                </c:pt>
                <c:pt idx="15">
                  <c:v>4.3691577242912416</c:v>
                </c:pt>
                <c:pt idx="16">
                  <c:v>4.6816148420561516</c:v>
                </c:pt>
                <c:pt idx="17">
                  <c:v>6.2439004308806982</c:v>
                </c:pt>
                <c:pt idx="18">
                  <c:v>4.9940719598210608</c:v>
                </c:pt>
                <c:pt idx="19">
                  <c:v>8.6394050004116707</c:v>
                </c:pt>
                <c:pt idx="20">
                  <c:v>7.8061860197052457</c:v>
                </c:pt>
                <c:pt idx="21">
                  <c:v>6.0355956857040924</c:v>
                </c:pt>
                <c:pt idx="22">
                  <c:v>6.7646622938222141</c:v>
                </c:pt>
                <c:pt idx="23">
                  <c:v>6.8688146664105174</c:v>
                </c:pt>
                <c:pt idx="24">
                  <c:v>6.1397480582923958</c:v>
                </c:pt>
                <c:pt idx="25">
                  <c:v>6.6605099212339116</c:v>
                </c:pt>
                <c:pt idx="26">
                  <c:v>5.2023767049976666</c:v>
                </c:pt>
                <c:pt idx="27">
                  <c:v>4.6816148420561516</c:v>
                </c:pt>
                <c:pt idx="28">
                  <c:v>6.1397480582923958</c:v>
                </c:pt>
                <c:pt idx="29">
                  <c:v>7.0771194115871232</c:v>
                </c:pt>
                <c:pt idx="30">
                  <c:v>8.4311002552350658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E-480B-BB0F-4B440967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827184"/>
        <c:axId val="1125842064"/>
      </c:scatterChart>
      <c:valAx>
        <c:axId val="112582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yi(y)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842064"/>
        <c:crosses val="autoZero"/>
        <c:crossBetween val="midCat"/>
      </c:valAx>
      <c:valAx>
        <c:axId val="112584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xi(x)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827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'analisis regresi'!$R$41:$R$71</c:f>
              <c:numCache>
                <c:formatCode>General</c:formatCode>
                <c:ptCount val="31"/>
                <c:pt idx="0">
                  <c:v>1.6129032258064515</c:v>
                </c:pt>
                <c:pt idx="1">
                  <c:v>4.8387096774193541</c:v>
                </c:pt>
                <c:pt idx="2">
                  <c:v>8.064516129032258</c:v>
                </c:pt>
                <c:pt idx="3">
                  <c:v>11.29032258064516</c:v>
                </c:pt>
                <c:pt idx="4">
                  <c:v>14.516129032258064</c:v>
                </c:pt>
                <c:pt idx="5">
                  <c:v>17.741935483870968</c:v>
                </c:pt>
                <c:pt idx="6">
                  <c:v>20.967741935483868</c:v>
                </c:pt>
                <c:pt idx="7">
                  <c:v>24.193548387096772</c:v>
                </c:pt>
                <c:pt idx="8">
                  <c:v>27.419354838709676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37.096774193548384</c:v>
                </c:pt>
                <c:pt idx="12">
                  <c:v>40.322580645161281</c:v>
                </c:pt>
                <c:pt idx="13">
                  <c:v>43.548387096774185</c:v>
                </c:pt>
                <c:pt idx="14">
                  <c:v>46.774193548387089</c:v>
                </c:pt>
                <c:pt idx="15">
                  <c:v>49.999999999999993</c:v>
                </c:pt>
                <c:pt idx="16">
                  <c:v>53.225806451612897</c:v>
                </c:pt>
                <c:pt idx="17">
                  <c:v>56.451612903225801</c:v>
                </c:pt>
                <c:pt idx="18">
                  <c:v>59.677419354838705</c:v>
                </c:pt>
                <c:pt idx="19">
                  <c:v>62.903225806451609</c:v>
                </c:pt>
                <c:pt idx="20">
                  <c:v>66.129032258064512</c:v>
                </c:pt>
                <c:pt idx="21">
                  <c:v>69.354838709677409</c:v>
                </c:pt>
                <c:pt idx="22">
                  <c:v>72.58064516129032</c:v>
                </c:pt>
                <c:pt idx="23">
                  <c:v>75.806451612903217</c:v>
                </c:pt>
                <c:pt idx="24">
                  <c:v>79.032258064516114</c:v>
                </c:pt>
                <c:pt idx="25">
                  <c:v>82.258064516129025</c:v>
                </c:pt>
                <c:pt idx="26">
                  <c:v>85.483870967741922</c:v>
                </c:pt>
                <c:pt idx="27">
                  <c:v>88.709677419354833</c:v>
                </c:pt>
                <c:pt idx="28">
                  <c:v>91.93548387096773</c:v>
                </c:pt>
                <c:pt idx="29">
                  <c:v>95.161290322580641</c:v>
                </c:pt>
                <c:pt idx="30">
                  <c:v>98.387096774193537</c:v>
                </c:pt>
              </c:numCache>
            </c:numRef>
          </c:xVal>
          <c:yVal>
            <c:numRef>
              <c:f>'analisis regresi'!$S$41:$S$71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D-444C-B48C-7273077E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837744"/>
        <c:axId val="1125838704"/>
      </c:scatterChart>
      <c:valAx>
        <c:axId val="112583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838704"/>
        <c:crosses val="autoZero"/>
        <c:crossBetween val="midCat"/>
      </c:valAx>
      <c:valAx>
        <c:axId val="112583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xi(x)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83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Jumlah</a:t>
            </a:r>
            <a:r>
              <a:rPr lang="en-ID" b="1" baseline="0"/>
              <a:t> Puskesmas Terbanyak 5 Teratas Berdasarkan Kecamatan di Kota Surabaya</a:t>
            </a:r>
            <a:endParaRPr lang="en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pivot_table!$S$30:$S$34</c:f>
              <c:strCache>
                <c:ptCount val="5"/>
                <c:pt idx="0">
                  <c:v>Wonocolo</c:v>
                </c:pt>
                <c:pt idx="1">
                  <c:v>Semampir</c:v>
                </c:pt>
                <c:pt idx="2">
                  <c:v>Sukolilo</c:v>
                </c:pt>
                <c:pt idx="3">
                  <c:v>Sawahan</c:v>
                </c:pt>
                <c:pt idx="4">
                  <c:v>Simokerto</c:v>
                </c:pt>
              </c:strCache>
            </c:strRef>
          </c:cat>
          <c:val>
            <c:numRef>
              <c:f>pivot_table!$T$30:$T$34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735-AEA6-16696F1E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723199"/>
        <c:axId val="683721279"/>
      </c:barChart>
      <c:catAx>
        <c:axId val="68372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21279"/>
        <c:crosses val="autoZero"/>
        <c:auto val="1"/>
        <c:lblAlgn val="ctr"/>
        <c:lblOffset val="100"/>
        <c:noMultiLvlLbl val="0"/>
      </c:catAx>
      <c:valAx>
        <c:axId val="68372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Jumlah Rumah Sakit Terbanyak 5 Teratas Berdasarkan Kecamatan di Kota Surabaya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pivot_table!$W$24:$W$28</c:f>
              <c:strCache>
                <c:ptCount val="5"/>
                <c:pt idx="0">
                  <c:v>Pabean Cantian</c:v>
                </c:pt>
                <c:pt idx="1">
                  <c:v>Wiyung</c:v>
                </c:pt>
                <c:pt idx="2">
                  <c:v>Sukolilo</c:v>
                </c:pt>
                <c:pt idx="3">
                  <c:v>Gubeng</c:v>
                </c:pt>
                <c:pt idx="4">
                  <c:v>Wonokromo</c:v>
                </c:pt>
              </c:strCache>
            </c:strRef>
          </c:cat>
          <c:val>
            <c:numRef>
              <c:f>pivot_table!$X$24:$X$28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0-427E-8C51-0337D8DD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706879"/>
        <c:axId val="683708319"/>
      </c:barChart>
      <c:catAx>
        <c:axId val="68370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08319"/>
        <c:crosses val="autoZero"/>
        <c:auto val="1"/>
        <c:lblAlgn val="ctr"/>
        <c:lblOffset val="100"/>
        <c:noMultiLvlLbl val="0"/>
      </c:catAx>
      <c:valAx>
        <c:axId val="6837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0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Jumlah Tenaga KesehatanTerbanyak 5 Teratas Berdasarkan Kecamatan di Kota Surabaya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pivot_table!$AA$30:$AA$34</c:f>
              <c:strCache>
                <c:ptCount val="5"/>
                <c:pt idx="0">
                  <c:v>Tegalsari</c:v>
                </c:pt>
                <c:pt idx="1">
                  <c:v>Tenggilis Mejoyo</c:v>
                </c:pt>
                <c:pt idx="2">
                  <c:v>Wiyung</c:v>
                </c:pt>
                <c:pt idx="3">
                  <c:v>Wonocolo</c:v>
                </c:pt>
                <c:pt idx="4">
                  <c:v>Wonokromo</c:v>
                </c:pt>
              </c:strCache>
            </c:strRef>
          </c:cat>
          <c:val>
            <c:numRef>
              <c:f>pivot_table!$AB$30:$AB$34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29</c:v>
                </c:pt>
                <c:pt idx="3">
                  <c:v>38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86A-A4FB-BD84EEE4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686719"/>
        <c:axId val="683688159"/>
      </c:barChart>
      <c:catAx>
        <c:axId val="68368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8159"/>
        <c:crosses val="autoZero"/>
        <c:auto val="1"/>
        <c:lblAlgn val="ctr"/>
        <c:lblOffset val="100"/>
        <c:noMultiLvlLbl val="0"/>
      </c:catAx>
      <c:valAx>
        <c:axId val="68368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Jumlah Fasilitas KesehatanTerbanyak 5 Teratas Berdasarkan Kecamatan di Kota Surabaya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pivot_table!$AE$10:$AE$12</c:f>
              <c:strCache>
                <c:ptCount val="3"/>
                <c:pt idx="0">
                  <c:v>Wiyung</c:v>
                </c:pt>
                <c:pt idx="1">
                  <c:v>Wonocolo</c:v>
                </c:pt>
                <c:pt idx="2">
                  <c:v>Wonokromo</c:v>
                </c:pt>
              </c:strCache>
            </c:strRef>
          </c:cat>
          <c:val>
            <c:numRef>
              <c:f>pivot_table!$AF$10:$AF$12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C50-A6DF-BDD9ADE3A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713599"/>
        <c:axId val="683731839"/>
      </c:barChart>
      <c:catAx>
        <c:axId val="68371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1839"/>
        <c:crosses val="autoZero"/>
        <c:auto val="1"/>
        <c:lblAlgn val="ctr"/>
        <c:lblOffset val="100"/>
        <c:noMultiLvlLbl val="0"/>
      </c:catAx>
      <c:valAx>
        <c:axId val="68373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Perbandingan Proporsi Jumlah Dokter</a:t>
            </a:r>
            <a:r>
              <a:rPr lang="en-ID" b="1" baseline="0"/>
              <a:t> dan Perawat</a:t>
            </a:r>
            <a:endParaRPr lang="en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pivot_table!$H$3:$I$3</c:f>
              <c:strCache>
                <c:ptCount val="2"/>
                <c:pt idx="0">
                  <c:v> Dokter</c:v>
                </c:pt>
                <c:pt idx="1">
                  <c:v> Perawat</c:v>
                </c:pt>
              </c:strCache>
            </c:strRef>
          </c:cat>
          <c:val>
            <c:numRef>
              <c:f>pivot_table!$H$4:$I$4</c:f>
              <c:numCache>
                <c:formatCode>General</c:formatCode>
                <c:ptCount val="2"/>
                <c:pt idx="0">
                  <c:v>423</c:v>
                </c:pt>
                <c:pt idx="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5-483B-99B9-6695E993EC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692479"/>
        <c:axId val="683695839"/>
      </c:barChart>
      <c:catAx>
        <c:axId val="68369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95839"/>
        <c:crosses val="autoZero"/>
        <c:auto val="1"/>
        <c:lblAlgn val="ctr"/>
        <c:lblOffset val="100"/>
        <c:noMultiLvlLbl val="0"/>
      </c:catAx>
      <c:valAx>
        <c:axId val="683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9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Proporsi</a:t>
            </a:r>
            <a:r>
              <a:rPr lang="en-ID" b="1" baseline="0"/>
              <a:t> Angka Sakit Berdasarkan Persentase di Provinsi Jawa Timur</a:t>
            </a:r>
            <a:endParaRPr lang="en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pivot_table!$E$135:$E$144</c:f>
              <c:strCache>
                <c:ptCount val="10"/>
                <c:pt idx="0">
                  <c:v>Kabupaten Sumenep</c:v>
                </c:pt>
                <c:pt idx="1">
                  <c:v>Kabupaten Bangkalan</c:v>
                </c:pt>
                <c:pt idx="2">
                  <c:v>Kabupaten Madiun</c:v>
                </c:pt>
                <c:pt idx="3">
                  <c:v>Kota Surabaya</c:v>
                </c:pt>
                <c:pt idx="4">
                  <c:v>Kabupaten Sidoarjo</c:v>
                </c:pt>
                <c:pt idx="5">
                  <c:v>Kabupaten Gresik</c:v>
                </c:pt>
                <c:pt idx="6">
                  <c:v>Kabupaten Mojokerto</c:v>
                </c:pt>
                <c:pt idx="7">
                  <c:v>Kota Madiun</c:v>
                </c:pt>
                <c:pt idx="8">
                  <c:v>Kabupaten Pamekasan</c:v>
                </c:pt>
                <c:pt idx="9">
                  <c:v>Kabupaten Pacitan</c:v>
                </c:pt>
              </c:strCache>
            </c:strRef>
          </c:cat>
          <c:val>
            <c:numRef>
              <c:f>pivot_table!$F$135:$F$144</c:f>
              <c:numCache>
                <c:formatCode>General</c:formatCode>
                <c:ptCount val="10"/>
                <c:pt idx="0">
                  <c:v>12.869835245406712</c:v>
                </c:pt>
                <c:pt idx="1">
                  <c:v>15.699128784611403</c:v>
                </c:pt>
                <c:pt idx="2">
                  <c:v>15.819891313723799</c:v>
                </c:pt>
                <c:pt idx="3">
                  <c:v>19.322004657983264</c:v>
                </c:pt>
                <c:pt idx="4">
                  <c:v>19.580781506081255</c:v>
                </c:pt>
                <c:pt idx="5">
                  <c:v>20.27085310100923</c:v>
                </c:pt>
                <c:pt idx="6">
                  <c:v>20.650392478219615</c:v>
                </c:pt>
                <c:pt idx="7">
                  <c:v>20.667644268092815</c:v>
                </c:pt>
                <c:pt idx="8">
                  <c:v>21.0126800655568</c:v>
                </c:pt>
                <c:pt idx="9">
                  <c:v>21.133442594669198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06F-937A-6012705D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2436768"/>
        <c:axId val="1712436288"/>
      </c:barChart>
      <c:catAx>
        <c:axId val="171243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36288"/>
        <c:crosses val="autoZero"/>
        <c:auto val="1"/>
        <c:lblAlgn val="ctr"/>
        <c:lblOffset val="100"/>
        <c:noMultiLvlLbl val="0"/>
      </c:catAx>
      <c:valAx>
        <c:axId val="17124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Proporsi Alasan Masyarakat Berdasarkan Persentase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'%alasan'!$E$15</c:f>
              <c:strCache>
                <c:ptCount val="1"/>
                <c:pt idx="0">
                  <c:v>Proporsi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6F-48A3-96AB-65691C283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6F-48A3-96AB-65691C283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6F-48A3-96AB-65691C283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6F-48A3-96AB-65691C283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'%alasan'!$D$16:$D$19</c:f>
              <c:strCache>
                <c:ptCount val="4"/>
                <c:pt idx="0">
                  <c:v>Mengobati sendiri</c:v>
                </c:pt>
                <c:pt idx="1">
                  <c:v> mendampingi</c:v>
                </c:pt>
                <c:pt idx="2">
                  <c:v>Merasa tidak perlu</c:v>
                </c:pt>
                <c:pt idx="3">
                  <c:v> Lainnya</c:v>
                </c:pt>
              </c:strCache>
            </c:strRef>
          </c:cat>
          <c:val>
            <c:numRef>
              <c:f>'%alasan'!$E$16:$E$19</c:f>
              <c:numCache>
                <c:formatCode>0.00%</c:formatCode>
                <c:ptCount val="4"/>
                <c:pt idx="0">
                  <c:v>0.89659999999999995</c:v>
                </c:pt>
                <c:pt idx="1">
                  <c:v>5.6000000000000001E-2</c:v>
                </c:pt>
                <c:pt idx="2">
                  <c:v>2.1000000000000001E-2</c:v>
                </c:pt>
                <c:pt idx="3">
                  <c:v>2.63E-2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6F-48A3-96AB-65691C2836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Korelasi Fasilitas Kesehatan Terhadap Tenaga Kesehatan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join_table!$E$1</c:f>
              <c:strCache>
                <c:ptCount val="1"/>
                <c:pt idx="0">
                  <c:v>Faskes (p+r)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join_table!$E$2:$E$32</c:f>
              <c:numCache>
                <c:formatCode>General</c:formatCode>
                <c:ptCount val="31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11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12</c:v>
                </c:pt>
              </c:numCache>
            </c:numRef>
          </c:xVal>
          <c:yVal>
            <c:numRef>
              <c:f>join_table!$D$2:$D$32</c:f>
              <c:numCache>
                <c:formatCode>General</c:formatCode>
                <c:ptCount val="31"/>
                <c:pt idx="0">
                  <c:v>11</c:v>
                </c:pt>
                <c:pt idx="1">
                  <c:v>17</c:v>
                </c:pt>
                <c:pt idx="2">
                  <c:v>19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21</c:v>
                </c:pt>
                <c:pt idx="7">
                  <c:v>25</c:v>
                </c:pt>
                <c:pt idx="8">
                  <c:v>16</c:v>
                </c:pt>
                <c:pt idx="9">
                  <c:v>23</c:v>
                </c:pt>
                <c:pt idx="10">
                  <c:v>16</c:v>
                </c:pt>
                <c:pt idx="11">
                  <c:v>53</c:v>
                </c:pt>
                <c:pt idx="12">
                  <c:v>39</c:v>
                </c:pt>
                <c:pt idx="13">
                  <c:v>26</c:v>
                </c:pt>
                <c:pt idx="14">
                  <c:v>27</c:v>
                </c:pt>
                <c:pt idx="15">
                  <c:v>12</c:v>
                </c:pt>
                <c:pt idx="16">
                  <c:v>15</c:v>
                </c:pt>
                <c:pt idx="17">
                  <c:v>30</c:v>
                </c:pt>
                <c:pt idx="18">
                  <c:v>18</c:v>
                </c:pt>
                <c:pt idx="19">
                  <c:v>53</c:v>
                </c:pt>
                <c:pt idx="20">
                  <c:v>45</c:v>
                </c:pt>
                <c:pt idx="21">
                  <c:v>28</c:v>
                </c:pt>
                <c:pt idx="22">
                  <c:v>35</c:v>
                </c:pt>
                <c:pt idx="23">
                  <c:v>36</c:v>
                </c:pt>
                <c:pt idx="24">
                  <c:v>29</c:v>
                </c:pt>
                <c:pt idx="25">
                  <c:v>34</c:v>
                </c:pt>
                <c:pt idx="26">
                  <c:v>20</c:v>
                </c:pt>
                <c:pt idx="27">
                  <c:v>15</c:v>
                </c:pt>
                <c:pt idx="28">
                  <c:v>29</c:v>
                </c:pt>
                <c:pt idx="29">
                  <c:v>38</c:v>
                </c:pt>
                <c:pt idx="3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5-406A-B137-CBFC189B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37888"/>
        <c:axId val="738241248"/>
      </c:scatterChart>
      <c:valAx>
        <c:axId val="7382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1248"/>
        <c:crosses val="autoZero"/>
        <c:crossBetween val="midCat"/>
      </c:valAx>
      <c:valAx>
        <c:axId val="7382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Proporsi Alasan Masyarakat Berdasarkan Persentase di Kota Surabaya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Proporsi Alasan Masyarakat Berdasarkan Persentase di Kota Surabaya</a:t>
          </a:r>
        </a:p>
      </cx:txPr>
    </cx:title>
    <cx:plotArea>
      <cx:plotAreaRegion>
        <cx:series layoutId="sunburst" uniqueId="{062A7C8A-C04E-49C5-BBD4-71B791A76B04}">
          <cx:tx>
            <cx:txData>
              <cx:f>_xlchart.v1.1</cx:f>
              <cx:v>Proporsi (%)</cx:v>
            </cx:txData>
          </cx:tx>
          <cx:dataLabels pos="ctr">
            <cx:visibility seriesName="0" categoryName="0" value="1"/>
            <cx:separator>, </cx:separator>
          </cx:dataLabels>
          <cx:dataId val="0"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Dokter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Dokter</a:t>
          </a:r>
        </a:p>
      </cx:txPr>
    </cx:title>
    <cx:plotArea>
      <cx:plotAreaRegion>
        <cx:series layoutId="clusteredColumn" uniqueId="{C820D364-0C29-4687-9098-FF067215CE65}">
          <cx:tx>
            <cx:txData>
              <cx:f>_xlchart.v1.11</cx:f>
              <cx:v> Dokter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Perawat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Perawat</a:t>
          </a:r>
        </a:p>
      </cx:txPr>
    </cx:title>
    <cx:plotArea>
      <cx:plotAreaRegion>
        <cx:series layoutId="clusteredColumn" uniqueId="{F657D16C-2759-49AE-B990-CFD4A019978C}">
          <cx:tx>
            <cx:txData>
              <cx:f>_xlchart.v1.13</cx:f>
              <cx:v> Perawat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Tenaga Kesehatan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Tenaga Kesehatan</a:t>
          </a:r>
        </a:p>
      </cx:txPr>
    </cx:title>
    <cx:plotArea>
      <cx:plotAreaRegion>
        <cx:series layoutId="clusteredColumn" uniqueId="{92DF91BA-1D3C-4250-8017-17FC003DED4A}">
          <cx:tx>
            <cx:txData>
              <cx:f>_xlchart.v1.5</cx:f>
              <cx:v>Tekes (d+p)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Tenaga Kesehatan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Tenaga Kesehatan</a:t>
          </a:r>
        </a:p>
      </cx:txPr>
    </cx:title>
    <cx:plotArea>
      <cx:plotAreaRegion>
        <cx:series layoutId="boxWhisker" uniqueId="{A072EE7C-4FF1-4465-A50B-32C0E6FF8C12}">
          <cx:tx>
            <cx:txData>
              <cx:f>_xlchart.v1.3</cx:f>
              <cx:v>Tekes (d+p)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Fasilitas Kesehatan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Fasilitas Kesehatan</a:t>
          </a:r>
        </a:p>
      </cx:txPr>
    </cx:title>
    <cx:plotArea>
      <cx:plotAreaRegion>
        <cx:series layoutId="clusteredColumn" uniqueId="{D52FA724-714A-4B4B-A354-E490763EFCEC}">
          <cx:tx>
            <cx:txData>
              <cx:f>_xlchart.v1.7</cx:f>
              <cx:v>Faskes (p+r)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Fasilitas Kesehatan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Fasilitas Kesehatan</a:t>
          </a:r>
        </a:p>
      </cx:txPr>
    </cx:title>
    <cx:plotArea>
      <cx:plotAreaRegion>
        <cx:series layoutId="boxWhisker" uniqueId="{60448231-8F2D-41C9-87D4-D33525C0995A}">
          <cx:tx>
            <cx:txData>
              <cx:f>_xlchart.v1.9</cx:f>
              <cx:v>Faskes (p+r)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5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3.xml"/><Relationship Id="rId5" Type="http://schemas.openxmlformats.org/officeDocument/2006/relationships/chart" Target="../charts/chart5.xml"/><Relationship Id="rId15" Type="http://schemas.microsoft.com/office/2014/relationships/chartEx" Target="../charts/chartEx7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6</xdr:row>
      <xdr:rowOff>38100</xdr:rowOff>
    </xdr:from>
    <xdr:to>
      <xdr:col>8</xdr:col>
      <xdr:colOff>180975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3D83F7-6925-FBA0-D586-14AA96C234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2912" y="1181100"/>
              <a:ext cx="4395788" cy="2843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2F16-3BD6-4218-B071-041057B3B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0</xdr:rowOff>
    </xdr:from>
    <xdr:to>
      <xdr:col>15</xdr:col>
      <xdr:colOff>95250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E9C28-869A-4951-8CF7-A02469B12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ED2EF-0B1E-4170-97A3-7945A9FA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15</xdr:row>
      <xdr:rowOff>0</xdr:rowOff>
    </xdr:from>
    <xdr:to>
      <xdr:col>15</xdr:col>
      <xdr:colOff>114300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073C7-AA2B-4C73-AB5E-27D64CBBC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B72FA-E34B-4DAC-8B87-C54285CF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6C21A4-0AC8-4E0E-BD2E-B96A015DF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1A89CB-7E49-44D3-A296-CF09072CF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304800</xdr:colOff>
      <xdr:row>75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889D0E-60E8-45FF-975F-FA1F49C10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428625</xdr:colOff>
      <xdr:row>29</xdr:row>
      <xdr:rowOff>180975</xdr:rowOff>
    </xdr:from>
    <xdr:to>
      <xdr:col>15</xdr:col>
      <xdr:colOff>123825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88C202-AC9F-416B-8F19-6F481F412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8D57605-6223-430A-906A-347ED31F0C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162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76</xdr:row>
      <xdr:rowOff>0</xdr:rowOff>
    </xdr:from>
    <xdr:to>
      <xdr:col>7</xdr:col>
      <xdr:colOff>304800</xdr:colOff>
      <xdr:row>90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6B8170D-9110-4263-8C27-6CCA2A002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7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76</xdr:row>
      <xdr:rowOff>0</xdr:rowOff>
    </xdr:from>
    <xdr:to>
      <xdr:col>15</xdr:col>
      <xdr:colOff>304800</xdr:colOff>
      <xdr:row>90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27B9322-6B5A-47BD-A5F4-3D56CC09CA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447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91</xdr:row>
      <xdr:rowOff>0</xdr:rowOff>
    </xdr:from>
    <xdr:to>
      <xdr:col>15</xdr:col>
      <xdr:colOff>304800</xdr:colOff>
      <xdr:row>105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C5756B06-76F3-4D83-84D6-13D40FFA8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733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91</xdr:row>
      <xdr:rowOff>0</xdr:rowOff>
    </xdr:from>
    <xdr:to>
      <xdr:col>7</xdr:col>
      <xdr:colOff>304800</xdr:colOff>
      <xdr:row>105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016B2BF-4C14-4EC5-922E-E1BFD6C4A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33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304800</xdr:colOff>
      <xdr:row>120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930AC0C3-AE7B-48EE-ACC6-C8A1A2649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9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4</xdr:row>
      <xdr:rowOff>171450</xdr:rowOff>
    </xdr:from>
    <xdr:to>
      <xdr:col>23</xdr:col>
      <xdr:colOff>600075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604C5-3304-21E8-ED86-5599632F2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25</xdr:col>
      <xdr:colOff>0</xdr:colOff>
      <xdr:row>25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A40AB6-2832-35EF-F099-1FF32AE4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400050</xdr:colOff>
      <xdr:row>27</xdr:row>
      <xdr:rowOff>85725</xdr:rowOff>
    </xdr:from>
    <xdr:to>
      <xdr:col>27</xdr:col>
      <xdr:colOff>400050</xdr:colOff>
      <xdr:row>37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9C6BD1-E7ED-ADE7-ED13-5ECB52FD3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72.893254513889" createdVersion="8" refreshedVersion="8" minRefreshableVersion="3" recordCount="182" xr:uid="{86A8D9FF-D616-4269-BD50-01AA5CCCC0E1}">
  <cacheSource type="worksheet">
    <worksheetSource ref="B2:E184" sheet="fasilitas_kesehatan"/>
  </cacheSource>
  <cacheFields count="4">
    <cacheField name="Kecamatan" numFmtId="0">
      <sharedItems count="31">
        <s v="Asemrowo"/>
        <s v="Benowo"/>
        <s v="Bubutan"/>
        <s v="Bulak"/>
        <s v="Dukuh Pakis"/>
        <s v="Gayungan"/>
        <s v="Genteng"/>
        <s v="Gubeng"/>
        <s v="Gunung Anyar"/>
        <s v="Jambangan"/>
        <s v="Karang Pilang"/>
        <s v="Kenjeran"/>
        <s v="Krembangan"/>
        <s v="Lakarsantri"/>
        <s v="Mulyorejo"/>
        <s v="Pabean Cantian"/>
        <s v="Pakal"/>
        <s v="Rungkut"/>
        <s v="Sambikerep"/>
        <s v="Sawahan"/>
        <s v="Semampir"/>
        <s v="Simokerto"/>
        <s v="Sukolilo"/>
        <s v="Suko Manunggal"/>
        <s v="Tambaksari"/>
        <s v="Tandes"/>
        <s v="Tegalsari"/>
        <s v="Tenggilis Mejoyo"/>
        <s v="Wiyung"/>
        <s v="Wonocolo"/>
        <s v="Wonokromo"/>
      </sharedItems>
    </cacheField>
    <cacheField name="Jenis Faskes" numFmtId="0">
      <sharedItems/>
    </cacheField>
    <cacheField name="Penyelenggara Faskes" numFmtId="0">
      <sharedItems/>
    </cacheField>
    <cacheField name="Nama Fask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70.964535879626" createdVersion="8" refreshedVersion="8" minRefreshableVersion="3" recordCount="60" xr:uid="{26E78F9E-193B-41EE-A77F-B5BB13378904}">
  <cacheSource type="worksheet">
    <worksheetSource ref="H9:I69" sheet="pivot_table"/>
  </cacheSource>
  <cacheFields count="2">
    <cacheField name="Kecamatan" numFmtId="0">
      <sharedItems count="25">
        <s v="Benowo"/>
        <s v="Bubutan"/>
        <s v="Dukuh Pakis"/>
        <s v="Gayungan"/>
        <s v="Genteng"/>
        <s v="Gubeng"/>
        <s v="Jambangan"/>
        <s v="Lakarsantri"/>
        <s v="Mulyorejo"/>
        <s v="Pabean Cantian"/>
        <s v="Pakal"/>
        <s v="Rungkut"/>
        <s v="Sambikerep"/>
        <s v="Sawahan"/>
        <s v="Semampir"/>
        <s v="Simokerto"/>
        <s v="Sukolilo"/>
        <s v="Sukomanunggal"/>
        <s v="Tambaksari"/>
        <s v="Tandes"/>
        <s v="Tegalsari"/>
        <s v="Tenggilis Mejoyo"/>
        <s v="Wiyung"/>
        <s v="Wonocolo"/>
        <s v="Wonokromo"/>
      </sharedItems>
    </cacheField>
    <cacheField name="Jenis Fask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70.961185069442" createdVersion="8" refreshedVersion="8" minRefreshableVersion="3" recordCount="182" xr:uid="{FC5C5AF6-D368-40FB-91BF-50FE0E61E290}">
  <cacheSource type="worksheet">
    <worksheetSource ref="B2:D184" sheet="fasilitas_kesehatan"/>
  </cacheSource>
  <cacheFields count="3">
    <cacheField name="Kecamatan" numFmtId="0">
      <sharedItems count="31">
        <s v="Asemrowo"/>
        <s v="Benowo"/>
        <s v="Bubutan"/>
        <s v="Bulak"/>
        <s v="Dukuh Pakis"/>
        <s v="Gayungan"/>
        <s v="Genteng"/>
        <s v="Gubeng"/>
        <s v="Gunung Anyar"/>
        <s v="Jambangan"/>
        <s v="Karang Pilang"/>
        <s v="Kenjeran"/>
        <s v="Krembangan"/>
        <s v="Lakarsantri"/>
        <s v="Mulyorejo"/>
        <s v="Pabean Cantian"/>
        <s v="Pakal"/>
        <s v="Rungkut"/>
        <s v="Sambikerep"/>
        <s v="Sawahan"/>
        <s v="Semampir"/>
        <s v="Simokerto"/>
        <s v="Sukolilo"/>
        <s v="Sukomanunggal"/>
        <s v="Tambaksari"/>
        <s v="Tandes"/>
        <s v="Tegalsari"/>
        <s v="Tenggilis Mejoyo"/>
        <s v="Wiyung"/>
        <s v="Wonocolo"/>
        <s v="Wonokromo"/>
      </sharedItems>
    </cacheField>
    <cacheField name="Jenis Faskes" numFmtId="0">
      <sharedItems count="2">
        <s v="Puskesmas "/>
        <s v="Rumah Sakit "/>
      </sharedItems>
    </cacheField>
    <cacheField name="Penyelenggara Fask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70.962342361112" createdVersion="8" refreshedVersion="8" minRefreshableVersion="3" recordCount="182" xr:uid="{CB1D07E6-F8BD-4A3F-99B2-6C206DAAB222}">
  <cacheSource type="worksheet">
    <worksheetSource ref="B2:C184" sheet="fasilitas_kesehatan"/>
  </cacheSource>
  <cacheFields count="2">
    <cacheField name="Kecamatan" numFmtId="0">
      <sharedItems/>
    </cacheField>
    <cacheField name="Jenis Faskes" numFmtId="0">
      <sharedItems count="2">
        <s v="Puskesmas "/>
        <s v="Rumah Sakit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70.964216666667" createdVersion="8" refreshedVersion="8" minRefreshableVersion="3" recordCount="122" xr:uid="{3CCFEE0A-AE88-42EE-94C4-50AD7337D554}">
  <cacheSource type="worksheet">
    <worksheetSource ref="E9:F131" sheet="pivot_table"/>
  </cacheSource>
  <cacheFields count="2">
    <cacheField name="Kecamatan" numFmtId="0">
      <sharedItems count="31">
        <s v="Asemrowo"/>
        <s v="Benowo"/>
        <s v="Bubutan"/>
        <s v="Bulak"/>
        <s v="Dukuh Pakis"/>
        <s v="Gayungan"/>
        <s v="Genteng"/>
        <s v="Gubeng"/>
        <s v="Gunung Anyar"/>
        <s v="Jambangan"/>
        <s v="Karang Pilang"/>
        <s v="Kenjeran"/>
        <s v="Krembangan"/>
        <s v="Lakarsantri"/>
        <s v="Mulyorejo"/>
        <s v="Pabean Cantian"/>
        <s v="Pakal"/>
        <s v="Rungkut"/>
        <s v="Sambikerep"/>
        <s v="Sawahan"/>
        <s v="Semampir"/>
        <s v="Simokerto"/>
        <s v="Sukolilo"/>
        <s v="Sukomanunggal"/>
        <s v="Tambaksari"/>
        <s v="Tandes"/>
        <s v="Tegalsari"/>
        <s v="Tenggilis Mejoyo"/>
        <s v="Wiyung"/>
        <s v="Wonocolo"/>
        <s v="Wonokromo"/>
      </sharedItems>
    </cacheField>
    <cacheField name="Jenis Fask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s v="Puskesmas "/>
    <s v="Pemerintah Kota"/>
    <s v="Puskesmas Asemrowo"/>
  </r>
  <r>
    <x v="0"/>
    <s v="Puskesmas "/>
    <s v="Pemerintah Kota"/>
    <s v="Pustu Tambak Langon"/>
  </r>
  <r>
    <x v="1"/>
    <s v="Rumah Sakit "/>
    <s v="Pemerintah Kota"/>
    <s v="RS Umum Daerah Bhakti Dharma Husada"/>
  </r>
  <r>
    <x v="1"/>
    <s v="Rumah Sakit "/>
    <s v="Swasta"/>
    <s v="RS Bunda"/>
  </r>
  <r>
    <x v="1"/>
    <s v="Puskesmas "/>
    <s v="Pemerintah Kota"/>
    <s v="Puskesmas Sememi"/>
  </r>
  <r>
    <x v="1"/>
    <s v="Puskesmas "/>
    <s v="Pemerintah Kota"/>
    <s v="Pustu Kandangan"/>
  </r>
  <r>
    <x v="1"/>
    <s v="Puskesmas "/>
    <s v="Pemerintah Kota"/>
    <s v="Pustu Romo Kalisari"/>
  </r>
  <r>
    <x v="2"/>
    <s v="Rumah Sakit "/>
    <s v="Swasta"/>
    <s v="RS Ibu dan Anak IBI Surabaya"/>
  </r>
  <r>
    <x v="2"/>
    <s v="Puskesmas "/>
    <s v="Pemerintah Kota"/>
    <s v="Puskesmas Gundih"/>
  </r>
  <r>
    <x v="2"/>
    <s v="Puskesmas "/>
    <s v="Pemerintah Kota"/>
    <s v="Puskesmas Tembok Dukuh"/>
  </r>
  <r>
    <x v="2"/>
    <s v="Puskesmas "/>
    <s v="Pemerintah Kota"/>
    <s v="Pustu Asem Jajar"/>
  </r>
  <r>
    <x v="3"/>
    <s v="Puskesmas "/>
    <s v="Pemerintah Kota"/>
    <s v="Puskesmas Kenjeran"/>
  </r>
  <r>
    <x v="3"/>
    <s v="Puskesmas "/>
    <s v="Pemerintah Kota"/>
    <s v="Pustu Bulak"/>
  </r>
  <r>
    <x v="3"/>
    <s v="Puskesmas "/>
    <s v="Pemerintah Kota"/>
    <s v="Pustu Kedung Cowek"/>
  </r>
  <r>
    <x v="4"/>
    <s v="Rumah Sakit "/>
    <s v="TNI/POLRI"/>
    <s v="RS Marinir Ewa Pangalila Gunungsari"/>
  </r>
  <r>
    <x v="4"/>
    <s v="Puskesmas "/>
    <s v="Pemerintah Kota"/>
    <s v="Puskesmas Dukuh Kupang"/>
  </r>
  <r>
    <x v="4"/>
    <s v="Puskesmas "/>
    <s v="Pemerintah Kota"/>
    <s v="Pustu Gunungsari"/>
  </r>
  <r>
    <x v="4"/>
    <s v="Puskesmas "/>
    <s v="Pemerintah Kota"/>
    <s v="Pustu Pradah Kali Kendal"/>
  </r>
  <r>
    <x v="5"/>
    <s v="Rumah Sakit "/>
    <s v="Pemerintah Provinsi"/>
    <s v="RS Mata Masyarakat Jawa Timur"/>
  </r>
  <r>
    <x v="5"/>
    <s v="Rumah Sakit "/>
    <s v="TNI/POLRI"/>
    <s v="RS Bhayangkara TK II HS. Samsoeri Mertojoso"/>
  </r>
  <r>
    <x v="5"/>
    <s v="Rumah Sakit "/>
    <s v="Swasta"/>
    <s v="RS Bhakti Rahayu"/>
  </r>
  <r>
    <x v="5"/>
    <s v="Puskesmas "/>
    <s v="Pemerintah Kota"/>
    <s v="Puskesmas Gayungan"/>
  </r>
  <r>
    <x v="5"/>
    <s v="Puskesmas "/>
    <s v="Pemerintah Kota"/>
    <s v="Pustu Dukuh Menanggal"/>
  </r>
  <r>
    <x v="6"/>
    <s v="Rumah Sakit "/>
    <s v="Swasta"/>
    <s v="RS Adi Husada Undaan"/>
  </r>
  <r>
    <x v="6"/>
    <s v="Rumah Sakit "/>
    <s v="Swasta"/>
    <s v="RS Mata Undaan"/>
  </r>
  <r>
    <x v="6"/>
    <s v="Puskesmas "/>
    <s v="Pemerintah Kota"/>
    <s v="Puskesmas Ketabang"/>
  </r>
  <r>
    <x v="6"/>
    <s v="Puskesmas "/>
    <s v="Pemerintah Kota"/>
    <s v="Puskesmas Peneleh"/>
  </r>
  <r>
    <x v="6"/>
    <s v="Puskesmas "/>
    <s v="Pemerintah Kota"/>
    <s v="Pustu Embong Kaliasin"/>
  </r>
  <r>
    <x v="7"/>
    <s v="Rumah Sakit "/>
    <s v="Pemerintah Provinsi"/>
    <s v="RS Jiwa Menur"/>
  </r>
  <r>
    <x v="7"/>
    <s v="Rumah Sakit "/>
    <s v="Swasta"/>
    <s v="RS Umum Siloam Hospitals Surabaya"/>
  </r>
  <r>
    <x v="7"/>
    <s v="Rumah Sakit "/>
    <s v="Swasta"/>
    <s v="RS Ibu dan Anak Pura Raharja"/>
  </r>
  <r>
    <x v="7"/>
    <s v="Rumah Sakit "/>
    <s v="TNI/POLRI"/>
    <s v="RS Ibu dan Anak Bantuan 05.08.05 Surabaya"/>
  </r>
  <r>
    <x v="7"/>
    <s v="Rumah Sakit "/>
    <s v="Kementrian Lain"/>
    <s v="RS Gigi dan Mulut FKG Universitas Airlangga"/>
  </r>
  <r>
    <x v="7"/>
    <s v="Rumah Sakit "/>
    <s v="Swasta"/>
    <s v="RS Ibu dan Anak Ferina"/>
  </r>
  <r>
    <x v="7"/>
    <s v="Puskesmas "/>
    <s v="Pemerintah Kota"/>
    <s v="Puskesmas Mojo"/>
  </r>
  <r>
    <x v="7"/>
    <s v="Puskesmas "/>
    <s v="Pemerintah Kota"/>
    <s v="Puskesmas Pucang Sewu"/>
  </r>
  <r>
    <x v="7"/>
    <s v="Puskesmas "/>
    <s v="Pemerintah Kota"/>
    <s v="Pustu Baratajaya"/>
  </r>
  <r>
    <x v="7"/>
    <s v="Puskesmas "/>
    <s v="Pemerintah Kota"/>
    <s v="Pustu Gubeng Klingsingan"/>
  </r>
  <r>
    <x v="8"/>
    <s v="Puskesmas "/>
    <s v="Pemerintah Kota"/>
    <s v="Puskesmas Gunung Anyar"/>
  </r>
  <r>
    <x v="8"/>
    <s v="Puskesmas "/>
    <s v="Pemerintah Kota"/>
    <s v="Pustu Rungkut Menanggal"/>
  </r>
  <r>
    <x v="9"/>
    <s v="Rumah Sakit "/>
    <s v="Swasta"/>
    <s v="RS Ibu dan Anak Cempaka Putih Permata"/>
  </r>
  <r>
    <x v="9"/>
    <s v="Puskesmas "/>
    <s v="Pemerintah Kota"/>
    <s v="Puskesmas Kebonsari"/>
  </r>
  <r>
    <x v="9"/>
    <s v="Puskesmas "/>
    <s v="Pemerintah Kota"/>
    <s v="Pustu Jambangan"/>
  </r>
  <r>
    <x v="9"/>
    <s v="Puskesmas "/>
    <s v="Pemerintah Kota"/>
    <s v="Pustu Karah"/>
  </r>
  <r>
    <x v="9"/>
    <s v="Puskesmas "/>
    <s v="Pemerintah Kota"/>
    <s v="Pustu Ketintang"/>
  </r>
  <r>
    <x v="9"/>
    <s v="Puskesmas "/>
    <s v="Pemerintah Kota"/>
    <s v="Pustu Pagesangan"/>
  </r>
  <r>
    <x v="10"/>
    <s v="Puskesmas "/>
    <s v="Pemerintah Kota"/>
    <s v="Puskesmas Kedurus"/>
  </r>
  <r>
    <x v="10"/>
    <s v="Puskesmas "/>
    <s v="Pemerintah Kota"/>
    <s v="Pustu Kebraon"/>
  </r>
  <r>
    <x v="10"/>
    <s v="Puskesmas "/>
    <s v="Pemerintah Kota"/>
    <s v="Pustu Warugunung"/>
  </r>
  <r>
    <x v="11"/>
    <s v="Puskesmas "/>
    <s v="Pemerintah Kota"/>
    <s v="Puskesmas Bulak Banteng"/>
  </r>
  <r>
    <x v="11"/>
    <s v="Puskesmas "/>
    <s v="Pemerintah Kota"/>
    <s v="Puskesmas Sidotopo Wetan"/>
  </r>
  <r>
    <x v="11"/>
    <s v="Puskesmas "/>
    <s v="Pemerintah Kota"/>
    <s v="Puskesmas Tambak Wedi"/>
  </r>
  <r>
    <x v="11"/>
    <s v="Puskesmas "/>
    <s v="Pemerintah Kota"/>
    <s v="Puskesmas Tanah Kali Kedinding"/>
  </r>
  <r>
    <x v="11"/>
    <s v="Puskesmas "/>
    <s v="Pemerintah Kota"/>
    <s v="Pustu Tanah Kali Kedinding"/>
  </r>
  <r>
    <x v="12"/>
    <s v="Puskesmas "/>
    <s v="Pemerintah Kota"/>
    <s v="Puskesmas Dupak"/>
  </r>
  <r>
    <x v="12"/>
    <s v="Puskesmas "/>
    <s v="Pemerintah Kota"/>
    <s v="Puskesmas Krembangan Selatan"/>
  </r>
  <r>
    <x v="12"/>
    <s v="Puskesmas "/>
    <s v="Pemerintah Kota"/>
    <s v="Puskesmas Morokrembangan"/>
  </r>
  <r>
    <x v="12"/>
    <s v="Puskesmas "/>
    <s v="Pemerintah Kota"/>
    <s v="Pustu Krembangan Baru"/>
  </r>
  <r>
    <x v="13"/>
    <s v="Rumah Sakit "/>
    <s v="Swasta"/>
    <s v="RS Orthopedi dan Traumatologi Surabaya"/>
  </r>
  <r>
    <x v="13"/>
    <s v="Puskesmas "/>
    <s v="Pemerintah Kota"/>
    <s v="Puskesmas Bangkingan"/>
  </r>
  <r>
    <x v="13"/>
    <s v="Puskesmas "/>
    <s v="Pemerintah Kota"/>
    <s v="Puskesmas Jeruk"/>
  </r>
  <r>
    <x v="13"/>
    <s v="Puskesmas "/>
    <s v="Pemerintah Kota"/>
    <s v="Puskesmas Lidah Kulon"/>
  </r>
  <r>
    <x v="14"/>
    <s v="Rumah Sakit "/>
    <s v="Swasta"/>
    <s v="RS Manyar Medical Centre"/>
  </r>
  <r>
    <x v="14"/>
    <s v="Rumah Sakit "/>
    <s v="Swasta"/>
    <s v="RS Ibu dan Anak Kendangsari Merr"/>
  </r>
  <r>
    <x v="14"/>
    <s v="Rumah Sakit "/>
    <s v="Swasta"/>
    <s v="RS Mitra Keluarga Kenjeran"/>
  </r>
  <r>
    <x v="14"/>
    <s v="Rumah Sakit "/>
    <s v="Kementrian Lain"/>
    <s v="RS Universitas Airlangga"/>
  </r>
  <r>
    <x v="14"/>
    <s v="Puskesmas "/>
    <s v="Pemerintah Kota"/>
    <s v="Puskesmas Kalijudan"/>
  </r>
  <r>
    <x v="14"/>
    <s v="Puskesmas "/>
    <s v="Pemerintah Kota"/>
    <s v="Puskesmas Mulyorejo"/>
  </r>
  <r>
    <x v="14"/>
    <s v="Puskesmas "/>
    <s v="Pemerintah Kota"/>
    <s v="Pustu Sutorejo"/>
  </r>
  <r>
    <x v="14"/>
    <s v="Puskesmas "/>
    <s v="Pemerintah Kota"/>
    <s v="Pustu Mulyorejo / wisma permai"/>
  </r>
  <r>
    <x v="15"/>
    <s v="Rumah Sakit "/>
    <s v="BUMN"/>
    <s v="RS Primasatya Husada Citra (PHC) Surabaya"/>
  </r>
  <r>
    <x v="15"/>
    <s v="Rumah Sakit "/>
    <s v="Swasta"/>
    <s v="RS PKU Muhammadiyah Surabaya"/>
  </r>
  <r>
    <x v="15"/>
    <s v="Rumah Sakit "/>
    <s v="TNI/POLRI"/>
    <s v="RS TNI AL Dr. Oepomo"/>
  </r>
  <r>
    <x v="15"/>
    <s v="Rumah Sakit "/>
    <s v="Swasta"/>
    <s v="RS Umum Al-Irsyad Surabaya"/>
  </r>
  <r>
    <x v="15"/>
    <s v="Puskesmas "/>
    <s v="Pemerintah Kota"/>
    <s v="Puskesmas Perak Timur"/>
  </r>
  <r>
    <x v="15"/>
    <s v="Puskesmas "/>
    <s v="Pemerintah Kota"/>
    <s v="Pustu Bongkaran"/>
  </r>
  <r>
    <x v="15"/>
    <s v="Puskesmas "/>
    <s v="Pemerintah Kota"/>
    <s v="Pustu Nyamplungan"/>
  </r>
  <r>
    <x v="15"/>
    <s v="Puskesmas "/>
    <s v="Pemerintah Kota"/>
    <s v="Pustu Perak Barat"/>
  </r>
  <r>
    <x v="16"/>
    <s v="Rumah Sakit "/>
    <s v="Swasta"/>
    <s v="RS Islam Darus Syifa"/>
  </r>
  <r>
    <x v="16"/>
    <s v="Puskesmas "/>
    <s v="Pemerintah Kota"/>
    <s v="Puskesmas Benowo"/>
  </r>
  <r>
    <x v="16"/>
    <s v="Puskesmas "/>
    <s v="Pemerintah Kota"/>
    <s v="Pustu Babat Jerawat"/>
  </r>
  <r>
    <x v="16"/>
    <s v="Puskesmas "/>
    <s v="Pemerintah Kota"/>
    <s v="Pustu Pakal"/>
  </r>
  <r>
    <x v="16"/>
    <s v="Puskesmas "/>
    <s v="Pemerintah Kota"/>
    <s v="Pustu Sumber Rejo"/>
  </r>
  <r>
    <x v="16"/>
    <s v="Puskesmas "/>
    <s v="Pemerintah Kota"/>
    <s v="Pustu Tambak Dono"/>
  </r>
  <r>
    <x v="17"/>
    <s v="Rumah Sakit "/>
    <s v="Swasta"/>
    <s v="RS Umum Royal Surabaya"/>
  </r>
  <r>
    <x v="17"/>
    <s v="Puskesmas "/>
    <s v="Pemerintah Kota"/>
    <s v="Puskesmas Kalirungkut"/>
  </r>
  <r>
    <x v="17"/>
    <s v="Puskesmas "/>
    <s v="Pemerintah Kota"/>
    <s v="Puskesmas Medokan Ayu"/>
  </r>
  <r>
    <x v="17"/>
    <s v="Puskesmas "/>
    <s v="Pemerintah Kota"/>
    <s v="Pustu Medokan Ayu"/>
  </r>
  <r>
    <x v="17"/>
    <s v="Puskesmas "/>
    <s v="Pemerintah Kota"/>
    <s v="Pustu Penjaringan Sari"/>
  </r>
  <r>
    <x v="17"/>
    <s v="Puskesmas "/>
    <s v="Pemerintah Kota"/>
    <s v="Pustu Rungkut Kidul"/>
  </r>
  <r>
    <x v="18"/>
    <s v="Rumah Sakit "/>
    <s v="Swasta"/>
    <s v="RS Ibu dan Anak Nur Ummi Numbi"/>
  </r>
  <r>
    <x v="18"/>
    <s v="Rumah Sakit "/>
    <s v="Swasta"/>
    <s v="RS Ibu dan Anak Lombok Dua Dua Lontar"/>
  </r>
  <r>
    <x v="18"/>
    <s v="Puskesmas "/>
    <s v="Pemerintah Kota"/>
    <s v="Puskesmas Lontar"/>
  </r>
  <r>
    <x v="18"/>
    <s v="Puskesmas "/>
    <s v="Pemerintah Kota"/>
    <s v="Puskesmas Made"/>
  </r>
  <r>
    <x v="19"/>
    <s v="Rumah Sakit "/>
    <s v="Swasta"/>
    <s v="Mayapada Hospital Surabaya"/>
  </r>
  <r>
    <x v="19"/>
    <s v="Puskesmas "/>
    <s v="Pemerintah Kota"/>
    <s v="Puskesmas Banyu Urip"/>
  </r>
  <r>
    <x v="19"/>
    <s v="Puskesmas "/>
    <s v="Pemerintah Kota"/>
    <s v="Puskesmas Pakis"/>
  </r>
  <r>
    <x v="19"/>
    <s v="Puskesmas "/>
    <s v="Pemerintah Kota"/>
    <s v="Puskesmas Putat Jaya"/>
  </r>
  <r>
    <x v="19"/>
    <s v="Puskesmas "/>
    <s v="Pemerintah Kota"/>
    <s v="Puskesmas Sawahan"/>
  </r>
  <r>
    <x v="19"/>
    <s v="Puskesmas "/>
    <s v="Pemerintah Kota"/>
    <s v="Pustu Petemon"/>
  </r>
  <r>
    <x v="19"/>
    <s v="Puskesmas "/>
    <s v="Pemerintah Kota"/>
    <s v="Pustu Putat Jaya"/>
  </r>
  <r>
    <x v="19"/>
    <s v="Puskesmas "/>
    <s v="Pemerintah Kota"/>
    <s v="Pustu Simokatrungan"/>
  </r>
  <r>
    <x v="20"/>
    <s v="Rumah Sakit "/>
    <s v="Pemerintah Provinsi"/>
    <s v="RS Husada Prima"/>
  </r>
  <r>
    <x v="20"/>
    <s v="Puskesmas "/>
    <s v="Pemerintah Kota"/>
    <s v="Puskesmas Pegirian"/>
  </r>
  <r>
    <x v="20"/>
    <s v="Puskesmas "/>
    <s v="Pemerintah Kota"/>
    <s v="Puskesmas Sawah Pulo"/>
  </r>
  <r>
    <x v="20"/>
    <s v="Puskesmas "/>
    <s v="Pemerintah Kota"/>
    <s v="Puskesmas Sidotopo"/>
  </r>
  <r>
    <x v="20"/>
    <s v="Puskesmas "/>
    <s v="Pemerintah Kota"/>
    <s v="Puskesmas Wonokusumo"/>
  </r>
  <r>
    <x v="20"/>
    <s v="Puskesmas "/>
    <s v="Pemerintah Kota"/>
    <s v="Pustu Pegirian"/>
  </r>
  <r>
    <x v="20"/>
    <s v="Puskesmas "/>
    <s v="Pemerintah Kota"/>
    <s v="Pustu Wonokusumo"/>
  </r>
  <r>
    <x v="21"/>
    <s v="Rumah Sakit "/>
    <s v="Pemerintah Kota"/>
    <s v="RS Umum Daerah dr. Mohamad Soewandhie"/>
  </r>
  <r>
    <x v="21"/>
    <s v="Rumah Sakit "/>
    <s v="Swasta"/>
    <s v="RS Umum Adi Husada Kapasari"/>
  </r>
  <r>
    <x v="21"/>
    <s v="Rumah Sakit "/>
    <s v="Pemerintah Provinsi"/>
    <s v="RS Umum Daerah Dr. Soetomo"/>
  </r>
  <r>
    <x v="21"/>
    <s v="Puskesmas "/>
    <s v="Pemerintah Kota"/>
    <s v="Puskesmas Simolawang"/>
  </r>
  <r>
    <x v="21"/>
    <s v="Puskesmas "/>
    <s v="Pemerintah Kota"/>
    <s v="Puskesmas Tambakrejo"/>
  </r>
  <r>
    <x v="21"/>
    <s v="Puskesmas "/>
    <s v="Pemerintah Kota"/>
    <s v="Pustu Kapasari"/>
  </r>
  <r>
    <x v="21"/>
    <s v="Puskesmas "/>
    <s v="Pemerintah Kota"/>
    <s v="Pustu Kapasan"/>
  </r>
  <r>
    <x v="21"/>
    <s v="Puskesmas "/>
    <s v="Pemerintah Kota"/>
    <s v="Pustu Granting"/>
  </r>
  <r>
    <x v="21"/>
    <s v="Puskesmas "/>
    <s v="Pemerintah Kota"/>
    <s v="Pustu Kebondalem"/>
  </r>
  <r>
    <x v="21"/>
    <s v="Puskesmas "/>
    <s v="Pemerintah Kota"/>
    <s v="Pustu Sidodadi"/>
  </r>
  <r>
    <x v="21"/>
    <s v="Puskesmas "/>
    <s v="Pemerintah Kota"/>
    <s v="Pustu Sidoyoso Kali"/>
  </r>
  <r>
    <x v="22"/>
    <s v="Rumah Sakit "/>
    <s v="Swasta"/>
    <s v="RS Onkologi"/>
  </r>
  <r>
    <x v="22"/>
    <s v="Rumah Sakit "/>
    <s v="Swasta"/>
    <s v="RS Premier Surabaya"/>
  </r>
  <r>
    <x v="22"/>
    <s v="Rumah Sakit "/>
    <s v="Swasta"/>
    <s v="RS Ibu dan Anak Putri Surabaya"/>
  </r>
  <r>
    <x v="22"/>
    <s v="Rumah Sakit "/>
    <s v="Pemerintah Provinsi"/>
    <s v="RS Umum Haji Surabaya"/>
  </r>
  <r>
    <x v="22"/>
    <s v="Rumah Sakit "/>
    <s v="Swasta"/>
    <s v="RS Gotong Royong"/>
  </r>
  <r>
    <x v="22"/>
    <s v="Puskesmas "/>
    <s v="Pemerintah Kota"/>
    <s v="Puskesmas Keputih"/>
  </r>
  <r>
    <x v="22"/>
    <s v="Puskesmas "/>
    <s v="Pemerintah Kota"/>
    <s v="Puskesmas Klampis Ngasem"/>
  </r>
  <r>
    <x v="22"/>
    <s v="Puskesmas "/>
    <s v="Pemerintah Kota"/>
    <s v="Puskesmas Menur"/>
  </r>
  <r>
    <x v="22"/>
    <s v="Puskesmas "/>
    <s v="Pemerintah Kota"/>
    <s v="Pustu Gebang Putih"/>
  </r>
  <r>
    <x v="22"/>
    <s v="Puskesmas "/>
    <s v="Pemerintah Kota"/>
    <s v="Pustu Medokan Semampir"/>
  </r>
  <r>
    <x v="22"/>
    <s v="Puskesmas "/>
    <s v="Pemerintah Kota"/>
    <s v="Pustu Semolowaru"/>
  </r>
  <r>
    <x v="23"/>
    <s v="Rumah Sakit "/>
    <s v="Swasta"/>
    <s v="RS Umum Mitra Keluarga Surabaya"/>
  </r>
  <r>
    <x v="23"/>
    <s v="Puskesmas "/>
    <s v="Pemerintah Kota"/>
    <s v="Puskesmas Simomulyo"/>
  </r>
  <r>
    <x v="23"/>
    <s v="Puskesmas "/>
    <s v="Pemerintah Kota"/>
    <s v="Puskesmas Tanjungsari"/>
  </r>
  <r>
    <x v="23"/>
    <s v="Puskesmas "/>
    <s v="Pemerintah Kota"/>
    <s v="Pustu Putat Gede"/>
  </r>
  <r>
    <x v="23"/>
    <s v="Puskesmas "/>
    <s v="Pemerintah Kota"/>
    <s v="Pustu Simohilir"/>
  </r>
  <r>
    <x v="23"/>
    <s v="Puskesmas "/>
    <s v="Pemerintah Kota"/>
    <s v="Pustu Sonokawijenan"/>
  </r>
  <r>
    <x v="24"/>
    <s v="Rumah Sakit "/>
    <s v="Swasta"/>
    <s v="RS Husada Utama Surabaya"/>
  </r>
  <r>
    <x v="24"/>
    <s v="Puskesmas "/>
    <s v="Pemerintah Kota"/>
    <s v="Puskesmas Gading"/>
  </r>
  <r>
    <x v="24"/>
    <s v="Puskesmas "/>
    <s v="Pemerintah Kota"/>
    <s v="Puskesmas Pacar Keling"/>
  </r>
  <r>
    <x v="24"/>
    <s v="Puskesmas "/>
    <s v="Pemerintah Kota"/>
    <s v="Puskesmas Rangkah"/>
  </r>
  <r>
    <x v="24"/>
    <s v="Puskesmas "/>
    <s v="Pemerintah Kota"/>
    <s v="Pustu Karang Empat"/>
  </r>
  <r>
    <x v="25"/>
    <s v="Rumah Sakit "/>
    <s v="Swasta"/>
    <s v="RS Muji Rahayu"/>
  </r>
  <r>
    <x v="25"/>
    <s v="Puskesmas "/>
    <s v="Pemerintah Kota"/>
    <s v="Puskesmas Balongsari"/>
  </r>
  <r>
    <x v="25"/>
    <s v="Puskesmas "/>
    <s v="Pemerintah Kota"/>
    <s v="Puskesmas Manukan Kulon"/>
  </r>
  <r>
    <x v="25"/>
    <s v="Puskesmas "/>
    <s v="Pemerintah Kota"/>
    <s v="Pustu Banjarsugihan"/>
  </r>
  <r>
    <x v="25"/>
    <s v="Puskesmas "/>
    <s v="Pemerintah Kota"/>
    <s v="Pustu Buntaran"/>
  </r>
  <r>
    <x v="26"/>
    <s v="Rumah Sakit "/>
    <s v="Swasta"/>
    <s v="RS Surabaya Medical Service"/>
  </r>
  <r>
    <x v="26"/>
    <s v="Rumah Sakit "/>
    <s v="Swasta"/>
    <s v="RS Ibu dan Anak Pusura Tegalsari"/>
  </r>
  <r>
    <x v="26"/>
    <s v="Rumah Sakit "/>
    <s v="Swasta"/>
    <s v="RS Darmo"/>
  </r>
  <r>
    <x v="26"/>
    <s v="Puskesmas "/>
    <s v="Pemerintah Kota"/>
    <s v="Puskesmas Dr. Soetomo"/>
  </r>
  <r>
    <x v="26"/>
    <s v="Puskesmas "/>
    <s v="Pemerintah Kota"/>
    <s v="Puskesmas Kedungdoro"/>
  </r>
  <r>
    <x v="26"/>
    <s v="Puskesmas "/>
    <s v="Pemerintah Kota"/>
    <s v="Pustu Keputran"/>
  </r>
  <r>
    <x v="27"/>
    <s v="Rumah Sakit "/>
    <s v="Swasta"/>
    <s v="RS Ibu dan Anak Kendangsari Surabaya"/>
  </r>
  <r>
    <x v="27"/>
    <s v="Puskesmas "/>
    <s v="Pemerintah Kota"/>
    <s v="Puskesmas Tenggilis"/>
  </r>
  <r>
    <x v="27"/>
    <s v="Puskesmas "/>
    <s v="Pemerintah Kota"/>
    <s v="Pustu Kutisari"/>
  </r>
  <r>
    <x v="28"/>
    <s v="Rumah Sakit "/>
    <s v="Swasta"/>
    <s v="RS Wijaya Surabaya"/>
  </r>
  <r>
    <x v="28"/>
    <s v="Rumah Sakit "/>
    <s v="Swasta"/>
    <s v="RS National Hospital"/>
  </r>
  <r>
    <x v="28"/>
    <s v="Rumah Sakit "/>
    <s v="Swasta"/>
    <s v="RS Ibu dan Anak Graha Medika"/>
  </r>
  <r>
    <x v="28"/>
    <s v="Rumah Sakit "/>
    <s v="Swasta"/>
    <s v="RS Wiyung Sejahtera"/>
  </r>
  <r>
    <x v="28"/>
    <s v="Puskesmas "/>
    <s v="Pemerintah Kota"/>
    <s v="Puskesmas Balas Klumprik"/>
  </r>
  <r>
    <x v="28"/>
    <s v="Puskesmas "/>
    <s v="Pemerintah Kota"/>
    <s v="Puskesmas Wiyung"/>
  </r>
  <r>
    <x v="28"/>
    <s v="Puskesmas "/>
    <s v="Pemerintah Kota"/>
    <s v="Pustu Babatan"/>
  </r>
  <r>
    <x v="29"/>
    <s v="Rumah Sakit "/>
    <s v="Swasta"/>
    <s v="RS Umum Islam Surabaya Jemursari"/>
  </r>
  <r>
    <x v="29"/>
    <s v="Rumah Sakit "/>
    <s v="Swasta"/>
    <s v="RS Ibu dan Anak Perdana Medica"/>
  </r>
  <r>
    <x v="29"/>
    <s v="Puskesmas "/>
    <s v="Pemerintah Kota"/>
    <s v="Puskesmas Jemursari"/>
  </r>
  <r>
    <x v="29"/>
    <s v="Puskesmas "/>
    <s v="Pemerintah Kota"/>
    <s v="Puskesmas Sidosermo"/>
  </r>
  <r>
    <x v="29"/>
    <s v="Puskesmas "/>
    <s v="Pemerintah Kota"/>
    <s v="Puskesmas Siwalankerto"/>
  </r>
  <r>
    <x v="29"/>
    <s v="Puskesmas "/>
    <s v="Pemerintah Kota"/>
    <s v="Pustu Bendul Merisi"/>
  </r>
  <r>
    <x v="29"/>
    <s v="Puskesmas "/>
    <s v="Pemerintah Kota"/>
    <s v="Pustu Margorejo"/>
  </r>
  <r>
    <x v="30"/>
    <s v="Rumah Sakit "/>
    <s v="Swasta"/>
    <s v="RS Umum Katholik Surabaya"/>
  </r>
  <r>
    <x v="30"/>
    <s v="Rumah Sakit "/>
    <s v="Swasta"/>
    <s v="RS William Booth Surabaya"/>
  </r>
  <r>
    <x v="30"/>
    <s v="Rumah Sakit "/>
    <s v="Swasta"/>
    <s v="RS Islam Surabaya"/>
  </r>
  <r>
    <x v="30"/>
    <s v="Rumah Sakit "/>
    <s v="TNI/POLRI"/>
    <s v="RS Soemitro Lanud Surabaya"/>
  </r>
  <r>
    <x v="30"/>
    <s v="Rumah Sakit "/>
    <s v="Swasta"/>
    <s v="RS Ibu dan Anak Lombok Dua Dua"/>
  </r>
  <r>
    <x v="30"/>
    <s v="Rumah Sakit "/>
    <s v="TNI/POLRI"/>
    <s v="RS dr. Ramelan"/>
  </r>
  <r>
    <x v="30"/>
    <s v="Rumah Sakit "/>
    <s v="TNI/POLRI"/>
    <s v="RS Umum Tk. III Brawijaya"/>
  </r>
  <r>
    <x v="30"/>
    <s v="Rumah Sakit "/>
    <s v="Swasta"/>
    <s v="RS Gigi dan Mulut Nala Husada"/>
  </r>
  <r>
    <x v="30"/>
    <s v="Puskesmas "/>
    <s v="Pemerintah Kota"/>
    <s v="Puskesmas Jagir"/>
  </r>
  <r>
    <x v="30"/>
    <s v="Puskesmas "/>
    <s v="Pemerintah Kota"/>
    <s v="Puskesmas Ngagel Rejo"/>
  </r>
  <r>
    <x v="30"/>
    <s v="Puskesmas "/>
    <s v="Pemerintah Kota"/>
    <s v="Puskesmas Wonokromo"/>
  </r>
  <r>
    <x v="30"/>
    <s v="Puskesmas "/>
    <s v="Pemerintah Kota"/>
    <s v="Pustu Sawunggal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Rumah Sakit "/>
  </r>
  <r>
    <x v="0"/>
    <s v="Rumah Sakit "/>
  </r>
  <r>
    <x v="1"/>
    <s v="Rumah Sakit "/>
  </r>
  <r>
    <x v="2"/>
    <s v="Rumah Sakit "/>
  </r>
  <r>
    <x v="3"/>
    <s v="Rumah Sakit "/>
  </r>
  <r>
    <x v="3"/>
    <s v="Rumah Sakit "/>
  </r>
  <r>
    <x v="3"/>
    <s v="Rumah Sakit "/>
  </r>
  <r>
    <x v="4"/>
    <s v="Rumah Sakit "/>
  </r>
  <r>
    <x v="4"/>
    <s v="Rumah Sakit "/>
  </r>
  <r>
    <x v="5"/>
    <s v="Rumah Sakit "/>
  </r>
  <r>
    <x v="5"/>
    <s v="Rumah Sakit "/>
  </r>
  <r>
    <x v="5"/>
    <s v="Rumah Sakit "/>
  </r>
  <r>
    <x v="5"/>
    <s v="Rumah Sakit "/>
  </r>
  <r>
    <x v="5"/>
    <s v="Rumah Sakit "/>
  </r>
  <r>
    <x v="5"/>
    <s v="Rumah Sakit "/>
  </r>
  <r>
    <x v="6"/>
    <s v="Rumah Sakit "/>
  </r>
  <r>
    <x v="7"/>
    <s v="Rumah Sakit "/>
  </r>
  <r>
    <x v="8"/>
    <s v="Rumah Sakit "/>
  </r>
  <r>
    <x v="8"/>
    <s v="Rumah Sakit "/>
  </r>
  <r>
    <x v="8"/>
    <s v="Rumah Sakit "/>
  </r>
  <r>
    <x v="8"/>
    <s v="Rumah Sakit "/>
  </r>
  <r>
    <x v="9"/>
    <s v="Rumah Sakit "/>
  </r>
  <r>
    <x v="9"/>
    <s v="Rumah Sakit "/>
  </r>
  <r>
    <x v="9"/>
    <s v="Rumah Sakit "/>
  </r>
  <r>
    <x v="9"/>
    <s v="Rumah Sakit "/>
  </r>
  <r>
    <x v="10"/>
    <s v="Rumah Sakit "/>
  </r>
  <r>
    <x v="11"/>
    <s v="Rumah Sakit "/>
  </r>
  <r>
    <x v="12"/>
    <s v="Rumah Sakit "/>
  </r>
  <r>
    <x v="12"/>
    <s v="Rumah Sakit "/>
  </r>
  <r>
    <x v="13"/>
    <s v="Rumah Sakit "/>
  </r>
  <r>
    <x v="14"/>
    <s v="Rumah Sakit "/>
  </r>
  <r>
    <x v="15"/>
    <s v="Rumah Sakit "/>
  </r>
  <r>
    <x v="15"/>
    <s v="Rumah Sakit "/>
  </r>
  <r>
    <x v="15"/>
    <s v="Rumah Sakit "/>
  </r>
  <r>
    <x v="16"/>
    <s v="Rumah Sakit "/>
  </r>
  <r>
    <x v="16"/>
    <s v="Rumah Sakit "/>
  </r>
  <r>
    <x v="16"/>
    <s v="Rumah Sakit "/>
  </r>
  <r>
    <x v="16"/>
    <s v="Rumah Sakit "/>
  </r>
  <r>
    <x v="16"/>
    <s v="Rumah Sakit "/>
  </r>
  <r>
    <x v="17"/>
    <s v="Rumah Sakit "/>
  </r>
  <r>
    <x v="18"/>
    <s v="Rumah Sakit "/>
  </r>
  <r>
    <x v="19"/>
    <s v="Rumah Sakit "/>
  </r>
  <r>
    <x v="20"/>
    <s v="Rumah Sakit "/>
  </r>
  <r>
    <x v="20"/>
    <s v="Rumah Sakit "/>
  </r>
  <r>
    <x v="20"/>
    <s v="Rumah Sakit "/>
  </r>
  <r>
    <x v="21"/>
    <s v="Rumah Sakit "/>
  </r>
  <r>
    <x v="22"/>
    <s v="Rumah Sakit "/>
  </r>
  <r>
    <x v="22"/>
    <s v="Rumah Sakit "/>
  </r>
  <r>
    <x v="22"/>
    <s v="Rumah Sakit "/>
  </r>
  <r>
    <x v="22"/>
    <s v="Rumah Sakit "/>
  </r>
  <r>
    <x v="23"/>
    <s v="Rumah Sakit "/>
  </r>
  <r>
    <x v="23"/>
    <s v="Rumah Sakit "/>
  </r>
  <r>
    <x v="24"/>
    <s v="Rumah Sakit "/>
  </r>
  <r>
    <x v="24"/>
    <s v="Rumah Sakit "/>
  </r>
  <r>
    <x v="24"/>
    <s v="Rumah Sakit "/>
  </r>
  <r>
    <x v="24"/>
    <s v="Rumah Sakit "/>
  </r>
  <r>
    <x v="24"/>
    <s v="Rumah Sakit "/>
  </r>
  <r>
    <x v="24"/>
    <s v="Rumah Sakit "/>
  </r>
  <r>
    <x v="24"/>
    <s v="Rumah Sakit "/>
  </r>
  <r>
    <x v="24"/>
    <s v="Rumah Sakit 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s v="Pemerintah Kota"/>
  </r>
  <r>
    <x v="0"/>
    <x v="0"/>
    <s v="Pemerintah Kota"/>
  </r>
  <r>
    <x v="1"/>
    <x v="1"/>
    <s v="Pemerintah Kota"/>
  </r>
  <r>
    <x v="1"/>
    <x v="1"/>
    <s v="Swasta"/>
  </r>
  <r>
    <x v="1"/>
    <x v="0"/>
    <s v="Pemerintah Kota"/>
  </r>
  <r>
    <x v="1"/>
    <x v="0"/>
    <s v="Pemerintah Kota"/>
  </r>
  <r>
    <x v="1"/>
    <x v="0"/>
    <s v="Pemerintah Kota"/>
  </r>
  <r>
    <x v="2"/>
    <x v="1"/>
    <s v="Swasta"/>
  </r>
  <r>
    <x v="2"/>
    <x v="0"/>
    <s v="Pemerintah Kota"/>
  </r>
  <r>
    <x v="2"/>
    <x v="0"/>
    <s v="Pemerintah Kota"/>
  </r>
  <r>
    <x v="2"/>
    <x v="0"/>
    <s v="Pemerintah Kota"/>
  </r>
  <r>
    <x v="3"/>
    <x v="0"/>
    <s v="Pemerintah Kota"/>
  </r>
  <r>
    <x v="3"/>
    <x v="0"/>
    <s v="Pemerintah Kota"/>
  </r>
  <r>
    <x v="3"/>
    <x v="0"/>
    <s v="Pemerintah Kota"/>
  </r>
  <r>
    <x v="4"/>
    <x v="1"/>
    <s v="TNI/POLRI"/>
  </r>
  <r>
    <x v="4"/>
    <x v="0"/>
    <s v="Pemerintah Kota"/>
  </r>
  <r>
    <x v="4"/>
    <x v="0"/>
    <s v="Pemerintah Kota"/>
  </r>
  <r>
    <x v="4"/>
    <x v="0"/>
    <s v="Pemerintah Kota"/>
  </r>
  <r>
    <x v="5"/>
    <x v="1"/>
    <s v="Pemerintah Provinsi"/>
  </r>
  <r>
    <x v="5"/>
    <x v="1"/>
    <s v="TNI/POLRI"/>
  </r>
  <r>
    <x v="5"/>
    <x v="1"/>
    <s v="Swasta"/>
  </r>
  <r>
    <x v="5"/>
    <x v="0"/>
    <s v="Pemerintah Kota"/>
  </r>
  <r>
    <x v="5"/>
    <x v="0"/>
    <s v="Pemerintah Kota"/>
  </r>
  <r>
    <x v="6"/>
    <x v="1"/>
    <s v="Swasta"/>
  </r>
  <r>
    <x v="6"/>
    <x v="1"/>
    <s v="Swasta"/>
  </r>
  <r>
    <x v="6"/>
    <x v="0"/>
    <s v="Pemerintah Kota"/>
  </r>
  <r>
    <x v="6"/>
    <x v="0"/>
    <s v="Pemerintah Kota"/>
  </r>
  <r>
    <x v="6"/>
    <x v="0"/>
    <s v="Pemerintah Kota"/>
  </r>
  <r>
    <x v="7"/>
    <x v="1"/>
    <s v="Pemerintah Provinsi"/>
  </r>
  <r>
    <x v="7"/>
    <x v="1"/>
    <s v="Swasta"/>
  </r>
  <r>
    <x v="7"/>
    <x v="1"/>
    <s v="Swasta"/>
  </r>
  <r>
    <x v="7"/>
    <x v="1"/>
    <s v="TNI/POLRI"/>
  </r>
  <r>
    <x v="7"/>
    <x v="1"/>
    <s v="Kementrian Lain"/>
  </r>
  <r>
    <x v="7"/>
    <x v="1"/>
    <s v="Swasta"/>
  </r>
  <r>
    <x v="7"/>
    <x v="0"/>
    <s v="Pemerintah Kota"/>
  </r>
  <r>
    <x v="7"/>
    <x v="0"/>
    <s v="Pemerintah Kota"/>
  </r>
  <r>
    <x v="7"/>
    <x v="0"/>
    <s v="Pemerintah Kota"/>
  </r>
  <r>
    <x v="7"/>
    <x v="0"/>
    <s v="Pemerintah Kota"/>
  </r>
  <r>
    <x v="8"/>
    <x v="0"/>
    <s v="Pemerintah Kota"/>
  </r>
  <r>
    <x v="8"/>
    <x v="0"/>
    <s v="Pemerintah Kota"/>
  </r>
  <r>
    <x v="9"/>
    <x v="1"/>
    <s v="Swasta"/>
  </r>
  <r>
    <x v="9"/>
    <x v="0"/>
    <s v="Pemerintah Kota"/>
  </r>
  <r>
    <x v="9"/>
    <x v="0"/>
    <s v="Pemerintah Kota"/>
  </r>
  <r>
    <x v="9"/>
    <x v="0"/>
    <s v="Pemerintah Kota"/>
  </r>
  <r>
    <x v="9"/>
    <x v="0"/>
    <s v="Pemerintah Kota"/>
  </r>
  <r>
    <x v="9"/>
    <x v="0"/>
    <s v="Pemerintah Kota"/>
  </r>
  <r>
    <x v="10"/>
    <x v="0"/>
    <s v="Pemerintah Kota"/>
  </r>
  <r>
    <x v="10"/>
    <x v="0"/>
    <s v="Pemerintah Kota"/>
  </r>
  <r>
    <x v="10"/>
    <x v="0"/>
    <s v="Pemerintah Kota"/>
  </r>
  <r>
    <x v="11"/>
    <x v="0"/>
    <s v="Pemerintah Kota"/>
  </r>
  <r>
    <x v="11"/>
    <x v="0"/>
    <s v="Pemerintah Kota"/>
  </r>
  <r>
    <x v="11"/>
    <x v="0"/>
    <s v="Pemerintah Kota"/>
  </r>
  <r>
    <x v="11"/>
    <x v="0"/>
    <s v="Pemerintah Kota"/>
  </r>
  <r>
    <x v="11"/>
    <x v="0"/>
    <s v="Pemerintah Kota"/>
  </r>
  <r>
    <x v="12"/>
    <x v="0"/>
    <s v="Pemerintah Kota"/>
  </r>
  <r>
    <x v="12"/>
    <x v="0"/>
    <s v="Pemerintah Kota"/>
  </r>
  <r>
    <x v="12"/>
    <x v="0"/>
    <s v="Pemerintah Kota"/>
  </r>
  <r>
    <x v="12"/>
    <x v="0"/>
    <s v="Pemerintah Kota"/>
  </r>
  <r>
    <x v="13"/>
    <x v="1"/>
    <s v="Swasta"/>
  </r>
  <r>
    <x v="13"/>
    <x v="0"/>
    <s v="Pemerintah Kota"/>
  </r>
  <r>
    <x v="13"/>
    <x v="0"/>
    <s v="Pemerintah Kota"/>
  </r>
  <r>
    <x v="13"/>
    <x v="0"/>
    <s v="Pemerintah Kota"/>
  </r>
  <r>
    <x v="14"/>
    <x v="1"/>
    <s v="Swasta"/>
  </r>
  <r>
    <x v="14"/>
    <x v="1"/>
    <s v="Swasta"/>
  </r>
  <r>
    <x v="14"/>
    <x v="1"/>
    <s v="Swasta"/>
  </r>
  <r>
    <x v="14"/>
    <x v="1"/>
    <s v="Kementrian Lain"/>
  </r>
  <r>
    <x v="14"/>
    <x v="0"/>
    <s v="Pemerintah Kota"/>
  </r>
  <r>
    <x v="14"/>
    <x v="0"/>
    <s v="Pemerintah Kota"/>
  </r>
  <r>
    <x v="14"/>
    <x v="0"/>
    <s v="Pemerintah Kota"/>
  </r>
  <r>
    <x v="14"/>
    <x v="0"/>
    <s v="Pemerintah Kota"/>
  </r>
  <r>
    <x v="15"/>
    <x v="1"/>
    <s v="BUMN"/>
  </r>
  <r>
    <x v="15"/>
    <x v="1"/>
    <s v="Swasta"/>
  </r>
  <r>
    <x v="15"/>
    <x v="1"/>
    <s v="TNI/POLRI"/>
  </r>
  <r>
    <x v="15"/>
    <x v="1"/>
    <s v="Swasta"/>
  </r>
  <r>
    <x v="15"/>
    <x v="0"/>
    <s v="Pemerintah Kota"/>
  </r>
  <r>
    <x v="15"/>
    <x v="0"/>
    <s v="Pemerintah Kota"/>
  </r>
  <r>
    <x v="15"/>
    <x v="0"/>
    <s v="Pemerintah Kota"/>
  </r>
  <r>
    <x v="15"/>
    <x v="0"/>
    <s v="Pemerintah Kota"/>
  </r>
  <r>
    <x v="16"/>
    <x v="1"/>
    <s v="Swasta"/>
  </r>
  <r>
    <x v="16"/>
    <x v="0"/>
    <s v="Pemerintah Kota"/>
  </r>
  <r>
    <x v="16"/>
    <x v="0"/>
    <s v="Pemerintah Kota"/>
  </r>
  <r>
    <x v="16"/>
    <x v="0"/>
    <s v="Pemerintah Kota"/>
  </r>
  <r>
    <x v="16"/>
    <x v="0"/>
    <s v="Pemerintah Kota"/>
  </r>
  <r>
    <x v="16"/>
    <x v="0"/>
    <s v="Pemerintah Kota"/>
  </r>
  <r>
    <x v="17"/>
    <x v="1"/>
    <s v="Swasta"/>
  </r>
  <r>
    <x v="17"/>
    <x v="0"/>
    <s v="Pemerintah Kota"/>
  </r>
  <r>
    <x v="17"/>
    <x v="0"/>
    <s v="Pemerintah Kota"/>
  </r>
  <r>
    <x v="17"/>
    <x v="0"/>
    <s v="Pemerintah Kota"/>
  </r>
  <r>
    <x v="17"/>
    <x v="0"/>
    <s v="Pemerintah Kota"/>
  </r>
  <r>
    <x v="17"/>
    <x v="0"/>
    <s v="Pemerintah Kota"/>
  </r>
  <r>
    <x v="18"/>
    <x v="1"/>
    <s v="Swasta"/>
  </r>
  <r>
    <x v="18"/>
    <x v="1"/>
    <s v="Swasta"/>
  </r>
  <r>
    <x v="18"/>
    <x v="0"/>
    <s v="Pemerintah Kota"/>
  </r>
  <r>
    <x v="18"/>
    <x v="0"/>
    <s v="Pemerintah Kota"/>
  </r>
  <r>
    <x v="19"/>
    <x v="1"/>
    <s v="Swasta"/>
  </r>
  <r>
    <x v="19"/>
    <x v="0"/>
    <s v="Pemerintah Kota"/>
  </r>
  <r>
    <x v="19"/>
    <x v="0"/>
    <s v="Pemerintah Kota"/>
  </r>
  <r>
    <x v="19"/>
    <x v="0"/>
    <s v="Pemerintah Kota"/>
  </r>
  <r>
    <x v="19"/>
    <x v="0"/>
    <s v="Pemerintah Kota"/>
  </r>
  <r>
    <x v="19"/>
    <x v="0"/>
    <s v="Pemerintah Kota"/>
  </r>
  <r>
    <x v="19"/>
    <x v="0"/>
    <s v="Pemerintah Kota"/>
  </r>
  <r>
    <x v="19"/>
    <x v="0"/>
    <s v="Pemerintah Kota"/>
  </r>
  <r>
    <x v="20"/>
    <x v="1"/>
    <s v="Pemerintah Provinsi"/>
  </r>
  <r>
    <x v="20"/>
    <x v="0"/>
    <s v="Pemerintah Kota"/>
  </r>
  <r>
    <x v="20"/>
    <x v="0"/>
    <s v="Pemerintah Kota"/>
  </r>
  <r>
    <x v="20"/>
    <x v="0"/>
    <s v="Pemerintah Kota"/>
  </r>
  <r>
    <x v="20"/>
    <x v="0"/>
    <s v="Pemerintah Kota"/>
  </r>
  <r>
    <x v="20"/>
    <x v="0"/>
    <s v="Pemerintah Kota"/>
  </r>
  <r>
    <x v="20"/>
    <x v="0"/>
    <s v="Pemerintah Kota"/>
  </r>
  <r>
    <x v="21"/>
    <x v="1"/>
    <s v="Pemerintah Kota"/>
  </r>
  <r>
    <x v="21"/>
    <x v="1"/>
    <s v="Swasta"/>
  </r>
  <r>
    <x v="21"/>
    <x v="1"/>
    <s v="Pemerintah Provinsi"/>
  </r>
  <r>
    <x v="21"/>
    <x v="0"/>
    <s v="Pemerintah Kota"/>
  </r>
  <r>
    <x v="21"/>
    <x v="0"/>
    <s v="Pemerintah Kota"/>
  </r>
  <r>
    <x v="21"/>
    <x v="0"/>
    <s v="Pemerintah Kota"/>
  </r>
  <r>
    <x v="21"/>
    <x v="0"/>
    <s v="Pemerintah Kota"/>
  </r>
  <r>
    <x v="21"/>
    <x v="0"/>
    <s v="Pemerintah Kota"/>
  </r>
  <r>
    <x v="21"/>
    <x v="0"/>
    <s v="Pemerintah Kota"/>
  </r>
  <r>
    <x v="21"/>
    <x v="0"/>
    <s v="Pemerintah Kota"/>
  </r>
  <r>
    <x v="21"/>
    <x v="0"/>
    <s v="Pemerintah Kota"/>
  </r>
  <r>
    <x v="22"/>
    <x v="1"/>
    <s v="Swasta"/>
  </r>
  <r>
    <x v="22"/>
    <x v="1"/>
    <s v="Swasta"/>
  </r>
  <r>
    <x v="22"/>
    <x v="1"/>
    <s v="Swasta"/>
  </r>
  <r>
    <x v="22"/>
    <x v="1"/>
    <s v="Pemerintah Provinsi"/>
  </r>
  <r>
    <x v="22"/>
    <x v="1"/>
    <s v="Swasta"/>
  </r>
  <r>
    <x v="22"/>
    <x v="0"/>
    <s v="Pemerintah Kota"/>
  </r>
  <r>
    <x v="22"/>
    <x v="0"/>
    <s v="Pemerintah Kota"/>
  </r>
  <r>
    <x v="22"/>
    <x v="0"/>
    <s v="Pemerintah Kota"/>
  </r>
  <r>
    <x v="22"/>
    <x v="0"/>
    <s v="Pemerintah Kota"/>
  </r>
  <r>
    <x v="22"/>
    <x v="0"/>
    <s v="Pemerintah Kota"/>
  </r>
  <r>
    <x v="22"/>
    <x v="0"/>
    <s v="Pemerintah Kota"/>
  </r>
  <r>
    <x v="23"/>
    <x v="1"/>
    <s v="Swasta"/>
  </r>
  <r>
    <x v="23"/>
    <x v="0"/>
    <s v="Pemerintah Kota"/>
  </r>
  <r>
    <x v="23"/>
    <x v="0"/>
    <s v="Pemerintah Kota"/>
  </r>
  <r>
    <x v="23"/>
    <x v="0"/>
    <s v="Pemerintah Kota"/>
  </r>
  <r>
    <x v="23"/>
    <x v="0"/>
    <s v="Pemerintah Kota"/>
  </r>
  <r>
    <x v="23"/>
    <x v="0"/>
    <s v="Pemerintah Kota"/>
  </r>
  <r>
    <x v="24"/>
    <x v="1"/>
    <s v="Swasta"/>
  </r>
  <r>
    <x v="24"/>
    <x v="0"/>
    <s v="Pemerintah Kota"/>
  </r>
  <r>
    <x v="24"/>
    <x v="0"/>
    <s v="Pemerintah Kota"/>
  </r>
  <r>
    <x v="24"/>
    <x v="0"/>
    <s v="Pemerintah Kota"/>
  </r>
  <r>
    <x v="24"/>
    <x v="0"/>
    <s v="Pemerintah Kota"/>
  </r>
  <r>
    <x v="25"/>
    <x v="1"/>
    <s v="Swasta"/>
  </r>
  <r>
    <x v="25"/>
    <x v="0"/>
    <s v="Pemerintah Kota"/>
  </r>
  <r>
    <x v="25"/>
    <x v="0"/>
    <s v="Pemerintah Kota"/>
  </r>
  <r>
    <x v="25"/>
    <x v="0"/>
    <s v="Pemerintah Kota"/>
  </r>
  <r>
    <x v="25"/>
    <x v="0"/>
    <s v="Pemerintah Kota"/>
  </r>
  <r>
    <x v="26"/>
    <x v="1"/>
    <s v="Swasta"/>
  </r>
  <r>
    <x v="26"/>
    <x v="1"/>
    <s v="Swasta"/>
  </r>
  <r>
    <x v="26"/>
    <x v="1"/>
    <s v="Swasta"/>
  </r>
  <r>
    <x v="26"/>
    <x v="0"/>
    <s v="Pemerintah Kota"/>
  </r>
  <r>
    <x v="26"/>
    <x v="0"/>
    <s v="Pemerintah Kota"/>
  </r>
  <r>
    <x v="26"/>
    <x v="0"/>
    <s v="Pemerintah Kota"/>
  </r>
  <r>
    <x v="27"/>
    <x v="1"/>
    <s v="Swasta"/>
  </r>
  <r>
    <x v="27"/>
    <x v="0"/>
    <s v="Pemerintah Kota"/>
  </r>
  <r>
    <x v="27"/>
    <x v="0"/>
    <s v="Pemerintah Kota"/>
  </r>
  <r>
    <x v="28"/>
    <x v="1"/>
    <s v="Swasta"/>
  </r>
  <r>
    <x v="28"/>
    <x v="1"/>
    <s v="Swasta"/>
  </r>
  <r>
    <x v="28"/>
    <x v="1"/>
    <s v="Swasta"/>
  </r>
  <r>
    <x v="28"/>
    <x v="1"/>
    <s v="Swasta"/>
  </r>
  <r>
    <x v="28"/>
    <x v="0"/>
    <s v="Pemerintah Kota"/>
  </r>
  <r>
    <x v="28"/>
    <x v="0"/>
    <s v="Pemerintah Kota"/>
  </r>
  <r>
    <x v="28"/>
    <x v="0"/>
    <s v="Pemerintah Kota"/>
  </r>
  <r>
    <x v="29"/>
    <x v="1"/>
    <s v="Swasta"/>
  </r>
  <r>
    <x v="29"/>
    <x v="1"/>
    <s v="Swasta"/>
  </r>
  <r>
    <x v="29"/>
    <x v="0"/>
    <s v="Pemerintah Kota"/>
  </r>
  <r>
    <x v="29"/>
    <x v="0"/>
    <s v="Pemerintah Kota"/>
  </r>
  <r>
    <x v="29"/>
    <x v="0"/>
    <s v="Pemerintah Kota"/>
  </r>
  <r>
    <x v="29"/>
    <x v="0"/>
    <s v="Pemerintah Kota"/>
  </r>
  <r>
    <x v="29"/>
    <x v="0"/>
    <s v="Pemerintah Kota"/>
  </r>
  <r>
    <x v="30"/>
    <x v="1"/>
    <s v="Swasta"/>
  </r>
  <r>
    <x v="30"/>
    <x v="1"/>
    <s v="Swasta"/>
  </r>
  <r>
    <x v="30"/>
    <x v="1"/>
    <s v="Swasta"/>
  </r>
  <r>
    <x v="30"/>
    <x v="1"/>
    <s v="TNI/POLRI"/>
  </r>
  <r>
    <x v="30"/>
    <x v="1"/>
    <s v="Swasta"/>
  </r>
  <r>
    <x v="30"/>
    <x v="1"/>
    <s v="TNI/POLRI"/>
  </r>
  <r>
    <x v="30"/>
    <x v="1"/>
    <s v="TNI/POLRI"/>
  </r>
  <r>
    <x v="30"/>
    <x v="1"/>
    <s v="Swasta"/>
  </r>
  <r>
    <x v="30"/>
    <x v="0"/>
    <s v="Pemerintah Kota"/>
  </r>
  <r>
    <x v="30"/>
    <x v="0"/>
    <s v="Pemerintah Kota"/>
  </r>
  <r>
    <x v="30"/>
    <x v="0"/>
    <s v="Pemerintah Kota"/>
  </r>
  <r>
    <x v="30"/>
    <x v="0"/>
    <s v="Pemerintah Kot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s v="Asemrowo"/>
    <x v="0"/>
  </r>
  <r>
    <s v="Asemrowo"/>
    <x v="0"/>
  </r>
  <r>
    <s v="Benowo"/>
    <x v="1"/>
  </r>
  <r>
    <s v="Benowo"/>
    <x v="1"/>
  </r>
  <r>
    <s v="Benowo"/>
    <x v="0"/>
  </r>
  <r>
    <s v="Benowo"/>
    <x v="0"/>
  </r>
  <r>
    <s v="Benowo"/>
    <x v="0"/>
  </r>
  <r>
    <s v="Bubutan"/>
    <x v="1"/>
  </r>
  <r>
    <s v="Bubutan"/>
    <x v="0"/>
  </r>
  <r>
    <s v="Bubutan"/>
    <x v="0"/>
  </r>
  <r>
    <s v="Bubutan"/>
    <x v="0"/>
  </r>
  <r>
    <s v="Bulak"/>
    <x v="0"/>
  </r>
  <r>
    <s v="Bulak"/>
    <x v="0"/>
  </r>
  <r>
    <s v="Bulak"/>
    <x v="0"/>
  </r>
  <r>
    <s v="Dukuh Pakis"/>
    <x v="1"/>
  </r>
  <r>
    <s v="Dukuh Pakis"/>
    <x v="0"/>
  </r>
  <r>
    <s v="Dukuh Pakis"/>
    <x v="0"/>
  </r>
  <r>
    <s v="Dukuh Pakis"/>
    <x v="0"/>
  </r>
  <r>
    <s v="Gayungan"/>
    <x v="1"/>
  </r>
  <r>
    <s v="Gayungan"/>
    <x v="1"/>
  </r>
  <r>
    <s v="Gayungan"/>
    <x v="1"/>
  </r>
  <r>
    <s v="Gayungan"/>
    <x v="0"/>
  </r>
  <r>
    <s v="Gayungan"/>
    <x v="0"/>
  </r>
  <r>
    <s v="Genteng"/>
    <x v="1"/>
  </r>
  <r>
    <s v="Genteng"/>
    <x v="1"/>
  </r>
  <r>
    <s v="Genteng"/>
    <x v="0"/>
  </r>
  <r>
    <s v="Genteng"/>
    <x v="0"/>
  </r>
  <r>
    <s v="Genteng"/>
    <x v="0"/>
  </r>
  <r>
    <s v="Gubeng"/>
    <x v="1"/>
  </r>
  <r>
    <s v="Gubeng"/>
    <x v="1"/>
  </r>
  <r>
    <s v="Gubeng"/>
    <x v="1"/>
  </r>
  <r>
    <s v="Gubeng"/>
    <x v="1"/>
  </r>
  <r>
    <s v="Gubeng"/>
    <x v="1"/>
  </r>
  <r>
    <s v="Gubeng"/>
    <x v="1"/>
  </r>
  <r>
    <s v="Gubeng"/>
    <x v="0"/>
  </r>
  <r>
    <s v="Gubeng"/>
    <x v="0"/>
  </r>
  <r>
    <s v="Gubeng"/>
    <x v="0"/>
  </r>
  <r>
    <s v="Gubeng"/>
    <x v="0"/>
  </r>
  <r>
    <s v="Gunung Anyar"/>
    <x v="0"/>
  </r>
  <r>
    <s v="Gunung Anyar"/>
    <x v="0"/>
  </r>
  <r>
    <s v="Jambangan"/>
    <x v="1"/>
  </r>
  <r>
    <s v="Jambangan"/>
    <x v="0"/>
  </r>
  <r>
    <s v="Jambangan"/>
    <x v="0"/>
  </r>
  <r>
    <s v="Jambangan"/>
    <x v="0"/>
  </r>
  <r>
    <s v="Jambangan"/>
    <x v="0"/>
  </r>
  <r>
    <s v="Jambangan"/>
    <x v="0"/>
  </r>
  <r>
    <s v="Karang Pilang"/>
    <x v="0"/>
  </r>
  <r>
    <s v="Karang Pilang"/>
    <x v="0"/>
  </r>
  <r>
    <s v="Karang Pilang"/>
    <x v="0"/>
  </r>
  <r>
    <s v="Kenjeran"/>
    <x v="0"/>
  </r>
  <r>
    <s v="Kenjeran"/>
    <x v="0"/>
  </r>
  <r>
    <s v="Kenjeran"/>
    <x v="0"/>
  </r>
  <r>
    <s v="Kenjeran"/>
    <x v="0"/>
  </r>
  <r>
    <s v="Kenjeran"/>
    <x v="0"/>
  </r>
  <r>
    <s v="Krembangan"/>
    <x v="0"/>
  </r>
  <r>
    <s v="Krembangan"/>
    <x v="0"/>
  </r>
  <r>
    <s v="Krembangan"/>
    <x v="0"/>
  </r>
  <r>
    <s v="Krembangan"/>
    <x v="0"/>
  </r>
  <r>
    <s v="Lakarsantri"/>
    <x v="1"/>
  </r>
  <r>
    <s v="Lakarsantri"/>
    <x v="0"/>
  </r>
  <r>
    <s v="Lakarsantri"/>
    <x v="0"/>
  </r>
  <r>
    <s v="Lakarsantri"/>
    <x v="0"/>
  </r>
  <r>
    <s v="Mulyorejo"/>
    <x v="1"/>
  </r>
  <r>
    <s v="Mulyorejo"/>
    <x v="1"/>
  </r>
  <r>
    <s v="Mulyorejo"/>
    <x v="1"/>
  </r>
  <r>
    <s v="Mulyorejo"/>
    <x v="1"/>
  </r>
  <r>
    <s v="Mulyorejo"/>
    <x v="0"/>
  </r>
  <r>
    <s v="Mulyorejo"/>
    <x v="0"/>
  </r>
  <r>
    <s v="Mulyorejo"/>
    <x v="0"/>
  </r>
  <r>
    <s v="Mulyorejo"/>
    <x v="0"/>
  </r>
  <r>
    <s v="Pabean Cantian"/>
    <x v="1"/>
  </r>
  <r>
    <s v="Pabean Cantian"/>
    <x v="1"/>
  </r>
  <r>
    <s v="Pabean Cantian"/>
    <x v="1"/>
  </r>
  <r>
    <s v="Pabean Cantian"/>
    <x v="1"/>
  </r>
  <r>
    <s v="Pabean Cantian"/>
    <x v="0"/>
  </r>
  <r>
    <s v="Pabean Cantian"/>
    <x v="0"/>
  </r>
  <r>
    <s v="Pabean Cantian"/>
    <x v="0"/>
  </r>
  <r>
    <s v="Pabean Cantian"/>
    <x v="0"/>
  </r>
  <r>
    <s v="Pakal"/>
    <x v="1"/>
  </r>
  <r>
    <s v="Pakal"/>
    <x v="0"/>
  </r>
  <r>
    <s v="Pakal"/>
    <x v="0"/>
  </r>
  <r>
    <s v="Pakal"/>
    <x v="0"/>
  </r>
  <r>
    <s v="Pakal"/>
    <x v="0"/>
  </r>
  <r>
    <s v="Pakal"/>
    <x v="0"/>
  </r>
  <r>
    <s v="Rungkut"/>
    <x v="1"/>
  </r>
  <r>
    <s v="Rungkut"/>
    <x v="0"/>
  </r>
  <r>
    <s v="Rungkut"/>
    <x v="0"/>
  </r>
  <r>
    <s v="Rungkut"/>
    <x v="0"/>
  </r>
  <r>
    <s v="Rungkut"/>
    <x v="0"/>
  </r>
  <r>
    <s v="Rungkut"/>
    <x v="0"/>
  </r>
  <r>
    <s v="Sambikerep"/>
    <x v="1"/>
  </r>
  <r>
    <s v="Sambikerep"/>
    <x v="1"/>
  </r>
  <r>
    <s v="Sambikerep"/>
    <x v="0"/>
  </r>
  <r>
    <s v="Sambikerep"/>
    <x v="0"/>
  </r>
  <r>
    <s v="Sawahan"/>
    <x v="1"/>
  </r>
  <r>
    <s v="Sawahan"/>
    <x v="0"/>
  </r>
  <r>
    <s v="Sawahan"/>
    <x v="0"/>
  </r>
  <r>
    <s v="Sawahan"/>
    <x v="0"/>
  </r>
  <r>
    <s v="Sawahan"/>
    <x v="0"/>
  </r>
  <r>
    <s v="Sawahan"/>
    <x v="0"/>
  </r>
  <r>
    <s v="Sawahan"/>
    <x v="0"/>
  </r>
  <r>
    <s v="Sawahan"/>
    <x v="0"/>
  </r>
  <r>
    <s v="Semampir"/>
    <x v="1"/>
  </r>
  <r>
    <s v="Semampir"/>
    <x v="0"/>
  </r>
  <r>
    <s v="Semampir"/>
    <x v="0"/>
  </r>
  <r>
    <s v="Semampir"/>
    <x v="0"/>
  </r>
  <r>
    <s v="Semampir"/>
    <x v="0"/>
  </r>
  <r>
    <s v="Semampir"/>
    <x v="0"/>
  </r>
  <r>
    <s v="Semampir"/>
    <x v="0"/>
  </r>
  <r>
    <s v="Simokerto"/>
    <x v="1"/>
  </r>
  <r>
    <s v="Simokerto"/>
    <x v="1"/>
  </r>
  <r>
    <s v="Simokerto"/>
    <x v="1"/>
  </r>
  <r>
    <s v="Simokerto"/>
    <x v="0"/>
  </r>
  <r>
    <s v="Simokerto"/>
    <x v="0"/>
  </r>
  <r>
    <s v="Simokerto"/>
    <x v="0"/>
  </r>
  <r>
    <s v="Simokerto"/>
    <x v="0"/>
  </r>
  <r>
    <s v="Simokerto"/>
    <x v="0"/>
  </r>
  <r>
    <s v="Simokerto"/>
    <x v="0"/>
  </r>
  <r>
    <s v="Simokerto"/>
    <x v="0"/>
  </r>
  <r>
    <s v="Simokerto"/>
    <x v="0"/>
  </r>
  <r>
    <s v="Sukolilo"/>
    <x v="1"/>
  </r>
  <r>
    <s v="Sukolilo"/>
    <x v="1"/>
  </r>
  <r>
    <s v="Sukolilo"/>
    <x v="1"/>
  </r>
  <r>
    <s v="Sukolilo"/>
    <x v="1"/>
  </r>
  <r>
    <s v="Sukolilo"/>
    <x v="1"/>
  </r>
  <r>
    <s v="Sukolilo"/>
    <x v="0"/>
  </r>
  <r>
    <s v="Sukolilo"/>
    <x v="0"/>
  </r>
  <r>
    <s v="Sukolilo"/>
    <x v="0"/>
  </r>
  <r>
    <s v="Sukolilo"/>
    <x v="0"/>
  </r>
  <r>
    <s v="Sukolilo"/>
    <x v="0"/>
  </r>
  <r>
    <s v="Sukolilo"/>
    <x v="0"/>
  </r>
  <r>
    <s v="Sukomanunggal"/>
    <x v="1"/>
  </r>
  <r>
    <s v="Sukomanunggal"/>
    <x v="0"/>
  </r>
  <r>
    <s v="Sukomanunggal"/>
    <x v="0"/>
  </r>
  <r>
    <s v="Sukomanunggal"/>
    <x v="0"/>
  </r>
  <r>
    <s v="Sukomanunggal"/>
    <x v="0"/>
  </r>
  <r>
    <s v="Sukomanunggal"/>
    <x v="0"/>
  </r>
  <r>
    <s v="Tambaksari"/>
    <x v="1"/>
  </r>
  <r>
    <s v="Tambaksari"/>
    <x v="0"/>
  </r>
  <r>
    <s v="Tambaksari"/>
    <x v="0"/>
  </r>
  <r>
    <s v="Tambaksari"/>
    <x v="0"/>
  </r>
  <r>
    <s v="Tambaksari"/>
    <x v="0"/>
  </r>
  <r>
    <s v="Tandes"/>
    <x v="1"/>
  </r>
  <r>
    <s v="Tandes"/>
    <x v="0"/>
  </r>
  <r>
    <s v="Tandes"/>
    <x v="0"/>
  </r>
  <r>
    <s v="Tandes"/>
    <x v="0"/>
  </r>
  <r>
    <s v="Tandes"/>
    <x v="0"/>
  </r>
  <r>
    <s v="Tegalsari"/>
    <x v="1"/>
  </r>
  <r>
    <s v="Tegalsari"/>
    <x v="1"/>
  </r>
  <r>
    <s v="Tegalsari"/>
    <x v="1"/>
  </r>
  <r>
    <s v="Tegalsari"/>
    <x v="0"/>
  </r>
  <r>
    <s v="Tegalsari"/>
    <x v="0"/>
  </r>
  <r>
    <s v="Tegalsari"/>
    <x v="0"/>
  </r>
  <r>
    <s v="Tenggilis Mejoyo"/>
    <x v="1"/>
  </r>
  <r>
    <s v="Tenggilis Mejoyo"/>
    <x v="0"/>
  </r>
  <r>
    <s v="Tenggilis Mejoyo"/>
    <x v="0"/>
  </r>
  <r>
    <s v="Wiyung"/>
    <x v="1"/>
  </r>
  <r>
    <s v="Wiyung"/>
    <x v="1"/>
  </r>
  <r>
    <s v="Wiyung"/>
    <x v="1"/>
  </r>
  <r>
    <s v="Wiyung"/>
    <x v="1"/>
  </r>
  <r>
    <s v="Wiyung"/>
    <x v="0"/>
  </r>
  <r>
    <s v="Wiyung"/>
    <x v="0"/>
  </r>
  <r>
    <s v="Wiyung"/>
    <x v="0"/>
  </r>
  <r>
    <s v="Wonocolo"/>
    <x v="1"/>
  </r>
  <r>
    <s v="Wonocolo"/>
    <x v="1"/>
  </r>
  <r>
    <s v="Wonocolo"/>
    <x v="0"/>
  </r>
  <r>
    <s v="Wonocolo"/>
    <x v="0"/>
  </r>
  <r>
    <s v="Wonocolo"/>
    <x v="0"/>
  </r>
  <r>
    <s v="Wonocolo"/>
    <x v="0"/>
  </r>
  <r>
    <s v="Wonocolo"/>
    <x v="0"/>
  </r>
  <r>
    <s v="Wonokromo"/>
    <x v="1"/>
  </r>
  <r>
    <s v="Wonokromo"/>
    <x v="1"/>
  </r>
  <r>
    <s v="Wonokromo"/>
    <x v="1"/>
  </r>
  <r>
    <s v="Wonokromo"/>
    <x v="1"/>
  </r>
  <r>
    <s v="Wonokromo"/>
    <x v="1"/>
  </r>
  <r>
    <s v="Wonokromo"/>
    <x v="1"/>
  </r>
  <r>
    <s v="Wonokromo"/>
    <x v="1"/>
  </r>
  <r>
    <s v="Wonokromo"/>
    <x v="1"/>
  </r>
  <r>
    <s v="Wonokromo"/>
    <x v="0"/>
  </r>
  <r>
    <s v="Wonokromo"/>
    <x v="0"/>
  </r>
  <r>
    <s v="Wonokromo"/>
    <x v="0"/>
  </r>
  <r>
    <s v="Wonokromo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s v="Puskesmas "/>
  </r>
  <r>
    <x v="0"/>
    <s v="Puskesmas "/>
  </r>
  <r>
    <x v="1"/>
    <s v="Puskesmas "/>
  </r>
  <r>
    <x v="1"/>
    <s v="Puskesmas "/>
  </r>
  <r>
    <x v="1"/>
    <s v="Puskesmas "/>
  </r>
  <r>
    <x v="2"/>
    <s v="Puskesmas "/>
  </r>
  <r>
    <x v="2"/>
    <s v="Puskesmas "/>
  </r>
  <r>
    <x v="2"/>
    <s v="Puskesmas "/>
  </r>
  <r>
    <x v="3"/>
    <s v="Puskesmas "/>
  </r>
  <r>
    <x v="3"/>
    <s v="Puskesmas "/>
  </r>
  <r>
    <x v="3"/>
    <s v="Puskesmas "/>
  </r>
  <r>
    <x v="4"/>
    <s v="Puskesmas "/>
  </r>
  <r>
    <x v="4"/>
    <s v="Puskesmas "/>
  </r>
  <r>
    <x v="4"/>
    <s v="Puskesmas "/>
  </r>
  <r>
    <x v="5"/>
    <s v="Puskesmas "/>
  </r>
  <r>
    <x v="5"/>
    <s v="Puskesmas "/>
  </r>
  <r>
    <x v="6"/>
    <s v="Puskesmas "/>
  </r>
  <r>
    <x v="6"/>
    <s v="Puskesmas "/>
  </r>
  <r>
    <x v="6"/>
    <s v="Puskesmas "/>
  </r>
  <r>
    <x v="7"/>
    <s v="Puskesmas "/>
  </r>
  <r>
    <x v="7"/>
    <s v="Puskesmas "/>
  </r>
  <r>
    <x v="7"/>
    <s v="Puskesmas "/>
  </r>
  <r>
    <x v="7"/>
    <s v="Puskesmas "/>
  </r>
  <r>
    <x v="8"/>
    <s v="Puskesmas "/>
  </r>
  <r>
    <x v="8"/>
    <s v="Puskesmas "/>
  </r>
  <r>
    <x v="9"/>
    <s v="Puskesmas "/>
  </r>
  <r>
    <x v="9"/>
    <s v="Puskesmas "/>
  </r>
  <r>
    <x v="9"/>
    <s v="Puskesmas "/>
  </r>
  <r>
    <x v="9"/>
    <s v="Puskesmas "/>
  </r>
  <r>
    <x v="9"/>
    <s v="Puskesmas "/>
  </r>
  <r>
    <x v="10"/>
    <s v="Puskesmas "/>
  </r>
  <r>
    <x v="10"/>
    <s v="Puskesmas "/>
  </r>
  <r>
    <x v="10"/>
    <s v="Puskesmas "/>
  </r>
  <r>
    <x v="11"/>
    <s v="Puskesmas "/>
  </r>
  <r>
    <x v="11"/>
    <s v="Puskesmas "/>
  </r>
  <r>
    <x v="11"/>
    <s v="Puskesmas "/>
  </r>
  <r>
    <x v="11"/>
    <s v="Puskesmas "/>
  </r>
  <r>
    <x v="11"/>
    <s v="Puskesmas "/>
  </r>
  <r>
    <x v="12"/>
    <s v="Puskesmas "/>
  </r>
  <r>
    <x v="12"/>
    <s v="Puskesmas "/>
  </r>
  <r>
    <x v="12"/>
    <s v="Puskesmas "/>
  </r>
  <r>
    <x v="12"/>
    <s v="Puskesmas "/>
  </r>
  <r>
    <x v="13"/>
    <s v="Puskesmas "/>
  </r>
  <r>
    <x v="13"/>
    <s v="Puskesmas "/>
  </r>
  <r>
    <x v="13"/>
    <s v="Puskesmas "/>
  </r>
  <r>
    <x v="14"/>
    <s v="Puskesmas "/>
  </r>
  <r>
    <x v="14"/>
    <s v="Puskesmas "/>
  </r>
  <r>
    <x v="14"/>
    <s v="Puskesmas "/>
  </r>
  <r>
    <x v="14"/>
    <s v="Puskesmas "/>
  </r>
  <r>
    <x v="15"/>
    <s v="Puskesmas "/>
  </r>
  <r>
    <x v="15"/>
    <s v="Puskesmas "/>
  </r>
  <r>
    <x v="15"/>
    <s v="Puskesmas "/>
  </r>
  <r>
    <x v="15"/>
    <s v="Puskesmas "/>
  </r>
  <r>
    <x v="16"/>
    <s v="Puskesmas "/>
  </r>
  <r>
    <x v="16"/>
    <s v="Puskesmas "/>
  </r>
  <r>
    <x v="16"/>
    <s v="Puskesmas "/>
  </r>
  <r>
    <x v="16"/>
    <s v="Puskesmas "/>
  </r>
  <r>
    <x v="16"/>
    <s v="Puskesmas "/>
  </r>
  <r>
    <x v="17"/>
    <s v="Puskesmas "/>
  </r>
  <r>
    <x v="17"/>
    <s v="Puskesmas "/>
  </r>
  <r>
    <x v="17"/>
    <s v="Puskesmas "/>
  </r>
  <r>
    <x v="17"/>
    <s v="Puskesmas "/>
  </r>
  <r>
    <x v="17"/>
    <s v="Puskesmas "/>
  </r>
  <r>
    <x v="18"/>
    <s v="Puskesmas "/>
  </r>
  <r>
    <x v="18"/>
    <s v="Puskesmas "/>
  </r>
  <r>
    <x v="19"/>
    <s v="Puskesmas "/>
  </r>
  <r>
    <x v="19"/>
    <s v="Puskesmas "/>
  </r>
  <r>
    <x v="19"/>
    <s v="Puskesmas "/>
  </r>
  <r>
    <x v="19"/>
    <s v="Puskesmas "/>
  </r>
  <r>
    <x v="19"/>
    <s v="Puskesmas "/>
  </r>
  <r>
    <x v="19"/>
    <s v="Puskesmas "/>
  </r>
  <r>
    <x v="19"/>
    <s v="Puskesmas "/>
  </r>
  <r>
    <x v="20"/>
    <s v="Puskesmas "/>
  </r>
  <r>
    <x v="20"/>
    <s v="Puskesmas "/>
  </r>
  <r>
    <x v="20"/>
    <s v="Puskesmas "/>
  </r>
  <r>
    <x v="20"/>
    <s v="Puskesmas "/>
  </r>
  <r>
    <x v="20"/>
    <s v="Puskesmas "/>
  </r>
  <r>
    <x v="20"/>
    <s v="Puskesmas "/>
  </r>
  <r>
    <x v="21"/>
    <s v="Puskesmas "/>
  </r>
  <r>
    <x v="21"/>
    <s v="Puskesmas "/>
  </r>
  <r>
    <x v="21"/>
    <s v="Puskesmas "/>
  </r>
  <r>
    <x v="21"/>
    <s v="Puskesmas "/>
  </r>
  <r>
    <x v="21"/>
    <s v="Puskesmas "/>
  </r>
  <r>
    <x v="21"/>
    <s v="Puskesmas "/>
  </r>
  <r>
    <x v="21"/>
    <s v="Puskesmas "/>
  </r>
  <r>
    <x v="21"/>
    <s v="Puskesmas "/>
  </r>
  <r>
    <x v="22"/>
    <s v="Puskesmas "/>
  </r>
  <r>
    <x v="22"/>
    <s v="Puskesmas "/>
  </r>
  <r>
    <x v="22"/>
    <s v="Puskesmas "/>
  </r>
  <r>
    <x v="22"/>
    <s v="Puskesmas "/>
  </r>
  <r>
    <x v="22"/>
    <s v="Puskesmas "/>
  </r>
  <r>
    <x v="22"/>
    <s v="Puskesmas "/>
  </r>
  <r>
    <x v="23"/>
    <s v="Puskesmas "/>
  </r>
  <r>
    <x v="23"/>
    <s v="Puskesmas "/>
  </r>
  <r>
    <x v="23"/>
    <s v="Puskesmas "/>
  </r>
  <r>
    <x v="23"/>
    <s v="Puskesmas "/>
  </r>
  <r>
    <x v="23"/>
    <s v="Puskesmas "/>
  </r>
  <r>
    <x v="24"/>
    <s v="Puskesmas "/>
  </r>
  <r>
    <x v="24"/>
    <s v="Puskesmas "/>
  </r>
  <r>
    <x v="24"/>
    <s v="Puskesmas "/>
  </r>
  <r>
    <x v="24"/>
    <s v="Puskesmas "/>
  </r>
  <r>
    <x v="25"/>
    <s v="Puskesmas "/>
  </r>
  <r>
    <x v="25"/>
    <s v="Puskesmas "/>
  </r>
  <r>
    <x v="25"/>
    <s v="Puskesmas "/>
  </r>
  <r>
    <x v="25"/>
    <s v="Puskesmas "/>
  </r>
  <r>
    <x v="26"/>
    <s v="Puskesmas "/>
  </r>
  <r>
    <x v="26"/>
    <s v="Puskesmas "/>
  </r>
  <r>
    <x v="26"/>
    <s v="Puskesmas "/>
  </r>
  <r>
    <x v="27"/>
    <s v="Puskesmas "/>
  </r>
  <r>
    <x v="27"/>
    <s v="Puskesmas "/>
  </r>
  <r>
    <x v="28"/>
    <s v="Puskesmas "/>
  </r>
  <r>
    <x v="28"/>
    <s v="Puskesmas "/>
  </r>
  <r>
    <x v="28"/>
    <s v="Puskesmas "/>
  </r>
  <r>
    <x v="29"/>
    <s v="Puskesmas "/>
  </r>
  <r>
    <x v="29"/>
    <s v="Puskesmas "/>
  </r>
  <r>
    <x v="29"/>
    <s v="Puskesmas "/>
  </r>
  <r>
    <x v="29"/>
    <s v="Puskesmas "/>
  </r>
  <r>
    <x v="29"/>
    <s v="Puskesmas "/>
  </r>
  <r>
    <x v="30"/>
    <s v="Puskesmas "/>
  </r>
  <r>
    <x v="30"/>
    <s v="Puskesmas "/>
  </r>
  <r>
    <x v="30"/>
    <s v="Puskesmas "/>
  </r>
  <r>
    <x v="30"/>
    <s v="Puskesmas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D20AA-3AD6-4A05-9D2C-B50256B5162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6:B208" firstHeaderRow="1" firstDataRow="1" firstDataCol="1"/>
  <pivotFields count="4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Jenis Faskes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B0A6F-01DF-40EF-80AA-009D6DA8585D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35" firstHeaderRow="1" firstDataRow="1" firstDataCol="1"/>
  <pivotFields count="2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Jenis Faskes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FD7EA-EFDC-4768-AC1E-863BBA57AF8A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E3:F6" firstHeaderRow="1" firstDataRow="1" firstDataCol="1"/>
  <pivotFields count="2">
    <pivotField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Jenis Faskes" fld="1" subtotal="count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AF5EC-D1CC-43F0-9ACD-B8A3E63F0580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3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Jenis Faskes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21E5E-A0ED-4FD3-81F6-B1D0D4106844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29" firstHeaderRow="1" firstDataRow="1" firstDataCol="1"/>
  <pivotFields count="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Jenis Faskes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9F34-4642-46DF-BA65-6D4438216AE9}">
  <dimension ref="A1:F56"/>
  <sheetViews>
    <sheetView workbookViewId="0">
      <selection activeCell="R24" sqref="R24"/>
    </sheetView>
  </sheetViews>
  <sheetFormatPr defaultRowHeight="15" x14ac:dyDescent="0.25"/>
  <cols>
    <col min="1" max="1" width="62.140625" style="5" bestFit="1" customWidth="1"/>
    <col min="2" max="2" width="78.85546875" style="5" bestFit="1" customWidth="1"/>
    <col min="3" max="16384" width="9.140625" style="5"/>
  </cols>
  <sheetData>
    <row r="1" spans="1:6" ht="3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5" t="s">
        <v>6</v>
      </c>
      <c r="B2" s="5">
        <v>9</v>
      </c>
      <c r="C2" s="5">
        <v>7</v>
      </c>
      <c r="D2" s="5">
        <v>14</v>
      </c>
      <c r="E2" s="5">
        <v>3</v>
      </c>
      <c r="F2" s="5">
        <v>2</v>
      </c>
    </row>
    <row r="3" spans="1:6" x14ac:dyDescent="0.25">
      <c r="A3" s="5" t="s">
        <v>7</v>
      </c>
      <c r="B3" s="5">
        <v>12</v>
      </c>
      <c r="C3" s="5">
        <v>11</v>
      </c>
      <c r="D3" s="5">
        <v>12</v>
      </c>
      <c r="E3" s="5">
        <v>2</v>
      </c>
      <c r="F3" s="5">
        <v>1</v>
      </c>
    </row>
    <row r="4" spans="1:6" x14ac:dyDescent="0.25">
      <c r="A4" s="5" t="s">
        <v>8</v>
      </c>
      <c r="B4" s="5">
        <v>8</v>
      </c>
      <c r="C4" s="5">
        <v>5</v>
      </c>
      <c r="D4" s="5">
        <v>8</v>
      </c>
      <c r="E4" s="5">
        <v>2</v>
      </c>
      <c r="F4" s="5">
        <v>2</v>
      </c>
    </row>
    <row r="5" spans="1:6" x14ac:dyDescent="0.25">
      <c r="A5" s="5" t="s">
        <v>9</v>
      </c>
      <c r="B5" s="5">
        <v>21</v>
      </c>
      <c r="C5" s="5">
        <v>17</v>
      </c>
      <c r="D5" s="5">
        <v>19</v>
      </c>
      <c r="E5" s="5">
        <v>6</v>
      </c>
      <c r="F5" s="5">
        <v>4</v>
      </c>
    </row>
    <row r="6" spans="1:6" x14ac:dyDescent="0.25">
      <c r="A6" s="5" t="s">
        <v>10</v>
      </c>
      <c r="B6" s="5">
        <v>8</v>
      </c>
      <c r="C6" s="5">
        <v>7</v>
      </c>
      <c r="D6" s="5">
        <v>15</v>
      </c>
      <c r="E6" s="5">
        <v>3</v>
      </c>
      <c r="F6" s="5">
        <v>1</v>
      </c>
    </row>
    <row r="7" spans="1:6" x14ac:dyDescent="0.25">
      <c r="A7" s="5" t="s">
        <v>11</v>
      </c>
      <c r="B7" s="5">
        <v>9</v>
      </c>
      <c r="C7" s="5">
        <v>7</v>
      </c>
      <c r="D7" s="5">
        <v>14</v>
      </c>
      <c r="E7" s="5">
        <v>3</v>
      </c>
      <c r="F7" s="5">
        <v>2</v>
      </c>
    </row>
    <row r="8" spans="1:6" x14ac:dyDescent="0.25">
      <c r="A8" s="5" t="s">
        <v>12</v>
      </c>
      <c r="B8" s="5">
        <v>15</v>
      </c>
      <c r="C8" s="5">
        <v>15</v>
      </c>
      <c r="D8" s="5">
        <v>22</v>
      </c>
      <c r="E8" s="5">
        <v>4</v>
      </c>
      <c r="F8" s="5">
        <v>2</v>
      </c>
    </row>
    <row r="9" spans="1:6" x14ac:dyDescent="0.25">
      <c r="A9" s="5" t="s">
        <v>13</v>
      </c>
      <c r="B9" s="5">
        <v>21</v>
      </c>
      <c r="C9" s="5">
        <v>15</v>
      </c>
      <c r="D9" s="5">
        <v>22</v>
      </c>
      <c r="E9" s="5">
        <v>6</v>
      </c>
      <c r="F9" s="5">
        <v>5</v>
      </c>
    </row>
    <row r="10" spans="1:6" x14ac:dyDescent="0.25">
      <c r="A10" s="5" t="s">
        <v>14</v>
      </c>
      <c r="B10" s="5">
        <v>14</v>
      </c>
      <c r="C10" s="5">
        <v>13</v>
      </c>
      <c r="D10" s="5">
        <v>20</v>
      </c>
      <c r="E10" s="5">
        <v>4</v>
      </c>
      <c r="F10" s="5">
        <v>2</v>
      </c>
    </row>
    <row r="11" spans="1:6" x14ac:dyDescent="0.25">
      <c r="A11" s="5" t="s">
        <v>15</v>
      </c>
      <c r="B11" s="5">
        <v>13</v>
      </c>
      <c r="C11" s="5">
        <v>12</v>
      </c>
      <c r="D11" s="5">
        <v>12</v>
      </c>
      <c r="E11" s="5">
        <v>4</v>
      </c>
      <c r="F11" s="5">
        <v>2</v>
      </c>
    </row>
    <row r="12" spans="1:6" x14ac:dyDescent="0.25">
      <c r="A12" s="5" t="s">
        <v>16</v>
      </c>
      <c r="B12" s="5">
        <v>24</v>
      </c>
      <c r="C12" s="5">
        <v>27</v>
      </c>
      <c r="D12" s="5">
        <v>22</v>
      </c>
      <c r="E12" s="5">
        <v>7</v>
      </c>
      <c r="F12" s="5">
        <v>4</v>
      </c>
    </row>
    <row r="13" spans="1:6" x14ac:dyDescent="0.25">
      <c r="A13" s="5" t="s">
        <v>17</v>
      </c>
      <c r="B13" s="5">
        <v>9</v>
      </c>
      <c r="C13" s="5">
        <v>5</v>
      </c>
      <c r="D13" s="5">
        <v>11</v>
      </c>
      <c r="E13" s="5">
        <v>2</v>
      </c>
      <c r="F13" s="5">
        <v>2</v>
      </c>
    </row>
    <row r="14" spans="1:6" x14ac:dyDescent="0.25">
      <c r="A14" s="5" t="s">
        <v>18</v>
      </c>
      <c r="B14" s="5">
        <v>15</v>
      </c>
      <c r="C14" s="5">
        <v>14</v>
      </c>
      <c r="D14" s="5">
        <v>17</v>
      </c>
      <c r="E14" s="5">
        <v>4</v>
      </c>
      <c r="F14" s="5">
        <v>2</v>
      </c>
    </row>
    <row r="15" spans="1:6" x14ac:dyDescent="0.25">
      <c r="A15" s="5" t="s">
        <v>19</v>
      </c>
      <c r="B15" s="5">
        <v>15</v>
      </c>
      <c r="C15" s="5">
        <v>11</v>
      </c>
      <c r="D15" s="5">
        <v>14</v>
      </c>
      <c r="E15" s="5">
        <v>6</v>
      </c>
      <c r="F15" s="5">
        <v>4</v>
      </c>
    </row>
    <row r="16" spans="1:6" x14ac:dyDescent="0.25">
      <c r="A16" s="5" t="s">
        <v>20</v>
      </c>
      <c r="B16" s="5">
        <v>10</v>
      </c>
      <c r="C16" s="5">
        <v>8</v>
      </c>
      <c r="D16" s="5">
        <v>11</v>
      </c>
      <c r="E16" s="5">
        <v>4</v>
      </c>
      <c r="F16" s="5">
        <v>3</v>
      </c>
    </row>
    <row r="17" spans="1:6" x14ac:dyDescent="0.25">
      <c r="A17" s="5" t="s">
        <v>21</v>
      </c>
      <c r="B17" s="5">
        <v>15</v>
      </c>
      <c r="C17" s="5">
        <v>19</v>
      </c>
      <c r="D17" s="5">
        <v>26</v>
      </c>
      <c r="E17" s="5">
        <v>4</v>
      </c>
      <c r="F17" s="5">
        <v>3</v>
      </c>
    </row>
    <row r="18" spans="1:6" x14ac:dyDescent="0.25">
      <c r="A18" s="5" t="s">
        <v>22</v>
      </c>
      <c r="B18" s="5">
        <v>16</v>
      </c>
      <c r="C18" s="5">
        <v>19</v>
      </c>
      <c r="D18" s="5">
        <v>26</v>
      </c>
      <c r="E18" s="5">
        <v>5</v>
      </c>
      <c r="F18" s="5">
        <v>2</v>
      </c>
    </row>
    <row r="19" spans="1:6" x14ac:dyDescent="0.25">
      <c r="A19" s="5" t="s">
        <v>23</v>
      </c>
      <c r="B19" s="5">
        <v>28</v>
      </c>
      <c r="C19" s="5">
        <v>25</v>
      </c>
      <c r="D19" s="5">
        <v>31</v>
      </c>
      <c r="E19" s="5">
        <v>9</v>
      </c>
      <c r="F19" s="5">
        <v>7</v>
      </c>
    </row>
    <row r="20" spans="1:6" x14ac:dyDescent="0.25">
      <c r="A20" s="5" t="s">
        <v>24</v>
      </c>
      <c r="B20" s="5">
        <v>11</v>
      </c>
      <c r="C20" s="5">
        <v>9</v>
      </c>
      <c r="D20" s="5">
        <v>11</v>
      </c>
      <c r="E20" s="5">
        <v>4</v>
      </c>
      <c r="F20" s="5">
        <v>2</v>
      </c>
    </row>
    <row r="21" spans="1:6" x14ac:dyDescent="0.25">
      <c r="A21" s="5" t="s">
        <v>25</v>
      </c>
      <c r="B21" s="5">
        <v>11</v>
      </c>
      <c r="C21" s="5">
        <v>10</v>
      </c>
      <c r="D21" s="5">
        <v>13</v>
      </c>
      <c r="E21" s="5">
        <v>4</v>
      </c>
      <c r="F21" s="5">
        <v>2</v>
      </c>
    </row>
    <row r="22" spans="1:6" x14ac:dyDescent="0.25">
      <c r="A22" s="5" t="s">
        <v>26</v>
      </c>
      <c r="B22" s="5">
        <v>15</v>
      </c>
      <c r="C22" s="5">
        <v>14</v>
      </c>
      <c r="D22" s="5">
        <v>18</v>
      </c>
      <c r="E22" s="5">
        <v>6</v>
      </c>
      <c r="F22" s="5">
        <v>3</v>
      </c>
    </row>
    <row r="23" spans="1:6" x14ac:dyDescent="0.25">
      <c r="A23" s="5" t="s">
        <v>27</v>
      </c>
      <c r="B23" s="5">
        <v>25</v>
      </c>
      <c r="C23" s="5">
        <v>28</v>
      </c>
      <c r="D23" s="5">
        <v>27</v>
      </c>
      <c r="E23" s="5">
        <v>8</v>
      </c>
      <c r="F23" s="5">
        <v>7</v>
      </c>
    </row>
    <row r="24" spans="1:6" x14ac:dyDescent="0.25">
      <c r="A24" s="5" t="s">
        <v>28</v>
      </c>
      <c r="B24" s="5">
        <v>6</v>
      </c>
      <c r="C24" s="5">
        <v>5</v>
      </c>
      <c r="D24" s="5">
        <v>9</v>
      </c>
      <c r="E24" s="5">
        <v>2</v>
      </c>
      <c r="F24" s="5">
        <v>1</v>
      </c>
    </row>
    <row r="25" spans="1:6" x14ac:dyDescent="0.25">
      <c r="A25" s="5" t="s">
        <v>29</v>
      </c>
      <c r="B25" s="5">
        <v>14</v>
      </c>
      <c r="C25" s="5">
        <v>14</v>
      </c>
      <c r="D25" s="5">
        <v>15</v>
      </c>
      <c r="E25" s="5">
        <v>4</v>
      </c>
      <c r="F25" s="5">
        <v>3</v>
      </c>
    </row>
    <row r="26" spans="1:6" x14ac:dyDescent="0.25">
      <c r="A26" s="5" t="s">
        <v>30</v>
      </c>
      <c r="B26" s="5">
        <v>23</v>
      </c>
      <c r="C26" s="5">
        <v>22</v>
      </c>
      <c r="D26" s="5">
        <v>16</v>
      </c>
      <c r="E26" s="5">
        <v>8</v>
      </c>
      <c r="F26" s="5">
        <v>6</v>
      </c>
    </row>
    <row r="27" spans="1:6" x14ac:dyDescent="0.25">
      <c r="A27" s="5" t="s">
        <v>31</v>
      </c>
      <c r="B27" s="5">
        <v>7</v>
      </c>
      <c r="C27" s="5">
        <v>5</v>
      </c>
      <c r="D27" s="5">
        <v>10</v>
      </c>
      <c r="E27" s="5">
        <v>2</v>
      </c>
      <c r="F27" s="5">
        <v>1</v>
      </c>
    </row>
    <row r="28" spans="1:6" x14ac:dyDescent="0.25">
      <c r="A28" s="5" t="s">
        <v>32</v>
      </c>
      <c r="B28" s="5">
        <v>10</v>
      </c>
      <c r="C28" s="5">
        <v>9</v>
      </c>
      <c r="D28" s="5">
        <v>11</v>
      </c>
      <c r="E28" s="5">
        <v>4</v>
      </c>
      <c r="F28" s="5">
        <v>2</v>
      </c>
    </row>
    <row r="29" spans="1:6" x14ac:dyDescent="0.25">
      <c r="A29" s="5" t="s">
        <v>33</v>
      </c>
      <c r="B29" s="5">
        <v>18</v>
      </c>
      <c r="C29" s="5">
        <v>21</v>
      </c>
      <c r="D29" s="5">
        <v>30</v>
      </c>
      <c r="E29" s="5">
        <v>7</v>
      </c>
      <c r="F29" s="5">
        <v>6</v>
      </c>
    </row>
    <row r="30" spans="1:6" x14ac:dyDescent="0.25">
      <c r="A30" s="5" t="s">
        <v>34</v>
      </c>
      <c r="B30" s="5">
        <v>6</v>
      </c>
      <c r="C30" s="5">
        <v>5</v>
      </c>
      <c r="D30" s="5">
        <v>6</v>
      </c>
      <c r="E30" s="5">
        <v>2</v>
      </c>
      <c r="F30" s="5">
        <v>2</v>
      </c>
    </row>
    <row r="31" spans="1:6" x14ac:dyDescent="0.25">
      <c r="A31" s="5" t="s">
        <v>35</v>
      </c>
      <c r="B31" s="5">
        <v>8</v>
      </c>
      <c r="C31" s="5">
        <v>9</v>
      </c>
      <c r="D31" s="5">
        <v>15</v>
      </c>
      <c r="E31" s="5">
        <v>2</v>
      </c>
      <c r="F31" s="5">
        <v>2</v>
      </c>
    </row>
    <row r="32" spans="1:6" x14ac:dyDescent="0.25">
      <c r="A32" s="5" t="s">
        <v>36</v>
      </c>
      <c r="B32" s="5">
        <v>7</v>
      </c>
      <c r="C32" s="5">
        <v>8</v>
      </c>
      <c r="D32" s="5">
        <v>10</v>
      </c>
      <c r="E32" s="5">
        <v>2</v>
      </c>
      <c r="F32" s="5">
        <v>1</v>
      </c>
    </row>
    <row r="33" spans="1:6" x14ac:dyDescent="0.25">
      <c r="A33" s="5" t="s">
        <v>37</v>
      </c>
      <c r="B33" s="5">
        <v>424</v>
      </c>
      <c r="C33" s="5">
        <v>396</v>
      </c>
      <c r="D33" s="5">
        <v>507</v>
      </c>
      <c r="E33" s="5">
        <v>133</v>
      </c>
      <c r="F33" s="5">
        <v>86</v>
      </c>
    </row>
    <row r="36" spans="1:6" x14ac:dyDescent="0.25">
      <c r="A36" s="5" t="s">
        <v>38</v>
      </c>
      <c r="B36" s="5" t="s">
        <v>39</v>
      </c>
    </row>
    <row r="37" spans="1:6" x14ac:dyDescent="0.25">
      <c r="A37" s="5" t="s">
        <v>40</v>
      </c>
      <c r="B37" s="5" t="s">
        <v>41</v>
      </c>
    </row>
    <row r="38" spans="1:6" x14ac:dyDescent="0.25">
      <c r="A38" s="5" t="s">
        <v>42</v>
      </c>
    </row>
    <row r="39" spans="1:6" x14ac:dyDescent="0.25">
      <c r="A39" s="5" t="s">
        <v>43</v>
      </c>
    </row>
    <row r="42" spans="1:6" x14ac:dyDescent="0.25">
      <c r="A42" s="5" t="s">
        <v>44</v>
      </c>
      <c r="B42" s="5" t="s">
        <v>39</v>
      </c>
    </row>
    <row r="45" spans="1:6" x14ac:dyDescent="0.25">
      <c r="A45" s="5" t="s">
        <v>45</v>
      </c>
      <c r="B45" s="5" t="s">
        <v>46</v>
      </c>
    </row>
    <row r="46" spans="1:6" x14ac:dyDescent="0.25">
      <c r="A46" s="5" t="s">
        <v>47</v>
      </c>
      <c r="B46" s="5" t="s">
        <v>48</v>
      </c>
    </row>
    <row r="47" spans="1:6" x14ac:dyDescent="0.25">
      <c r="A47" s="5" t="s">
        <v>49</v>
      </c>
    </row>
    <row r="48" spans="1:6" x14ac:dyDescent="0.25">
      <c r="A48" s="5" t="s">
        <v>50</v>
      </c>
      <c r="B48" s="5" t="s">
        <v>51</v>
      </c>
    </row>
    <row r="49" spans="1:2" x14ac:dyDescent="0.25">
      <c r="A49" s="5" t="s">
        <v>52</v>
      </c>
      <c r="B49" s="5" t="s">
        <v>53</v>
      </c>
    </row>
    <row r="50" spans="1:2" x14ac:dyDescent="0.25">
      <c r="A50" s="5">
        <v>0</v>
      </c>
      <c r="B50" s="5" t="s">
        <v>54</v>
      </c>
    </row>
    <row r="51" spans="1:2" x14ac:dyDescent="0.25">
      <c r="A51" s="5" t="s">
        <v>55</v>
      </c>
      <c r="B51" s="5" t="s">
        <v>56</v>
      </c>
    </row>
    <row r="52" spans="1:2" x14ac:dyDescent="0.25">
      <c r="A52" s="5" t="s">
        <v>57</v>
      </c>
      <c r="B52" s="5" t="s">
        <v>58</v>
      </c>
    </row>
    <row r="53" spans="1:2" x14ac:dyDescent="0.25">
      <c r="A53" s="5" t="s">
        <v>59</v>
      </c>
      <c r="B53" s="5" t="s">
        <v>60</v>
      </c>
    </row>
    <row r="54" spans="1:2" x14ac:dyDescent="0.25">
      <c r="A54" s="5" t="s">
        <v>61</v>
      </c>
      <c r="B54" s="5" t="s">
        <v>62</v>
      </c>
    </row>
    <row r="55" spans="1:2" x14ac:dyDescent="0.25">
      <c r="A55" s="5" t="s">
        <v>63</v>
      </c>
      <c r="B55" s="5" t="s">
        <v>64</v>
      </c>
    </row>
    <row r="56" spans="1:2" x14ac:dyDescent="0.25">
      <c r="A56" s="5" t="s">
        <v>65</v>
      </c>
      <c r="B56" s="5" t="s">
        <v>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61F8-253A-45B9-A014-49606AAF08E9}">
  <dimension ref="A1:U74"/>
  <sheetViews>
    <sheetView zoomScale="106" zoomScaleNormal="106" workbookViewId="0">
      <selection activeCell="C44" sqref="C44:C74"/>
    </sheetView>
  </sheetViews>
  <sheetFormatPr defaultRowHeight="15" x14ac:dyDescent="0.25"/>
  <cols>
    <col min="1" max="1" width="5.42578125" bestFit="1" customWidth="1"/>
    <col min="3" max="3" width="10.7109375" customWidth="1"/>
    <col min="5" max="5" width="11" customWidth="1"/>
    <col min="6" max="6" width="9.85546875" customWidth="1"/>
    <col min="7" max="7" width="16.28515625" bestFit="1" customWidth="1"/>
    <col min="8" max="8" width="10.5703125" bestFit="1" customWidth="1"/>
    <col min="9" max="9" width="13.85546875" bestFit="1" customWidth="1"/>
    <col min="10" max="10" width="16.28515625" bestFit="1" customWidth="1"/>
    <col min="11" max="11" width="17.5703125" bestFit="1" customWidth="1"/>
  </cols>
  <sheetData>
    <row r="1" spans="1:15" x14ac:dyDescent="0.25">
      <c r="A1" s="55" t="s">
        <v>393</v>
      </c>
      <c r="B1" s="55" t="s">
        <v>394</v>
      </c>
      <c r="C1" s="55" t="s">
        <v>395</v>
      </c>
      <c r="D1" s="55" t="s">
        <v>396</v>
      </c>
      <c r="E1" s="57" t="s">
        <v>400</v>
      </c>
      <c r="F1" s="57" t="s">
        <v>401</v>
      </c>
      <c r="G1" s="57" t="s">
        <v>402</v>
      </c>
      <c r="H1" s="57" t="s">
        <v>403</v>
      </c>
      <c r="I1" s="57" t="s">
        <v>397</v>
      </c>
      <c r="J1" s="57" t="s">
        <v>404</v>
      </c>
      <c r="K1" s="57" t="s">
        <v>405</v>
      </c>
      <c r="M1" s="56" t="s">
        <v>398</v>
      </c>
      <c r="N1" s="56" t="s">
        <v>399</v>
      </c>
    </row>
    <row r="2" spans="1:15" x14ac:dyDescent="0.25">
      <c r="A2">
        <v>1</v>
      </c>
      <c r="B2" s="5">
        <v>2</v>
      </c>
      <c r="C2" s="5">
        <v>11</v>
      </c>
      <c r="D2">
        <f>$N$5+($N$4*B2)</f>
        <v>17.01152737752161</v>
      </c>
      <c r="E2">
        <f>B2-$M$2</f>
        <v>-3.870967741935484</v>
      </c>
      <c r="F2">
        <f>C2-$N$2</f>
        <v>-15.419354838709676</v>
      </c>
      <c r="G2">
        <f>E2*F2</f>
        <v>59.687825182101975</v>
      </c>
      <c r="H2">
        <f>E2^2</f>
        <v>14.984391259105101</v>
      </c>
      <c r="I2">
        <f>(C2-D2)^2</f>
        <v>36.138461410691839</v>
      </c>
      <c r="J2">
        <f>(D2-$N$2)^2</f>
        <v>88.507217539484301</v>
      </c>
      <c r="K2">
        <f>(C2-$N$2)^2</f>
        <v>237.75650364203949</v>
      </c>
      <c r="M2" s="1">
        <f>AVERAGE(B2:B32)</f>
        <v>5.870967741935484</v>
      </c>
      <c r="N2">
        <f>AVERAGE(C2:C32)</f>
        <v>26.419354838709676</v>
      </c>
    </row>
    <row r="3" spans="1:15" x14ac:dyDescent="0.25">
      <c r="A3">
        <v>2</v>
      </c>
      <c r="B3" s="5">
        <v>5</v>
      </c>
      <c r="C3" s="5">
        <v>17</v>
      </c>
      <c r="D3">
        <f t="shared" ref="D3:D32" si="0">$N$5+($N$4*B3)</f>
        <v>24.30259365994236</v>
      </c>
      <c r="E3">
        <f t="shared" ref="E3:E32" si="1">B3-$M$2</f>
        <v>-0.87096774193548399</v>
      </c>
      <c r="F3">
        <f t="shared" ref="F3:F32" si="2">C3-$N$2</f>
        <v>-9.4193548387096762</v>
      </c>
      <c r="G3">
        <f t="shared" ref="G3:G32" si="3">E3*F3</f>
        <v>8.2039542143600421</v>
      </c>
      <c r="H3">
        <f t="shared" ref="H3:H32" si="4">E3^2</f>
        <v>0.75858480749219581</v>
      </c>
      <c r="I3">
        <f t="shared" ref="I3:I32" si="5">(C3-D3)^2</f>
        <v>53.327874162230358</v>
      </c>
      <c r="J3">
        <f t="shared" ref="J3:J32" si="6">(D3-$N$2)^2</f>
        <v>4.4806778879363973</v>
      </c>
      <c r="K3">
        <f t="shared" ref="K3:K32" si="7">(C3-$N$2)^2</f>
        <v>88.724245577523391</v>
      </c>
    </row>
    <row r="4" spans="1:15" x14ac:dyDescent="0.25">
      <c r="A4">
        <v>3</v>
      </c>
      <c r="B4" s="5">
        <v>4</v>
      </c>
      <c r="C4" s="5">
        <v>19</v>
      </c>
      <c r="D4">
        <f t="shared" si="0"/>
        <v>21.872238232468778</v>
      </c>
      <c r="E4">
        <f t="shared" si="1"/>
        <v>-1.870967741935484</v>
      </c>
      <c r="F4">
        <f t="shared" si="2"/>
        <v>-7.4193548387096762</v>
      </c>
      <c r="G4">
        <f t="shared" si="3"/>
        <v>13.88137356919875</v>
      </c>
      <c r="H4">
        <f t="shared" si="4"/>
        <v>3.5005202913631637</v>
      </c>
      <c r="I4">
        <f t="shared" si="5"/>
        <v>8.2497524640553692</v>
      </c>
      <c r="J4">
        <f t="shared" si="6"/>
        <v>20.676269430751745</v>
      </c>
      <c r="K4">
        <f t="shared" si="7"/>
        <v>55.046826222684686</v>
      </c>
      <c r="M4" s="1" t="s">
        <v>358</v>
      </c>
      <c r="N4">
        <f>G33/H33</f>
        <v>2.4303554274735832</v>
      </c>
      <c r="O4" s="1" t="s">
        <v>406</v>
      </c>
    </row>
    <row r="5" spans="1:15" x14ac:dyDescent="0.25">
      <c r="A5">
        <v>4</v>
      </c>
      <c r="B5" s="5">
        <v>3</v>
      </c>
      <c r="C5" s="5">
        <v>11</v>
      </c>
      <c r="D5">
        <f t="shared" si="0"/>
        <v>19.441882804995195</v>
      </c>
      <c r="E5">
        <f t="shared" si="1"/>
        <v>-2.870967741935484</v>
      </c>
      <c r="F5">
        <f t="shared" si="2"/>
        <v>-15.419354838709676</v>
      </c>
      <c r="G5">
        <f t="shared" si="3"/>
        <v>44.268470343392295</v>
      </c>
      <c r="H5">
        <f t="shared" si="4"/>
        <v>8.2424557752341325</v>
      </c>
      <c r="I5">
        <f t="shared" si="5"/>
        <v>71.265385293273553</v>
      </c>
      <c r="J5">
        <f t="shared" si="6"/>
        <v>48.685115981267693</v>
      </c>
      <c r="K5">
        <f t="shared" si="7"/>
        <v>237.75650364203949</v>
      </c>
      <c r="M5" s="1" t="s">
        <v>357</v>
      </c>
      <c r="N5">
        <f>N2-(N4*M2)</f>
        <v>12.150816522574445</v>
      </c>
      <c r="O5" s="1" t="s">
        <v>407</v>
      </c>
    </row>
    <row r="6" spans="1:15" x14ac:dyDescent="0.25">
      <c r="A6">
        <v>5</v>
      </c>
      <c r="B6" s="5">
        <v>4</v>
      </c>
      <c r="C6" s="5">
        <v>14</v>
      </c>
      <c r="D6">
        <f t="shared" si="0"/>
        <v>21.872238232468778</v>
      </c>
      <c r="E6">
        <f t="shared" si="1"/>
        <v>-1.870967741935484</v>
      </c>
      <c r="F6">
        <f t="shared" si="2"/>
        <v>-12.419354838709676</v>
      </c>
      <c r="G6">
        <f t="shared" si="3"/>
        <v>23.23621227887617</v>
      </c>
      <c r="H6">
        <f t="shared" si="4"/>
        <v>3.5005202913631637</v>
      </c>
      <c r="I6">
        <f t="shared" si="5"/>
        <v>61.972134788743148</v>
      </c>
      <c r="J6">
        <f t="shared" si="6"/>
        <v>20.676269430751745</v>
      </c>
      <c r="K6">
        <f t="shared" si="7"/>
        <v>154.24037460978144</v>
      </c>
    </row>
    <row r="7" spans="1:15" x14ac:dyDescent="0.25">
      <c r="A7">
        <v>6</v>
      </c>
      <c r="B7" s="5">
        <v>5</v>
      </c>
      <c r="C7" s="5">
        <v>13</v>
      </c>
      <c r="D7">
        <f t="shared" si="0"/>
        <v>24.30259365994236</v>
      </c>
      <c r="E7">
        <f t="shared" si="1"/>
        <v>-0.87096774193548399</v>
      </c>
      <c r="F7">
        <f t="shared" si="2"/>
        <v>-13.419354838709676</v>
      </c>
      <c r="G7">
        <f t="shared" si="3"/>
        <v>11.687825182101978</v>
      </c>
      <c r="H7">
        <f t="shared" si="4"/>
        <v>0.75858480749219581</v>
      </c>
      <c r="I7">
        <f t="shared" si="5"/>
        <v>127.74862344176924</v>
      </c>
      <c r="J7">
        <f t="shared" si="6"/>
        <v>4.4806778879363973</v>
      </c>
      <c r="K7">
        <f t="shared" si="7"/>
        <v>180.0790842872008</v>
      </c>
      <c r="M7" s="1" t="s">
        <v>396</v>
      </c>
      <c r="N7" s="1" t="s">
        <v>408</v>
      </c>
    </row>
    <row r="8" spans="1:15" x14ac:dyDescent="0.25">
      <c r="A8">
        <v>7</v>
      </c>
      <c r="B8" s="5">
        <v>5</v>
      </c>
      <c r="C8" s="5">
        <v>21</v>
      </c>
      <c r="D8">
        <f t="shared" si="0"/>
        <v>24.30259365994236</v>
      </c>
      <c r="E8">
        <f t="shared" si="1"/>
        <v>-0.87096774193548399</v>
      </c>
      <c r="F8">
        <f t="shared" si="2"/>
        <v>-5.4193548387096762</v>
      </c>
      <c r="G8">
        <f t="shared" si="3"/>
        <v>4.7200832466181053</v>
      </c>
      <c r="H8">
        <f t="shared" si="4"/>
        <v>0.75858480749219581</v>
      </c>
      <c r="I8">
        <f t="shared" si="5"/>
        <v>10.907124882691473</v>
      </c>
      <c r="J8">
        <f t="shared" si="6"/>
        <v>4.4806778879363973</v>
      </c>
      <c r="K8">
        <f t="shared" si="7"/>
        <v>29.369406867845981</v>
      </c>
    </row>
    <row r="9" spans="1:15" x14ac:dyDescent="0.25">
      <c r="A9">
        <v>8</v>
      </c>
      <c r="B9" s="5">
        <v>10</v>
      </c>
      <c r="C9" s="5">
        <v>25</v>
      </c>
      <c r="D9">
        <f t="shared" si="0"/>
        <v>36.454370797310276</v>
      </c>
      <c r="E9">
        <f t="shared" si="1"/>
        <v>4.129032258064516</v>
      </c>
      <c r="F9">
        <f t="shared" si="2"/>
        <v>-1.4193548387096762</v>
      </c>
      <c r="G9">
        <f t="shared" si="3"/>
        <v>-5.8605619146722114</v>
      </c>
      <c r="H9">
        <f t="shared" si="4"/>
        <v>17.048907388137355</v>
      </c>
      <c r="I9">
        <f t="shared" si="5"/>
        <v>131.20261036227444</v>
      </c>
      <c r="J9">
        <f t="shared" si="6"/>
        <v>100.70154528936871</v>
      </c>
      <c r="K9">
        <f t="shared" si="7"/>
        <v>2.0145681581685708</v>
      </c>
      <c r="M9" t="s">
        <v>409</v>
      </c>
    </row>
    <row r="10" spans="1:15" x14ac:dyDescent="0.25">
      <c r="A10">
        <v>9</v>
      </c>
      <c r="B10" s="5">
        <v>2</v>
      </c>
      <c r="C10" s="5">
        <v>16</v>
      </c>
      <c r="D10">
        <f t="shared" si="0"/>
        <v>17.01152737752161</v>
      </c>
      <c r="E10">
        <f t="shared" si="1"/>
        <v>-3.870967741935484</v>
      </c>
      <c r="F10">
        <f t="shared" si="2"/>
        <v>-10.419354838709676</v>
      </c>
      <c r="G10">
        <f t="shared" si="3"/>
        <v>40.332986472424551</v>
      </c>
      <c r="H10">
        <f t="shared" si="4"/>
        <v>14.984391259105101</v>
      </c>
      <c r="I10">
        <f t="shared" si="5"/>
        <v>1.023187635475745</v>
      </c>
      <c r="J10">
        <f t="shared" si="6"/>
        <v>88.507217539484301</v>
      </c>
      <c r="K10">
        <f t="shared" si="7"/>
        <v>108.56295525494274</v>
      </c>
      <c r="M10" t="s">
        <v>410</v>
      </c>
    </row>
    <row r="11" spans="1:15" x14ac:dyDescent="0.25">
      <c r="A11">
        <v>10</v>
      </c>
      <c r="B11" s="5">
        <v>6</v>
      </c>
      <c r="C11" s="5">
        <v>23</v>
      </c>
      <c r="D11">
        <f t="shared" si="0"/>
        <v>26.732949087415946</v>
      </c>
      <c r="E11">
        <f t="shared" si="1"/>
        <v>0.12903225806451601</v>
      </c>
      <c r="F11">
        <f t="shared" si="2"/>
        <v>-3.4193548387096762</v>
      </c>
      <c r="G11">
        <f t="shared" si="3"/>
        <v>-0.44120707596253844</v>
      </c>
      <c r="H11">
        <f t="shared" si="4"/>
        <v>1.6649323621227858E-2</v>
      </c>
      <c r="I11">
        <f t="shared" si="5"/>
        <v>13.934908889239544</v>
      </c>
      <c r="J11">
        <f t="shared" si="6"/>
        <v>9.8341352821649894E-2</v>
      </c>
      <c r="K11">
        <f t="shared" si="7"/>
        <v>11.691987513007275</v>
      </c>
      <c r="M11">
        <f>J33/K33</f>
        <v>0.25312728400423329</v>
      </c>
      <c r="N11" t="s">
        <v>411</v>
      </c>
      <c r="O11">
        <f>M11*100</f>
        <v>25.312728400423328</v>
      </c>
    </row>
    <row r="12" spans="1:15" x14ac:dyDescent="0.25">
      <c r="A12">
        <v>11</v>
      </c>
      <c r="B12" s="5">
        <v>3</v>
      </c>
      <c r="C12" s="5">
        <v>16</v>
      </c>
      <c r="D12">
        <f t="shared" si="0"/>
        <v>19.441882804995195</v>
      </c>
      <c r="E12">
        <f t="shared" si="1"/>
        <v>-2.870967741935484</v>
      </c>
      <c r="F12">
        <f t="shared" si="2"/>
        <v>-10.419354838709676</v>
      </c>
      <c r="G12">
        <f t="shared" si="3"/>
        <v>29.913631633714878</v>
      </c>
      <c r="H12">
        <f t="shared" si="4"/>
        <v>8.2424557752341325</v>
      </c>
      <c r="I12">
        <f t="shared" si="5"/>
        <v>11.846557243321595</v>
      </c>
      <c r="J12">
        <f t="shared" si="6"/>
        <v>48.685115981267693</v>
      </c>
      <c r="K12">
        <f t="shared" si="7"/>
        <v>108.56295525494274</v>
      </c>
      <c r="M12" s="1" t="s">
        <v>412</v>
      </c>
      <c r="O12" s="1" t="s">
        <v>413</v>
      </c>
    </row>
    <row r="13" spans="1:15" x14ac:dyDescent="0.25">
      <c r="A13">
        <v>12</v>
      </c>
      <c r="B13" s="5">
        <v>5</v>
      </c>
      <c r="C13" s="5">
        <v>53</v>
      </c>
      <c r="D13">
        <f t="shared" si="0"/>
        <v>24.30259365994236</v>
      </c>
      <c r="E13">
        <f t="shared" si="1"/>
        <v>-0.87096774193548399</v>
      </c>
      <c r="F13">
        <f t="shared" si="2"/>
        <v>26.580645161290324</v>
      </c>
      <c r="G13">
        <f t="shared" si="3"/>
        <v>-23.150884495317381</v>
      </c>
      <c r="H13">
        <f t="shared" si="4"/>
        <v>0.75858480749219581</v>
      </c>
      <c r="I13">
        <f t="shared" si="5"/>
        <v>823.54113064638045</v>
      </c>
      <c r="J13">
        <f t="shared" si="6"/>
        <v>4.4806778879363973</v>
      </c>
      <c r="K13">
        <f t="shared" si="7"/>
        <v>706.53069719042674</v>
      </c>
    </row>
    <row r="14" spans="1:15" x14ac:dyDescent="0.25">
      <c r="A14">
        <v>13</v>
      </c>
      <c r="B14" s="5">
        <v>4</v>
      </c>
      <c r="C14" s="5">
        <v>39</v>
      </c>
      <c r="D14">
        <f t="shared" si="0"/>
        <v>21.872238232468778</v>
      </c>
      <c r="E14">
        <f t="shared" si="1"/>
        <v>-1.870967741935484</v>
      </c>
      <c r="F14">
        <f t="shared" si="2"/>
        <v>12.580645161290324</v>
      </c>
      <c r="G14">
        <f t="shared" si="3"/>
        <v>-23.537981269510929</v>
      </c>
      <c r="H14">
        <f t="shared" si="4"/>
        <v>3.5005202913631637</v>
      </c>
      <c r="I14">
        <f t="shared" si="5"/>
        <v>293.36022316530426</v>
      </c>
      <c r="J14">
        <f t="shared" si="6"/>
        <v>20.676269430751745</v>
      </c>
      <c r="K14">
        <f t="shared" si="7"/>
        <v>158.27263267429763</v>
      </c>
      <c r="M14" s="2" t="s">
        <v>414</v>
      </c>
      <c r="N14" s="2">
        <f>1-(((31-1)/(31-1-1))*(1-M11))</f>
        <v>0.22737305241817241</v>
      </c>
      <c r="O14" s="58">
        <v>0.22</v>
      </c>
    </row>
    <row r="15" spans="1:15" x14ac:dyDescent="0.25">
      <c r="A15">
        <v>14</v>
      </c>
      <c r="B15" s="5">
        <v>4</v>
      </c>
      <c r="C15" s="5">
        <v>26</v>
      </c>
      <c r="D15">
        <f t="shared" si="0"/>
        <v>21.872238232468778</v>
      </c>
      <c r="E15">
        <f t="shared" si="1"/>
        <v>-1.870967741935484</v>
      </c>
      <c r="F15">
        <f t="shared" si="2"/>
        <v>-0.41935483870967616</v>
      </c>
      <c r="G15">
        <f t="shared" si="3"/>
        <v>0.78459937565036186</v>
      </c>
      <c r="H15">
        <f t="shared" si="4"/>
        <v>3.5005202913631637</v>
      </c>
      <c r="I15">
        <f t="shared" si="5"/>
        <v>17.038417209492479</v>
      </c>
      <c r="J15">
        <f t="shared" si="6"/>
        <v>20.676269430751745</v>
      </c>
      <c r="K15">
        <f t="shared" si="7"/>
        <v>0.1758584807492185</v>
      </c>
    </row>
    <row r="16" spans="1:15" x14ac:dyDescent="0.25">
      <c r="A16">
        <v>15</v>
      </c>
      <c r="B16" s="5">
        <v>8</v>
      </c>
      <c r="C16" s="5">
        <v>27</v>
      </c>
      <c r="D16">
        <f t="shared" si="0"/>
        <v>31.593659942363111</v>
      </c>
      <c r="E16">
        <f t="shared" si="1"/>
        <v>2.129032258064516</v>
      </c>
      <c r="F16">
        <f t="shared" si="2"/>
        <v>0.58064516129032384</v>
      </c>
      <c r="G16">
        <f t="shared" si="3"/>
        <v>1.2362122788761734</v>
      </c>
      <c r="H16">
        <f t="shared" si="4"/>
        <v>4.5327783558792918</v>
      </c>
      <c r="I16">
        <f t="shared" si="5"/>
        <v>21.101711666071459</v>
      </c>
      <c r="J16">
        <f t="shared" si="6"/>
        <v>26.773433305693981</v>
      </c>
      <c r="K16">
        <f t="shared" si="7"/>
        <v>0.33714880332986619</v>
      </c>
    </row>
    <row r="17" spans="1:21" x14ac:dyDescent="0.25">
      <c r="A17">
        <v>16</v>
      </c>
      <c r="B17" s="5">
        <v>8</v>
      </c>
      <c r="C17" s="5">
        <v>12</v>
      </c>
      <c r="D17">
        <f t="shared" si="0"/>
        <v>31.593659942363111</v>
      </c>
      <c r="E17">
        <f t="shared" si="1"/>
        <v>2.129032258064516</v>
      </c>
      <c r="F17">
        <f t="shared" si="2"/>
        <v>-14.419354838709676</v>
      </c>
      <c r="G17">
        <f t="shared" si="3"/>
        <v>-30.699271592091566</v>
      </c>
      <c r="H17">
        <f t="shared" si="4"/>
        <v>4.5327783558792918</v>
      </c>
      <c r="I17">
        <f t="shared" si="5"/>
        <v>383.91150993696476</v>
      </c>
      <c r="J17">
        <f t="shared" si="6"/>
        <v>26.773433305693981</v>
      </c>
      <c r="K17">
        <f t="shared" si="7"/>
        <v>207.91779396462016</v>
      </c>
      <c r="M17" t="s">
        <v>330</v>
      </c>
    </row>
    <row r="18" spans="1:21" ht="15.75" thickBot="1" x14ac:dyDescent="0.3">
      <c r="A18">
        <v>17</v>
      </c>
      <c r="B18" s="5">
        <v>6</v>
      </c>
      <c r="C18" s="5">
        <v>15</v>
      </c>
      <c r="D18">
        <f t="shared" si="0"/>
        <v>26.732949087415946</v>
      </c>
      <c r="E18">
        <f t="shared" si="1"/>
        <v>0.12903225806451601</v>
      </c>
      <c r="F18">
        <f t="shared" si="2"/>
        <v>-11.419354838709676</v>
      </c>
      <c r="G18">
        <f t="shared" si="3"/>
        <v>-1.4734651404786665</v>
      </c>
      <c r="H18">
        <f t="shared" si="4"/>
        <v>1.6649323621227858E-2</v>
      </c>
      <c r="I18">
        <f t="shared" si="5"/>
        <v>137.66209428789469</v>
      </c>
      <c r="J18">
        <f t="shared" si="6"/>
        <v>9.8341352821649894E-2</v>
      </c>
      <c r="K18">
        <f t="shared" si="7"/>
        <v>130.40166493236208</v>
      </c>
    </row>
    <row r="19" spans="1:21" x14ac:dyDescent="0.25">
      <c r="A19">
        <v>18</v>
      </c>
      <c r="B19" s="5">
        <v>6</v>
      </c>
      <c r="C19" s="5">
        <v>30</v>
      </c>
      <c r="D19">
        <f t="shared" si="0"/>
        <v>26.732949087415946</v>
      </c>
      <c r="E19">
        <f t="shared" si="1"/>
        <v>0.12903225806451601</v>
      </c>
      <c r="F19">
        <f t="shared" si="2"/>
        <v>3.5806451612903238</v>
      </c>
      <c r="G19">
        <f t="shared" si="3"/>
        <v>0.46201873048907366</v>
      </c>
      <c r="H19">
        <f t="shared" si="4"/>
        <v>1.6649323621227858E-2</v>
      </c>
      <c r="I19">
        <f t="shared" si="5"/>
        <v>10.673621665416299</v>
      </c>
      <c r="J19">
        <f t="shared" si="6"/>
        <v>9.8341352821649894E-2</v>
      </c>
      <c r="K19">
        <f t="shared" si="7"/>
        <v>12.821019771071809</v>
      </c>
      <c r="M19" s="54" t="s">
        <v>331</v>
      </c>
      <c r="N19" s="54"/>
    </row>
    <row r="20" spans="1:21" x14ac:dyDescent="0.25">
      <c r="A20">
        <v>19</v>
      </c>
      <c r="B20" s="5">
        <v>4</v>
      </c>
      <c r="C20" s="5">
        <v>18</v>
      </c>
      <c r="D20">
        <f t="shared" si="0"/>
        <v>21.872238232468778</v>
      </c>
      <c r="E20">
        <f t="shared" si="1"/>
        <v>-1.870967741935484</v>
      </c>
      <c r="F20">
        <f t="shared" si="2"/>
        <v>-8.4193548387096762</v>
      </c>
      <c r="G20">
        <f t="shared" si="3"/>
        <v>15.752341311134234</v>
      </c>
      <c r="H20">
        <f t="shared" si="4"/>
        <v>3.5005202913631637</v>
      </c>
      <c r="I20">
        <f t="shared" si="5"/>
        <v>14.994228928992925</v>
      </c>
      <c r="J20">
        <f t="shared" si="6"/>
        <v>20.676269430751745</v>
      </c>
      <c r="K20">
        <f t="shared" si="7"/>
        <v>70.885535900104031</v>
      </c>
      <c r="M20" t="s">
        <v>332</v>
      </c>
      <c r="N20">
        <v>0.50311756479398817</v>
      </c>
    </row>
    <row r="21" spans="1:21" x14ac:dyDescent="0.25">
      <c r="A21">
        <v>20</v>
      </c>
      <c r="B21" s="5">
        <v>8</v>
      </c>
      <c r="C21" s="5">
        <v>53</v>
      </c>
      <c r="D21">
        <f t="shared" si="0"/>
        <v>31.593659942363111</v>
      </c>
      <c r="E21">
        <f t="shared" si="1"/>
        <v>2.129032258064516</v>
      </c>
      <c r="F21">
        <f t="shared" si="2"/>
        <v>26.580645161290324</v>
      </c>
      <c r="G21">
        <f t="shared" si="3"/>
        <v>56.59105098855359</v>
      </c>
      <c r="H21">
        <f t="shared" si="4"/>
        <v>4.5327783558792918</v>
      </c>
      <c r="I21">
        <f t="shared" si="5"/>
        <v>458.23139466318969</v>
      </c>
      <c r="J21">
        <f t="shared" si="6"/>
        <v>26.773433305693981</v>
      </c>
      <c r="K21">
        <f t="shared" si="7"/>
        <v>706.53069719042674</v>
      </c>
      <c r="M21" t="s">
        <v>333</v>
      </c>
      <c r="N21">
        <v>0.2531272840042329</v>
      </c>
    </row>
    <row r="22" spans="1:21" x14ac:dyDescent="0.25">
      <c r="A22">
        <v>21</v>
      </c>
      <c r="B22" s="5">
        <v>7</v>
      </c>
      <c r="C22" s="5">
        <v>45</v>
      </c>
      <c r="D22">
        <f t="shared" si="0"/>
        <v>29.163304514889528</v>
      </c>
      <c r="E22">
        <f t="shared" si="1"/>
        <v>1.129032258064516</v>
      </c>
      <c r="F22">
        <f t="shared" si="2"/>
        <v>18.580645161290324</v>
      </c>
      <c r="G22">
        <f t="shared" si="3"/>
        <v>20.978147762747138</v>
      </c>
      <c r="H22">
        <f t="shared" si="4"/>
        <v>1.27471383975026</v>
      </c>
      <c r="I22">
        <f t="shared" si="5"/>
        <v>250.8009238881184</v>
      </c>
      <c r="J22">
        <f t="shared" si="6"/>
        <v>7.5292598254075163</v>
      </c>
      <c r="K22">
        <f t="shared" si="7"/>
        <v>345.2403746097815</v>
      </c>
      <c r="M22" t="s">
        <v>334</v>
      </c>
      <c r="N22">
        <v>0.22737305241817199</v>
      </c>
    </row>
    <row r="23" spans="1:21" x14ac:dyDescent="0.25">
      <c r="A23">
        <v>22</v>
      </c>
      <c r="B23" s="5">
        <v>11</v>
      </c>
      <c r="C23" s="5">
        <v>28</v>
      </c>
      <c r="D23">
        <f t="shared" si="0"/>
        <v>38.884726224783861</v>
      </c>
      <c r="E23">
        <f t="shared" si="1"/>
        <v>5.129032258064516</v>
      </c>
      <c r="F23">
        <f t="shared" si="2"/>
        <v>1.5806451612903238</v>
      </c>
      <c r="G23">
        <f t="shared" si="3"/>
        <v>8.1071800208116613</v>
      </c>
      <c r="H23">
        <f t="shared" si="4"/>
        <v>26.306971904266387</v>
      </c>
      <c r="I23">
        <f t="shared" si="5"/>
        <v>118.47726498849754</v>
      </c>
      <c r="J23">
        <f t="shared" si="6"/>
        <v>155.38548379275704</v>
      </c>
      <c r="K23">
        <f t="shared" si="7"/>
        <v>2.4984391259105139</v>
      </c>
      <c r="M23" t="s">
        <v>335</v>
      </c>
      <c r="N23">
        <v>2.2779513326142955</v>
      </c>
    </row>
    <row r="24" spans="1:21" ht="15.75" thickBot="1" x14ac:dyDescent="0.3">
      <c r="A24">
        <v>23</v>
      </c>
      <c r="B24" s="5">
        <v>11</v>
      </c>
      <c r="C24" s="5">
        <v>35</v>
      </c>
      <c r="D24">
        <f t="shared" si="0"/>
        <v>38.884726224783861</v>
      </c>
      <c r="E24">
        <f t="shared" si="1"/>
        <v>5.129032258064516</v>
      </c>
      <c r="F24">
        <f t="shared" si="2"/>
        <v>8.5806451612903238</v>
      </c>
      <c r="G24">
        <f t="shared" si="3"/>
        <v>44.01040582726327</v>
      </c>
      <c r="H24">
        <f t="shared" si="4"/>
        <v>26.306971904266387</v>
      </c>
      <c r="I24">
        <f t="shared" si="5"/>
        <v>15.091097841523473</v>
      </c>
      <c r="J24">
        <f t="shared" si="6"/>
        <v>155.38548379275704</v>
      </c>
      <c r="K24">
        <f t="shared" si="7"/>
        <v>73.627471383975049</v>
      </c>
      <c r="M24" s="49" t="s">
        <v>336</v>
      </c>
      <c r="N24" s="49">
        <v>31</v>
      </c>
    </row>
    <row r="25" spans="1:21" x14ac:dyDescent="0.25">
      <c r="A25">
        <v>24</v>
      </c>
      <c r="B25" s="5">
        <v>6</v>
      </c>
      <c r="C25" s="5">
        <v>36</v>
      </c>
      <c r="D25">
        <f t="shared" si="0"/>
        <v>26.732949087415946</v>
      </c>
      <c r="E25">
        <f t="shared" si="1"/>
        <v>0.12903225806451601</v>
      </c>
      <c r="F25">
        <f t="shared" si="2"/>
        <v>9.5806451612903238</v>
      </c>
      <c r="G25">
        <f t="shared" si="3"/>
        <v>1.2362122788761698</v>
      </c>
      <c r="H25">
        <f t="shared" si="4"/>
        <v>1.6649323621227858E-2</v>
      </c>
      <c r="I25">
        <f t="shared" si="5"/>
        <v>85.878232616424953</v>
      </c>
      <c r="J25">
        <f t="shared" si="6"/>
        <v>9.8341352821649894E-2</v>
      </c>
      <c r="K25">
        <f t="shared" si="7"/>
        <v>91.78876170655569</v>
      </c>
    </row>
    <row r="26" spans="1:21" ht="15.75" thickBot="1" x14ac:dyDescent="0.3">
      <c r="A26">
        <v>25</v>
      </c>
      <c r="B26" s="5">
        <v>5</v>
      </c>
      <c r="C26" s="5">
        <v>29</v>
      </c>
      <c r="D26">
        <f t="shared" si="0"/>
        <v>24.30259365994236</v>
      </c>
      <c r="E26">
        <f t="shared" si="1"/>
        <v>-0.87096774193548399</v>
      </c>
      <c r="F26">
        <f t="shared" si="2"/>
        <v>2.5806451612903238</v>
      </c>
      <c r="G26">
        <f t="shared" si="3"/>
        <v>-2.2476586888657661</v>
      </c>
      <c r="H26">
        <f t="shared" si="4"/>
        <v>0.75858480749219581</v>
      </c>
      <c r="I26">
        <f t="shared" si="5"/>
        <v>22.06562632361371</v>
      </c>
      <c r="J26">
        <f t="shared" si="6"/>
        <v>4.4806778879363973</v>
      </c>
      <c r="K26">
        <f t="shared" si="7"/>
        <v>6.659729448491162</v>
      </c>
      <c r="M26" t="s">
        <v>337</v>
      </c>
    </row>
    <row r="27" spans="1:21" x14ac:dyDescent="0.25">
      <c r="A27">
        <v>26</v>
      </c>
      <c r="B27" s="5">
        <v>5</v>
      </c>
      <c r="C27" s="5">
        <v>34</v>
      </c>
      <c r="D27">
        <f t="shared" si="0"/>
        <v>24.30259365994236</v>
      </c>
      <c r="E27">
        <f t="shared" si="1"/>
        <v>-0.87096774193548399</v>
      </c>
      <c r="F27">
        <f t="shared" si="2"/>
        <v>7.5806451612903238</v>
      </c>
      <c r="G27">
        <f t="shared" si="3"/>
        <v>-6.6024973985431865</v>
      </c>
      <c r="H27">
        <f t="shared" si="4"/>
        <v>0.75858480749219581</v>
      </c>
      <c r="I27">
        <f t="shared" si="5"/>
        <v>94.039689724190112</v>
      </c>
      <c r="J27">
        <f t="shared" si="6"/>
        <v>4.4806778879363973</v>
      </c>
      <c r="K27">
        <f t="shared" si="7"/>
        <v>57.466181061394401</v>
      </c>
      <c r="M27" s="50"/>
      <c r="N27" s="50" t="s">
        <v>342</v>
      </c>
      <c r="O27" s="50" t="s">
        <v>343</v>
      </c>
      <c r="P27" s="50" t="s">
        <v>344</v>
      </c>
      <c r="Q27" s="50" t="s">
        <v>345</v>
      </c>
      <c r="R27" s="50" t="s">
        <v>346</v>
      </c>
    </row>
    <row r="28" spans="1:21" x14ac:dyDescent="0.25">
      <c r="A28">
        <v>27</v>
      </c>
      <c r="B28" s="5">
        <v>6</v>
      </c>
      <c r="C28" s="5">
        <v>20</v>
      </c>
      <c r="D28">
        <f t="shared" si="0"/>
        <v>26.732949087415946</v>
      </c>
      <c r="E28">
        <f t="shared" si="1"/>
        <v>0.12903225806451601</v>
      </c>
      <c r="F28">
        <f t="shared" si="2"/>
        <v>-6.4193548387096762</v>
      </c>
      <c r="G28">
        <f t="shared" si="3"/>
        <v>-0.82830385015608654</v>
      </c>
      <c r="H28">
        <f t="shared" si="4"/>
        <v>1.6649323621227858E-2</v>
      </c>
      <c r="I28">
        <f t="shared" si="5"/>
        <v>45.332603413735221</v>
      </c>
      <c r="J28">
        <f t="shared" si="6"/>
        <v>9.8341352821649894E-2</v>
      </c>
      <c r="K28">
        <f t="shared" si="7"/>
        <v>41.208116545265334</v>
      </c>
      <c r="M28" t="s">
        <v>338</v>
      </c>
      <c r="N28">
        <v>1</v>
      </c>
      <c r="O28">
        <v>51.001065028723815</v>
      </c>
      <c r="P28">
        <v>51.001065028723815</v>
      </c>
      <c r="Q28">
        <v>9.8285706237585426</v>
      </c>
      <c r="R28">
        <v>3.914952797216621E-3</v>
      </c>
    </row>
    <row r="29" spans="1:21" x14ac:dyDescent="0.25">
      <c r="A29">
        <v>28</v>
      </c>
      <c r="B29" s="5">
        <v>3</v>
      </c>
      <c r="C29" s="5">
        <v>15</v>
      </c>
      <c r="D29">
        <f t="shared" si="0"/>
        <v>19.441882804995195</v>
      </c>
      <c r="E29">
        <f t="shared" si="1"/>
        <v>-2.870967741935484</v>
      </c>
      <c r="F29">
        <f t="shared" si="2"/>
        <v>-11.419354838709676</v>
      </c>
      <c r="G29">
        <f t="shared" si="3"/>
        <v>32.784599375650359</v>
      </c>
      <c r="H29">
        <f t="shared" si="4"/>
        <v>8.2424557752341325</v>
      </c>
      <c r="I29">
        <f t="shared" si="5"/>
        <v>19.730322853311986</v>
      </c>
      <c r="J29">
        <f t="shared" si="6"/>
        <v>48.685115981267693</v>
      </c>
      <c r="K29">
        <f t="shared" si="7"/>
        <v>130.40166493236208</v>
      </c>
      <c r="M29" t="s">
        <v>339</v>
      </c>
      <c r="N29">
        <v>29</v>
      </c>
      <c r="O29">
        <v>150.48280593901808</v>
      </c>
      <c r="P29">
        <v>5.1890622737592444</v>
      </c>
    </row>
    <row r="30" spans="1:21" ht="15.75" thickBot="1" x14ac:dyDescent="0.3">
      <c r="A30">
        <v>29</v>
      </c>
      <c r="B30" s="5">
        <v>7</v>
      </c>
      <c r="C30" s="5">
        <v>29</v>
      </c>
      <c r="D30">
        <f t="shared" si="0"/>
        <v>29.163304514889528</v>
      </c>
      <c r="E30">
        <f t="shared" si="1"/>
        <v>1.129032258064516</v>
      </c>
      <c r="F30">
        <f t="shared" si="2"/>
        <v>2.5806451612903238</v>
      </c>
      <c r="G30">
        <f t="shared" si="3"/>
        <v>2.9136316337148815</v>
      </c>
      <c r="H30">
        <f t="shared" si="4"/>
        <v>1.27471383975026</v>
      </c>
      <c r="I30">
        <f t="shared" si="5"/>
        <v>2.6668364583304224E-2</v>
      </c>
      <c r="J30">
        <f t="shared" si="6"/>
        <v>7.5292598254075163</v>
      </c>
      <c r="K30">
        <f t="shared" si="7"/>
        <v>6.659729448491162</v>
      </c>
      <c r="M30" s="49" t="s">
        <v>340</v>
      </c>
      <c r="N30" s="49">
        <v>30</v>
      </c>
      <c r="O30" s="49">
        <v>201.48387096774189</v>
      </c>
      <c r="P30" s="49"/>
      <c r="Q30" s="49"/>
      <c r="R30" s="49"/>
    </row>
    <row r="31" spans="1:21" ht="15.75" thickBot="1" x14ac:dyDescent="0.3">
      <c r="A31">
        <v>30</v>
      </c>
      <c r="B31" s="5">
        <v>7</v>
      </c>
      <c r="C31" s="5">
        <v>38</v>
      </c>
      <c r="D31">
        <f t="shared" si="0"/>
        <v>29.163304514889528</v>
      </c>
      <c r="E31">
        <f t="shared" si="1"/>
        <v>1.129032258064516</v>
      </c>
      <c r="F31">
        <f t="shared" si="2"/>
        <v>11.580645161290324</v>
      </c>
      <c r="G31">
        <f t="shared" si="3"/>
        <v>13.074921956295526</v>
      </c>
      <c r="H31">
        <f t="shared" si="4"/>
        <v>1.27471383975026</v>
      </c>
      <c r="I31">
        <f t="shared" si="5"/>
        <v>78.087187096571796</v>
      </c>
      <c r="J31">
        <f t="shared" si="6"/>
        <v>7.5292598254075163</v>
      </c>
      <c r="K31">
        <f t="shared" si="7"/>
        <v>134.11134235171698</v>
      </c>
    </row>
    <row r="32" spans="1:21" x14ac:dyDescent="0.25">
      <c r="A32">
        <v>31</v>
      </c>
      <c r="B32" s="5">
        <v>12</v>
      </c>
      <c r="C32" s="5">
        <v>51</v>
      </c>
      <c r="D32">
        <f t="shared" si="0"/>
        <v>41.315081652257447</v>
      </c>
      <c r="E32">
        <f t="shared" si="1"/>
        <v>6.129032258064516</v>
      </c>
      <c r="F32">
        <f t="shared" si="2"/>
        <v>24.580645161290324</v>
      </c>
      <c r="G32">
        <f t="shared" si="3"/>
        <v>150.65556711758586</v>
      </c>
      <c r="H32">
        <f t="shared" si="4"/>
        <v>37.565036420395423</v>
      </c>
      <c r="I32">
        <f t="shared" si="5"/>
        <v>93.797643402440343</v>
      </c>
      <c r="J32">
        <f t="shared" si="6"/>
        <v>221.88267730384604</v>
      </c>
      <c r="K32">
        <f t="shared" si="7"/>
        <v>604.2081165452654</v>
      </c>
      <c r="M32" s="50"/>
      <c r="N32" s="50" t="s">
        <v>347</v>
      </c>
      <c r="O32" s="50" t="s">
        <v>335</v>
      </c>
      <c r="P32" s="50" t="s">
        <v>348</v>
      </c>
      <c r="Q32" s="50" t="s">
        <v>349</v>
      </c>
      <c r="R32" s="50" t="s">
        <v>350</v>
      </c>
      <c r="S32" s="50" t="s">
        <v>351</v>
      </c>
      <c r="T32" s="50" t="s">
        <v>352</v>
      </c>
      <c r="U32" s="50" t="s">
        <v>353</v>
      </c>
    </row>
    <row r="33" spans="1:21" x14ac:dyDescent="0.25">
      <c r="A33" s="1" t="s">
        <v>340</v>
      </c>
      <c r="B33">
        <f>SUM(B2:B32)</f>
        <v>182</v>
      </c>
      <c r="C33">
        <f t="shared" ref="C33:I33" si="8">SUM(C2:C32)</f>
        <v>819</v>
      </c>
      <c r="D33">
        <f t="shared" si="8"/>
        <v>818.99999999999977</v>
      </c>
      <c r="E33">
        <f t="shared" si="8"/>
        <v>0</v>
      </c>
      <c r="F33">
        <f t="shared" si="8"/>
        <v>-3.5527136788005009E-14</v>
      </c>
      <c r="G33">
        <f t="shared" si="8"/>
        <v>489.67741935483866</v>
      </c>
      <c r="H33">
        <f t="shared" si="8"/>
        <v>201.48387096774189</v>
      </c>
      <c r="I33">
        <f t="shared" si="8"/>
        <v>3511.4582132564842</v>
      </c>
      <c r="J33">
        <f t="shared" ref="J33" si="9">SUM(J2:J32)</f>
        <v>1190.0901738402904</v>
      </c>
      <c r="K33">
        <f t="shared" ref="K33" si="10">SUM(K2:K32)</f>
        <v>4701.5483870967755</v>
      </c>
      <c r="M33" t="s">
        <v>341</v>
      </c>
      <c r="N33">
        <v>3.1193292532316041</v>
      </c>
      <c r="O33">
        <v>0.96837324191504659</v>
      </c>
      <c r="P33">
        <v>3.22120554163893</v>
      </c>
      <c r="Q33">
        <v>3.1432752340202008E-3</v>
      </c>
      <c r="R33">
        <v>1.1387835942188063</v>
      </c>
      <c r="S33">
        <v>5.0998749122444025</v>
      </c>
      <c r="T33">
        <v>1.1387835942188063</v>
      </c>
      <c r="U33">
        <v>5.0998749122444025</v>
      </c>
    </row>
    <row r="34" spans="1:21" ht="15.75" thickBot="1" x14ac:dyDescent="0.3">
      <c r="M34" s="49" t="s">
        <v>395</v>
      </c>
      <c r="N34" s="49">
        <v>0.10415237258830315</v>
      </c>
      <c r="O34" s="49">
        <v>3.3221863254268291E-2</v>
      </c>
      <c r="P34" s="49">
        <v>3.1350551229218553</v>
      </c>
      <c r="Q34" s="49">
        <v>3.9149527972165855E-3</v>
      </c>
      <c r="R34" s="49">
        <v>3.620603309379436E-2</v>
      </c>
      <c r="S34" s="49">
        <v>0.17209871208281194</v>
      </c>
      <c r="T34" s="49">
        <v>3.620603309379436E-2</v>
      </c>
      <c r="U34" s="49">
        <v>0.17209871208281194</v>
      </c>
    </row>
    <row r="36" spans="1:21" x14ac:dyDescent="0.25">
      <c r="B36" t="s">
        <v>422</v>
      </c>
      <c r="I36" t="s">
        <v>393</v>
      </c>
      <c r="J36" t="s">
        <v>429</v>
      </c>
      <c r="K36" t="s">
        <v>424</v>
      </c>
    </row>
    <row r="37" spans="1:21" x14ac:dyDescent="0.25">
      <c r="B37" t="s">
        <v>426</v>
      </c>
      <c r="F37" s="3">
        <f>(31*K68)-(B33*C33)</f>
        <v>15180</v>
      </c>
      <c r="G37" t="s">
        <v>428</v>
      </c>
      <c r="H37">
        <f>F37/F38</f>
        <v>2.4303554274735832</v>
      </c>
      <c r="I37">
        <v>1</v>
      </c>
      <c r="J37">
        <f>B2^2</f>
        <v>4</v>
      </c>
      <c r="K37">
        <f>B2*C2</f>
        <v>22</v>
      </c>
    </row>
    <row r="38" spans="1:21" x14ac:dyDescent="0.25">
      <c r="B38" t="s">
        <v>427</v>
      </c>
      <c r="F38">
        <f>(31*J68)-(B33)^2</f>
        <v>6246</v>
      </c>
      <c r="I38">
        <v>2</v>
      </c>
      <c r="J38">
        <f t="shared" ref="J38:J67" si="11">B3^2</f>
        <v>25</v>
      </c>
      <c r="K38">
        <f t="shared" ref="K38:K67" si="12">B3*C3</f>
        <v>85</v>
      </c>
      <c r="M38" t="s">
        <v>415</v>
      </c>
      <c r="R38" t="s">
        <v>420</v>
      </c>
    </row>
    <row r="39" spans="1:21" ht="15.75" thickBot="1" x14ac:dyDescent="0.3">
      <c r="I39">
        <v>3</v>
      </c>
      <c r="J39">
        <f t="shared" si="11"/>
        <v>16</v>
      </c>
      <c r="K39">
        <f t="shared" si="12"/>
        <v>76</v>
      </c>
    </row>
    <row r="40" spans="1:21" x14ac:dyDescent="0.25">
      <c r="B40" t="s">
        <v>423</v>
      </c>
      <c r="D40">
        <f>N2-(H37*M2)</f>
        <v>12.150816522574445</v>
      </c>
      <c r="I40">
        <v>4</v>
      </c>
      <c r="J40">
        <f t="shared" si="11"/>
        <v>9</v>
      </c>
      <c r="K40">
        <f t="shared" si="12"/>
        <v>33</v>
      </c>
      <c r="M40" s="50" t="s">
        <v>416</v>
      </c>
      <c r="N40" s="50" t="s">
        <v>417</v>
      </c>
      <c r="O40" s="50" t="s">
        <v>418</v>
      </c>
      <c r="P40" s="50" t="s">
        <v>419</v>
      </c>
      <c r="R40" s="50" t="s">
        <v>421</v>
      </c>
      <c r="S40" s="50" t="s">
        <v>394</v>
      </c>
    </row>
    <row r="41" spans="1:21" x14ac:dyDescent="0.25">
      <c r="I41">
        <v>5</v>
      </c>
      <c r="J41">
        <f t="shared" si="11"/>
        <v>16</v>
      </c>
      <c r="K41">
        <f t="shared" si="12"/>
        <v>56</v>
      </c>
      <c r="M41">
        <v>1</v>
      </c>
      <c r="N41">
        <v>4.2650053517029392</v>
      </c>
      <c r="O41">
        <v>-2.2650053517029392</v>
      </c>
      <c r="P41">
        <v>-1.0113149318688455</v>
      </c>
      <c r="R41">
        <v>1.6129032258064515</v>
      </c>
      <c r="S41">
        <v>2</v>
      </c>
    </row>
    <row r="42" spans="1:21" x14ac:dyDescent="0.25">
      <c r="B42" t="s">
        <v>430</v>
      </c>
      <c r="I42">
        <v>6</v>
      </c>
      <c r="J42">
        <f t="shared" si="11"/>
        <v>25</v>
      </c>
      <c r="K42">
        <f t="shared" si="12"/>
        <v>65</v>
      </c>
      <c r="M42">
        <v>2</v>
      </c>
      <c r="N42">
        <v>4.8899195872327574</v>
      </c>
      <c r="O42">
        <v>0.11008041276724256</v>
      </c>
      <c r="P42">
        <v>4.9150420352913567E-2</v>
      </c>
      <c r="R42">
        <v>4.8387096774193541</v>
      </c>
      <c r="S42">
        <v>2</v>
      </c>
    </row>
    <row r="43" spans="1:21" x14ac:dyDescent="0.25">
      <c r="B43" s="59" t="s">
        <v>431</v>
      </c>
      <c r="C43" t="s">
        <v>432</v>
      </c>
      <c r="I43">
        <v>7</v>
      </c>
      <c r="J43">
        <f t="shared" si="11"/>
        <v>25</v>
      </c>
      <c r="K43">
        <f t="shared" si="12"/>
        <v>105</v>
      </c>
      <c r="M43">
        <v>3</v>
      </c>
      <c r="N43">
        <v>5.0982243324093641</v>
      </c>
      <c r="O43">
        <v>-1.0982243324093641</v>
      </c>
      <c r="P43">
        <v>-0.49035233628575942</v>
      </c>
      <c r="R43">
        <v>8.064516129032258</v>
      </c>
      <c r="S43">
        <v>3</v>
      </c>
    </row>
    <row r="44" spans="1:21" x14ac:dyDescent="0.25">
      <c r="B44">
        <v>1</v>
      </c>
      <c r="C44">
        <f>$D$40+$H$37*B2</f>
        <v>17.01152737752161</v>
      </c>
      <c r="I44">
        <v>8</v>
      </c>
      <c r="J44">
        <f t="shared" si="11"/>
        <v>100</v>
      </c>
      <c r="K44">
        <f t="shared" si="12"/>
        <v>250</v>
      </c>
      <c r="M44">
        <v>4</v>
      </c>
      <c r="N44">
        <v>4.2650053517029392</v>
      </c>
      <c r="O44">
        <v>-1.2650053517029392</v>
      </c>
      <c r="P44">
        <v>-0.56481932817921587</v>
      </c>
      <c r="R44">
        <v>11.29032258064516</v>
      </c>
      <c r="S44">
        <v>3</v>
      </c>
    </row>
    <row r="45" spans="1:21" x14ac:dyDescent="0.25">
      <c r="B45">
        <v>2</v>
      </c>
      <c r="C45">
        <f t="shared" ref="C45:C74" si="13">$D$40+$H$37*B3</f>
        <v>24.30259365994236</v>
      </c>
      <c r="I45">
        <v>9</v>
      </c>
      <c r="J45">
        <f t="shared" si="11"/>
        <v>4</v>
      </c>
      <c r="K45">
        <f t="shared" si="12"/>
        <v>32</v>
      </c>
      <c r="M45">
        <v>5</v>
      </c>
      <c r="N45">
        <v>4.5774624694678483</v>
      </c>
      <c r="O45">
        <v>-0.57746246946784829</v>
      </c>
      <c r="P45">
        <v>-0.25783445391315118</v>
      </c>
      <c r="R45">
        <v>14.516129032258064</v>
      </c>
      <c r="S45">
        <v>3</v>
      </c>
    </row>
    <row r="46" spans="1:21" x14ac:dyDescent="0.25">
      <c r="B46">
        <v>3</v>
      </c>
      <c r="C46">
        <f t="shared" si="13"/>
        <v>21.872238232468778</v>
      </c>
      <c r="I46">
        <v>10</v>
      </c>
      <c r="J46">
        <f t="shared" si="11"/>
        <v>36</v>
      </c>
      <c r="K46">
        <f t="shared" si="12"/>
        <v>138</v>
      </c>
      <c r="M46">
        <v>6</v>
      </c>
      <c r="N46">
        <v>4.473310096879545</v>
      </c>
      <c r="O46">
        <v>0.52668990312045505</v>
      </c>
      <c r="P46">
        <v>0.23516472625100007</v>
      </c>
      <c r="R46">
        <v>17.741935483870968</v>
      </c>
      <c r="S46">
        <v>4</v>
      </c>
    </row>
    <row r="47" spans="1:21" x14ac:dyDescent="0.25">
      <c r="B47">
        <v>4</v>
      </c>
      <c r="C47">
        <f t="shared" si="13"/>
        <v>19.441882804995195</v>
      </c>
      <c r="I47">
        <v>11</v>
      </c>
      <c r="J47">
        <f t="shared" si="11"/>
        <v>9</v>
      </c>
      <c r="K47">
        <f t="shared" si="12"/>
        <v>48</v>
      </c>
      <c r="M47">
        <v>7</v>
      </c>
      <c r="N47">
        <v>5.3065290775859708</v>
      </c>
      <c r="O47">
        <v>-0.30652907758597081</v>
      </c>
      <c r="P47">
        <v>-0.13686388554517331</v>
      </c>
      <c r="R47">
        <v>20.967741935483868</v>
      </c>
      <c r="S47">
        <v>4</v>
      </c>
    </row>
    <row r="48" spans="1:21" x14ac:dyDescent="0.25">
      <c r="B48">
        <v>5</v>
      </c>
      <c r="C48">
        <f t="shared" si="13"/>
        <v>21.872238232468778</v>
      </c>
      <c r="I48">
        <v>12</v>
      </c>
      <c r="J48">
        <f t="shared" si="11"/>
        <v>25</v>
      </c>
      <c r="K48">
        <f t="shared" si="12"/>
        <v>265</v>
      </c>
      <c r="M48">
        <v>8</v>
      </c>
      <c r="N48">
        <v>5.7231385679391824</v>
      </c>
      <c r="O48">
        <v>4.2768614320608176</v>
      </c>
      <c r="P48">
        <v>1.9095998270048882</v>
      </c>
      <c r="R48">
        <v>24.193548387096772</v>
      </c>
      <c r="S48">
        <v>4</v>
      </c>
    </row>
    <row r="49" spans="2:19" x14ac:dyDescent="0.25">
      <c r="B49">
        <v>6</v>
      </c>
      <c r="C49">
        <f t="shared" si="13"/>
        <v>24.30259365994236</v>
      </c>
      <c r="I49">
        <v>13</v>
      </c>
      <c r="J49">
        <f t="shared" si="11"/>
        <v>16</v>
      </c>
      <c r="K49">
        <f t="shared" si="12"/>
        <v>156</v>
      </c>
      <c r="M49">
        <v>9</v>
      </c>
      <c r="N49">
        <v>4.785767214644455</v>
      </c>
      <c r="O49">
        <v>-2.785767214644455</v>
      </c>
      <c r="P49">
        <v>-1.2438328142414536</v>
      </c>
      <c r="R49">
        <v>27.419354838709676</v>
      </c>
      <c r="S49">
        <v>4</v>
      </c>
    </row>
    <row r="50" spans="2:19" x14ac:dyDescent="0.25">
      <c r="B50">
        <v>7</v>
      </c>
      <c r="C50">
        <f t="shared" si="13"/>
        <v>24.30259365994236</v>
      </c>
      <c r="I50">
        <v>14</v>
      </c>
      <c r="J50">
        <f t="shared" si="11"/>
        <v>16</v>
      </c>
      <c r="K50">
        <f t="shared" si="12"/>
        <v>104</v>
      </c>
      <c r="M50">
        <v>10</v>
      </c>
      <c r="N50">
        <v>5.5148338227625766</v>
      </c>
      <c r="O50">
        <v>0.48516617723742339</v>
      </c>
      <c r="P50">
        <v>0.21662456519541315</v>
      </c>
      <c r="R50">
        <v>30.64516129032258</v>
      </c>
      <c r="S50">
        <v>4</v>
      </c>
    </row>
    <row r="51" spans="2:19" x14ac:dyDescent="0.25">
      <c r="B51">
        <v>8</v>
      </c>
      <c r="C51">
        <f t="shared" si="13"/>
        <v>36.454370797310276</v>
      </c>
      <c r="I51">
        <v>15</v>
      </c>
      <c r="J51">
        <f t="shared" si="11"/>
        <v>64</v>
      </c>
      <c r="K51">
        <f t="shared" si="12"/>
        <v>216</v>
      </c>
      <c r="M51">
        <v>11</v>
      </c>
      <c r="N51">
        <v>4.785767214644455</v>
      </c>
      <c r="O51">
        <v>-1.785767214644455</v>
      </c>
      <c r="P51">
        <v>-0.79733721055182416</v>
      </c>
      <c r="R51">
        <v>33.87096774193548</v>
      </c>
      <c r="S51">
        <v>5</v>
      </c>
    </row>
    <row r="52" spans="2:19" x14ac:dyDescent="0.25">
      <c r="B52">
        <v>9</v>
      </c>
      <c r="C52">
        <f t="shared" si="13"/>
        <v>17.01152737752161</v>
      </c>
      <c r="I52">
        <v>16</v>
      </c>
      <c r="J52">
        <f t="shared" si="11"/>
        <v>64</v>
      </c>
      <c r="K52">
        <f t="shared" si="12"/>
        <v>96</v>
      </c>
      <c r="M52">
        <v>12</v>
      </c>
      <c r="N52">
        <v>8.6394050004116707</v>
      </c>
      <c r="O52">
        <v>-3.6394050004116707</v>
      </c>
      <c r="P52">
        <v>-1.6249783327298652</v>
      </c>
      <c r="R52">
        <v>37.096774193548384</v>
      </c>
      <c r="S52">
        <v>5</v>
      </c>
    </row>
    <row r="53" spans="2:19" x14ac:dyDescent="0.25">
      <c r="B53">
        <v>10</v>
      </c>
      <c r="C53">
        <f t="shared" si="13"/>
        <v>26.732949087415946</v>
      </c>
      <c r="I53">
        <v>17</v>
      </c>
      <c r="J53">
        <f t="shared" si="11"/>
        <v>36</v>
      </c>
      <c r="K53">
        <f t="shared" si="12"/>
        <v>90</v>
      </c>
      <c r="M53">
        <v>13</v>
      </c>
      <c r="N53">
        <v>7.1812717841754266</v>
      </c>
      <c r="O53">
        <v>-3.1812717841754266</v>
      </c>
      <c r="P53">
        <v>-1.4204238657761918</v>
      </c>
      <c r="R53">
        <v>40.322580645161281</v>
      </c>
      <c r="S53">
        <v>5</v>
      </c>
    </row>
    <row r="54" spans="2:19" x14ac:dyDescent="0.25">
      <c r="B54">
        <v>11</v>
      </c>
      <c r="C54">
        <f t="shared" si="13"/>
        <v>19.441882804995195</v>
      </c>
      <c r="I54">
        <v>18</v>
      </c>
      <c r="J54">
        <f t="shared" si="11"/>
        <v>36</v>
      </c>
      <c r="K54">
        <f t="shared" si="12"/>
        <v>180</v>
      </c>
      <c r="M54">
        <v>14</v>
      </c>
      <c r="N54">
        <v>5.8272909405274866</v>
      </c>
      <c r="O54">
        <v>-1.8272909405274866</v>
      </c>
      <c r="P54">
        <v>-0.81587737160741103</v>
      </c>
      <c r="R54">
        <v>43.548387096774185</v>
      </c>
      <c r="S54">
        <v>5</v>
      </c>
    </row>
    <row r="55" spans="2:19" x14ac:dyDescent="0.25">
      <c r="B55">
        <v>12</v>
      </c>
      <c r="C55">
        <f t="shared" si="13"/>
        <v>24.30259365994236</v>
      </c>
      <c r="I55">
        <v>19</v>
      </c>
      <c r="J55">
        <f t="shared" si="11"/>
        <v>16</v>
      </c>
      <c r="K55">
        <f t="shared" si="12"/>
        <v>72</v>
      </c>
      <c r="M55">
        <v>15</v>
      </c>
      <c r="N55">
        <v>5.9314433131157891</v>
      </c>
      <c r="O55">
        <v>2.0685566868842109</v>
      </c>
      <c r="P55">
        <v>0.92360146667658571</v>
      </c>
      <c r="R55">
        <v>46.774193548387089</v>
      </c>
      <c r="S55">
        <v>5</v>
      </c>
    </row>
    <row r="56" spans="2:19" x14ac:dyDescent="0.25">
      <c r="B56">
        <v>13</v>
      </c>
      <c r="C56">
        <f t="shared" si="13"/>
        <v>21.872238232468778</v>
      </c>
      <c r="I56">
        <v>20</v>
      </c>
      <c r="J56">
        <f t="shared" si="11"/>
        <v>64</v>
      </c>
      <c r="K56">
        <f t="shared" si="12"/>
        <v>424</v>
      </c>
      <c r="M56">
        <v>16</v>
      </c>
      <c r="N56">
        <v>4.3691577242912416</v>
      </c>
      <c r="O56">
        <v>3.6308422757087584</v>
      </c>
      <c r="P56">
        <v>1.6211551137944102</v>
      </c>
      <c r="R56">
        <v>49.999999999999993</v>
      </c>
      <c r="S56">
        <v>5</v>
      </c>
    </row>
    <row r="57" spans="2:19" x14ac:dyDescent="0.25">
      <c r="B57">
        <v>14</v>
      </c>
      <c r="C57">
        <f t="shared" si="13"/>
        <v>21.872238232468778</v>
      </c>
      <c r="I57">
        <v>21</v>
      </c>
      <c r="J57">
        <f t="shared" si="11"/>
        <v>49</v>
      </c>
      <c r="K57">
        <f t="shared" si="12"/>
        <v>315</v>
      </c>
      <c r="M57">
        <v>17</v>
      </c>
      <c r="N57">
        <v>4.6816148420561516</v>
      </c>
      <c r="O57">
        <v>1.3183851579438484</v>
      </c>
      <c r="P57">
        <v>0.58865317699158615</v>
      </c>
      <c r="R57">
        <v>53.225806451612897</v>
      </c>
      <c r="S57">
        <v>6</v>
      </c>
    </row>
    <row r="58" spans="2:19" x14ac:dyDescent="0.25">
      <c r="B58">
        <v>15</v>
      </c>
      <c r="C58">
        <f t="shared" si="13"/>
        <v>31.593659942363111</v>
      </c>
      <c r="I58">
        <v>22</v>
      </c>
      <c r="J58">
        <f t="shared" si="11"/>
        <v>121</v>
      </c>
      <c r="K58">
        <f t="shared" si="12"/>
        <v>308</v>
      </c>
      <c r="M58">
        <v>18</v>
      </c>
      <c r="N58">
        <v>6.2439004308806982</v>
      </c>
      <c r="O58">
        <v>-0.24390043088069824</v>
      </c>
      <c r="P58">
        <v>-0.10890047012623812</v>
      </c>
      <c r="R58">
        <v>56.451612903225801</v>
      </c>
      <c r="S58">
        <v>6</v>
      </c>
    </row>
    <row r="59" spans="2:19" x14ac:dyDescent="0.25">
      <c r="B59">
        <v>16</v>
      </c>
      <c r="C59">
        <f t="shared" si="13"/>
        <v>31.593659942363111</v>
      </c>
      <c r="I59">
        <v>23</v>
      </c>
      <c r="J59">
        <f t="shared" si="11"/>
        <v>121</v>
      </c>
      <c r="K59">
        <f t="shared" si="12"/>
        <v>385</v>
      </c>
      <c r="M59">
        <v>19</v>
      </c>
      <c r="N59">
        <v>4.9940719598210608</v>
      </c>
      <c r="O59">
        <v>-0.99407195982106078</v>
      </c>
      <c r="P59">
        <v>-0.44384875981123767</v>
      </c>
      <c r="R59">
        <v>59.677419354838705</v>
      </c>
      <c r="S59">
        <v>6</v>
      </c>
    </row>
    <row r="60" spans="2:19" x14ac:dyDescent="0.25">
      <c r="B60">
        <v>17</v>
      </c>
      <c r="C60">
        <f t="shared" si="13"/>
        <v>26.732949087415946</v>
      </c>
      <c r="I60">
        <v>24</v>
      </c>
      <c r="J60">
        <f t="shared" si="11"/>
        <v>36</v>
      </c>
      <c r="K60">
        <f t="shared" si="12"/>
        <v>216</v>
      </c>
      <c r="M60">
        <v>20</v>
      </c>
      <c r="N60">
        <v>8.6394050004116707</v>
      </c>
      <c r="O60">
        <v>-0.6394050004116707</v>
      </c>
      <c r="P60">
        <v>-0.28549152166097674</v>
      </c>
      <c r="R60">
        <v>62.903225806451609</v>
      </c>
      <c r="S60">
        <v>6</v>
      </c>
    </row>
    <row r="61" spans="2:19" x14ac:dyDescent="0.25">
      <c r="B61">
        <v>18</v>
      </c>
      <c r="C61">
        <f t="shared" si="13"/>
        <v>26.732949087415946</v>
      </c>
      <c r="I61">
        <v>25</v>
      </c>
      <c r="J61">
        <f t="shared" si="11"/>
        <v>25</v>
      </c>
      <c r="K61">
        <f t="shared" si="12"/>
        <v>145</v>
      </c>
      <c r="M61">
        <v>21</v>
      </c>
      <c r="N61">
        <v>7.8061860197052457</v>
      </c>
      <c r="O61">
        <v>-0.80618601970524573</v>
      </c>
      <c r="P61">
        <v>-0.35995851355443326</v>
      </c>
      <c r="R61">
        <v>66.129032258064512</v>
      </c>
      <c r="S61">
        <v>6</v>
      </c>
    </row>
    <row r="62" spans="2:19" x14ac:dyDescent="0.25">
      <c r="B62">
        <v>19</v>
      </c>
      <c r="C62">
        <f t="shared" si="13"/>
        <v>21.872238232468778</v>
      </c>
      <c r="I62">
        <v>26</v>
      </c>
      <c r="J62">
        <f t="shared" si="11"/>
        <v>25</v>
      </c>
      <c r="K62">
        <f t="shared" si="12"/>
        <v>170</v>
      </c>
      <c r="M62">
        <v>22</v>
      </c>
      <c r="N62">
        <v>6.0355956857040924</v>
      </c>
      <c r="O62">
        <v>4.9644043142959076</v>
      </c>
      <c r="P62">
        <v>2.2165847012709525</v>
      </c>
      <c r="R62">
        <v>69.354838709677409</v>
      </c>
      <c r="S62">
        <v>7</v>
      </c>
    </row>
    <row r="63" spans="2:19" x14ac:dyDescent="0.25">
      <c r="B63">
        <v>20</v>
      </c>
      <c r="C63">
        <f t="shared" si="13"/>
        <v>31.593659942363111</v>
      </c>
      <c r="I63">
        <v>27</v>
      </c>
      <c r="J63">
        <f t="shared" si="11"/>
        <v>36</v>
      </c>
      <c r="K63">
        <f t="shared" si="12"/>
        <v>120</v>
      </c>
      <c r="M63">
        <v>23</v>
      </c>
      <c r="N63">
        <v>6.7646622938222141</v>
      </c>
      <c r="O63">
        <v>4.2353377061777859</v>
      </c>
      <c r="P63">
        <v>1.8910596659493013</v>
      </c>
      <c r="R63">
        <v>72.58064516129032</v>
      </c>
      <c r="S63">
        <v>7</v>
      </c>
    </row>
    <row r="64" spans="2:19" x14ac:dyDescent="0.25">
      <c r="B64">
        <v>21</v>
      </c>
      <c r="C64">
        <f t="shared" si="13"/>
        <v>29.163304514889528</v>
      </c>
      <c r="I64">
        <v>28</v>
      </c>
      <c r="J64">
        <f t="shared" si="11"/>
        <v>9</v>
      </c>
      <c r="K64">
        <f t="shared" si="12"/>
        <v>45</v>
      </c>
      <c r="M64">
        <v>24</v>
      </c>
      <c r="N64">
        <v>6.8688146664105174</v>
      </c>
      <c r="O64">
        <v>-0.86881466641051741</v>
      </c>
      <c r="P64">
        <v>-0.38792192897336808</v>
      </c>
      <c r="R64">
        <v>75.806451612903217</v>
      </c>
      <c r="S64">
        <v>7</v>
      </c>
    </row>
    <row r="65" spans="2:19" x14ac:dyDescent="0.25">
      <c r="B65">
        <v>22</v>
      </c>
      <c r="C65">
        <f t="shared" si="13"/>
        <v>38.884726224783861</v>
      </c>
      <c r="I65">
        <v>29</v>
      </c>
      <c r="J65">
        <f t="shared" si="11"/>
        <v>49</v>
      </c>
      <c r="K65">
        <f t="shared" si="12"/>
        <v>203</v>
      </c>
      <c r="M65">
        <v>25</v>
      </c>
      <c r="N65">
        <v>6.1397480582923958</v>
      </c>
      <c r="O65">
        <v>-1.1397480582923958</v>
      </c>
      <c r="P65">
        <v>-0.50889249734134634</v>
      </c>
      <c r="R65">
        <v>79.032258064516114</v>
      </c>
      <c r="S65">
        <v>8</v>
      </c>
    </row>
    <row r="66" spans="2:19" x14ac:dyDescent="0.25">
      <c r="B66">
        <v>23</v>
      </c>
      <c r="C66">
        <f t="shared" si="13"/>
        <v>38.884726224783861</v>
      </c>
      <c r="I66">
        <v>30</v>
      </c>
      <c r="J66">
        <f t="shared" si="11"/>
        <v>49</v>
      </c>
      <c r="K66">
        <f t="shared" si="12"/>
        <v>266</v>
      </c>
      <c r="M66">
        <v>26</v>
      </c>
      <c r="N66">
        <v>6.6605099212339116</v>
      </c>
      <c r="O66">
        <v>-1.6605099212339116</v>
      </c>
      <c r="P66">
        <v>-0.74141037971395451</v>
      </c>
      <c r="R66">
        <v>82.258064516129025</v>
      </c>
      <c r="S66">
        <v>8</v>
      </c>
    </row>
    <row r="67" spans="2:19" x14ac:dyDescent="0.25">
      <c r="B67">
        <v>24</v>
      </c>
      <c r="C67">
        <f t="shared" si="13"/>
        <v>26.732949087415946</v>
      </c>
      <c r="I67">
        <v>31</v>
      </c>
      <c r="J67">
        <f t="shared" si="11"/>
        <v>144</v>
      </c>
      <c r="K67">
        <f t="shared" si="12"/>
        <v>612</v>
      </c>
      <c r="M67">
        <v>27</v>
      </c>
      <c r="N67">
        <v>5.2023767049976666</v>
      </c>
      <c r="O67">
        <v>0.79762329500233342</v>
      </c>
      <c r="P67">
        <v>0.3561352946189783</v>
      </c>
      <c r="R67">
        <v>85.483870967741922</v>
      </c>
      <c r="S67">
        <v>8</v>
      </c>
    </row>
    <row r="68" spans="2:19" x14ac:dyDescent="0.25">
      <c r="B68">
        <v>25</v>
      </c>
      <c r="C68">
        <f t="shared" si="13"/>
        <v>24.30259365994236</v>
      </c>
      <c r="I68" t="s">
        <v>425</v>
      </c>
      <c r="J68">
        <f>SUM(J37:J67)</f>
        <v>1270</v>
      </c>
      <c r="K68">
        <f>SUM(K37:K67)</f>
        <v>5298</v>
      </c>
      <c r="M68">
        <v>28</v>
      </c>
      <c r="N68">
        <v>4.6816148420561516</v>
      </c>
      <c r="O68">
        <v>-1.6816148420561516</v>
      </c>
      <c r="P68">
        <v>-0.75083363407730241</v>
      </c>
      <c r="R68">
        <v>88.709677419354833</v>
      </c>
      <c r="S68">
        <v>10</v>
      </c>
    </row>
    <row r="69" spans="2:19" x14ac:dyDescent="0.25">
      <c r="B69">
        <v>26</v>
      </c>
      <c r="C69">
        <f t="shared" si="13"/>
        <v>24.30259365994236</v>
      </c>
      <c r="M69">
        <v>29</v>
      </c>
      <c r="N69">
        <v>6.1397480582923958</v>
      </c>
      <c r="O69">
        <v>0.86025194170760422</v>
      </c>
      <c r="P69">
        <v>0.38409871003791274</v>
      </c>
      <c r="R69">
        <v>91.93548387096773</v>
      </c>
      <c r="S69">
        <v>11</v>
      </c>
    </row>
    <row r="70" spans="2:19" x14ac:dyDescent="0.25">
      <c r="B70">
        <v>27</v>
      </c>
      <c r="C70">
        <f t="shared" si="13"/>
        <v>26.732949087415946</v>
      </c>
      <c r="M70">
        <v>30</v>
      </c>
      <c r="N70">
        <v>7.0771194115871232</v>
      </c>
      <c r="O70">
        <v>-7.711941158712321E-2</v>
      </c>
      <c r="P70">
        <v>-3.4433478232781589E-2</v>
      </c>
      <c r="R70">
        <v>95.161290322580641</v>
      </c>
      <c r="S70">
        <v>11</v>
      </c>
    </row>
    <row r="71" spans="2:19" ht="15.75" thickBot="1" x14ac:dyDescent="0.3">
      <c r="B71">
        <v>28</v>
      </c>
      <c r="C71">
        <f t="shared" si="13"/>
        <v>19.441882804995195</v>
      </c>
      <c r="M71" s="49">
        <v>31</v>
      </c>
      <c r="N71" s="49">
        <v>8.4311002552350658</v>
      </c>
      <c r="O71" s="49">
        <v>3.5688997447649342</v>
      </c>
      <c r="P71" s="49">
        <v>1.593498046046584</v>
      </c>
      <c r="R71" s="49">
        <v>98.387096774193537</v>
      </c>
      <c r="S71" s="49">
        <v>12</v>
      </c>
    </row>
    <row r="72" spans="2:19" x14ac:dyDescent="0.25">
      <c r="B72">
        <v>29</v>
      </c>
      <c r="C72">
        <f t="shared" si="13"/>
        <v>29.163304514889528</v>
      </c>
    </row>
    <row r="73" spans="2:19" x14ac:dyDescent="0.25">
      <c r="B73">
        <v>30</v>
      </c>
      <c r="C73">
        <f t="shared" si="13"/>
        <v>29.163304514889528</v>
      </c>
    </row>
    <row r="74" spans="2:19" x14ac:dyDescent="0.25">
      <c r="B74">
        <v>31</v>
      </c>
      <c r="C74">
        <f t="shared" si="13"/>
        <v>41.315081652257447</v>
      </c>
    </row>
  </sheetData>
  <sortState xmlns:xlrd2="http://schemas.microsoft.com/office/spreadsheetml/2017/richdata2" ref="S41:S71">
    <sortCondition ref="S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4D40-4CF5-4ED5-A788-4DA9EE2766B9}">
  <dimension ref="A1:L33"/>
  <sheetViews>
    <sheetView workbookViewId="0">
      <selection activeCell="H1" sqref="H1:L10"/>
    </sheetView>
  </sheetViews>
  <sheetFormatPr defaultRowHeight="15" x14ac:dyDescent="0.25"/>
  <cols>
    <col min="1" max="1" width="16.140625" style="5" bestFit="1" customWidth="1"/>
    <col min="2" max="2" width="7.42578125" style="5" bestFit="1" customWidth="1"/>
    <col min="3" max="3" width="8.7109375" style="5" bestFit="1" customWidth="1"/>
    <col min="4" max="4" width="6.42578125" style="5" bestFit="1" customWidth="1"/>
    <col min="5" max="5" width="7.85546875" style="5" bestFit="1" customWidth="1"/>
    <col min="6" max="6" width="11.42578125" style="5" bestFit="1" customWidth="1"/>
    <col min="7" max="8" width="9.140625" style="5"/>
    <col min="9" max="9" width="16.140625" style="5" bestFit="1" customWidth="1"/>
    <col min="10" max="11" width="9.140625" style="5"/>
    <col min="12" max="12" width="22.28515625" style="5" bestFit="1" customWidth="1"/>
    <col min="13" max="16384" width="9.140625" style="5"/>
  </cols>
  <sheetData>
    <row r="1" spans="1:12" x14ac:dyDescent="0.25">
      <c r="A1" s="6" t="s">
        <v>72</v>
      </c>
      <c r="B1" s="7" t="s">
        <v>67</v>
      </c>
      <c r="C1" s="7" t="s">
        <v>68</v>
      </c>
      <c r="D1" s="7" t="s">
        <v>69</v>
      </c>
      <c r="E1" s="7" t="s">
        <v>71</v>
      </c>
      <c r="F1" s="7" t="s">
        <v>70</v>
      </c>
      <c r="H1" s="65" t="s">
        <v>435</v>
      </c>
      <c r="I1" s="61" t="s">
        <v>72</v>
      </c>
      <c r="J1" s="62" t="s">
        <v>67</v>
      </c>
      <c r="K1" s="62" t="s">
        <v>68</v>
      </c>
      <c r="L1" s="65" t="s">
        <v>378</v>
      </c>
    </row>
    <row r="2" spans="1:12" x14ac:dyDescent="0.25">
      <c r="A2" s="8" t="s">
        <v>34</v>
      </c>
      <c r="B2" s="8">
        <v>6</v>
      </c>
      <c r="C2" s="8">
        <v>5</v>
      </c>
      <c r="D2" s="8">
        <v>6</v>
      </c>
      <c r="E2" s="8">
        <v>2</v>
      </c>
      <c r="F2" s="8">
        <v>2</v>
      </c>
      <c r="H2" s="63">
        <v>1</v>
      </c>
      <c r="I2" s="63" t="s">
        <v>34</v>
      </c>
      <c r="J2" s="63">
        <v>6</v>
      </c>
      <c r="K2" s="63">
        <v>5</v>
      </c>
      <c r="L2" s="63">
        <f>SUM(J2:K2)</f>
        <v>11</v>
      </c>
    </row>
    <row r="3" spans="1:12" x14ac:dyDescent="0.25">
      <c r="A3" s="8" t="s">
        <v>35</v>
      </c>
      <c r="B3" s="8">
        <v>8</v>
      </c>
      <c r="C3" s="8">
        <v>9</v>
      </c>
      <c r="D3" s="8">
        <v>15</v>
      </c>
      <c r="E3" s="8">
        <v>2</v>
      </c>
      <c r="F3" s="8">
        <v>2</v>
      </c>
      <c r="H3" s="63">
        <v>2</v>
      </c>
      <c r="I3" s="63" t="s">
        <v>35</v>
      </c>
      <c r="J3" s="63">
        <v>8</v>
      </c>
      <c r="K3" s="63">
        <v>9</v>
      </c>
      <c r="L3" s="63">
        <f t="shared" ref="L3:L7" si="0">SUM(J3:K3)</f>
        <v>17</v>
      </c>
    </row>
    <row r="4" spans="1:12" x14ac:dyDescent="0.25">
      <c r="A4" s="8" t="s">
        <v>32</v>
      </c>
      <c r="B4" s="8">
        <v>10</v>
      </c>
      <c r="C4" s="8">
        <v>9</v>
      </c>
      <c r="D4" s="8">
        <v>11</v>
      </c>
      <c r="E4" s="8">
        <v>4</v>
      </c>
      <c r="F4" s="8">
        <v>2</v>
      </c>
      <c r="H4" s="63">
        <v>3</v>
      </c>
      <c r="I4" s="63" t="s">
        <v>32</v>
      </c>
      <c r="J4" s="63">
        <v>10</v>
      </c>
      <c r="K4" s="63">
        <v>9</v>
      </c>
      <c r="L4" s="63">
        <f t="shared" si="0"/>
        <v>19</v>
      </c>
    </row>
    <row r="5" spans="1:12" x14ac:dyDescent="0.25">
      <c r="A5" s="8" t="s">
        <v>28</v>
      </c>
      <c r="B5" s="8">
        <v>6</v>
      </c>
      <c r="C5" s="8">
        <v>5</v>
      </c>
      <c r="D5" s="8">
        <v>9</v>
      </c>
      <c r="E5" s="8">
        <v>2</v>
      </c>
      <c r="F5" s="8">
        <v>1</v>
      </c>
      <c r="H5" s="63" t="s">
        <v>434</v>
      </c>
      <c r="I5" s="63" t="s">
        <v>434</v>
      </c>
      <c r="J5" s="63" t="s">
        <v>434</v>
      </c>
      <c r="K5" s="63" t="s">
        <v>434</v>
      </c>
      <c r="L5" s="63" t="s">
        <v>434</v>
      </c>
    </row>
    <row r="6" spans="1:12" x14ac:dyDescent="0.25">
      <c r="A6" s="8" t="s">
        <v>17</v>
      </c>
      <c r="B6" s="8">
        <v>9</v>
      </c>
      <c r="C6" s="8">
        <v>5</v>
      </c>
      <c r="D6" s="8">
        <v>11</v>
      </c>
      <c r="E6" s="8">
        <v>2</v>
      </c>
      <c r="F6" s="8">
        <v>2</v>
      </c>
      <c r="H6" s="63" t="s">
        <v>434</v>
      </c>
      <c r="I6" s="63" t="s">
        <v>434</v>
      </c>
      <c r="J6" s="63" t="s">
        <v>434</v>
      </c>
      <c r="K6" s="63" t="s">
        <v>434</v>
      </c>
      <c r="L6" s="63" t="s">
        <v>434</v>
      </c>
    </row>
    <row r="7" spans="1:12" x14ac:dyDescent="0.25">
      <c r="A7" s="8" t="s">
        <v>8</v>
      </c>
      <c r="B7" s="8">
        <v>8</v>
      </c>
      <c r="C7" s="8">
        <v>5</v>
      </c>
      <c r="D7" s="8">
        <v>8</v>
      </c>
      <c r="E7" s="8">
        <v>2</v>
      </c>
      <c r="F7" s="8">
        <v>2</v>
      </c>
      <c r="H7" s="63" t="s">
        <v>434</v>
      </c>
      <c r="I7" s="63" t="s">
        <v>434</v>
      </c>
      <c r="J7" s="63" t="s">
        <v>434</v>
      </c>
      <c r="K7" s="63" t="s">
        <v>434</v>
      </c>
      <c r="L7" s="63" t="s">
        <v>434</v>
      </c>
    </row>
    <row r="8" spans="1:12" x14ac:dyDescent="0.25">
      <c r="A8" s="8" t="s">
        <v>25</v>
      </c>
      <c r="B8" s="8">
        <v>11</v>
      </c>
      <c r="C8" s="8">
        <v>10</v>
      </c>
      <c r="D8" s="8">
        <v>13</v>
      </c>
      <c r="E8" s="8">
        <v>4</v>
      </c>
      <c r="F8" s="8">
        <v>2</v>
      </c>
      <c r="H8" s="63">
        <v>29</v>
      </c>
      <c r="I8" s="63" t="s">
        <v>18</v>
      </c>
      <c r="J8" s="63">
        <v>15</v>
      </c>
      <c r="K8" s="63">
        <v>14</v>
      </c>
      <c r="L8" s="63">
        <f>SUM(J8:K8)</f>
        <v>29</v>
      </c>
    </row>
    <row r="9" spans="1:12" x14ac:dyDescent="0.25">
      <c r="A9" s="8" t="s">
        <v>15</v>
      </c>
      <c r="B9" s="8">
        <v>13</v>
      </c>
      <c r="C9" s="8">
        <v>12</v>
      </c>
      <c r="D9" s="8">
        <v>12</v>
      </c>
      <c r="E9" s="8">
        <v>4</v>
      </c>
      <c r="F9" s="8">
        <v>2</v>
      </c>
      <c r="H9" s="63">
        <v>30</v>
      </c>
      <c r="I9" s="63" t="s">
        <v>9</v>
      </c>
      <c r="J9" s="63">
        <v>21</v>
      </c>
      <c r="K9" s="63">
        <v>17</v>
      </c>
      <c r="L9" s="63">
        <f>SUM(J9:K9)</f>
        <v>38</v>
      </c>
    </row>
    <row r="10" spans="1:12" x14ac:dyDescent="0.25">
      <c r="A10" s="8" t="s">
        <v>11</v>
      </c>
      <c r="B10" s="8">
        <v>9</v>
      </c>
      <c r="C10" s="8">
        <v>7</v>
      </c>
      <c r="D10" s="8">
        <v>14</v>
      </c>
      <c r="E10" s="8">
        <v>3</v>
      </c>
      <c r="F10" s="8">
        <v>2</v>
      </c>
      <c r="H10" s="64">
        <v>31</v>
      </c>
      <c r="I10" s="64" t="s">
        <v>16</v>
      </c>
      <c r="J10" s="64">
        <v>24</v>
      </c>
      <c r="K10" s="64">
        <v>27</v>
      </c>
      <c r="L10" s="64">
        <f>SUM(J10:K10)</f>
        <v>51</v>
      </c>
    </row>
    <row r="11" spans="1:12" x14ac:dyDescent="0.25">
      <c r="A11" s="8" t="s">
        <v>7</v>
      </c>
      <c r="B11" s="8">
        <v>12</v>
      </c>
      <c r="C11" s="8">
        <v>11</v>
      </c>
      <c r="D11" s="8">
        <v>12</v>
      </c>
      <c r="E11" s="8">
        <v>2</v>
      </c>
      <c r="F11" s="8">
        <v>1</v>
      </c>
    </row>
    <row r="12" spans="1:12" x14ac:dyDescent="0.25">
      <c r="A12" s="8" t="s">
        <v>6</v>
      </c>
      <c r="B12" s="8">
        <v>9</v>
      </c>
      <c r="C12" s="8">
        <v>7</v>
      </c>
      <c r="D12" s="8">
        <v>14</v>
      </c>
      <c r="E12" s="8">
        <v>3</v>
      </c>
      <c r="F12" s="8">
        <v>2</v>
      </c>
    </row>
    <row r="13" spans="1:12" x14ac:dyDescent="0.25">
      <c r="A13" s="8" t="s">
        <v>27</v>
      </c>
      <c r="B13" s="8">
        <v>25</v>
      </c>
      <c r="C13" s="8">
        <v>28</v>
      </c>
      <c r="D13" s="8">
        <v>27</v>
      </c>
      <c r="E13" s="8">
        <v>8</v>
      </c>
      <c r="F13" s="8">
        <v>7</v>
      </c>
    </row>
    <row r="14" spans="1:12" x14ac:dyDescent="0.25">
      <c r="A14" s="8" t="s">
        <v>33</v>
      </c>
      <c r="B14" s="8">
        <v>18</v>
      </c>
      <c r="C14" s="8">
        <v>21</v>
      </c>
      <c r="D14" s="8">
        <v>30</v>
      </c>
      <c r="E14" s="8">
        <v>7</v>
      </c>
      <c r="F14" s="8">
        <v>6</v>
      </c>
    </row>
    <row r="15" spans="1:12" x14ac:dyDescent="0.25">
      <c r="A15" s="8" t="s">
        <v>19</v>
      </c>
      <c r="B15" s="8">
        <v>15</v>
      </c>
      <c r="C15" s="8">
        <v>11</v>
      </c>
      <c r="D15" s="8">
        <v>14</v>
      </c>
      <c r="E15" s="8">
        <v>6</v>
      </c>
      <c r="F15" s="8">
        <v>4</v>
      </c>
    </row>
    <row r="16" spans="1:12" x14ac:dyDescent="0.25">
      <c r="A16" s="8" t="s">
        <v>14</v>
      </c>
      <c r="B16" s="8">
        <v>14</v>
      </c>
      <c r="C16" s="8">
        <v>13</v>
      </c>
      <c r="D16" s="8">
        <v>20</v>
      </c>
      <c r="E16" s="8">
        <v>4</v>
      </c>
      <c r="F16" s="8">
        <v>2</v>
      </c>
    </row>
    <row r="17" spans="1:6" x14ac:dyDescent="0.25">
      <c r="A17" s="8" t="s">
        <v>31</v>
      </c>
      <c r="B17" s="8">
        <v>7</v>
      </c>
      <c r="C17" s="8">
        <v>5</v>
      </c>
      <c r="D17" s="8">
        <v>10</v>
      </c>
      <c r="E17" s="8">
        <v>2</v>
      </c>
      <c r="F17" s="8">
        <v>1</v>
      </c>
    </row>
    <row r="18" spans="1:6" x14ac:dyDescent="0.25">
      <c r="A18" s="8" t="s">
        <v>36</v>
      </c>
      <c r="B18" s="8">
        <v>7</v>
      </c>
      <c r="C18" s="8">
        <v>8</v>
      </c>
      <c r="D18" s="8">
        <v>10</v>
      </c>
      <c r="E18" s="8">
        <v>2</v>
      </c>
      <c r="F18" s="8">
        <v>1</v>
      </c>
    </row>
    <row r="19" spans="1:6" x14ac:dyDescent="0.25">
      <c r="A19" s="8" t="s">
        <v>12</v>
      </c>
      <c r="B19" s="8">
        <v>15</v>
      </c>
      <c r="C19" s="8">
        <v>15</v>
      </c>
      <c r="D19" s="8">
        <v>22</v>
      </c>
      <c r="E19" s="8">
        <v>4</v>
      </c>
      <c r="F19" s="8">
        <v>2</v>
      </c>
    </row>
    <row r="20" spans="1:6" x14ac:dyDescent="0.25">
      <c r="A20" s="8" t="s">
        <v>20</v>
      </c>
      <c r="B20" s="8">
        <v>10</v>
      </c>
      <c r="C20" s="8">
        <v>8</v>
      </c>
      <c r="D20" s="8">
        <v>11</v>
      </c>
      <c r="E20" s="8">
        <v>4</v>
      </c>
      <c r="F20" s="8">
        <v>3</v>
      </c>
    </row>
    <row r="21" spans="1:6" x14ac:dyDescent="0.25">
      <c r="A21" s="8" t="s">
        <v>23</v>
      </c>
      <c r="B21" s="8">
        <v>28</v>
      </c>
      <c r="C21" s="8">
        <v>25</v>
      </c>
      <c r="D21" s="8">
        <v>31</v>
      </c>
      <c r="E21" s="8">
        <v>9</v>
      </c>
      <c r="F21" s="8">
        <v>7</v>
      </c>
    </row>
    <row r="22" spans="1:6" x14ac:dyDescent="0.25">
      <c r="A22" s="8" t="s">
        <v>30</v>
      </c>
      <c r="B22" s="8">
        <v>23</v>
      </c>
      <c r="C22" s="8">
        <v>22</v>
      </c>
      <c r="D22" s="8">
        <v>16</v>
      </c>
      <c r="E22" s="8">
        <v>8</v>
      </c>
      <c r="F22" s="8">
        <v>6</v>
      </c>
    </row>
    <row r="23" spans="1:6" x14ac:dyDescent="0.25">
      <c r="A23" s="8" t="s">
        <v>29</v>
      </c>
      <c r="B23" s="8">
        <v>14</v>
      </c>
      <c r="C23" s="8">
        <v>14</v>
      </c>
      <c r="D23" s="8">
        <v>15</v>
      </c>
      <c r="E23" s="8">
        <v>4</v>
      </c>
      <c r="F23" s="8">
        <v>3</v>
      </c>
    </row>
    <row r="24" spans="1:6" x14ac:dyDescent="0.25">
      <c r="A24" s="8" t="s">
        <v>22</v>
      </c>
      <c r="B24" s="8">
        <v>16</v>
      </c>
      <c r="C24" s="8">
        <v>19</v>
      </c>
      <c r="D24" s="8">
        <v>26</v>
      </c>
      <c r="E24" s="8">
        <v>5</v>
      </c>
      <c r="F24" s="8">
        <v>2</v>
      </c>
    </row>
    <row r="25" spans="1:6" x14ac:dyDescent="0.25">
      <c r="A25" s="8" t="s">
        <v>13</v>
      </c>
      <c r="B25" s="8">
        <v>21</v>
      </c>
      <c r="C25" s="8">
        <v>15</v>
      </c>
      <c r="D25" s="8">
        <v>22</v>
      </c>
      <c r="E25" s="8">
        <v>6</v>
      </c>
      <c r="F25" s="8">
        <v>5</v>
      </c>
    </row>
    <row r="26" spans="1:6" x14ac:dyDescent="0.25">
      <c r="A26" s="8" t="s">
        <v>26</v>
      </c>
      <c r="B26" s="8">
        <v>15</v>
      </c>
      <c r="C26" s="8">
        <v>14</v>
      </c>
      <c r="D26" s="8">
        <v>18</v>
      </c>
      <c r="E26" s="8">
        <v>6</v>
      </c>
      <c r="F26" s="8">
        <v>3</v>
      </c>
    </row>
    <row r="27" spans="1:6" x14ac:dyDescent="0.25">
      <c r="A27" s="8" t="s">
        <v>21</v>
      </c>
      <c r="B27" s="8">
        <v>15</v>
      </c>
      <c r="C27" s="8">
        <v>19</v>
      </c>
      <c r="D27" s="8">
        <v>26</v>
      </c>
      <c r="E27" s="8">
        <v>4</v>
      </c>
      <c r="F27" s="8">
        <v>3</v>
      </c>
    </row>
    <row r="28" spans="1:6" x14ac:dyDescent="0.25">
      <c r="A28" s="8" t="s">
        <v>24</v>
      </c>
      <c r="B28" s="8">
        <v>11</v>
      </c>
      <c r="C28" s="8">
        <v>9</v>
      </c>
      <c r="D28" s="8">
        <v>11</v>
      </c>
      <c r="E28" s="8">
        <v>4</v>
      </c>
      <c r="F28" s="8">
        <v>2</v>
      </c>
    </row>
    <row r="29" spans="1:6" x14ac:dyDescent="0.25">
      <c r="A29" s="8" t="s">
        <v>10</v>
      </c>
      <c r="B29" s="8">
        <v>8</v>
      </c>
      <c r="C29" s="8">
        <v>7</v>
      </c>
      <c r="D29" s="8">
        <v>15</v>
      </c>
      <c r="E29" s="8">
        <v>3</v>
      </c>
      <c r="F29" s="8">
        <v>1</v>
      </c>
    </row>
    <row r="30" spans="1:6" x14ac:dyDescent="0.25">
      <c r="A30" s="8" t="s">
        <v>18</v>
      </c>
      <c r="B30" s="8">
        <v>15</v>
      </c>
      <c r="C30" s="8">
        <v>14</v>
      </c>
      <c r="D30" s="8">
        <v>17</v>
      </c>
      <c r="E30" s="8">
        <v>4</v>
      </c>
      <c r="F30" s="8">
        <v>2</v>
      </c>
    </row>
    <row r="31" spans="1:6" x14ac:dyDescent="0.25">
      <c r="A31" s="8" t="s">
        <v>9</v>
      </c>
      <c r="B31" s="8">
        <v>21</v>
      </c>
      <c r="C31" s="8">
        <v>17</v>
      </c>
      <c r="D31" s="8">
        <v>19</v>
      </c>
      <c r="E31" s="8">
        <v>6</v>
      </c>
      <c r="F31" s="8">
        <v>4</v>
      </c>
    </row>
    <row r="32" spans="1:6" x14ac:dyDescent="0.25">
      <c r="A32" s="9" t="s">
        <v>16</v>
      </c>
      <c r="B32" s="9">
        <v>24</v>
      </c>
      <c r="C32" s="9">
        <v>27</v>
      </c>
      <c r="D32" s="9">
        <v>22</v>
      </c>
      <c r="E32" s="9">
        <v>7</v>
      </c>
      <c r="F32" s="9">
        <v>4</v>
      </c>
    </row>
    <row r="33" spans="1:6" x14ac:dyDescent="0.25">
      <c r="A33" s="10" t="s">
        <v>37</v>
      </c>
      <c r="B33" s="10">
        <v>424</v>
      </c>
      <c r="C33" s="10">
        <v>396</v>
      </c>
      <c r="D33" s="10">
        <v>507</v>
      </c>
      <c r="E33" s="10">
        <v>133</v>
      </c>
      <c r="F33" s="10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94B0-7E08-423F-B953-D15D0AECB029}">
  <dimension ref="A2:L184"/>
  <sheetViews>
    <sheetView workbookViewId="0">
      <selection activeCell="H2" sqref="H2:L11"/>
    </sheetView>
  </sheetViews>
  <sheetFormatPr defaultRowHeight="15" x14ac:dyDescent="0.25"/>
  <cols>
    <col min="1" max="1" width="9.140625" style="5"/>
    <col min="2" max="2" width="16.140625" style="5" bestFit="1" customWidth="1"/>
    <col min="3" max="3" width="27.7109375" style="5" bestFit="1" customWidth="1"/>
    <col min="4" max="4" width="20.7109375" style="5" bestFit="1" customWidth="1"/>
    <col min="5" max="5" width="31.85546875" style="5" customWidth="1"/>
    <col min="6" max="8" width="9.140625" style="5"/>
    <col min="9" max="9" width="16.140625" style="5" bestFit="1" customWidth="1"/>
    <col min="10" max="10" width="12.28515625" style="5" bestFit="1" customWidth="1"/>
    <col min="11" max="11" width="20.7109375" style="5" bestFit="1" customWidth="1"/>
    <col min="12" max="12" width="41.28515625" style="5" bestFit="1" customWidth="1"/>
    <col min="13" max="16384" width="9.140625" style="5"/>
  </cols>
  <sheetData>
    <row r="2" spans="1:12" x14ac:dyDescent="0.25">
      <c r="A2" s="22" t="s">
        <v>433</v>
      </c>
      <c r="B2" s="11" t="s">
        <v>72</v>
      </c>
      <c r="C2" s="11" t="s">
        <v>73</v>
      </c>
      <c r="D2" s="11" t="s">
        <v>74</v>
      </c>
      <c r="E2" s="11" t="s">
        <v>75</v>
      </c>
      <c r="H2" s="65" t="s">
        <v>433</v>
      </c>
      <c r="I2" s="62" t="s">
        <v>72</v>
      </c>
      <c r="J2" s="62" t="s">
        <v>73</v>
      </c>
      <c r="K2" s="62" t="s">
        <v>74</v>
      </c>
      <c r="L2" s="62" t="s">
        <v>75</v>
      </c>
    </row>
    <row r="3" spans="1:12" x14ac:dyDescent="0.25">
      <c r="A3" s="12">
        <v>1</v>
      </c>
      <c r="B3" s="12" t="s">
        <v>34</v>
      </c>
      <c r="C3" s="12" t="s">
        <v>265</v>
      </c>
      <c r="D3" s="12" t="s">
        <v>76</v>
      </c>
      <c r="E3" s="12" t="s">
        <v>143</v>
      </c>
      <c r="H3" s="63">
        <v>1</v>
      </c>
      <c r="I3" s="63" t="s">
        <v>34</v>
      </c>
      <c r="J3" s="63" t="s">
        <v>265</v>
      </c>
      <c r="K3" s="63" t="s">
        <v>76</v>
      </c>
      <c r="L3" s="63" t="s">
        <v>143</v>
      </c>
    </row>
    <row r="4" spans="1:12" x14ac:dyDescent="0.25">
      <c r="A4" s="12">
        <v>2</v>
      </c>
      <c r="B4" s="12" t="s">
        <v>34</v>
      </c>
      <c r="C4" s="12" t="s">
        <v>265</v>
      </c>
      <c r="D4" s="12" t="s">
        <v>76</v>
      </c>
      <c r="E4" s="12" t="s">
        <v>144</v>
      </c>
      <c r="H4" s="63">
        <v>2</v>
      </c>
      <c r="I4" s="63" t="s">
        <v>34</v>
      </c>
      <c r="J4" s="63" t="s">
        <v>265</v>
      </c>
      <c r="K4" s="63" t="s">
        <v>76</v>
      </c>
      <c r="L4" s="63" t="s">
        <v>144</v>
      </c>
    </row>
    <row r="5" spans="1:12" x14ac:dyDescent="0.25">
      <c r="A5" s="12">
        <v>3</v>
      </c>
      <c r="B5" s="12" t="s">
        <v>35</v>
      </c>
      <c r="C5" s="12" t="s">
        <v>266</v>
      </c>
      <c r="D5" s="12" t="s">
        <v>76</v>
      </c>
      <c r="E5" s="12" t="s">
        <v>77</v>
      </c>
      <c r="H5" s="63">
        <v>3</v>
      </c>
      <c r="I5" s="63" t="s">
        <v>35</v>
      </c>
      <c r="J5" s="63" t="s">
        <v>266</v>
      </c>
      <c r="K5" s="63" t="s">
        <v>76</v>
      </c>
      <c r="L5" s="63" t="s">
        <v>77</v>
      </c>
    </row>
    <row r="6" spans="1:12" x14ac:dyDescent="0.25">
      <c r="A6" s="12">
        <v>4</v>
      </c>
      <c r="B6" s="12" t="s">
        <v>35</v>
      </c>
      <c r="C6" s="12" t="s">
        <v>266</v>
      </c>
      <c r="D6" s="12" t="s">
        <v>81</v>
      </c>
      <c r="E6" s="12" t="s">
        <v>119</v>
      </c>
      <c r="H6" s="63" t="s">
        <v>434</v>
      </c>
      <c r="I6" s="63" t="s">
        <v>434</v>
      </c>
      <c r="J6" s="63" t="s">
        <v>434</v>
      </c>
      <c r="K6" s="63" t="s">
        <v>434</v>
      </c>
      <c r="L6" s="63" t="s">
        <v>434</v>
      </c>
    </row>
    <row r="7" spans="1:12" x14ac:dyDescent="0.25">
      <c r="A7" s="12">
        <v>5</v>
      </c>
      <c r="B7" s="12" t="s">
        <v>35</v>
      </c>
      <c r="C7" s="12" t="s">
        <v>265</v>
      </c>
      <c r="D7" s="12" t="s">
        <v>76</v>
      </c>
      <c r="E7" s="12" t="s">
        <v>145</v>
      </c>
      <c r="H7" s="63" t="s">
        <v>434</v>
      </c>
      <c r="I7" s="63" t="s">
        <v>434</v>
      </c>
      <c r="J7" s="63" t="s">
        <v>434</v>
      </c>
      <c r="K7" s="63" t="s">
        <v>434</v>
      </c>
      <c r="L7" s="63" t="s">
        <v>434</v>
      </c>
    </row>
    <row r="8" spans="1:12" x14ac:dyDescent="0.25">
      <c r="A8" s="12">
        <v>6</v>
      </c>
      <c r="B8" s="12" t="s">
        <v>35</v>
      </c>
      <c r="C8" s="12" t="s">
        <v>265</v>
      </c>
      <c r="D8" s="12" t="s">
        <v>76</v>
      </c>
      <c r="E8" s="12" t="s">
        <v>146</v>
      </c>
      <c r="H8" s="63" t="s">
        <v>434</v>
      </c>
      <c r="I8" s="63" t="s">
        <v>434</v>
      </c>
      <c r="J8" s="63" t="s">
        <v>434</v>
      </c>
      <c r="K8" s="63" t="s">
        <v>434</v>
      </c>
      <c r="L8" s="63" t="s">
        <v>434</v>
      </c>
    </row>
    <row r="9" spans="1:12" x14ac:dyDescent="0.25">
      <c r="A9" s="12">
        <v>7</v>
      </c>
      <c r="B9" s="12" t="s">
        <v>35</v>
      </c>
      <c r="C9" s="12" t="s">
        <v>265</v>
      </c>
      <c r="D9" s="12" t="s">
        <v>76</v>
      </c>
      <c r="E9" s="12" t="s">
        <v>147</v>
      </c>
      <c r="H9" s="63">
        <v>180</v>
      </c>
      <c r="I9" s="63" t="s">
        <v>16</v>
      </c>
      <c r="J9" s="63" t="s">
        <v>265</v>
      </c>
      <c r="K9" s="63" t="s">
        <v>76</v>
      </c>
      <c r="L9" s="63" t="s">
        <v>262</v>
      </c>
    </row>
    <row r="10" spans="1:12" x14ac:dyDescent="0.25">
      <c r="A10" s="12">
        <v>8</v>
      </c>
      <c r="B10" s="12" t="s">
        <v>32</v>
      </c>
      <c r="C10" s="12" t="s">
        <v>266</v>
      </c>
      <c r="D10" s="12" t="s">
        <v>81</v>
      </c>
      <c r="E10" s="12" t="s">
        <v>84</v>
      </c>
      <c r="H10" s="63">
        <v>181</v>
      </c>
      <c r="I10" s="63" t="s">
        <v>16</v>
      </c>
      <c r="J10" s="63" t="s">
        <v>265</v>
      </c>
      <c r="K10" s="63" t="s">
        <v>76</v>
      </c>
      <c r="L10" s="63" t="s">
        <v>263</v>
      </c>
    </row>
    <row r="11" spans="1:12" x14ac:dyDescent="0.25">
      <c r="A11" s="12">
        <v>9</v>
      </c>
      <c r="B11" s="12" t="s">
        <v>32</v>
      </c>
      <c r="C11" s="12" t="s">
        <v>265</v>
      </c>
      <c r="D11" s="12" t="s">
        <v>76</v>
      </c>
      <c r="E11" s="12" t="s">
        <v>148</v>
      </c>
      <c r="H11" s="64">
        <v>182</v>
      </c>
      <c r="I11" s="64" t="s">
        <v>16</v>
      </c>
      <c r="J11" s="64" t="s">
        <v>265</v>
      </c>
      <c r="K11" s="64" t="s">
        <v>76</v>
      </c>
      <c r="L11" s="64" t="s">
        <v>264</v>
      </c>
    </row>
    <row r="12" spans="1:12" x14ac:dyDescent="0.25">
      <c r="A12" s="12">
        <v>10</v>
      </c>
      <c r="B12" s="12" t="s">
        <v>32</v>
      </c>
      <c r="C12" s="12" t="s">
        <v>265</v>
      </c>
      <c r="D12" s="12" t="s">
        <v>76</v>
      </c>
      <c r="E12" s="12" t="s">
        <v>149</v>
      </c>
    </row>
    <row r="13" spans="1:12" x14ac:dyDescent="0.25">
      <c r="A13" s="12">
        <v>11</v>
      </c>
      <c r="B13" s="12" t="s">
        <v>32</v>
      </c>
      <c r="C13" s="12" t="s">
        <v>265</v>
      </c>
      <c r="D13" s="12" t="s">
        <v>76</v>
      </c>
      <c r="E13" s="12" t="s">
        <v>150</v>
      </c>
    </row>
    <row r="14" spans="1:12" x14ac:dyDescent="0.25">
      <c r="A14" s="12">
        <v>12</v>
      </c>
      <c r="B14" s="12" t="s">
        <v>28</v>
      </c>
      <c r="C14" s="12" t="s">
        <v>265</v>
      </c>
      <c r="D14" s="12" t="s">
        <v>76</v>
      </c>
      <c r="E14" s="12" t="s">
        <v>151</v>
      </c>
    </row>
    <row r="15" spans="1:12" x14ac:dyDescent="0.25">
      <c r="A15" s="12">
        <v>13</v>
      </c>
      <c r="B15" s="12" t="s">
        <v>28</v>
      </c>
      <c r="C15" s="12" t="s">
        <v>265</v>
      </c>
      <c r="D15" s="12" t="s">
        <v>76</v>
      </c>
      <c r="E15" s="12" t="s">
        <v>152</v>
      </c>
    </row>
    <row r="16" spans="1:12" x14ac:dyDescent="0.25">
      <c r="A16" s="12">
        <v>14</v>
      </c>
      <c r="B16" s="12" t="s">
        <v>28</v>
      </c>
      <c r="C16" s="12" t="s">
        <v>265</v>
      </c>
      <c r="D16" s="12" t="s">
        <v>76</v>
      </c>
      <c r="E16" s="12" t="s">
        <v>153</v>
      </c>
    </row>
    <row r="17" spans="1:5" x14ac:dyDescent="0.25">
      <c r="A17" s="12">
        <v>15</v>
      </c>
      <c r="B17" s="12" t="s">
        <v>17</v>
      </c>
      <c r="C17" s="12" t="s">
        <v>266</v>
      </c>
      <c r="D17" s="12" t="s">
        <v>91</v>
      </c>
      <c r="E17" s="12" t="s">
        <v>92</v>
      </c>
    </row>
    <row r="18" spans="1:5" x14ac:dyDescent="0.25">
      <c r="A18" s="12">
        <v>16</v>
      </c>
      <c r="B18" s="12" t="s">
        <v>17</v>
      </c>
      <c r="C18" s="12" t="s">
        <v>265</v>
      </c>
      <c r="D18" s="12" t="s">
        <v>76</v>
      </c>
      <c r="E18" s="12" t="s">
        <v>154</v>
      </c>
    </row>
    <row r="19" spans="1:5" x14ac:dyDescent="0.25">
      <c r="A19" s="12">
        <v>17</v>
      </c>
      <c r="B19" s="12" t="s">
        <v>17</v>
      </c>
      <c r="C19" s="12" t="s">
        <v>265</v>
      </c>
      <c r="D19" s="12" t="s">
        <v>76</v>
      </c>
      <c r="E19" s="12" t="s">
        <v>155</v>
      </c>
    </row>
    <row r="20" spans="1:5" x14ac:dyDescent="0.25">
      <c r="A20" s="12">
        <v>18</v>
      </c>
      <c r="B20" s="12" t="s">
        <v>17</v>
      </c>
      <c r="C20" s="12" t="s">
        <v>265</v>
      </c>
      <c r="D20" s="12" t="s">
        <v>76</v>
      </c>
      <c r="E20" s="12" t="s">
        <v>156</v>
      </c>
    </row>
    <row r="21" spans="1:5" x14ac:dyDescent="0.25">
      <c r="A21" s="12">
        <v>19</v>
      </c>
      <c r="B21" s="12" t="s">
        <v>8</v>
      </c>
      <c r="C21" s="12" t="s">
        <v>266</v>
      </c>
      <c r="D21" s="12" t="s">
        <v>79</v>
      </c>
      <c r="E21" s="12" t="s">
        <v>126</v>
      </c>
    </row>
    <row r="22" spans="1:5" x14ac:dyDescent="0.25">
      <c r="A22" s="12">
        <v>20</v>
      </c>
      <c r="B22" s="12" t="s">
        <v>8</v>
      </c>
      <c r="C22" s="12" t="s">
        <v>266</v>
      </c>
      <c r="D22" s="12" t="s">
        <v>91</v>
      </c>
      <c r="E22" s="12" t="s">
        <v>140</v>
      </c>
    </row>
    <row r="23" spans="1:5" x14ac:dyDescent="0.25">
      <c r="A23" s="12">
        <v>21</v>
      </c>
      <c r="B23" s="12" t="s">
        <v>8</v>
      </c>
      <c r="C23" s="12" t="s">
        <v>266</v>
      </c>
      <c r="D23" s="12" t="s">
        <v>81</v>
      </c>
      <c r="E23" s="12" t="s">
        <v>141</v>
      </c>
    </row>
    <row r="24" spans="1:5" x14ac:dyDescent="0.25">
      <c r="A24" s="12">
        <v>22</v>
      </c>
      <c r="B24" s="12" t="s">
        <v>8</v>
      </c>
      <c r="C24" s="12" t="s">
        <v>265</v>
      </c>
      <c r="D24" s="12" t="s">
        <v>76</v>
      </c>
      <c r="E24" s="12" t="s">
        <v>157</v>
      </c>
    </row>
    <row r="25" spans="1:5" x14ac:dyDescent="0.25">
      <c r="A25" s="12">
        <v>23</v>
      </c>
      <c r="B25" s="12" t="s">
        <v>8</v>
      </c>
      <c r="C25" s="12" t="s">
        <v>265</v>
      </c>
      <c r="D25" s="12" t="s">
        <v>76</v>
      </c>
      <c r="E25" s="12" t="s">
        <v>158</v>
      </c>
    </row>
    <row r="26" spans="1:5" x14ac:dyDescent="0.25">
      <c r="A26" s="12">
        <v>24</v>
      </c>
      <c r="B26" s="12" t="s">
        <v>25</v>
      </c>
      <c r="C26" s="12" t="s">
        <v>266</v>
      </c>
      <c r="D26" s="12" t="s">
        <v>81</v>
      </c>
      <c r="E26" s="12" t="s">
        <v>130</v>
      </c>
    </row>
    <row r="27" spans="1:5" x14ac:dyDescent="0.25">
      <c r="A27" s="12">
        <v>25</v>
      </c>
      <c r="B27" s="12" t="s">
        <v>25</v>
      </c>
      <c r="C27" s="12" t="s">
        <v>266</v>
      </c>
      <c r="D27" s="12" t="s">
        <v>81</v>
      </c>
      <c r="E27" s="12" t="s">
        <v>136</v>
      </c>
    </row>
    <row r="28" spans="1:5" x14ac:dyDescent="0.25">
      <c r="A28" s="12">
        <v>26</v>
      </c>
      <c r="B28" s="12" t="s">
        <v>25</v>
      </c>
      <c r="C28" s="12" t="s">
        <v>265</v>
      </c>
      <c r="D28" s="12" t="s">
        <v>76</v>
      </c>
      <c r="E28" s="12" t="s">
        <v>159</v>
      </c>
    </row>
    <row r="29" spans="1:5" x14ac:dyDescent="0.25">
      <c r="A29" s="12">
        <v>27</v>
      </c>
      <c r="B29" s="12" t="s">
        <v>25</v>
      </c>
      <c r="C29" s="12" t="s">
        <v>265</v>
      </c>
      <c r="D29" s="12" t="s">
        <v>76</v>
      </c>
      <c r="E29" s="12" t="s">
        <v>160</v>
      </c>
    </row>
    <row r="30" spans="1:5" x14ac:dyDescent="0.25">
      <c r="A30" s="12">
        <v>28</v>
      </c>
      <c r="B30" s="12" t="s">
        <v>25</v>
      </c>
      <c r="C30" s="12" t="s">
        <v>265</v>
      </c>
      <c r="D30" s="12" t="s">
        <v>76</v>
      </c>
      <c r="E30" s="12" t="s">
        <v>161</v>
      </c>
    </row>
    <row r="31" spans="1:5" x14ac:dyDescent="0.25">
      <c r="A31" s="12">
        <v>29</v>
      </c>
      <c r="B31" s="12" t="s">
        <v>15</v>
      </c>
      <c r="C31" s="12" t="s">
        <v>266</v>
      </c>
      <c r="D31" s="12" t="s">
        <v>79</v>
      </c>
      <c r="E31" s="12" t="s">
        <v>80</v>
      </c>
    </row>
    <row r="32" spans="1:5" x14ac:dyDescent="0.25">
      <c r="A32" s="12">
        <v>30</v>
      </c>
      <c r="B32" s="12" t="s">
        <v>15</v>
      </c>
      <c r="C32" s="12" t="s">
        <v>266</v>
      </c>
      <c r="D32" s="12" t="s">
        <v>81</v>
      </c>
      <c r="E32" s="12" t="s">
        <v>93</v>
      </c>
    </row>
    <row r="33" spans="1:5" x14ac:dyDescent="0.25">
      <c r="A33" s="12">
        <v>31</v>
      </c>
      <c r="B33" s="12" t="s">
        <v>15</v>
      </c>
      <c r="C33" s="12" t="s">
        <v>266</v>
      </c>
      <c r="D33" s="12" t="s">
        <v>81</v>
      </c>
      <c r="E33" s="12" t="s">
        <v>106</v>
      </c>
    </row>
    <row r="34" spans="1:5" x14ac:dyDescent="0.25">
      <c r="A34" s="12">
        <v>32</v>
      </c>
      <c r="B34" s="12" t="s">
        <v>15</v>
      </c>
      <c r="C34" s="12" t="s">
        <v>266</v>
      </c>
      <c r="D34" s="12" t="s">
        <v>91</v>
      </c>
      <c r="E34" s="12" t="s">
        <v>109</v>
      </c>
    </row>
    <row r="35" spans="1:5" x14ac:dyDescent="0.25">
      <c r="A35" s="12">
        <v>33</v>
      </c>
      <c r="B35" s="12" t="s">
        <v>15</v>
      </c>
      <c r="C35" s="12" t="s">
        <v>266</v>
      </c>
      <c r="D35" s="12" t="s">
        <v>122</v>
      </c>
      <c r="E35" s="12" t="s">
        <v>123</v>
      </c>
    </row>
    <row r="36" spans="1:5" x14ac:dyDescent="0.25">
      <c r="A36" s="12">
        <v>34</v>
      </c>
      <c r="B36" s="12" t="s">
        <v>15</v>
      </c>
      <c r="C36" s="12" t="s">
        <v>266</v>
      </c>
      <c r="D36" s="12" t="s">
        <v>81</v>
      </c>
      <c r="E36" s="12" t="s">
        <v>135</v>
      </c>
    </row>
    <row r="37" spans="1:5" x14ac:dyDescent="0.25">
      <c r="A37" s="12">
        <v>35</v>
      </c>
      <c r="B37" s="12" t="s">
        <v>15</v>
      </c>
      <c r="C37" s="12" t="s">
        <v>265</v>
      </c>
      <c r="D37" s="12" t="s">
        <v>76</v>
      </c>
      <c r="E37" s="12" t="s">
        <v>162</v>
      </c>
    </row>
    <row r="38" spans="1:5" x14ac:dyDescent="0.25">
      <c r="A38" s="12">
        <v>36</v>
      </c>
      <c r="B38" s="12" t="s">
        <v>15</v>
      </c>
      <c r="C38" s="12" t="s">
        <v>265</v>
      </c>
      <c r="D38" s="12" t="s">
        <v>76</v>
      </c>
      <c r="E38" s="12" t="s">
        <v>163</v>
      </c>
    </row>
    <row r="39" spans="1:5" x14ac:dyDescent="0.25">
      <c r="A39" s="12">
        <v>37</v>
      </c>
      <c r="B39" s="12" t="s">
        <v>15</v>
      </c>
      <c r="C39" s="12" t="s">
        <v>265</v>
      </c>
      <c r="D39" s="12" t="s">
        <v>76</v>
      </c>
      <c r="E39" s="12" t="s">
        <v>164</v>
      </c>
    </row>
    <row r="40" spans="1:5" x14ac:dyDescent="0.25">
      <c r="A40" s="12">
        <v>38</v>
      </c>
      <c r="B40" s="12" t="s">
        <v>15</v>
      </c>
      <c r="C40" s="12" t="s">
        <v>265</v>
      </c>
      <c r="D40" s="12" t="s">
        <v>76</v>
      </c>
      <c r="E40" s="12" t="s">
        <v>165</v>
      </c>
    </row>
    <row r="41" spans="1:5" x14ac:dyDescent="0.25">
      <c r="A41" s="12">
        <v>39</v>
      </c>
      <c r="B41" s="12" t="s">
        <v>11</v>
      </c>
      <c r="C41" s="12" t="s">
        <v>265</v>
      </c>
      <c r="D41" s="12" t="s">
        <v>76</v>
      </c>
      <c r="E41" s="12" t="s">
        <v>166</v>
      </c>
    </row>
    <row r="42" spans="1:5" x14ac:dyDescent="0.25">
      <c r="A42" s="12">
        <v>40</v>
      </c>
      <c r="B42" s="12" t="s">
        <v>11</v>
      </c>
      <c r="C42" s="12" t="s">
        <v>265</v>
      </c>
      <c r="D42" s="12" t="s">
        <v>76</v>
      </c>
      <c r="E42" s="12" t="s">
        <v>167</v>
      </c>
    </row>
    <row r="43" spans="1:5" x14ac:dyDescent="0.25">
      <c r="A43" s="12">
        <v>41</v>
      </c>
      <c r="B43" s="12" t="s">
        <v>7</v>
      </c>
      <c r="C43" s="12" t="s">
        <v>266</v>
      </c>
      <c r="D43" s="12" t="s">
        <v>81</v>
      </c>
      <c r="E43" s="12" t="s">
        <v>107</v>
      </c>
    </row>
    <row r="44" spans="1:5" x14ac:dyDescent="0.25">
      <c r="A44" s="12">
        <v>42</v>
      </c>
      <c r="B44" s="12" t="s">
        <v>7</v>
      </c>
      <c r="C44" s="12" t="s">
        <v>265</v>
      </c>
      <c r="D44" s="12" t="s">
        <v>76</v>
      </c>
      <c r="E44" s="12" t="s">
        <v>168</v>
      </c>
    </row>
    <row r="45" spans="1:5" x14ac:dyDescent="0.25">
      <c r="A45" s="12">
        <v>43</v>
      </c>
      <c r="B45" s="12" t="s">
        <v>7</v>
      </c>
      <c r="C45" s="12" t="s">
        <v>265</v>
      </c>
      <c r="D45" s="12" t="s">
        <v>76</v>
      </c>
      <c r="E45" s="12" t="s">
        <v>169</v>
      </c>
    </row>
    <row r="46" spans="1:5" x14ac:dyDescent="0.25">
      <c r="A46" s="12">
        <v>44</v>
      </c>
      <c r="B46" s="12" t="s">
        <v>7</v>
      </c>
      <c r="C46" s="12" t="s">
        <v>265</v>
      </c>
      <c r="D46" s="12" t="s">
        <v>76</v>
      </c>
      <c r="E46" s="12" t="s">
        <v>170</v>
      </c>
    </row>
    <row r="47" spans="1:5" x14ac:dyDescent="0.25">
      <c r="A47" s="12">
        <v>45</v>
      </c>
      <c r="B47" s="12" t="s">
        <v>7</v>
      </c>
      <c r="C47" s="12" t="s">
        <v>265</v>
      </c>
      <c r="D47" s="12" t="s">
        <v>76</v>
      </c>
      <c r="E47" s="12" t="s">
        <v>171</v>
      </c>
    </row>
    <row r="48" spans="1:5" x14ac:dyDescent="0.25">
      <c r="A48" s="12">
        <v>46</v>
      </c>
      <c r="B48" s="12" t="s">
        <v>7</v>
      </c>
      <c r="C48" s="12" t="s">
        <v>265</v>
      </c>
      <c r="D48" s="12" t="s">
        <v>76</v>
      </c>
      <c r="E48" s="12" t="s">
        <v>172</v>
      </c>
    </row>
    <row r="49" spans="1:5" x14ac:dyDescent="0.25">
      <c r="A49" s="12">
        <v>47</v>
      </c>
      <c r="B49" s="12" t="s">
        <v>6</v>
      </c>
      <c r="C49" s="12" t="s">
        <v>265</v>
      </c>
      <c r="D49" s="12" t="s">
        <v>76</v>
      </c>
      <c r="E49" s="12" t="s">
        <v>173</v>
      </c>
    </row>
    <row r="50" spans="1:5" x14ac:dyDescent="0.25">
      <c r="A50" s="12">
        <v>48</v>
      </c>
      <c r="B50" s="12" t="s">
        <v>6</v>
      </c>
      <c r="C50" s="12" t="s">
        <v>265</v>
      </c>
      <c r="D50" s="12" t="s">
        <v>76</v>
      </c>
      <c r="E50" s="12" t="s">
        <v>174</v>
      </c>
    </row>
    <row r="51" spans="1:5" x14ac:dyDescent="0.25">
      <c r="A51" s="12">
        <v>49</v>
      </c>
      <c r="B51" s="12" t="s">
        <v>6</v>
      </c>
      <c r="C51" s="12" t="s">
        <v>265</v>
      </c>
      <c r="D51" s="12" t="s">
        <v>76</v>
      </c>
      <c r="E51" s="12" t="s">
        <v>175</v>
      </c>
    </row>
    <row r="52" spans="1:5" x14ac:dyDescent="0.25">
      <c r="A52" s="12">
        <v>50</v>
      </c>
      <c r="B52" s="12" t="s">
        <v>27</v>
      </c>
      <c r="C52" s="12" t="s">
        <v>265</v>
      </c>
      <c r="D52" s="12" t="s">
        <v>76</v>
      </c>
      <c r="E52" s="12" t="s">
        <v>176</v>
      </c>
    </row>
    <row r="53" spans="1:5" x14ac:dyDescent="0.25">
      <c r="A53" s="12">
        <v>51</v>
      </c>
      <c r="B53" s="12" t="s">
        <v>27</v>
      </c>
      <c r="C53" s="12" t="s">
        <v>265</v>
      </c>
      <c r="D53" s="12" t="s">
        <v>76</v>
      </c>
      <c r="E53" s="12" t="s">
        <v>177</v>
      </c>
    </row>
    <row r="54" spans="1:5" x14ac:dyDescent="0.25">
      <c r="A54" s="12">
        <v>52</v>
      </c>
      <c r="B54" s="12" t="s">
        <v>27</v>
      </c>
      <c r="C54" s="12" t="s">
        <v>265</v>
      </c>
      <c r="D54" s="12" t="s">
        <v>76</v>
      </c>
      <c r="E54" s="12" t="s">
        <v>178</v>
      </c>
    </row>
    <row r="55" spans="1:5" x14ac:dyDescent="0.25">
      <c r="A55" s="12">
        <v>53</v>
      </c>
      <c r="B55" s="12" t="s">
        <v>27</v>
      </c>
      <c r="C55" s="12" t="s">
        <v>265</v>
      </c>
      <c r="D55" s="12" t="s">
        <v>76</v>
      </c>
      <c r="E55" s="12" t="s">
        <v>179</v>
      </c>
    </row>
    <row r="56" spans="1:5" x14ac:dyDescent="0.25">
      <c r="A56" s="12">
        <v>54</v>
      </c>
      <c r="B56" s="12" t="s">
        <v>27</v>
      </c>
      <c r="C56" s="12" t="s">
        <v>265</v>
      </c>
      <c r="D56" s="12" t="s">
        <v>76</v>
      </c>
      <c r="E56" s="12" t="s">
        <v>180</v>
      </c>
    </row>
    <row r="57" spans="1:5" x14ac:dyDescent="0.25">
      <c r="A57" s="12">
        <v>55</v>
      </c>
      <c r="B57" s="12" t="s">
        <v>33</v>
      </c>
      <c r="C57" s="12" t="s">
        <v>265</v>
      </c>
      <c r="D57" s="12" t="s">
        <v>76</v>
      </c>
      <c r="E57" s="12" t="s">
        <v>181</v>
      </c>
    </row>
    <row r="58" spans="1:5" x14ac:dyDescent="0.25">
      <c r="A58" s="12">
        <v>56</v>
      </c>
      <c r="B58" s="12" t="s">
        <v>33</v>
      </c>
      <c r="C58" s="12" t="s">
        <v>265</v>
      </c>
      <c r="D58" s="12" t="s">
        <v>76</v>
      </c>
      <c r="E58" s="12" t="s">
        <v>182</v>
      </c>
    </row>
    <row r="59" spans="1:5" x14ac:dyDescent="0.25">
      <c r="A59" s="12">
        <v>57</v>
      </c>
      <c r="B59" s="12" t="s">
        <v>33</v>
      </c>
      <c r="C59" s="12" t="s">
        <v>265</v>
      </c>
      <c r="D59" s="12" t="s">
        <v>76</v>
      </c>
      <c r="E59" s="12" t="s">
        <v>183</v>
      </c>
    </row>
    <row r="60" spans="1:5" x14ac:dyDescent="0.25">
      <c r="A60" s="12">
        <v>58</v>
      </c>
      <c r="B60" s="12" t="s">
        <v>33</v>
      </c>
      <c r="C60" s="12" t="s">
        <v>265</v>
      </c>
      <c r="D60" s="12" t="s">
        <v>76</v>
      </c>
      <c r="E60" s="12" t="s">
        <v>184</v>
      </c>
    </row>
    <row r="61" spans="1:5" x14ac:dyDescent="0.25">
      <c r="A61" s="12">
        <v>59</v>
      </c>
      <c r="B61" s="12" t="s">
        <v>19</v>
      </c>
      <c r="C61" s="12" t="s">
        <v>266</v>
      </c>
      <c r="D61" s="12" t="s">
        <v>81</v>
      </c>
      <c r="E61" s="12" t="s">
        <v>89</v>
      </c>
    </row>
    <row r="62" spans="1:5" x14ac:dyDescent="0.25">
      <c r="A62" s="12">
        <v>60</v>
      </c>
      <c r="B62" s="12" t="s">
        <v>19</v>
      </c>
      <c r="C62" s="12" t="s">
        <v>265</v>
      </c>
      <c r="D62" s="12" t="s">
        <v>76</v>
      </c>
      <c r="E62" s="12" t="s">
        <v>185</v>
      </c>
    </row>
    <row r="63" spans="1:5" x14ac:dyDescent="0.25">
      <c r="A63" s="12">
        <v>61</v>
      </c>
      <c r="B63" s="12" t="s">
        <v>19</v>
      </c>
      <c r="C63" s="12" t="s">
        <v>265</v>
      </c>
      <c r="D63" s="12" t="s">
        <v>76</v>
      </c>
      <c r="E63" s="12" t="s">
        <v>186</v>
      </c>
    </row>
    <row r="64" spans="1:5" x14ac:dyDescent="0.25">
      <c r="A64" s="12">
        <v>62</v>
      </c>
      <c r="B64" s="12" t="s">
        <v>19</v>
      </c>
      <c r="C64" s="12" t="s">
        <v>265</v>
      </c>
      <c r="D64" s="12" t="s">
        <v>76</v>
      </c>
      <c r="E64" s="12" t="s">
        <v>187</v>
      </c>
    </row>
    <row r="65" spans="1:5" x14ac:dyDescent="0.25">
      <c r="A65" s="12">
        <v>63</v>
      </c>
      <c r="B65" s="12" t="s">
        <v>14</v>
      </c>
      <c r="C65" s="12" t="s">
        <v>266</v>
      </c>
      <c r="D65" s="12" t="s">
        <v>81</v>
      </c>
      <c r="E65" s="12" t="s">
        <v>87</v>
      </c>
    </row>
    <row r="66" spans="1:5" x14ac:dyDescent="0.25">
      <c r="A66" s="12">
        <v>64</v>
      </c>
      <c r="B66" s="12" t="s">
        <v>14</v>
      </c>
      <c r="C66" s="12" t="s">
        <v>266</v>
      </c>
      <c r="D66" s="12" t="s">
        <v>81</v>
      </c>
      <c r="E66" s="12" t="s">
        <v>114</v>
      </c>
    </row>
    <row r="67" spans="1:5" x14ac:dyDescent="0.25">
      <c r="A67" s="12">
        <v>65</v>
      </c>
      <c r="B67" s="12" t="s">
        <v>14</v>
      </c>
      <c r="C67" s="12" t="s">
        <v>266</v>
      </c>
      <c r="D67" s="12" t="s">
        <v>81</v>
      </c>
      <c r="E67" s="12" t="s">
        <v>115</v>
      </c>
    </row>
    <row r="68" spans="1:5" x14ac:dyDescent="0.25">
      <c r="A68" s="12">
        <v>66</v>
      </c>
      <c r="B68" s="12" t="s">
        <v>14</v>
      </c>
      <c r="C68" s="12" t="s">
        <v>266</v>
      </c>
      <c r="D68" s="12" t="s">
        <v>122</v>
      </c>
      <c r="E68" s="12" t="s">
        <v>125</v>
      </c>
    </row>
    <row r="69" spans="1:5" x14ac:dyDescent="0.25">
      <c r="A69" s="12">
        <v>67</v>
      </c>
      <c r="B69" s="12" t="s">
        <v>14</v>
      </c>
      <c r="C69" s="12" t="s">
        <v>265</v>
      </c>
      <c r="D69" s="12" t="s">
        <v>76</v>
      </c>
      <c r="E69" s="12" t="s">
        <v>188</v>
      </c>
    </row>
    <row r="70" spans="1:5" x14ac:dyDescent="0.25">
      <c r="A70" s="12">
        <v>68</v>
      </c>
      <c r="B70" s="12" t="s">
        <v>14</v>
      </c>
      <c r="C70" s="12" t="s">
        <v>265</v>
      </c>
      <c r="D70" s="12" t="s">
        <v>76</v>
      </c>
      <c r="E70" s="12" t="s">
        <v>189</v>
      </c>
    </row>
    <row r="71" spans="1:5" x14ac:dyDescent="0.25">
      <c r="A71" s="12">
        <v>69</v>
      </c>
      <c r="B71" s="12" t="s">
        <v>14</v>
      </c>
      <c r="C71" s="12" t="s">
        <v>265</v>
      </c>
      <c r="D71" s="12" t="s">
        <v>76</v>
      </c>
      <c r="E71" s="12" t="s">
        <v>190</v>
      </c>
    </row>
    <row r="72" spans="1:5" x14ac:dyDescent="0.25">
      <c r="A72" s="12">
        <v>70</v>
      </c>
      <c r="B72" s="12" t="s">
        <v>14</v>
      </c>
      <c r="C72" s="12" t="s">
        <v>265</v>
      </c>
      <c r="D72" s="12" t="s">
        <v>76</v>
      </c>
      <c r="E72" s="12" t="s">
        <v>191</v>
      </c>
    </row>
    <row r="73" spans="1:5" x14ac:dyDescent="0.25">
      <c r="A73" s="12">
        <v>71</v>
      </c>
      <c r="B73" s="12" t="s">
        <v>31</v>
      </c>
      <c r="C73" s="12" t="s">
        <v>266</v>
      </c>
      <c r="D73" s="12" t="s">
        <v>100</v>
      </c>
      <c r="E73" s="12" t="s">
        <v>101</v>
      </c>
    </row>
    <row r="74" spans="1:5" x14ac:dyDescent="0.25">
      <c r="A74" s="12">
        <v>72</v>
      </c>
      <c r="B74" s="12" t="s">
        <v>31</v>
      </c>
      <c r="C74" s="12" t="s">
        <v>266</v>
      </c>
      <c r="D74" s="12" t="s">
        <v>81</v>
      </c>
      <c r="E74" s="12" t="s">
        <v>112</v>
      </c>
    </row>
    <row r="75" spans="1:5" x14ac:dyDescent="0.25">
      <c r="A75" s="12">
        <v>73</v>
      </c>
      <c r="B75" s="12" t="s">
        <v>31</v>
      </c>
      <c r="C75" s="12" t="s">
        <v>266</v>
      </c>
      <c r="D75" s="12" t="s">
        <v>91</v>
      </c>
      <c r="E75" s="12" t="s">
        <v>131</v>
      </c>
    </row>
    <row r="76" spans="1:5" x14ac:dyDescent="0.25">
      <c r="A76" s="12">
        <v>74</v>
      </c>
      <c r="B76" s="12" t="s">
        <v>31</v>
      </c>
      <c r="C76" s="12" t="s">
        <v>266</v>
      </c>
      <c r="D76" s="12" t="s">
        <v>81</v>
      </c>
      <c r="E76" s="12" t="s">
        <v>132</v>
      </c>
    </row>
    <row r="77" spans="1:5" x14ac:dyDescent="0.25">
      <c r="A77" s="12">
        <v>75</v>
      </c>
      <c r="B77" s="12" t="s">
        <v>31</v>
      </c>
      <c r="C77" s="12" t="s">
        <v>265</v>
      </c>
      <c r="D77" s="12" t="s">
        <v>76</v>
      </c>
      <c r="E77" s="12" t="s">
        <v>192</v>
      </c>
    </row>
    <row r="78" spans="1:5" x14ac:dyDescent="0.25">
      <c r="A78" s="12">
        <v>76</v>
      </c>
      <c r="B78" s="12" t="s">
        <v>31</v>
      </c>
      <c r="C78" s="12" t="s">
        <v>265</v>
      </c>
      <c r="D78" s="12" t="s">
        <v>76</v>
      </c>
      <c r="E78" s="12" t="s">
        <v>193</v>
      </c>
    </row>
    <row r="79" spans="1:5" x14ac:dyDescent="0.25">
      <c r="A79" s="12">
        <v>77</v>
      </c>
      <c r="B79" s="12" t="s">
        <v>31</v>
      </c>
      <c r="C79" s="12" t="s">
        <v>265</v>
      </c>
      <c r="D79" s="12" t="s">
        <v>76</v>
      </c>
      <c r="E79" s="12" t="s">
        <v>194</v>
      </c>
    </row>
    <row r="80" spans="1:5" x14ac:dyDescent="0.25">
      <c r="A80" s="12">
        <v>78</v>
      </c>
      <c r="B80" s="12" t="s">
        <v>31</v>
      </c>
      <c r="C80" s="12" t="s">
        <v>265</v>
      </c>
      <c r="D80" s="12" t="s">
        <v>76</v>
      </c>
      <c r="E80" s="12" t="s">
        <v>195</v>
      </c>
    </row>
    <row r="81" spans="1:5" x14ac:dyDescent="0.25">
      <c r="A81" s="12">
        <v>79</v>
      </c>
      <c r="B81" s="12" t="s">
        <v>36</v>
      </c>
      <c r="C81" s="12" t="s">
        <v>266</v>
      </c>
      <c r="D81" s="12" t="s">
        <v>81</v>
      </c>
      <c r="E81" s="12" t="s">
        <v>94</v>
      </c>
    </row>
    <row r="82" spans="1:5" x14ac:dyDescent="0.25">
      <c r="A82" s="12">
        <v>80</v>
      </c>
      <c r="B82" s="12" t="s">
        <v>36</v>
      </c>
      <c r="C82" s="12" t="s">
        <v>265</v>
      </c>
      <c r="D82" s="12" t="s">
        <v>76</v>
      </c>
      <c r="E82" s="12" t="s">
        <v>196</v>
      </c>
    </row>
    <row r="83" spans="1:5" x14ac:dyDescent="0.25">
      <c r="A83" s="12">
        <v>81</v>
      </c>
      <c r="B83" s="12" t="s">
        <v>36</v>
      </c>
      <c r="C83" s="12" t="s">
        <v>265</v>
      </c>
      <c r="D83" s="12" t="s">
        <v>76</v>
      </c>
      <c r="E83" s="12" t="s">
        <v>197</v>
      </c>
    </row>
    <row r="84" spans="1:5" x14ac:dyDescent="0.25">
      <c r="A84" s="12">
        <v>82</v>
      </c>
      <c r="B84" s="12" t="s">
        <v>36</v>
      </c>
      <c r="C84" s="12" t="s">
        <v>265</v>
      </c>
      <c r="D84" s="12" t="s">
        <v>76</v>
      </c>
      <c r="E84" s="12" t="s">
        <v>198</v>
      </c>
    </row>
    <row r="85" spans="1:5" x14ac:dyDescent="0.25">
      <c r="A85" s="12">
        <v>83</v>
      </c>
      <c r="B85" s="12" t="s">
        <v>36</v>
      </c>
      <c r="C85" s="12" t="s">
        <v>265</v>
      </c>
      <c r="D85" s="12" t="s">
        <v>76</v>
      </c>
      <c r="E85" s="12" t="s">
        <v>199</v>
      </c>
    </row>
    <row r="86" spans="1:5" x14ac:dyDescent="0.25">
      <c r="A86" s="12">
        <v>84</v>
      </c>
      <c r="B86" s="12" t="s">
        <v>36</v>
      </c>
      <c r="C86" s="12" t="s">
        <v>265</v>
      </c>
      <c r="D86" s="12" t="s">
        <v>76</v>
      </c>
      <c r="E86" s="12" t="s">
        <v>200</v>
      </c>
    </row>
    <row r="87" spans="1:5" x14ac:dyDescent="0.25">
      <c r="A87" s="12">
        <v>85</v>
      </c>
      <c r="B87" s="12" t="s">
        <v>12</v>
      </c>
      <c r="C87" s="12" t="s">
        <v>266</v>
      </c>
      <c r="D87" s="12" t="s">
        <v>81</v>
      </c>
      <c r="E87" s="12" t="s">
        <v>97</v>
      </c>
    </row>
    <row r="88" spans="1:5" x14ac:dyDescent="0.25">
      <c r="A88" s="12">
        <v>86</v>
      </c>
      <c r="B88" s="12" t="s">
        <v>12</v>
      </c>
      <c r="C88" s="12" t="s">
        <v>265</v>
      </c>
      <c r="D88" s="12" t="s">
        <v>76</v>
      </c>
      <c r="E88" s="12" t="s">
        <v>201</v>
      </c>
    </row>
    <row r="89" spans="1:5" x14ac:dyDescent="0.25">
      <c r="A89" s="12">
        <v>87</v>
      </c>
      <c r="B89" s="12" t="s">
        <v>12</v>
      </c>
      <c r="C89" s="12" t="s">
        <v>265</v>
      </c>
      <c r="D89" s="12" t="s">
        <v>76</v>
      </c>
      <c r="E89" s="12" t="s">
        <v>202</v>
      </c>
    </row>
    <row r="90" spans="1:5" x14ac:dyDescent="0.25">
      <c r="A90" s="12">
        <v>88</v>
      </c>
      <c r="B90" s="12" t="s">
        <v>12</v>
      </c>
      <c r="C90" s="12" t="s">
        <v>265</v>
      </c>
      <c r="D90" s="12" t="s">
        <v>76</v>
      </c>
      <c r="E90" s="12" t="s">
        <v>203</v>
      </c>
    </row>
    <row r="91" spans="1:5" x14ac:dyDescent="0.25">
      <c r="A91" s="12">
        <v>89</v>
      </c>
      <c r="B91" s="12" t="s">
        <v>12</v>
      </c>
      <c r="C91" s="12" t="s">
        <v>265</v>
      </c>
      <c r="D91" s="12" t="s">
        <v>76</v>
      </c>
      <c r="E91" s="12" t="s">
        <v>204</v>
      </c>
    </row>
    <row r="92" spans="1:5" x14ac:dyDescent="0.25">
      <c r="A92" s="12">
        <v>90</v>
      </c>
      <c r="B92" s="12" t="s">
        <v>12</v>
      </c>
      <c r="C92" s="12" t="s">
        <v>265</v>
      </c>
      <c r="D92" s="12" t="s">
        <v>76</v>
      </c>
      <c r="E92" s="12" t="s">
        <v>205</v>
      </c>
    </row>
    <row r="93" spans="1:5" x14ac:dyDescent="0.25">
      <c r="A93" s="12">
        <v>91</v>
      </c>
      <c r="B93" s="12" t="s">
        <v>20</v>
      </c>
      <c r="C93" s="12" t="s">
        <v>266</v>
      </c>
      <c r="D93" s="12" t="s">
        <v>81</v>
      </c>
      <c r="E93" s="12" t="s">
        <v>96</v>
      </c>
    </row>
    <row r="94" spans="1:5" x14ac:dyDescent="0.25">
      <c r="A94" s="12">
        <v>92</v>
      </c>
      <c r="B94" s="12" t="s">
        <v>20</v>
      </c>
      <c r="C94" s="12" t="s">
        <v>266</v>
      </c>
      <c r="D94" s="12" t="s">
        <v>81</v>
      </c>
      <c r="E94" s="12" t="s">
        <v>108</v>
      </c>
    </row>
    <row r="95" spans="1:5" x14ac:dyDescent="0.25">
      <c r="A95" s="12">
        <v>93</v>
      </c>
      <c r="B95" s="12" t="s">
        <v>20</v>
      </c>
      <c r="C95" s="12" t="s">
        <v>265</v>
      </c>
      <c r="D95" s="12" t="s">
        <v>76</v>
      </c>
      <c r="E95" s="12" t="s">
        <v>206</v>
      </c>
    </row>
    <row r="96" spans="1:5" x14ac:dyDescent="0.25">
      <c r="A96" s="12">
        <v>94</v>
      </c>
      <c r="B96" s="12" t="s">
        <v>20</v>
      </c>
      <c r="C96" s="12" t="s">
        <v>265</v>
      </c>
      <c r="D96" s="12" t="s">
        <v>76</v>
      </c>
      <c r="E96" s="12" t="s">
        <v>207</v>
      </c>
    </row>
    <row r="97" spans="1:5" x14ac:dyDescent="0.25">
      <c r="A97" s="12">
        <v>95</v>
      </c>
      <c r="B97" s="12" t="s">
        <v>23</v>
      </c>
      <c r="C97" s="12" t="s">
        <v>266</v>
      </c>
      <c r="D97" s="12" t="s">
        <v>81</v>
      </c>
      <c r="E97" s="12" t="s">
        <v>142</v>
      </c>
    </row>
    <row r="98" spans="1:5" x14ac:dyDescent="0.25">
      <c r="A98" s="12">
        <v>96</v>
      </c>
      <c r="B98" s="12" t="s">
        <v>23</v>
      </c>
      <c r="C98" s="12" t="s">
        <v>265</v>
      </c>
      <c r="D98" s="12" t="s">
        <v>76</v>
      </c>
      <c r="E98" s="12" t="s">
        <v>208</v>
      </c>
    </row>
    <row r="99" spans="1:5" x14ac:dyDescent="0.25">
      <c r="A99" s="12">
        <v>97</v>
      </c>
      <c r="B99" s="12" t="s">
        <v>23</v>
      </c>
      <c r="C99" s="12" t="s">
        <v>265</v>
      </c>
      <c r="D99" s="12" t="s">
        <v>76</v>
      </c>
      <c r="E99" s="12" t="s">
        <v>209</v>
      </c>
    </row>
    <row r="100" spans="1:5" x14ac:dyDescent="0.25">
      <c r="A100" s="12">
        <v>98</v>
      </c>
      <c r="B100" s="12" t="s">
        <v>23</v>
      </c>
      <c r="C100" s="12" t="s">
        <v>265</v>
      </c>
      <c r="D100" s="12" t="s">
        <v>76</v>
      </c>
      <c r="E100" s="12" t="s">
        <v>210</v>
      </c>
    </row>
    <row r="101" spans="1:5" x14ac:dyDescent="0.25">
      <c r="A101" s="12">
        <v>99</v>
      </c>
      <c r="B101" s="12" t="s">
        <v>23</v>
      </c>
      <c r="C101" s="12" t="s">
        <v>265</v>
      </c>
      <c r="D101" s="12" t="s">
        <v>76</v>
      </c>
      <c r="E101" s="12" t="s">
        <v>211</v>
      </c>
    </row>
    <row r="102" spans="1:5" x14ac:dyDescent="0.25">
      <c r="A102" s="12">
        <v>100</v>
      </c>
      <c r="B102" s="12" t="s">
        <v>23</v>
      </c>
      <c r="C102" s="12" t="s">
        <v>265</v>
      </c>
      <c r="D102" s="12" t="s">
        <v>76</v>
      </c>
      <c r="E102" s="12" t="s">
        <v>212</v>
      </c>
    </row>
    <row r="103" spans="1:5" x14ac:dyDescent="0.25">
      <c r="A103" s="12">
        <v>101</v>
      </c>
      <c r="B103" s="12" t="s">
        <v>23</v>
      </c>
      <c r="C103" s="12" t="s">
        <v>265</v>
      </c>
      <c r="D103" s="12" t="s">
        <v>76</v>
      </c>
      <c r="E103" s="12" t="s">
        <v>213</v>
      </c>
    </row>
    <row r="104" spans="1:5" x14ac:dyDescent="0.25">
      <c r="A104" s="12">
        <v>102</v>
      </c>
      <c r="B104" s="12" t="s">
        <v>23</v>
      </c>
      <c r="C104" s="12" t="s">
        <v>265</v>
      </c>
      <c r="D104" s="12" t="s">
        <v>76</v>
      </c>
      <c r="E104" s="12" t="s">
        <v>214</v>
      </c>
    </row>
    <row r="105" spans="1:5" x14ac:dyDescent="0.25">
      <c r="A105" s="12">
        <v>103</v>
      </c>
      <c r="B105" s="12" t="s">
        <v>30</v>
      </c>
      <c r="C105" s="12" t="s">
        <v>266</v>
      </c>
      <c r="D105" s="12" t="s">
        <v>79</v>
      </c>
      <c r="E105" s="12" t="s">
        <v>104</v>
      </c>
    </row>
    <row r="106" spans="1:5" x14ac:dyDescent="0.25">
      <c r="A106" s="12">
        <v>104</v>
      </c>
      <c r="B106" s="12" t="s">
        <v>30</v>
      </c>
      <c r="C106" s="12" t="s">
        <v>265</v>
      </c>
      <c r="D106" s="12" t="s">
        <v>76</v>
      </c>
      <c r="E106" s="12" t="s">
        <v>215</v>
      </c>
    </row>
    <row r="107" spans="1:5" x14ac:dyDescent="0.25">
      <c r="A107" s="12">
        <v>105</v>
      </c>
      <c r="B107" s="12" t="s">
        <v>30</v>
      </c>
      <c r="C107" s="12" t="s">
        <v>265</v>
      </c>
      <c r="D107" s="12" t="s">
        <v>76</v>
      </c>
      <c r="E107" s="12" t="s">
        <v>216</v>
      </c>
    </row>
    <row r="108" spans="1:5" x14ac:dyDescent="0.25">
      <c r="A108" s="12">
        <v>106</v>
      </c>
      <c r="B108" s="12" t="s">
        <v>30</v>
      </c>
      <c r="C108" s="12" t="s">
        <v>265</v>
      </c>
      <c r="D108" s="12" t="s">
        <v>76</v>
      </c>
      <c r="E108" s="12" t="s">
        <v>217</v>
      </c>
    </row>
    <row r="109" spans="1:5" x14ac:dyDescent="0.25">
      <c r="A109" s="12">
        <v>107</v>
      </c>
      <c r="B109" s="12" t="s">
        <v>30</v>
      </c>
      <c r="C109" s="12" t="s">
        <v>265</v>
      </c>
      <c r="D109" s="12" t="s">
        <v>76</v>
      </c>
      <c r="E109" s="12" t="s">
        <v>218</v>
      </c>
    </row>
    <row r="110" spans="1:5" x14ac:dyDescent="0.25">
      <c r="A110" s="12">
        <v>108</v>
      </c>
      <c r="B110" s="12" t="s">
        <v>30</v>
      </c>
      <c r="C110" s="12" t="s">
        <v>265</v>
      </c>
      <c r="D110" s="12" t="s">
        <v>76</v>
      </c>
      <c r="E110" s="12" t="s">
        <v>219</v>
      </c>
    </row>
    <row r="111" spans="1:5" x14ac:dyDescent="0.25">
      <c r="A111" s="12">
        <v>109</v>
      </c>
      <c r="B111" s="12" t="s">
        <v>30</v>
      </c>
      <c r="C111" s="12" t="s">
        <v>265</v>
      </c>
      <c r="D111" s="12" t="s">
        <v>76</v>
      </c>
      <c r="E111" s="12" t="s">
        <v>220</v>
      </c>
    </row>
    <row r="112" spans="1:5" x14ac:dyDescent="0.25">
      <c r="A112" s="12">
        <v>110</v>
      </c>
      <c r="B112" s="12" t="s">
        <v>29</v>
      </c>
      <c r="C112" s="12" t="s">
        <v>266</v>
      </c>
      <c r="D112" s="12" t="s">
        <v>76</v>
      </c>
      <c r="E112" s="12" t="s">
        <v>78</v>
      </c>
    </row>
    <row r="113" spans="1:5" x14ac:dyDescent="0.25">
      <c r="A113" s="12">
        <v>111</v>
      </c>
      <c r="B113" s="12" t="s">
        <v>29</v>
      </c>
      <c r="C113" s="12" t="s">
        <v>266</v>
      </c>
      <c r="D113" s="12" t="s">
        <v>81</v>
      </c>
      <c r="E113" s="12" t="s">
        <v>117</v>
      </c>
    </row>
    <row r="114" spans="1:5" x14ac:dyDescent="0.25">
      <c r="A114" s="12">
        <v>112</v>
      </c>
      <c r="B114" s="12" t="s">
        <v>29</v>
      </c>
      <c r="C114" s="12" t="s">
        <v>266</v>
      </c>
      <c r="D114" s="12" t="s">
        <v>79</v>
      </c>
      <c r="E114" s="12" t="s">
        <v>127</v>
      </c>
    </row>
    <row r="115" spans="1:5" x14ac:dyDescent="0.25">
      <c r="A115" s="12">
        <v>113</v>
      </c>
      <c r="B115" s="12" t="s">
        <v>29</v>
      </c>
      <c r="C115" s="12" t="s">
        <v>265</v>
      </c>
      <c r="D115" s="12" t="s">
        <v>76</v>
      </c>
      <c r="E115" s="12" t="s">
        <v>221</v>
      </c>
    </row>
    <row r="116" spans="1:5" x14ac:dyDescent="0.25">
      <c r="A116" s="12">
        <v>114</v>
      </c>
      <c r="B116" s="12" t="s">
        <v>29</v>
      </c>
      <c r="C116" s="12" t="s">
        <v>265</v>
      </c>
      <c r="D116" s="12" t="s">
        <v>76</v>
      </c>
      <c r="E116" s="12" t="s">
        <v>222</v>
      </c>
    </row>
    <row r="117" spans="1:5" x14ac:dyDescent="0.25">
      <c r="A117" s="12">
        <v>115</v>
      </c>
      <c r="B117" s="12" t="s">
        <v>29</v>
      </c>
      <c r="C117" s="12" t="s">
        <v>265</v>
      </c>
      <c r="D117" s="12" t="s">
        <v>76</v>
      </c>
      <c r="E117" s="12" t="s">
        <v>223</v>
      </c>
    </row>
    <row r="118" spans="1:5" x14ac:dyDescent="0.25">
      <c r="A118" s="12">
        <v>116</v>
      </c>
      <c r="B118" s="12" t="s">
        <v>29</v>
      </c>
      <c r="C118" s="12" t="s">
        <v>265</v>
      </c>
      <c r="D118" s="12" t="s">
        <v>76</v>
      </c>
      <c r="E118" s="12" t="s">
        <v>224</v>
      </c>
    </row>
    <row r="119" spans="1:5" x14ac:dyDescent="0.25">
      <c r="A119" s="12">
        <v>117</v>
      </c>
      <c r="B119" s="12" t="s">
        <v>29</v>
      </c>
      <c r="C119" s="12" t="s">
        <v>265</v>
      </c>
      <c r="D119" s="12" t="s">
        <v>76</v>
      </c>
      <c r="E119" s="12" t="s">
        <v>225</v>
      </c>
    </row>
    <row r="120" spans="1:5" x14ac:dyDescent="0.25">
      <c r="A120" s="12">
        <v>118</v>
      </c>
      <c r="B120" s="12" t="s">
        <v>29</v>
      </c>
      <c r="C120" s="12" t="s">
        <v>265</v>
      </c>
      <c r="D120" s="12" t="s">
        <v>76</v>
      </c>
      <c r="E120" s="12" t="s">
        <v>226</v>
      </c>
    </row>
    <row r="121" spans="1:5" x14ac:dyDescent="0.25">
      <c r="A121" s="12">
        <v>119</v>
      </c>
      <c r="B121" s="12" t="s">
        <v>29</v>
      </c>
      <c r="C121" s="12" t="s">
        <v>265</v>
      </c>
      <c r="D121" s="12" t="s">
        <v>76</v>
      </c>
      <c r="E121" s="12" t="s">
        <v>227</v>
      </c>
    </row>
    <row r="122" spans="1:5" x14ac:dyDescent="0.25">
      <c r="A122" s="12">
        <v>120</v>
      </c>
      <c r="B122" s="12" t="s">
        <v>29</v>
      </c>
      <c r="C122" s="12" t="s">
        <v>265</v>
      </c>
      <c r="D122" s="12" t="s">
        <v>76</v>
      </c>
      <c r="E122" s="12" t="s">
        <v>228</v>
      </c>
    </row>
    <row r="123" spans="1:5" x14ac:dyDescent="0.25">
      <c r="A123" s="12">
        <v>121</v>
      </c>
      <c r="B123" s="12" t="s">
        <v>13</v>
      </c>
      <c r="C123" s="12" t="s">
        <v>266</v>
      </c>
      <c r="D123" s="12" t="s">
        <v>81</v>
      </c>
      <c r="E123" s="12" t="s">
        <v>85</v>
      </c>
    </row>
    <row r="124" spans="1:5" x14ac:dyDescent="0.25">
      <c r="A124" s="12">
        <v>122</v>
      </c>
      <c r="B124" s="12" t="s">
        <v>13</v>
      </c>
      <c r="C124" s="12" t="s">
        <v>266</v>
      </c>
      <c r="D124" s="12" t="s">
        <v>81</v>
      </c>
      <c r="E124" s="12" t="s">
        <v>105</v>
      </c>
    </row>
    <row r="125" spans="1:5" x14ac:dyDescent="0.25">
      <c r="A125" s="12">
        <v>123</v>
      </c>
      <c r="B125" s="12" t="s">
        <v>13</v>
      </c>
      <c r="C125" s="12" t="s">
        <v>266</v>
      </c>
      <c r="D125" s="12" t="s">
        <v>81</v>
      </c>
      <c r="E125" s="12" t="s">
        <v>134</v>
      </c>
    </row>
    <row r="126" spans="1:5" x14ac:dyDescent="0.25">
      <c r="A126" s="12">
        <v>124</v>
      </c>
      <c r="B126" s="12" t="s">
        <v>13</v>
      </c>
      <c r="C126" s="12" t="s">
        <v>266</v>
      </c>
      <c r="D126" s="12" t="s">
        <v>79</v>
      </c>
      <c r="E126" s="12" t="s">
        <v>137</v>
      </c>
    </row>
    <row r="127" spans="1:5" x14ac:dyDescent="0.25">
      <c r="A127" s="12">
        <v>125</v>
      </c>
      <c r="B127" s="12" t="s">
        <v>13</v>
      </c>
      <c r="C127" s="12" t="s">
        <v>266</v>
      </c>
      <c r="D127" s="12" t="s">
        <v>81</v>
      </c>
      <c r="E127" s="12" t="s">
        <v>139</v>
      </c>
    </row>
    <row r="128" spans="1:5" x14ac:dyDescent="0.25">
      <c r="A128" s="12">
        <v>126</v>
      </c>
      <c r="B128" s="12" t="s">
        <v>13</v>
      </c>
      <c r="C128" s="12" t="s">
        <v>265</v>
      </c>
      <c r="D128" s="12" t="s">
        <v>76</v>
      </c>
      <c r="E128" s="12" t="s">
        <v>229</v>
      </c>
    </row>
    <row r="129" spans="1:5" x14ac:dyDescent="0.25">
      <c r="A129" s="12">
        <v>127</v>
      </c>
      <c r="B129" s="12" t="s">
        <v>13</v>
      </c>
      <c r="C129" s="12" t="s">
        <v>265</v>
      </c>
      <c r="D129" s="12" t="s">
        <v>76</v>
      </c>
      <c r="E129" s="12" t="s">
        <v>230</v>
      </c>
    </row>
    <row r="130" spans="1:5" x14ac:dyDescent="0.25">
      <c r="A130" s="12">
        <v>128</v>
      </c>
      <c r="B130" s="12" t="s">
        <v>13</v>
      </c>
      <c r="C130" s="12" t="s">
        <v>265</v>
      </c>
      <c r="D130" s="12" t="s">
        <v>76</v>
      </c>
      <c r="E130" s="12" t="s">
        <v>231</v>
      </c>
    </row>
    <row r="131" spans="1:5" x14ac:dyDescent="0.25">
      <c r="A131" s="12">
        <v>129</v>
      </c>
      <c r="B131" s="12" t="s">
        <v>13</v>
      </c>
      <c r="C131" s="12" t="s">
        <v>265</v>
      </c>
      <c r="D131" s="12" t="s">
        <v>76</v>
      </c>
      <c r="E131" s="12" t="s">
        <v>232</v>
      </c>
    </row>
    <row r="132" spans="1:5" x14ac:dyDescent="0.25">
      <c r="A132" s="12">
        <v>130</v>
      </c>
      <c r="B132" s="12" t="s">
        <v>13</v>
      </c>
      <c r="C132" s="12" t="s">
        <v>265</v>
      </c>
      <c r="D132" s="12" t="s">
        <v>76</v>
      </c>
      <c r="E132" s="12" t="s">
        <v>233</v>
      </c>
    </row>
    <row r="133" spans="1:5" x14ac:dyDescent="0.25">
      <c r="A133" s="12">
        <v>131</v>
      </c>
      <c r="B133" s="12" t="s">
        <v>13</v>
      </c>
      <c r="C133" s="12" t="s">
        <v>265</v>
      </c>
      <c r="D133" s="12" t="s">
        <v>76</v>
      </c>
      <c r="E133" s="12" t="s">
        <v>234</v>
      </c>
    </row>
    <row r="134" spans="1:5" x14ac:dyDescent="0.25">
      <c r="A134" s="12">
        <v>132</v>
      </c>
      <c r="B134" s="12" t="s">
        <v>22</v>
      </c>
      <c r="C134" s="12" t="s">
        <v>266</v>
      </c>
      <c r="D134" s="12" t="s">
        <v>81</v>
      </c>
      <c r="E134" s="12" t="s">
        <v>121</v>
      </c>
    </row>
    <row r="135" spans="1:5" x14ac:dyDescent="0.25">
      <c r="A135" s="12">
        <v>133</v>
      </c>
      <c r="B135" s="12" t="s">
        <v>22</v>
      </c>
      <c r="C135" s="12" t="s">
        <v>265</v>
      </c>
      <c r="D135" s="12" t="s">
        <v>76</v>
      </c>
      <c r="E135" s="12" t="s">
        <v>235</v>
      </c>
    </row>
    <row r="136" spans="1:5" x14ac:dyDescent="0.25">
      <c r="A136" s="12">
        <v>134</v>
      </c>
      <c r="B136" s="12" t="s">
        <v>22</v>
      </c>
      <c r="C136" s="12" t="s">
        <v>265</v>
      </c>
      <c r="D136" s="12" t="s">
        <v>76</v>
      </c>
      <c r="E136" s="12" t="s">
        <v>236</v>
      </c>
    </row>
    <row r="137" spans="1:5" x14ac:dyDescent="0.25">
      <c r="A137" s="12">
        <v>135</v>
      </c>
      <c r="B137" s="12" t="s">
        <v>22</v>
      </c>
      <c r="C137" s="12" t="s">
        <v>265</v>
      </c>
      <c r="D137" s="12" t="s">
        <v>76</v>
      </c>
      <c r="E137" s="12" t="s">
        <v>237</v>
      </c>
    </row>
    <row r="138" spans="1:5" x14ac:dyDescent="0.25">
      <c r="A138" s="12">
        <v>136</v>
      </c>
      <c r="B138" s="12" t="s">
        <v>22</v>
      </c>
      <c r="C138" s="12" t="s">
        <v>265</v>
      </c>
      <c r="D138" s="12" t="s">
        <v>76</v>
      </c>
      <c r="E138" s="12" t="s">
        <v>238</v>
      </c>
    </row>
    <row r="139" spans="1:5" x14ac:dyDescent="0.25">
      <c r="A139" s="12">
        <v>137</v>
      </c>
      <c r="B139" s="12" t="s">
        <v>22</v>
      </c>
      <c r="C139" s="12" t="s">
        <v>265</v>
      </c>
      <c r="D139" s="12" t="s">
        <v>76</v>
      </c>
      <c r="E139" s="12" t="s">
        <v>239</v>
      </c>
    </row>
    <row r="140" spans="1:5" x14ac:dyDescent="0.25">
      <c r="A140" s="12">
        <v>138</v>
      </c>
      <c r="B140" s="12" t="s">
        <v>26</v>
      </c>
      <c r="C140" s="12" t="s">
        <v>266</v>
      </c>
      <c r="D140" s="12" t="s">
        <v>81</v>
      </c>
      <c r="E140" s="12" t="s">
        <v>138</v>
      </c>
    </row>
    <row r="141" spans="1:5" x14ac:dyDescent="0.25">
      <c r="A141" s="12">
        <v>139</v>
      </c>
      <c r="B141" s="12" t="s">
        <v>26</v>
      </c>
      <c r="C141" s="12" t="s">
        <v>265</v>
      </c>
      <c r="D141" s="12" t="s">
        <v>76</v>
      </c>
      <c r="E141" s="12" t="s">
        <v>240</v>
      </c>
    </row>
    <row r="142" spans="1:5" x14ac:dyDescent="0.25">
      <c r="A142" s="12">
        <v>140</v>
      </c>
      <c r="B142" s="12" t="s">
        <v>26</v>
      </c>
      <c r="C142" s="12" t="s">
        <v>265</v>
      </c>
      <c r="D142" s="12" t="s">
        <v>76</v>
      </c>
      <c r="E142" s="12" t="s">
        <v>241</v>
      </c>
    </row>
    <row r="143" spans="1:5" x14ac:dyDescent="0.25">
      <c r="A143" s="12">
        <v>141</v>
      </c>
      <c r="B143" s="12" t="s">
        <v>26</v>
      </c>
      <c r="C143" s="12" t="s">
        <v>265</v>
      </c>
      <c r="D143" s="12" t="s">
        <v>76</v>
      </c>
      <c r="E143" s="12" t="s">
        <v>242</v>
      </c>
    </row>
    <row r="144" spans="1:5" x14ac:dyDescent="0.25">
      <c r="A144" s="12">
        <v>142</v>
      </c>
      <c r="B144" s="12" t="s">
        <v>26</v>
      </c>
      <c r="C144" s="12" t="s">
        <v>265</v>
      </c>
      <c r="D144" s="12" t="s">
        <v>76</v>
      </c>
      <c r="E144" s="12" t="s">
        <v>243</v>
      </c>
    </row>
    <row r="145" spans="1:5" x14ac:dyDescent="0.25">
      <c r="A145" s="12">
        <v>143</v>
      </c>
      <c r="B145" s="12" t="s">
        <v>21</v>
      </c>
      <c r="C145" s="12" t="s">
        <v>266</v>
      </c>
      <c r="D145" s="12" t="s">
        <v>81</v>
      </c>
      <c r="E145" s="12" t="s">
        <v>83</v>
      </c>
    </row>
    <row r="146" spans="1:5" x14ac:dyDescent="0.25">
      <c r="A146" s="12">
        <v>144</v>
      </c>
      <c r="B146" s="12" t="s">
        <v>21</v>
      </c>
      <c r="C146" s="12" t="s">
        <v>265</v>
      </c>
      <c r="D146" s="12" t="s">
        <v>76</v>
      </c>
      <c r="E146" s="12" t="s">
        <v>244</v>
      </c>
    </row>
    <row r="147" spans="1:5" x14ac:dyDescent="0.25">
      <c r="A147" s="12">
        <v>145</v>
      </c>
      <c r="B147" s="12" t="s">
        <v>21</v>
      </c>
      <c r="C147" s="12" t="s">
        <v>265</v>
      </c>
      <c r="D147" s="12" t="s">
        <v>76</v>
      </c>
      <c r="E147" s="12" t="s">
        <v>245</v>
      </c>
    </row>
    <row r="148" spans="1:5" x14ac:dyDescent="0.25">
      <c r="A148" s="12">
        <v>146</v>
      </c>
      <c r="B148" s="12" t="s">
        <v>21</v>
      </c>
      <c r="C148" s="12" t="s">
        <v>265</v>
      </c>
      <c r="D148" s="12" t="s">
        <v>76</v>
      </c>
      <c r="E148" s="12" t="s">
        <v>246</v>
      </c>
    </row>
    <row r="149" spans="1:5" x14ac:dyDescent="0.25">
      <c r="A149" s="12">
        <v>147</v>
      </c>
      <c r="B149" s="12" t="s">
        <v>21</v>
      </c>
      <c r="C149" s="12" t="s">
        <v>265</v>
      </c>
      <c r="D149" s="12" t="s">
        <v>76</v>
      </c>
      <c r="E149" s="12" t="s">
        <v>247</v>
      </c>
    </row>
    <row r="150" spans="1:5" x14ac:dyDescent="0.25">
      <c r="A150" s="12">
        <v>148</v>
      </c>
      <c r="B150" s="12" t="s">
        <v>24</v>
      </c>
      <c r="C150" s="12" t="s">
        <v>266</v>
      </c>
      <c r="D150" s="12" t="s">
        <v>81</v>
      </c>
      <c r="E150" s="12" t="s">
        <v>98</v>
      </c>
    </row>
    <row r="151" spans="1:5" x14ac:dyDescent="0.25">
      <c r="A151" s="12">
        <v>149</v>
      </c>
      <c r="B151" s="12" t="s">
        <v>24</v>
      </c>
      <c r="C151" s="12" t="s">
        <v>266</v>
      </c>
      <c r="D151" s="12" t="s">
        <v>81</v>
      </c>
      <c r="E151" s="12" t="s">
        <v>128</v>
      </c>
    </row>
    <row r="152" spans="1:5" x14ac:dyDescent="0.25">
      <c r="A152" s="12">
        <v>150</v>
      </c>
      <c r="B152" s="12" t="s">
        <v>24</v>
      </c>
      <c r="C152" s="12" t="s">
        <v>266</v>
      </c>
      <c r="D152" s="12" t="s">
        <v>81</v>
      </c>
      <c r="E152" s="12" t="s">
        <v>129</v>
      </c>
    </row>
    <row r="153" spans="1:5" x14ac:dyDescent="0.25">
      <c r="A153" s="12">
        <v>151</v>
      </c>
      <c r="B153" s="12" t="s">
        <v>24</v>
      </c>
      <c r="C153" s="12" t="s">
        <v>265</v>
      </c>
      <c r="D153" s="12" t="s">
        <v>76</v>
      </c>
      <c r="E153" s="12" t="s">
        <v>248</v>
      </c>
    </row>
    <row r="154" spans="1:5" x14ac:dyDescent="0.25">
      <c r="A154" s="12">
        <v>152</v>
      </c>
      <c r="B154" s="12" t="s">
        <v>24</v>
      </c>
      <c r="C154" s="12" t="s">
        <v>265</v>
      </c>
      <c r="D154" s="12" t="s">
        <v>76</v>
      </c>
      <c r="E154" s="12" t="s">
        <v>249</v>
      </c>
    </row>
    <row r="155" spans="1:5" x14ac:dyDescent="0.25">
      <c r="A155" s="12">
        <v>153</v>
      </c>
      <c r="B155" s="12" t="s">
        <v>24</v>
      </c>
      <c r="C155" s="12" t="s">
        <v>265</v>
      </c>
      <c r="D155" s="12" t="s">
        <v>76</v>
      </c>
      <c r="E155" s="12" t="s">
        <v>250</v>
      </c>
    </row>
    <row r="156" spans="1:5" x14ac:dyDescent="0.25">
      <c r="A156" s="12">
        <v>154</v>
      </c>
      <c r="B156" s="12" t="s">
        <v>10</v>
      </c>
      <c r="C156" s="12" t="s">
        <v>266</v>
      </c>
      <c r="D156" s="12" t="s">
        <v>81</v>
      </c>
      <c r="E156" s="12" t="s">
        <v>95</v>
      </c>
    </row>
    <row r="157" spans="1:5" x14ac:dyDescent="0.25">
      <c r="A157" s="12">
        <v>155</v>
      </c>
      <c r="B157" s="12" t="s">
        <v>10</v>
      </c>
      <c r="C157" s="12" t="s">
        <v>265</v>
      </c>
      <c r="D157" s="12" t="s">
        <v>76</v>
      </c>
      <c r="E157" s="12" t="s">
        <v>251</v>
      </c>
    </row>
    <row r="158" spans="1:5" x14ac:dyDescent="0.25">
      <c r="A158" s="12">
        <v>156</v>
      </c>
      <c r="B158" s="12" t="s">
        <v>10</v>
      </c>
      <c r="C158" s="12" t="s">
        <v>265</v>
      </c>
      <c r="D158" s="12" t="s">
        <v>76</v>
      </c>
      <c r="E158" s="12" t="s">
        <v>252</v>
      </c>
    </row>
    <row r="159" spans="1:5" x14ac:dyDescent="0.25">
      <c r="A159" s="12">
        <v>157</v>
      </c>
      <c r="B159" s="12" t="s">
        <v>18</v>
      </c>
      <c r="C159" s="12" t="s">
        <v>266</v>
      </c>
      <c r="D159" s="12" t="s">
        <v>81</v>
      </c>
      <c r="E159" s="12" t="s">
        <v>86</v>
      </c>
    </row>
    <row r="160" spans="1:5" x14ac:dyDescent="0.25">
      <c r="A160" s="12">
        <v>158</v>
      </c>
      <c r="B160" s="12" t="s">
        <v>18</v>
      </c>
      <c r="C160" s="12" t="s">
        <v>266</v>
      </c>
      <c r="D160" s="12" t="s">
        <v>81</v>
      </c>
      <c r="E160" s="12" t="s">
        <v>88</v>
      </c>
    </row>
    <row r="161" spans="1:5" x14ac:dyDescent="0.25">
      <c r="A161" s="12">
        <v>159</v>
      </c>
      <c r="B161" s="12" t="s">
        <v>18</v>
      </c>
      <c r="C161" s="12" t="s">
        <v>266</v>
      </c>
      <c r="D161" s="12" t="s">
        <v>81</v>
      </c>
      <c r="E161" s="12" t="s">
        <v>111</v>
      </c>
    </row>
    <row r="162" spans="1:5" x14ac:dyDescent="0.25">
      <c r="A162" s="12">
        <v>160</v>
      </c>
      <c r="B162" s="12" t="s">
        <v>18</v>
      </c>
      <c r="C162" s="12" t="s">
        <v>266</v>
      </c>
      <c r="D162" s="12" t="s">
        <v>81</v>
      </c>
      <c r="E162" s="12" t="s">
        <v>133</v>
      </c>
    </row>
    <row r="163" spans="1:5" x14ac:dyDescent="0.25">
      <c r="A163" s="12">
        <v>161</v>
      </c>
      <c r="B163" s="12" t="s">
        <v>18</v>
      </c>
      <c r="C163" s="12" t="s">
        <v>265</v>
      </c>
      <c r="D163" s="12" t="s">
        <v>76</v>
      </c>
      <c r="E163" s="12" t="s">
        <v>253</v>
      </c>
    </row>
    <row r="164" spans="1:5" x14ac:dyDescent="0.25">
      <c r="A164" s="12">
        <v>162</v>
      </c>
      <c r="B164" s="12" t="s">
        <v>18</v>
      </c>
      <c r="C164" s="12" t="s">
        <v>265</v>
      </c>
      <c r="D164" s="12" t="s">
        <v>76</v>
      </c>
      <c r="E164" s="12" t="s">
        <v>254</v>
      </c>
    </row>
    <row r="165" spans="1:5" x14ac:dyDescent="0.25">
      <c r="A165" s="12">
        <v>163</v>
      </c>
      <c r="B165" s="12" t="s">
        <v>18</v>
      </c>
      <c r="C165" s="12" t="s">
        <v>265</v>
      </c>
      <c r="D165" s="12" t="s">
        <v>76</v>
      </c>
      <c r="E165" s="12" t="s">
        <v>255</v>
      </c>
    </row>
    <row r="166" spans="1:5" x14ac:dyDescent="0.25">
      <c r="A166" s="12">
        <v>164</v>
      </c>
      <c r="B166" s="12" t="s">
        <v>9</v>
      </c>
      <c r="C166" s="12" t="s">
        <v>266</v>
      </c>
      <c r="D166" s="12" t="s">
        <v>81</v>
      </c>
      <c r="E166" s="12" t="s">
        <v>82</v>
      </c>
    </row>
    <row r="167" spans="1:5" x14ac:dyDescent="0.25">
      <c r="A167" s="12">
        <v>165</v>
      </c>
      <c r="B167" s="12" t="s">
        <v>9</v>
      </c>
      <c r="C167" s="12" t="s">
        <v>266</v>
      </c>
      <c r="D167" s="12" t="s">
        <v>81</v>
      </c>
      <c r="E167" s="12" t="s">
        <v>113</v>
      </c>
    </row>
    <row r="168" spans="1:5" x14ac:dyDescent="0.25">
      <c r="A168" s="12">
        <v>166</v>
      </c>
      <c r="B168" s="12" t="s">
        <v>9</v>
      </c>
      <c r="C168" s="12" t="s">
        <v>265</v>
      </c>
      <c r="D168" s="12" t="s">
        <v>76</v>
      </c>
      <c r="E168" s="12" t="s">
        <v>256</v>
      </c>
    </row>
    <row r="169" spans="1:5" x14ac:dyDescent="0.25">
      <c r="A169" s="12">
        <v>167</v>
      </c>
      <c r="B169" s="12" t="s">
        <v>9</v>
      </c>
      <c r="C169" s="12" t="s">
        <v>265</v>
      </c>
      <c r="D169" s="12" t="s">
        <v>76</v>
      </c>
      <c r="E169" s="12" t="s">
        <v>257</v>
      </c>
    </row>
    <row r="170" spans="1:5" x14ac:dyDescent="0.25">
      <c r="A170" s="12">
        <v>168</v>
      </c>
      <c r="B170" s="12" t="s">
        <v>9</v>
      </c>
      <c r="C170" s="12" t="s">
        <v>265</v>
      </c>
      <c r="D170" s="12" t="s">
        <v>76</v>
      </c>
      <c r="E170" s="12" t="s">
        <v>258</v>
      </c>
    </row>
    <row r="171" spans="1:5" x14ac:dyDescent="0.25">
      <c r="A171" s="12">
        <v>169</v>
      </c>
      <c r="B171" s="12" t="s">
        <v>9</v>
      </c>
      <c r="C171" s="12" t="s">
        <v>265</v>
      </c>
      <c r="D171" s="12" t="s">
        <v>76</v>
      </c>
      <c r="E171" s="12" t="s">
        <v>259</v>
      </c>
    </row>
    <row r="172" spans="1:5" x14ac:dyDescent="0.25">
      <c r="A172" s="12">
        <v>170</v>
      </c>
      <c r="B172" s="12" t="s">
        <v>9</v>
      </c>
      <c r="C172" s="12" t="s">
        <v>265</v>
      </c>
      <c r="D172" s="12" t="s">
        <v>76</v>
      </c>
      <c r="E172" s="12" t="s">
        <v>260</v>
      </c>
    </row>
    <row r="173" spans="1:5" x14ac:dyDescent="0.25">
      <c r="A173" s="12">
        <v>171</v>
      </c>
      <c r="B173" s="12" t="s">
        <v>16</v>
      </c>
      <c r="C173" s="12" t="s">
        <v>266</v>
      </c>
      <c r="D173" s="12" t="s">
        <v>81</v>
      </c>
      <c r="E173" s="12" t="s">
        <v>90</v>
      </c>
    </row>
    <row r="174" spans="1:5" x14ac:dyDescent="0.25">
      <c r="A174" s="12">
        <v>172</v>
      </c>
      <c r="B174" s="12" t="s">
        <v>16</v>
      </c>
      <c r="C174" s="12" t="s">
        <v>266</v>
      </c>
      <c r="D174" s="12" t="s">
        <v>81</v>
      </c>
      <c r="E174" s="12" t="s">
        <v>99</v>
      </c>
    </row>
    <row r="175" spans="1:5" x14ac:dyDescent="0.25">
      <c r="A175" s="12">
        <v>173</v>
      </c>
      <c r="B175" s="12" t="s">
        <v>16</v>
      </c>
      <c r="C175" s="12" t="s">
        <v>266</v>
      </c>
      <c r="D175" s="12" t="s">
        <v>81</v>
      </c>
      <c r="E175" s="12" t="s">
        <v>102</v>
      </c>
    </row>
    <row r="176" spans="1:5" x14ac:dyDescent="0.25">
      <c r="A176" s="12">
        <v>174</v>
      </c>
      <c r="B176" s="12" t="s">
        <v>16</v>
      </c>
      <c r="C176" s="12" t="s">
        <v>266</v>
      </c>
      <c r="D176" s="12" t="s">
        <v>91</v>
      </c>
      <c r="E176" s="12" t="s">
        <v>103</v>
      </c>
    </row>
    <row r="177" spans="1:5" x14ac:dyDescent="0.25">
      <c r="A177" s="12">
        <v>175</v>
      </c>
      <c r="B177" s="12" t="s">
        <v>16</v>
      </c>
      <c r="C177" s="12" t="s">
        <v>266</v>
      </c>
      <c r="D177" s="12" t="s">
        <v>81</v>
      </c>
      <c r="E177" s="12" t="s">
        <v>110</v>
      </c>
    </row>
    <row r="178" spans="1:5" x14ac:dyDescent="0.25">
      <c r="A178" s="12">
        <v>176</v>
      </c>
      <c r="B178" s="12" t="s">
        <v>16</v>
      </c>
      <c r="C178" s="12" t="s">
        <v>266</v>
      </c>
      <c r="D178" s="12" t="s">
        <v>91</v>
      </c>
      <c r="E178" s="12" t="s">
        <v>116</v>
      </c>
    </row>
    <row r="179" spans="1:5" x14ac:dyDescent="0.25">
      <c r="A179" s="12">
        <v>177</v>
      </c>
      <c r="B179" s="12" t="s">
        <v>16</v>
      </c>
      <c r="C179" s="12" t="s">
        <v>266</v>
      </c>
      <c r="D179" s="12" t="s">
        <v>91</v>
      </c>
      <c r="E179" s="12" t="s">
        <v>118</v>
      </c>
    </row>
    <row r="180" spans="1:5" x14ac:dyDescent="0.25">
      <c r="A180" s="12">
        <v>178</v>
      </c>
      <c r="B180" s="12" t="s">
        <v>16</v>
      </c>
      <c r="C180" s="12" t="s">
        <v>266</v>
      </c>
      <c r="D180" s="12" t="s">
        <v>81</v>
      </c>
      <c r="E180" s="12" t="s">
        <v>124</v>
      </c>
    </row>
    <row r="181" spans="1:5" x14ac:dyDescent="0.25">
      <c r="A181" s="12">
        <v>179</v>
      </c>
      <c r="B181" s="12" t="s">
        <v>16</v>
      </c>
      <c r="C181" s="12" t="s">
        <v>265</v>
      </c>
      <c r="D181" s="12" t="s">
        <v>76</v>
      </c>
      <c r="E181" s="12" t="s">
        <v>261</v>
      </c>
    </row>
    <row r="182" spans="1:5" x14ac:dyDescent="0.25">
      <c r="A182" s="12">
        <v>180</v>
      </c>
      <c r="B182" s="12" t="s">
        <v>16</v>
      </c>
      <c r="C182" s="12" t="s">
        <v>265</v>
      </c>
      <c r="D182" s="12" t="s">
        <v>76</v>
      </c>
      <c r="E182" s="12" t="s">
        <v>262</v>
      </c>
    </row>
    <row r="183" spans="1:5" x14ac:dyDescent="0.25">
      <c r="A183" s="12">
        <v>181</v>
      </c>
      <c r="B183" s="12" t="s">
        <v>16</v>
      </c>
      <c r="C183" s="12" t="s">
        <v>265</v>
      </c>
      <c r="D183" s="12" t="s">
        <v>76</v>
      </c>
      <c r="E183" s="12" t="s">
        <v>263</v>
      </c>
    </row>
    <row r="184" spans="1:5" x14ac:dyDescent="0.25">
      <c r="A184" s="12">
        <v>182</v>
      </c>
      <c r="B184" s="13" t="s">
        <v>16</v>
      </c>
      <c r="C184" s="13" t="s">
        <v>265</v>
      </c>
      <c r="D184" s="13" t="s">
        <v>76</v>
      </c>
      <c r="E184" s="13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DF69-4982-4429-8195-7DD22E16B289}">
  <dimension ref="A1:M78"/>
  <sheetViews>
    <sheetView topLeftCell="H10" workbookViewId="0">
      <selection activeCell="N24" sqref="N24"/>
    </sheetView>
  </sheetViews>
  <sheetFormatPr defaultRowHeight="15" x14ac:dyDescent="0.25"/>
  <cols>
    <col min="1" max="1" width="43" style="5" bestFit="1" customWidth="1"/>
    <col min="2" max="2" width="7.42578125" style="5" bestFit="1" customWidth="1"/>
    <col min="3" max="3" width="8.7109375" style="5" bestFit="1" customWidth="1"/>
    <col min="4" max="4" width="22.28515625" style="5" bestFit="1" customWidth="1"/>
    <col min="5" max="5" width="16.140625" style="5" bestFit="1" customWidth="1"/>
    <col min="6" max="6" width="25" style="5" bestFit="1" customWidth="1"/>
    <col min="7" max="7" width="12.5703125" style="5" bestFit="1" customWidth="1"/>
    <col min="8" max="8" width="12.140625" style="5" bestFit="1" customWidth="1"/>
    <col min="9" max="9" width="20" style="5" bestFit="1" customWidth="1"/>
    <col min="10" max="10" width="18.140625" style="5" bestFit="1" customWidth="1"/>
    <col min="11" max="11" width="12.7109375" style="5" bestFit="1" customWidth="1"/>
    <col min="12" max="13" width="18.140625" style="5" bestFit="1" customWidth="1"/>
    <col min="14" max="14" width="12" style="5" bestFit="1" customWidth="1"/>
    <col min="15" max="16384" width="9.140625" style="5"/>
  </cols>
  <sheetData>
    <row r="1" spans="1:13" ht="15.75" thickBot="1" x14ac:dyDescent="0.3">
      <c r="A1" s="14" t="s">
        <v>72</v>
      </c>
      <c r="B1" s="15" t="s">
        <v>67</v>
      </c>
      <c r="C1" s="15" t="s">
        <v>68</v>
      </c>
      <c r="D1" s="16" t="s">
        <v>270</v>
      </c>
      <c r="E1" s="16" t="s">
        <v>273</v>
      </c>
      <c r="F1" s="16" t="s">
        <v>274</v>
      </c>
      <c r="G1" s="16" t="s">
        <v>275</v>
      </c>
      <c r="H1" s="16" t="s">
        <v>276</v>
      </c>
    </row>
    <row r="2" spans="1:13" x14ac:dyDescent="0.25">
      <c r="A2" s="5" t="s">
        <v>34</v>
      </c>
      <c r="B2" s="5">
        <v>6</v>
      </c>
      <c r="C2" s="5">
        <v>5</v>
      </c>
      <c r="D2" s="5">
        <f>B2+C2</f>
        <v>11</v>
      </c>
      <c r="E2" s="5">
        <v>2</v>
      </c>
      <c r="F2" s="17">
        <f t="shared" ref="F2:F32" si="0">B2/E2</f>
        <v>3</v>
      </c>
      <c r="G2" s="17">
        <f t="shared" ref="G2:G32" si="1">C2/E2</f>
        <v>2.5</v>
      </c>
      <c r="H2" s="17">
        <f t="shared" ref="H2:H32" si="2">D2/E2</f>
        <v>5.5</v>
      </c>
      <c r="J2" s="60" t="s">
        <v>67</v>
      </c>
      <c r="K2" s="60"/>
      <c r="L2" s="60" t="s">
        <v>68</v>
      </c>
      <c r="M2" s="60"/>
    </row>
    <row r="3" spans="1:13" x14ac:dyDescent="0.25">
      <c r="A3" s="5" t="s">
        <v>35</v>
      </c>
      <c r="B3" s="5">
        <v>8</v>
      </c>
      <c r="C3" s="5">
        <v>9</v>
      </c>
      <c r="D3" s="5">
        <f t="shared" ref="D3:D32" si="3">B3+C3</f>
        <v>17</v>
      </c>
      <c r="E3" s="5">
        <v>5</v>
      </c>
      <c r="F3" s="17">
        <f t="shared" si="0"/>
        <v>1.6</v>
      </c>
      <c r="G3" s="17">
        <f t="shared" si="1"/>
        <v>1.8</v>
      </c>
      <c r="H3" s="17">
        <f t="shared" si="2"/>
        <v>3.4</v>
      </c>
    </row>
    <row r="4" spans="1:13" x14ac:dyDescent="0.25">
      <c r="A4" s="5" t="s">
        <v>32</v>
      </c>
      <c r="B4" s="5">
        <v>10</v>
      </c>
      <c r="C4" s="5">
        <v>9</v>
      </c>
      <c r="D4" s="5">
        <f t="shared" si="3"/>
        <v>19</v>
      </c>
      <c r="E4" s="5">
        <v>4</v>
      </c>
      <c r="F4" s="17">
        <f t="shared" si="0"/>
        <v>2.5</v>
      </c>
      <c r="G4" s="17">
        <f t="shared" si="1"/>
        <v>2.25</v>
      </c>
      <c r="H4" s="17">
        <f t="shared" si="2"/>
        <v>4.75</v>
      </c>
      <c r="J4" s="5" t="s">
        <v>366</v>
      </c>
      <c r="K4" s="5">
        <v>13.64516129032258</v>
      </c>
      <c r="L4" s="5" t="s">
        <v>366</v>
      </c>
      <c r="M4" s="5">
        <v>12.774193548387096</v>
      </c>
    </row>
    <row r="5" spans="1:13" x14ac:dyDescent="0.25">
      <c r="A5" s="5" t="s">
        <v>28</v>
      </c>
      <c r="B5" s="5">
        <v>6</v>
      </c>
      <c r="C5" s="5">
        <v>5</v>
      </c>
      <c r="D5" s="5">
        <f t="shared" si="3"/>
        <v>11</v>
      </c>
      <c r="E5" s="5">
        <v>3</v>
      </c>
      <c r="F5" s="17">
        <f t="shared" si="0"/>
        <v>2</v>
      </c>
      <c r="G5" s="17">
        <f t="shared" si="1"/>
        <v>1.6666666666666667</v>
      </c>
      <c r="H5" s="17">
        <f t="shared" si="2"/>
        <v>3.6666666666666665</v>
      </c>
      <c r="J5" s="5" t="s">
        <v>335</v>
      </c>
      <c r="K5" s="5">
        <v>1.0781788579222291</v>
      </c>
      <c r="L5" s="5" t="s">
        <v>335</v>
      </c>
      <c r="M5" s="5">
        <v>1.2054621898775668</v>
      </c>
    </row>
    <row r="6" spans="1:13" x14ac:dyDescent="0.25">
      <c r="A6" s="5" t="s">
        <v>17</v>
      </c>
      <c r="B6" s="5">
        <v>9</v>
      </c>
      <c r="C6" s="5">
        <v>5</v>
      </c>
      <c r="D6" s="5">
        <f t="shared" si="3"/>
        <v>14</v>
      </c>
      <c r="E6" s="5">
        <v>4</v>
      </c>
      <c r="F6" s="17">
        <f t="shared" si="0"/>
        <v>2.25</v>
      </c>
      <c r="G6" s="17">
        <f t="shared" si="1"/>
        <v>1.25</v>
      </c>
      <c r="H6" s="17">
        <f t="shared" si="2"/>
        <v>3.5</v>
      </c>
      <c r="J6" s="5" t="s">
        <v>367</v>
      </c>
      <c r="K6" s="5">
        <v>13</v>
      </c>
      <c r="L6" s="5" t="s">
        <v>367</v>
      </c>
      <c r="M6" s="5">
        <v>11</v>
      </c>
    </row>
    <row r="7" spans="1:13" x14ac:dyDescent="0.25">
      <c r="A7" s="5" t="s">
        <v>8</v>
      </c>
      <c r="B7" s="5">
        <v>8</v>
      </c>
      <c r="C7" s="5">
        <v>5</v>
      </c>
      <c r="D7" s="5">
        <f t="shared" si="3"/>
        <v>13</v>
      </c>
      <c r="E7" s="5">
        <v>5</v>
      </c>
      <c r="F7" s="17">
        <f t="shared" si="0"/>
        <v>1.6</v>
      </c>
      <c r="G7" s="17">
        <f t="shared" si="1"/>
        <v>1</v>
      </c>
      <c r="H7" s="17">
        <f t="shared" si="2"/>
        <v>2.6</v>
      </c>
      <c r="J7" s="5" t="s">
        <v>368</v>
      </c>
      <c r="K7" s="5">
        <v>15</v>
      </c>
      <c r="L7" s="5" t="s">
        <v>368</v>
      </c>
      <c r="M7" s="5">
        <v>5</v>
      </c>
    </row>
    <row r="8" spans="1:13" x14ac:dyDescent="0.25">
      <c r="A8" s="5" t="s">
        <v>25</v>
      </c>
      <c r="B8" s="5">
        <v>11</v>
      </c>
      <c r="C8" s="5">
        <v>10</v>
      </c>
      <c r="D8" s="5">
        <f t="shared" si="3"/>
        <v>21</v>
      </c>
      <c r="E8" s="5">
        <v>5</v>
      </c>
      <c r="F8" s="17">
        <f t="shared" si="0"/>
        <v>2.2000000000000002</v>
      </c>
      <c r="G8" s="17">
        <f t="shared" si="1"/>
        <v>2</v>
      </c>
      <c r="H8" s="17">
        <f t="shared" si="2"/>
        <v>4.2</v>
      </c>
      <c r="J8" s="5" t="s">
        <v>369</v>
      </c>
      <c r="K8" s="5">
        <v>6.0030458218961602</v>
      </c>
      <c r="L8" s="5" t="s">
        <v>369</v>
      </c>
      <c r="M8" s="5">
        <v>6.7117294215393528</v>
      </c>
    </row>
    <row r="9" spans="1:13" x14ac:dyDescent="0.25">
      <c r="A9" s="5" t="s">
        <v>15</v>
      </c>
      <c r="B9" s="5">
        <v>13</v>
      </c>
      <c r="C9" s="5">
        <v>12</v>
      </c>
      <c r="D9" s="5">
        <f t="shared" si="3"/>
        <v>25</v>
      </c>
      <c r="E9" s="5">
        <v>10</v>
      </c>
      <c r="F9" s="17">
        <f t="shared" si="0"/>
        <v>1.3</v>
      </c>
      <c r="G9" s="17">
        <f t="shared" si="1"/>
        <v>1.2</v>
      </c>
      <c r="H9" s="17">
        <f t="shared" si="2"/>
        <v>2.5</v>
      </c>
      <c r="J9" s="5" t="s">
        <v>370</v>
      </c>
      <c r="K9" s="5">
        <v>36.036559139784941</v>
      </c>
      <c r="L9" s="5" t="s">
        <v>370</v>
      </c>
      <c r="M9" s="5">
        <v>45.047311827956975</v>
      </c>
    </row>
    <row r="10" spans="1:13" x14ac:dyDescent="0.25">
      <c r="A10" s="5" t="s">
        <v>11</v>
      </c>
      <c r="B10" s="5">
        <v>9</v>
      </c>
      <c r="C10" s="5">
        <v>7</v>
      </c>
      <c r="D10" s="5">
        <f t="shared" si="3"/>
        <v>16</v>
      </c>
      <c r="E10" s="5">
        <v>2</v>
      </c>
      <c r="F10" s="17">
        <f t="shared" si="0"/>
        <v>4.5</v>
      </c>
      <c r="G10" s="17">
        <f t="shared" si="1"/>
        <v>3.5</v>
      </c>
      <c r="H10" s="17">
        <f t="shared" si="2"/>
        <v>8</v>
      </c>
      <c r="J10" s="5" t="s">
        <v>371</v>
      </c>
      <c r="K10" s="5">
        <v>-0.18512826366331581</v>
      </c>
      <c r="L10" s="5" t="s">
        <v>371</v>
      </c>
      <c r="M10" s="5">
        <v>-0.20324130082612912</v>
      </c>
    </row>
    <row r="11" spans="1:13" x14ac:dyDescent="0.25">
      <c r="A11" s="5" t="s">
        <v>7</v>
      </c>
      <c r="B11" s="5">
        <v>12</v>
      </c>
      <c r="C11" s="5">
        <v>11</v>
      </c>
      <c r="D11" s="5">
        <f t="shared" si="3"/>
        <v>23</v>
      </c>
      <c r="E11" s="5">
        <v>6</v>
      </c>
      <c r="F11" s="17">
        <f t="shared" si="0"/>
        <v>2</v>
      </c>
      <c r="G11" s="17">
        <f t="shared" si="1"/>
        <v>1.8333333333333333</v>
      </c>
      <c r="H11" s="17">
        <f t="shared" si="2"/>
        <v>3.8333333333333335</v>
      </c>
      <c r="J11" s="5" t="s">
        <v>372</v>
      </c>
      <c r="K11" s="5">
        <v>0.7898359659691494</v>
      </c>
      <c r="L11" s="5" t="s">
        <v>372</v>
      </c>
      <c r="M11" s="5">
        <v>0.80432440958312479</v>
      </c>
    </row>
    <row r="12" spans="1:13" x14ac:dyDescent="0.25">
      <c r="A12" s="5" t="s">
        <v>6</v>
      </c>
      <c r="B12" s="5">
        <v>9</v>
      </c>
      <c r="C12" s="5">
        <v>7</v>
      </c>
      <c r="D12" s="5">
        <f t="shared" si="3"/>
        <v>16</v>
      </c>
      <c r="E12" s="5">
        <v>3</v>
      </c>
      <c r="F12" s="17">
        <f t="shared" si="0"/>
        <v>3</v>
      </c>
      <c r="G12" s="17">
        <f t="shared" si="1"/>
        <v>2.3333333333333335</v>
      </c>
      <c r="H12" s="17">
        <f t="shared" si="2"/>
        <v>5.333333333333333</v>
      </c>
      <c r="J12" s="5" t="s">
        <v>373</v>
      </c>
      <c r="K12" s="5">
        <v>22</v>
      </c>
      <c r="L12" s="5" t="s">
        <v>373</v>
      </c>
      <c r="M12" s="5">
        <v>23</v>
      </c>
    </row>
    <row r="13" spans="1:13" x14ac:dyDescent="0.25">
      <c r="A13" s="5" t="s">
        <v>27</v>
      </c>
      <c r="B13" s="5">
        <v>25</v>
      </c>
      <c r="C13" s="5">
        <v>28</v>
      </c>
      <c r="D13" s="5">
        <f t="shared" si="3"/>
        <v>53</v>
      </c>
      <c r="E13" s="5">
        <v>5</v>
      </c>
      <c r="F13" s="17">
        <f t="shared" si="0"/>
        <v>5</v>
      </c>
      <c r="G13" s="17">
        <f t="shared" si="1"/>
        <v>5.6</v>
      </c>
      <c r="H13" s="17">
        <f t="shared" si="2"/>
        <v>10.6</v>
      </c>
      <c r="J13" s="19" t="s">
        <v>374</v>
      </c>
      <c r="K13" s="19">
        <v>6</v>
      </c>
      <c r="L13" s="19" t="s">
        <v>374</v>
      </c>
      <c r="M13" s="19">
        <v>5</v>
      </c>
    </row>
    <row r="14" spans="1:13" x14ac:dyDescent="0.25">
      <c r="A14" s="5" t="s">
        <v>33</v>
      </c>
      <c r="B14" s="5">
        <v>18</v>
      </c>
      <c r="C14" s="5">
        <v>21</v>
      </c>
      <c r="D14" s="5">
        <f t="shared" si="3"/>
        <v>39</v>
      </c>
      <c r="E14" s="5">
        <v>4</v>
      </c>
      <c r="F14" s="17">
        <f t="shared" si="0"/>
        <v>4.5</v>
      </c>
      <c r="G14" s="17">
        <f t="shared" si="1"/>
        <v>5.25</v>
      </c>
      <c r="H14" s="17">
        <f t="shared" si="2"/>
        <v>9.75</v>
      </c>
      <c r="J14" s="19" t="s">
        <v>375</v>
      </c>
      <c r="K14" s="19">
        <v>28</v>
      </c>
      <c r="L14" s="19" t="s">
        <v>375</v>
      </c>
      <c r="M14" s="19">
        <v>28</v>
      </c>
    </row>
    <row r="15" spans="1:13" x14ac:dyDescent="0.25">
      <c r="A15" s="5" t="s">
        <v>19</v>
      </c>
      <c r="B15" s="5">
        <v>15</v>
      </c>
      <c r="C15" s="5">
        <v>11</v>
      </c>
      <c r="D15" s="5">
        <f t="shared" si="3"/>
        <v>26</v>
      </c>
      <c r="E15" s="5">
        <v>4</v>
      </c>
      <c r="F15" s="17">
        <f t="shared" si="0"/>
        <v>3.75</v>
      </c>
      <c r="G15" s="17">
        <f t="shared" si="1"/>
        <v>2.75</v>
      </c>
      <c r="H15" s="17">
        <f t="shared" si="2"/>
        <v>6.5</v>
      </c>
      <c r="J15" s="19" t="s">
        <v>376</v>
      </c>
      <c r="K15" s="19">
        <v>423</v>
      </c>
      <c r="L15" s="19" t="s">
        <v>376</v>
      </c>
      <c r="M15" s="19">
        <v>396</v>
      </c>
    </row>
    <row r="16" spans="1:13" ht="15.75" thickBot="1" x14ac:dyDescent="0.3">
      <c r="A16" s="5" t="s">
        <v>14</v>
      </c>
      <c r="B16" s="5">
        <v>14</v>
      </c>
      <c r="C16" s="5">
        <v>13</v>
      </c>
      <c r="D16" s="5">
        <f t="shared" si="3"/>
        <v>27</v>
      </c>
      <c r="E16" s="5">
        <v>8</v>
      </c>
      <c r="F16" s="17">
        <f t="shared" si="0"/>
        <v>1.75</v>
      </c>
      <c r="G16" s="17">
        <f t="shared" si="1"/>
        <v>1.625</v>
      </c>
      <c r="H16" s="17">
        <f t="shared" si="2"/>
        <v>3.375</v>
      </c>
      <c r="J16" s="20" t="s">
        <v>377</v>
      </c>
      <c r="K16" s="20">
        <v>31</v>
      </c>
      <c r="L16" s="20" t="s">
        <v>377</v>
      </c>
      <c r="M16" s="20">
        <v>31</v>
      </c>
    </row>
    <row r="17" spans="1:13" x14ac:dyDescent="0.25">
      <c r="A17" s="5" t="s">
        <v>31</v>
      </c>
      <c r="B17" s="5">
        <v>7</v>
      </c>
      <c r="C17" s="5">
        <v>5</v>
      </c>
      <c r="D17" s="5">
        <f t="shared" si="3"/>
        <v>12</v>
      </c>
      <c r="E17" s="5">
        <v>8</v>
      </c>
      <c r="F17" s="17">
        <f t="shared" si="0"/>
        <v>0.875</v>
      </c>
      <c r="G17" s="17">
        <f t="shared" si="1"/>
        <v>0.625</v>
      </c>
      <c r="H17" s="17">
        <f t="shared" si="2"/>
        <v>1.5</v>
      </c>
    </row>
    <row r="18" spans="1:13" ht="15.75" thickBot="1" x14ac:dyDescent="0.3">
      <c r="A18" s="5" t="s">
        <v>36</v>
      </c>
      <c r="B18" s="5">
        <v>7</v>
      </c>
      <c r="C18" s="5">
        <v>8</v>
      </c>
      <c r="D18" s="5">
        <f t="shared" si="3"/>
        <v>15</v>
      </c>
      <c r="E18" s="5">
        <v>6</v>
      </c>
      <c r="F18" s="17">
        <f t="shared" si="0"/>
        <v>1.1666666666666667</v>
      </c>
      <c r="G18" s="17">
        <f t="shared" si="1"/>
        <v>1.3333333333333333</v>
      </c>
      <c r="H18" s="17">
        <f t="shared" si="2"/>
        <v>2.5</v>
      </c>
    </row>
    <row r="19" spans="1:13" x14ac:dyDescent="0.25">
      <c r="A19" s="5" t="s">
        <v>12</v>
      </c>
      <c r="B19" s="5">
        <v>15</v>
      </c>
      <c r="C19" s="5">
        <v>15</v>
      </c>
      <c r="D19" s="5">
        <f t="shared" si="3"/>
        <v>30</v>
      </c>
      <c r="E19" s="5">
        <v>6</v>
      </c>
      <c r="F19" s="17">
        <f t="shared" si="0"/>
        <v>2.5</v>
      </c>
      <c r="G19" s="17">
        <f t="shared" si="1"/>
        <v>2.5</v>
      </c>
      <c r="H19" s="17">
        <f t="shared" si="2"/>
        <v>5</v>
      </c>
      <c r="J19" s="54" t="s">
        <v>365</v>
      </c>
      <c r="K19" s="54"/>
      <c r="L19" s="54" t="s">
        <v>364</v>
      </c>
      <c r="M19" s="54"/>
    </row>
    <row r="20" spans="1:13" x14ac:dyDescent="0.25">
      <c r="A20" s="5" t="s">
        <v>20</v>
      </c>
      <c r="B20" s="5">
        <v>10</v>
      </c>
      <c r="C20" s="5">
        <v>8</v>
      </c>
      <c r="D20" s="5">
        <f t="shared" si="3"/>
        <v>18</v>
      </c>
      <c r="E20" s="5">
        <v>4</v>
      </c>
      <c r="F20" s="17">
        <f t="shared" si="0"/>
        <v>2.5</v>
      </c>
      <c r="G20" s="17">
        <f t="shared" si="1"/>
        <v>2</v>
      </c>
      <c r="H20" s="17">
        <f t="shared" si="2"/>
        <v>4.5</v>
      </c>
      <c r="J20"/>
      <c r="K20"/>
      <c r="L20"/>
      <c r="M20"/>
    </row>
    <row r="21" spans="1:13" x14ac:dyDescent="0.25">
      <c r="A21" s="5" t="s">
        <v>23</v>
      </c>
      <c r="B21" s="5">
        <v>28</v>
      </c>
      <c r="C21" s="5">
        <v>25</v>
      </c>
      <c r="D21" s="5">
        <f t="shared" si="3"/>
        <v>53</v>
      </c>
      <c r="E21" s="5">
        <v>8</v>
      </c>
      <c r="F21" s="17">
        <f t="shared" si="0"/>
        <v>3.5</v>
      </c>
      <c r="G21" s="17">
        <f t="shared" si="1"/>
        <v>3.125</v>
      </c>
      <c r="H21" s="17">
        <f t="shared" si="2"/>
        <v>6.625</v>
      </c>
      <c r="J21" t="s">
        <v>366</v>
      </c>
      <c r="K21">
        <v>5.870967741935484</v>
      </c>
      <c r="L21" t="s">
        <v>366</v>
      </c>
      <c r="M21">
        <v>26.419354838709676</v>
      </c>
    </row>
    <row r="22" spans="1:13" x14ac:dyDescent="0.25">
      <c r="A22" s="5" t="s">
        <v>30</v>
      </c>
      <c r="B22" s="5">
        <v>23</v>
      </c>
      <c r="C22" s="5">
        <v>22</v>
      </c>
      <c r="D22" s="5">
        <f t="shared" si="3"/>
        <v>45</v>
      </c>
      <c r="E22" s="5">
        <v>7</v>
      </c>
      <c r="F22" s="17">
        <f t="shared" si="0"/>
        <v>3.2857142857142856</v>
      </c>
      <c r="G22" s="17">
        <f t="shared" si="1"/>
        <v>3.1428571428571428</v>
      </c>
      <c r="H22" s="17">
        <f t="shared" si="2"/>
        <v>6.4285714285714288</v>
      </c>
      <c r="J22" t="s">
        <v>335</v>
      </c>
      <c r="K22">
        <v>0.46545603833361959</v>
      </c>
      <c r="L22" t="s">
        <v>335</v>
      </c>
      <c r="M22">
        <v>2.2484279782155214</v>
      </c>
    </row>
    <row r="23" spans="1:13" x14ac:dyDescent="0.25">
      <c r="A23" s="5" t="s">
        <v>29</v>
      </c>
      <c r="B23" s="5">
        <v>14</v>
      </c>
      <c r="C23" s="5">
        <v>14</v>
      </c>
      <c r="D23" s="5">
        <f t="shared" si="3"/>
        <v>28</v>
      </c>
      <c r="E23" s="5">
        <v>11</v>
      </c>
      <c r="F23" s="17">
        <f t="shared" si="0"/>
        <v>1.2727272727272727</v>
      </c>
      <c r="G23" s="17">
        <f t="shared" si="1"/>
        <v>1.2727272727272727</v>
      </c>
      <c r="H23" s="17">
        <f t="shared" si="2"/>
        <v>2.5454545454545454</v>
      </c>
      <c r="J23" t="s">
        <v>367</v>
      </c>
      <c r="K23">
        <v>5</v>
      </c>
      <c r="L23" t="s">
        <v>367</v>
      </c>
      <c r="M23">
        <v>25</v>
      </c>
    </row>
    <row r="24" spans="1:13" x14ac:dyDescent="0.25">
      <c r="A24" s="5" t="s">
        <v>22</v>
      </c>
      <c r="B24" s="5">
        <v>16</v>
      </c>
      <c r="C24" s="5">
        <v>19</v>
      </c>
      <c r="D24" s="5">
        <f t="shared" si="3"/>
        <v>35</v>
      </c>
      <c r="E24" s="5">
        <v>11</v>
      </c>
      <c r="F24" s="17">
        <f t="shared" si="0"/>
        <v>1.4545454545454546</v>
      </c>
      <c r="G24" s="17">
        <f t="shared" si="1"/>
        <v>1.7272727272727273</v>
      </c>
      <c r="H24" s="17">
        <f t="shared" si="2"/>
        <v>3.1818181818181817</v>
      </c>
      <c r="J24" t="s">
        <v>368</v>
      </c>
      <c r="K24">
        <v>5</v>
      </c>
      <c r="L24" t="s">
        <v>368</v>
      </c>
      <c r="M24">
        <v>11</v>
      </c>
    </row>
    <row r="25" spans="1:13" x14ac:dyDescent="0.25">
      <c r="A25" s="5" t="s">
        <v>13</v>
      </c>
      <c r="B25" s="5">
        <v>21</v>
      </c>
      <c r="C25" s="5">
        <v>15</v>
      </c>
      <c r="D25" s="5">
        <f t="shared" si="3"/>
        <v>36</v>
      </c>
      <c r="E25" s="5">
        <v>6</v>
      </c>
      <c r="F25" s="17">
        <f t="shared" si="0"/>
        <v>3.5</v>
      </c>
      <c r="G25" s="17">
        <f t="shared" si="1"/>
        <v>2.5</v>
      </c>
      <c r="H25" s="17">
        <f t="shared" si="2"/>
        <v>6</v>
      </c>
      <c r="J25" t="s">
        <v>369</v>
      </c>
      <c r="K25">
        <v>2.5915495426979716</v>
      </c>
      <c r="L25" t="s">
        <v>369</v>
      </c>
      <c r="M25">
        <v>12.518717169498336</v>
      </c>
    </row>
    <row r="26" spans="1:13" x14ac:dyDescent="0.25">
      <c r="A26" s="5" t="s">
        <v>26</v>
      </c>
      <c r="B26" s="5">
        <v>15</v>
      </c>
      <c r="C26" s="5">
        <v>14</v>
      </c>
      <c r="D26" s="5">
        <f t="shared" si="3"/>
        <v>29</v>
      </c>
      <c r="E26" s="5">
        <v>5</v>
      </c>
      <c r="F26" s="17">
        <f t="shared" si="0"/>
        <v>3</v>
      </c>
      <c r="G26" s="17">
        <f t="shared" si="1"/>
        <v>2.8</v>
      </c>
      <c r="H26" s="17">
        <f t="shared" si="2"/>
        <v>5.8</v>
      </c>
      <c r="J26" t="s">
        <v>370</v>
      </c>
      <c r="K26">
        <v>6.7161290322580651</v>
      </c>
      <c r="L26" t="s">
        <v>370</v>
      </c>
      <c r="M26">
        <v>156.71827956989242</v>
      </c>
    </row>
    <row r="27" spans="1:13" x14ac:dyDescent="0.25">
      <c r="A27" s="5" t="s">
        <v>21</v>
      </c>
      <c r="B27" s="5">
        <v>15</v>
      </c>
      <c r="C27" s="5">
        <v>19</v>
      </c>
      <c r="D27" s="5">
        <f t="shared" si="3"/>
        <v>34</v>
      </c>
      <c r="E27" s="5">
        <v>5</v>
      </c>
      <c r="F27" s="17">
        <f t="shared" si="0"/>
        <v>3</v>
      </c>
      <c r="G27" s="17">
        <f t="shared" si="1"/>
        <v>3.8</v>
      </c>
      <c r="H27" s="17">
        <f t="shared" si="2"/>
        <v>6.8</v>
      </c>
      <c r="J27" t="s">
        <v>371</v>
      </c>
      <c r="K27">
        <v>0.16877308199185093</v>
      </c>
      <c r="L27" t="s">
        <v>371</v>
      </c>
      <c r="M27">
        <v>-0.2879452735855077</v>
      </c>
    </row>
    <row r="28" spans="1:13" x14ac:dyDescent="0.25">
      <c r="A28" s="5" t="s">
        <v>24</v>
      </c>
      <c r="B28" s="5">
        <v>11</v>
      </c>
      <c r="C28" s="5">
        <v>9</v>
      </c>
      <c r="D28" s="5">
        <f t="shared" si="3"/>
        <v>20</v>
      </c>
      <c r="E28" s="5">
        <v>6</v>
      </c>
      <c r="F28" s="17">
        <f t="shared" si="0"/>
        <v>1.8333333333333333</v>
      </c>
      <c r="G28" s="17">
        <f t="shared" si="1"/>
        <v>1.5</v>
      </c>
      <c r="H28" s="17">
        <f t="shared" si="2"/>
        <v>3.3333333333333335</v>
      </c>
      <c r="J28" t="s">
        <v>372</v>
      </c>
      <c r="K28">
        <v>0.7780660441034265</v>
      </c>
      <c r="L28" t="s">
        <v>372</v>
      </c>
      <c r="M28">
        <v>0.76628735089991917</v>
      </c>
    </row>
    <row r="29" spans="1:13" x14ac:dyDescent="0.25">
      <c r="A29" s="5" t="s">
        <v>10</v>
      </c>
      <c r="B29" s="5">
        <v>8</v>
      </c>
      <c r="C29" s="5">
        <v>7</v>
      </c>
      <c r="D29" s="5">
        <f t="shared" si="3"/>
        <v>15</v>
      </c>
      <c r="E29" s="5">
        <v>3</v>
      </c>
      <c r="F29" s="17">
        <f t="shared" si="0"/>
        <v>2.6666666666666665</v>
      </c>
      <c r="G29" s="17">
        <f t="shared" si="1"/>
        <v>2.3333333333333335</v>
      </c>
      <c r="H29" s="17">
        <f t="shared" si="2"/>
        <v>5</v>
      </c>
      <c r="J29" t="s">
        <v>373</v>
      </c>
      <c r="K29">
        <v>10</v>
      </c>
      <c r="L29" t="s">
        <v>373</v>
      </c>
      <c r="M29">
        <v>42</v>
      </c>
    </row>
    <row r="30" spans="1:13" x14ac:dyDescent="0.25">
      <c r="A30" s="5" t="s">
        <v>18</v>
      </c>
      <c r="B30" s="5">
        <v>15</v>
      </c>
      <c r="C30" s="5">
        <v>14</v>
      </c>
      <c r="D30" s="5">
        <f t="shared" si="3"/>
        <v>29</v>
      </c>
      <c r="E30" s="5">
        <v>7</v>
      </c>
      <c r="F30" s="17">
        <f t="shared" si="0"/>
        <v>2.1428571428571428</v>
      </c>
      <c r="G30" s="17">
        <f t="shared" si="1"/>
        <v>2</v>
      </c>
      <c r="H30" s="17">
        <f t="shared" si="2"/>
        <v>4.1428571428571432</v>
      </c>
      <c r="J30" t="s">
        <v>374</v>
      </c>
      <c r="K30">
        <v>2</v>
      </c>
      <c r="L30" t="s">
        <v>374</v>
      </c>
      <c r="M30">
        <v>11</v>
      </c>
    </row>
    <row r="31" spans="1:13" x14ac:dyDescent="0.25">
      <c r="A31" s="5" t="s">
        <v>9</v>
      </c>
      <c r="B31" s="5">
        <v>21</v>
      </c>
      <c r="C31" s="5">
        <v>17</v>
      </c>
      <c r="D31" s="5">
        <f t="shared" si="3"/>
        <v>38</v>
      </c>
      <c r="E31" s="5">
        <v>7</v>
      </c>
      <c r="F31" s="17">
        <f t="shared" si="0"/>
        <v>3</v>
      </c>
      <c r="G31" s="17">
        <f t="shared" si="1"/>
        <v>2.4285714285714284</v>
      </c>
      <c r="H31" s="17">
        <f t="shared" si="2"/>
        <v>5.4285714285714288</v>
      </c>
      <c r="J31" t="s">
        <v>375</v>
      </c>
      <c r="K31">
        <v>12</v>
      </c>
      <c r="L31" t="s">
        <v>375</v>
      </c>
      <c r="M31">
        <v>53</v>
      </c>
    </row>
    <row r="32" spans="1:13" x14ac:dyDescent="0.25">
      <c r="A32" s="5" t="s">
        <v>16</v>
      </c>
      <c r="B32" s="5">
        <v>24</v>
      </c>
      <c r="C32" s="5">
        <v>27</v>
      </c>
      <c r="D32" s="5">
        <f t="shared" si="3"/>
        <v>51</v>
      </c>
      <c r="E32" s="5">
        <v>12</v>
      </c>
      <c r="F32" s="17">
        <f t="shared" si="0"/>
        <v>2</v>
      </c>
      <c r="G32" s="17">
        <f t="shared" si="1"/>
        <v>2.25</v>
      </c>
      <c r="H32" s="17">
        <f t="shared" si="2"/>
        <v>4.25</v>
      </c>
      <c r="J32" t="s">
        <v>376</v>
      </c>
      <c r="K32">
        <v>182</v>
      </c>
      <c r="L32" t="s">
        <v>376</v>
      </c>
      <c r="M32">
        <v>819</v>
      </c>
    </row>
    <row r="33" spans="1:13" ht="15.75" thickBot="1" x14ac:dyDescent="0.3">
      <c r="A33" s="21" t="s">
        <v>37</v>
      </c>
      <c r="B33" s="21">
        <f>SUM(B2:B32)</f>
        <v>423</v>
      </c>
      <c r="C33" s="21">
        <f>SUM(C2:C32)</f>
        <v>396</v>
      </c>
      <c r="D33" s="21">
        <f>SUM(D2:D32)</f>
        <v>819</v>
      </c>
      <c r="E33" s="21"/>
      <c r="F33" s="21"/>
      <c r="G33" s="21"/>
      <c r="H33" s="21"/>
      <c r="J33" s="49" t="s">
        <v>377</v>
      </c>
      <c r="K33" s="49">
        <v>31</v>
      </c>
      <c r="L33" s="49" t="s">
        <v>377</v>
      </c>
      <c r="M33" s="49">
        <v>31</v>
      </c>
    </row>
    <row r="36" spans="1:13" x14ac:dyDescent="0.25">
      <c r="A36" s="6" t="s">
        <v>72</v>
      </c>
      <c r="B36" s="7" t="s">
        <v>67</v>
      </c>
      <c r="C36" s="7" t="s">
        <v>68</v>
      </c>
      <c r="D36" s="22" t="s">
        <v>378</v>
      </c>
      <c r="E36" s="23" t="s">
        <v>277</v>
      </c>
      <c r="G36" s="23" t="s">
        <v>72</v>
      </c>
      <c r="H36" s="23" t="s">
        <v>277</v>
      </c>
    </row>
    <row r="37" spans="1:13" x14ac:dyDescent="0.25">
      <c r="A37" s="8" t="s">
        <v>34</v>
      </c>
      <c r="B37" s="8">
        <v>6</v>
      </c>
      <c r="C37" s="8">
        <v>5</v>
      </c>
      <c r="D37" s="12">
        <f>B37+C37</f>
        <v>11</v>
      </c>
      <c r="E37" s="5">
        <f>VLOOKUP(A37,G36:H67,2,0)</f>
        <v>2</v>
      </c>
      <c r="G37" s="8" t="s">
        <v>34</v>
      </c>
      <c r="H37" s="8">
        <v>2</v>
      </c>
    </row>
    <row r="38" spans="1:13" x14ac:dyDescent="0.25">
      <c r="A38" s="8" t="s">
        <v>35</v>
      </c>
      <c r="B38" s="8">
        <v>8</v>
      </c>
      <c r="C38" s="8">
        <v>9</v>
      </c>
      <c r="D38" s="12">
        <f t="shared" ref="D38:D67" si="4">B38+C38</f>
        <v>17</v>
      </c>
      <c r="E38" s="5">
        <f t="shared" ref="E38:E67" si="5">VLOOKUP(A38,G37:H68,2,0)</f>
        <v>5</v>
      </c>
      <c r="G38" s="8" t="s">
        <v>35</v>
      </c>
      <c r="H38" s="8">
        <v>5</v>
      </c>
    </row>
    <row r="39" spans="1:13" x14ac:dyDescent="0.25">
      <c r="A39" s="8" t="s">
        <v>32</v>
      </c>
      <c r="B39" s="8">
        <v>10</v>
      </c>
      <c r="C39" s="8">
        <v>9</v>
      </c>
      <c r="D39" s="12">
        <f t="shared" si="4"/>
        <v>19</v>
      </c>
      <c r="E39" s="5">
        <f t="shared" si="5"/>
        <v>4</v>
      </c>
      <c r="G39" s="8" t="s">
        <v>32</v>
      </c>
      <c r="H39" s="8">
        <v>4</v>
      </c>
    </row>
    <row r="40" spans="1:13" x14ac:dyDescent="0.25">
      <c r="A40" s="8" t="s">
        <v>28</v>
      </c>
      <c r="B40" s="8">
        <v>6</v>
      </c>
      <c r="C40" s="8">
        <v>5</v>
      </c>
      <c r="D40" s="12">
        <f t="shared" si="4"/>
        <v>11</v>
      </c>
      <c r="E40" s="5">
        <f t="shared" si="5"/>
        <v>3</v>
      </c>
      <c r="G40" s="8" t="s">
        <v>28</v>
      </c>
      <c r="H40" s="8">
        <v>3</v>
      </c>
    </row>
    <row r="41" spans="1:13" x14ac:dyDescent="0.25">
      <c r="A41" s="8" t="s">
        <v>17</v>
      </c>
      <c r="B41" s="8">
        <v>9</v>
      </c>
      <c r="C41" s="8">
        <v>5</v>
      </c>
      <c r="D41" s="12">
        <f t="shared" si="4"/>
        <v>14</v>
      </c>
      <c r="E41" s="5">
        <f t="shared" si="5"/>
        <v>4</v>
      </c>
      <c r="G41" s="8" t="s">
        <v>17</v>
      </c>
      <c r="H41" s="8">
        <v>4</v>
      </c>
    </row>
    <row r="42" spans="1:13" x14ac:dyDescent="0.25">
      <c r="A42" s="8" t="s">
        <v>8</v>
      </c>
      <c r="B42" s="8">
        <v>8</v>
      </c>
      <c r="C42" s="8">
        <v>5</v>
      </c>
      <c r="D42" s="12">
        <f t="shared" si="4"/>
        <v>13</v>
      </c>
      <c r="E42" s="5">
        <f t="shared" si="5"/>
        <v>5</v>
      </c>
      <c r="G42" s="8" t="s">
        <v>8</v>
      </c>
      <c r="H42" s="8">
        <v>5</v>
      </c>
    </row>
    <row r="43" spans="1:13" x14ac:dyDescent="0.25">
      <c r="A43" s="8" t="s">
        <v>25</v>
      </c>
      <c r="B43" s="8">
        <v>11</v>
      </c>
      <c r="C43" s="8">
        <v>10</v>
      </c>
      <c r="D43" s="12">
        <f t="shared" si="4"/>
        <v>21</v>
      </c>
      <c r="E43" s="5">
        <f t="shared" si="5"/>
        <v>5</v>
      </c>
      <c r="G43" s="8" t="s">
        <v>25</v>
      </c>
      <c r="H43" s="8">
        <v>5</v>
      </c>
    </row>
    <row r="44" spans="1:13" x14ac:dyDescent="0.25">
      <c r="A44" s="8" t="s">
        <v>15</v>
      </c>
      <c r="B44" s="8">
        <v>13</v>
      </c>
      <c r="C44" s="8">
        <v>12</v>
      </c>
      <c r="D44" s="12">
        <f t="shared" si="4"/>
        <v>25</v>
      </c>
      <c r="E44" s="5">
        <f t="shared" si="5"/>
        <v>10</v>
      </c>
      <c r="G44" s="8" t="s">
        <v>15</v>
      </c>
      <c r="H44" s="8">
        <v>10</v>
      </c>
    </row>
    <row r="45" spans="1:13" x14ac:dyDescent="0.25">
      <c r="A45" s="8" t="s">
        <v>11</v>
      </c>
      <c r="B45" s="8">
        <v>9</v>
      </c>
      <c r="C45" s="8">
        <v>7</v>
      </c>
      <c r="D45" s="12">
        <f t="shared" si="4"/>
        <v>16</v>
      </c>
      <c r="E45" s="5">
        <f t="shared" si="5"/>
        <v>2</v>
      </c>
      <c r="G45" s="8" t="s">
        <v>11</v>
      </c>
      <c r="H45" s="8">
        <v>2</v>
      </c>
    </row>
    <row r="46" spans="1:13" x14ac:dyDescent="0.25">
      <c r="A46" s="8" t="s">
        <v>7</v>
      </c>
      <c r="B46" s="8">
        <v>12</v>
      </c>
      <c r="C46" s="8">
        <v>11</v>
      </c>
      <c r="D46" s="12">
        <f t="shared" si="4"/>
        <v>23</v>
      </c>
      <c r="E46" s="5">
        <f t="shared" si="5"/>
        <v>6</v>
      </c>
      <c r="G46" s="8" t="s">
        <v>7</v>
      </c>
      <c r="H46" s="8">
        <v>6</v>
      </c>
    </row>
    <row r="47" spans="1:13" x14ac:dyDescent="0.25">
      <c r="A47" s="8" t="s">
        <v>6</v>
      </c>
      <c r="B47" s="8">
        <v>9</v>
      </c>
      <c r="C47" s="8">
        <v>7</v>
      </c>
      <c r="D47" s="12">
        <f t="shared" si="4"/>
        <v>16</v>
      </c>
      <c r="E47" s="5">
        <f t="shared" si="5"/>
        <v>3</v>
      </c>
      <c r="G47" s="8" t="s">
        <v>6</v>
      </c>
      <c r="H47" s="8">
        <v>3</v>
      </c>
    </row>
    <row r="48" spans="1:13" x14ac:dyDescent="0.25">
      <c r="A48" s="8" t="s">
        <v>27</v>
      </c>
      <c r="B48" s="8">
        <v>25</v>
      </c>
      <c r="C48" s="8">
        <v>28</v>
      </c>
      <c r="D48" s="12">
        <f t="shared" si="4"/>
        <v>53</v>
      </c>
      <c r="E48" s="5">
        <f t="shared" si="5"/>
        <v>5</v>
      </c>
      <c r="G48" s="8" t="s">
        <v>27</v>
      </c>
      <c r="H48" s="8">
        <v>5</v>
      </c>
    </row>
    <row r="49" spans="1:8" x14ac:dyDescent="0.25">
      <c r="A49" s="8" t="s">
        <v>33</v>
      </c>
      <c r="B49" s="8">
        <v>18</v>
      </c>
      <c r="C49" s="8">
        <v>21</v>
      </c>
      <c r="D49" s="12">
        <f t="shared" si="4"/>
        <v>39</v>
      </c>
      <c r="E49" s="5">
        <f t="shared" si="5"/>
        <v>4</v>
      </c>
      <c r="G49" s="8" t="s">
        <v>33</v>
      </c>
      <c r="H49" s="8">
        <v>4</v>
      </c>
    </row>
    <row r="50" spans="1:8" x14ac:dyDescent="0.25">
      <c r="A50" s="8" t="s">
        <v>19</v>
      </c>
      <c r="B50" s="8">
        <v>15</v>
      </c>
      <c r="C50" s="8">
        <v>11</v>
      </c>
      <c r="D50" s="12">
        <f t="shared" si="4"/>
        <v>26</v>
      </c>
      <c r="E50" s="5">
        <f t="shared" si="5"/>
        <v>4</v>
      </c>
      <c r="G50" s="8" t="s">
        <v>19</v>
      </c>
      <c r="H50" s="8">
        <v>4</v>
      </c>
    </row>
    <row r="51" spans="1:8" x14ac:dyDescent="0.25">
      <c r="A51" s="8" t="s">
        <v>14</v>
      </c>
      <c r="B51" s="8">
        <v>14</v>
      </c>
      <c r="C51" s="8">
        <v>13</v>
      </c>
      <c r="D51" s="12">
        <f t="shared" si="4"/>
        <v>27</v>
      </c>
      <c r="E51" s="5">
        <f t="shared" si="5"/>
        <v>8</v>
      </c>
      <c r="G51" s="8" t="s">
        <v>14</v>
      </c>
      <c r="H51" s="8">
        <v>8</v>
      </c>
    </row>
    <row r="52" spans="1:8" x14ac:dyDescent="0.25">
      <c r="A52" s="8" t="s">
        <v>31</v>
      </c>
      <c r="B52" s="8">
        <v>7</v>
      </c>
      <c r="C52" s="8">
        <v>5</v>
      </c>
      <c r="D52" s="12">
        <f t="shared" si="4"/>
        <v>12</v>
      </c>
      <c r="E52" s="5">
        <f t="shared" si="5"/>
        <v>8</v>
      </c>
      <c r="G52" s="8" t="s">
        <v>31</v>
      </c>
      <c r="H52" s="8">
        <v>8</v>
      </c>
    </row>
    <row r="53" spans="1:8" x14ac:dyDescent="0.25">
      <c r="A53" s="8" t="s">
        <v>36</v>
      </c>
      <c r="B53" s="8">
        <v>7</v>
      </c>
      <c r="C53" s="8">
        <v>8</v>
      </c>
      <c r="D53" s="12">
        <f t="shared" si="4"/>
        <v>15</v>
      </c>
      <c r="E53" s="5">
        <f t="shared" si="5"/>
        <v>6</v>
      </c>
      <c r="G53" s="8" t="s">
        <v>36</v>
      </c>
      <c r="H53" s="8">
        <v>6</v>
      </c>
    </row>
    <row r="54" spans="1:8" x14ac:dyDescent="0.25">
      <c r="A54" s="8" t="s">
        <v>12</v>
      </c>
      <c r="B54" s="8">
        <v>15</v>
      </c>
      <c r="C54" s="8">
        <v>15</v>
      </c>
      <c r="D54" s="12">
        <f t="shared" si="4"/>
        <v>30</v>
      </c>
      <c r="E54" s="5">
        <f t="shared" si="5"/>
        <v>6</v>
      </c>
      <c r="G54" s="8" t="s">
        <v>12</v>
      </c>
      <c r="H54" s="8">
        <v>6</v>
      </c>
    </row>
    <row r="55" spans="1:8" x14ac:dyDescent="0.25">
      <c r="A55" s="8" t="s">
        <v>20</v>
      </c>
      <c r="B55" s="8">
        <v>10</v>
      </c>
      <c r="C55" s="8">
        <v>8</v>
      </c>
      <c r="D55" s="12">
        <f t="shared" si="4"/>
        <v>18</v>
      </c>
      <c r="E55" s="5">
        <f t="shared" si="5"/>
        <v>4</v>
      </c>
      <c r="G55" s="8" t="s">
        <v>20</v>
      </c>
      <c r="H55" s="8">
        <v>4</v>
      </c>
    </row>
    <row r="56" spans="1:8" x14ac:dyDescent="0.25">
      <c r="A56" s="8" t="s">
        <v>23</v>
      </c>
      <c r="B56" s="8">
        <v>28</v>
      </c>
      <c r="C56" s="8">
        <v>25</v>
      </c>
      <c r="D56" s="12">
        <f t="shared" si="4"/>
        <v>53</v>
      </c>
      <c r="E56" s="5">
        <f t="shared" si="5"/>
        <v>8</v>
      </c>
      <c r="G56" s="8" t="s">
        <v>23</v>
      </c>
      <c r="H56" s="8">
        <v>8</v>
      </c>
    </row>
    <row r="57" spans="1:8" x14ac:dyDescent="0.25">
      <c r="A57" s="8" t="s">
        <v>30</v>
      </c>
      <c r="B57" s="8">
        <v>23</v>
      </c>
      <c r="C57" s="8">
        <v>22</v>
      </c>
      <c r="D57" s="12">
        <f t="shared" si="4"/>
        <v>45</v>
      </c>
      <c r="E57" s="5">
        <f t="shared" si="5"/>
        <v>7</v>
      </c>
      <c r="G57" s="8" t="s">
        <v>30</v>
      </c>
      <c r="H57" s="8">
        <v>7</v>
      </c>
    </row>
    <row r="58" spans="1:8" x14ac:dyDescent="0.25">
      <c r="A58" s="8" t="s">
        <v>29</v>
      </c>
      <c r="B58" s="8">
        <v>14</v>
      </c>
      <c r="C58" s="8">
        <v>14</v>
      </c>
      <c r="D58" s="12">
        <f t="shared" si="4"/>
        <v>28</v>
      </c>
      <c r="E58" s="5">
        <f t="shared" si="5"/>
        <v>11</v>
      </c>
      <c r="G58" s="8" t="s">
        <v>29</v>
      </c>
      <c r="H58" s="8">
        <v>11</v>
      </c>
    </row>
    <row r="59" spans="1:8" x14ac:dyDescent="0.25">
      <c r="A59" s="8" t="s">
        <v>22</v>
      </c>
      <c r="B59" s="8">
        <v>16</v>
      </c>
      <c r="C59" s="8">
        <v>19</v>
      </c>
      <c r="D59" s="12">
        <f t="shared" si="4"/>
        <v>35</v>
      </c>
      <c r="E59" s="5">
        <f t="shared" si="5"/>
        <v>6</v>
      </c>
      <c r="G59" s="8" t="s">
        <v>22</v>
      </c>
      <c r="H59" s="8">
        <v>6</v>
      </c>
    </row>
    <row r="60" spans="1:8" x14ac:dyDescent="0.25">
      <c r="A60" s="8" t="s">
        <v>13</v>
      </c>
      <c r="B60" s="8">
        <v>21</v>
      </c>
      <c r="C60" s="8">
        <v>15</v>
      </c>
      <c r="D60" s="12">
        <f t="shared" si="4"/>
        <v>36</v>
      </c>
      <c r="E60" s="5">
        <f t="shared" si="5"/>
        <v>11</v>
      </c>
      <c r="G60" s="8" t="s">
        <v>13</v>
      </c>
      <c r="H60" s="8">
        <v>11</v>
      </c>
    </row>
    <row r="61" spans="1:8" x14ac:dyDescent="0.25">
      <c r="A61" s="8" t="s">
        <v>26</v>
      </c>
      <c r="B61" s="8">
        <v>15</v>
      </c>
      <c r="C61" s="8">
        <v>14</v>
      </c>
      <c r="D61" s="12">
        <f t="shared" si="4"/>
        <v>29</v>
      </c>
      <c r="E61" s="5">
        <f t="shared" si="5"/>
        <v>5</v>
      </c>
      <c r="G61" s="8" t="s">
        <v>26</v>
      </c>
      <c r="H61" s="8">
        <v>5</v>
      </c>
    </row>
    <row r="62" spans="1:8" x14ac:dyDescent="0.25">
      <c r="A62" s="8" t="s">
        <v>21</v>
      </c>
      <c r="B62" s="8">
        <v>15</v>
      </c>
      <c r="C62" s="8">
        <v>19</v>
      </c>
      <c r="D62" s="12">
        <f t="shared" si="4"/>
        <v>34</v>
      </c>
      <c r="E62" s="5">
        <f t="shared" si="5"/>
        <v>5</v>
      </c>
      <c r="G62" s="8" t="s">
        <v>21</v>
      </c>
      <c r="H62" s="8">
        <v>5</v>
      </c>
    </row>
    <row r="63" spans="1:8" x14ac:dyDescent="0.25">
      <c r="A63" s="8" t="s">
        <v>24</v>
      </c>
      <c r="B63" s="8">
        <v>11</v>
      </c>
      <c r="C63" s="8">
        <v>9</v>
      </c>
      <c r="D63" s="12">
        <f t="shared" si="4"/>
        <v>20</v>
      </c>
      <c r="E63" s="5">
        <f t="shared" si="5"/>
        <v>6</v>
      </c>
      <c r="G63" s="8" t="s">
        <v>24</v>
      </c>
      <c r="H63" s="8">
        <v>6</v>
      </c>
    </row>
    <row r="64" spans="1:8" x14ac:dyDescent="0.25">
      <c r="A64" s="8" t="s">
        <v>10</v>
      </c>
      <c r="B64" s="8">
        <v>8</v>
      </c>
      <c r="C64" s="8">
        <v>7</v>
      </c>
      <c r="D64" s="12">
        <f t="shared" si="4"/>
        <v>15</v>
      </c>
      <c r="E64" s="5">
        <f t="shared" si="5"/>
        <v>3</v>
      </c>
      <c r="G64" s="8" t="s">
        <v>10</v>
      </c>
      <c r="H64" s="8">
        <v>3</v>
      </c>
    </row>
    <row r="65" spans="1:8" x14ac:dyDescent="0.25">
      <c r="A65" s="8" t="s">
        <v>18</v>
      </c>
      <c r="B65" s="8">
        <v>15</v>
      </c>
      <c r="C65" s="8">
        <v>14</v>
      </c>
      <c r="D65" s="12">
        <f t="shared" si="4"/>
        <v>29</v>
      </c>
      <c r="E65" s="5">
        <f t="shared" si="5"/>
        <v>7</v>
      </c>
      <c r="G65" s="8" t="s">
        <v>18</v>
      </c>
      <c r="H65" s="8">
        <v>7</v>
      </c>
    </row>
    <row r="66" spans="1:8" x14ac:dyDescent="0.25">
      <c r="A66" s="8" t="s">
        <v>9</v>
      </c>
      <c r="B66" s="8">
        <v>21</v>
      </c>
      <c r="C66" s="8">
        <v>17</v>
      </c>
      <c r="D66" s="12">
        <f t="shared" si="4"/>
        <v>38</v>
      </c>
      <c r="E66" s="5">
        <f t="shared" si="5"/>
        <v>7</v>
      </c>
      <c r="G66" s="8" t="s">
        <v>9</v>
      </c>
      <c r="H66" s="8">
        <v>7</v>
      </c>
    </row>
    <row r="67" spans="1:8" x14ac:dyDescent="0.25">
      <c r="A67" s="9" t="s">
        <v>16</v>
      </c>
      <c r="B67" s="9">
        <v>24</v>
      </c>
      <c r="C67" s="9">
        <v>27</v>
      </c>
      <c r="D67" s="12">
        <f t="shared" si="4"/>
        <v>51</v>
      </c>
      <c r="E67" s="5">
        <f t="shared" si="5"/>
        <v>12</v>
      </c>
      <c r="G67" s="9" t="s">
        <v>16</v>
      </c>
      <c r="H67" s="9">
        <v>12</v>
      </c>
    </row>
    <row r="70" spans="1:8" x14ac:dyDescent="0.25">
      <c r="A70" s="53" t="s">
        <v>381</v>
      </c>
      <c r="B70" s="53" t="s">
        <v>382</v>
      </c>
      <c r="C70" s="53" t="s">
        <v>383</v>
      </c>
    </row>
    <row r="71" spans="1:8" x14ac:dyDescent="0.25">
      <c r="A71" s="33" t="s">
        <v>72</v>
      </c>
      <c r="B71" s="5">
        <v>1</v>
      </c>
      <c r="C71" s="33" t="s">
        <v>385</v>
      </c>
    </row>
    <row r="72" spans="1:8" x14ac:dyDescent="0.25">
      <c r="A72" s="33" t="s">
        <v>378</v>
      </c>
      <c r="B72" s="5">
        <v>1</v>
      </c>
      <c r="C72" s="33" t="s">
        <v>387</v>
      </c>
    </row>
    <row r="73" spans="1:8" x14ac:dyDescent="0.25">
      <c r="A73" s="33" t="s">
        <v>277</v>
      </c>
      <c r="B73" s="5">
        <v>1</v>
      </c>
      <c r="C73" s="33" t="s">
        <v>386</v>
      </c>
    </row>
    <row r="74" spans="1:8" x14ac:dyDescent="0.25">
      <c r="A74" s="33" t="s">
        <v>290</v>
      </c>
      <c r="B74" s="5">
        <v>2</v>
      </c>
      <c r="C74" s="33" t="s">
        <v>388</v>
      </c>
    </row>
    <row r="75" spans="1:8" x14ac:dyDescent="0.25">
      <c r="A75" s="33" t="s">
        <v>291</v>
      </c>
      <c r="B75" s="5">
        <v>2</v>
      </c>
      <c r="C75" s="33" t="s">
        <v>389</v>
      </c>
    </row>
    <row r="76" spans="1:8" x14ac:dyDescent="0.25">
      <c r="A76" s="33" t="s">
        <v>384</v>
      </c>
      <c r="C76" s="33" t="s">
        <v>391</v>
      </c>
    </row>
    <row r="77" spans="1:8" x14ac:dyDescent="0.25">
      <c r="A77" s="33" t="s">
        <v>362</v>
      </c>
      <c r="B77" s="5">
        <v>3</v>
      </c>
      <c r="C77" s="33" t="s">
        <v>390</v>
      </c>
    </row>
    <row r="78" spans="1:8" x14ac:dyDescent="0.25">
      <c r="A78" s="52" t="s">
        <v>363</v>
      </c>
      <c r="B78" s="47">
        <v>3</v>
      </c>
      <c r="C78" s="52" t="s">
        <v>392</v>
      </c>
    </row>
  </sheetData>
  <mergeCells count="2">
    <mergeCell ref="J2:K2"/>
    <mergeCell ref="L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58B1-7D76-4CF9-AB7B-F158BB3B3DB8}">
  <dimension ref="A1:G39"/>
  <sheetViews>
    <sheetView workbookViewId="0">
      <selection activeCell="E1" sqref="E1:G10"/>
    </sheetView>
  </sheetViews>
  <sheetFormatPr defaultRowHeight="15" x14ac:dyDescent="0.25"/>
  <cols>
    <col min="1" max="1" width="28.85546875" style="5" bestFit="1" customWidth="1"/>
    <col min="2" max="2" width="9.140625" style="5"/>
    <col min="3" max="3" width="47.7109375" style="5" bestFit="1" customWidth="1"/>
    <col min="4" max="4" width="9.140625" style="5"/>
    <col min="5" max="5" width="28.85546875" style="5" bestFit="1" customWidth="1"/>
    <col min="6" max="16384" width="9.140625" style="5"/>
  </cols>
  <sheetData>
    <row r="1" spans="1:7" x14ac:dyDescent="0.25">
      <c r="A1" s="11" t="s">
        <v>290</v>
      </c>
      <c r="B1" s="11" t="s">
        <v>291</v>
      </c>
      <c r="C1" s="11" t="s">
        <v>292</v>
      </c>
      <c r="E1" s="62" t="s">
        <v>290</v>
      </c>
      <c r="F1" s="62" t="s">
        <v>291</v>
      </c>
      <c r="G1" s="62" t="s">
        <v>292</v>
      </c>
    </row>
    <row r="2" spans="1:7" x14ac:dyDescent="0.25">
      <c r="A2" s="12" t="s">
        <v>293</v>
      </c>
      <c r="B2" s="12">
        <v>2020</v>
      </c>
      <c r="C2" s="66">
        <v>21.133442594669198</v>
      </c>
      <c r="E2" s="63" t="s">
        <v>293</v>
      </c>
      <c r="F2" s="63">
        <v>2020</v>
      </c>
      <c r="G2" s="68">
        <v>21.133442594669198</v>
      </c>
    </row>
    <row r="3" spans="1:7" x14ac:dyDescent="0.25">
      <c r="A3" s="12" t="s">
        <v>294</v>
      </c>
      <c r="B3" s="12">
        <v>2020</v>
      </c>
      <c r="C3" s="66">
        <v>31.242991460364014</v>
      </c>
      <c r="E3" s="63" t="s">
        <v>294</v>
      </c>
      <c r="F3" s="63">
        <v>2020</v>
      </c>
      <c r="G3" s="68">
        <v>31.242991460364014</v>
      </c>
    </row>
    <row r="4" spans="1:7" x14ac:dyDescent="0.25">
      <c r="A4" s="12" t="s">
        <v>295</v>
      </c>
      <c r="B4" s="12">
        <v>2020</v>
      </c>
      <c r="C4" s="66">
        <v>29.862848270508064</v>
      </c>
      <c r="E4" s="63" t="s">
        <v>295</v>
      </c>
      <c r="F4" s="63">
        <v>2020</v>
      </c>
      <c r="G4" s="68">
        <v>29.862848270508064</v>
      </c>
    </row>
    <row r="5" spans="1:7" x14ac:dyDescent="0.25">
      <c r="A5" s="12" t="s">
        <v>296</v>
      </c>
      <c r="B5" s="12">
        <v>2020</v>
      </c>
      <c r="C5" s="66">
        <v>28.568964030018115</v>
      </c>
      <c r="E5" s="63" t="s">
        <v>434</v>
      </c>
      <c r="F5" s="63" t="s">
        <v>434</v>
      </c>
      <c r="G5" s="63" t="s">
        <v>434</v>
      </c>
    </row>
    <row r="6" spans="1:7" x14ac:dyDescent="0.25">
      <c r="A6" s="12" t="s">
        <v>297</v>
      </c>
      <c r="B6" s="12">
        <v>2020</v>
      </c>
      <c r="C6" s="66">
        <v>31.346502199603208</v>
      </c>
      <c r="E6" s="63" t="s">
        <v>434</v>
      </c>
      <c r="F6" s="63" t="s">
        <v>434</v>
      </c>
      <c r="G6" s="63" t="s">
        <v>434</v>
      </c>
    </row>
    <row r="7" spans="1:7" x14ac:dyDescent="0.25">
      <c r="A7" s="12" t="s">
        <v>298</v>
      </c>
      <c r="B7" s="12">
        <v>2020</v>
      </c>
      <c r="C7" s="66">
        <v>24.721814888294663</v>
      </c>
      <c r="E7" s="63" t="s">
        <v>434</v>
      </c>
      <c r="F7" s="63" t="s">
        <v>434</v>
      </c>
      <c r="G7" s="63" t="s">
        <v>434</v>
      </c>
    </row>
    <row r="8" spans="1:7" x14ac:dyDescent="0.25">
      <c r="A8" s="12" t="s">
        <v>299</v>
      </c>
      <c r="B8" s="12">
        <v>2020</v>
      </c>
      <c r="C8" s="66">
        <v>23.755714655395501</v>
      </c>
      <c r="E8" s="63" t="s">
        <v>328</v>
      </c>
      <c r="F8" s="63">
        <v>2020</v>
      </c>
      <c r="G8" s="68">
        <v>20.667644268092815</v>
      </c>
    </row>
    <row r="9" spans="1:7" x14ac:dyDescent="0.25">
      <c r="A9" s="12" t="s">
        <v>300</v>
      </c>
      <c r="B9" s="12">
        <v>2020</v>
      </c>
      <c r="C9" s="66">
        <v>22.565341154144743</v>
      </c>
      <c r="E9" s="63" t="s">
        <v>289</v>
      </c>
      <c r="F9" s="63">
        <v>2020</v>
      </c>
      <c r="G9" s="68">
        <v>19.322004657983264</v>
      </c>
    </row>
    <row r="10" spans="1:7" x14ac:dyDescent="0.25">
      <c r="A10" s="12" t="s">
        <v>301</v>
      </c>
      <c r="B10" s="12">
        <v>2020</v>
      </c>
      <c r="C10" s="66">
        <v>32.950918657810746</v>
      </c>
      <c r="E10" s="64" t="s">
        <v>329</v>
      </c>
      <c r="F10" s="64">
        <v>2020</v>
      </c>
      <c r="G10" s="69">
        <v>27.809885275597345</v>
      </c>
    </row>
    <row r="11" spans="1:7" x14ac:dyDescent="0.25">
      <c r="A11" s="12" t="s">
        <v>302</v>
      </c>
      <c r="B11" s="12">
        <v>2020</v>
      </c>
      <c r="C11" s="66">
        <v>32.64038644009316</v>
      </c>
    </row>
    <row r="12" spans="1:7" x14ac:dyDescent="0.25">
      <c r="A12" s="12" t="s">
        <v>303</v>
      </c>
      <c r="B12" s="12">
        <v>2020</v>
      </c>
      <c r="C12" s="66">
        <v>31.346502199603208</v>
      </c>
    </row>
    <row r="13" spans="1:7" x14ac:dyDescent="0.25">
      <c r="A13" s="12" t="s">
        <v>304</v>
      </c>
      <c r="B13" s="12">
        <v>2020</v>
      </c>
      <c r="C13" s="66">
        <v>24.014491503493488</v>
      </c>
    </row>
    <row r="14" spans="1:7" x14ac:dyDescent="0.25">
      <c r="A14" s="12" t="s">
        <v>305</v>
      </c>
      <c r="B14" s="12">
        <v>2020</v>
      </c>
      <c r="C14" s="66">
        <v>29.310790994565686</v>
      </c>
    </row>
    <row r="15" spans="1:7" x14ac:dyDescent="0.25">
      <c r="A15" s="12" t="s">
        <v>306</v>
      </c>
      <c r="B15" s="12">
        <v>2020</v>
      </c>
      <c r="C15" s="66">
        <v>24.118002242732683</v>
      </c>
    </row>
    <row r="16" spans="1:7" x14ac:dyDescent="0.25">
      <c r="A16" s="12" t="s">
        <v>307</v>
      </c>
      <c r="B16" s="12">
        <v>2020</v>
      </c>
      <c r="C16" s="66">
        <v>19.580781506081255</v>
      </c>
    </row>
    <row r="17" spans="1:3" x14ac:dyDescent="0.25">
      <c r="A17" s="12" t="s">
        <v>308</v>
      </c>
      <c r="B17" s="12">
        <v>2020</v>
      </c>
      <c r="C17" s="66">
        <v>20.650392478219615</v>
      </c>
    </row>
    <row r="18" spans="1:3" x14ac:dyDescent="0.25">
      <c r="A18" s="12" t="s">
        <v>309</v>
      </c>
      <c r="B18" s="12">
        <v>2020</v>
      </c>
      <c r="C18" s="66">
        <v>27.792633485724146</v>
      </c>
    </row>
    <row r="19" spans="1:3" x14ac:dyDescent="0.25">
      <c r="A19" s="12" t="s">
        <v>310</v>
      </c>
      <c r="B19" s="12">
        <v>2020</v>
      </c>
      <c r="C19" s="66">
        <v>36.401276632450617</v>
      </c>
    </row>
    <row r="20" spans="1:3" x14ac:dyDescent="0.25">
      <c r="A20" s="12" t="s">
        <v>311</v>
      </c>
      <c r="B20" s="12">
        <v>2020</v>
      </c>
      <c r="C20" s="66">
        <v>15.819891313723799</v>
      </c>
    </row>
    <row r="21" spans="1:3" x14ac:dyDescent="0.25">
      <c r="A21" s="12" t="s">
        <v>312</v>
      </c>
      <c r="B21" s="12">
        <v>2020</v>
      </c>
      <c r="C21" s="66">
        <v>23.496937807297506</v>
      </c>
    </row>
    <row r="22" spans="1:3" x14ac:dyDescent="0.25">
      <c r="A22" s="12" t="s">
        <v>313</v>
      </c>
      <c r="B22" s="12">
        <v>2020</v>
      </c>
      <c r="C22" s="66">
        <v>30.328646597084447</v>
      </c>
    </row>
    <row r="23" spans="1:3" x14ac:dyDescent="0.25">
      <c r="A23" s="12" t="s">
        <v>314</v>
      </c>
      <c r="B23" s="12">
        <v>2020</v>
      </c>
      <c r="C23" s="66">
        <v>33.106184766669543</v>
      </c>
    </row>
    <row r="24" spans="1:3" x14ac:dyDescent="0.25">
      <c r="A24" s="12" t="s">
        <v>315</v>
      </c>
      <c r="B24" s="12">
        <v>2020</v>
      </c>
      <c r="C24" s="66">
        <v>22.668851893383941</v>
      </c>
    </row>
    <row r="25" spans="1:3" x14ac:dyDescent="0.25">
      <c r="A25" s="12" t="s">
        <v>316</v>
      </c>
      <c r="B25" s="12">
        <v>2020</v>
      </c>
      <c r="C25" s="66">
        <v>32.00207021478478</v>
      </c>
    </row>
    <row r="26" spans="1:3" x14ac:dyDescent="0.25">
      <c r="A26" s="12" t="s">
        <v>317</v>
      </c>
      <c r="B26" s="12">
        <v>2020</v>
      </c>
      <c r="C26" s="66">
        <v>20.27085310100923</v>
      </c>
    </row>
    <row r="27" spans="1:3" x14ac:dyDescent="0.25">
      <c r="A27" s="12" t="s">
        <v>318</v>
      </c>
      <c r="B27" s="12">
        <v>2020</v>
      </c>
      <c r="C27" s="66">
        <v>15.699128784611403</v>
      </c>
    </row>
    <row r="28" spans="1:3" x14ac:dyDescent="0.25">
      <c r="A28" s="12" t="s">
        <v>319</v>
      </c>
      <c r="B28" s="12">
        <v>2020</v>
      </c>
      <c r="C28" s="66">
        <v>44.026567756404724</v>
      </c>
    </row>
    <row r="29" spans="1:3" x14ac:dyDescent="0.25">
      <c r="A29" s="12" t="s">
        <v>320</v>
      </c>
      <c r="B29" s="12">
        <v>2020</v>
      </c>
      <c r="C29" s="66">
        <v>21.0126800655568</v>
      </c>
    </row>
    <row r="30" spans="1:3" x14ac:dyDescent="0.25">
      <c r="A30" s="12" t="s">
        <v>321</v>
      </c>
      <c r="B30" s="12">
        <v>2020</v>
      </c>
      <c r="C30" s="66">
        <v>12.869835245406712</v>
      </c>
    </row>
    <row r="31" spans="1:3" x14ac:dyDescent="0.25">
      <c r="A31" s="12" t="s">
        <v>322</v>
      </c>
      <c r="B31" s="12">
        <v>2020</v>
      </c>
      <c r="C31" s="66">
        <v>27.43034589838696</v>
      </c>
    </row>
    <row r="32" spans="1:3" x14ac:dyDescent="0.25">
      <c r="A32" s="12" t="s">
        <v>323</v>
      </c>
      <c r="B32" s="12">
        <v>2020</v>
      </c>
      <c r="C32" s="66">
        <v>28.172172862934527</v>
      </c>
    </row>
    <row r="33" spans="1:3" x14ac:dyDescent="0.25">
      <c r="A33" s="12" t="s">
        <v>324</v>
      </c>
      <c r="B33" s="12">
        <v>2020</v>
      </c>
      <c r="C33" s="66">
        <v>28.206676442680923</v>
      </c>
    </row>
    <row r="34" spans="1:3" x14ac:dyDescent="0.25">
      <c r="A34" s="12" t="s">
        <v>325</v>
      </c>
      <c r="B34" s="12">
        <v>2020</v>
      </c>
      <c r="C34" s="66">
        <v>30.949711032519623</v>
      </c>
    </row>
    <row r="35" spans="1:3" x14ac:dyDescent="0.25">
      <c r="A35" s="12" t="s">
        <v>326</v>
      </c>
      <c r="B35" s="12">
        <v>2020</v>
      </c>
      <c r="C35" s="66">
        <v>28.896748037608901</v>
      </c>
    </row>
    <row r="36" spans="1:3" x14ac:dyDescent="0.25">
      <c r="A36" s="12" t="s">
        <v>327</v>
      </c>
      <c r="B36" s="12">
        <v>2020</v>
      </c>
      <c r="C36" s="66">
        <v>25.239368584490641</v>
      </c>
    </row>
    <row r="37" spans="1:3" x14ac:dyDescent="0.25">
      <c r="A37" s="12" t="s">
        <v>328</v>
      </c>
      <c r="B37" s="12">
        <v>2020</v>
      </c>
      <c r="C37" s="66">
        <v>20.667644268092815</v>
      </c>
    </row>
    <row r="38" spans="1:3" x14ac:dyDescent="0.25">
      <c r="A38" s="12" t="s">
        <v>289</v>
      </c>
      <c r="B38" s="12">
        <v>2020</v>
      </c>
      <c r="C38" s="66">
        <v>19.322004657983264</v>
      </c>
    </row>
    <row r="39" spans="1:3" x14ac:dyDescent="0.25">
      <c r="A39" s="13" t="s">
        <v>329</v>
      </c>
      <c r="B39" s="13">
        <v>2020</v>
      </c>
      <c r="C39" s="67">
        <v>27.809885275597345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FEE5-46B9-4B96-AE91-815C3DE1EB8A}">
  <dimension ref="A1:E26"/>
  <sheetViews>
    <sheetView tabSelected="1" workbookViewId="0">
      <selection activeCell="J13" sqref="J13"/>
    </sheetView>
  </sheetViews>
  <sheetFormatPr defaultRowHeight="15" x14ac:dyDescent="0.25"/>
  <cols>
    <col min="1" max="1" width="50" style="5" bestFit="1" customWidth="1"/>
    <col min="2" max="2" width="10.85546875" style="5" bestFit="1" customWidth="1"/>
    <col min="3" max="3" width="9.140625" style="5"/>
    <col min="4" max="4" width="17.7109375" style="5" bestFit="1" customWidth="1"/>
    <col min="5" max="5" width="11.85546875" style="5" bestFit="1" customWidth="1"/>
    <col min="6" max="16384" width="9.140625" style="5"/>
  </cols>
  <sheetData>
    <row r="1" spans="1:5" x14ac:dyDescent="0.25">
      <c r="A1" s="21" t="s">
        <v>362</v>
      </c>
      <c r="B1" s="21" t="s">
        <v>363</v>
      </c>
    </row>
    <row r="2" spans="1:5" x14ac:dyDescent="0.25">
      <c r="A2" s="5" t="s">
        <v>282</v>
      </c>
      <c r="B2" s="5">
        <v>89.66</v>
      </c>
    </row>
    <row r="3" spans="1:5" x14ac:dyDescent="0.25">
      <c r="A3" s="5" t="s">
        <v>284</v>
      </c>
      <c r="B3" s="5">
        <v>5.6</v>
      </c>
    </row>
    <row r="4" spans="1:5" x14ac:dyDescent="0.25">
      <c r="A4" s="5" t="s">
        <v>285</v>
      </c>
      <c r="B4" s="5">
        <v>2.1</v>
      </c>
    </row>
    <row r="5" spans="1:5" x14ac:dyDescent="0.25">
      <c r="A5" s="5" t="s">
        <v>288</v>
      </c>
      <c r="B5" s="5">
        <v>1.76</v>
      </c>
    </row>
    <row r="6" spans="1:5" x14ac:dyDescent="0.25">
      <c r="A6" s="5" t="s">
        <v>281</v>
      </c>
      <c r="B6" s="5">
        <v>0.53</v>
      </c>
    </row>
    <row r="7" spans="1:5" x14ac:dyDescent="0.25">
      <c r="A7" s="5" t="s">
        <v>278</v>
      </c>
      <c r="B7" s="5">
        <v>0.27</v>
      </c>
    </row>
    <row r="8" spans="1:5" x14ac:dyDescent="0.25">
      <c r="A8" s="5" t="s">
        <v>279</v>
      </c>
      <c r="B8" s="5">
        <v>7.0000000000000007E-2</v>
      </c>
    </row>
    <row r="9" spans="1:5" x14ac:dyDescent="0.25">
      <c r="A9" s="5" t="s">
        <v>280</v>
      </c>
      <c r="B9" s="5">
        <v>0</v>
      </c>
    </row>
    <row r="10" spans="1:5" x14ac:dyDescent="0.25">
      <c r="A10" s="5" t="s">
        <v>283</v>
      </c>
      <c r="B10" s="5">
        <v>0</v>
      </c>
    </row>
    <row r="11" spans="1:5" x14ac:dyDescent="0.25">
      <c r="A11" s="5" t="s">
        <v>286</v>
      </c>
      <c r="B11" s="5">
        <v>0</v>
      </c>
    </row>
    <row r="12" spans="1:5" x14ac:dyDescent="0.25">
      <c r="A12" s="5" t="s">
        <v>287</v>
      </c>
      <c r="B12" s="5">
        <v>0</v>
      </c>
    </row>
    <row r="15" spans="1:5" x14ac:dyDescent="0.25">
      <c r="A15" s="24" t="s">
        <v>362</v>
      </c>
      <c r="B15" s="24" t="s">
        <v>363</v>
      </c>
      <c r="D15" s="25" t="s">
        <v>362</v>
      </c>
      <c r="E15" s="25" t="s">
        <v>363</v>
      </c>
    </row>
    <row r="16" spans="1:5" x14ac:dyDescent="0.25">
      <c r="A16" s="5" t="s">
        <v>282</v>
      </c>
      <c r="B16" s="26">
        <v>0.89659999999999995</v>
      </c>
      <c r="D16" s="19" t="s">
        <v>282</v>
      </c>
      <c r="E16" s="27">
        <v>0.89659999999999995</v>
      </c>
    </row>
    <row r="17" spans="1:5" x14ac:dyDescent="0.25">
      <c r="A17" s="5" t="s">
        <v>284</v>
      </c>
      <c r="B17" s="26">
        <v>5.6000000000000001E-2</v>
      </c>
      <c r="D17" s="19" t="s">
        <v>284</v>
      </c>
      <c r="E17" s="27">
        <v>5.6000000000000001E-2</v>
      </c>
    </row>
    <row r="18" spans="1:5" x14ac:dyDescent="0.25">
      <c r="A18" s="5" t="s">
        <v>285</v>
      </c>
      <c r="B18" s="26">
        <v>2.1000000000000001E-2</v>
      </c>
      <c r="D18" s="19" t="s">
        <v>285</v>
      </c>
      <c r="E18" s="27">
        <v>2.1000000000000001E-2</v>
      </c>
    </row>
    <row r="19" spans="1:5" x14ac:dyDescent="0.25">
      <c r="A19" s="5" t="s">
        <v>288</v>
      </c>
      <c r="B19" s="26">
        <v>1.7600000000000001E-2</v>
      </c>
      <c r="D19" s="28" t="s">
        <v>288</v>
      </c>
      <c r="E19" s="29">
        <f>SUM(B19:B26)</f>
        <v>2.63E-2</v>
      </c>
    </row>
    <row r="20" spans="1:5" x14ac:dyDescent="0.25">
      <c r="A20" s="5" t="s">
        <v>281</v>
      </c>
      <c r="B20" s="26">
        <v>5.3E-3</v>
      </c>
      <c r="E20" s="26"/>
    </row>
    <row r="21" spans="1:5" x14ac:dyDescent="0.25">
      <c r="A21" s="5" t="s">
        <v>278</v>
      </c>
      <c r="B21" s="26">
        <v>2.7000000000000001E-3</v>
      </c>
    </row>
    <row r="22" spans="1:5" x14ac:dyDescent="0.25">
      <c r="A22" s="5" t="s">
        <v>279</v>
      </c>
      <c r="B22" s="26">
        <v>6.9999999999999999E-4</v>
      </c>
    </row>
    <row r="23" spans="1:5" x14ac:dyDescent="0.25">
      <c r="A23" s="5" t="s">
        <v>280</v>
      </c>
      <c r="B23" s="30">
        <v>0</v>
      </c>
    </row>
    <row r="24" spans="1:5" x14ac:dyDescent="0.25">
      <c r="A24" s="5" t="s">
        <v>283</v>
      </c>
      <c r="B24" s="30">
        <v>0</v>
      </c>
    </row>
    <row r="25" spans="1:5" x14ac:dyDescent="0.25">
      <c r="A25" s="5" t="s">
        <v>286</v>
      </c>
      <c r="B25" s="30">
        <v>0</v>
      </c>
    </row>
    <row r="26" spans="1:5" x14ac:dyDescent="0.25">
      <c r="A26" s="5" t="s">
        <v>287</v>
      </c>
      <c r="B26" s="3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CA4F-AEC7-4590-A02E-47D0D83C16AC}">
  <dimension ref="A3:AG208"/>
  <sheetViews>
    <sheetView topLeftCell="U1" workbookViewId="0">
      <selection activeCell="AD3" sqref="AD3:AG12"/>
    </sheetView>
  </sheetViews>
  <sheetFormatPr defaultRowHeight="15" x14ac:dyDescent="0.25"/>
  <cols>
    <col min="1" max="1" width="16.140625" style="5" bestFit="1" customWidth="1"/>
    <col min="2" max="2" width="20" style="5" bestFit="1" customWidth="1"/>
    <col min="3" max="3" width="9.140625" style="5"/>
    <col min="4" max="4" width="16.140625" style="5" bestFit="1" customWidth="1"/>
    <col min="5" max="5" width="28.85546875" style="5" bestFit="1" customWidth="1"/>
    <col min="6" max="7" width="47.7109375" style="5" bestFit="1" customWidth="1"/>
    <col min="8" max="8" width="16.140625" style="5" bestFit="1" customWidth="1"/>
    <col min="9" max="9" width="12.28515625" style="5" bestFit="1" customWidth="1"/>
    <col min="10" max="10" width="9.140625" style="5"/>
    <col min="11" max="11" width="16.140625" style="5" bestFit="1" customWidth="1"/>
    <col min="12" max="12" width="20" style="5" bestFit="1" customWidth="1"/>
    <col min="13" max="13" width="9.140625" style="5"/>
    <col min="14" max="14" width="16.140625" style="5" bestFit="1" customWidth="1"/>
    <col min="15" max="15" width="20" style="5" bestFit="1" customWidth="1"/>
    <col min="16" max="19" width="9.140625" style="5"/>
    <col min="20" max="20" width="20" style="5" bestFit="1" customWidth="1"/>
    <col min="21" max="26" width="9.140625" style="5"/>
    <col min="27" max="27" width="16.140625" style="5" bestFit="1" customWidth="1"/>
    <col min="28" max="28" width="24.140625" style="5" bestFit="1" customWidth="1"/>
    <col min="29" max="16384" width="9.140625" style="5"/>
  </cols>
  <sheetData>
    <row r="3" spans="1:33" ht="30" x14ac:dyDescent="0.25">
      <c r="A3" s="31" t="s">
        <v>267</v>
      </c>
      <c r="B3" s="32" t="s">
        <v>269</v>
      </c>
      <c r="E3" s="31" t="s">
        <v>267</v>
      </c>
      <c r="F3" s="32" t="s">
        <v>269</v>
      </c>
      <c r="H3" s="15" t="s">
        <v>67</v>
      </c>
      <c r="I3" s="15" t="s">
        <v>68</v>
      </c>
      <c r="K3" s="31" t="s">
        <v>267</v>
      </c>
      <c r="L3" s="32" t="s">
        <v>269</v>
      </c>
      <c r="N3" s="31" t="s">
        <v>267</v>
      </c>
      <c r="O3" s="32" t="s">
        <v>269</v>
      </c>
      <c r="S3" s="33" t="s">
        <v>72</v>
      </c>
      <c r="T3" s="33" t="s">
        <v>271</v>
      </c>
      <c r="W3" s="33" t="s">
        <v>72</v>
      </c>
      <c r="X3" s="33" t="s">
        <v>272</v>
      </c>
      <c r="AA3" s="14" t="s">
        <v>72</v>
      </c>
      <c r="AB3" s="33" t="s">
        <v>378</v>
      </c>
      <c r="AD3" s="62" t="s">
        <v>435</v>
      </c>
      <c r="AE3" s="61" t="s">
        <v>72</v>
      </c>
      <c r="AF3" s="70" t="s">
        <v>277</v>
      </c>
      <c r="AG3" s="72" t="s">
        <v>378</v>
      </c>
    </row>
    <row r="4" spans="1:33" x14ac:dyDescent="0.25">
      <c r="A4" s="34" t="s">
        <v>34</v>
      </c>
      <c r="B4" s="32">
        <v>2</v>
      </c>
      <c r="E4" s="34" t="s">
        <v>265</v>
      </c>
      <c r="F4" s="32">
        <v>122</v>
      </c>
      <c r="H4" s="5">
        <v>423</v>
      </c>
      <c r="I4" s="5">
        <v>396</v>
      </c>
      <c r="K4" s="34" t="s">
        <v>34</v>
      </c>
      <c r="L4" s="32">
        <v>2</v>
      </c>
      <c r="N4" s="34" t="s">
        <v>35</v>
      </c>
      <c r="O4" s="32">
        <v>2</v>
      </c>
      <c r="S4" s="5" t="s">
        <v>34</v>
      </c>
      <c r="T4" s="5">
        <v>2</v>
      </c>
      <c r="W4" s="5" t="s">
        <v>32</v>
      </c>
      <c r="X4" s="5">
        <v>1</v>
      </c>
      <c r="AA4" s="5" t="s">
        <v>34</v>
      </c>
      <c r="AB4" s="5">
        <v>11</v>
      </c>
      <c r="AD4" s="63">
        <v>1</v>
      </c>
      <c r="AE4" s="63" t="s">
        <v>34</v>
      </c>
      <c r="AF4" s="63">
        <v>2</v>
      </c>
      <c r="AG4" s="63">
        <v>11</v>
      </c>
    </row>
    <row r="5" spans="1:33" x14ac:dyDescent="0.25">
      <c r="A5" s="35" t="s">
        <v>35</v>
      </c>
      <c r="B5" s="36">
        <v>5</v>
      </c>
      <c r="E5" s="35" t="s">
        <v>266</v>
      </c>
      <c r="F5" s="36">
        <v>60</v>
      </c>
      <c r="K5" s="35" t="s">
        <v>35</v>
      </c>
      <c r="L5" s="36">
        <v>3</v>
      </c>
      <c r="N5" s="35" t="s">
        <v>32</v>
      </c>
      <c r="O5" s="36">
        <v>1</v>
      </c>
      <c r="S5" s="5" t="s">
        <v>8</v>
      </c>
      <c r="T5" s="5">
        <v>2</v>
      </c>
      <c r="W5" s="5" t="s">
        <v>17</v>
      </c>
      <c r="X5" s="5">
        <v>1</v>
      </c>
      <c r="AA5" s="5" t="s">
        <v>35</v>
      </c>
      <c r="AB5" s="5">
        <v>17</v>
      </c>
      <c r="AD5" s="63">
        <v>2</v>
      </c>
      <c r="AE5" s="63" t="s">
        <v>35</v>
      </c>
      <c r="AF5" s="63">
        <v>5</v>
      </c>
      <c r="AG5" s="63">
        <v>17</v>
      </c>
    </row>
    <row r="6" spans="1:33" x14ac:dyDescent="0.25">
      <c r="A6" s="35" t="s">
        <v>32</v>
      </c>
      <c r="B6" s="36">
        <v>4</v>
      </c>
      <c r="E6" s="37" t="s">
        <v>268</v>
      </c>
      <c r="F6" s="38">
        <v>182</v>
      </c>
      <c r="K6" s="35" t="s">
        <v>32</v>
      </c>
      <c r="L6" s="36">
        <v>3</v>
      </c>
      <c r="N6" s="35" t="s">
        <v>17</v>
      </c>
      <c r="O6" s="36">
        <v>1</v>
      </c>
      <c r="S6" s="5" t="s">
        <v>11</v>
      </c>
      <c r="T6" s="5">
        <v>2</v>
      </c>
      <c r="W6" s="5" t="s">
        <v>7</v>
      </c>
      <c r="X6" s="5">
        <v>1</v>
      </c>
      <c r="AA6" s="5" t="s">
        <v>32</v>
      </c>
      <c r="AB6" s="5">
        <v>19</v>
      </c>
      <c r="AD6" s="63">
        <v>3</v>
      </c>
      <c r="AE6" s="63" t="s">
        <v>32</v>
      </c>
      <c r="AF6" s="63">
        <v>4</v>
      </c>
      <c r="AG6" s="63">
        <v>19</v>
      </c>
    </row>
    <row r="7" spans="1:33" x14ac:dyDescent="0.25">
      <c r="A7" s="35" t="s">
        <v>28</v>
      </c>
      <c r="B7" s="36">
        <v>3</v>
      </c>
      <c r="K7" s="35" t="s">
        <v>28</v>
      </c>
      <c r="L7" s="36">
        <v>3</v>
      </c>
      <c r="N7" s="35" t="s">
        <v>8</v>
      </c>
      <c r="O7" s="36">
        <v>3</v>
      </c>
      <c r="S7" s="5" t="s">
        <v>20</v>
      </c>
      <c r="T7" s="5">
        <v>2</v>
      </c>
      <c r="W7" s="5" t="s">
        <v>19</v>
      </c>
      <c r="X7" s="5">
        <v>1</v>
      </c>
      <c r="AA7" s="5" t="s">
        <v>28</v>
      </c>
      <c r="AB7" s="5">
        <v>11</v>
      </c>
      <c r="AD7" s="63" t="s">
        <v>434</v>
      </c>
      <c r="AE7" s="63" t="s">
        <v>434</v>
      </c>
      <c r="AF7" s="63" t="s">
        <v>434</v>
      </c>
      <c r="AG7" s="63" t="s">
        <v>434</v>
      </c>
    </row>
    <row r="8" spans="1:33" x14ac:dyDescent="0.25">
      <c r="A8" s="35" t="s">
        <v>17</v>
      </c>
      <c r="B8" s="36">
        <v>4</v>
      </c>
      <c r="K8" s="35" t="s">
        <v>17</v>
      </c>
      <c r="L8" s="36">
        <v>3</v>
      </c>
      <c r="N8" s="35" t="s">
        <v>25</v>
      </c>
      <c r="O8" s="36">
        <v>2</v>
      </c>
      <c r="S8" s="5" t="s">
        <v>10</v>
      </c>
      <c r="T8" s="5">
        <v>2</v>
      </c>
      <c r="W8" s="5" t="s">
        <v>36</v>
      </c>
      <c r="X8" s="5">
        <v>1</v>
      </c>
      <c r="AA8" s="5" t="s">
        <v>17</v>
      </c>
      <c r="AB8" s="5">
        <v>14</v>
      </c>
      <c r="AD8" s="63" t="s">
        <v>434</v>
      </c>
      <c r="AE8" s="63" t="s">
        <v>434</v>
      </c>
      <c r="AF8" s="63" t="s">
        <v>434</v>
      </c>
      <c r="AG8" s="63" t="s">
        <v>434</v>
      </c>
    </row>
    <row r="9" spans="1:33" x14ac:dyDescent="0.25">
      <c r="A9" s="35" t="s">
        <v>8</v>
      </c>
      <c r="B9" s="36">
        <v>5</v>
      </c>
      <c r="E9" s="39" t="s">
        <v>72</v>
      </c>
      <c r="F9" s="40" t="s">
        <v>73</v>
      </c>
      <c r="H9" s="39" t="s">
        <v>72</v>
      </c>
      <c r="I9" s="40" t="s">
        <v>73</v>
      </c>
      <c r="K9" s="35" t="s">
        <v>8</v>
      </c>
      <c r="L9" s="36">
        <v>2</v>
      </c>
      <c r="N9" s="35" t="s">
        <v>15</v>
      </c>
      <c r="O9" s="36">
        <v>6</v>
      </c>
      <c r="S9" s="5" t="s">
        <v>35</v>
      </c>
      <c r="T9" s="5">
        <v>3</v>
      </c>
      <c r="W9" s="5" t="s">
        <v>12</v>
      </c>
      <c r="X9" s="5">
        <v>1</v>
      </c>
      <c r="AA9" s="5" t="s">
        <v>8</v>
      </c>
      <c r="AB9" s="5">
        <v>13</v>
      </c>
      <c r="AD9" s="63" t="s">
        <v>434</v>
      </c>
      <c r="AE9" s="63" t="s">
        <v>434</v>
      </c>
      <c r="AF9" s="63" t="s">
        <v>434</v>
      </c>
      <c r="AG9" s="63" t="s">
        <v>434</v>
      </c>
    </row>
    <row r="10" spans="1:33" x14ac:dyDescent="0.25">
      <c r="A10" s="35" t="s">
        <v>25</v>
      </c>
      <c r="B10" s="36">
        <v>5</v>
      </c>
      <c r="E10" s="5" t="s">
        <v>34</v>
      </c>
      <c r="F10" s="5" t="s">
        <v>265</v>
      </c>
      <c r="H10" s="5" t="s">
        <v>35</v>
      </c>
      <c r="I10" s="5" t="s">
        <v>266</v>
      </c>
      <c r="K10" s="35" t="s">
        <v>25</v>
      </c>
      <c r="L10" s="36">
        <v>3</v>
      </c>
      <c r="N10" s="35" t="s">
        <v>7</v>
      </c>
      <c r="O10" s="36">
        <v>1</v>
      </c>
      <c r="S10" s="5" t="s">
        <v>32</v>
      </c>
      <c r="T10" s="5">
        <v>3</v>
      </c>
      <c r="W10" s="5" t="s">
        <v>23</v>
      </c>
      <c r="X10" s="5">
        <v>1</v>
      </c>
      <c r="AA10" s="5" t="s">
        <v>25</v>
      </c>
      <c r="AB10" s="5">
        <v>21</v>
      </c>
      <c r="AD10" s="63">
        <v>29</v>
      </c>
      <c r="AE10" s="63" t="s">
        <v>18</v>
      </c>
      <c r="AF10" s="63">
        <v>7</v>
      </c>
      <c r="AG10" s="63">
        <v>29</v>
      </c>
    </row>
    <row r="11" spans="1:33" x14ac:dyDescent="0.25">
      <c r="A11" s="35" t="s">
        <v>15</v>
      </c>
      <c r="B11" s="36">
        <v>10</v>
      </c>
      <c r="E11" s="5" t="s">
        <v>34</v>
      </c>
      <c r="F11" s="5" t="s">
        <v>265</v>
      </c>
      <c r="H11" s="5" t="s">
        <v>35</v>
      </c>
      <c r="I11" s="5" t="s">
        <v>266</v>
      </c>
      <c r="K11" s="35" t="s">
        <v>15</v>
      </c>
      <c r="L11" s="36">
        <v>4</v>
      </c>
      <c r="N11" s="35" t="s">
        <v>19</v>
      </c>
      <c r="O11" s="36">
        <v>1</v>
      </c>
      <c r="S11" s="5" t="s">
        <v>28</v>
      </c>
      <c r="T11" s="5">
        <v>3</v>
      </c>
      <c r="W11" s="5" t="s">
        <v>30</v>
      </c>
      <c r="X11" s="5">
        <v>1</v>
      </c>
      <c r="AA11" s="5" t="s">
        <v>15</v>
      </c>
      <c r="AB11" s="5">
        <v>25</v>
      </c>
      <c r="AD11" s="71">
        <v>30</v>
      </c>
      <c r="AE11" s="71" t="s">
        <v>9</v>
      </c>
      <c r="AF11" s="71">
        <v>7</v>
      </c>
      <c r="AG11" s="63">
        <v>38</v>
      </c>
    </row>
    <row r="12" spans="1:33" x14ac:dyDescent="0.25">
      <c r="A12" s="35" t="s">
        <v>11</v>
      </c>
      <c r="B12" s="36">
        <v>2</v>
      </c>
      <c r="E12" s="5" t="s">
        <v>35</v>
      </c>
      <c r="F12" s="5" t="s">
        <v>265</v>
      </c>
      <c r="H12" s="5" t="s">
        <v>32</v>
      </c>
      <c r="I12" s="5" t="s">
        <v>266</v>
      </c>
      <c r="K12" s="35" t="s">
        <v>11</v>
      </c>
      <c r="L12" s="36">
        <v>2</v>
      </c>
      <c r="N12" s="35" t="s">
        <v>14</v>
      </c>
      <c r="O12" s="36">
        <v>4</v>
      </c>
      <c r="S12" s="5" t="s">
        <v>17</v>
      </c>
      <c r="T12" s="5">
        <v>3</v>
      </c>
      <c r="W12" s="5" t="s">
        <v>120</v>
      </c>
      <c r="X12" s="5">
        <v>1</v>
      </c>
      <c r="AA12" s="5" t="s">
        <v>11</v>
      </c>
      <c r="AB12" s="5">
        <v>16</v>
      </c>
      <c r="AD12" s="64">
        <v>31</v>
      </c>
      <c r="AE12" s="64" t="s">
        <v>16</v>
      </c>
      <c r="AF12" s="64">
        <v>12</v>
      </c>
      <c r="AG12" s="64">
        <v>51</v>
      </c>
    </row>
    <row r="13" spans="1:33" x14ac:dyDescent="0.25">
      <c r="A13" s="35" t="s">
        <v>7</v>
      </c>
      <c r="B13" s="36">
        <v>6</v>
      </c>
      <c r="E13" s="5" t="s">
        <v>35</v>
      </c>
      <c r="F13" s="5" t="s">
        <v>265</v>
      </c>
      <c r="H13" s="5" t="s">
        <v>17</v>
      </c>
      <c r="I13" s="5" t="s">
        <v>266</v>
      </c>
      <c r="K13" s="35" t="s">
        <v>7</v>
      </c>
      <c r="L13" s="36">
        <v>5</v>
      </c>
      <c r="N13" s="35" t="s">
        <v>31</v>
      </c>
      <c r="O13" s="36">
        <v>4</v>
      </c>
      <c r="S13" s="5" t="s">
        <v>25</v>
      </c>
      <c r="T13" s="5">
        <v>3</v>
      </c>
      <c r="W13" s="5" t="s">
        <v>26</v>
      </c>
      <c r="X13" s="5">
        <v>1</v>
      </c>
      <c r="AA13" s="5" t="s">
        <v>7</v>
      </c>
      <c r="AB13" s="5">
        <v>23</v>
      </c>
    </row>
    <row r="14" spans="1:33" x14ac:dyDescent="0.25">
      <c r="A14" s="35" t="s">
        <v>6</v>
      </c>
      <c r="B14" s="36">
        <v>3</v>
      </c>
      <c r="E14" s="5" t="s">
        <v>35</v>
      </c>
      <c r="F14" s="5" t="s">
        <v>265</v>
      </c>
      <c r="H14" s="5" t="s">
        <v>8</v>
      </c>
      <c r="I14" s="5" t="s">
        <v>266</v>
      </c>
      <c r="K14" s="35" t="s">
        <v>6</v>
      </c>
      <c r="L14" s="36">
        <v>3</v>
      </c>
      <c r="N14" s="35" t="s">
        <v>36</v>
      </c>
      <c r="O14" s="36">
        <v>1</v>
      </c>
      <c r="S14" s="5" t="s">
        <v>6</v>
      </c>
      <c r="T14" s="5">
        <v>3</v>
      </c>
      <c r="W14" s="5" t="s">
        <v>21</v>
      </c>
      <c r="X14" s="5">
        <v>1</v>
      </c>
      <c r="AA14" s="5" t="s">
        <v>6</v>
      </c>
      <c r="AB14" s="5">
        <v>16</v>
      </c>
    </row>
    <row r="15" spans="1:33" x14ac:dyDescent="0.25">
      <c r="A15" s="35" t="s">
        <v>27</v>
      </c>
      <c r="B15" s="36">
        <v>5</v>
      </c>
      <c r="E15" s="5" t="s">
        <v>32</v>
      </c>
      <c r="F15" s="5" t="s">
        <v>265</v>
      </c>
      <c r="H15" s="5" t="s">
        <v>8</v>
      </c>
      <c r="I15" s="5" t="s">
        <v>266</v>
      </c>
      <c r="K15" s="35" t="s">
        <v>27</v>
      </c>
      <c r="L15" s="36">
        <v>5</v>
      </c>
      <c r="N15" s="35" t="s">
        <v>12</v>
      </c>
      <c r="O15" s="36">
        <v>1</v>
      </c>
      <c r="S15" s="5" t="s">
        <v>19</v>
      </c>
      <c r="T15" s="5">
        <v>3</v>
      </c>
      <c r="W15" s="5" t="s">
        <v>10</v>
      </c>
      <c r="X15" s="5">
        <v>1</v>
      </c>
      <c r="AA15" s="5" t="s">
        <v>27</v>
      </c>
      <c r="AB15" s="5">
        <v>53</v>
      </c>
    </row>
    <row r="16" spans="1:33" x14ac:dyDescent="0.25">
      <c r="A16" s="35" t="s">
        <v>33</v>
      </c>
      <c r="B16" s="36">
        <v>4</v>
      </c>
      <c r="E16" s="5" t="s">
        <v>32</v>
      </c>
      <c r="F16" s="5" t="s">
        <v>265</v>
      </c>
      <c r="H16" s="5" t="s">
        <v>8</v>
      </c>
      <c r="I16" s="5" t="s">
        <v>266</v>
      </c>
      <c r="K16" s="35" t="s">
        <v>33</v>
      </c>
      <c r="L16" s="36">
        <v>4</v>
      </c>
      <c r="N16" s="35" t="s">
        <v>20</v>
      </c>
      <c r="O16" s="36">
        <v>2</v>
      </c>
      <c r="S16" s="5" t="s">
        <v>24</v>
      </c>
      <c r="T16" s="5">
        <v>3</v>
      </c>
      <c r="W16" s="5" t="s">
        <v>35</v>
      </c>
      <c r="X16" s="5">
        <v>2</v>
      </c>
      <c r="AA16" s="5" t="s">
        <v>33</v>
      </c>
      <c r="AB16" s="5">
        <v>39</v>
      </c>
    </row>
    <row r="17" spans="1:28" x14ac:dyDescent="0.25">
      <c r="A17" s="35" t="s">
        <v>19</v>
      </c>
      <c r="B17" s="36">
        <v>4</v>
      </c>
      <c r="E17" s="5" t="s">
        <v>32</v>
      </c>
      <c r="F17" s="5" t="s">
        <v>265</v>
      </c>
      <c r="H17" s="5" t="s">
        <v>25</v>
      </c>
      <c r="I17" s="5" t="s">
        <v>266</v>
      </c>
      <c r="K17" s="35" t="s">
        <v>19</v>
      </c>
      <c r="L17" s="36">
        <v>3</v>
      </c>
      <c r="N17" s="35" t="s">
        <v>23</v>
      </c>
      <c r="O17" s="36">
        <v>1</v>
      </c>
      <c r="S17" s="5" t="s">
        <v>18</v>
      </c>
      <c r="T17" s="5">
        <v>3</v>
      </c>
      <c r="W17" s="5" t="s">
        <v>25</v>
      </c>
      <c r="X17" s="5">
        <v>2</v>
      </c>
      <c r="AA17" s="5" t="s">
        <v>19</v>
      </c>
      <c r="AB17" s="5">
        <v>26</v>
      </c>
    </row>
    <row r="18" spans="1:28" x14ac:dyDescent="0.25">
      <c r="A18" s="35" t="s">
        <v>14</v>
      </c>
      <c r="B18" s="36">
        <v>8</v>
      </c>
      <c r="E18" s="5" t="s">
        <v>28</v>
      </c>
      <c r="F18" s="5" t="s">
        <v>265</v>
      </c>
      <c r="H18" s="5" t="s">
        <v>25</v>
      </c>
      <c r="I18" s="5" t="s">
        <v>266</v>
      </c>
      <c r="K18" s="35" t="s">
        <v>14</v>
      </c>
      <c r="L18" s="36">
        <v>4</v>
      </c>
      <c r="N18" s="35" t="s">
        <v>30</v>
      </c>
      <c r="O18" s="36">
        <v>1</v>
      </c>
      <c r="S18" s="5" t="s">
        <v>15</v>
      </c>
      <c r="T18" s="5">
        <v>4</v>
      </c>
      <c r="W18" s="5" t="s">
        <v>20</v>
      </c>
      <c r="X18" s="5">
        <v>2</v>
      </c>
      <c r="AA18" s="5" t="s">
        <v>14</v>
      </c>
      <c r="AB18" s="5">
        <v>27</v>
      </c>
    </row>
    <row r="19" spans="1:28" x14ac:dyDescent="0.25">
      <c r="A19" s="35" t="s">
        <v>31</v>
      </c>
      <c r="B19" s="36">
        <v>8</v>
      </c>
      <c r="E19" s="5" t="s">
        <v>28</v>
      </c>
      <c r="F19" s="5" t="s">
        <v>265</v>
      </c>
      <c r="H19" s="5" t="s">
        <v>15</v>
      </c>
      <c r="I19" s="5" t="s">
        <v>266</v>
      </c>
      <c r="K19" s="35" t="s">
        <v>31</v>
      </c>
      <c r="L19" s="36">
        <v>4</v>
      </c>
      <c r="N19" s="35" t="s">
        <v>29</v>
      </c>
      <c r="O19" s="36">
        <v>3</v>
      </c>
      <c r="S19" s="5" t="s">
        <v>33</v>
      </c>
      <c r="T19" s="5">
        <v>4</v>
      </c>
      <c r="W19" s="5" t="s">
        <v>9</v>
      </c>
      <c r="X19" s="5">
        <v>2</v>
      </c>
      <c r="AA19" s="5" t="s">
        <v>31</v>
      </c>
      <c r="AB19" s="5">
        <v>12</v>
      </c>
    </row>
    <row r="20" spans="1:28" x14ac:dyDescent="0.25">
      <c r="A20" s="35" t="s">
        <v>36</v>
      </c>
      <c r="B20" s="36">
        <v>6</v>
      </c>
      <c r="E20" s="5" t="s">
        <v>28</v>
      </c>
      <c r="F20" s="5" t="s">
        <v>265</v>
      </c>
      <c r="H20" s="5" t="s">
        <v>15</v>
      </c>
      <c r="I20" s="5" t="s">
        <v>266</v>
      </c>
      <c r="K20" s="35" t="s">
        <v>36</v>
      </c>
      <c r="L20" s="36">
        <v>5</v>
      </c>
      <c r="N20" s="35" t="s">
        <v>13</v>
      </c>
      <c r="O20" s="36">
        <v>5</v>
      </c>
      <c r="S20" s="5" t="s">
        <v>14</v>
      </c>
      <c r="T20" s="5">
        <v>4</v>
      </c>
      <c r="W20" s="5" t="s">
        <v>8</v>
      </c>
      <c r="X20" s="5">
        <v>3</v>
      </c>
      <c r="AA20" s="5" t="s">
        <v>36</v>
      </c>
      <c r="AB20" s="5">
        <v>15</v>
      </c>
    </row>
    <row r="21" spans="1:28" x14ac:dyDescent="0.25">
      <c r="A21" s="35" t="s">
        <v>12</v>
      </c>
      <c r="B21" s="36">
        <v>6</v>
      </c>
      <c r="E21" s="5" t="s">
        <v>17</v>
      </c>
      <c r="F21" s="5" t="s">
        <v>265</v>
      </c>
      <c r="H21" s="5" t="s">
        <v>15</v>
      </c>
      <c r="I21" s="5" t="s">
        <v>266</v>
      </c>
      <c r="K21" s="35" t="s">
        <v>12</v>
      </c>
      <c r="L21" s="36">
        <v>5</v>
      </c>
      <c r="N21" s="35" t="s">
        <v>120</v>
      </c>
      <c r="O21" s="36">
        <v>1</v>
      </c>
      <c r="S21" s="5" t="s">
        <v>31</v>
      </c>
      <c r="T21" s="5">
        <v>4</v>
      </c>
      <c r="W21" s="5" t="s">
        <v>29</v>
      </c>
      <c r="X21" s="5">
        <v>3</v>
      </c>
      <c r="AA21" s="5" t="s">
        <v>12</v>
      </c>
      <c r="AB21" s="5">
        <v>30</v>
      </c>
    </row>
    <row r="22" spans="1:28" x14ac:dyDescent="0.25">
      <c r="A22" s="35" t="s">
        <v>20</v>
      </c>
      <c r="B22" s="36">
        <v>4</v>
      </c>
      <c r="E22" s="5" t="s">
        <v>17</v>
      </c>
      <c r="F22" s="5" t="s">
        <v>265</v>
      </c>
      <c r="H22" s="5" t="s">
        <v>15</v>
      </c>
      <c r="I22" s="5" t="s">
        <v>266</v>
      </c>
      <c r="K22" s="35" t="s">
        <v>20</v>
      </c>
      <c r="L22" s="36">
        <v>2</v>
      </c>
      <c r="N22" s="35" t="s">
        <v>26</v>
      </c>
      <c r="O22" s="36">
        <v>1</v>
      </c>
      <c r="S22" s="5" t="s">
        <v>26</v>
      </c>
      <c r="T22" s="5">
        <v>4</v>
      </c>
      <c r="W22" s="5" t="s">
        <v>24</v>
      </c>
      <c r="X22" s="5">
        <v>3</v>
      </c>
      <c r="AA22" s="5" t="s">
        <v>20</v>
      </c>
      <c r="AB22" s="5">
        <v>18</v>
      </c>
    </row>
    <row r="23" spans="1:28" x14ac:dyDescent="0.25">
      <c r="A23" s="35" t="s">
        <v>23</v>
      </c>
      <c r="B23" s="36">
        <v>8</v>
      </c>
      <c r="E23" s="5" t="s">
        <v>17</v>
      </c>
      <c r="F23" s="5" t="s">
        <v>265</v>
      </c>
      <c r="H23" s="5" t="s">
        <v>15</v>
      </c>
      <c r="I23" s="5" t="s">
        <v>266</v>
      </c>
      <c r="K23" s="35" t="s">
        <v>23</v>
      </c>
      <c r="L23" s="36">
        <v>7</v>
      </c>
      <c r="N23" s="35" t="s">
        <v>21</v>
      </c>
      <c r="O23" s="36">
        <v>1</v>
      </c>
      <c r="S23" s="5" t="s">
        <v>21</v>
      </c>
      <c r="T23" s="5">
        <v>4</v>
      </c>
      <c r="W23" s="5" t="s">
        <v>14</v>
      </c>
      <c r="X23" s="5">
        <v>4</v>
      </c>
      <c r="AA23" s="5" t="s">
        <v>23</v>
      </c>
      <c r="AB23" s="5">
        <v>53</v>
      </c>
    </row>
    <row r="24" spans="1:28" x14ac:dyDescent="0.25">
      <c r="A24" s="35" t="s">
        <v>30</v>
      </c>
      <c r="B24" s="36">
        <v>7</v>
      </c>
      <c r="E24" s="5" t="s">
        <v>8</v>
      </c>
      <c r="F24" s="5" t="s">
        <v>265</v>
      </c>
      <c r="H24" s="5" t="s">
        <v>15</v>
      </c>
      <c r="I24" s="5" t="s">
        <v>266</v>
      </c>
      <c r="K24" s="35" t="s">
        <v>30</v>
      </c>
      <c r="L24" s="36">
        <v>6</v>
      </c>
      <c r="N24" s="35" t="s">
        <v>24</v>
      </c>
      <c r="O24" s="36">
        <v>3</v>
      </c>
      <c r="S24" s="5" t="s">
        <v>16</v>
      </c>
      <c r="T24" s="5">
        <v>4</v>
      </c>
      <c r="W24" s="5" t="s">
        <v>31</v>
      </c>
      <c r="X24" s="5">
        <v>4</v>
      </c>
      <c r="AA24" s="5" t="s">
        <v>30</v>
      </c>
      <c r="AB24" s="5">
        <v>45</v>
      </c>
    </row>
    <row r="25" spans="1:28" x14ac:dyDescent="0.25">
      <c r="A25" s="35" t="s">
        <v>29</v>
      </c>
      <c r="B25" s="36">
        <v>11</v>
      </c>
      <c r="E25" s="5" t="s">
        <v>8</v>
      </c>
      <c r="F25" s="5" t="s">
        <v>265</v>
      </c>
      <c r="H25" s="5" t="s">
        <v>7</v>
      </c>
      <c r="I25" s="5" t="s">
        <v>266</v>
      </c>
      <c r="K25" s="35" t="s">
        <v>29</v>
      </c>
      <c r="L25" s="36">
        <v>8</v>
      </c>
      <c r="N25" s="35" t="s">
        <v>10</v>
      </c>
      <c r="O25" s="36">
        <v>1</v>
      </c>
      <c r="S25" s="5" t="s">
        <v>7</v>
      </c>
      <c r="T25" s="5">
        <v>5</v>
      </c>
      <c r="W25" s="5" t="s">
        <v>18</v>
      </c>
      <c r="X25" s="5">
        <v>4</v>
      </c>
      <c r="AA25" s="5" t="s">
        <v>29</v>
      </c>
      <c r="AB25" s="5">
        <v>28</v>
      </c>
    </row>
    <row r="26" spans="1:28" x14ac:dyDescent="0.25">
      <c r="A26" s="35" t="s">
        <v>13</v>
      </c>
      <c r="B26" s="36">
        <v>11</v>
      </c>
      <c r="E26" s="5" t="s">
        <v>25</v>
      </c>
      <c r="F26" s="5" t="s">
        <v>265</v>
      </c>
      <c r="H26" s="5" t="s">
        <v>19</v>
      </c>
      <c r="I26" s="5" t="s">
        <v>266</v>
      </c>
      <c r="K26" s="35" t="s">
        <v>13</v>
      </c>
      <c r="L26" s="36">
        <v>6</v>
      </c>
      <c r="N26" s="35" t="s">
        <v>18</v>
      </c>
      <c r="O26" s="36">
        <v>4</v>
      </c>
      <c r="S26" s="5" t="s">
        <v>27</v>
      </c>
      <c r="T26" s="5">
        <v>5</v>
      </c>
      <c r="W26" s="5" t="s">
        <v>13</v>
      </c>
      <c r="X26" s="5">
        <v>5</v>
      </c>
      <c r="AA26" s="5" t="s">
        <v>22</v>
      </c>
      <c r="AB26" s="5">
        <v>35</v>
      </c>
    </row>
    <row r="27" spans="1:28" x14ac:dyDescent="0.25">
      <c r="A27" s="35" t="s">
        <v>120</v>
      </c>
      <c r="B27" s="36">
        <v>6</v>
      </c>
      <c r="E27" s="5" t="s">
        <v>25</v>
      </c>
      <c r="F27" s="5" t="s">
        <v>265</v>
      </c>
      <c r="H27" s="5" t="s">
        <v>14</v>
      </c>
      <c r="I27" s="5" t="s">
        <v>266</v>
      </c>
      <c r="K27" s="35" t="s">
        <v>120</v>
      </c>
      <c r="L27" s="36">
        <v>5</v>
      </c>
      <c r="N27" s="35" t="s">
        <v>9</v>
      </c>
      <c r="O27" s="36">
        <v>2</v>
      </c>
      <c r="S27" s="5" t="s">
        <v>36</v>
      </c>
      <c r="T27" s="5">
        <v>5</v>
      </c>
      <c r="W27" s="5" t="s">
        <v>15</v>
      </c>
      <c r="X27" s="5">
        <v>6</v>
      </c>
      <c r="AA27" s="5" t="s">
        <v>13</v>
      </c>
      <c r="AB27" s="5">
        <v>36</v>
      </c>
    </row>
    <row r="28" spans="1:28" x14ac:dyDescent="0.25">
      <c r="A28" s="35" t="s">
        <v>26</v>
      </c>
      <c r="B28" s="36">
        <v>5</v>
      </c>
      <c r="E28" s="5" t="s">
        <v>25</v>
      </c>
      <c r="F28" s="5" t="s">
        <v>265</v>
      </c>
      <c r="H28" s="5" t="s">
        <v>14</v>
      </c>
      <c r="I28" s="5" t="s">
        <v>266</v>
      </c>
      <c r="K28" s="35" t="s">
        <v>26</v>
      </c>
      <c r="L28" s="36">
        <v>4</v>
      </c>
      <c r="N28" s="35" t="s">
        <v>16</v>
      </c>
      <c r="O28" s="36">
        <v>8</v>
      </c>
      <c r="S28" s="5" t="s">
        <v>12</v>
      </c>
      <c r="T28" s="5">
        <v>5</v>
      </c>
      <c r="W28" s="5" t="s">
        <v>16</v>
      </c>
      <c r="X28" s="5">
        <v>8</v>
      </c>
      <c r="AA28" s="5" t="s">
        <v>26</v>
      </c>
      <c r="AB28" s="5">
        <v>29</v>
      </c>
    </row>
    <row r="29" spans="1:28" x14ac:dyDescent="0.25">
      <c r="A29" s="35" t="s">
        <v>21</v>
      </c>
      <c r="B29" s="36">
        <v>5</v>
      </c>
      <c r="E29" s="5" t="s">
        <v>15</v>
      </c>
      <c r="F29" s="5" t="s">
        <v>265</v>
      </c>
      <c r="H29" s="5" t="s">
        <v>14</v>
      </c>
      <c r="I29" s="5" t="s">
        <v>266</v>
      </c>
      <c r="K29" s="35" t="s">
        <v>21</v>
      </c>
      <c r="L29" s="36">
        <v>4</v>
      </c>
      <c r="N29" s="37" t="s">
        <v>268</v>
      </c>
      <c r="O29" s="38">
        <v>60</v>
      </c>
      <c r="S29" s="5" t="s">
        <v>120</v>
      </c>
      <c r="T29" s="5">
        <v>5</v>
      </c>
      <c r="AA29" s="5" t="s">
        <v>21</v>
      </c>
      <c r="AB29" s="5">
        <v>34</v>
      </c>
    </row>
    <row r="30" spans="1:28" x14ac:dyDescent="0.25">
      <c r="A30" s="35" t="s">
        <v>24</v>
      </c>
      <c r="B30" s="36">
        <v>6</v>
      </c>
      <c r="E30" s="5" t="s">
        <v>15</v>
      </c>
      <c r="F30" s="5" t="s">
        <v>265</v>
      </c>
      <c r="H30" s="5" t="s">
        <v>14</v>
      </c>
      <c r="I30" s="5" t="s">
        <v>266</v>
      </c>
      <c r="K30" s="35" t="s">
        <v>24</v>
      </c>
      <c r="L30" s="36">
        <v>3</v>
      </c>
      <c r="S30" s="5" t="s">
        <v>9</v>
      </c>
      <c r="T30" s="5">
        <v>5</v>
      </c>
      <c r="AA30" s="5" t="s">
        <v>24</v>
      </c>
      <c r="AB30" s="5">
        <v>20</v>
      </c>
    </row>
    <row r="31" spans="1:28" x14ac:dyDescent="0.25">
      <c r="A31" s="35" t="s">
        <v>10</v>
      </c>
      <c r="B31" s="36">
        <v>3</v>
      </c>
      <c r="E31" s="5" t="s">
        <v>15</v>
      </c>
      <c r="F31" s="5" t="s">
        <v>265</v>
      </c>
      <c r="H31" s="5" t="s">
        <v>31</v>
      </c>
      <c r="I31" s="5" t="s">
        <v>266</v>
      </c>
      <c r="K31" s="35" t="s">
        <v>10</v>
      </c>
      <c r="L31" s="36">
        <v>2</v>
      </c>
      <c r="S31" s="5" t="s">
        <v>30</v>
      </c>
      <c r="T31" s="5">
        <v>6</v>
      </c>
      <c r="AA31" s="5" t="s">
        <v>10</v>
      </c>
      <c r="AB31" s="5">
        <v>15</v>
      </c>
    </row>
    <row r="32" spans="1:28" x14ac:dyDescent="0.25">
      <c r="A32" s="35" t="s">
        <v>18</v>
      </c>
      <c r="B32" s="36">
        <v>7</v>
      </c>
      <c r="E32" s="5" t="s">
        <v>15</v>
      </c>
      <c r="F32" s="5" t="s">
        <v>265</v>
      </c>
      <c r="H32" s="5" t="s">
        <v>31</v>
      </c>
      <c r="I32" s="5" t="s">
        <v>266</v>
      </c>
      <c r="K32" s="35" t="s">
        <v>18</v>
      </c>
      <c r="L32" s="36">
        <v>3</v>
      </c>
      <c r="S32" s="5" t="s">
        <v>13</v>
      </c>
      <c r="T32" s="5">
        <v>6</v>
      </c>
      <c r="AA32" s="5" t="s">
        <v>18</v>
      </c>
      <c r="AB32" s="5">
        <v>29</v>
      </c>
    </row>
    <row r="33" spans="1:28" x14ac:dyDescent="0.25">
      <c r="A33" s="35" t="s">
        <v>9</v>
      </c>
      <c r="B33" s="36">
        <v>7</v>
      </c>
      <c r="E33" s="5" t="s">
        <v>11</v>
      </c>
      <c r="F33" s="5" t="s">
        <v>265</v>
      </c>
      <c r="H33" s="5" t="s">
        <v>31</v>
      </c>
      <c r="I33" s="5" t="s">
        <v>266</v>
      </c>
      <c r="K33" s="35" t="s">
        <v>9</v>
      </c>
      <c r="L33" s="36">
        <v>5</v>
      </c>
      <c r="S33" s="5" t="s">
        <v>23</v>
      </c>
      <c r="T33" s="5">
        <v>7</v>
      </c>
      <c r="AA33" s="5" t="s">
        <v>9</v>
      </c>
      <c r="AB33" s="5">
        <v>38</v>
      </c>
    </row>
    <row r="34" spans="1:28" x14ac:dyDescent="0.25">
      <c r="A34" s="35" t="s">
        <v>16</v>
      </c>
      <c r="B34" s="36">
        <v>12</v>
      </c>
      <c r="E34" s="5" t="s">
        <v>11</v>
      </c>
      <c r="F34" s="5" t="s">
        <v>265</v>
      </c>
      <c r="H34" s="5" t="s">
        <v>31</v>
      </c>
      <c r="I34" s="5" t="s">
        <v>266</v>
      </c>
      <c r="K34" s="35" t="s">
        <v>16</v>
      </c>
      <c r="L34" s="36">
        <v>4</v>
      </c>
      <c r="S34" s="5" t="s">
        <v>29</v>
      </c>
      <c r="T34" s="5">
        <v>8</v>
      </c>
      <c r="AA34" s="5" t="s">
        <v>16</v>
      </c>
      <c r="AB34" s="5">
        <v>51</v>
      </c>
    </row>
    <row r="35" spans="1:28" x14ac:dyDescent="0.25">
      <c r="A35" s="37" t="s">
        <v>268</v>
      </c>
      <c r="B35" s="38">
        <v>182</v>
      </c>
      <c r="E35" s="5" t="s">
        <v>7</v>
      </c>
      <c r="F35" s="5" t="s">
        <v>265</v>
      </c>
      <c r="H35" s="5" t="s">
        <v>36</v>
      </c>
      <c r="I35" s="5" t="s">
        <v>266</v>
      </c>
      <c r="K35" s="37" t="s">
        <v>268</v>
      </c>
      <c r="L35" s="38">
        <v>122</v>
      </c>
    </row>
    <row r="36" spans="1:28" x14ac:dyDescent="0.25">
      <c r="E36" s="5" t="s">
        <v>7</v>
      </c>
      <c r="F36" s="5" t="s">
        <v>265</v>
      </c>
      <c r="H36" s="5" t="s">
        <v>12</v>
      </c>
      <c r="I36" s="5" t="s">
        <v>266</v>
      </c>
    </row>
    <row r="37" spans="1:28" x14ac:dyDescent="0.25">
      <c r="E37" s="5" t="s">
        <v>7</v>
      </c>
      <c r="F37" s="5" t="s">
        <v>265</v>
      </c>
      <c r="H37" s="5" t="s">
        <v>20</v>
      </c>
      <c r="I37" s="5" t="s">
        <v>266</v>
      </c>
    </row>
    <row r="38" spans="1:28" x14ac:dyDescent="0.25">
      <c r="E38" s="5" t="s">
        <v>7</v>
      </c>
      <c r="F38" s="5" t="s">
        <v>265</v>
      </c>
      <c r="H38" s="5" t="s">
        <v>20</v>
      </c>
      <c r="I38" s="5" t="s">
        <v>266</v>
      </c>
    </row>
    <row r="39" spans="1:28" x14ac:dyDescent="0.25">
      <c r="A39" s="41" t="s">
        <v>364</v>
      </c>
      <c r="B39" s="41" t="s">
        <v>365</v>
      </c>
      <c r="E39" s="5" t="s">
        <v>7</v>
      </c>
      <c r="F39" s="5" t="s">
        <v>265</v>
      </c>
      <c r="H39" s="5" t="s">
        <v>23</v>
      </c>
      <c r="I39" s="5" t="s">
        <v>266</v>
      </c>
    </row>
    <row r="40" spans="1:28" x14ac:dyDescent="0.25">
      <c r="A40" s="5">
        <v>51</v>
      </c>
      <c r="B40" s="5">
        <v>12</v>
      </c>
      <c r="E40" s="5" t="s">
        <v>6</v>
      </c>
      <c r="F40" s="5" t="s">
        <v>265</v>
      </c>
      <c r="H40" s="5" t="s">
        <v>30</v>
      </c>
      <c r="I40" s="5" t="s">
        <v>266</v>
      </c>
    </row>
    <row r="41" spans="1:28" x14ac:dyDescent="0.25">
      <c r="A41" s="5">
        <v>35</v>
      </c>
      <c r="B41" s="5">
        <v>11</v>
      </c>
      <c r="E41" s="5" t="s">
        <v>6</v>
      </c>
      <c r="F41" s="5" t="s">
        <v>265</v>
      </c>
      <c r="H41" s="5" t="s">
        <v>29</v>
      </c>
      <c r="I41" s="5" t="s">
        <v>266</v>
      </c>
    </row>
    <row r="42" spans="1:28" x14ac:dyDescent="0.25">
      <c r="A42" s="5">
        <v>28</v>
      </c>
      <c r="B42" s="5">
        <v>11</v>
      </c>
      <c r="E42" s="5" t="s">
        <v>6</v>
      </c>
      <c r="F42" s="5" t="s">
        <v>265</v>
      </c>
      <c r="H42" s="5" t="s">
        <v>29</v>
      </c>
      <c r="I42" s="5" t="s">
        <v>266</v>
      </c>
    </row>
    <row r="43" spans="1:28" x14ac:dyDescent="0.25">
      <c r="A43" s="5">
        <v>25</v>
      </c>
      <c r="B43" s="5">
        <v>10</v>
      </c>
      <c r="E43" s="5" t="s">
        <v>27</v>
      </c>
      <c r="F43" s="5" t="s">
        <v>265</v>
      </c>
      <c r="H43" s="5" t="s">
        <v>29</v>
      </c>
      <c r="I43" s="5" t="s">
        <v>266</v>
      </c>
    </row>
    <row r="44" spans="1:28" x14ac:dyDescent="0.25">
      <c r="A44" s="5">
        <v>53</v>
      </c>
      <c r="B44" s="5">
        <v>8</v>
      </c>
      <c r="E44" s="5" t="s">
        <v>27</v>
      </c>
      <c r="F44" s="5" t="s">
        <v>265</v>
      </c>
      <c r="H44" s="5" t="s">
        <v>13</v>
      </c>
      <c r="I44" s="5" t="s">
        <v>266</v>
      </c>
    </row>
    <row r="45" spans="1:28" x14ac:dyDescent="0.25">
      <c r="A45" s="5">
        <v>27</v>
      </c>
      <c r="B45" s="5">
        <v>8</v>
      </c>
      <c r="E45" s="5" t="s">
        <v>27</v>
      </c>
      <c r="F45" s="5" t="s">
        <v>265</v>
      </c>
      <c r="H45" s="5" t="s">
        <v>13</v>
      </c>
      <c r="I45" s="5" t="s">
        <v>266</v>
      </c>
    </row>
    <row r="46" spans="1:28" x14ac:dyDescent="0.25">
      <c r="A46" s="5">
        <v>12</v>
      </c>
      <c r="B46" s="5">
        <v>8</v>
      </c>
      <c r="E46" s="5" t="s">
        <v>27</v>
      </c>
      <c r="F46" s="5" t="s">
        <v>265</v>
      </c>
      <c r="H46" s="5" t="s">
        <v>13</v>
      </c>
      <c r="I46" s="5" t="s">
        <v>266</v>
      </c>
    </row>
    <row r="47" spans="1:28" x14ac:dyDescent="0.25">
      <c r="A47" s="5">
        <v>45</v>
      </c>
      <c r="B47" s="5">
        <v>7</v>
      </c>
      <c r="E47" s="5" t="s">
        <v>27</v>
      </c>
      <c r="F47" s="5" t="s">
        <v>265</v>
      </c>
      <c r="H47" s="5" t="s">
        <v>13</v>
      </c>
      <c r="I47" s="5" t="s">
        <v>266</v>
      </c>
    </row>
    <row r="48" spans="1:28" x14ac:dyDescent="0.25">
      <c r="A48" s="5">
        <v>38</v>
      </c>
      <c r="B48" s="5">
        <v>7</v>
      </c>
      <c r="E48" s="5" t="s">
        <v>33</v>
      </c>
      <c r="F48" s="5" t="s">
        <v>265</v>
      </c>
      <c r="H48" s="5" t="s">
        <v>13</v>
      </c>
      <c r="I48" s="5" t="s">
        <v>266</v>
      </c>
    </row>
    <row r="49" spans="1:9" x14ac:dyDescent="0.25">
      <c r="A49" s="5">
        <v>29</v>
      </c>
      <c r="B49" s="5">
        <v>7</v>
      </c>
      <c r="E49" s="5" t="s">
        <v>33</v>
      </c>
      <c r="F49" s="5" t="s">
        <v>265</v>
      </c>
      <c r="H49" s="5" t="s">
        <v>120</v>
      </c>
      <c r="I49" s="5" t="s">
        <v>266</v>
      </c>
    </row>
    <row r="50" spans="1:9" x14ac:dyDescent="0.25">
      <c r="A50" s="5">
        <v>36</v>
      </c>
      <c r="B50" s="5">
        <v>6</v>
      </c>
      <c r="E50" s="5" t="s">
        <v>33</v>
      </c>
      <c r="F50" s="5" t="s">
        <v>265</v>
      </c>
      <c r="H50" s="5" t="s">
        <v>26</v>
      </c>
      <c r="I50" s="5" t="s">
        <v>266</v>
      </c>
    </row>
    <row r="51" spans="1:9" x14ac:dyDescent="0.25">
      <c r="A51" s="5">
        <v>30</v>
      </c>
      <c r="B51" s="5">
        <v>6</v>
      </c>
      <c r="E51" s="5" t="s">
        <v>33</v>
      </c>
      <c r="F51" s="5" t="s">
        <v>265</v>
      </c>
      <c r="H51" s="5" t="s">
        <v>21</v>
      </c>
      <c r="I51" s="5" t="s">
        <v>266</v>
      </c>
    </row>
    <row r="52" spans="1:9" x14ac:dyDescent="0.25">
      <c r="A52" s="5">
        <v>23</v>
      </c>
      <c r="B52" s="5">
        <v>6</v>
      </c>
      <c r="E52" s="5" t="s">
        <v>19</v>
      </c>
      <c r="F52" s="5" t="s">
        <v>265</v>
      </c>
      <c r="H52" s="5" t="s">
        <v>24</v>
      </c>
      <c r="I52" s="5" t="s">
        <v>266</v>
      </c>
    </row>
    <row r="53" spans="1:9" x14ac:dyDescent="0.25">
      <c r="A53" s="5">
        <v>20</v>
      </c>
      <c r="B53" s="5">
        <v>6</v>
      </c>
      <c r="E53" s="5" t="s">
        <v>19</v>
      </c>
      <c r="F53" s="5" t="s">
        <v>265</v>
      </c>
      <c r="H53" s="5" t="s">
        <v>24</v>
      </c>
      <c r="I53" s="5" t="s">
        <v>266</v>
      </c>
    </row>
    <row r="54" spans="1:9" x14ac:dyDescent="0.25">
      <c r="A54" s="5">
        <v>15</v>
      </c>
      <c r="B54" s="5">
        <v>6</v>
      </c>
      <c r="E54" s="5" t="s">
        <v>19</v>
      </c>
      <c r="F54" s="5" t="s">
        <v>265</v>
      </c>
      <c r="H54" s="5" t="s">
        <v>24</v>
      </c>
      <c r="I54" s="5" t="s">
        <v>266</v>
      </c>
    </row>
    <row r="55" spans="1:9" x14ac:dyDescent="0.25">
      <c r="A55" s="5">
        <v>53</v>
      </c>
      <c r="B55" s="5">
        <v>5</v>
      </c>
      <c r="E55" s="5" t="s">
        <v>14</v>
      </c>
      <c r="F55" s="5" t="s">
        <v>265</v>
      </c>
      <c r="H55" s="5" t="s">
        <v>10</v>
      </c>
      <c r="I55" s="5" t="s">
        <v>266</v>
      </c>
    </row>
    <row r="56" spans="1:9" x14ac:dyDescent="0.25">
      <c r="A56" s="5">
        <v>34</v>
      </c>
      <c r="B56" s="5">
        <v>5</v>
      </c>
      <c r="E56" s="5" t="s">
        <v>14</v>
      </c>
      <c r="F56" s="5" t="s">
        <v>265</v>
      </c>
      <c r="H56" s="5" t="s">
        <v>18</v>
      </c>
      <c r="I56" s="5" t="s">
        <v>266</v>
      </c>
    </row>
    <row r="57" spans="1:9" x14ac:dyDescent="0.25">
      <c r="A57" s="5">
        <v>29</v>
      </c>
      <c r="B57" s="5">
        <v>5</v>
      </c>
      <c r="E57" s="5" t="s">
        <v>14</v>
      </c>
      <c r="F57" s="5" t="s">
        <v>265</v>
      </c>
      <c r="H57" s="5" t="s">
        <v>18</v>
      </c>
      <c r="I57" s="5" t="s">
        <v>266</v>
      </c>
    </row>
    <row r="58" spans="1:9" x14ac:dyDescent="0.25">
      <c r="A58" s="5">
        <v>21</v>
      </c>
      <c r="B58" s="5">
        <v>5</v>
      </c>
      <c r="E58" s="5" t="s">
        <v>14</v>
      </c>
      <c r="F58" s="5" t="s">
        <v>265</v>
      </c>
      <c r="H58" s="5" t="s">
        <v>18</v>
      </c>
      <c r="I58" s="5" t="s">
        <v>266</v>
      </c>
    </row>
    <row r="59" spans="1:9" x14ac:dyDescent="0.25">
      <c r="A59" s="5">
        <v>17</v>
      </c>
      <c r="B59" s="5">
        <v>5</v>
      </c>
      <c r="E59" s="5" t="s">
        <v>31</v>
      </c>
      <c r="F59" s="5" t="s">
        <v>265</v>
      </c>
      <c r="H59" s="5" t="s">
        <v>18</v>
      </c>
      <c r="I59" s="5" t="s">
        <v>266</v>
      </c>
    </row>
    <row r="60" spans="1:9" x14ac:dyDescent="0.25">
      <c r="A60" s="5">
        <v>13</v>
      </c>
      <c r="B60" s="5">
        <v>5</v>
      </c>
      <c r="E60" s="5" t="s">
        <v>31</v>
      </c>
      <c r="F60" s="5" t="s">
        <v>265</v>
      </c>
      <c r="H60" s="5" t="s">
        <v>9</v>
      </c>
      <c r="I60" s="5" t="s">
        <v>266</v>
      </c>
    </row>
    <row r="61" spans="1:9" x14ac:dyDescent="0.25">
      <c r="A61" s="5">
        <v>39</v>
      </c>
      <c r="B61" s="5">
        <v>4</v>
      </c>
      <c r="E61" s="5" t="s">
        <v>31</v>
      </c>
      <c r="F61" s="5" t="s">
        <v>265</v>
      </c>
      <c r="H61" s="5" t="s">
        <v>9</v>
      </c>
      <c r="I61" s="5" t="s">
        <v>266</v>
      </c>
    </row>
    <row r="62" spans="1:9" x14ac:dyDescent="0.25">
      <c r="A62" s="5">
        <v>26</v>
      </c>
      <c r="B62" s="5">
        <v>4</v>
      </c>
      <c r="E62" s="5" t="s">
        <v>31</v>
      </c>
      <c r="F62" s="5" t="s">
        <v>265</v>
      </c>
      <c r="H62" s="5" t="s">
        <v>16</v>
      </c>
      <c r="I62" s="5" t="s">
        <v>266</v>
      </c>
    </row>
    <row r="63" spans="1:9" x14ac:dyDescent="0.25">
      <c r="A63" s="5">
        <v>19</v>
      </c>
      <c r="B63" s="5">
        <v>4</v>
      </c>
      <c r="E63" s="5" t="s">
        <v>36</v>
      </c>
      <c r="F63" s="5" t="s">
        <v>265</v>
      </c>
      <c r="H63" s="5" t="s">
        <v>16</v>
      </c>
      <c r="I63" s="5" t="s">
        <v>266</v>
      </c>
    </row>
    <row r="64" spans="1:9" x14ac:dyDescent="0.25">
      <c r="A64" s="5">
        <v>18</v>
      </c>
      <c r="B64" s="5">
        <v>4</v>
      </c>
      <c r="E64" s="5" t="s">
        <v>36</v>
      </c>
      <c r="F64" s="5" t="s">
        <v>265</v>
      </c>
      <c r="H64" s="5" t="s">
        <v>16</v>
      </c>
      <c r="I64" s="5" t="s">
        <v>266</v>
      </c>
    </row>
    <row r="65" spans="1:9" x14ac:dyDescent="0.25">
      <c r="A65" s="5">
        <v>14</v>
      </c>
      <c r="B65" s="5">
        <v>4</v>
      </c>
      <c r="E65" s="5" t="s">
        <v>36</v>
      </c>
      <c r="F65" s="5" t="s">
        <v>265</v>
      </c>
      <c r="H65" s="5" t="s">
        <v>16</v>
      </c>
      <c r="I65" s="5" t="s">
        <v>266</v>
      </c>
    </row>
    <row r="66" spans="1:9" x14ac:dyDescent="0.25">
      <c r="A66" s="5">
        <v>16</v>
      </c>
      <c r="B66" s="5">
        <v>3</v>
      </c>
      <c r="E66" s="5" t="s">
        <v>36</v>
      </c>
      <c r="F66" s="5" t="s">
        <v>265</v>
      </c>
      <c r="H66" s="5" t="s">
        <v>16</v>
      </c>
      <c r="I66" s="5" t="s">
        <v>266</v>
      </c>
    </row>
    <row r="67" spans="1:9" x14ac:dyDescent="0.25">
      <c r="A67" s="5">
        <v>15</v>
      </c>
      <c r="B67" s="5">
        <v>3</v>
      </c>
      <c r="E67" s="5" t="s">
        <v>36</v>
      </c>
      <c r="F67" s="5" t="s">
        <v>265</v>
      </c>
      <c r="H67" s="5" t="s">
        <v>16</v>
      </c>
      <c r="I67" s="5" t="s">
        <v>266</v>
      </c>
    </row>
    <row r="68" spans="1:9" x14ac:dyDescent="0.25">
      <c r="A68" s="5">
        <v>11</v>
      </c>
      <c r="B68" s="5">
        <v>3</v>
      </c>
      <c r="E68" s="5" t="s">
        <v>12</v>
      </c>
      <c r="F68" s="5" t="s">
        <v>265</v>
      </c>
      <c r="H68" s="5" t="s">
        <v>16</v>
      </c>
      <c r="I68" s="5" t="s">
        <v>266</v>
      </c>
    </row>
    <row r="69" spans="1:9" x14ac:dyDescent="0.25">
      <c r="A69" s="5">
        <v>16</v>
      </c>
      <c r="B69" s="5">
        <v>2</v>
      </c>
      <c r="E69" s="5" t="s">
        <v>12</v>
      </c>
      <c r="F69" s="5" t="s">
        <v>265</v>
      </c>
      <c r="H69" s="5" t="s">
        <v>16</v>
      </c>
      <c r="I69" s="5" t="s">
        <v>266</v>
      </c>
    </row>
    <row r="70" spans="1:9" x14ac:dyDescent="0.25">
      <c r="A70" s="5">
        <v>11</v>
      </c>
      <c r="B70" s="5">
        <v>2</v>
      </c>
      <c r="E70" s="5" t="s">
        <v>12</v>
      </c>
      <c r="F70" s="5" t="s">
        <v>265</v>
      </c>
    </row>
    <row r="71" spans="1:9" x14ac:dyDescent="0.25">
      <c r="E71" s="5" t="s">
        <v>12</v>
      </c>
      <c r="F71" s="5" t="s">
        <v>265</v>
      </c>
    </row>
    <row r="72" spans="1:9" x14ac:dyDescent="0.25">
      <c r="E72" s="5" t="s">
        <v>12</v>
      </c>
      <c r="F72" s="5" t="s">
        <v>265</v>
      </c>
    </row>
    <row r="73" spans="1:9" x14ac:dyDescent="0.25">
      <c r="E73" s="5" t="s">
        <v>20</v>
      </c>
      <c r="F73" s="5" t="s">
        <v>265</v>
      </c>
    </row>
    <row r="74" spans="1:9" x14ac:dyDescent="0.25">
      <c r="E74" s="5" t="s">
        <v>20</v>
      </c>
      <c r="F74" s="5" t="s">
        <v>265</v>
      </c>
    </row>
    <row r="75" spans="1:9" x14ac:dyDescent="0.25">
      <c r="E75" s="5" t="s">
        <v>23</v>
      </c>
      <c r="F75" s="5" t="s">
        <v>265</v>
      </c>
    </row>
    <row r="76" spans="1:9" x14ac:dyDescent="0.25">
      <c r="E76" s="5" t="s">
        <v>23</v>
      </c>
      <c r="F76" s="5" t="s">
        <v>265</v>
      </c>
    </row>
    <row r="77" spans="1:9" x14ac:dyDescent="0.25">
      <c r="E77" s="5" t="s">
        <v>23</v>
      </c>
      <c r="F77" s="5" t="s">
        <v>265</v>
      </c>
    </row>
    <row r="78" spans="1:9" x14ac:dyDescent="0.25">
      <c r="E78" s="5" t="s">
        <v>23</v>
      </c>
      <c r="F78" s="5" t="s">
        <v>265</v>
      </c>
    </row>
    <row r="79" spans="1:9" x14ac:dyDescent="0.25">
      <c r="E79" s="5" t="s">
        <v>23</v>
      </c>
      <c r="F79" s="5" t="s">
        <v>265</v>
      </c>
    </row>
    <row r="80" spans="1:9" x14ac:dyDescent="0.25">
      <c r="E80" s="5" t="s">
        <v>23</v>
      </c>
      <c r="F80" s="5" t="s">
        <v>265</v>
      </c>
    </row>
    <row r="81" spans="5:6" x14ac:dyDescent="0.25">
      <c r="E81" s="5" t="s">
        <v>23</v>
      </c>
      <c r="F81" s="5" t="s">
        <v>265</v>
      </c>
    </row>
    <row r="82" spans="5:6" x14ac:dyDescent="0.25">
      <c r="E82" s="5" t="s">
        <v>30</v>
      </c>
      <c r="F82" s="5" t="s">
        <v>265</v>
      </c>
    </row>
    <row r="83" spans="5:6" x14ac:dyDescent="0.25">
      <c r="E83" s="5" t="s">
        <v>30</v>
      </c>
      <c r="F83" s="5" t="s">
        <v>265</v>
      </c>
    </row>
    <row r="84" spans="5:6" x14ac:dyDescent="0.25">
      <c r="E84" s="5" t="s">
        <v>30</v>
      </c>
      <c r="F84" s="5" t="s">
        <v>265</v>
      </c>
    </row>
    <row r="85" spans="5:6" x14ac:dyDescent="0.25">
      <c r="E85" s="5" t="s">
        <v>30</v>
      </c>
      <c r="F85" s="5" t="s">
        <v>265</v>
      </c>
    </row>
    <row r="86" spans="5:6" x14ac:dyDescent="0.25">
      <c r="E86" s="5" t="s">
        <v>30</v>
      </c>
      <c r="F86" s="5" t="s">
        <v>265</v>
      </c>
    </row>
    <row r="87" spans="5:6" x14ac:dyDescent="0.25">
      <c r="E87" s="5" t="s">
        <v>30</v>
      </c>
      <c r="F87" s="5" t="s">
        <v>265</v>
      </c>
    </row>
    <row r="88" spans="5:6" x14ac:dyDescent="0.25">
      <c r="E88" s="5" t="s">
        <v>29</v>
      </c>
      <c r="F88" s="5" t="s">
        <v>265</v>
      </c>
    </row>
    <row r="89" spans="5:6" x14ac:dyDescent="0.25">
      <c r="E89" s="5" t="s">
        <v>29</v>
      </c>
      <c r="F89" s="5" t="s">
        <v>265</v>
      </c>
    </row>
    <row r="90" spans="5:6" x14ac:dyDescent="0.25">
      <c r="E90" s="5" t="s">
        <v>29</v>
      </c>
      <c r="F90" s="5" t="s">
        <v>265</v>
      </c>
    </row>
    <row r="91" spans="5:6" x14ac:dyDescent="0.25">
      <c r="E91" s="5" t="s">
        <v>29</v>
      </c>
      <c r="F91" s="5" t="s">
        <v>265</v>
      </c>
    </row>
    <row r="92" spans="5:6" x14ac:dyDescent="0.25">
      <c r="E92" s="5" t="s">
        <v>29</v>
      </c>
      <c r="F92" s="5" t="s">
        <v>265</v>
      </c>
    </row>
    <row r="93" spans="5:6" x14ac:dyDescent="0.25">
      <c r="E93" s="5" t="s">
        <v>29</v>
      </c>
      <c r="F93" s="5" t="s">
        <v>265</v>
      </c>
    </row>
    <row r="94" spans="5:6" x14ac:dyDescent="0.25">
      <c r="E94" s="5" t="s">
        <v>29</v>
      </c>
      <c r="F94" s="5" t="s">
        <v>265</v>
      </c>
    </row>
    <row r="95" spans="5:6" x14ac:dyDescent="0.25">
      <c r="E95" s="5" t="s">
        <v>29</v>
      </c>
      <c r="F95" s="5" t="s">
        <v>265</v>
      </c>
    </row>
    <row r="96" spans="5:6" x14ac:dyDescent="0.25">
      <c r="E96" s="5" t="s">
        <v>13</v>
      </c>
      <c r="F96" s="5" t="s">
        <v>265</v>
      </c>
    </row>
    <row r="97" spans="5:6" x14ac:dyDescent="0.25">
      <c r="E97" s="5" t="s">
        <v>13</v>
      </c>
      <c r="F97" s="5" t="s">
        <v>265</v>
      </c>
    </row>
    <row r="98" spans="5:6" x14ac:dyDescent="0.25">
      <c r="E98" s="5" t="s">
        <v>13</v>
      </c>
      <c r="F98" s="5" t="s">
        <v>265</v>
      </c>
    </row>
    <row r="99" spans="5:6" x14ac:dyDescent="0.25">
      <c r="E99" s="5" t="s">
        <v>13</v>
      </c>
      <c r="F99" s="5" t="s">
        <v>265</v>
      </c>
    </row>
    <row r="100" spans="5:6" x14ac:dyDescent="0.25">
      <c r="E100" s="5" t="s">
        <v>13</v>
      </c>
      <c r="F100" s="5" t="s">
        <v>265</v>
      </c>
    </row>
    <row r="101" spans="5:6" x14ac:dyDescent="0.25">
      <c r="E101" s="5" t="s">
        <v>13</v>
      </c>
      <c r="F101" s="5" t="s">
        <v>265</v>
      </c>
    </row>
    <row r="102" spans="5:6" x14ac:dyDescent="0.25">
      <c r="E102" s="5" t="s">
        <v>120</v>
      </c>
      <c r="F102" s="5" t="s">
        <v>265</v>
      </c>
    </row>
    <row r="103" spans="5:6" x14ac:dyDescent="0.25">
      <c r="E103" s="5" t="s">
        <v>120</v>
      </c>
      <c r="F103" s="5" t="s">
        <v>265</v>
      </c>
    </row>
    <row r="104" spans="5:6" x14ac:dyDescent="0.25">
      <c r="E104" s="5" t="s">
        <v>120</v>
      </c>
      <c r="F104" s="5" t="s">
        <v>265</v>
      </c>
    </row>
    <row r="105" spans="5:6" x14ac:dyDescent="0.25">
      <c r="E105" s="5" t="s">
        <v>120</v>
      </c>
      <c r="F105" s="5" t="s">
        <v>265</v>
      </c>
    </row>
    <row r="106" spans="5:6" x14ac:dyDescent="0.25">
      <c r="E106" s="5" t="s">
        <v>120</v>
      </c>
      <c r="F106" s="5" t="s">
        <v>265</v>
      </c>
    </row>
    <row r="107" spans="5:6" x14ac:dyDescent="0.25">
      <c r="E107" s="5" t="s">
        <v>26</v>
      </c>
      <c r="F107" s="5" t="s">
        <v>265</v>
      </c>
    </row>
    <row r="108" spans="5:6" x14ac:dyDescent="0.25">
      <c r="E108" s="5" t="s">
        <v>26</v>
      </c>
      <c r="F108" s="5" t="s">
        <v>265</v>
      </c>
    </row>
    <row r="109" spans="5:6" x14ac:dyDescent="0.25">
      <c r="E109" s="5" t="s">
        <v>26</v>
      </c>
      <c r="F109" s="5" t="s">
        <v>265</v>
      </c>
    </row>
    <row r="110" spans="5:6" x14ac:dyDescent="0.25">
      <c r="E110" s="5" t="s">
        <v>26</v>
      </c>
      <c r="F110" s="5" t="s">
        <v>265</v>
      </c>
    </row>
    <row r="111" spans="5:6" x14ac:dyDescent="0.25">
      <c r="E111" s="5" t="s">
        <v>21</v>
      </c>
      <c r="F111" s="5" t="s">
        <v>265</v>
      </c>
    </row>
    <row r="112" spans="5:6" x14ac:dyDescent="0.25">
      <c r="E112" s="5" t="s">
        <v>21</v>
      </c>
      <c r="F112" s="5" t="s">
        <v>265</v>
      </c>
    </row>
    <row r="113" spans="5:6" x14ac:dyDescent="0.25">
      <c r="E113" s="5" t="s">
        <v>21</v>
      </c>
      <c r="F113" s="5" t="s">
        <v>265</v>
      </c>
    </row>
    <row r="114" spans="5:6" x14ac:dyDescent="0.25">
      <c r="E114" s="5" t="s">
        <v>21</v>
      </c>
      <c r="F114" s="5" t="s">
        <v>265</v>
      </c>
    </row>
    <row r="115" spans="5:6" x14ac:dyDescent="0.25">
      <c r="E115" s="5" t="s">
        <v>24</v>
      </c>
      <c r="F115" s="5" t="s">
        <v>265</v>
      </c>
    </row>
    <row r="116" spans="5:6" x14ac:dyDescent="0.25">
      <c r="E116" s="5" t="s">
        <v>24</v>
      </c>
      <c r="F116" s="5" t="s">
        <v>265</v>
      </c>
    </row>
    <row r="117" spans="5:6" x14ac:dyDescent="0.25">
      <c r="E117" s="5" t="s">
        <v>24</v>
      </c>
      <c r="F117" s="5" t="s">
        <v>265</v>
      </c>
    </row>
    <row r="118" spans="5:6" x14ac:dyDescent="0.25">
      <c r="E118" s="5" t="s">
        <v>10</v>
      </c>
      <c r="F118" s="5" t="s">
        <v>265</v>
      </c>
    </row>
    <row r="119" spans="5:6" x14ac:dyDescent="0.25">
      <c r="E119" s="5" t="s">
        <v>10</v>
      </c>
      <c r="F119" s="5" t="s">
        <v>265</v>
      </c>
    </row>
    <row r="120" spans="5:6" x14ac:dyDescent="0.25">
      <c r="E120" s="5" t="s">
        <v>18</v>
      </c>
      <c r="F120" s="5" t="s">
        <v>265</v>
      </c>
    </row>
    <row r="121" spans="5:6" x14ac:dyDescent="0.25">
      <c r="E121" s="5" t="s">
        <v>18</v>
      </c>
      <c r="F121" s="5" t="s">
        <v>265</v>
      </c>
    </row>
    <row r="122" spans="5:6" x14ac:dyDescent="0.25">
      <c r="E122" s="5" t="s">
        <v>18</v>
      </c>
      <c r="F122" s="5" t="s">
        <v>265</v>
      </c>
    </row>
    <row r="123" spans="5:6" x14ac:dyDescent="0.25">
      <c r="E123" s="5" t="s">
        <v>9</v>
      </c>
      <c r="F123" s="5" t="s">
        <v>265</v>
      </c>
    </row>
    <row r="124" spans="5:6" x14ac:dyDescent="0.25">
      <c r="E124" s="5" t="s">
        <v>9</v>
      </c>
      <c r="F124" s="5" t="s">
        <v>265</v>
      </c>
    </row>
    <row r="125" spans="5:6" x14ac:dyDescent="0.25">
      <c r="E125" s="5" t="s">
        <v>9</v>
      </c>
      <c r="F125" s="5" t="s">
        <v>265</v>
      </c>
    </row>
    <row r="126" spans="5:6" x14ac:dyDescent="0.25">
      <c r="E126" s="5" t="s">
        <v>9</v>
      </c>
      <c r="F126" s="5" t="s">
        <v>265</v>
      </c>
    </row>
    <row r="127" spans="5:6" x14ac:dyDescent="0.25">
      <c r="E127" s="5" t="s">
        <v>9</v>
      </c>
      <c r="F127" s="5" t="s">
        <v>265</v>
      </c>
    </row>
    <row r="128" spans="5:6" x14ac:dyDescent="0.25">
      <c r="E128" s="5" t="s">
        <v>16</v>
      </c>
      <c r="F128" s="5" t="s">
        <v>265</v>
      </c>
    </row>
    <row r="129" spans="5:6" x14ac:dyDescent="0.25">
      <c r="E129" s="5" t="s">
        <v>16</v>
      </c>
      <c r="F129" s="5" t="s">
        <v>265</v>
      </c>
    </row>
    <row r="130" spans="5:6" x14ac:dyDescent="0.25">
      <c r="E130" s="5" t="s">
        <v>16</v>
      </c>
      <c r="F130" s="5" t="s">
        <v>265</v>
      </c>
    </row>
    <row r="131" spans="5:6" x14ac:dyDescent="0.25">
      <c r="E131" s="5" t="s">
        <v>16</v>
      </c>
      <c r="F131" s="5" t="s">
        <v>265</v>
      </c>
    </row>
    <row r="134" spans="5:6" x14ac:dyDescent="0.25">
      <c r="E134" s="42" t="s">
        <v>290</v>
      </c>
      <c r="F134" s="42" t="s">
        <v>292</v>
      </c>
    </row>
    <row r="135" spans="5:6" x14ac:dyDescent="0.25">
      <c r="E135" s="5" t="s">
        <v>321</v>
      </c>
      <c r="F135" s="5">
        <v>12.869835245406712</v>
      </c>
    </row>
    <row r="136" spans="5:6" x14ac:dyDescent="0.25">
      <c r="E136" s="5" t="s">
        <v>318</v>
      </c>
      <c r="F136" s="5">
        <v>15.699128784611403</v>
      </c>
    </row>
    <row r="137" spans="5:6" x14ac:dyDescent="0.25">
      <c r="E137" s="5" t="s">
        <v>311</v>
      </c>
      <c r="F137" s="5">
        <v>15.819891313723799</v>
      </c>
    </row>
    <row r="138" spans="5:6" x14ac:dyDescent="0.25">
      <c r="E138" s="5" t="s">
        <v>289</v>
      </c>
      <c r="F138" s="5">
        <v>19.322004657983264</v>
      </c>
    </row>
    <row r="139" spans="5:6" x14ac:dyDescent="0.25">
      <c r="E139" s="5" t="s">
        <v>307</v>
      </c>
      <c r="F139" s="5">
        <v>19.580781506081255</v>
      </c>
    </row>
    <row r="140" spans="5:6" x14ac:dyDescent="0.25">
      <c r="E140" s="5" t="s">
        <v>317</v>
      </c>
      <c r="F140" s="5">
        <v>20.27085310100923</v>
      </c>
    </row>
    <row r="141" spans="5:6" x14ac:dyDescent="0.25">
      <c r="E141" s="5" t="s">
        <v>308</v>
      </c>
      <c r="F141" s="5">
        <v>20.650392478219615</v>
      </c>
    </row>
    <row r="142" spans="5:6" x14ac:dyDescent="0.25">
      <c r="E142" s="5" t="s">
        <v>328</v>
      </c>
      <c r="F142" s="5">
        <v>20.667644268092815</v>
      </c>
    </row>
    <row r="143" spans="5:6" x14ac:dyDescent="0.25">
      <c r="E143" s="5" t="s">
        <v>320</v>
      </c>
      <c r="F143" s="5">
        <v>21.0126800655568</v>
      </c>
    </row>
    <row r="144" spans="5:6" x14ac:dyDescent="0.25">
      <c r="E144" s="5" t="s">
        <v>293</v>
      </c>
      <c r="F144" s="5">
        <v>21.133442594669198</v>
      </c>
    </row>
    <row r="145" spans="5:6" x14ac:dyDescent="0.25">
      <c r="E145" s="5" t="s">
        <v>300</v>
      </c>
      <c r="F145" s="5">
        <v>22.565341154144743</v>
      </c>
    </row>
    <row r="146" spans="5:6" x14ac:dyDescent="0.25">
      <c r="E146" s="5" t="s">
        <v>315</v>
      </c>
      <c r="F146" s="5">
        <v>22.668851893383941</v>
      </c>
    </row>
    <row r="147" spans="5:6" x14ac:dyDescent="0.25">
      <c r="E147" s="5" t="s">
        <v>312</v>
      </c>
      <c r="F147" s="5">
        <v>23.496937807297506</v>
      </c>
    </row>
    <row r="148" spans="5:6" x14ac:dyDescent="0.25">
      <c r="E148" s="5" t="s">
        <v>299</v>
      </c>
      <c r="F148" s="5">
        <v>23.755714655395501</v>
      </c>
    </row>
    <row r="149" spans="5:6" x14ac:dyDescent="0.25">
      <c r="E149" s="5" t="s">
        <v>304</v>
      </c>
      <c r="F149" s="5">
        <v>24.014491503493488</v>
      </c>
    </row>
    <row r="150" spans="5:6" x14ac:dyDescent="0.25">
      <c r="E150" s="5" t="s">
        <v>306</v>
      </c>
      <c r="F150" s="5">
        <v>24.118002242732683</v>
      </c>
    </row>
    <row r="151" spans="5:6" x14ac:dyDescent="0.25">
      <c r="E151" s="5" t="s">
        <v>298</v>
      </c>
      <c r="F151" s="5">
        <v>24.721814888294663</v>
      </c>
    </row>
    <row r="152" spans="5:6" x14ac:dyDescent="0.25">
      <c r="E152" s="5" t="s">
        <v>327</v>
      </c>
      <c r="F152" s="5">
        <v>25.239368584490641</v>
      </c>
    </row>
    <row r="153" spans="5:6" x14ac:dyDescent="0.25">
      <c r="E153" s="5" t="s">
        <v>322</v>
      </c>
      <c r="F153" s="5">
        <v>27.43034589838696</v>
      </c>
    </row>
    <row r="154" spans="5:6" x14ac:dyDescent="0.25">
      <c r="E154" s="5" t="s">
        <v>309</v>
      </c>
      <c r="F154" s="5">
        <v>27.792633485724146</v>
      </c>
    </row>
    <row r="155" spans="5:6" x14ac:dyDescent="0.25">
      <c r="E155" s="5" t="s">
        <v>329</v>
      </c>
      <c r="F155" s="5">
        <v>27.809885275597345</v>
      </c>
    </row>
    <row r="156" spans="5:6" x14ac:dyDescent="0.25">
      <c r="E156" s="5" t="s">
        <v>323</v>
      </c>
      <c r="F156" s="5">
        <v>28.172172862934527</v>
      </c>
    </row>
    <row r="157" spans="5:6" x14ac:dyDescent="0.25">
      <c r="E157" s="5" t="s">
        <v>324</v>
      </c>
      <c r="F157" s="5">
        <v>28.206676442680923</v>
      </c>
    </row>
    <row r="158" spans="5:6" x14ac:dyDescent="0.25">
      <c r="E158" s="5" t="s">
        <v>296</v>
      </c>
      <c r="F158" s="5">
        <v>28.568964030018115</v>
      </c>
    </row>
    <row r="159" spans="5:6" x14ac:dyDescent="0.25">
      <c r="E159" s="5" t="s">
        <v>326</v>
      </c>
      <c r="F159" s="5">
        <v>28.896748037608901</v>
      </c>
    </row>
    <row r="160" spans="5:6" x14ac:dyDescent="0.25">
      <c r="E160" s="5" t="s">
        <v>305</v>
      </c>
      <c r="F160" s="5">
        <v>29.310790994565686</v>
      </c>
    </row>
    <row r="161" spans="1:6" x14ac:dyDescent="0.25">
      <c r="E161" s="5" t="s">
        <v>295</v>
      </c>
      <c r="F161" s="5">
        <v>29.862848270508064</v>
      </c>
    </row>
    <row r="162" spans="1:6" x14ac:dyDescent="0.25">
      <c r="E162" s="5" t="s">
        <v>313</v>
      </c>
      <c r="F162" s="5">
        <v>30.328646597084447</v>
      </c>
    </row>
    <row r="163" spans="1:6" x14ac:dyDescent="0.25">
      <c r="E163" s="5" t="s">
        <v>325</v>
      </c>
      <c r="F163" s="5">
        <v>30.949711032519623</v>
      </c>
    </row>
    <row r="164" spans="1:6" x14ac:dyDescent="0.25">
      <c r="E164" s="5" t="s">
        <v>294</v>
      </c>
      <c r="F164" s="5">
        <v>31.242991460364014</v>
      </c>
    </row>
    <row r="165" spans="1:6" x14ac:dyDescent="0.25">
      <c r="E165" s="5" t="s">
        <v>297</v>
      </c>
      <c r="F165" s="5">
        <v>31.346502199603208</v>
      </c>
    </row>
    <row r="166" spans="1:6" x14ac:dyDescent="0.25">
      <c r="E166" s="5" t="s">
        <v>303</v>
      </c>
      <c r="F166" s="5">
        <v>31.346502199603208</v>
      </c>
    </row>
    <row r="167" spans="1:6" x14ac:dyDescent="0.25">
      <c r="E167" s="5" t="s">
        <v>316</v>
      </c>
      <c r="F167" s="5">
        <v>32.00207021478478</v>
      </c>
    </row>
    <row r="168" spans="1:6" x14ac:dyDescent="0.25">
      <c r="E168" s="5" t="s">
        <v>302</v>
      </c>
      <c r="F168" s="5">
        <v>32.64038644009316</v>
      </c>
    </row>
    <row r="169" spans="1:6" x14ac:dyDescent="0.25">
      <c r="E169" s="5" t="s">
        <v>301</v>
      </c>
      <c r="F169" s="5">
        <v>32.950918657810746</v>
      </c>
    </row>
    <row r="170" spans="1:6" x14ac:dyDescent="0.25">
      <c r="E170" s="5" t="s">
        <v>314</v>
      </c>
      <c r="F170" s="5">
        <v>33.106184766669543</v>
      </c>
    </row>
    <row r="171" spans="1:6" x14ac:dyDescent="0.25">
      <c r="E171" s="5" t="s">
        <v>310</v>
      </c>
      <c r="F171" s="5">
        <v>36.401276632450617</v>
      </c>
    </row>
    <row r="172" spans="1:6" x14ac:dyDescent="0.25">
      <c r="E172" s="5" t="s">
        <v>319</v>
      </c>
      <c r="F172" s="5">
        <v>44.026567756404724</v>
      </c>
    </row>
    <row r="176" spans="1:6" x14ac:dyDescent="0.25">
      <c r="A176" s="31" t="s">
        <v>267</v>
      </c>
      <c r="B176" s="32" t="s">
        <v>269</v>
      </c>
      <c r="D176" s="23" t="s">
        <v>72</v>
      </c>
      <c r="E176" s="23" t="s">
        <v>277</v>
      </c>
    </row>
    <row r="177" spans="1:5" x14ac:dyDescent="0.25">
      <c r="A177" s="34" t="s">
        <v>34</v>
      </c>
      <c r="B177" s="32">
        <v>2</v>
      </c>
      <c r="D177" s="8" t="s">
        <v>34</v>
      </c>
      <c r="E177" s="8">
        <v>2</v>
      </c>
    </row>
    <row r="178" spans="1:5" x14ac:dyDescent="0.25">
      <c r="A178" s="35" t="s">
        <v>35</v>
      </c>
      <c r="B178" s="36">
        <v>5</v>
      </c>
      <c r="D178" s="8" t="s">
        <v>35</v>
      </c>
      <c r="E178" s="8">
        <v>5</v>
      </c>
    </row>
    <row r="179" spans="1:5" x14ac:dyDescent="0.25">
      <c r="A179" s="35" t="s">
        <v>32</v>
      </c>
      <c r="B179" s="36">
        <v>4</v>
      </c>
      <c r="D179" s="8" t="s">
        <v>32</v>
      </c>
      <c r="E179" s="8">
        <v>4</v>
      </c>
    </row>
    <row r="180" spans="1:5" x14ac:dyDescent="0.25">
      <c r="A180" s="35" t="s">
        <v>28</v>
      </c>
      <c r="B180" s="36">
        <v>3</v>
      </c>
      <c r="D180" s="8" t="s">
        <v>28</v>
      </c>
      <c r="E180" s="8">
        <v>3</v>
      </c>
    </row>
    <row r="181" spans="1:5" x14ac:dyDescent="0.25">
      <c r="A181" s="35" t="s">
        <v>17</v>
      </c>
      <c r="B181" s="36">
        <v>4</v>
      </c>
      <c r="D181" s="8" t="s">
        <v>17</v>
      </c>
      <c r="E181" s="8">
        <v>4</v>
      </c>
    </row>
    <row r="182" spans="1:5" x14ac:dyDescent="0.25">
      <c r="A182" s="35" t="s">
        <v>8</v>
      </c>
      <c r="B182" s="36">
        <v>5</v>
      </c>
      <c r="D182" s="8" t="s">
        <v>8</v>
      </c>
      <c r="E182" s="8">
        <v>5</v>
      </c>
    </row>
    <row r="183" spans="1:5" x14ac:dyDescent="0.25">
      <c r="A183" s="35" t="s">
        <v>25</v>
      </c>
      <c r="B183" s="36">
        <v>5</v>
      </c>
      <c r="D183" s="8" t="s">
        <v>25</v>
      </c>
      <c r="E183" s="8">
        <v>5</v>
      </c>
    </row>
    <row r="184" spans="1:5" x14ac:dyDescent="0.25">
      <c r="A184" s="35" t="s">
        <v>15</v>
      </c>
      <c r="B184" s="36">
        <v>10</v>
      </c>
      <c r="D184" s="8" t="s">
        <v>15</v>
      </c>
      <c r="E184" s="8">
        <v>10</v>
      </c>
    </row>
    <row r="185" spans="1:5" x14ac:dyDescent="0.25">
      <c r="A185" s="35" t="s">
        <v>11</v>
      </c>
      <c r="B185" s="36">
        <v>2</v>
      </c>
      <c r="D185" s="8" t="s">
        <v>11</v>
      </c>
      <c r="E185" s="8">
        <v>2</v>
      </c>
    </row>
    <row r="186" spans="1:5" x14ac:dyDescent="0.25">
      <c r="A186" s="35" t="s">
        <v>7</v>
      </c>
      <c r="B186" s="36">
        <v>6</v>
      </c>
      <c r="D186" s="8" t="s">
        <v>7</v>
      </c>
      <c r="E186" s="8">
        <v>6</v>
      </c>
    </row>
    <row r="187" spans="1:5" x14ac:dyDescent="0.25">
      <c r="A187" s="35" t="s">
        <v>6</v>
      </c>
      <c r="B187" s="36">
        <v>3</v>
      </c>
      <c r="D187" s="8" t="s">
        <v>6</v>
      </c>
      <c r="E187" s="8">
        <v>3</v>
      </c>
    </row>
    <row r="188" spans="1:5" x14ac:dyDescent="0.25">
      <c r="A188" s="35" t="s">
        <v>27</v>
      </c>
      <c r="B188" s="36">
        <v>5</v>
      </c>
      <c r="D188" s="8" t="s">
        <v>27</v>
      </c>
      <c r="E188" s="8">
        <v>5</v>
      </c>
    </row>
    <row r="189" spans="1:5" x14ac:dyDescent="0.25">
      <c r="A189" s="35" t="s">
        <v>33</v>
      </c>
      <c r="B189" s="36">
        <v>4</v>
      </c>
      <c r="D189" s="8" t="s">
        <v>33</v>
      </c>
      <c r="E189" s="8">
        <v>4</v>
      </c>
    </row>
    <row r="190" spans="1:5" x14ac:dyDescent="0.25">
      <c r="A190" s="35" t="s">
        <v>19</v>
      </c>
      <c r="B190" s="36">
        <v>4</v>
      </c>
      <c r="D190" s="8" t="s">
        <v>19</v>
      </c>
      <c r="E190" s="8">
        <v>4</v>
      </c>
    </row>
    <row r="191" spans="1:5" x14ac:dyDescent="0.25">
      <c r="A191" s="35" t="s">
        <v>14</v>
      </c>
      <c r="B191" s="36">
        <v>8</v>
      </c>
      <c r="D191" s="8" t="s">
        <v>14</v>
      </c>
      <c r="E191" s="8">
        <v>8</v>
      </c>
    </row>
    <row r="192" spans="1:5" x14ac:dyDescent="0.25">
      <c r="A192" s="35" t="s">
        <v>31</v>
      </c>
      <c r="B192" s="36">
        <v>8</v>
      </c>
      <c r="D192" s="8" t="s">
        <v>31</v>
      </c>
      <c r="E192" s="8">
        <v>8</v>
      </c>
    </row>
    <row r="193" spans="1:5" x14ac:dyDescent="0.25">
      <c r="A193" s="35" t="s">
        <v>36</v>
      </c>
      <c r="B193" s="36">
        <v>6</v>
      </c>
      <c r="D193" s="8" t="s">
        <v>36</v>
      </c>
      <c r="E193" s="8">
        <v>6</v>
      </c>
    </row>
    <row r="194" spans="1:5" x14ac:dyDescent="0.25">
      <c r="A194" s="35" t="s">
        <v>12</v>
      </c>
      <c r="B194" s="36">
        <v>6</v>
      </c>
      <c r="D194" s="8" t="s">
        <v>12</v>
      </c>
      <c r="E194" s="8">
        <v>6</v>
      </c>
    </row>
    <row r="195" spans="1:5" x14ac:dyDescent="0.25">
      <c r="A195" s="35" t="s">
        <v>20</v>
      </c>
      <c r="B195" s="36">
        <v>4</v>
      </c>
      <c r="D195" s="8" t="s">
        <v>20</v>
      </c>
      <c r="E195" s="8">
        <v>4</v>
      </c>
    </row>
    <row r="196" spans="1:5" x14ac:dyDescent="0.25">
      <c r="A196" s="35" t="s">
        <v>23</v>
      </c>
      <c r="B196" s="36">
        <v>8</v>
      </c>
      <c r="D196" s="8" t="s">
        <v>23</v>
      </c>
      <c r="E196" s="8">
        <v>8</v>
      </c>
    </row>
    <row r="197" spans="1:5" x14ac:dyDescent="0.25">
      <c r="A197" s="35" t="s">
        <v>30</v>
      </c>
      <c r="B197" s="36">
        <v>7</v>
      </c>
      <c r="D197" s="8" t="s">
        <v>30</v>
      </c>
      <c r="E197" s="8">
        <v>7</v>
      </c>
    </row>
    <row r="198" spans="1:5" x14ac:dyDescent="0.25">
      <c r="A198" s="35" t="s">
        <v>29</v>
      </c>
      <c r="B198" s="36">
        <v>11</v>
      </c>
      <c r="D198" s="8" t="s">
        <v>29</v>
      </c>
      <c r="E198" s="8">
        <v>11</v>
      </c>
    </row>
    <row r="199" spans="1:5" x14ac:dyDescent="0.25">
      <c r="A199" s="35" t="s">
        <v>22</v>
      </c>
      <c r="B199" s="36">
        <v>6</v>
      </c>
      <c r="D199" s="8" t="s">
        <v>22</v>
      </c>
      <c r="E199" s="8">
        <v>6</v>
      </c>
    </row>
    <row r="200" spans="1:5" x14ac:dyDescent="0.25">
      <c r="A200" s="35" t="s">
        <v>13</v>
      </c>
      <c r="B200" s="36">
        <v>11</v>
      </c>
      <c r="D200" s="8" t="s">
        <v>13</v>
      </c>
      <c r="E200" s="8">
        <v>11</v>
      </c>
    </row>
    <row r="201" spans="1:5" x14ac:dyDescent="0.25">
      <c r="A201" s="35" t="s">
        <v>26</v>
      </c>
      <c r="B201" s="36">
        <v>5</v>
      </c>
      <c r="D201" s="8" t="s">
        <v>26</v>
      </c>
      <c r="E201" s="8">
        <v>5</v>
      </c>
    </row>
    <row r="202" spans="1:5" x14ac:dyDescent="0.25">
      <c r="A202" s="35" t="s">
        <v>21</v>
      </c>
      <c r="B202" s="36">
        <v>5</v>
      </c>
      <c r="D202" s="8" t="s">
        <v>21</v>
      </c>
      <c r="E202" s="8">
        <v>5</v>
      </c>
    </row>
    <row r="203" spans="1:5" x14ac:dyDescent="0.25">
      <c r="A203" s="35" t="s">
        <v>24</v>
      </c>
      <c r="B203" s="36">
        <v>6</v>
      </c>
      <c r="D203" s="8" t="s">
        <v>24</v>
      </c>
      <c r="E203" s="8">
        <v>6</v>
      </c>
    </row>
    <row r="204" spans="1:5" x14ac:dyDescent="0.25">
      <c r="A204" s="35" t="s">
        <v>10</v>
      </c>
      <c r="B204" s="36">
        <v>3</v>
      </c>
      <c r="D204" s="8" t="s">
        <v>10</v>
      </c>
      <c r="E204" s="8">
        <v>3</v>
      </c>
    </row>
    <row r="205" spans="1:5" x14ac:dyDescent="0.25">
      <c r="A205" s="35" t="s">
        <v>18</v>
      </c>
      <c r="B205" s="36">
        <v>7</v>
      </c>
      <c r="D205" s="8" t="s">
        <v>18</v>
      </c>
      <c r="E205" s="8">
        <v>7</v>
      </c>
    </row>
    <row r="206" spans="1:5" x14ac:dyDescent="0.25">
      <c r="A206" s="35" t="s">
        <v>9</v>
      </c>
      <c r="B206" s="36">
        <v>7</v>
      </c>
      <c r="D206" s="8" t="s">
        <v>9</v>
      </c>
      <c r="E206" s="8">
        <v>7</v>
      </c>
    </row>
    <row r="207" spans="1:5" x14ac:dyDescent="0.25">
      <c r="A207" s="35" t="s">
        <v>16</v>
      </c>
      <c r="B207" s="36">
        <v>12</v>
      </c>
      <c r="D207" s="9" t="s">
        <v>16</v>
      </c>
      <c r="E207" s="9">
        <v>12</v>
      </c>
    </row>
    <row r="208" spans="1:5" x14ac:dyDescent="0.25">
      <c r="A208" s="37" t="s">
        <v>268</v>
      </c>
      <c r="B208" s="38">
        <v>182</v>
      </c>
    </row>
  </sheetData>
  <sortState xmlns:xlrd2="http://schemas.microsoft.com/office/spreadsheetml/2017/richdata2" ref="AA4:AB34">
    <sortCondition ref="AA3:AA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EB5D-3211-404F-B51F-B6CAF62CF5CE}">
  <dimension ref="A1"/>
  <sheetViews>
    <sheetView topLeftCell="A92" workbookViewId="0">
      <selection activeCell="J110" sqref="J110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36DD-56C9-4082-8493-4E93B9EE1671}">
  <dimension ref="A1:N33"/>
  <sheetViews>
    <sheetView workbookViewId="0">
      <selection sqref="A1:C32"/>
    </sheetView>
  </sheetViews>
  <sheetFormatPr defaultRowHeight="15" x14ac:dyDescent="0.25"/>
  <cols>
    <col min="1" max="1" width="16.140625" style="5" bestFit="1" customWidth="1"/>
    <col min="2" max="5" width="9.140625" style="5"/>
    <col min="6" max="6" width="18" style="5" bestFit="1" customWidth="1"/>
    <col min="7" max="7" width="12" style="5" bestFit="1" customWidth="1"/>
    <col min="8" max="8" width="14.5703125" style="5" bestFit="1" customWidth="1"/>
    <col min="9" max="10" width="9.140625" style="5"/>
    <col min="11" max="11" width="13.42578125" style="5" bestFit="1" customWidth="1"/>
    <col min="12" max="12" width="12" style="5" bestFit="1" customWidth="1"/>
    <col min="13" max="13" width="12.42578125" style="5" bestFit="1" customWidth="1"/>
    <col min="14" max="14" width="12.5703125" style="5" bestFit="1" customWidth="1"/>
    <col min="15" max="16384" width="9.140625" style="5"/>
  </cols>
  <sheetData>
    <row r="1" spans="1:14" x14ac:dyDescent="0.25">
      <c r="A1" s="43" t="s">
        <v>72</v>
      </c>
      <c r="B1" s="44" t="s">
        <v>379</v>
      </c>
      <c r="C1" s="44" t="s">
        <v>380</v>
      </c>
      <c r="F1" s="5" t="s">
        <v>330</v>
      </c>
    </row>
    <row r="2" spans="1:14" ht="15.75" thickBot="1" x14ac:dyDescent="0.3">
      <c r="A2" s="5" t="s">
        <v>34</v>
      </c>
      <c r="B2" s="5">
        <v>11</v>
      </c>
      <c r="C2" s="5">
        <v>2</v>
      </c>
    </row>
    <row r="3" spans="1:14" x14ac:dyDescent="0.25">
      <c r="A3" s="5" t="s">
        <v>35</v>
      </c>
      <c r="B3" s="5">
        <v>17</v>
      </c>
      <c r="C3" s="5">
        <v>5</v>
      </c>
      <c r="F3" s="45" t="s">
        <v>331</v>
      </c>
      <c r="G3" s="45"/>
    </row>
    <row r="4" spans="1:14" x14ac:dyDescent="0.25">
      <c r="A4" s="5" t="s">
        <v>32</v>
      </c>
      <c r="B4" s="5">
        <v>19</v>
      </c>
      <c r="C4" s="5">
        <v>4</v>
      </c>
      <c r="F4" s="5" t="s">
        <v>332</v>
      </c>
      <c r="G4" s="5">
        <v>0.50311756479398817</v>
      </c>
    </row>
    <row r="5" spans="1:14" x14ac:dyDescent="0.25">
      <c r="A5" s="5" t="s">
        <v>28</v>
      </c>
      <c r="B5" s="5">
        <v>11</v>
      </c>
      <c r="C5" s="5">
        <v>3</v>
      </c>
      <c r="F5" s="5" t="s">
        <v>333</v>
      </c>
      <c r="G5" s="5">
        <v>0.2531272840042329</v>
      </c>
    </row>
    <row r="6" spans="1:14" x14ac:dyDescent="0.25">
      <c r="A6" s="5" t="s">
        <v>17</v>
      </c>
      <c r="B6" s="5">
        <v>14</v>
      </c>
      <c r="C6" s="5">
        <v>4</v>
      </c>
      <c r="F6" s="5" t="s">
        <v>334</v>
      </c>
      <c r="G6" s="5">
        <v>0.22737305241817199</v>
      </c>
    </row>
    <row r="7" spans="1:14" x14ac:dyDescent="0.25">
      <c r="A7" s="5" t="s">
        <v>8</v>
      </c>
      <c r="B7" s="5">
        <v>13</v>
      </c>
      <c r="C7" s="5">
        <v>5</v>
      </c>
      <c r="F7" s="5" t="s">
        <v>335</v>
      </c>
      <c r="G7" s="5">
        <v>2.2779513326142955</v>
      </c>
    </row>
    <row r="8" spans="1:14" ht="15.75" thickBot="1" x14ac:dyDescent="0.3">
      <c r="A8" s="5" t="s">
        <v>25</v>
      </c>
      <c r="B8" s="5">
        <v>21</v>
      </c>
      <c r="C8" s="5">
        <v>5</v>
      </c>
      <c r="F8" s="20" t="s">
        <v>336</v>
      </c>
      <c r="G8" s="20">
        <v>31</v>
      </c>
    </row>
    <row r="9" spans="1:14" x14ac:dyDescent="0.25">
      <c r="A9" s="5" t="s">
        <v>15</v>
      </c>
      <c r="B9" s="5">
        <v>25</v>
      </c>
      <c r="C9" s="5">
        <v>10</v>
      </c>
    </row>
    <row r="10" spans="1:14" ht="15.75" thickBot="1" x14ac:dyDescent="0.3">
      <c r="A10" s="5" t="s">
        <v>11</v>
      </c>
      <c r="B10" s="5">
        <v>16</v>
      </c>
      <c r="C10" s="5">
        <v>2</v>
      </c>
      <c r="F10" s="5" t="s">
        <v>337</v>
      </c>
    </row>
    <row r="11" spans="1:14" x14ac:dyDescent="0.25">
      <c r="A11" s="5" t="s">
        <v>7</v>
      </c>
      <c r="B11" s="5">
        <v>23</v>
      </c>
      <c r="C11" s="5">
        <v>6</v>
      </c>
      <c r="F11" s="18"/>
      <c r="G11" s="18" t="s">
        <v>342</v>
      </c>
      <c r="H11" s="18" t="s">
        <v>343</v>
      </c>
      <c r="I11" s="18" t="s">
        <v>344</v>
      </c>
      <c r="J11" s="18" t="s">
        <v>345</v>
      </c>
      <c r="K11" s="18" t="s">
        <v>346</v>
      </c>
    </row>
    <row r="12" spans="1:14" x14ac:dyDescent="0.25">
      <c r="A12" s="5" t="s">
        <v>6</v>
      </c>
      <c r="B12" s="5">
        <v>16</v>
      </c>
      <c r="C12" s="5">
        <v>3</v>
      </c>
      <c r="E12" s="39" t="s">
        <v>354</v>
      </c>
      <c r="F12" s="5" t="s">
        <v>338</v>
      </c>
      <c r="G12" s="5">
        <v>1</v>
      </c>
      <c r="H12" s="19">
        <v>51.001065028723815</v>
      </c>
      <c r="I12" s="5">
        <v>51.001065028723815</v>
      </c>
      <c r="J12" s="5">
        <v>9.8285706237585426</v>
      </c>
      <c r="K12" s="5">
        <v>3.914952797216621E-3</v>
      </c>
    </row>
    <row r="13" spans="1:14" x14ac:dyDescent="0.25">
      <c r="A13" s="5" t="s">
        <v>27</v>
      </c>
      <c r="B13" s="5">
        <v>53</v>
      </c>
      <c r="C13" s="5">
        <v>5</v>
      </c>
      <c r="E13" s="39" t="s">
        <v>355</v>
      </c>
      <c r="F13" s="5" t="s">
        <v>339</v>
      </c>
      <c r="G13" s="5">
        <v>29</v>
      </c>
      <c r="H13" s="19">
        <v>150.48280593901808</v>
      </c>
      <c r="I13" s="5">
        <v>5.1890622737592444</v>
      </c>
    </row>
    <row r="14" spans="1:14" ht="15.75" thickBot="1" x14ac:dyDescent="0.3">
      <c r="A14" s="5" t="s">
        <v>33</v>
      </c>
      <c r="B14" s="5">
        <v>39</v>
      </c>
      <c r="C14" s="5">
        <v>4</v>
      </c>
      <c r="E14" s="39" t="s">
        <v>356</v>
      </c>
      <c r="F14" s="20" t="s">
        <v>340</v>
      </c>
      <c r="G14" s="20">
        <v>30</v>
      </c>
      <c r="H14" s="48">
        <v>201.48387096774189</v>
      </c>
      <c r="I14" s="20"/>
      <c r="J14" s="20"/>
      <c r="K14" s="20"/>
    </row>
    <row r="15" spans="1:14" ht="15.75" thickBot="1" x14ac:dyDescent="0.3">
      <c r="A15" s="5" t="s">
        <v>19</v>
      </c>
      <c r="B15" s="5">
        <v>26</v>
      </c>
      <c r="C15" s="5">
        <v>4</v>
      </c>
    </row>
    <row r="16" spans="1:14" x14ac:dyDescent="0.25">
      <c r="A16" s="5" t="s">
        <v>14</v>
      </c>
      <c r="B16" s="5">
        <v>27</v>
      </c>
      <c r="C16" s="5">
        <v>8</v>
      </c>
      <c r="F16" s="18"/>
      <c r="G16" s="18" t="s">
        <v>347</v>
      </c>
      <c r="H16" s="18" t="s">
        <v>335</v>
      </c>
      <c r="I16" s="18" t="s">
        <v>348</v>
      </c>
      <c r="J16" s="18" t="s">
        <v>349</v>
      </c>
      <c r="K16" s="18" t="s">
        <v>350</v>
      </c>
      <c r="L16" s="18" t="s">
        <v>351</v>
      </c>
      <c r="M16" s="18" t="s">
        <v>352</v>
      </c>
      <c r="N16" s="18" t="s">
        <v>353</v>
      </c>
    </row>
    <row r="17" spans="1:14" x14ac:dyDescent="0.25">
      <c r="A17" s="5" t="s">
        <v>31</v>
      </c>
      <c r="B17" s="5">
        <v>12</v>
      </c>
      <c r="C17" s="5">
        <v>8</v>
      </c>
      <c r="E17" s="39" t="s">
        <v>357</v>
      </c>
      <c r="F17" s="5" t="s">
        <v>341</v>
      </c>
      <c r="G17" s="19">
        <v>3.1193292532316041</v>
      </c>
      <c r="H17" s="5">
        <v>0.96837324191504659</v>
      </c>
      <c r="I17" s="5">
        <v>3.22120554163893</v>
      </c>
      <c r="J17" s="5">
        <v>3.1432752340202008E-3</v>
      </c>
      <c r="K17" s="5">
        <v>1.1387835942188063</v>
      </c>
      <c r="L17" s="5">
        <v>5.0998749122444025</v>
      </c>
      <c r="M17" s="5">
        <v>1.1387835942188063</v>
      </c>
      <c r="N17" s="5">
        <v>5.0998749122444025</v>
      </c>
    </row>
    <row r="18" spans="1:14" ht="15.75" thickBot="1" x14ac:dyDescent="0.3">
      <c r="A18" s="5" t="s">
        <v>36</v>
      </c>
      <c r="B18" s="5">
        <v>15</v>
      </c>
      <c r="C18" s="5">
        <v>6</v>
      </c>
      <c r="E18" s="39" t="s">
        <v>358</v>
      </c>
      <c r="F18" s="51" t="s">
        <v>364</v>
      </c>
      <c r="G18" s="48">
        <v>0.10415237258830315</v>
      </c>
      <c r="H18" s="20">
        <v>3.3221863254268291E-2</v>
      </c>
      <c r="I18" s="20">
        <v>3.1350551229218553</v>
      </c>
      <c r="J18" s="20">
        <v>3.9149527972165855E-3</v>
      </c>
      <c r="K18" s="20">
        <v>3.620603309379436E-2</v>
      </c>
      <c r="L18" s="20">
        <v>0.17209871208281194</v>
      </c>
      <c r="M18" s="20">
        <v>3.620603309379436E-2</v>
      </c>
      <c r="N18" s="20">
        <v>0.17209871208281194</v>
      </c>
    </row>
    <row r="19" spans="1:14" x14ac:dyDescent="0.25">
      <c r="A19" s="5" t="s">
        <v>12</v>
      </c>
      <c r="B19" s="5">
        <v>30</v>
      </c>
      <c r="C19" s="5">
        <v>6</v>
      </c>
    </row>
    <row r="20" spans="1:14" x14ac:dyDescent="0.25">
      <c r="A20" s="5" t="s">
        <v>20</v>
      </c>
      <c r="B20" s="5">
        <v>18</v>
      </c>
      <c r="C20" s="5">
        <v>4</v>
      </c>
      <c r="H20" s="33" t="s">
        <v>361</v>
      </c>
    </row>
    <row r="21" spans="1:14" x14ac:dyDescent="0.25">
      <c r="A21" s="5" t="s">
        <v>23</v>
      </c>
      <c r="B21" s="5">
        <v>53</v>
      </c>
      <c r="C21" s="5">
        <v>8</v>
      </c>
      <c r="E21" s="46" t="s">
        <v>359</v>
      </c>
      <c r="F21" s="33">
        <f>H12/H14</f>
        <v>0.2531272840042329</v>
      </c>
      <c r="H21" s="46" t="s">
        <v>360</v>
      </c>
      <c r="I21" s="5">
        <f>SQRT(F22)</f>
        <v>5.0311756479398815</v>
      </c>
    </row>
    <row r="22" spans="1:14" x14ac:dyDescent="0.25">
      <c r="A22" s="5" t="s">
        <v>30</v>
      </c>
      <c r="B22" s="5">
        <v>45</v>
      </c>
      <c r="C22" s="5">
        <v>7</v>
      </c>
      <c r="F22" s="5">
        <f>F21*100</f>
        <v>25.312728400423289</v>
      </c>
    </row>
    <row r="23" spans="1:14" x14ac:dyDescent="0.25">
      <c r="A23" s="5" t="s">
        <v>29</v>
      </c>
      <c r="B23" s="5">
        <v>28</v>
      </c>
      <c r="C23" s="5">
        <v>11</v>
      </c>
    </row>
    <row r="24" spans="1:14" ht="15.75" thickBot="1" x14ac:dyDescent="0.3">
      <c r="A24" s="5" t="s">
        <v>22</v>
      </c>
      <c r="B24" s="5">
        <v>35</v>
      </c>
      <c r="C24" s="5">
        <v>11</v>
      </c>
    </row>
    <row r="25" spans="1:14" x14ac:dyDescent="0.25">
      <c r="A25" s="5" t="s">
        <v>13</v>
      </c>
      <c r="B25" s="5">
        <v>36</v>
      </c>
      <c r="C25" s="5">
        <v>6</v>
      </c>
      <c r="F25" s="50"/>
      <c r="G25" s="50" t="s">
        <v>379</v>
      </c>
      <c r="H25" s="50" t="s">
        <v>380</v>
      </c>
    </row>
    <row r="26" spans="1:14" x14ac:dyDescent="0.25">
      <c r="A26" s="5" t="s">
        <v>26</v>
      </c>
      <c r="B26" s="5">
        <v>29</v>
      </c>
      <c r="C26" s="5">
        <v>5</v>
      </c>
      <c r="F26" t="s">
        <v>379</v>
      </c>
      <c r="G26">
        <v>1</v>
      </c>
      <c r="H26"/>
    </row>
    <row r="27" spans="1:14" ht="15.75" thickBot="1" x14ac:dyDescent="0.3">
      <c r="A27" s="5" t="s">
        <v>21</v>
      </c>
      <c r="B27" s="5">
        <v>34</v>
      </c>
      <c r="C27" s="5">
        <v>5</v>
      </c>
      <c r="F27" s="49" t="s">
        <v>380</v>
      </c>
      <c r="G27" s="49">
        <v>0.50311756479398839</v>
      </c>
      <c r="H27" s="49">
        <v>1</v>
      </c>
    </row>
    <row r="28" spans="1:14" x14ac:dyDescent="0.25">
      <c r="A28" s="5" t="s">
        <v>24</v>
      </c>
      <c r="B28" s="5">
        <v>20</v>
      </c>
      <c r="C28" s="5">
        <v>6</v>
      </c>
    </row>
    <row r="29" spans="1:14" x14ac:dyDescent="0.25">
      <c r="A29" s="5" t="s">
        <v>10</v>
      </c>
      <c r="B29" s="5">
        <v>15</v>
      </c>
      <c r="C29" s="5">
        <v>3</v>
      </c>
    </row>
    <row r="30" spans="1:14" x14ac:dyDescent="0.25">
      <c r="A30" s="5" t="s">
        <v>18</v>
      </c>
      <c r="B30" s="5">
        <v>29</v>
      </c>
      <c r="C30" s="5">
        <v>7</v>
      </c>
    </row>
    <row r="31" spans="1:14" x14ac:dyDescent="0.25">
      <c r="A31" s="5" t="s">
        <v>9</v>
      </c>
      <c r="B31" s="5">
        <v>38</v>
      </c>
      <c r="C31" s="5">
        <v>7</v>
      </c>
    </row>
    <row r="32" spans="1:14" x14ac:dyDescent="0.25">
      <c r="A32" s="5" t="s">
        <v>16</v>
      </c>
      <c r="B32" s="5">
        <v>51</v>
      </c>
      <c r="C32" s="5">
        <v>12</v>
      </c>
    </row>
    <row r="33" spans="1:1" x14ac:dyDescent="0.25">
      <c r="A3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</vt:lpstr>
      <vt:lpstr>tenaga_kesehatan</vt:lpstr>
      <vt:lpstr>fasilitas_kesehatan</vt:lpstr>
      <vt:lpstr>join_table</vt:lpstr>
      <vt:lpstr>%sakit</vt:lpstr>
      <vt:lpstr>%alasan</vt:lpstr>
      <vt:lpstr>pivot_table</vt:lpstr>
      <vt:lpstr>visualisasi</vt:lpstr>
      <vt:lpstr>analisis korelasi</vt:lpstr>
      <vt:lpstr>analisis regresi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2023-05-24T15:00:46Z</dcterms:created>
  <dcterms:modified xsi:type="dcterms:W3CDTF">2023-05-28T17:39:52Z</dcterms:modified>
  <cp:category/>
</cp:coreProperties>
</file>