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40246D0D-DFA0-484D-A803-E3088401CCEF}" xr6:coauthVersionLast="45" xr6:coauthVersionMax="45" xr10:uidLastSave="{00000000-0000-0000-0000-000000000000}"/>
  <bookViews>
    <workbookView xWindow="20" yWindow="120" windowWidth="38380" windowHeight="20880" xr2:uid="{705D3C02-4429-4AA3-825B-DA6B36A5FD08}"/>
  </bookViews>
  <sheets>
    <sheet name="Sheet1" sheetId="1" r:id="rId1"/>
  </sheets>
  <definedNames>
    <definedName name="Yields">Table3[#All]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" i="1" l="1"/>
  <c r="A31" i="1"/>
  <c r="A32" i="1"/>
  <c r="A29" i="1"/>
  <c r="A5" i="1"/>
  <c r="B32" i="1"/>
  <c r="B31" i="1"/>
  <c r="B29" i="1"/>
  <c r="B30" i="1"/>
  <c r="B23" i="1"/>
  <c r="B26" i="1"/>
  <c r="B24" i="1"/>
  <c r="B25" i="1"/>
  <c r="B19" i="1"/>
  <c r="B20" i="1"/>
  <c r="K67" i="1" l="1"/>
  <c r="K83" i="1"/>
  <c r="K85" i="1"/>
  <c r="K71" i="1"/>
  <c r="K73" i="1"/>
  <c r="K89" i="1"/>
  <c r="K72" i="1"/>
  <c r="K74" i="1"/>
  <c r="K90" i="1"/>
  <c r="K75" i="1"/>
  <c r="K91" i="1"/>
  <c r="K76" i="1"/>
  <c r="K68" i="1"/>
  <c r="K70" i="1"/>
  <c r="K77" i="1"/>
  <c r="K62" i="1"/>
  <c r="K78" i="1"/>
  <c r="K65" i="1"/>
  <c r="K66" i="1"/>
  <c r="K84" i="1"/>
  <c r="K86" i="1"/>
  <c r="K88" i="1"/>
  <c r="K63" i="1"/>
  <c r="K79" i="1"/>
  <c r="K81" i="1"/>
  <c r="K69" i="1"/>
  <c r="K87" i="1"/>
  <c r="K64" i="1"/>
  <c r="K80" i="1"/>
  <c r="K82" i="1"/>
  <c r="K35" i="1"/>
  <c r="K51" i="1"/>
  <c r="K36" i="1"/>
  <c r="K52" i="1"/>
  <c r="K39" i="1"/>
  <c r="K55" i="1"/>
  <c r="K40" i="1"/>
  <c r="K56" i="1"/>
  <c r="K41" i="1"/>
  <c r="K57" i="1"/>
  <c r="K42" i="1"/>
  <c r="K58" i="1"/>
  <c r="K60" i="1"/>
  <c r="K54" i="1"/>
  <c r="K43" i="1"/>
  <c r="K59" i="1"/>
  <c r="K44" i="1"/>
  <c r="K38" i="1"/>
  <c r="K45" i="1"/>
  <c r="K61" i="1"/>
  <c r="K49" i="1"/>
  <c r="K34" i="1"/>
  <c r="K53" i="1"/>
  <c r="K46" i="1"/>
  <c r="K47" i="1"/>
  <c r="K33" i="1"/>
  <c r="K50" i="1"/>
  <c r="K32" i="1"/>
  <c r="K48" i="1"/>
  <c r="K37" i="1"/>
  <c r="K99" i="1"/>
  <c r="K115" i="1"/>
  <c r="K101" i="1"/>
  <c r="K102" i="1"/>
  <c r="K120" i="1"/>
  <c r="K104" i="1"/>
  <c r="K105" i="1"/>
  <c r="K121" i="1"/>
  <c r="K92" i="1"/>
  <c r="K108" i="1"/>
  <c r="K116" i="1"/>
  <c r="K117" i="1"/>
  <c r="K118" i="1"/>
  <c r="K106" i="1"/>
  <c r="K100" i="1"/>
  <c r="K107" i="1"/>
  <c r="K93" i="1"/>
  <c r="K109" i="1"/>
  <c r="K97" i="1"/>
  <c r="K114" i="1"/>
  <c r="K103" i="1"/>
  <c r="K94" i="1"/>
  <c r="K110" i="1"/>
  <c r="K113" i="1"/>
  <c r="K95" i="1"/>
  <c r="K111" i="1"/>
  <c r="K98" i="1"/>
  <c r="K96" i="1"/>
  <c r="K112" i="1"/>
  <c r="K119" i="1"/>
  <c r="K3" i="1"/>
  <c r="K19" i="1"/>
  <c r="K4" i="1"/>
  <c r="K20" i="1"/>
  <c r="K5" i="1"/>
  <c r="K21" i="1"/>
  <c r="K6" i="1"/>
  <c r="K22" i="1"/>
  <c r="K7" i="1"/>
  <c r="K23" i="1"/>
  <c r="K8" i="1"/>
  <c r="K24" i="1"/>
  <c r="K9" i="1"/>
  <c r="K25" i="1"/>
  <c r="K28" i="1"/>
  <c r="K10" i="1"/>
  <c r="K26" i="1"/>
  <c r="K2" i="1"/>
  <c r="K11" i="1"/>
  <c r="K27" i="1"/>
  <c r="K12" i="1"/>
  <c r="K13" i="1"/>
  <c r="K29" i="1"/>
  <c r="K14" i="1"/>
  <c r="K30" i="1"/>
  <c r="K15" i="1"/>
  <c r="K31" i="1"/>
  <c r="K16" i="1"/>
  <c r="K17" i="1"/>
  <c r="K18" i="1"/>
  <c r="J3" i="1"/>
  <c r="J35" i="1"/>
  <c r="J67" i="1"/>
  <c r="J106" i="1"/>
  <c r="J4" i="1"/>
  <c r="J36" i="1"/>
  <c r="J68" i="1"/>
  <c r="J100" i="1"/>
  <c r="J5" i="1"/>
  <c r="J37" i="1"/>
  <c r="J69" i="1"/>
  <c r="J101" i="1"/>
  <c r="J6" i="1"/>
  <c r="J38" i="1"/>
  <c r="J70" i="1"/>
  <c r="J7" i="1"/>
  <c r="J39" i="1"/>
  <c r="J71" i="1"/>
  <c r="J103" i="1"/>
  <c r="J8" i="1"/>
  <c r="J40" i="1"/>
  <c r="J72" i="1"/>
  <c r="J9" i="1"/>
  <c r="J41" i="1"/>
  <c r="J73" i="1"/>
  <c r="J105" i="1"/>
  <c r="J10" i="1"/>
  <c r="J42" i="1"/>
  <c r="J74" i="1"/>
  <c r="J11" i="1"/>
  <c r="J43" i="1"/>
  <c r="J75" i="1"/>
  <c r="J44" i="1"/>
  <c r="J76" i="1"/>
  <c r="J92" i="1"/>
  <c r="J96" i="1"/>
  <c r="J102" i="1"/>
  <c r="J12" i="1"/>
  <c r="J64" i="1"/>
  <c r="J13" i="1"/>
  <c r="J45" i="1"/>
  <c r="J93" i="1"/>
  <c r="J46" i="1"/>
  <c r="J95" i="1"/>
  <c r="J14" i="1"/>
  <c r="J62" i="1"/>
  <c r="J94" i="1"/>
  <c r="J98" i="1"/>
  <c r="J104" i="1"/>
  <c r="J15" i="1"/>
  <c r="J63" i="1"/>
  <c r="J99" i="1"/>
  <c r="J16" i="1"/>
  <c r="J32" i="1"/>
  <c r="J33" i="1"/>
  <c r="J65" i="1"/>
  <c r="J97" i="1"/>
  <c r="J34" i="1"/>
  <c r="J66" i="1"/>
  <c r="J19" i="1"/>
  <c r="J51" i="1"/>
  <c r="J83" i="1"/>
  <c r="J115" i="1"/>
  <c r="J20" i="1"/>
  <c r="J52" i="1"/>
  <c r="J84" i="1"/>
  <c r="J116" i="1"/>
  <c r="J21" i="1"/>
  <c r="J53" i="1"/>
  <c r="J85" i="1"/>
  <c r="J22" i="1"/>
  <c r="J54" i="1"/>
  <c r="J86" i="1"/>
  <c r="J23" i="1"/>
  <c r="J55" i="1"/>
  <c r="J87" i="1"/>
  <c r="J24" i="1"/>
  <c r="J56" i="1"/>
  <c r="J88" i="1"/>
  <c r="J25" i="1"/>
  <c r="J57" i="1"/>
  <c r="J89" i="1"/>
  <c r="J26" i="1"/>
  <c r="J58" i="1"/>
  <c r="J90" i="1"/>
  <c r="J27" i="1"/>
  <c r="J59" i="1"/>
  <c r="J91" i="1"/>
  <c r="J107" i="1"/>
  <c r="J111" i="1"/>
  <c r="J28" i="1"/>
  <c r="J60" i="1"/>
  <c r="J108" i="1"/>
  <c r="J118" i="1"/>
  <c r="J29" i="1"/>
  <c r="J61" i="1"/>
  <c r="J77" i="1"/>
  <c r="J109" i="1"/>
  <c r="J78" i="1"/>
  <c r="J110" i="1"/>
  <c r="J112" i="1"/>
  <c r="J117" i="1"/>
  <c r="J30" i="1"/>
  <c r="J79" i="1"/>
  <c r="J31" i="1"/>
  <c r="J47" i="1"/>
  <c r="J121" i="1"/>
  <c r="J48" i="1"/>
  <c r="J80" i="1"/>
  <c r="J120" i="1"/>
  <c r="J17" i="1"/>
  <c r="J49" i="1"/>
  <c r="J81" i="1"/>
  <c r="J113" i="1"/>
  <c r="J18" i="1"/>
  <c r="J50" i="1"/>
  <c r="J82" i="1"/>
  <c r="J114" i="1"/>
  <c r="J119" i="1"/>
  <c r="J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2" i="1"/>
  <c r="A9" i="1"/>
  <c r="A1" i="1"/>
  <c r="A3" i="1"/>
  <c r="A2" i="1"/>
  <c r="A4" i="1"/>
  <c r="B16" i="1"/>
  <c r="B15" i="1"/>
  <c r="B14" i="1"/>
  <c r="B13" i="1"/>
  <c r="B12" i="1"/>
  <c r="I22" i="1" l="1"/>
  <c r="I7" i="1"/>
  <c r="I42" i="1"/>
  <c r="I57" i="1"/>
  <c r="I112" i="1"/>
  <c r="I2" i="1"/>
  <c r="I82" i="1"/>
  <c r="I92" i="1"/>
  <c r="I12" i="1"/>
  <c r="I27" i="1"/>
  <c r="I17" i="1"/>
  <c r="I87" i="1"/>
  <c r="I52" i="1"/>
  <c r="I67" i="1"/>
  <c r="I102" i="1"/>
  <c r="I77" i="1"/>
  <c r="I37" i="1"/>
  <c r="I47" i="1"/>
  <c r="I72" i="1"/>
  <c r="I62" i="1"/>
  <c r="I117" i="1"/>
  <c r="I32" i="1"/>
  <c r="I107" i="1"/>
  <c r="I97" i="1"/>
  <c r="I18" i="1"/>
  <c r="I83" i="1"/>
  <c r="I93" i="1"/>
  <c r="I33" i="1"/>
  <c r="I68" i="1"/>
  <c r="I43" i="1"/>
  <c r="I53" i="1"/>
  <c r="I118" i="1"/>
  <c r="I63" i="1"/>
  <c r="I23" i="1"/>
  <c r="I38" i="1"/>
  <c r="I8" i="1"/>
  <c r="I13" i="1"/>
  <c r="I108" i="1"/>
  <c r="I58" i="1"/>
  <c r="I113" i="1"/>
  <c r="I103" i="1"/>
  <c r="I28" i="1"/>
  <c r="I78" i="1"/>
  <c r="I88" i="1"/>
  <c r="I48" i="1"/>
  <c r="I73" i="1"/>
  <c r="I98" i="1"/>
  <c r="I3" i="1"/>
  <c r="I39" i="1"/>
  <c r="I114" i="1"/>
  <c r="I74" i="1"/>
  <c r="I14" i="1"/>
  <c r="I79" i="1"/>
  <c r="I104" i="1"/>
  <c r="I64" i="1"/>
  <c r="I84" i="1"/>
  <c r="I9" i="1"/>
  <c r="I49" i="1"/>
  <c r="I44" i="1"/>
  <c r="I99" i="1"/>
  <c r="I34" i="1"/>
  <c r="I19" i="1"/>
  <c r="I29" i="1"/>
  <c r="I109" i="1"/>
  <c r="I119" i="1"/>
  <c r="I4" i="1"/>
  <c r="I24" i="1"/>
  <c r="I94" i="1"/>
  <c r="I54" i="1"/>
  <c r="I69" i="1"/>
  <c r="I59" i="1"/>
  <c r="I89" i="1"/>
  <c r="I35" i="1"/>
  <c r="I45" i="1"/>
  <c r="I65" i="1"/>
  <c r="I30" i="1"/>
  <c r="I55" i="1"/>
  <c r="I5" i="1"/>
  <c r="I80" i="1"/>
  <c r="I85" i="1"/>
  <c r="I70" i="1"/>
  <c r="I60" i="1"/>
  <c r="I90" i="1"/>
  <c r="I100" i="1"/>
  <c r="I50" i="1"/>
  <c r="I40" i="1"/>
  <c r="I120" i="1"/>
  <c r="I25" i="1"/>
  <c r="I105" i="1"/>
  <c r="I15" i="1"/>
  <c r="I95" i="1"/>
  <c r="I110" i="1"/>
  <c r="I75" i="1"/>
  <c r="I115" i="1"/>
  <c r="I10" i="1"/>
  <c r="I20" i="1"/>
  <c r="I106" i="1"/>
  <c r="I76" i="1"/>
  <c r="I6" i="1"/>
  <c r="I86" i="1"/>
  <c r="I46" i="1"/>
  <c r="I71" i="1"/>
  <c r="I31" i="1"/>
  <c r="I51" i="1"/>
  <c r="I16" i="1"/>
  <c r="I56" i="1"/>
  <c r="I96" i="1"/>
  <c r="I91" i="1"/>
  <c r="I81" i="1"/>
  <c r="I41" i="1"/>
  <c r="I36" i="1"/>
  <c r="I11" i="1"/>
  <c r="I26" i="1"/>
  <c r="I61" i="1"/>
  <c r="I116" i="1"/>
  <c r="I111" i="1"/>
  <c r="I66" i="1"/>
  <c r="I21" i="1"/>
  <c r="I101" i="1"/>
  <c r="I121" i="1"/>
  <c r="P116" i="1"/>
  <c r="P112" i="1"/>
  <c r="P40" i="1"/>
  <c r="P64" i="1"/>
  <c r="P120" i="1"/>
  <c r="P121" i="1"/>
  <c r="P50" i="1"/>
  <c r="P31" i="1"/>
  <c r="P45" i="1"/>
  <c r="P66" i="1"/>
  <c r="P51" i="1"/>
  <c r="P111" i="1"/>
  <c r="P89" i="1"/>
  <c r="P79" i="1"/>
  <c r="P2" i="1"/>
  <c r="P113" i="1"/>
  <c r="P82" i="1"/>
  <c r="P92" i="1"/>
  <c r="P12" i="1"/>
  <c r="P18" i="1"/>
  <c r="P103" i="1"/>
  <c r="P9" i="1"/>
  <c r="P35" i="1"/>
  <c r="P105" i="1"/>
  <c r="P16" i="1"/>
  <c r="P28" i="1"/>
  <c r="P49" i="1"/>
  <c r="P27" i="1"/>
  <c r="P83" i="1"/>
  <c r="P15" i="1"/>
  <c r="P17" i="1"/>
  <c r="P93" i="1"/>
  <c r="P78" i="1"/>
  <c r="P44" i="1"/>
  <c r="P65" i="1"/>
  <c r="P95" i="1"/>
  <c r="P96" i="1"/>
  <c r="P87" i="1"/>
  <c r="P33" i="1"/>
  <c r="P88" i="1"/>
  <c r="P99" i="1"/>
  <c r="P30" i="1"/>
  <c r="P110" i="1"/>
  <c r="P91" i="1"/>
  <c r="P52" i="1"/>
  <c r="P68" i="1"/>
  <c r="P48" i="1"/>
  <c r="P34" i="1"/>
  <c r="P55" i="1"/>
  <c r="P75" i="1"/>
  <c r="P81" i="1"/>
  <c r="P67" i="1"/>
  <c r="P43" i="1"/>
  <c r="P73" i="1"/>
  <c r="P19" i="1"/>
  <c r="P5" i="1"/>
  <c r="P115" i="1"/>
  <c r="P41" i="1"/>
  <c r="P102" i="1"/>
  <c r="P53" i="1"/>
  <c r="P98" i="1"/>
  <c r="P29" i="1"/>
  <c r="P80" i="1"/>
  <c r="P10" i="1"/>
  <c r="P36" i="1"/>
  <c r="P117" i="1"/>
  <c r="P104" i="1"/>
  <c r="P71" i="1"/>
  <c r="P107" i="1"/>
  <c r="P59" i="1"/>
  <c r="P97" i="1"/>
  <c r="P32" i="1"/>
  <c r="P54" i="1"/>
  <c r="P84" i="1"/>
  <c r="P69" i="1"/>
  <c r="P46" i="1"/>
  <c r="P101" i="1"/>
  <c r="P56" i="1"/>
  <c r="P77" i="1"/>
  <c r="P118" i="1"/>
  <c r="P3" i="1"/>
  <c r="P109" i="1"/>
  <c r="P85" i="1"/>
  <c r="P20" i="1"/>
  <c r="P11" i="1"/>
  <c r="P22" i="1"/>
  <c r="P37" i="1"/>
  <c r="P63" i="1"/>
  <c r="P39" i="1"/>
  <c r="P119" i="1"/>
  <c r="P70" i="1"/>
  <c r="P106" i="1"/>
  <c r="P26" i="1"/>
  <c r="P7" i="1"/>
  <c r="P47" i="1"/>
  <c r="P23" i="1"/>
  <c r="P114" i="1"/>
  <c r="P4" i="1"/>
  <c r="P60" i="1"/>
  <c r="P76" i="1"/>
  <c r="P61" i="1"/>
  <c r="P42" i="1"/>
  <c r="P72" i="1"/>
  <c r="P38" i="1"/>
  <c r="P74" i="1"/>
  <c r="P24" i="1"/>
  <c r="P90" i="1"/>
  <c r="P6" i="1"/>
  <c r="P57" i="1"/>
  <c r="P62" i="1"/>
  <c r="P8" i="1"/>
  <c r="P14" i="1"/>
  <c r="P94" i="1"/>
  <c r="P100" i="1"/>
  <c r="P86" i="1"/>
  <c r="P13" i="1"/>
  <c r="P108" i="1"/>
  <c r="P21" i="1"/>
  <c r="P58" i="1"/>
  <c r="P25" i="1"/>
</calcChain>
</file>

<file path=xl/sharedStrings.xml><?xml version="1.0" encoding="utf-8"?>
<sst xmlns="http://schemas.openxmlformats.org/spreadsheetml/2006/main" count="138" uniqueCount="15">
  <si>
    <t>coupon</t>
  </si>
  <si>
    <t>Semiannual</t>
  </si>
  <si>
    <t>Annual</t>
  </si>
  <si>
    <t>length</t>
  </si>
  <si>
    <t>yield</t>
  </si>
  <si>
    <t>redemption</t>
  </si>
  <si>
    <t>maturity</t>
  </si>
  <si>
    <t>Id</t>
  </si>
  <si>
    <t>schedule</t>
  </si>
  <si>
    <t>frequency</t>
  </si>
  <si>
    <t>Handle</t>
  </si>
  <si>
    <t>Freq</t>
  </si>
  <si>
    <t>Mature</t>
  </si>
  <si>
    <t>Yield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</si>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</sst>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3">
    <xf numFmtId="0" fontId="0" fillId="0" borderId="0" xfId="0"/>
    <xf numFmtId="9" fontId="0" fillId="0" borderId="0" xfId="0" applyNumberForma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" fontId="0" fillId="0" borderId="0" xfId="0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9" fontId="3" fillId="2" borderId="1" xfId="2" applyNumberFormat="1" applyFont="1" applyFill="1" applyBorder="1" applyAlignment="1">
      <alignment horizontal="center"/>
    </xf>
    <xf numFmtId="9" fontId="3" fillId="0" borderId="2" xfId="2" applyNumberFormat="1" applyFont="1" applyFill="1" applyBorder="1" applyAlignment="1">
      <alignment horizontal="right" wrapText="1"/>
    </xf>
    <xf numFmtId="9" fontId="1" fillId="0" borderId="2" xfId="1" applyNumberFormat="1" applyFont="1" applyFill="1" applyBorder="1" applyAlignment="1">
      <alignment horizontal="right" wrapText="1"/>
    </xf>
    <xf numFmtId="0" fontId="3" fillId="0" borderId="4" xfId="2" applyFont="1" applyFill="1" applyBorder="1" applyAlignment="1">
      <alignment horizontal="right" wrapText="1"/>
    </xf>
    <xf numFmtId="0" fontId="3" fillId="0" borderId="3" xfId="2" applyFont="1" applyFill="1" applyBorder="1" applyAlignment="1">
      <alignment horizontal="right" wrapText="1"/>
    </xf>
  </cellXfs>
  <cellStyles count="3">
    <cellStyle name="Normal" xfId="0" builtinId="0"/>
    <cellStyle name="Normal_Sheet1" xfId="1" xr:uid="{D15E52B1-AB35-4CB6-ADE9-075B6E9DE0C1}"/>
    <cellStyle name="Normal_Sheet1_1" xfId="2" xr:uid="{1D4CC5AB-AC23-4A39-B0BE-B12A13842B7D}"/>
  </cellStyles>
  <dxfs count="8">
    <dxf>
      <numFmt numFmtId="0" formatCode="General"/>
    </dxf>
    <dxf>
      <numFmt numFmtId="0" formatCode="General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744f5a5b158d4a3880549a6d9cd0306a">
      <tp t="s">
        <v>FreqSemiannual</v>
        <stp/>
        <stp>FreqSemiannual</stp>
        <stp>2</stp>
        <tr r="B20" s="1"/>
      </tp>
    </main>
    <main first="rtdsrv.744f5a5b158d4a3880549a6d9cd0306a">
      <tp t="s">
        <v>priceday</v>
        <stp/>
        <stp>priceday</stp>
        <stp>172668224</stp>
        <tr r="A4" s="1"/>
      </tp>
      <tp t="s">
        <v>calendar</v>
        <stp/>
        <stp>calendar</stp>
        <stp>0</stp>
        <tr r="A3" s="1"/>
      </tp>
    </main>
    <main first="rtdsrv.744f5a5b158d4a3880549a6d9cd0306a">
      <tp t="s">
        <v>schedule98</v>
        <stp/>
        <stp>schedule98</stp>
        <stp>-1318052029</stp>
        <tr r="P99" s="1"/>
      </tp>
      <tp t="s">
        <v>schedule99</v>
        <stp/>
        <stp>schedule99</stp>
        <stp>-1318052029</stp>
        <tr r="P100" s="1"/>
      </tp>
      <tp t="s">
        <v>schedule92</v>
        <stp/>
        <stp>schedule92</stp>
        <stp>-1318052029</stp>
        <tr r="P93" s="1"/>
      </tp>
      <tp t="s">
        <v>schedule93</v>
        <stp/>
        <stp>schedule93</stp>
        <stp>-1318052029</stp>
        <tr r="P94" s="1"/>
      </tp>
      <tp t="s">
        <v>schedule91</v>
        <stp/>
        <stp>schedule91</stp>
        <stp>-1318052029</stp>
        <tr r="P92" s="1"/>
      </tp>
      <tp t="s">
        <v>schedule96</v>
        <stp/>
        <stp>schedule96</stp>
        <stp>-1318052029</stp>
        <tr r="P97" s="1"/>
      </tp>
      <tp t="s">
        <v>schedule97</v>
        <stp/>
        <stp>schedule97</stp>
        <stp>-1318052029</stp>
        <tr r="P98" s="1"/>
      </tp>
      <tp t="s">
        <v>schedule94</v>
        <stp/>
        <stp>schedule94</stp>
        <stp>-1318052029</stp>
        <tr r="P95" s="1"/>
      </tp>
      <tp t="s">
        <v>schedule95</v>
        <stp/>
        <stp>schedule95</stp>
        <stp>-1318052029</stp>
        <tr r="P96" s="1"/>
      </tp>
      <tp t="s">
        <v>schedule42</v>
        <stp/>
        <stp>schedule42</stp>
        <stp>-1318052029</stp>
        <tr r="P43" s="1"/>
      </tp>
      <tp t="s">
        <v>schedule43</v>
        <stp/>
        <stp>schedule43</stp>
        <stp>-1318052029</stp>
        <tr r="P44" s="1"/>
      </tp>
      <tp t="s">
        <v>schedule40</v>
        <stp/>
        <stp>schedule40</stp>
        <stp>-1318052029</stp>
        <tr r="P41" s="1"/>
      </tp>
      <tp t="s">
        <v>schedule41</v>
        <stp/>
        <stp>schedule41</stp>
        <stp>-1318052029</stp>
        <tr r="P42" s="1"/>
      </tp>
      <tp t="s">
        <v>schedule44</v>
        <stp/>
        <stp>schedule44</stp>
        <stp>-1318052029</stp>
        <tr r="P45" s="1"/>
      </tp>
      <tp t="s">
        <v>schedule45</v>
        <stp/>
        <stp>schedule45</stp>
        <stp>-1318052029</stp>
        <tr r="P46" s="1"/>
      </tp>
      <tp t="s">
        <v>schedule72</v>
        <stp/>
        <stp>schedule72</stp>
        <stp>-1318052029</stp>
        <tr r="P73" s="1"/>
      </tp>
      <tp t="s">
        <v>schedule73</v>
        <stp/>
        <stp>schedule73</stp>
        <stp>-1318052029</stp>
        <tr r="P74" s="1"/>
      </tp>
      <tp t="s">
        <v>schedule70</v>
        <stp/>
        <stp>schedule70</stp>
        <stp>-1318052029</stp>
        <tr r="P71" s="1"/>
      </tp>
      <tp t="s">
        <v>schedule71</v>
        <stp/>
        <stp>schedule71</stp>
        <stp>-1318052029</stp>
        <tr r="P72" s="1"/>
      </tp>
      <tp t="s">
        <v>schedule74</v>
        <stp/>
        <stp>schedule74</stp>
        <stp>-1318052029</stp>
        <tr r="P75" s="1"/>
      </tp>
      <tp t="s">
        <v>schedule75</v>
        <stp/>
        <stp>schedule75</stp>
        <stp>-1318052029</stp>
        <tr r="P76" s="1"/>
      </tp>
      <tp t="s">
        <v>schedule68</v>
        <stp/>
        <stp>schedule68</stp>
        <stp>-1318052029</stp>
        <tr r="P69" s="1"/>
      </tp>
      <tp t="s">
        <v>schedule69</v>
        <stp/>
        <stp>schedule69</stp>
        <stp>-1318052029</stp>
        <tr r="P70" s="1"/>
      </tp>
      <tp t="s">
        <v>schedule62</v>
        <stp/>
        <stp>schedule62</stp>
        <stp>-1318052029</stp>
        <tr r="P63" s="1"/>
      </tp>
      <tp t="s">
        <v>schedule63</v>
        <stp/>
        <stp>schedule63</stp>
        <stp>-1318052029</stp>
        <tr r="P64" s="1"/>
      </tp>
      <tp t="s">
        <v>schedule61</v>
        <stp/>
        <stp>schedule61</stp>
        <stp>-1318052029</stp>
        <tr r="P62" s="1"/>
      </tp>
      <tp t="s">
        <v>schedule66</v>
        <stp/>
        <stp>schedule66</stp>
        <stp>-1318052029</stp>
        <tr r="P67" s="1"/>
      </tp>
      <tp t="s">
        <v>schedule67</v>
        <stp/>
        <stp>schedule67</stp>
        <stp>-1318052029</stp>
        <tr r="P68" s="1"/>
      </tp>
      <tp t="s">
        <v>schedule64</v>
        <stp/>
        <stp>schedule64</stp>
        <stp>-1318052029</stp>
        <tr r="P65" s="1"/>
      </tp>
      <tp t="s">
        <v>schedule65</v>
        <stp/>
        <stp>schedule65</stp>
        <stp>-1318052029</stp>
        <tr r="P66" s="1"/>
      </tp>
      <tp t="s">
        <v>schedule12</v>
        <stp/>
        <stp>schedule12</stp>
        <stp>-1318052029</stp>
        <tr r="P13" s="1"/>
      </tp>
      <tp t="s">
        <v>schedule13</v>
        <stp/>
        <stp>schedule13</stp>
        <stp>-1318052029</stp>
        <tr r="P14" s="1"/>
      </tp>
      <tp t="s">
        <v>schedule10</v>
        <stp/>
        <stp>schedule10</stp>
        <stp>-1318052029</stp>
        <tr r="P11" s="1"/>
      </tp>
      <tp t="s">
        <v>schedule11</v>
        <stp/>
        <stp>schedule11</stp>
        <stp>-1318052029</stp>
        <tr r="P12" s="1"/>
      </tp>
      <tp t="s">
        <v>schedule14</v>
        <stp/>
        <stp>schedule14</stp>
        <stp>-1318052029</stp>
        <tr r="P15" s="1"/>
      </tp>
      <tp t="s">
        <v>schedule15</v>
        <stp/>
        <stp>schedule15</stp>
        <stp>-1318052029</stp>
        <tr r="P16" s="1"/>
      </tp>
      <tp t="s">
        <v>schedule38</v>
        <stp/>
        <stp>schedule38</stp>
        <stp>-1318052029</stp>
        <tr r="P39" s="1"/>
      </tp>
      <tp t="s">
        <v>schedule39</v>
        <stp/>
        <stp>schedule39</stp>
        <stp>-1318052029</stp>
        <tr r="P40" s="1"/>
      </tp>
      <tp t="s">
        <v>schedule32</v>
        <stp/>
        <stp>schedule32</stp>
        <stp>-1318052029</stp>
        <tr r="P33" s="1"/>
      </tp>
      <tp t="s">
        <v>schedule33</v>
        <stp/>
        <stp>schedule33</stp>
        <stp>-1318052029</stp>
        <tr r="P34" s="1"/>
      </tp>
      <tp t="s">
        <v>schedule31</v>
        <stp/>
        <stp>schedule31</stp>
        <stp>-1318052029</stp>
        <tr r="P32" s="1"/>
      </tp>
      <tp t="s">
        <v>schedule36</v>
        <stp/>
        <stp>schedule36</stp>
        <stp>-1318052029</stp>
        <tr r="P37" s="1"/>
      </tp>
      <tp t="s">
        <v>schedule37</v>
        <stp/>
        <stp>schedule37</stp>
        <stp>-1318052029</stp>
        <tr r="P38" s="1"/>
      </tp>
      <tp t="s">
        <v>schedule34</v>
        <stp/>
        <stp>schedule34</stp>
        <stp>-1318052029</stp>
        <tr r="P35" s="1"/>
      </tp>
      <tp t="s">
        <v>schedule35</v>
        <stp/>
        <stp>schedule35</stp>
        <stp>-1318052029</stp>
        <tr r="P36" s="1"/>
      </tp>
      <tp t="s">
        <v>schedule60</v>
        <stp/>
        <stp>schedule60</stp>
        <stp>292560707</stp>
        <tr r="P61" s="1"/>
      </tp>
      <tp t="s">
        <v>schedule50</v>
        <stp/>
        <stp>schedule50</stp>
        <stp>292560707</stp>
        <tr r="P51" s="1"/>
      </tp>
      <tp t="s">
        <v>schedule30</v>
        <stp/>
        <stp>schedule30</stp>
        <stp>292560707</stp>
        <tr r="P31" s="1"/>
      </tp>
      <tp t="s">
        <v>schedule20</v>
        <stp/>
        <stp>schedule20</stp>
        <stp>292560707</stp>
        <tr r="P21" s="1"/>
      </tp>
      <tp t="s">
        <v>schedule90</v>
        <stp/>
        <stp>schedule90</stp>
        <stp>292560707</stp>
        <tr r="P91" s="1"/>
      </tp>
      <tp t="s">
        <v>schedule80</v>
        <stp/>
        <stp>schedule80</stp>
        <stp>292560707</stp>
        <tr r="P81" s="1"/>
      </tp>
      <tp t="s">
        <v>schedule51</v>
        <stp/>
        <stp>schedule51</stp>
        <stp>292560707</stp>
        <tr r="P52" s="1"/>
      </tp>
      <tp t="s">
        <v>schedule21</v>
        <stp/>
        <stp>schedule21</stp>
        <stp>292560707</stp>
        <tr r="P22" s="1"/>
      </tp>
      <tp t="s">
        <v>schedule81</v>
        <stp/>
        <stp>schedule81</stp>
        <stp>292560707</stp>
        <tr r="P82" s="1"/>
      </tp>
      <tp t="s">
        <v>schedule52</v>
        <stp/>
        <stp>schedule52</stp>
        <stp>292560707</stp>
        <tr r="P53" s="1"/>
      </tp>
      <tp t="s">
        <v>schedule22</v>
        <stp/>
        <stp>schedule22</stp>
        <stp>292560707</stp>
        <tr r="P23" s="1"/>
      </tp>
      <tp t="s">
        <v>schedule82</v>
        <stp/>
        <stp>schedule82</stp>
        <stp>292560707</stp>
        <tr r="P83" s="1"/>
      </tp>
      <tp t="s">
        <v>schedule53</v>
        <stp/>
        <stp>schedule53</stp>
        <stp>292560707</stp>
        <tr r="P54" s="1"/>
      </tp>
      <tp t="s">
        <v>schedule23</v>
        <stp/>
        <stp>schedule23</stp>
        <stp>292560707</stp>
        <tr r="P24" s="1"/>
      </tp>
      <tp t="s">
        <v>schedule83</v>
        <stp/>
        <stp>schedule83</stp>
        <stp>292560707</stp>
        <tr r="P84" s="1"/>
      </tp>
      <tp t="s">
        <v>schedule54</v>
        <stp/>
        <stp>schedule54</stp>
        <stp>292560707</stp>
        <tr r="P55" s="1"/>
      </tp>
      <tp t="s">
        <v>schedule24</v>
        <stp/>
        <stp>schedule24</stp>
        <stp>292560707</stp>
        <tr r="P25" s="1"/>
      </tp>
      <tp t="s">
        <v>schedule84</v>
        <stp/>
        <stp>schedule84</stp>
        <stp>292560707</stp>
        <tr r="P85" s="1"/>
      </tp>
      <tp t="s">
        <v>schedule55</v>
        <stp/>
        <stp>schedule55</stp>
        <stp>292560707</stp>
        <tr r="P56" s="1"/>
      </tp>
      <tp t="s">
        <v>schedule25</v>
        <stp/>
        <stp>schedule25</stp>
        <stp>292560707</stp>
        <tr r="P26" s="1"/>
      </tp>
      <tp t="s">
        <v>schedule85</v>
        <stp/>
        <stp>schedule85</stp>
        <stp>292560707</stp>
        <tr r="P86" s="1"/>
      </tp>
    </main>
    <main first="rtdsrv.744f5a5b158d4a3880549a6d9cd0306a">
      <tp t="s">
        <v>Mature20</v>
        <stp/>
        <stp>Mature20</stp>
        <stp>-1245428976</stp>
        <tr r="B16" s="1"/>
      </tp>
      <tp t="s">
        <v>schedule76</v>
        <stp/>
        <stp>schedule76</stp>
        <stp>292560707</stp>
        <tr r="P77" s="1"/>
      </tp>
      <tp t="s">
        <v>schedule56</v>
        <stp/>
        <stp>schedule56</stp>
        <stp>292560707</stp>
        <tr r="P57" s="1"/>
      </tp>
      <tp t="s">
        <v>schedule46</v>
        <stp/>
        <stp>schedule46</stp>
        <stp>292560707</stp>
        <tr r="P47" s="1"/>
      </tp>
      <tp t="s">
        <v>schedule26</v>
        <stp/>
        <stp>schedule26</stp>
        <stp>292560707</stp>
        <tr r="P27" s="1"/>
      </tp>
      <tp t="s">
        <v>schedule16</v>
        <stp/>
        <stp>schedule16</stp>
        <stp>292560707</stp>
        <tr r="P17" s="1"/>
      </tp>
      <tp t="s">
        <v>schedule86</v>
        <stp/>
        <stp>schedule86</stp>
        <stp>292560707</stp>
        <tr r="P87" s="1"/>
      </tp>
      <tp t="s">
        <v>Mature10</v>
        <stp/>
        <stp>Mature10</stp>
        <stp>-1245338864</stp>
        <tr r="B14" s="1"/>
      </tp>
      <tp t="s">
        <v>schedule77</v>
        <stp/>
        <stp>schedule77</stp>
        <stp>292560707</stp>
        <tr r="P78" s="1"/>
      </tp>
      <tp t="s">
        <v>schedule57</v>
        <stp/>
        <stp>schedule57</stp>
        <stp>292560707</stp>
        <tr r="P58" s="1"/>
      </tp>
      <tp t="s">
        <v>schedule47</v>
        <stp/>
        <stp>schedule47</stp>
        <stp>292560707</stp>
        <tr r="P48" s="1"/>
      </tp>
      <tp t="s">
        <v>schedule27</v>
        <stp/>
        <stp>schedule27</stp>
        <stp>292560707</stp>
        <tr r="P28" s="1"/>
      </tp>
      <tp t="s">
        <v>schedule17</v>
        <stp/>
        <stp>schedule17</stp>
        <stp>292560707</stp>
        <tr r="P18" s="1"/>
      </tp>
      <tp t="s">
        <v>schedule87</v>
        <stp/>
        <stp>schedule87</stp>
        <stp>292560707</stp>
        <tr r="P88" s="1"/>
      </tp>
      <tp t="s">
        <v>schedule78</v>
        <stp/>
        <stp>schedule78</stp>
        <stp>292560707</stp>
        <tr r="P79" s="1"/>
      </tp>
      <tp t="s">
        <v>schedule58</v>
        <stp/>
        <stp>schedule58</stp>
        <stp>292560707</stp>
        <tr r="P59" s="1"/>
      </tp>
      <tp t="s">
        <v>schedule48</v>
        <stp/>
        <stp>schedule48</stp>
        <stp>292560707</stp>
        <tr r="P49" s="1"/>
      </tp>
      <tp t="s">
        <v>schedule28</v>
        <stp/>
        <stp>schedule28</stp>
        <stp>292560707</stp>
        <tr r="P29" s="1"/>
      </tp>
      <tp t="s">
        <v>schedule18</v>
        <stp/>
        <stp>schedule18</stp>
        <stp>292560707</stp>
        <tr r="P19" s="1"/>
      </tp>
      <tp t="s">
        <v>schedule88</v>
        <stp/>
        <stp>schedule88</stp>
        <stp>292560707</stp>
        <tr r="P89" s="1"/>
      </tp>
      <tp t="s">
        <v>schedule79</v>
        <stp/>
        <stp>schedule79</stp>
        <stp>292560707</stp>
        <tr r="P80" s="1"/>
      </tp>
      <tp t="s">
        <v>schedule59</v>
        <stp/>
        <stp>schedule59</stp>
        <stp>292560707</stp>
        <tr r="P60" s="1"/>
      </tp>
      <tp t="s">
        <v>schedule49</v>
        <stp/>
        <stp>schedule49</stp>
        <stp>292560707</stp>
        <tr r="P50" s="1"/>
      </tp>
      <tp t="s">
        <v>schedule29</v>
        <stp/>
        <stp>schedule29</stp>
        <stp>292560707</stp>
        <tr r="P30" s="1"/>
      </tp>
      <tp t="s">
        <v>schedule19</v>
        <stp/>
        <stp>schedule19</stp>
        <stp>292560707</stp>
        <tr r="P20" s="1"/>
      </tp>
      <tp t="s">
        <v>schedule89</v>
        <stp/>
        <stp>schedule89</stp>
        <stp>292560707</stp>
        <tr r="P90" s="1"/>
      </tp>
      <tp t="s">
        <v>Mature15</v>
        <stp/>
        <stp>Mature15</stp>
        <stp>-1245318384</stp>
        <tr r="B15" s="1"/>
      </tp>
      <tp t="s">
        <v>Yield0.05</v>
        <stp/>
        <stp>Yield0.05</stp>
        <stp>-1506803709</stp>
        <tr r="B25" s="1"/>
      </tp>
    </main>
    <main first="rtdsrv.744f5a5b158d4a3880549a6d9cd0306a">
      <tp t="s">
        <v>Yield0.06</v>
        <stp/>
        <stp>Yield0.06</stp>
        <stp>-735336727</stp>
        <tr r="B26" s="1"/>
      </tp>
      <tp t="s">
        <v>Yield0.03</v>
        <stp/>
        <stp>Yield0.03</stp>
        <stp>-736385303</stp>
        <tr r="B23" s="1"/>
      </tp>
      <tp t="s">
        <v>Yield0.04</v>
        <stp/>
        <stp>Yield0.04</stp>
        <stp>2013949594</stp>
        <tr r="B24" s="1"/>
      </tp>
    </main>
    <main first="rtdsrv.744f5a5b158d4a3880549a6d9cd0306a">
      <tp t="s">
        <v>Mature3</v>
        <stp/>
        <stp>Mature3</stp>
        <stp>-1245367536</stp>
        <tr r="B12" s="1"/>
      </tp>
    </main>
    <main first="rtdsrv.744f5a5b158d4a3880549a6d9cd0306a">
      <tp t="s">
        <v>Mature5</v>
        <stp/>
        <stp>Mature5</stp>
        <stp>-1245359344</stp>
        <tr r="B13" s="1"/>
      </tp>
      <tp t="s">
        <v>schedule103</v>
        <stp/>
        <stp>schedule103</stp>
        <stp>-1318052029</stp>
        <tr r="P104" s="1"/>
      </tp>
      <tp t="s">
        <v>schedule102</v>
        <stp/>
        <stp>schedule102</stp>
        <stp>-1318052029</stp>
        <tr r="P103" s="1"/>
      </tp>
      <tp t="s">
        <v>schedule101</v>
        <stp/>
        <stp>schedule101</stp>
        <stp>-1318052029</stp>
        <tr r="P102" s="1"/>
      </tp>
      <tp t="s">
        <v>schedule100</v>
        <stp/>
        <stp>schedule100</stp>
        <stp>-1318052029</stp>
        <tr r="P101" s="1"/>
      </tp>
      <tp t="s">
        <v>schedule105</v>
        <stp/>
        <stp>schedule105</stp>
        <stp>-1318052029</stp>
        <tr r="P106" s="1"/>
      </tp>
      <tp t="s">
        <v>schedule104</v>
        <stp/>
        <stp>schedule104</stp>
        <stp>-1318052029</stp>
        <tr r="P105" s="1"/>
      </tp>
    </main>
    <main first="rtdsrv.744f5a5b158d4a3880549a6d9cd0306a">
      <tp t="s">
        <v>schedule109</v>
        <stp/>
        <stp>schedule109</stp>
        <stp>292560707</stp>
        <tr r="P110" s="1"/>
      </tp>
      <tp t="s">
        <v>schedule119</v>
        <stp/>
        <stp>schedule119</stp>
        <stp>292560707</stp>
        <tr r="P120" s="1"/>
      </tp>
    </main>
    <main first="rtdsrv.744f5a5b158d4a3880549a6d9cd0306a">
      <tp t="s">
        <v>schedule108</v>
        <stp/>
        <stp>schedule108</stp>
        <stp>292560707</stp>
        <tr r="P109" s="1"/>
      </tp>
      <tp t="s">
        <v>schedule118</v>
        <stp/>
        <stp>schedule118</stp>
        <stp>292560707</stp>
        <tr r="P119" s="1"/>
      </tp>
    </main>
    <main first="rtdsrv.744f5a5b158d4a3880549a6d9cd0306a">
      <tp t="s">
        <v>FreqAnnual</v>
        <stp/>
        <stp>FreqAnnual</stp>
        <stp>1</stp>
        <tr r="B19" s="1"/>
      </tp>
      <tp t="s">
        <v>schedule111</v>
        <stp/>
        <stp>schedule111</stp>
        <stp>292560707</stp>
        <tr r="P112" s="1"/>
      </tp>
    </main>
    <main first="rtdsrv.744f5a5b158d4a3880549a6d9cd0306a">
      <tp t="s">
        <v>schedule110</v>
        <stp/>
        <stp>schedule110</stp>
        <stp>292560707</stp>
        <tr r="P111" s="1"/>
      </tp>
      <tp t="s">
        <v>schedule120</v>
        <stp/>
        <stp>schedule120</stp>
        <stp>292560707</stp>
        <tr r="P121" s="1"/>
      </tp>
    </main>
    <main first="rtdsrv.744f5a5b158d4a3880549a6d9cd0306a">
      <tp t="s">
        <v>schedule113</v>
        <stp/>
        <stp>schedule113</stp>
        <stp>292560707</stp>
        <tr r="P114" s="1"/>
      </tp>
    </main>
    <main first="rtdsrv.744f5a5b158d4a3880549a6d9cd0306a">
      <tp t="s">
        <v>schedule112</v>
        <stp/>
        <stp>schedule112</stp>
        <stp>292560707</stp>
        <tr r="P113" s="1"/>
      </tp>
      <tp t="s">
        <v>null</v>
        <stp/>
        <stp>null</stp>
        <stp>0</stp>
        <tr r="A9" s="1"/>
      </tp>
    </main>
    <main first="rtdsrv.744f5a5b158d4a3880549a6d9cd0306a">
      <tp t="s">
        <v>schedule115</v>
        <stp/>
        <stp>schedule115</stp>
        <stp>292560707</stp>
        <tr r="P116" s="1"/>
      </tp>
    </main>
    <main first="rtdsrv.744f5a5b158d4a3880549a6d9cd0306a">
      <tp t="s">
        <v>schedule114</v>
        <stp/>
        <stp>schedule114</stp>
        <stp>292560707</stp>
        <tr r="P115" s="1"/>
      </tp>
    </main>
    <main first="rtdsrv.744f5a5b158d4a3880549a6d9cd0306a">
      <tp t="s">
        <v>schedule107</v>
        <stp/>
        <stp>schedule107</stp>
        <stp>292560707</stp>
        <tr r="P108" s="1"/>
      </tp>
      <tp t="s">
        <v>schedule117</v>
        <stp/>
        <stp>schedule117</stp>
        <stp>292560707</stp>
        <tr r="P118" s="1"/>
      </tp>
    </main>
    <main first="rtdsrv.744f5a5b158d4a3880549a6d9cd0306a">
      <tp t="s">
        <v>schedule106</v>
        <stp/>
        <stp>schedule106</stp>
        <stp>292560707</stp>
        <tr r="P107" s="1"/>
      </tp>
      <tp t="s">
        <v>schedule116</v>
        <stp/>
        <stp>schedule116</stp>
        <stp>292560707</stp>
        <tr r="P117" s="1"/>
      </tp>
    </main>
    <main first="rtdsrv.744f5a5b158d4a3880549a6d9cd0306a">
      <tp t="s">
        <v>clock</v>
        <stp/>
        <stp>clock</stp>
        <stp>-367521373</stp>
        <tr r="A2" s="1"/>
      </tp>
    </main>
    <main first="rtdsrv.744f5a5b158d4a3880549a6d9cd0306a">
      <tp t="s">
        <v>Today</v>
        <stp/>
        <stp>Today</stp>
        <stp>0</stp>
        <tr r="A1" s="1"/>
      </tp>
    </main>
    <main first="rtdsrv.744f5a5b158d4a3880549a6d9cd0306a">
      <tp t="s">
        <v>schedule1</v>
        <stp/>
        <stp>schedule1</stp>
        <stp>-1318052029</stp>
        <tr r="P2" s="1"/>
      </tp>
      <tp t="s">
        <v>schedule3</v>
        <stp/>
        <stp>schedule3</stp>
        <stp>-1318052029</stp>
        <tr r="P4" s="1"/>
      </tp>
      <tp t="s">
        <v>schedule2</v>
        <stp/>
        <stp>schedule2</stp>
        <stp>-1318052029</stp>
        <tr r="P3" s="1"/>
      </tp>
      <tp t="s">
        <v>schedule5</v>
        <stp/>
        <stp>schedule5</stp>
        <stp>-1318052029</stp>
        <tr r="P6" s="1"/>
      </tp>
      <tp t="s">
        <v>schedule4</v>
        <stp/>
        <stp>schedule4</stp>
        <stp>-1318052029</stp>
        <tr r="P5" s="1"/>
      </tp>
      <tp t="s">
        <v>schedule7</v>
        <stp/>
        <stp>schedule7</stp>
        <stp>-1318052029</stp>
        <tr r="P8" s="1"/>
      </tp>
      <tp t="s">
        <v>schedule6</v>
        <stp/>
        <stp>schedule6</stp>
        <stp>-1318052029</stp>
        <tr r="P7" s="1"/>
      </tp>
      <tp t="s">
        <v>schedule9</v>
        <stp/>
        <stp>schedule9</stp>
        <stp>-1318052029</stp>
        <tr r="P10" s="1"/>
      </tp>
      <tp t="s">
        <v>schedule8</v>
        <stp/>
        <stp>schedule8</stp>
        <stp>-1318052029</stp>
        <tr r="P9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03CE7-FFA7-477C-A104-C200AC232856}" name="Table1" displayName="Table1" ref="A11:B16" totalsRowShown="0" dataDxfId="5" tableBorderDxfId="7" dataCellStyle="Normal_Sheet1_1">
  <autoFilter ref="A11:B16" xr:uid="{391CE740-36F3-45AF-A337-C2FB784A7080}"/>
  <tableColumns count="2">
    <tableColumn id="1" xr3:uid="{E2E3A9A7-08AB-4DBE-B950-B107F4E37CAC}" name="Mature" dataDxfId="6" dataCellStyle="Normal_Sheet1_1"/>
    <tableColumn id="2" xr3:uid="{6F45B979-0DCC-40F8-8268-75F3102E1843}" name="Handle" dataDxfId="3" dataCellStyle="Normal_Sheet1_1">
      <calculatedColumnFormula>+_xll._TARGET_advance1($A$11&amp;A12,$A$3,$A$4,A12,"Years","ModifiedFollowing",FALSE)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24D45-1EA2-4874-B023-9E763AC0B008}" name="Table2" displayName="Table2" ref="A18:B20" totalsRowShown="0">
  <autoFilter ref="A18:B20" xr:uid="{2319C595-5DDE-420C-952D-D74133338F89}"/>
  <sortState xmlns:xlrd2="http://schemas.microsoft.com/office/spreadsheetml/2017/richdata2" ref="A19:B20">
    <sortCondition ref="A19:A20"/>
  </sortState>
  <tableColumns count="2">
    <tableColumn id="1" xr3:uid="{3E7F3656-EE6A-4812-BB07-705C3019427D}" name="Freq" dataDxfId="4" dataCellStyle="Normal_Sheet1_1"/>
    <tableColumn id="2" xr3:uid="{56292002-80B7-41B9-BF08-19A90E797805}" name="Handle">
      <calculatedColumnFormula>+_xll._Period2($A$18&amp;A19,A19)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E7404D-6757-4252-92DB-FCA0DE37C73B}" name="Table3" displayName="Table3" ref="A22:B26" totalsRowShown="0">
  <autoFilter ref="A22:B26" xr:uid="{CBD95603-F792-4D72-A28B-0BD6BABF102A}"/>
  <tableColumns count="2">
    <tableColumn id="1" xr3:uid="{65CDC919-53ED-4D63-AA0D-F2602E345AF0}" name="Yield" dataDxfId="2"/>
    <tableColumn id="2" xr3:uid="{93C96CB1-A286-4F74-B92E-B74F63D4E9D5}" name="Handle" dataDxfId="1">
      <calculatedColumnFormula>+_xll._SimpleQuote1(Table3[[#Headers],[Yield]]&amp;Table3[[#This Row],[Yield]],Table3[[#This Row],[Yield]])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C14513-57D5-43CE-ADF0-A1442472CF44}" name="Table4" displayName="Table4" ref="A28:B32" totalsRowShown="0">
  <autoFilter ref="A28:B32" xr:uid="{04734BA8-B686-4BA5-B3AB-D10F51A4F33C}"/>
  <tableColumns count="2">
    <tableColumn id="1" xr3:uid="{B205272C-66F2-498D-A632-EB20BC10FC87}" name="Flat">
      <calculatedColumnFormula>B23</calculatedColumnFormula>
    </tableColumn>
    <tableColumn id="2" xr3:uid="{D821C273-C2A5-412D-877A-547023CA6775}" name="Handle" dataDxfId="0">
      <calculatedColumnFormula>+_xll._FlatForward(Table4[[#Headers],[Flat]]&amp;Table4[[#This Row],[Flat]],$A$4,Table4[[#This Row],[Flat]])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728A-D864-4666-BF40-82666DFDA925}">
  <sheetPr codeName="Sheet1"/>
  <dimension ref="A1:P145"/>
  <sheetViews>
    <sheetView showFormulas="1" tabSelected="1" workbookViewId="0">
      <selection activeCell="A18" sqref="A18"/>
    </sheetView>
  </sheetViews>
  <sheetFormatPr defaultRowHeight="14.5" x14ac:dyDescent="0.35"/>
  <cols>
    <col min="1" max="1" width="27.08984375" customWidth="1"/>
    <col min="2" max="2" width="31.54296875" customWidth="1"/>
    <col min="5" max="5" width="8.7265625" style="1"/>
    <col min="6" max="6" width="13.36328125" customWidth="1"/>
    <col min="7" max="7" width="8.7265625" style="1"/>
    <col min="8" max="8" width="10.6328125" bestFit="1" customWidth="1"/>
    <col min="9" max="9" width="33" customWidth="1"/>
    <col min="10" max="15" width="22.26953125" customWidth="1"/>
  </cols>
  <sheetData>
    <row r="1" spans="1:16" x14ac:dyDescent="0.35">
      <c r="A1" t="str">
        <f>+_xll._Today()</f>
        <v>Today</v>
      </c>
      <c r="C1" t="s">
        <v>7</v>
      </c>
      <c r="D1" s="5" t="s">
        <v>3</v>
      </c>
      <c r="E1" s="8" t="s">
        <v>0</v>
      </c>
      <c r="F1" s="5" t="s">
        <v>9</v>
      </c>
      <c r="G1" s="8" t="s">
        <v>4</v>
      </c>
      <c r="H1" t="s">
        <v>5</v>
      </c>
      <c r="I1" t="s">
        <v>6</v>
      </c>
      <c r="P1" t="s">
        <v>8</v>
      </c>
    </row>
    <row r="2" spans="1:16" x14ac:dyDescent="0.35">
      <c r="A2" t="str">
        <f>+_xll._Date1("clock",A1)</f>
        <v>clock</v>
      </c>
      <c r="C2">
        <f>1</f>
        <v>1</v>
      </c>
      <c r="D2" s="6">
        <v>3</v>
      </c>
      <c r="E2" s="9">
        <v>0.02</v>
      </c>
      <c r="F2" s="7" t="s">
        <v>1</v>
      </c>
      <c r="G2" s="9">
        <v>0.03</v>
      </c>
      <c r="H2" s="4">
        <v>100</v>
      </c>
      <c r="I2" t="str">
        <f>VLOOKUP(D2,Table1[],2,TRUE)</f>
        <v>Mature3</v>
      </c>
      <c r="J2" t="str">
        <f>VLOOKUP(F2,Table2[],2,TRUE)</f>
        <v>FreqSemiannual</v>
      </c>
      <c r="K2" t="str">
        <f>VLOOKUP(G2,Table3[],2,TRUE)</f>
        <v>Yield0.03</v>
      </c>
      <c r="P2" t="str">
        <f>+_xll._Schedule($P$1&amp;C2,$A$4,I2,J2,$A$3,"Unadjusted","Unadjusted","Backward",FALSE,$A$9,$A$9)</f>
        <v>schedule1</v>
      </c>
    </row>
    <row r="3" spans="1:16" x14ac:dyDescent="0.35">
      <c r="A3" t="str">
        <f>+_xll._TARGET("calendar")</f>
        <v>calendar</v>
      </c>
      <c r="C3">
        <f>C2+1</f>
        <v>2</v>
      </c>
      <c r="D3" s="6">
        <v>5</v>
      </c>
      <c r="E3" s="9">
        <v>0.02</v>
      </c>
      <c r="F3" s="7" t="s">
        <v>1</v>
      </c>
      <c r="G3" s="9">
        <v>0.03</v>
      </c>
      <c r="H3" s="4">
        <v>100</v>
      </c>
      <c r="I3" t="str">
        <f>VLOOKUP(D3,Table1[],2,TRUE)</f>
        <v>Mature5</v>
      </c>
      <c r="J3" t="str">
        <f>VLOOKUP(F3,Table2[],2,TRUE)</f>
        <v>FreqSemiannual</v>
      </c>
      <c r="K3" t="str">
        <f>VLOOKUP(G3,Table3[],2,TRUE)</f>
        <v>Yield0.03</v>
      </c>
      <c r="P3" t="str">
        <f>+_xll._Schedule($P$1&amp;C3,$A$4,I3,J3,$A$3,"Unadjusted","Unadjusted","Backward",FALSE,$A$9,$A$9)</f>
        <v>schedule2</v>
      </c>
    </row>
    <row r="4" spans="1:16" x14ac:dyDescent="0.35">
      <c r="A4" t="str">
        <f>+_xll._TARGET_adjust("priceday",A3,A2,"Following")</f>
        <v>priceday</v>
      </c>
      <c r="C4">
        <f t="shared" ref="C4:C67" si="0">C3+1</f>
        <v>3</v>
      </c>
      <c r="D4" s="6">
        <v>10</v>
      </c>
      <c r="E4" s="9">
        <v>0.02</v>
      </c>
      <c r="F4" s="7" t="s">
        <v>1</v>
      </c>
      <c r="G4" s="9">
        <v>0.03</v>
      </c>
      <c r="H4" s="4">
        <v>100</v>
      </c>
      <c r="I4" t="str">
        <f>VLOOKUP(D4,Table1[],2,TRUE)</f>
        <v>Mature10</v>
      </c>
      <c r="J4" t="str">
        <f>VLOOKUP(F4,Table2[],2,TRUE)</f>
        <v>FreqSemiannual</v>
      </c>
      <c r="K4" t="str">
        <f>VLOOKUP(G4,Table3[],2,TRUE)</f>
        <v>Yield0.03</v>
      </c>
      <c r="P4" t="str">
        <f>+_xll._Schedule($P$1&amp;C4,$A$4,I4,J4,$A$3,"Unadjusted","Unadjusted","Backward",FALSE,$A$9,$A$9)</f>
        <v>schedule3</v>
      </c>
    </row>
    <row r="5" spans="1:16" x14ac:dyDescent="0.35">
      <c r="A5" t="str">
        <f>+_xll._ActualActual1("day Count","ISMA")</f>
        <v>#Object reference not set to an instance of an object.</v>
      </c>
      <c r="C5">
        <f t="shared" si="0"/>
        <v>4</v>
      </c>
      <c r="D5" s="6">
        <v>15</v>
      </c>
      <c r="E5" s="9">
        <v>0.02</v>
      </c>
      <c r="F5" s="7" t="s">
        <v>1</v>
      </c>
      <c r="G5" s="9">
        <v>0.03</v>
      </c>
      <c r="H5" s="4">
        <v>100</v>
      </c>
      <c r="I5" t="str">
        <f>VLOOKUP(D5,Table1[],2,TRUE)</f>
        <v>Mature15</v>
      </c>
      <c r="J5" t="str">
        <f>VLOOKUP(F5,Table2[],2,TRUE)</f>
        <v>FreqSemiannual</v>
      </c>
      <c r="K5" t="str">
        <f>VLOOKUP(G5,Table3[],2,TRUE)</f>
        <v>Yield0.03</v>
      </c>
      <c r="P5" t="str">
        <f>+_xll._Schedule($P$1&amp;C5,$A$4,I5,J5,$A$3,"Unadjusted","Unadjusted","Backward",FALSE,$A$9,$A$9)</f>
        <v>schedule4</v>
      </c>
    </row>
    <row r="6" spans="1:16" x14ac:dyDescent="0.35">
      <c r="C6">
        <f t="shared" si="0"/>
        <v>5</v>
      </c>
      <c r="D6" s="6">
        <v>20</v>
      </c>
      <c r="E6" s="9">
        <v>0.02</v>
      </c>
      <c r="F6" s="7" t="s">
        <v>1</v>
      </c>
      <c r="G6" s="9">
        <v>0.03</v>
      </c>
      <c r="H6" s="4">
        <v>100</v>
      </c>
      <c r="I6" t="str">
        <f>VLOOKUP(D6,Table1[],2,TRUE)</f>
        <v>Mature20</v>
      </c>
      <c r="J6" t="str">
        <f>VLOOKUP(F6,Table2[],2,TRUE)</f>
        <v>FreqSemiannual</v>
      </c>
      <c r="K6" t="str">
        <f>VLOOKUP(G6,Table3[],2,TRUE)</f>
        <v>Yield0.03</v>
      </c>
      <c r="P6" t="str">
        <f>+_xll._Schedule($P$1&amp;C6,$A$4,I6,J6,$A$3,"Unadjusted","Unadjusted","Backward",FALSE,$A$9,$A$9)</f>
        <v>schedule5</v>
      </c>
    </row>
    <row r="7" spans="1:16" x14ac:dyDescent="0.35">
      <c r="C7">
        <f t="shared" si="0"/>
        <v>6</v>
      </c>
      <c r="D7" s="6">
        <v>3</v>
      </c>
      <c r="E7" s="9">
        <v>0.05</v>
      </c>
      <c r="F7" s="7" t="s">
        <v>1</v>
      </c>
      <c r="G7" s="9">
        <v>0.03</v>
      </c>
      <c r="H7" s="4">
        <v>100</v>
      </c>
      <c r="I7" t="str">
        <f>VLOOKUP(D7,Table1[],2,TRUE)</f>
        <v>Mature3</v>
      </c>
      <c r="J7" t="str">
        <f>VLOOKUP(F7,Table2[],2,TRUE)</f>
        <v>FreqSemiannual</v>
      </c>
      <c r="K7" t="str">
        <f>VLOOKUP(G7,Table3[],2,TRUE)</f>
        <v>Yield0.03</v>
      </c>
      <c r="P7" t="str">
        <f>+_xll._Schedule($P$1&amp;C7,$A$4,I7,J7,$A$3,"Unadjusted","Unadjusted","Backward",FALSE,$A$9,$A$9)</f>
        <v>schedule6</v>
      </c>
    </row>
    <row r="8" spans="1:16" x14ac:dyDescent="0.35">
      <c r="C8">
        <f t="shared" si="0"/>
        <v>7</v>
      </c>
      <c r="D8" s="6">
        <v>5</v>
      </c>
      <c r="E8" s="9">
        <v>0.05</v>
      </c>
      <c r="F8" s="7" t="s">
        <v>1</v>
      </c>
      <c r="G8" s="9">
        <v>0.03</v>
      </c>
      <c r="H8" s="4">
        <v>100</v>
      </c>
      <c r="I8" t="str">
        <f>VLOOKUP(D8,Table1[],2,TRUE)</f>
        <v>Mature5</v>
      </c>
      <c r="J8" t="str">
        <f>VLOOKUP(F8,Table2[],2,TRUE)</f>
        <v>FreqSemiannual</v>
      </c>
      <c r="K8" t="str">
        <f>VLOOKUP(G8,Table3[],2,TRUE)</f>
        <v>Yield0.03</v>
      </c>
      <c r="P8" t="str">
        <f>+_xll._Schedule($P$1&amp;C8,$A$4,I8,J8,$A$3,"Unadjusted","Unadjusted","Backward",FALSE,$A$9,$A$9)</f>
        <v>schedule7</v>
      </c>
    </row>
    <row r="9" spans="1:16" x14ac:dyDescent="0.35">
      <c r="A9" t="str">
        <f>+_xll._Date("null")</f>
        <v>null</v>
      </c>
      <c r="C9">
        <f t="shared" si="0"/>
        <v>8</v>
      </c>
      <c r="D9" s="6">
        <v>10</v>
      </c>
      <c r="E9" s="9">
        <v>0.05</v>
      </c>
      <c r="F9" s="7" t="s">
        <v>1</v>
      </c>
      <c r="G9" s="9">
        <v>0.03</v>
      </c>
      <c r="H9" s="4">
        <v>100</v>
      </c>
      <c r="I9" t="str">
        <f>VLOOKUP(D9,Table1[],2,TRUE)</f>
        <v>Mature10</v>
      </c>
      <c r="J9" t="str">
        <f>VLOOKUP(F9,Table2[],2,TRUE)</f>
        <v>FreqSemiannual</v>
      </c>
      <c r="K9" t="str">
        <f>VLOOKUP(G9,Table3[],2,TRUE)</f>
        <v>Yield0.03</v>
      </c>
      <c r="P9" t="str">
        <f>+_xll._Schedule($P$1&amp;C9,$A$4,I9,J9,$A$3,"Unadjusted","Unadjusted","Backward",FALSE,$A$9,$A$9)</f>
        <v>schedule8</v>
      </c>
    </row>
    <row r="10" spans="1:16" x14ac:dyDescent="0.35">
      <c r="C10">
        <f t="shared" si="0"/>
        <v>9</v>
      </c>
      <c r="D10" s="6">
        <v>15</v>
      </c>
      <c r="E10" s="9">
        <v>0.05</v>
      </c>
      <c r="F10" s="7" t="s">
        <v>1</v>
      </c>
      <c r="G10" s="9">
        <v>0.03</v>
      </c>
      <c r="H10" s="4">
        <v>100</v>
      </c>
      <c r="I10" t="str">
        <f>VLOOKUP(D10,Table1[],2,TRUE)</f>
        <v>Mature15</v>
      </c>
      <c r="J10" t="str">
        <f>VLOOKUP(F10,Table2[],2,TRUE)</f>
        <v>FreqSemiannual</v>
      </c>
      <c r="K10" t="str">
        <f>VLOOKUP(G10,Table3[],2,TRUE)</f>
        <v>Yield0.03</v>
      </c>
      <c r="P10" t="str">
        <f>+_xll._Schedule($P$1&amp;C10,$A$4,I10,J10,$A$3,"Unadjusted","Unadjusted","Backward",FALSE,$A$9,$A$9)</f>
        <v>schedule9</v>
      </c>
    </row>
    <row r="11" spans="1:16" x14ac:dyDescent="0.35">
      <c r="A11" t="s">
        <v>12</v>
      </c>
      <c r="B11" t="s">
        <v>10</v>
      </c>
      <c r="C11">
        <f t="shared" si="0"/>
        <v>10</v>
      </c>
      <c r="D11" s="6">
        <v>20</v>
      </c>
      <c r="E11" s="9">
        <v>0.05</v>
      </c>
      <c r="F11" s="7" t="s">
        <v>1</v>
      </c>
      <c r="G11" s="9">
        <v>0.03</v>
      </c>
      <c r="H11" s="4">
        <v>100</v>
      </c>
      <c r="I11" t="str">
        <f>VLOOKUP(D11,Table1[],2,TRUE)</f>
        <v>Mature20</v>
      </c>
      <c r="J11" t="str">
        <f>VLOOKUP(F11,Table2[],2,TRUE)</f>
        <v>FreqSemiannual</v>
      </c>
      <c r="K11" t="str">
        <f>VLOOKUP(G11,Table3[],2,TRUE)</f>
        <v>Yield0.03</v>
      </c>
      <c r="P11" t="str">
        <f>+_xll._Schedule($P$1&amp;C11,$A$4,I11,J11,$A$3,"Unadjusted","Unadjusted","Backward",FALSE,$A$9,$A$9)</f>
        <v>schedule10</v>
      </c>
    </row>
    <row r="12" spans="1:16" x14ac:dyDescent="0.35">
      <c r="A12" s="6">
        <v>3</v>
      </c>
      <c r="B12" s="11" t="str">
        <f>+_xll._TARGET_advance1($A$11&amp;A12,$A$3,$A$4,A12,"Years","ModifiedFollowing",FALSE)</f>
        <v>Mature3</v>
      </c>
      <c r="C12">
        <f t="shared" si="0"/>
        <v>11</v>
      </c>
      <c r="D12" s="6">
        <v>3</v>
      </c>
      <c r="E12" s="9">
        <v>0.08</v>
      </c>
      <c r="F12" s="7" t="s">
        <v>1</v>
      </c>
      <c r="G12" s="9">
        <v>0.03</v>
      </c>
      <c r="H12" s="4">
        <v>100</v>
      </c>
      <c r="I12" t="str">
        <f>VLOOKUP(D12,Table1[],2,TRUE)</f>
        <v>Mature3</v>
      </c>
      <c r="J12" t="str">
        <f>VLOOKUP(F12,Table2[],2,TRUE)</f>
        <v>FreqSemiannual</v>
      </c>
      <c r="K12" t="str">
        <f>VLOOKUP(G12,Table3[],2,TRUE)</f>
        <v>Yield0.03</v>
      </c>
      <c r="P12" t="str">
        <f>+_xll._Schedule($P$1&amp;C12,$A$4,I12,J12,$A$3,"Unadjusted","Unadjusted","Backward",FALSE,$A$9,$A$9)</f>
        <v>schedule11</v>
      </c>
    </row>
    <row r="13" spans="1:16" x14ac:dyDescent="0.35">
      <c r="A13" s="6">
        <v>5</v>
      </c>
      <c r="B13" s="6" t="str">
        <f>+_xll._TARGET_advance1($A$11&amp;A13,$A$3,$A$4,A13,"Years","ModifiedFollowing",FALSE)</f>
        <v>Mature5</v>
      </c>
      <c r="C13">
        <f t="shared" si="0"/>
        <v>12</v>
      </c>
      <c r="D13" s="6">
        <v>5</v>
      </c>
      <c r="E13" s="9">
        <v>0.08</v>
      </c>
      <c r="F13" s="7" t="s">
        <v>1</v>
      </c>
      <c r="G13" s="9">
        <v>0.03</v>
      </c>
      <c r="H13" s="4">
        <v>100</v>
      </c>
      <c r="I13" t="str">
        <f>VLOOKUP(D13,Table1[],2,TRUE)</f>
        <v>Mature5</v>
      </c>
      <c r="J13" t="str">
        <f>VLOOKUP(F13,Table2[],2,TRUE)</f>
        <v>FreqSemiannual</v>
      </c>
      <c r="K13" t="str">
        <f>VLOOKUP(G13,Table3[],2,TRUE)</f>
        <v>Yield0.03</v>
      </c>
      <c r="P13" t="str">
        <f>+_xll._Schedule($P$1&amp;C13,$A$4,I13,J13,$A$3,"Unadjusted","Unadjusted","Backward",FALSE,$A$9,$A$9)</f>
        <v>schedule12</v>
      </c>
    </row>
    <row r="14" spans="1:16" x14ac:dyDescent="0.35">
      <c r="A14" s="6">
        <v>10</v>
      </c>
      <c r="B14" s="6" t="str">
        <f>+_xll._TARGET_advance1($A$11&amp;A14,$A$3,$A$4,A14,"Years","ModifiedFollowing",FALSE)</f>
        <v>Mature10</v>
      </c>
      <c r="C14">
        <f t="shared" si="0"/>
        <v>13</v>
      </c>
      <c r="D14" s="6">
        <v>10</v>
      </c>
      <c r="E14" s="9">
        <v>0.08</v>
      </c>
      <c r="F14" s="7" t="s">
        <v>1</v>
      </c>
      <c r="G14" s="9">
        <v>0.03</v>
      </c>
      <c r="H14" s="4">
        <v>100</v>
      </c>
      <c r="I14" t="str">
        <f>VLOOKUP(D14,Table1[],2,TRUE)</f>
        <v>Mature10</v>
      </c>
      <c r="J14" t="str">
        <f>VLOOKUP(F14,Table2[],2,TRUE)</f>
        <v>FreqSemiannual</v>
      </c>
      <c r="K14" t="str">
        <f>VLOOKUP(G14,Table3[],2,TRUE)</f>
        <v>Yield0.03</v>
      </c>
      <c r="P14" t="str">
        <f>+_xll._Schedule($P$1&amp;C14,$A$4,I14,J14,$A$3,"Unadjusted","Unadjusted","Backward",FALSE,$A$9,$A$9)</f>
        <v>schedule13</v>
      </c>
    </row>
    <row r="15" spans="1:16" x14ac:dyDescent="0.35">
      <c r="A15" s="6">
        <v>15</v>
      </c>
      <c r="B15" s="6" t="str">
        <f>+_xll._TARGET_advance1($A$11&amp;A15,$A$3,$A$4,A15,"Years","ModifiedFollowing",FALSE)</f>
        <v>Mature15</v>
      </c>
      <c r="C15">
        <f t="shared" si="0"/>
        <v>14</v>
      </c>
      <c r="D15" s="6">
        <v>15</v>
      </c>
      <c r="E15" s="9">
        <v>0.08</v>
      </c>
      <c r="F15" s="7" t="s">
        <v>1</v>
      </c>
      <c r="G15" s="9">
        <v>0.03</v>
      </c>
      <c r="H15" s="4">
        <v>100</v>
      </c>
      <c r="I15" t="str">
        <f>VLOOKUP(D15,Table1[],2,TRUE)</f>
        <v>Mature15</v>
      </c>
      <c r="J15" t="str">
        <f>VLOOKUP(F15,Table2[],2,TRUE)</f>
        <v>FreqSemiannual</v>
      </c>
      <c r="K15" t="str">
        <f>VLOOKUP(G15,Table3[],2,TRUE)</f>
        <v>Yield0.03</v>
      </c>
      <c r="P15" t="str">
        <f>+_xll._Schedule($P$1&amp;C15,$A$4,I15,J15,$A$3,"Unadjusted","Unadjusted","Backward",FALSE,$A$9,$A$9)</f>
        <v>schedule14</v>
      </c>
    </row>
    <row r="16" spans="1:16" x14ac:dyDescent="0.35">
      <c r="A16" s="6">
        <v>20</v>
      </c>
      <c r="B16" s="12" t="str">
        <f>+_xll._TARGET_advance1($A$11&amp;A16,$A$3,$A$4,A16,"Years","ModifiedFollowing",FALSE)</f>
        <v>Mature20</v>
      </c>
      <c r="C16">
        <f t="shared" si="0"/>
        <v>15</v>
      </c>
      <c r="D16" s="6">
        <v>20</v>
      </c>
      <c r="E16" s="9">
        <v>0.08</v>
      </c>
      <c r="F16" s="7" t="s">
        <v>1</v>
      </c>
      <c r="G16" s="9">
        <v>0.03</v>
      </c>
      <c r="H16" s="4">
        <v>100</v>
      </c>
      <c r="I16" t="str">
        <f>VLOOKUP(D16,Table1[],2,TRUE)</f>
        <v>Mature20</v>
      </c>
      <c r="J16" t="str">
        <f>VLOOKUP(F16,Table2[],2,TRUE)</f>
        <v>FreqSemiannual</v>
      </c>
      <c r="K16" t="str">
        <f>VLOOKUP(G16,Table3[],2,TRUE)</f>
        <v>Yield0.03</v>
      </c>
      <c r="P16" t="str">
        <f>+_xll._Schedule($P$1&amp;C16,$A$4,I16,J16,$A$3,"Unadjusted","Unadjusted","Backward",FALSE,$A$9,$A$9)</f>
        <v>schedule15</v>
      </c>
    </row>
    <row r="17" spans="1:16" x14ac:dyDescent="0.35">
      <c r="C17">
        <f t="shared" si="0"/>
        <v>16</v>
      </c>
      <c r="D17" s="6">
        <v>3</v>
      </c>
      <c r="E17" s="9">
        <v>0.02</v>
      </c>
      <c r="F17" s="7" t="s">
        <v>2</v>
      </c>
      <c r="G17" s="9">
        <v>0.03</v>
      </c>
      <c r="H17" s="4">
        <v>100</v>
      </c>
      <c r="I17" t="str">
        <f>VLOOKUP(D17,Table1[],2,TRUE)</f>
        <v>Mature3</v>
      </c>
      <c r="J17" t="str">
        <f>VLOOKUP(F17,Table2[],2,TRUE)</f>
        <v>FreqAnnual</v>
      </c>
      <c r="K17" t="str">
        <f>VLOOKUP(G17,Table3[],2,TRUE)</f>
        <v>Yield0.03</v>
      </c>
      <c r="P17" t="str">
        <f>+_xll._Schedule($P$1&amp;C17,$A$4,I17,J17,$A$3,"Unadjusted","Unadjusted","Backward",FALSE,$A$9,$A$9)</f>
        <v>schedule16</v>
      </c>
    </row>
    <row r="18" spans="1:16" x14ac:dyDescent="0.35">
      <c r="A18" t="s">
        <v>11</v>
      </c>
      <c r="B18" t="s">
        <v>10</v>
      </c>
      <c r="C18">
        <f t="shared" si="0"/>
        <v>17</v>
      </c>
      <c r="D18" s="6">
        <v>5</v>
      </c>
      <c r="E18" s="9">
        <v>0.02</v>
      </c>
      <c r="F18" s="7" t="s">
        <v>2</v>
      </c>
      <c r="G18" s="9">
        <v>0.03</v>
      </c>
      <c r="H18" s="4">
        <v>100</v>
      </c>
      <c r="I18" t="str">
        <f>VLOOKUP(D18,Table1[],2,TRUE)</f>
        <v>Mature5</v>
      </c>
      <c r="J18" t="str">
        <f>VLOOKUP(F18,Table2[],2,TRUE)</f>
        <v>FreqAnnual</v>
      </c>
      <c r="K18" t="str">
        <f>VLOOKUP(G18,Table3[],2,TRUE)</f>
        <v>Yield0.03</v>
      </c>
      <c r="P18" t="str">
        <f>+_xll._Schedule($P$1&amp;C18,$A$4,I18,J18,$A$3,"Unadjusted","Unadjusted","Backward",FALSE,$A$9,$A$9)</f>
        <v>schedule17</v>
      </c>
    </row>
    <row r="19" spans="1:16" x14ac:dyDescent="0.35">
      <c r="A19" s="7" t="s">
        <v>2</v>
      </c>
      <c r="B19" t="str">
        <f>+_xll._Period2($A$18&amp;A19,A19)</f>
        <v>FreqAnnual</v>
      </c>
      <c r="C19">
        <f t="shared" si="0"/>
        <v>18</v>
      </c>
      <c r="D19" s="6">
        <v>10</v>
      </c>
      <c r="E19" s="9">
        <v>0.02</v>
      </c>
      <c r="F19" s="7" t="s">
        <v>2</v>
      </c>
      <c r="G19" s="9">
        <v>0.03</v>
      </c>
      <c r="H19" s="4">
        <v>100</v>
      </c>
      <c r="I19" t="str">
        <f>VLOOKUP(D19,Table1[],2,TRUE)</f>
        <v>Mature10</v>
      </c>
      <c r="J19" t="str">
        <f>VLOOKUP(F19,Table2[],2,TRUE)</f>
        <v>FreqAnnual</v>
      </c>
      <c r="K19" t="str">
        <f>VLOOKUP(G19,Table3[],2,TRUE)</f>
        <v>Yield0.03</v>
      </c>
      <c r="P19" t="str">
        <f>+_xll._Schedule($P$1&amp;C19,$A$4,I19,J19,$A$3,"Unadjusted","Unadjusted","Backward",FALSE,$A$9,$A$9)</f>
        <v>schedule18</v>
      </c>
    </row>
    <row r="20" spans="1:16" x14ac:dyDescent="0.35">
      <c r="A20" s="7" t="s">
        <v>1</v>
      </c>
      <c r="B20" t="str">
        <f>+_xll._Period2($A$18&amp;A20,A20)</f>
        <v>FreqSemiannual</v>
      </c>
      <c r="C20">
        <f t="shared" si="0"/>
        <v>19</v>
      </c>
      <c r="D20" s="6">
        <v>15</v>
      </c>
      <c r="E20" s="9">
        <v>0.02</v>
      </c>
      <c r="F20" s="7" t="s">
        <v>2</v>
      </c>
      <c r="G20" s="9">
        <v>0.03</v>
      </c>
      <c r="H20" s="4">
        <v>100</v>
      </c>
      <c r="I20" t="str">
        <f>VLOOKUP(D20,Table1[],2,TRUE)</f>
        <v>Mature15</v>
      </c>
      <c r="J20" t="str">
        <f>VLOOKUP(F20,Table2[],2,TRUE)</f>
        <v>FreqAnnual</v>
      </c>
      <c r="K20" t="str">
        <f>VLOOKUP(G20,Table3[],2,TRUE)</f>
        <v>Yield0.03</v>
      </c>
      <c r="P20" t="str">
        <f>+_xll._Schedule($P$1&amp;C20,$A$4,I20,J20,$A$3,"Unadjusted","Unadjusted","Backward",FALSE,$A$9,$A$9)</f>
        <v>schedule19</v>
      </c>
    </row>
    <row r="21" spans="1:16" x14ac:dyDescent="0.35">
      <c r="C21">
        <f t="shared" si="0"/>
        <v>20</v>
      </c>
      <c r="D21" s="6">
        <v>20</v>
      </c>
      <c r="E21" s="9">
        <v>0.02</v>
      </c>
      <c r="F21" s="7" t="s">
        <v>2</v>
      </c>
      <c r="G21" s="9">
        <v>0.03</v>
      </c>
      <c r="H21" s="4">
        <v>100</v>
      </c>
      <c r="I21" t="str">
        <f>VLOOKUP(D21,Table1[],2,TRUE)</f>
        <v>Mature20</v>
      </c>
      <c r="J21" t="str">
        <f>VLOOKUP(F21,Table2[],2,TRUE)</f>
        <v>FreqAnnual</v>
      </c>
      <c r="K21" t="str">
        <f>VLOOKUP(G21,Table3[],2,TRUE)</f>
        <v>Yield0.03</v>
      </c>
      <c r="P21" t="str">
        <f>+_xll._Schedule($P$1&amp;C21,$A$4,I21,J21,$A$3,"Unadjusted","Unadjusted","Backward",FALSE,$A$9,$A$9)</f>
        <v>schedule20</v>
      </c>
    </row>
    <row r="22" spans="1:16" x14ac:dyDescent="0.35">
      <c r="A22" t="s">
        <v>13</v>
      </c>
      <c r="B22" t="s">
        <v>10</v>
      </c>
      <c r="C22">
        <f t="shared" si="0"/>
        <v>21</v>
      </c>
      <c r="D22" s="6">
        <v>3</v>
      </c>
      <c r="E22" s="9">
        <v>0.05</v>
      </c>
      <c r="F22" s="7" t="s">
        <v>2</v>
      </c>
      <c r="G22" s="9">
        <v>0.03</v>
      </c>
      <c r="H22" s="4">
        <v>100</v>
      </c>
      <c r="I22" t="str">
        <f>VLOOKUP(D22,Table1[],2,TRUE)</f>
        <v>Mature3</v>
      </c>
      <c r="J22" t="str">
        <f>VLOOKUP(F22,Table2[],2,TRUE)</f>
        <v>FreqAnnual</v>
      </c>
      <c r="K22" t="str">
        <f>VLOOKUP(G22,Table3[],2,TRUE)</f>
        <v>Yield0.03</v>
      </c>
      <c r="P22" t="str">
        <f>+_xll._Schedule($P$1&amp;C22,$A$4,I22,J22,$A$3,"Unadjusted","Unadjusted","Backward",FALSE,$A$9,$A$9)</f>
        <v>schedule21</v>
      </c>
    </row>
    <row r="23" spans="1:16" x14ac:dyDescent="0.35">
      <c r="A23" s="9">
        <v>0.03</v>
      </c>
      <c r="B23" t="str">
        <f>+_xll._SimpleQuote1(Table3[[#Headers],[Yield]]&amp;Table3[[#This Row],[Yield]],Table3[[#This Row],[Yield]])</f>
        <v>Yield0.03</v>
      </c>
      <c r="C23">
        <f t="shared" si="0"/>
        <v>22</v>
      </c>
      <c r="D23" s="6">
        <v>5</v>
      </c>
      <c r="E23" s="9">
        <v>0.05</v>
      </c>
      <c r="F23" s="7" t="s">
        <v>2</v>
      </c>
      <c r="G23" s="9">
        <v>0.03</v>
      </c>
      <c r="H23" s="4">
        <v>100</v>
      </c>
      <c r="I23" t="str">
        <f>VLOOKUP(D23,Table1[],2,TRUE)</f>
        <v>Mature5</v>
      </c>
      <c r="J23" t="str">
        <f>VLOOKUP(F23,Table2[],2,TRUE)</f>
        <v>FreqAnnual</v>
      </c>
      <c r="K23" t="str">
        <f>VLOOKUP(G23,Table3[],2,TRUE)</f>
        <v>Yield0.03</v>
      </c>
      <c r="P23" t="str">
        <f>+_xll._Schedule($P$1&amp;C23,$A$4,I23,J23,$A$3,"Unadjusted","Unadjusted","Backward",FALSE,$A$9,$A$9)</f>
        <v>schedule22</v>
      </c>
    </row>
    <row r="24" spans="1:16" x14ac:dyDescent="0.35">
      <c r="A24" s="1">
        <v>0.04</v>
      </c>
      <c r="B24" t="str">
        <f>+_xll._SimpleQuote1(Table3[[#Headers],[Yield]]&amp;Table3[[#This Row],[Yield]],Table3[[#This Row],[Yield]])</f>
        <v>Yield0.04</v>
      </c>
      <c r="C24">
        <f t="shared" si="0"/>
        <v>23</v>
      </c>
      <c r="D24" s="6">
        <v>10</v>
      </c>
      <c r="E24" s="9">
        <v>0.05</v>
      </c>
      <c r="F24" s="7" t="s">
        <v>2</v>
      </c>
      <c r="G24" s="9">
        <v>0.03</v>
      </c>
      <c r="H24" s="4">
        <v>100</v>
      </c>
      <c r="I24" t="str">
        <f>VLOOKUP(D24,Table1[],2,TRUE)</f>
        <v>Mature10</v>
      </c>
      <c r="J24" t="str">
        <f>VLOOKUP(F24,Table2[],2,TRUE)</f>
        <v>FreqAnnual</v>
      </c>
      <c r="K24" t="str">
        <f>VLOOKUP(G24,Table3[],2,TRUE)</f>
        <v>Yield0.03</v>
      </c>
      <c r="P24" t="str">
        <f>+_xll._Schedule($P$1&amp;C24,$A$4,I24,J24,$A$3,"Unadjusted","Unadjusted","Backward",FALSE,$A$9,$A$9)</f>
        <v>schedule23</v>
      </c>
    </row>
    <row r="25" spans="1:16" x14ac:dyDescent="0.35">
      <c r="A25" s="1">
        <v>0.05</v>
      </c>
      <c r="B25" t="str">
        <f>+_xll._SimpleQuote1(Table3[[#Headers],[Yield]]&amp;Table3[[#This Row],[Yield]],Table3[[#This Row],[Yield]])</f>
        <v>Yield0.05</v>
      </c>
      <c r="C25">
        <f t="shared" si="0"/>
        <v>24</v>
      </c>
      <c r="D25" s="6">
        <v>15</v>
      </c>
      <c r="E25" s="9">
        <v>0.05</v>
      </c>
      <c r="F25" s="7" t="s">
        <v>2</v>
      </c>
      <c r="G25" s="9">
        <v>0.03</v>
      </c>
      <c r="H25" s="4">
        <v>100</v>
      </c>
      <c r="I25" t="str">
        <f>VLOOKUP(D25,Table1[],2,TRUE)</f>
        <v>Mature15</v>
      </c>
      <c r="J25" t="str">
        <f>VLOOKUP(F25,Table2[],2,TRUE)</f>
        <v>FreqAnnual</v>
      </c>
      <c r="K25" t="str">
        <f>VLOOKUP(G25,Table3[],2,TRUE)</f>
        <v>Yield0.03</v>
      </c>
      <c r="P25" t="str">
        <f>+_xll._Schedule($P$1&amp;C25,$A$4,I25,J25,$A$3,"Unadjusted","Unadjusted","Backward",FALSE,$A$9,$A$9)</f>
        <v>schedule24</v>
      </c>
    </row>
    <row r="26" spans="1:16" x14ac:dyDescent="0.35">
      <c r="A26" s="1">
        <v>0.06</v>
      </c>
      <c r="B26" t="str">
        <f>+_xll._SimpleQuote1(Table3[[#Headers],[Yield]]&amp;Table3[[#This Row],[Yield]],Table3[[#This Row],[Yield]])</f>
        <v>Yield0.06</v>
      </c>
      <c r="C26">
        <f t="shared" si="0"/>
        <v>25</v>
      </c>
      <c r="D26" s="6">
        <v>20</v>
      </c>
      <c r="E26" s="9">
        <v>0.05</v>
      </c>
      <c r="F26" s="7" t="s">
        <v>2</v>
      </c>
      <c r="G26" s="9">
        <v>0.03</v>
      </c>
      <c r="H26" s="4">
        <v>100</v>
      </c>
      <c r="I26" t="str">
        <f>VLOOKUP(D26,Table1[],2,TRUE)</f>
        <v>Mature20</v>
      </c>
      <c r="J26" t="str">
        <f>VLOOKUP(F26,Table2[],2,TRUE)</f>
        <v>FreqAnnual</v>
      </c>
      <c r="K26" t="str">
        <f>VLOOKUP(G26,Table3[],2,TRUE)</f>
        <v>Yield0.03</v>
      </c>
      <c r="P26" t="str">
        <f>+_xll._Schedule($P$1&amp;C26,$A$4,I26,J26,$A$3,"Unadjusted","Unadjusted","Backward",FALSE,$A$9,$A$9)</f>
        <v>schedule25</v>
      </c>
    </row>
    <row r="27" spans="1:16" x14ac:dyDescent="0.35">
      <c r="C27">
        <f t="shared" si="0"/>
        <v>26</v>
      </c>
      <c r="D27" s="6">
        <v>3</v>
      </c>
      <c r="E27" s="9">
        <v>0.08</v>
      </c>
      <c r="F27" s="7" t="s">
        <v>2</v>
      </c>
      <c r="G27" s="9">
        <v>0.03</v>
      </c>
      <c r="H27" s="4">
        <v>100</v>
      </c>
      <c r="I27" t="str">
        <f>VLOOKUP(D27,Table1[],2,TRUE)</f>
        <v>Mature3</v>
      </c>
      <c r="J27" t="str">
        <f>VLOOKUP(F27,Table2[],2,TRUE)</f>
        <v>FreqAnnual</v>
      </c>
      <c r="K27" t="str">
        <f>VLOOKUP(G27,Table3[],2,TRUE)</f>
        <v>Yield0.03</v>
      </c>
      <c r="P27" t="str">
        <f>+_xll._Schedule($P$1&amp;C27,$A$4,I27,J27,$A$3,"Unadjusted","Unadjusted","Backward",FALSE,$A$9,$A$9)</f>
        <v>schedule26</v>
      </c>
    </row>
    <row r="28" spans="1:16" x14ac:dyDescent="0.35">
      <c r="A28" t="s">
        <v>14</v>
      </c>
      <c r="B28" t="s">
        <v>10</v>
      </c>
      <c r="C28">
        <f t="shared" si="0"/>
        <v>27</v>
      </c>
      <c r="D28" s="6">
        <v>5</v>
      </c>
      <c r="E28" s="9">
        <v>0.08</v>
      </c>
      <c r="F28" s="7" t="s">
        <v>2</v>
      </c>
      <c r="G28" s="9">
        <v>0.03</v>
      </c>
      <c r="H28" s="4">
        <v>100</v>
      </c>
      <c r="I28" t="str">
        <f>VLOOKUP(D28,Table1[],2,TRUE)</f>
        <v>Mature5</v>
      </c>
      <c r="J28" t="str">
        <f>VLOOKUP(F28,Table2[],2,TRUE)</f>
        <v>FreqAnnual</v>
      </c>
      <c r="K28" t="str">
        <f>VLOOKUP(G28,Table3[],2,TRUE)</f>
        <v>Yield0.03</v>
      </c>
      <c r="P28" t="str">
        <f>+_xll._Schedule($P$1&amp;C28,$A$4,I28,J28,$A$3,"Unadjusted","Unadjusted","Backward",FALSE,$A$9,$A$9)</f>
        <v>schedule27</v>
      </c>
    </row>
    <row r="29" spans="1:16" x14ac:dyDescent="0.35">
      <c r="A29" t="str">
        <f>B23</f>
        <v>Yield0.03</v>
      </c>
      <c r="B29" t="str">
        <f>+_xll._FlatForward(Table4[[#Headers],[Flat]]&amp;Table4[[#This Row],[Flat]],$A$4,Table4[[#This Row],[Flat]])</f>
        <v>#Invalid dayCounter_x000D_
Parameter name: ExcelDna.Integration.ExcelMissing</v>
      </c>
      <c r="C29">
        <f t="shared" si="0"/>
        <v>28</v>
      </c>
      <c r="D29" s="6">
        <v>10</v>
      </c>
      <c r="E29" s="9">
        <v>0.08</v>
      </c>
      <c r="F29" s="7" t="s">
        <v>2</v>
      </c>
      <c r="G29" s="9">
        <v>0.03</v>
      </c>
      <c r="H29" s="4">
        <v>100</v>
      </c>
      <c r="I29" t="str">
        <f>VLOOKUP(D29,Table1[],2,TRUE)</f>
        <v>Mature10</v>
      </c>
      <c r="J29" t="str">
        <f>VLOOKUP(F29,Table2[],2,TRUE)</f>
        <v>FreqAnnual</v>
      </c>
      <c r="K29" t="str">
        <f>VLOOKUP(G29,Table3[],2,TRUE)</f>
        <v>Yield0.03</v>
      </c>
      <c r="P29" t="str">
        <f>+_xll._Schedule($P$1&amp;C29,$A$4,I29,J29,$A$3,"Unadjusted","Unadjusted","Backward",FALSE,$A$9,$A$9)</f>
        <v>schedule28</v>
      </c>
    </row>
    <row r="30" spans="1:16" x14ac:dyDescent="0.35">
      <c r="A30" t="str">
        <f t="shared" ref="A30:A32" si="1">B24</f>
        <v>Yield0.04</v>
      </c>
      <c r="B30" t="str">
        <f>+_xll._FlatForward(Table4[[#Headers],[Flat]]&amp;Table4[[#This Row],[Flat]],$A$4,Table4[[#This Row],[Flat]])</f>
        <v>#Invalid dayCounter_x000D_
Parameter name: ExcelDna.Integration.ExcelMissing</v>
      </c>
      <c r="C30">
        <f t="shared" si="0"/>
        <v>29</v>
      </c>
      <c r="D30" s="6">
        <v>15</v>
      </c>
      <c r="E30" s="9">
        <v>0.08</v>
      </c>
      <c r="F30" s="7" t="s">
        <v>2</v>
      </c>
      <c r="G30" s="9">
        <v>0.03</v>
      </c>
      <c r="H30" s="4">
        <v>100</v>
      </c>
      <c r="I30" t="str">
        <f>VLOOKUP(D30,Table1[],2,TRUE)</f>
        <v>Mature15</v>
      </c>
      <c r="J30" t="str">
        <f>VLOOKUP(F30,Table2[],2,TRUE)</f>
        <v>FreqAnnual</v>
      </c>
      <c r="K30" t="str">
        <f>VLOOKUP(G30,Table3[],2,TRUE)</f>
        <v>Yield0.03</v>
      </c>
      <c r="P30" t="str">
        <f>+_xll._Schedule($P$1&amp;C30,$A$4,I30,J30,$A$3,"Unadjusted","Unadjusted","Backward",FALSE,$A$9,$A$9)</f>
        <v>schedule29</v>
      </c>
    </row>
    <row r="31" spans="1:16" x14ac:dyDescent="0.35">
      <c r="A31" t="str">
        <f t="shared" si="1"/>
        <v>Yield0.05</v>
      </c>
      <c r="B31" t="str">
        <f>+_xll._FlatForward(Table4[[#Headers],[Flat]]&amp;Table4[[#This Row],[Flat]],$A$4,Table4[[#This Row],[Flat]])</f>
        <v>#Invalid dayCounter_x000D_
Parameter name: ExcelDna.Integration.ExcelMissing</v>
      </c>
      <c r="C31">
        <f t="shared" si="0"/>
        <v>30</v>
      </c>
      <c r="D31" s="6">
        <v>20</v>
      </c>
      <c r="E31" s="9">
        <v>0.08</v>
      </c>
      <c r="F31" s="7" t="s">
        <v>2</v>
      </c>
      <c r="G31" s="9">
        <v>0.03</v>
      </c>
      <c r="H31" s="4">
        <v>100</v>
      </c>
      <c r="I31" t="str">
        <f>VLOOKUP(D31,Table1[],2,TRUE)</f>
        <v>Mature20</v>
      </c>
      <c r="J31" t="str">
        <f>VLOOKUP(F31,Table2[],2,TRUE)</f>
        <v>FreqAnnual</v>
      </c>
      <c r="K31" t="str">
        <f>VLOOKUP(G31,Table3[],2,TRUE)</f>
        <v>Yield0.03</v>
      </c>
      <c r="P31" t="str">
        <f>+_xll._Schedule($P$1&amp;C31,$A$4,I31,J31,$A$3,"Unadjusted","Unadjusted","Backward",FALSE,$A$9,$A$9)</f>
        <v>schedule30</v>
      </c>
    </row>
    <row r="32" spans="1:16" x14ac:dyDescent="0.35">
      <c r="A32" t="str">
        <f t="shared" si="1"/>
        <v>Yield0.06</v>
      </c>
      <c r="B32" t="str">
        <f>+_xll._FlatForward(Table4[[#Headers],[Flat]]&amp;Table4[[#This Row],[Flat]],$A$4,Table4[[#This Row],[Flat]])</f>
        <v>#Invalid dayCounter_x000D_
Parameter name: ExcelDna.Integration.ExcelMissing</v>
      </c>
      <c r="C32">
        <f t="shared" si="0"/>
        <v>31</v>
      </c>
      <c r="D32" s="6">
        <v>3</v>
      </c>
      <c r="E32" s="9">
        <v>0.02</v>
      </c>
      <c r="F32" s="7" t="s">
        <v>1</v>
      </c>
      <c r="G32" s="9">
        <v>0.04</v>
      </c>
      <c r="H32" s="4">
        <v>100</v>
      </c>
      <c r="I32" t="str">
        <f>VLOOKUP(D32,Table1[],2,TRUE)</f>
        <v>Mature3</v>
      </c>
      <c r="J32" t="str">
        <f>VLOOKUP(F32,Table2[],2,TRUE)</f>
        <v>FreqSemiannual</v>
      </c>
      <c r="K32" t="str">
        <f>VLOOKUP(G32,Table3[],2,TRUE)</f>
        <v>Yield0.04</v>
      </c>
      <c r="P32" t="str">
        <f>+_xll._Schedule($P$1&amp;C32,$A$4,I32,J32,$A$3,"Unadjusted","Unadjusted","Backward",FALSE,$A$9,$A$9)</f>
        <v>schedule31</v>
      </c>
    </row>
    <row r="33" spans="3:16" x14ac:dyDescent="0.35">
      <c r="C33">
        <f t="shared" si="0"/>
        <v>32</v>
      </c>
      <c r="D33" s="6">
        <v>5</v>
      </c>
      <c r="E33" s="9">
        <v>0.02</v>
      </c>
      <c r="F33" s="7" t="s">
        <v>1</v>
      </c>
      <c r="G33" s="9">
        <v>0.04</v>
      </c>
      <c r="H33" s="4">
        <v>100</v>
      </c>
      <c r="I33" t="str">
        <f>VLOOKUP(D33,Table1[],2,TRUE)</f>
        <v>Mature5</v>
      </c>
      <c r="J33" t="str">
        <f>VLOOKUP(F33,Table2[],2,TRUE)</f>
        <v>FreqSemiannual</v>
      </c>
      <c r="K33" t="str">
        <f>VLOOKUP(G33,Table3[],2,TRUE)</f>
        <v>Yield0.04</v>
      </c>
      <c r="P33" t="str">
        <f>+_xll._Schedule($P$1&amp;C33,$A$4,I33,J33,$A$3,"Unadjusted","Unadjusted","Backward",FALSE,$A$9,$A$9)</f>
        <v>schedule32</v>
      </c>
    </row>
    <row r="34" spans="3:16" x14ac:dyDescent="0.35">
      <c r="C34">
        <f t="shared" si="0"/>
        <v>33</v>
      </c>
      <c r="D34" s="6">
        <v>10</v>
      </c>
      <c r="E34" s="9">
        <v>0.02</v>
      </c>
      <c r="F34" s="7" t="s">
        <v>1</v>
      </c>
      <c r="G34" s="9">
        <v>0.04</v>
      </c>
      <c r="H34" s="4">
        <v>100</v>
      </c>
      <c r="I34" t="str">
        <f>VLOOKUP(D34,Table1[],2,TRUE)</f>
        <v>Mature10</v>
      </c>
      <c r="J34" t="str">
        <f>VLOOKUP(F34,Table2[],2,TRUE)</f>
        <v>FreqSemiannual</v>
      </c>
      <c r="K34" t="str">
        <f>VLOOKUP(G34,Table3[],2,TRUE)</f>
        <v>Yield0.04</v>
      </c>
      <c r="P34" t="str">
        <f>+_xll._Schedule($P$1&amp;C34,$A$4,I34,J34,$A$3,"Unadjusted","Unadjusted","Backward",FALSE,$A$9,$A$9)</f>
        <v>schedule33</v>
      </c>
    </row>
    <row r="35" spans="3:16" x14ac:dyDescent="0.35">
      <c r="C35">
        <f t="shared" si="0"/>
        <v>34</v>
      </c>
      <c r="D35" s="6">
        <v>15</v>
      </c>
      <c r="E35" s="9">
        <v>0.02</v>
      </c>
      <c r="F35" s="7" t="s">
        <v>1</v>
      </c>
      <c r="G35" s="9">
        <v>0.04</v>
      </c>
      <c r="H35" s="4">
        <v>100</v>
      </c>
      <c r="I35" t="str">
        <f>VLOOKUP(D35,Table1[],2,TRUE)</f>
        <v>Mature15</v>
      </c>
      <c r="J35" t="str">
        <f>VLOOKUP(F35,Table2[],2,TRUE)</f>
        <v>FreqSemiannual</v>
      </c>
      <c r="K35" t="str">
        <f>VLOOKUP(G35,Table3[],2,TRUE)</f>
        <v>Yield0.04</v>
      </c>
      <c r="P35" t="str">
        <f>+_xll._Schedule($P$1&amp;C35,$A$4,I35,J35,$A$3,"Unadjusted","Unadjusted","Backward",FALSE,$A$9,$A$9)</f>
        <v>schedule34</v>
      </c>
    </row>
    <row r="36" spans="3:16" x14ac:dyDescent="0.35">
      <c r="C36">
        <f t="shared" si="0"/>
        <v>35</v>
      </c>
      <c r="D36" s="6">
        <v>20</v>
      </c>
      <c r="E36" s="9">
        <v>0.02</v>
      </c>
      <c r="F36" s="7" t="s">
        <v>1</v>
      </c>
      <c r="G36" s="9">
        <v>0.04</v>
      </c>
      <c r="H36" s="4">
        <v>100</v>
      </c>
      <c r="I36" t="str">
        <f>VLOOKUP(D36,Table1[],2,TRUE)</f>
        <v>Mature20</v>
      </c>
      <c r="J36" t="str">
        <f>VLOOKUP(F36,Table2[],2,TRUE)</f>
        <v>FreqSemiannual</v>
      </c>
      <c r="K36" t="str">
        <f>VLOOKUP(G36,Table3[],2,TRUE)</f>
        <v>Yield0.04</v>
      </c>
      <c r="P36" t="str">
        <f>+_xll._Schedule($P$1&amp;C36,$A$4,I36,J36,$A$3,"Unadjusted","Unadjusted","Backward",FALSE,$A$9,$A$9)</f>
        <v>schedule35</v>
      </c>
    </row>
    <row r="37" spans="3:16" x14ac:dyDescent="0.35">
      <c r="C37">
        <f t="shared" si="0"/>
        <v>36</v>
      </c>
      <c r="D37" s="6">
        <v>3</v>
      </c>
      <c r="E37" s="9">
        <v>0.05</v>
      </c>
      <c r="F37" s="7" t="s">
        <v>1</v>
      </c>
      <c r="G37" s="9">
        <v>0.04</v>
      </c>
      <c r="H37" s="4">
        <v>100</v>
      </c>
      <c r="I37" t="str">
        <f>VLOOKUP(D37,Table1[],2,TRUE)</f>
        <v>Mature3</v>
      </c>
      <c r="J37" t="str">
        <f>VLOOKUP(F37,Table2[],2,TRUE)</f>
        <v>FreqSemiannual</v>
      </c>
      <c r="K37" t="str">
        <f>VLOOKUP(G37,Table3[],2,TRUE)</f>
        <v>Yield0.04</v>
      </c>
      <c r="P37" t="str">
        <f>+_xll._Schedule($P$1&amp;C37,$A$4,I37,J37,$A$3,"Unadjusted","Unadjusted","Backward",FALSE,$A$9,$A$9)</f>
        <v>schedule36</v>
      </c>
    </row>
    <row r="38" spans="3:16" x14ac:dyDescent="0.35">
      <c r="C38">
        <f t="shared" si="0"/>
        <v>37</v>
      </c>
      <c r="D38" s="6">
        <v>5</v>
      </c>
      <c r="E38" s="9">
        <v>0.05</v>
      </c>
      <c r="F38" s="7" t="s">
        <v>1</v>
      </c>
      <c r="G38" s="9">
        <v>0.04</v>
      </c>
      <c r="H38" s="4">
        <v>100</v>
      </c>
      <c r="I38" t="str">
        <f>VLOOKUP(D38,Table1[],2,TRUE)</f>
        <v>Mature5</v>
      </c>
      <c r="J38" t="str">
        <f>VLOOKUP(F38,Table2[],2,TRUE)</f>
        <v>FreqSemiannual</v>
      </c>
      <c r="K38" t="str">
        <f>VLOOKUP(G38,Table3[],2,TRUE)</f>
        <v>Yield0.04</v>
      </c>
      <c r="P38" t="str">
        <f>+_xll._Schedule($P$1&amp;C38,$A$4,I38,J38,$A$3,"Unadjusted","Unadjusted","Backward",FALSE,$A$9,$A$9)</f>
        <v>schedule37</v>
      </c>
    </row>
    <row r="39" spans="3:16" x14ac:dyDescent="0.35">
      <c r="C39">
        <f t="shared" si="0"/>
        <v>38</v>
      </c>
      <c r="D39" s="6">
        <v>10</v>
      </c>
      <c r="E39" s="9">
        <v>0.05</v>
      </c>
      <c r="F39" s="7" t="s">
        <v>1</v>
      </c>
      <c r="G39" s="9">
        <v>0.04</v>
      </c>
      <c r="H39" s="4">
        <v>100</v>
      </c>
      <c r="I39" t="str">
        <f>VLOOKUP(D39,Table1[],2,TRUE)</f>
        <v>Mature10</v>
      </c>
      <c r="J39" t="str">
        <f>VLOOKUP(F39,Table2[],2,TRUE)</f>
        <v>FreqSemiannual</v>
      </c>
      <c r="K39" t="str">
        <f>VLOOKUP(G39,Table3[],2,TRUE)</f>
        <v>Yield0.04</v>
      </c>
      <c r="P39" t="str">
        <f>+_xll._Schedule($P$1&amp;C39,$A$4,I39,J39,$A$3,"Unadjusted","Unadjusted","Backward",FALSE,$A$9,$A$9)</f>
        <v>schedule38</v>
      </c>
    </row>
    <row r="40" spans="3:16" x14ac:dyDescent="0.35">
      <c r="C40">
        <f t="shared" si="0"/>
        <v>39</v>
      </c>
      <c r="D40" s="6">
        <v>15</v>
      </c>
      <c r="E40" s="9">
        <v>0.05</v>
      </c>
      <c r="F40" s="7" t="s">
        <v>1</v>
      </c>
      <c r="G40" s="9">
        <v>0.04</v>
      </c>
      <c r="H40" s="4">
        <v>100</v>
      </c>
      <c r="I40" t="str">
        <f>VLOOKUP(D40,Table1[],2,TRUE)</f>
        <v>Mature15</v>
      </c>
      <c r="J40" t="str">
        <f>VLOOKUP(F40,Table2[],2,TRUE)</f>
        <v>FreqSemiannual</v>
      </c>
      <c r="K40" t="str">
        <f>VLOOKUP(G40,Table3[],2,TRUE)</f>
        <v>Yield0.04</v>
      </c>
      <c r="P40" t="str">
        <f>+_xll._Schedule($P$1&amp;C40,$A$4,I40,J40,$A$3,"Unadjusted","Unadjusted","Backward",FALSE,$A$9,$A$9)</f>
        <v>schedule39</v>
      </c>
    </row>
    <row r="41" spans="3:16" x14ac:dyDescent="0.35">
      <c r="C41">
        <f t="shared" si="0"/>
        <v>40</v>
      </c>
      <c r="D41" s="6">
        <v>20</v>
      </c>
      <c r="E41" s="9">
        <v>0.05</v>
      </c>
      <c r="F41" s="7" t="s">
        <v>1</v>
      </c>
      <c r="G41" s="9">
        <v>0.04</v>
      </c>
      <c r="H41" s="4">
        <v>100</v>
      </c>
      <c r="I41" t="str">
        <f>VLOOKUP(D41,Table1[],2,TRUE)</f>
        <v>Mature20</v>
      </c>
      <c r="J41" t="str">
        <f>VLOOKUP(F41,Table2[],2,TRUE)</f>
        <v>FreqSemiannual</v>
      </c>
      <c r="K41" t="str">
        <f>VLOOKUP(G41,Table3[],2,TRUE)</f>
        <v>Yield0.04</v>
      </c>
      <c r="P41" t="str">
        <f>+_xll._Schedule($P$1&amp;C41,$A$4,I41,J41,$A$3,"Unadjusted","Unadjusted","Backward",FALSE,$A$9,$A$9)</f>
        <v>schedule40</v>
      </c>
    </row>
    <row r="42" spans="3:16" x14ac:dyDescent="0.35">
      <c r="C42">
        <f t="shared" si="0"/>
        <v>41</v>
      </c>
      <c r="D42" s="6">
        <v>3</v>
      </c>
      <c r="E42" s="9">
        <v>0.08</v>
      </c>
      <c r="F42" s="7" t="s">
        <v>1</v>
      </c>
      <c r="G42" s="9">
        <v>0.04</v>
      </c>
      <c r="H42" s="4">
        <v>100</v>
      </c>
      <c r="I42" t="str">
        <f>VLOOKUP(D42,Table1[],2,TRUE)</f>
        <v>Mature3</v>
      </c>
      <c r="J42" t="str">
        <f>VLOOKUP(F42,Table2[],2,TRUE)</f>
        <v>FreqSemiannual</v>
      </c>
      <c r="K42" t="str">
        <f>VLOOKUP(G42,Table3[],2,TRUE)</f>
        <v>Yield0.04</v>
      </c>
      <c r="P42" t="str">
        <f>+_xll._Schedule($P$1&amp;C42,$A$4,I42,J42,$A$3,"Unadjusted","Unadjusted","Backward",FALSE,$A$9,$A$9)</f>
        <v>schedule41</v>
      </c>
    </row>
    <row r="43" spans="3:16" x14ac:dyDescent="0.35">
      <c r="C43">
        <f t="shared" si="0"/>
        <v>42</v>
      </c>
      <c r="D43" s="6">
        <v>5</v>
      </c>
      <c r="E43" s="9">
        <v>0.08</v>
      </c>
      <c r="F43" s="7" t="s">
        <v>1</v>
      </c>
      <c r="G43" s="9">
        <v>0.04</v>
      </c>
      <c r="H43" s="4">
        <v>100</v>
      </c>
      <c r="I43" t="str">
        <f>VLOOKUP(D43,Table1[],2,TRUE)</f>
        <v>Mature5</v>
      </c>
      <c r="J43" t="str">
        <f>VLOOKUP(F43,Table2[],2,TRUE)</f>
        <v>FreqSemiannual</v>
      </c>
      <c r="K43" t="str">
        <f>VLOOKUP(G43,Table3[],2,TRUE)</f>
        <v>Yield0.04</v>
      </c>
      <c r="P43" t="str">
        <f>+_xll._Schedule($P$1&amp;C43,$A$4,I43,J43,$A$3,"Unadjusted","Unadjusted","Backward",FALSE,$A$9,$A$9)</f>
        <v>schedule42</v>
      </c>
    </row>
    <row r="44" spans="3:16" x14ac:dyDescent="0.35">
      <c r="C44">
        <f t="shared" si="0"/>
        <v>43</v>
      </c>
      <c r="D44" s="6">
        <v>10</v>
      </c>
      <c r="E44" s="9">
        <v>0.08</v>
      </c>
      <c r="F44" s="7" t="s">
        <v>1</v>
      </c>
      <c r="G44" s="9">
        <v>0.04</v>
      </c>
      <c r="H44" s="4">
        <v>100</v>
      </c>
      <c r="I44" t="str">
        <f>VLOOKUP(D44,Table1[],2,TRUE)</f>
        <v>Mature10</v>
      </c>
      <c r="J44" t="str">
        <f>VLOOKUP(F44,Table2[],2,TRUE)</f>
        <v>FreqSemiannual</v>
      </c>
      <c r="K44" t="str">
        <f>VLOOKUP(G44,Table3[],2,TRUE)</f>
        <v>Yield0.04</v>
      </c>
      <c r="P44" t="str">
        <f>+_xll._Schedule($P$1&amp;C44,$A$4,I44,J44,$A$3,"Unadjusted","Unadjusted","Backward",FALSE,$A$9,$A$9)</f>
        <v>schedule43</v>
      </c>
    </row>
    <row r="45" spans="3:16" x14ac:dyDescent="0.35">
      <c r="C45">
        <f t="shared" si="0"/>
        <v>44</v>
      </c>
      <c r="D45" s="6">
        <v>15</v>
      </c>
      <c r="E45" s="9">
        <v>0.08</v>
      </c>
      <c r="F45" s="7" t="s">
        <v>1</v>
      </c>
      <c r="G45" s="9">
        <v>0.04</v>
      </c>
      <c r="H45" s="4">
        <v>100</v>
      </c>
      <c r="I45" t="str">
        <f>VLOOKUP(D45,Table1[],2,TRUE)</f>
        <v>Mature15</v>
      </c>
      <c r="J45" t="str">
        <f>VLOOKUP(F45,Table2[],2,TRUE)</f>
        <v>FreqSemiannual</v>
      </c>
      <c r="K45" t="str">
        <f>VLOOKUP(G45,Table3[],2,TRUE)</f>
        <v>Yield0.04</v>
      </c>
      <c r="P45" t="str">
        <f>+_xll._Schedule($P$1&amp;C45,$A$4,I45,J45,$A$3,"Unadjusted","Unadjusted","Backward",FALSE,$A$9,$A$9)</f>
        <v>schedule44</v>
      </c>
    </row>
    <row r="46" spans="3:16" x14ac:dyDescent="0.35">
      <c r="C46">
        <f t="shared" si="0"/>
        <v>45</v>
      </c>
      <c r="D46" s="6">
        <v>20</v>
      </c>
      <c r="E46" s="9">
        <v>0.08</v>
      </c>
      <c r="F46" s="7" t="s">
        <v>1</v>
      </c>
      <c r="G46" s="9">
        <v>0.04</v>
      </c>
      <c r="H46" s="4">
        <v>100</v>
      </c>
      <c r="I46" t="str">
        <f>VLOOKUP(D46,Table1[],2,TRUE)</f>
        <v>Mature20</v>
      </c>
      <c r="J46" t="str">
        <f>VLOOKUP(F46,Table2[],2,TRUE)</f>
        <v>FreqSemiannual</v>
      </c>
      <c r="K46" t="str">
        <f>VLOOKUP(G46,Table3[],2,TRUE)</f>
        <v>Yield0.04</v>
      </c>
      <c r="P46" t="str">
        <f>+_xll._Schedule($P$1&amp;C46,$A$4,I46,J46,$A$3,"Unadjusted","Unadjusted","Backward",FALSE,$A$9,$A$9)</f>
        <v>schedule45</v>
      </c>
    </row>
    <row r="47" spans="3:16" x14ac:dyDescent="0.35">
      <c r="C47">
        <f t="shared" si="0"/>
        <v>46</v>
      </c>
      <c r="D47" s="6">
        <v>3</v>
      </c>
      <c r="E47" s="9">
        <v>0.02</v>
      </c>
      <c r="F47" s="7" t="s">
        <v>2</v>
      </c>
      <c r="G47" s="9">
        <v>0.04</v>
      </c>
      <c r="H47" s="4">
        <v>100</v>
      </c>
      <c r="I47" t="str">
        <f>VLOOKUP(D47,Table1[],2,TRUE)</f>
        <v>Mature3</v>
      </c>
      <c r="J47" t="str">
        <f>VLOOKUP(F47,Table2[],2,TRUE)</f>
        <v>FreqAnnual</v>
      </c>
      <c r="K47" t="str">
        <f>VLOOKUP(G47,Table3[],2,TRUE)</f>
        <v>Yield0.04</v>
      </c>
      <c r="P47" t="str">
        <f>+_xll._Schedule($P$1&amp;C47,$A$4,I47,J47,$A$3,"Unadjusted","Unadjusted","Backward",FALSE,$A$9,$A$9)</f>
        <v>schedule46</v>
      </c>
    </row>
    <row r="48" spans="3:16" x14ac:dyDescent="0.35">
      <c r="C48">
        <f t="shared" si="0"/>
        <v>47</v>
      </c>
      <c r="D48" s="6">
        <v>5</v>
      </c>
      <c r="E48" s="9">
        <v>0.02</v>
      </c>
      <c r="F48" s="7" t="s">
        <v>2</v>
      </c>
      <c r="G48" s="9">
        <v>0.04</v>
      </c>
      <c r="H48" s="4">
        <v>100</v>
      </c>
      <c r="I48" t="str">
        <f>VLOOKUP(D48,Table1[],2,TRUE)</f>
        <v>Mature5</v>
      </c>
      <c r="J48" t="str">
        <f>VLOOKUP(F48,Table2[],2,TRUE)</f>
        <v>FreqAnnual</v>
      </c>
      <c r="K48" t="str">
        <f>VLOOKUP(G48,Table3[],2,TRUE)</f>
        <v>Yield0.04</v>
      </c>
      <c r="P48" t="str">
        <f>+_xll._Schedule($P$1&amp;C48,$A$4,I48,J48,$A$3,"Unadjusted","Unadjusted","Backward",FALSE,$A$9,$A$9)</f>
        <v>schedule47</v>
      </c>
    </row>
    <row r="49" spans="3:16" x14ac:dyDescent="0.35">
      <c r="C49">
        <f t="shared" si="0"/>
        <v>48</v>
      </c>
      <c r="D49" s="6">
        <v>10</v>
      </c>
      <c r="E49" s="9">
        <v>0.02</v>
      </c>
      <c r="F49" s="7" t="s">
        <v>2</v>
      </c>
      <c r="G49" s="9">
        <v>0.04</v>
      </c>
      <c r="H49" s="4">
        <v>100</v>
      </c>
      <c r="I49" t="str">
        <f>VLOOKUP(D49,Table1[],2,TRUE)</f>
        <v>Mature10</v>
      </c>
      <c r="J49" t="str">
        <f>VLOOKUP(F49,Table2[],2,TRUE)</f>
        <v>FreqAnnual</v>
      </c>
      <c r="K49" t="str">
        <f>VLOOKUP(G49,Table3[],2,TRUE)</f>
        <v>Yield0.04</v>
      </c>
      <c r="P49" t="str">
        <f>+_xll._Schedule($P$1&amp;C49,$A$4,I49,J49,$A$3,"Unadjusted","Unadjusted","Backward",FALSE,$A$9,$A$9)</f>
        <v>schedule48</v>
      </c>
    </row>
    <row r="50" spans="3:16" x14ac:dyDescent="0.35">
      <c r="C50">
        <f t="shared" si="0"/>
        <v>49</v>
      </c>
      <c r="D50" s="6">
        <v>15</v>
      </c>
      <c r="E50" s="9">
        <v>0.02</v>
      </c>
      <c r="F50" s="7" t="s">
        <v>2</v>
      </c>
      <c r="G50" s="9">
        <v>0.04</v>
      </c>
      <c r="H50" s="4">
        <v>100</v>
      </c>
      <c r="I50" t="str">
        <f>VLOOKUP(D50,Table1[],2,TRUE)</f>
        <v>Mature15</v>
      </c>
      <c r="J50" t="str">
        <f>VLOOKUP(F50,Table2[],2,TRUE)</f>
        <v>FreqAnnual</v>
      </c>
      <c r="K50" t="str">
        <f>VLOOKUP(G50,Table3[],2,TRUE)</f>
        <v>Yield0.04</v>
      </c>
      <c r="P50" t="str">
        <f>+_xll._Schedule($P$1&amp;C50,$A$4,I50,J50,$A$3,"Unadjusted","Unadjusted","Backward",FALSE,$A$9,$A$9)</f>
        <v>schedule49</v>
      </c>
    </row>
    <row r="51" spans="3:16" x14ac:dyDescent="0.35">
      <c r="C51">
        <f t="shared" si="0"/>
        <v>50</v>
      </c>
      <c r="D51" s="6">
        <v>20</v>
      </c>
      <c r="E51" s="9">
        <v>0.02</v>
      </c>
      <c r="F51" s="7" t="s">
        <v>2</v>
      </c>
      <c r="G51" s="9">
        <v>0.04</v>
      </c>
      <c r="H51" s="4">
        <v>100</v>
      </c>
      <c r="I51" t="str">
        <f>VLOOKUP(D51,Table1[],2,TRUE)</f>
        <v>Mature20</v>
      </c>
      <c r="J51" t="str">
        <f>VLOOKUP(F51,Table2[],2,TRUE)</f>
        <v>FreqAnnual</v>
      </c>
      <c r="K51" t="str">
        <f>VLOOKUP(G51,Table3[],2,TRUE)</f>
        <v>Yield0.04</v>
      </c>
      <c r="P51" t="str">
        <f>+_xll._Schedule($P$1&amp;C51,$A$4,I51,J51,$A$3,"Unadjusted","Unadjusted","Backward",FALSE,$A$9,$A$9)</f>
        <v>schedule50</v>
      </c>
    </row>
    <row r="52" spans="3:16" x14ac:dyDescent="0.35">
      <c r="C52">
        <f t="shared" si="0"/>
        <v>51</v>
      </c>
      <c r="D52" s="6">
        <v>3</v>
      </c>
      <c r="E52" s="9">
        <v>0.05</v>
      </c>
      <c r="F52" s="7" t="s">
        <v>2</v>
      </c>
      <c r="G52" s="9">
        <v>0.04</v>
      </c>
      <c r="H52" s="4">
        <v>100</v>
      </c>
      <c r="I52" t="str">
        <f>VLOOKUP(D52,Table1[],2,TRUE)</f>
        <v>Mature3</v>
      </c>
      <c r="J52" t="str">
        <f>VLOOKUP(F52,Table2[],2,TRUE)</f>
        <v>FreqAnnual</v>
      </c>
      <c r="K52" t="str">
        <f>VLOOKUP(G52,Table3[],2,TRUE)</f>
        <v>Yield0.04</v>
      </c>
      <c r="P52" t="str">
        <f>+_xll._Schedule($P$1&amp;C52,$A$4,I52,J52,$A$3,"Unadjusted","Unadjusted","Backward",FALSE,$A$9,$A$9)</f>
        <v>schedule51</v>
      </c>
    </row>
    <row r="53" spans="3:16" x14ac:dyDescent="0.35">
      <c r="C53">
        <f t="shared" si="0"/>
        <v>52</v>
      </c>
      <c r="D53" s="6">
        <v>5</v>
      </c>
      <c r="E53" s="9">
        <v>0.05</v>
      </c>
      <c r="F53" s="7" t="s">
        <v>2</v>
      </c>
      <c r="G53" s="9">
        <v>0.04</v>
      </c>
      <c r="H53" s="4">
        <v>100</v>
      </c>
      <c r="I53" t="str">
        <f>VLOOKUP(D53,Table1[],2,TRUE)</f>
        <v>Mature5</v>
      </c>
      <c r="J53" t="str">
        <f>VLOOKUP(F53,Table2[],2,TRUE)</f>
        <v>FreqAnnual</v>
      </c>
      <c r="K53" t="str">
        <f>VLOOKUP(G53,Table3[],2,TRUE)</f>
        <v>Yield0.04</v>
      </c>
      <c r="P53" t="str">
        <f>+_xll._Schedule($P$1&amp;C53,$A$4,I53,J53,$A$3,"Unadjusted","Unadjusted","Backward",FALSE,$A$9,$A$9)</f>
        <v>schedule52</v>
      </c>
    </row>
    <row r="54" spans="3:16" x14ac:dyDescent="0.35">
      <c r="C54">
        <f t="shared" si="0"/>
        <v>53</v>
      </c>
      <c r="D54" s="6">
        <v>10</v>
      </c>
      <c r="E54" s="9">
        <v>0.05</v>
      </c>
      <c r="F54" s="7" t="s">
        <v>2</v>
      </c>
      <c r="G54" s="9">
        <v>0.04</v>
      </c>
      <c r="H54" s="4">
        <v>100</v>
      </c>
      <c r="I54" t="str">
        <f>VLOOKUP(D54,Table1[],2,TRUE)</f>
        <v>Mature10</v>
      </c>
      <c r="J54" t="str">
        <f>VLOOKUP(F54,Table2[],2,TRUE)</f>
        <v>FreqAnnual</v>
      </c>
      <c r="K54" t="str">
        <f>VLOOKUP(G54,Table3[],2,TRUE)</f>
        <v>Yield0.04</v>
      </c>
      <c r="P54" t="str">
        <f>+_xll._Schedule($P$1&amp;C54,$A$4,I54,J54,$A$3,"Unadjusted","Unadjusted","Backward",FALSE,$A$9,$A$9)</f>
        <v>schedule53</v>
      </c>
    </row>
    <row r="55" spans="3:16" x14ac:dyDescent="0.35">
      <c r="C55">
        <f t="shared" si="0"/>
        <v>54</v>
      </c>
      <c r="D55" s="6">
        <v>15</v>
      </c>
      <c r="E55" s="9">
        <v>0.05</v>
      </c>
      <c r="F55" s="7" t="s">
        <v>2</v>
      </c>
      <c r="G55" s="9">
        <v>0.04</v>
      </c>
      <c r="H55" s="4">
        <v>100</v>
      </c>
      <c r="I55" t="str">
        <f>VLOOKUP(D55,Table1[],2,TRUE)</f>
        <v>Mature15</v>
      </c>
      <c r="J55" t="str">
        <f>VLOOKUP(F55,Table2[],2,TRUE)</f>
        <v>FreqAnnual</v>
      </c>
      <c r="K55" t="str">
        <f>VLOOKUP(G55,Table3[],2,TRUE)</f>
        <v>Yield0.04</v>
      </c>
      <c r="P55" t="str">
        <f>+_xll._Schedule($P$1&amp;C55,$A$4,I55,J55,$A$3,"Unadjusted","Unadjusted","Backward",FALSE,$A$9,$A$9)</f>
        <v>schedule54</v>
      </c>
    </row>
    <row r="56" spans="3:16" x14ac:dyDescent="0.35">
      <c r="C56">
        <f t="shared" si="0"/>
        <v>55</v>
      </c>
      <c r="D56" s="6">
        <v>20</v>
      </c>
      <c r="E56" s="9">
        <v>0.05</v>
      </c>
      <c r="F56" s="7" t="s">
        <v>2</v>
      </c>
      <c r="G56" s="9">
        <v>0.04</v>
      </c>
      <c r="H56" s="4">
        <v>100</v>
      </c>
      <c r="I56" t="str">
        <f>VLOOKUP(D56,Table1[],2,TRUE)</f>
        <v>Mature20</v>
      </c>
      <c r="J56" t="str">
        <f>VLOOKUP(F56,Table2[],2,TRUE)</f>
        <v>FreqAnnual</v>
      </c>
      <c r="K56" t="str">
        <f>VLOOKUP(G56,Table3[],2,TRUE)</f>
        <v>Yield0.04</v>
      </c>
      <c r="P56" t="str">
        <f>+_xll._Schedule($P$1&amp;C56,$A$4,I56,J56,$A$3,"Unadjusted","Unadjusted","Backward",FALSE,$A$9,$A$9)</f>
        <v>schedule55</v>
      </c>
    </row>
    <row r="57" spans="3:16" x14ac:dyDescent="0.35">
      <c r="C57">
        <f t="shared" si="0"/>
        <v>56</v>
      </c>
      <c r="D57" s="6">
        <v>3</v>
      </c>
      <c r="E57" s="9">
        <v>0.08</v>
      </c>
      <c r="F57" s="7" t="s">
        <v>2</v>
      </c>
      <c r="G57" s="9">
        <v>0.04</v>
      </c>
      <c r="H57" s="4">
        <v>100</v>
      </c>
      <c r="I57" t="str">
        <f>VLOOKUP(D57,Table1[],2,TRUE)</f>
        <v>Mature3</v>
      </c>
      <c r="J57" t="str">
        <f>VLOOKUP(F57,Table2[],2,TRUE)</f>
        <v>FreqAnnual</v>
      </c>
      <c r="K57" t="str">
        <f>VLOOKUP(G57,Table3[],2,TRUE)</f>
        <v>Yield0.04</v>
      </c>
      <c r="P57" t="str">
        <f>+_xll._Schedule($P$1&amp;C57,$A$4,I57,J57,$A$3,"Unadjusted","Unadjusted","Backward",FALSE,$A$9,$A$9)</f>
        <v>schedule56</v>
      </c>
    </row>
    <row r="58" spans="3:16" x14ac:dyDescent="0.35">
      <c r="C58">
        <f t="shared" si="0"/>
        <v>57</v>
      </c>
      <c r="D58" s="6">
        <v>5</v>
      </c>
      <c r="E58" s="9">
        <v>0.08</v>
      </c>
      <c r="F58" s="7" t="s">
        <v>2</v>
      </c>
      <c r="G58" s="9">
        <v>0.04</v>
      </c>
      <c r="H58" s="4">
        <v>100</v>
      </c>
      <c r="I58" t="str">
        <f>VLOOKUP(D58,Table1[],2,TRUE)</f>
        <v>Mature5</v>
      </c>
      <c r="J58" t="str">
        <f>VLOOKUP(F58,Table2[],2,TRUE)</f>
        <v>FreqAnnual</v>
      </c>
      <c r="K58" t="str">
        <f>VLOOKUP(G58,Table3[],2,TRUE)</f>
        <v>Yield0.04</v>
      </c>
      <c r="P58" t="str">
        <f>+_xll._Schedule($P$1&amp;C58,$A$4,I58,J58,$A$3,"Unadjusted","Unadjusted","Backward",FALSE,$A$9,$A$9)</f>
        <v>schedule57</v>
      </c>
    </row>
    <row r="59" spans="3:16" x14ac:dyDescent="0.35">
      <c r="C59">
        <f t="shared" si="0"/>
        <v>58</v>
      </c>
      <c r="D59" s="6">
        <v>10</v>
      </c>
      <c r="E59" s="9">
        <v>0.08</v>
      </c>
      <c r="F59" s="7" t="s">
        <v>2</v>
      </c>
      <c r="G59" s="9">
        <v>0.04</v>
      </c>
      <c r="H59" s="4">
        <v>100</v>
      </c>
      <c r="I59" t="str">
        <f>VLOOKUP(D59,Table1[],2,TRUE)</f>
        <v>Mature10</v>
      </c>
      <c r="J59" t="str">
        <f>VLOOKUP(F59,Table2[],2,TRUE)</f>
        <v>FreqAnnual</v>
      </c>
      <c r="K59" t="str">
        <f>VLOOKUP(G59,Table3[],2,TRUE)</f>
        <v>Yield0.04</v>
      </c>
      <c r="P59" t="str">
        <f>+_xll._Schedule($P$1&amp;C59,$A$4,I59,J59,$A$3,"Unadjusted","Unadjusted","Backward",FALSE,$A$9,$A$9)</f>
        <v>schedule58</v>
      </c>
    </row>
    <row r="60" spans="3:16" x14ac:dyDescent="0.35">
      <c r="C60">
        <f t="shared" si="0"/>
        <v>59</v>
      </c>
      <c r="D60" s="6">
        <v>15</v>
      </c>
      <c r="E60" s="9">
        <v>0.08</v>
      </c>
      <c r="F60" s="7" t="s">
        <v>2</v>
      </c>
      <c r="G60" s="9">
        <v>0.04</v>
      </c>
      <c r="H60" s="4">
        <v>100</v>
      </c>
      <c r="I60" t="str">
        <f>VLOOKUP(D60,Table1[],2,TRUE)</f>
        <v>Mature15</v>
      </c>
      <c r="J60" t="str">
        <f>VLOOKUP(F60,Table2[],2,TRUE)</f>
        <v>FreqAnnual</v>
      </c>
      <c r="K60" t="str">
        <f>VLOOKUP(G60,Table3[],2,TRUE)</f>
        <v>Yield0.04</v>
      </c>
      <c r="P60" t="str">
        <f>+_xll._Schedule($P$1&amp;C60,$A$4,I60,J60,$A$3,"Unadjusted","Unadjusted","Backward",FALSE,$A$9,$A$9)</f>
        <v>schedule59</v>
      </c>
    </row>
    <row r="61" spans="3:16" x14ac:dyDescent="0.35">
      <c r="C61">
        <f t="shared" si="0"/>
        <v>60</v>
      </c>
      <c r="D61" s="6">
        <v>20</v>
      </c>
      <c r="E61" s="9">
        <v>0.08</v>
      </c>
      <c r="F61" s="7" t="s">
        <v>2</v>
      </c>
      <c r="G61" s="9">
        <v>0.04</v>
      </c>
      <c r="H61" s="4">
        <v>100</v>
      </c>
      <c r="I61" t="str">
        <f>VLOOKUP(D61,Table1[],2,TRUE)</f>
        <v>Mature20</v>
      </c>
      <c r="J61" t="str">
        <f>VLOOKUP(F61,Table2[],2,TRUE)</f>
        <v>FreqAnnual</v>
      </c>
      <c r="K61" t="str">
        <f>VLOOKUP(G61,Table3[],2,TRUE)</f>
        <v>Yield0.04</v>
      </c>
      <c r="P61" t="str">
        <f>+_xll._Schedule($P$1&amp;C61,$A$4,I61,J61,$A$3,"Unadjusted","Unadjusted","Backward",FALSE,$A$9,$A$9)</f>
        <v>schedule60</v>
      </c>
    </row>
    <row r="62" spans="3:16" x14ac:dyDescent="0.35">
      <c r="C62">
        <f t="shared" si="0"/>
        <v>61</v>
      </c>
      <c r="D62" s="6">
        <v>3</v>
      </c>
      <c r="E62" s="9">
        <v>0.02</v>
      </c>
      <c r="F62" s="7" t="s">
        <v>1</v>
      </c>
      <c r="G62" s="9">
        <v>0.05</v>
      </c>
      <c r="H62" s="4">
        <v>100</v>
      </c>
      <c r="I62" t="str">
        <f>VLOOKUP(D62,Table1[],2,TRUE)</f>
        <v>Mature3</v>
      </c>
      <c r="J62" t="str">
        <f>VLOOKUP(F62,Table2[],2,TRUE)</f>
        <v>FreqSemiannual</v>
      </c>
      <c r="K62" t="str">
        <f>VLOOKUP(G62,Table3[],2,TRUE)</f>
        <v>Yield0.05</v>
      </c>
      <c r="P62" t="str">
        <f>+_xll._Schedule($P$1&amp;C62,$A$4,I62,J62,$A$3,"Unadjusted","Unadjusted","Backward",FALSE,$A$9,$A$9)</f>
        <v>schedule61</v>
      </c>
    </row>
    <row r="63" spans="3:16" x14ac:dyDescent="0.35">
      <c r="C63">
        <f t="shared" si="0"/>
        <v>62</v>
      </c>
      <c r="D63" s="6">
        <v>5</v>
      </c>
      <c r="E63" s="9">
        <v>0.02</v>
      </c>
      <c r="F63" s="7" t="s">
        <v>1</v>
      </c>
      <c r="G63" s="9">
        <v>0.05</v>
      </c>
      <c r="H63" s="4">
        <v>100</v>
      </c>
      <c r="I63" t="str">
        <f>VLOOKUP(D63,Table1[],2,TRUE)</f>
        <v>Mature5</v>
      </c>
      <c r="J63" t="str">
        <f>VLOOKUP(F63,Table2[],2,TRUE)</f>
        <v>FreqSemiannual</v>
      </c>
      <c r="K63" t="str">
        <f>VLOOKUP(G63,Table3[],2,TRUE)</f>
        <v>Yield0.05</v>
      </c>
      <c r="P63" t="str">
        <f>+_xll._Schedule($P$1&amp;C63,$A$4,I63,J63,$A$3,"Unadjusted","Unadjusted","Backward",FALSE,$A$9,$A$9)</f>
        <v>schedule62</v>
      </c>
    </row>
    <row r="64" spans="3:16" x14ac:dyDescent="0.35">
      <c r="C64">
        <f t="shared" si="0"/>
        <v>63</v>
      </c>
      <c r="D64" s="6">
        <v>10</v>
      </c>
      <c r="E64" s="9">
        <v>0.02</v>
      </c>
      <c r="F64" s="7" t="s">
        <v>1</v>
      </c>
      <c r="G64" s="9">
        <v>0.05</v>
      </c>
      <c r="H64" s="4">
        <v>100</v>
      </c>
      <c r="I64" t="str">
        <f>VLOOKUP(D64,Table1[],2,TRUE)</f>
        <v>Mature10</v>
      </c>
      <c r="J64" t="str">
        <f>VLOOKUP(F64,Table2[],2,TRUE)</f>
        <v>FreqSemiannual</v>
      </c>
      <c r="K64" t="str">
        <f>VLOOKUP(G64,Table3[],2,TRUE)</f>
        <v>Yield0.05</v>
      </c>
      <c r="P64" t="str">
        <f>+_xll._Schedule($P$1&amp;C64,$A$4,I64,J64,$A$3,"Unadjusted","Unadjusted","Backward",FALSE,$A$9,$A$9)</f>
        <v>schedule63</v>
      </c>
    </row>
    <row r="65" spans="3:16" x14ac:dyDescent="0.35">
      <c r="C65">
        <f t="shared" si="0"/>
        <v>64</v>
      </c>
      <c r="D65" s="6">
        <v>15</v>
      </c>
      <c r="E65" s="9">
        <v>0.02</v>
      </c>
      <c r="F65" s="7" t="s">
        <v>1</v>
      </c>
      <c r="G65" s="9">
        <v>0.05</v>
      </c>
      <c r="H65" s="4">
        <v>100</v>
      </c>
      <c r="I65" t="str">
        <f>VLOOKUP(D65,Table1[],2,TRUE)</f>
        <v>Mature15</v>
      </c>
      <c r="J65" t="str">
        <f>VLOOKUP(F65,Table2[],2,TRUE)</f>
        <v>FreqSemiannual</v>
      </c>
      <c r="K65" t="str">
        <f>VLOOKUP(G65,Table3[],2,TRUE)</f>
        <v>Yield0.05</v>
      </c>
      <c r="P65" t="str">
        <f>+_xll._Schedule($P$1&amp;C65,$A$4,I65,J65,$A$3,"Unadjusted","Unadjusted","Backward",FALSE,$A$9,$A$9)</f>
        <v>schedule64</v>
      </c>
    </row>
    <row r="66" spans="3:16" x14ac:dyDescent="0.35">
      <c r="C66">
        <f t="shared" si="0"/>
        <v>65</v>
      </c>
      <c r="D66" s="6">
        <v>20</v>
      </c>
      <c r="E66" s="9">
        <v>0.02</v>
      </c>
      <c r="F66" s="7" t="s">
        <v>1</v>
      </c>
      <c r="G66" s="9">
        <v>0.05</v>
      </c>
      <c r="H66" s="4">
        <v>100</v>
      </c>
      <c r="I66" t="str">
        <f>VLOOKUP(D66,Table1[],2,TRUE)</f>
        <v>Mature20</v>
      </c>
      <c r="J66" t="str">
        <f>VLOOKUP(F66,Table2[],2,TRUE)</f>
        <v>FreqSemiannual</v>
      </c>
      <c r="K66" t="str">
        <f>VLOOKUP(G66,Table3[],2,TRUE)</f>
        <v>Yield0.05</v>
      </c>
      <c r="P66" t="str">
        <f>+_xll._Schedule($P$1&amp;C66,$A$4,I66,J66,$A$3,"Unadjusted","Unadjusted","Backward",FALSE,$A$9,$A$9)</f>
        <v>schedule65</v>
      </c>
    </row>
    <row r="67" spans="3:16" x14ac:dyDescent="0.35">
      <c r="C67">
        <f t="shared" si="0"/>
        <v>66</v>
      </c>
      <c r="D67" s="6">
        <v>3</v>
      </c>
      <c r="E67" s="9">
        <v>0.05</v>
      </c>
      <c r="F67" s="7" t="s">
        <v>1</v>
      </c>
      <c r="G67" s="9">
        <v>0.05</v>
      </c>
      <c r="H67" s="4">
        <v>100</v>
      </c>
      <c r="I67" t="str">
        <f>VLOOKUP(D67,Table1[],2,TRUE)</f>
        <v>Mature3</v>
      </c>
      <c r="J67" t="str">
        <f>VLOOKUP(F67,Table2[],2,TRUE)</f>
        <v>FreqSemiannual</v>
      </c>
      <c r="K67" t="str">
        <f>VLOOKUP(G67,Table3[],2,TRUE)</f>
        <v>Yield0.05</v>
      </c>
      <c r="P67" t="str">
        <f>+_xll._Schedule($P$1&amp;C67,$A$4,I67,J67,$A$3,"Unadjusted","Unadjusted","Backward",FALSE,$A$9,$A$9)</f>
        <v>schedule66</v>
      </c>
    </row>
    <row r="68" spans="3:16" x14ac:dyDescent="0.35">
      <c r="C68">
        <f t="shared" ref="C68:C121" si="2">C67+1</f>
        <v>67</v>
      </c>
      <c r="D68" s="6">
        <v>5</v>
      </c>
      <c r="E68" s="9">
        <v>0.05</v>
      </c>
      <c r="F68" s="7" t="s">
        <v>1</v>
      </c>
      <c r="G68" s="9">
        <v>0.05</v>
      </c>
      <c r="H68" s="4">
        <v>100</v>
      </c>
      <c r="I68" t="str">
        <f>VLOOKUP(D68,Table1[],2,TRUE)</f>
        <v>Mature5</v>
      </c>
      <c r="J68" t="str">
        <f>VLOOKUP(F68,Table2[],2,TRUE)</f>
        <v>FreqSemiannual</v>
      </c>
      <c r="K68" t="str">
        <f>VLOOKUP(G68,Table3[],2,TRUE)</f>
        <v>Yield0.05</v>
      </c>
      <c r="P68" t="str">
        <f>+_xll._Schedule($P$1&amp;C68,$A$4,I68,J68,$A$3,"Unadjusted","Unadjusted","Backward",FALSE,$A$9,$A$9)</f>
        <v>schedule67</v>
      </c>
    </row>
    <row r="69" spans="3:16" x14ac:dyDescent="0.35">
      <c r="C69">
        <f t="shared" si="2"/>
        <v>68</v>
      </c>
      <c r="D69" s="6">
        <v>10</v>
      </c>
      <c r="E69" s="9">
        <v>0.05</v>
      </c>
      <c r="F69" s="7" t="s">
        <v>1</v>
      </c>
      <c r="G69" s="9">
        <v>0.05</v>
      </c>
      <c r="H69" s="4">
        <v>100</v>
      </c>
      <c r="I69" t="str">
        <f>VLOOKUP(D69,Table1[],2,TRUE)</f>
        <v>Mature10</v>
      </c>
      <c r="J69" t="str">
        <f>VLOOKUP(F69,Table2[],2,TRUE)</f>
        <v>FreqSemiannual</v>
      </c>
      <c r="K69" t="str">
        <f>VLOOKUP(G69,Table3[],2,TRUE)</f>
        <v>Yield0.05</v>
      </c>
      <c r="P69" t="str">
        <f>+_xll._Schedule($P$1&amp;C69,$A$4,I69,J69,$A$3,"Unadjusted","Unadjusted","Backward",FALSE,$A$9,$A$9)</f>
        <v>schedule68</v>
      </c>
    </row>
    <row r="70" spans="3:16" x14ac:dyDescent="0.35">
      <c r="C70">
        <f t="shared" si="2"/>
        <v>69</v>
      </c>
      <c r="D70" s="6">
        <v>15</v>
      </c>
      <c r="E70" s="9">
        <v>0.05</v>
      </c>
      <c r="F70" s="7" t="s">
        <v>1</v>
      </c>
      <c r="G70" s="9">
        <v>0.05</v>
      </c>
      <c r="H70" s="4">
        <v>100</v>
      </c>
      <c r="I70" t="str">
        <f>VLOOKUP(D70,Table1[],2,TRUE)</f>
        <v>Mature15</v>
      </c>
      <c r="J70" t="str">
        <f>VLOOKUP(F70,Table2[],2,TRUE)</f>
        <v>FreqSemiannual</v>
      </c>
      <c r="K70" t="str">
        <f>VLOOKUP(G70,Table3[],2,TRUE)</f>
        <v>Yield0.05</v>
      </c>
      <c r="P70" t="str">
        <f>+_xll._Schedule($P$1&amp;C70,$A$4,I70,J70,$A$3,"Unadjusted","Unadjusted","Backward",FALSE,$A$9,$A$9)</f>
        <v>schedule69</v>
      </c>
    </row>
    <row r="71" spans="3:16" x14ac:dyDescent="0.35">
      <c r="C71">
        <f t="shared" si="2"/>
        <v>70</v>
      </c>
      <c r="D71" s="6">
        <v>20</v>
      </c>
      <c r="E71" s="9">
        <v>0.05</v>
      </c>
      <c r="F71" s="7" t="s">
        <v>1</v>
      </c>
      <c r="G71" s="9">
        <v>0.05</v>
      </c>
      <c r="H71" s="4">
        <v>100</v>
      </c>
      <c r="I71" t="str">
        <f>VLOOKUP(D71,Table1[],2,TRUE)</f>
        <v>Mature20</v>
      </c>
      <c r="J71" t="str">
        <f>VLOOKUP(F71,Table2[],2,TRUE)</f>
        <v>FreqSemiannual</v>
      </c>
      <c r="K71" t="str">
        <f>VLOOKUP(G71,Table3[],2,TRUE)</f>
        <v>Yield0.05</v>
      </c>
      <c r="P71" t="str">
        <f>+_xll._Schedule($P$1&amp;C71,$A$4,I71,J71,$A$3,"Unadjusted","Unadjusted","Backward",FALSE,$A$9,$A$9)</f>
        <v>schedule70</v>
      </c>
    </row>
    <row r="72" spans="3:16" x14ac:dyDescent="0.35">
      <c r="C72">
        <f t="shared" si="2"/>
        <v>71</v>
      </c>
      <c r="D72" s="6">
        <v>3</v>
      </c>
      <c r="E72" s="9">
        <v>0.08</v>
      </c>
      <c r="F72" s="7" t="s">
        <v>1</v>
      </c>
      <c r="G72" s="9">
        <v>0.05</v>
      </c>
      <c r="H72" s="4">
        <v>100</v>
      </c>
      <c r="I72" t="str">
        <f>VLOOKUP(D72,Table1[],2,TRUE)</f>
        <v>Mature3</v>
      </c>
      <c r="J72" t="str">
        <f>VLOOKUP(F72,Table2[],2,TRUE)</f>
        <v>FreqSemiannual</v>
      </c>
      <c r="K72" t="str">
        <f>VLOOKUP(G72,Table3[],2,TRUE)</f>
        <v>Yield0.05</v>
      </c>
      <c r="P72" t="str">
        <f>+_xll._Schedule($P$1&amp;C72,$A$4,I72,J72,$A$3,"Unadjusted","Unadjusted","Backward",FALSE,$A$9,$A$9)</f>
        <v>schedule71</v>
      </c>
    </row>
    <row r="73" spans="3:16" x14ac:dyDescent="0.35">
      <c r="C73">
        <f t="shared" si="2"/>
        <v>72</v>
      </c>
      <c r="D73" s="6">
        <v>5</v>
      </c>
      <c r="E73" s="9">
        <v>0.08</v>
      </c>
      <c r="F73" s="7" t="s">
        <v>1</v>
      </c>
      <c r="G73" s="9">
        <v>0.05</v>
      </c>
      <c r="H73" s="4">
        <v>100</v>
      </c>
      <c r="I73" t="str">
        <f>VLOOKUP(D73,Table1[],2,TRUE)</f>
        <v>Mature5</v>
      </c>
      <c r="J73" t="str">
        <f>VLOOKUP(F73,Table2[],2,TRUE)</f>
        <v>FreqSemiannual</v>
      </c>
      <c r="K73" t="str">
        <f>VLOOKUP(G73,Table3[],2,TRUE)</f>
        <v>Yield0.05</v>
      </c>
      <c r="P73" t="str">
        <f>+_xll._Schedule($P$1&amp;C73,$A$4,I73,J73,$A$3,"Unadjusted","Unadjusted","Backward",FALSE,$A$9,$A$9)</f>
        <v>schedule72</v>
      </c>
    </row>
    <row r="74" spans="3:16" x14ac:dyDescent="0.35">
      <c r="C74">
        <f t="shared" si="2"/>
        <v>73</v>
      </c>
      <c r="D74" s="6">
        <v>10</v>
      </c>
      <c r="E74" s="9">
        <v>0.08</v>
      </c>
      <c r="F74" s="7" t="s">
        <v>1</v>
      </c>
      <c r="G74" s="9">
        <v>0.05</v>
      </c>
      <c r="H74" s="4">
        <v>100</v>
      </c>
      <c r="I74" t="str">
        <f>VLOOKUP(D74,Table1[],2,TRUE)</f>
        <v>Mature10</v>
      </c>
      <c r="J74" t="str">
        <f>VLOOKUP(F74,Table2[],2,TRUE)</f>
        <v>FreqSemiannual</v>
      </c>
      <c r="K74" t="str">
        <f>VLOOKUP(G74,Table3[],2,TRUE)</f>
        <v>Yield0.05</v>
      </c>
      <c r="P74" t="str">
        <f>+_xll._Schedule($P$1&amp;C74,$A$4,I74,J74,$A$3,"Unadjusted","Unadjusted","Backward",FALSE,$A$9,$A$9)</f>
        <v>schedule73</v>
      </c>
    </row>
    <row r="75" spans="3:16" x14ac:dyDescent="0.35">
      <c r="C75">
        <f t="shared" si="2"/>
        <v>74</v>
      </c>
      <c r="D75" s="6">
        <v>15</v>
      </c>
      <c r="E75" s="9">
        <v>0.08</v>
      </c>
      <c r="F75" s="7" t="s">
        <v>1</v>
      </c>
      <c r="G75" s="9">
        <v>0.05</v>
      </c>
      <c r="H75" s="4">
        <v>100</v>
      </c>
      <c r="I75" t="str">
        <f>VLOOKUP(D75,Table1[],2,TRUE)</f>
        <v>Mature15</v>
      </c>
      <c r="J75" t="str">
        <f>VLOOKUP(F75,Table2[],2,TRUE)</f>
        <v>FreqSemiannual</v>
      </c>
      <c r="K75" t="str">
        <f>VLOOKUP(G75,Table3[],2,TRUE)</f>
        <v>Yield0.05</v>
      </c>
      <c r="P75" t="str">
        <f>+_xll._Schedule($P$1&amp;C75,$A$4,I75,J75,$A$3,"Unadjusted","Unadjusted","Backward",FALSE,$A$9,$A$9)</f>
        <v>schedule74</v>
      </c>
    </row>
    <row r="76" spans="3:16" x14ac:dyDescent="0.35">
      <c r="C76">
        <f t="shared" si="2"/>
        <v>75</v>
      </c>
      <c r="D76" s="6">
        <v>20</v>
      </c>
      <c r="E76" s="9">
        <v>0.08</v>
      </c>
      <c r="F76" s="7" t="s">
        <v>1</v>
      </c>
      <c r="G76" s="9">
        <v>0.05</v>
      </c>
      <c r="H76" s="4">
        <v>100</v>
      </c>
      <c r="I76" t="str">
        <f>VLOOKUP(D76,Table1[],2,TRUE)</f>
        <v>Mature20</v>
      </c>
      <c r="J76" t="str">
        <f>VLOOKUP(F76,Table2[],2,TRUE)</f>
        <v>FreqSemiannual</v>
      </c>
      <c r="K76" t="str">
        <f>VLOOKUP(G76,Table3[],2,TRUE)</f>
        <v>Yield0.05</v>
      </c>
      <c r="P76" t="str">
        <f>+_xll._Schedule($P$1&amp;C76,$A$4,I76,J76,$A$3,"Unadjusted","Unadjusted","Backward",FALSE,$A$9,$A$9)</f>
        <v>schedule75</v>
      </c>
    </row>
    <row r="77" spans="3:16" x14ac:dyDescent="0.35">
      <c r="C77">
        <f t="shared" si="2"/>
        <v>76</v>
      </c>
      <c r="D77" s="6">
        <v>3</v>
      </c>
      <c r="E77" s="9">
        <v>0.02</v>
      </c>
      <c r="F77" s="7" t="s">
        <v>2</v>
      </c>
      <c r="G77" s="9">
        <v>0.05</v>
      </c>
      <c r="H77" s="4">
        <v>100</v>
      </c>
      <c r="I77" t="str">
        <f>VLOOKUP(D77,Table1[],2,TRUE)</f>
        <v>Mature3</v>
      </c>
      <c r="J77" t="str">
        <f>VLOOKUP(F77,Table2[],2,TRUE)</f>
        <v>FreqAnnual</v>
      </c>
      <c r="K77" t="str">
        <f>VLOOKUP(G77,Table3[],2,TRUE)</f>
        <v>Yield0.05</v>
      </c>
      <c r="P77" t="str">
        <f>+_xll._Schedule($P$1&amp;C77,$A$4,I77,J77,$A$3,"Unadjusted","Unadjusted","Backward",FALSE,$A$9,$A$9)</f>
        <v>schedule76</v>
      </c>
    </row>
    <row r="78" spans="3:16" x14ac:dyDescent="0.35">
      <c r="C78">
        <f t="shared" si="2"/>
        <v>77</v>
      </c>
      <c r="D78" s="6">
        <v>5</v>
      </c>
      <c r="E78" s="9">
        <v>0.02</v>
      </c>
      <c r="F78" s="7" t="s">
        <v>2</v>
      </c>
      <c r="G78" s="9">
        <v>0.05</v>
      </c>
      <c r="H78" s="4">
        <v>100</v>
      </c>
      <c r="I78" t="str">
        <f>VLOOKUP(D78,Table1[],2,TRUE)</f>
        <v>Mature5</v>
      </c>
      <c r="J78" t="str">
        <f>VLOOKUP(F78,Table2[],2,TRUE)</f>
        <v>FreqAnnual</v>
      </c>
      <c r="K78" t="str">
        <f>VLOOKUP(G78,Table3[],2,TRUE)</f>
        <v>Yield0.05</v>
      </c>
      <c r="P78" t="str">
        <f>+_xll._Schedule($P$1&amp;C78,$A$4,I78,J78,$A$3,"Unadjusted","Unadjusted","Backward",FALSE,$A$9,$A$9)</f>
        <v>schedule77</v>
      </c>
    </row>
    <row r="79" spans="3:16" x14ac:dyDescent="0.35">
      <c r="C79">
        <f t="shared" si="2"/>
        <v>78</v>
      </c>
      <c r="D79" s="6">
        <v>10</v>
      </c>
      <c r="E79" s="9">
        <v>0.02</v>
      </c>
      <c r="F79" s="7" t="s">
        <v>2</v>
      </c>
      <c r="G79" s="9">
        <v>0.05</v>
      </c>
      <c r="H79" s="4">
        <v>100</v>
      </c>
      <c r="I79" t="str">
        <f>VLOOKUP(D79,Table1[],2,TRUE)</f>
        <v>Mature10</v>
      </c>
      <c r="J79" t="str">
        <f>VLOOKUP(F79,Table2[],2,TRUE)</f>
        <v>FreqAnnual</v>
      </c>
      <c r="K79" t="str">
        <f>VLOOKUP(G79,Table3[],2,TRUE)</f>
        <v>Yield0.05</v>
      </c>
      <c r="P79" t="str">
        <f>+_xll._Schedule($P$1&amp;C79,$A$4,I79,J79,$A$3,"Unadjusted","Unadjusted","Backward",FALSE,$A$9,$A$9)</f>
        <v>schedule78</v>
      </c>
    </row>
    <row r="80" spans="3:16" x14ac:dyDescent="0.35">
      <c r="C80">
        <f t="shared" si="2"/>
        <v>79</v>
      </c>
      <c r="D80" s="6">
        <v>15</v>
      </c>
      <c r="E80" s="9">
        <v>0.02</v>
      </c>
      <c r="F80" s="7" t="s">
        <v>2</v>
      </c>
      <c r="G80" s="9">
        <v>0.05</v>
      </c>
      <c r="H80" s="4">
        <v>100</v>
      </c>
      <c r="I80" t="str">
        <f>VLOOKUP(D80,Table1[],2,TRUE)</f>
        <v>Mature15</v>
      </c>
      <c r="J80" t="str">
        <f>VLOOKUP(F80,Table2[],2,TRUE)</f>
        <v>FreqAnnual</v>
      </c>
      <c r="K80" t="str">
        <f>VLOOKUP(G80,Table3[],2,TRUE)</f>
        <v>Yield0.05</v>
      </c>
      <c r="P80" t="str">
        <f>+_xll._Schedule($P$1&amp;C80,$A$4,I80,J80,$A$3,"Unadjusted","Unadjusted","Backward",FALSE,$A$9,$A$9)</f>
        <v>schedule79</v>
      </c>
    </row>
    <row r="81" spans="3:16" x14ac:dyDescent="0.35">
      <c r="C81">
        <f t="shared" si="2"/>
        <v>80</v>
      </c>
      <c r="D81" s="6">
        <v>20</v>
      </c>
      <c r="E81" s="9">
        <v>0.02</v>
      </c>
      <c r="F81" s="7" t="s">
        <v>2</v>
      </c>
      <c r="G81" s="9">
        <v>0.05</v>
      </c>
      <c r="H81" s="4">
        <v>100</v>
      </c>
      <c r="I81" t="str">
        <f>VLOOKUP(D81,Table1[],2,TRUE)</f>
        <v>Mature20</v>
      </c>
      <c r="J81" t="str">
        <f>VLOOKUP(F81,Table2[],2,TRUE)</f>
        <v>FreqAnnual</v>
      </c>
      <c r="K81" t="str">
        <f>VLOOKUP(G81,Table3[],2,TRUE)</f>
        <v>Yield0.05</v>
      </c>
      <c r="P81" t="str">
        <f>+_xll._Schedule($P$1&amp;C81,$A$4,I81,J81,$A$3,"Unadjusted","Unadjusted","Backward",FALSE,$A$9,$A$9)</f>
        <v>schedule80</v>
      </c>
    </row>
    <row r="82" spans="3:16" x14ac:dyDescent="0.35">
      <c r="C82">
        <f t="shared" si="2"/>
        <v>81</v>
      </c>
      <c r="D82" s="6">
        <v>3</v>
      </c>
      <c r="E82" s="9">
        <v>0.05</v>
      </c>
      <c r="F82" s="7" t="s">
        <v>2</v>
      </c>
      <c r="G82" s="9">
        <v>0.05</v>
      </c>
      <c r="H82" s="4">
        <v>100</v>
      </c>
      <c r="I82" t="str">
        <f>VLOOKUP(D82,Table1[],2,TRUE)</f>
        <v>Mature3</v>
      </c>
      <c r="J82" t="str">
        <f>VLOOKUP(F82,Table2[],2,TRUE)</f>
        <v>FreqAnnual</v>
      </c>
      <c r="K82" t="str">
        <f>VLOOKUP(G82,Table3[],2,TRUE)</f>
        <v>Yield0.05</v>
      </c>
      <c r="P82" t="str">
        <f>+_xll._Schedule($P$1&amp;C82,$A$4,I82,J82,$A$3,"Unadjusted","Unadjusted","Backward",FALSE,$A$9,$A$9)</f>
        <v>schedule81</v>
      </c>
    </row>
    <row r="83" spans="3:16" x14ac:dyDescent="0.35">
      <c r="C83">
        <f t="shared" si="2"/>
        <v>82</v>
      </c>
      <c r="D83" s="6">
        <v>5</v>
      </c>
      <c r="E83" s="9">
        <v>0.05</v>
      </c>
      <c r="F83" s="7" t="s">
        <v>2</v>
      </c>
      <c r="G83" s="9">
        <v>0.05</v>
      </c>
      <c r="H83" s="4">
        <v>100</v>
      </c>
      <c r="I83" t="str">
        <f>VLOOKUP(D83,Table1[],2,TRUE)</f>
        <v>Mature5</v>
      </c>
      <c r="J83" t="str">
        <f>VLOOKUP(F83,Table2[],2,TRUE)</f>
        <v>FreqAnnual</v>
      </c>
      <c r="K83" t="str">
        <f>VLOOKUP(G83,Table3[],2,TRUE)</f>
        <v>Yield0.05</v>
      </c>
      <c r="P83" t="str">
        <f>+_xll._Schedule($P$1&amp;C83,$A$4,I83,J83,$A$3,"Unadjusted","Unadjusted","Backward",FALSE,$A$9,$A$9)</f>
        <v>schedule82</v>
      </c>
    </row>
    <row r="84" spans="3:16" x14ac:dyDescent="0.35">
      <c r="C84">
        <f t="shared" si="2"/>
        <v>83</v>
      </c>
      <c r="D84" s="6">
        <v>10</v>
      </c>
      <c r="E84" s="9">
        <v>0.05</v>
      </c>
      <c r="F84" s="7" t="s">
        <v>2</v>
      </c>
      <c r="G84" s="9">
        <v>0.05</v>
      </c>
      <c r="H84" s="4">
        <v>100</v>
      </c>
      <c r="I84" t="str">
        <f>VLOOKUP(D84,Table1[],2,TRUE)</f>
        <v>Mature10</v>
      </c>
      <c r="J84" t="str">
        <f>VLOOKUP(F84,Table2[],2,TRUE)</f>
        <v>FreqAnnual</v>
      </c>
      <c r="K84" t="str">
        <f>VLOOKUP(G84,Table3[],2,TRUE)</f>
        <v>Yield0.05</v>
      </c>
      <c r="P84" t="str">
        <f>+_xll._Schedule($P$1&amp;C84,$A$4,I84,J84,$A$3,"Unadjusted","Unadjusted","Backward",FALSE,$A$9,$A$9)</f>
        <v>schedule83</v>
      </c>
    </row>
    <row r="85" spans="3:16" x14ac:dyDescent="0.35">
      <c r="C85">
        <f t="shared" si="2"/>
        <v>84</v>
      </c>
      <c r="D85" s="6">
        <v>15</v>
      </c>
      <c r="E85" s="9">
        <v>0.05</v>
      </c>
      <c r="F85" s="7" t="s">
        <v>2</v>
      </c>
      <c r="G85" s="9">
        <v>0.05</v>
      </c>
      <c r="H85" s="4">
        <v>100</v>
      </c>
      <c r="I85" t="str">
        <f>VLOOKUP(D85,Table1[],2,TRUE)</f>
        <v>Mature15</v>
      </c>
      <c r="J85" t="str">
        <f>VLOOKUP(F85,Table2[],2,TRUE)</f>
        <v>FreqAnnual</v>
      </c>
      <c r="K85" t="str">
        <f>VLOOKUP(G85,Table3[],2,TRUE)</f>
        <v>Yield0.05</v>
      </c>
      <c r="P85" t="str">
        <f>+_xll._Schedule($P$1&amp;C85,$A$4,I85,J85,$A$3,"Unadjusted","Unadjusted","Backward",FALSE,$A$9,$A$9)</f>
        <v>schedule84</v>
      </c>
    </row>
    <row r="86" spans="3:16" x14ac:dyDescent="0.35">
      <c r="C86">
        <f t="shared" si="2"/>
        <v>85</v>
      </c>
      <c r="D86" s="6">
        <v>20</v>
      </c>
      <c r="E86" s="9">
        <v>0.05</v>
      </c>
      <c r="F86" s="7" t="s">
        <v>2</v>
      </c>
      <c r="G86" s="9">
        <v>0.05</v>
      </c>
      <c r="H86" s="4">
        <v>100</v>
      </c>
      <c r="I86" t="str">
        <f>VLOOKUP(D86,Table1[],2,TRUE)</f>
        <v>Mature20</v>
      </c>
      <c r="J86" t="str">
        <f>VLOOKUP(F86,Table2[],2,TRUE)</f>
        <v>FreqAnnual</v>
      </c>
      <c r="K86" t="str">
        <f>VLOOKUP(G86,Table3[],2,TRUE)</f>
        <v>Yield0.05</v>
      </c>
      <c r="P86" t="str">
        <f>+_xll._Schedule($P$1&amp;C86,$A$4,I86,J86,$A$3,"Unadjusted","Unadjusted","Backward",FALSE,$A$9,$A$9)</f>
        <v>schedule85</v>
      </c>
    </row>
    <row r="87" spans="3:16" x14ac:dyDescent="0.35">
      <c r="C87">
        <f t="shared" si="2"/>
        <v>86</v>
      </c>
      <c r="D87" s="6">
        <v>3</v>
      </c>
      <c r="E87" s="9">
        <v>0.08</v>
      </c>
      <c r="F87" s="7" t="s">
        <v>2</v>
      </c>
      <c r="G87" s="9">
        <v>0.05</v>
      </c>
      <c r="H87" s="4">
        <v>100</v>
      </c>
      <c r="I87" t="str">
        <f>VLOOKUP(D87,Table1[],2,TRUE)</f>
        <v>Mature3</v>
      </c>
      <c r="J87" t="str">
        <f>VLOOKUP(F87,Table2[],2,TRUE)</f>
        <v>FreqAnnual</v>
      </c>
      <c r="K87" t="str">
        <f>VLOOKUP(G87,Table3[],2,TRUE)</f>
        <v>Yield0.05</v>
      </c>
      <c r="P87" t="str">
        <f>+_xll._Schedule($P$1&amp;C87,$A$4,I87,J87,$A$3,"Unadjusted","Unadjusted","Backward",FALSE,$A$9,$A$9)</f>
        <v>schedule86</v>
      </c>
    </row>
    <row r="88" spans="3:16" x14ac:dyDescent="0.35">
      <c r="C88">
        <f t="shared" si="2"/>
        <v>87</v>
      </c>
      <c r="D88" s="6">
        <v>5</v>
      </c>
      <c r="E88" s="9">
        <v>0.08</v>
      </c>
      <c r="F88" s="7" t="s">
        <v>2</v>
      </c>
      <c r="G88" s="9">
        <v>0.05</v>
      </c>
      <c r="H88" s="4">
        <v>100</v>
      </c>
      <c r="I88" t="str">
        <f>VLOOKUP(D88,Table1[],2,TRUE)</f>
        <v>Mature5</v>
      </c>
      <c r="J88" t="str">
        <f>VLOOKUP(F88,Table2[],2,TRUE)</f>
        <v>FreqAnnual</v>
      </c>
      <c r="K88" t="str">
        <f>VLOOKUP(G88,Table3[],2,TRUE)</f>
        <v>Yield0.05</v>
      </c>
      <c r="P88" t="str">
        <f>+_xll._Schedule($P$1&amp;C88,$A$4,I88,J88,$A$3,"Unadjusted","Unadjusted","Backward",FALSE,$A$9,$A$9)</f>
        <v>schedule87</v>
      </c>
    </row>
    <row r="89" spans="3:16" x14ac:dyDescent="0.35">
      <c r="C89">
        <f t="shared" si="2"/>
        <v>88</v>
      </c>
      <c r="D89" s="6">
        <v>10</v>
      </c>
      <c r="E89" s="9">
        <v>0.08</v>
      </c>
      <c r="F89" s="7" t="s">
        <v>2</v>
      </c>
      <c r="G89" s="9">
        <v>0.05</v>
      </c>
      <c r="H89" s="4">
        <v>100</v>
      </c>
      <c r="I89" t="str">
        <f>VLOOKUP(D89,Table1[],2,TRUE)</f>
        <v>Mature10</v>
      </c>
      <c r="J89" t="str">
        <f>VLOOKUP(F89,Table2[],2,TRUE)</f>
        <v>FreqAnnual</v>
      </c>
      <c r="K89" t="str">
        <f>VLOOKUP(G89,Table3[],2,TRUE)</f>
        <v>Yield0.05</v>
      </c>
      <c r="P89" t="str">
        <f>+_xll._Schedule($P$1&amp;C89,$A$4,I89,J89,$A$3,"Unadjusted","Unadjusted","Backward",FALSE,$A$9,$A$9)</f>
        <v>schedule88</v>
      </c>
    </row>
    <row r="90" spans="3:16" x14ac:dyDescent="0.35">
      <c r="C90">
        <f t="shared" si="2"/>
        <v>89</v>
      </c>
      <c r="D90" s="6">
        <v>15</v>
      </c>
      <c r="E90" s="9">
        <v>0.08</v>
      </c>
      <c r="F90" s="7" t="s">
        <v>2</v>
      </c>
      <c r="G90" s="9">
        <v>0.05</v>
      </c>
      <c r="H90" s="4">
        <v>100</v>
      </c>
      <c r="I90" t="str">
        <f>VLOOKUP(D90,Table1[],2,TRUE)</f>
        <v>Mature15</v>
      </c>
      <c r="J90" t="str">
        <f>VLOOKUP(F90,Table2[],2,TRUE)</f>
        <v>FreqAnnual</v>
      </c>
      <c r="K90" t="str">
        <f>VLOOKUP(G90,Table3[],2,TRUE)</f>
        <v>Yield0.05</v>
      </c>
      <c r="P90" t="str">
        <f>+_xll._Schedule($P$1&amp;C90,$A$4,I90,J90,$A$3,"Unadjusted","Unadjusted","Backward",FALSE,$A$9,$A$9)</f>
        <v>schedule89</v>
      </c>
    </row>
    <row r="91" spans="3:16" x14ac:dyDescent="0.35">
      <c r="C91">
        <f t="shared" si="2"/>
        <v>90</v>
      </c>
      <c r="D91" s="6">
        <v>20</v>
      </c>
      <c r="E91" s="9">
        <v>0.08</v>
      </c>
      <c r="F91" s="7" t="s">
        <v>2</v>
      </c>
      <c r="G91" s="9">
        <v>0.05</v>
      </c>
      <c r="H91" s="4">
        <v>100</v>
      </c>
      <c r="I91" t="str">
        <f>VLOOKUP(D91,Table1[],2,TRUE)</f>
        <v>Mature20</v>
      </c>
      <c r="J91" t="str">
        <f>VLOOKUP(F91,Table2[],2,TRUE)</f>
        <v>FreqAnnual</v>
      </c>
      <c r="K91" t="str">
        <f>VLOOKUP(G91,Table3[],2,TRUE)</f>
        <v>Yield0.05</v>
      </c>
      <c r="P91" t="str">
        <f>+_xll._Schedule($P$1&amp;C91,$A$4,I91,J91,$A$3,"Unadjusted","Unadjusted","Backward",FALSE,$A$9,$A$9)</f>
        <v>schedule90</v>
      </c>
    </row>
    <row r="92" spans="3:16" x14ac:dyDescent="0.35">
      <c r="C92">
        <f t="shared" si="2"/>
        <v>91</v>
      </c>
      <c r="D92" s="6">
        <v>3</v>
      </c>
      <c r="E92" s="9">
        <v>0.02</v>
      </c>
      <c r="F92" s="7" t="s">
        <v>1</v>
      </c>
      <c r="G92" s="9">
        <v>0.06</v>
      </c>
      <c r="H92" s="4">
        <v>100</v>
      </c>
      <c r="I92" t="str">
        <f>VLOOKUP(D92,Table1[],2,TRUE)</f>
        <v>Mature3</v>
      </c>
      <c r="J92" t="str">
        <f>VLOOKUP(F92,Table2[],2,TRUE)</f>
        <v>FreqSemiannual</v>
      </c>
      <c r="K92" t="str">
        <f>VLOOKUP(G92,Table3[],2,TRUE)</f>
        <v>Yield0.06</v>
      </c>
      <c r="P92" t="str">
        <f>+_xll._Schedule($P$1&amp;C92,$A$4,I92,J92,$A$3,"Unadjusted","Unadjusted","Backward",FALSE,$A$9,$A$9)</f>
        <v>schedule91</v>
      </c>
    </row>
    <row r="93" spans="3:16" x14ac:dyDescent="0.35">
      <c r="C93">
        <f t="shared" si="2"/>
        <v>92</v>
      </c>
      <c r="D93" s="6">
        <v>5</v>
      </c>
      <c r="E93" s="9">
        <v>0.02</v>
      </c>
      <c r="F93" s="7" t="s">
        <v>1</v>
      </c>
      <c r="G93" s="9">
        <v>0.06</v>
      </c>
      <c r="H93" s="4">
        <v>100</v>
      </c>
      <c r="I93" t="str">
        <f>VLOOKUP(D93,Table1[],2,TRUE)</f>
        <v>Mature5</v>
      </c>
      <c r="J93" t="str">
        <f>VLOOKUP(F93,Table2[],2,TRUE)</f>
        <v>FreqSemiannual</v>
      </c>
      <c r="K93" t="str">
        <f>VLOOKUP(G93,Table3[],2,TRUE)</f>
        <v>Yield0.06</v>
      </c>
      <c r="P93" t="str">
        <f>+_xll._Schedule($P$1&amp;C93,$A$4,I93,J93,$A$3,"Unadjusted","Unadjusted","Backward",FALSE,$A$9,$A$9)</f>
        <v>schedule92</v>
      </c>
    </row>
    <row r="94" spans="3:16" x14ac:dyDescent="0.35">
      <c r="C94">
        <f t="shared" si="2"/>
        <v>93</v>
      </c>
      <c r="D94" s="6">
        <v>10</v>
      </c>
      <c r="E94" s="9">
        <v>0.02</v>
      </c>
      <c r="F94" s="7" t="s">
        <v>1</v>
      </c>
      <c r="G94" s="9">
        <v>0.06</v>
      </c>
      <c r="H94" s="4">
        <v>100</v>
      </c>
      <c r="I94" t="str">
        <f>VLOOKUP(D94,Table1[],2,TRUE)</f>
        <v>Mature10</v>
      </c>
      <c r="J94" t="str">
        <f>VLOOKUP(F94,Table2[],2,TRUE)</f>
        <v>FreqSemiannual</v>
      </c>
      <c r="K94" t="str">
        <f>VLOOKUP(G94,Table3[],2,TRUE)</f>
        <v>Yield0.06</v>
      </c>
      <c r="P94" t="str">
        <f>+_xll._Schedule($P$1&amp;C94,$A$4,I94,J94,$A$3,"Unadjusted","Unadjusted","Backward",FALSE,$A$9,$A$9)</f>
        <v>schedule93</v>
      </c>
    </row>
    <row r="95" spans="3:16" x14ac:dyDescent="0.35">
      <c r="C95">
        <f t="shared" si="2"/>
        <v>94</v>
      </c>
      <c r="D95" s="6">
        <v>15</v>
      </c>
      <c r="E95" s="9">
        <v>0.02</v>
      </c>
      <c r="F95" s="7" t="s">
        <v>1</v>
      </c>
      <c r="G95" s="9">
        <v>0.06</v>
      </c>
      <c r="H95" s="4">
        <v>100</v>
      </c>
      <c r="I95" t="str">
        <f>VLOOKUP(D95,Table1[],2,TRUE)</f>
        <v>Mature15</v>
      </c>
      <c r="J95" t="str">
        <f>VLOOKUP(F95,Table2[],2,TRUE)</f>
        <v>FreqSemiannual</v>
      </c>
      <c r="K95" t="str">
        <f>VLOOKUP(G95,Table3[],2,TRUE)</f>
        <v>Yield0.06</v>
      </c>
      <c r="P95" t="str">
        <f>+_xll._Schedule($P$1&amp;C95,$A$4,I95,J95,$A$3,"Unadjusted","Unadjusted","Backward",FALSE,$A$9,$A$9)</f>
        <v>schedule94</v>
      </c>
    </row>
    <row r="96" spans="3:16" x14ac:dyDescent="0.35">
      <c r="C96">
        <f t="shared" si="2"/>
        <v>95</v>
      </c>
      <c r="D96" s="6">
        <v>20</v>
      </c>
      <c r="E96" s="9">
        <v>0.02</v>
      </c>
      <c r="F96" s="7" t="s">
        <v>1</v>
      </c>
      <c r="G96" s="9">
        <v>0.06</v>
      </c>
      <c r="H96" s="4">
        <v>100</v>
      </c>
      <c r="I96" t="str">
        <f>VLOOKUP(D96,Table1[],2,TRUE)</f>
        <v>Mature20</v>
      </c>
      <c r="J96" t="str">
        <f>VLOOKUP(F96,Table2[],2,TRUE)</f>
        <v>FreqSemiannual</v>
      </c>
      <c r="K96" t="str">
        <f>VLOOKUP(G96,Table3[],2,TRUE)</f>
        <v>Yield0.06</v>
      </c>
      <c r="P96" t="str">
        <f>+_xll._Schedule($P$1&amp;C96,$A$4,I96,J96,$A$3,"Unadjusted","Unadjusted","Backward",FALSE,$A$9,$A$9)</f>
        <v>schedule95</v>
      </c>
    </row>
    <row r="97" spans="3:16" x14ac:dyDescent="0.35">
      <c r="C97">
        <f t="shared" si="2"/>
        <v>96</v>
      </c>
      <c r="D97" s="6">
        <v>3</v>
      </c>
      <c r="E97" s="9">
        <v>0.05</v>
      </c>
      <c r="F97" s="7" t="s">
        <v>1</v>
      </c>
      <c r="G97" s="9">
        <v>0.06</v>
      </c>
      <c r="H97" s="4">
        <v>100</v>
      </c>
      <c r="I97" t="str">
        <f>VLOOKUP(D97,Table1[],2,TRUE)</f>
        <v>Mature3</v>
      </c>
      <c r="J97" t="str">
        <f>VLOOKUP(F97,Table2[],2,TRUE)</f>
        <v>FreqSemiannual</v>
      </c>
      <c r="K97" t="str">
        <f>VLOOKUP(G97,Table3[],2,TRUE)</f>
        <v>Yield0.06</v>
      </c>
      <c r="P97" t="str">
        <f>+_xll._Schedule($P$1&amp;C97,$A$4,I97,J97,$A$3,"Unadjusted","Unadjusted","Backward",FALSE,$A$9,$A$9)</f>
        <v>schedule96</v>
      </c>
    </row>
    <row r="98" spans="3:16" x14ac:dyDescent="0.35">
      <c r="C98">
        <f t="shared" si="2"/>
        <v>97</v>
      </c>
      <c r="D98" s="6">
        <v>5</v>
      </c>
      <c r="E98" s="9">
        <v>0.05</v>
      </c>
      <c r="F98" s="7" t="s">
        <v>1</v>
      </c>
      <c r="G98" s="9">
        <v>0.06</v>
      </c>
      <c r="H98" s="4">
        <v>100</v>
      </c>
      <c r="I98" t="str">
        <f>VLOOKUP(D98,Table1[],2,TRUE)</f>
        <v>Mature5</v>
      </c>
      <c r="J98" t="str">
        <f>VLOOKUP(F98,Table2[],2,TRUE)</f>
        <v>FreqSemiannual</v>
      </c>
      <c r="K98" t="str">
        <f>VLOOKUP(G98,Table3[],2,TRUE)</f>
        <v>Yield0.06</v>
      </c>
      <c r="P98" t="str">
        <f>+_xll._Schedule($P$1&amp;C98,$A$4,I98,J98,$A$3,"Unadjusted","Unadjusted","Backward",FALSE,$A$9,$A$9)</f>
        <v>schedule97</v>
      </c>
    </row>
    <row r="99" spans="3:16" x14ac:dyDescent="0.35">
      <c r="C99">
        <f t="shared" si="2"/>
        <v>98</v>
      </c>
      <c r="D99" s="6">
        <v>10</v>
      </c>
      <c r="E99" s="9">
        <v>0.05</v>
      </c>
      <c r="F99" s="7" t="s">
        <v>1</v>
      </c>
      <c r="G99" s="9">
        <v>0.06</v>
      </c>
      <c r="H99" s="4">
        <v>100</v>
      </c>
      <c r="I99" t="str">
        <f>VLOOKUP(D99,Table1[],2,TRUE)</f>
        <v>Mature10</v>
      </c>
      <c r="J99" t="str">
        <f>VLOOKUP(F99,Table2[],2,TRUE)</f>
        <v>FreqSemiannual</v>
      </c>
      <c r="K99" t="str">
        <f>VLOOKUP(G99,Table3[],2,TRUE)</f>
        <v>Yield0.06</v>
      </c>
      <c r="P99" t="str">
        <f>+_xll._Schedule($P$1&amp;C99,$A$4,I99,J99,$A$3,"Unadjusted","Unadjusted","Backward",FALSE,$A$9,$A$9)</f>
        <v>schedule98</v>
      </c>
    </row>
    <row r="100" spans="3:16" x14ac:dyDescent="0.35">
      <c r="C100">
        <f t="shared" si="2"/>
        <v>99</v>
      </c>
      <c r="D100" s="6">
        <v>15</v>
      </c>
      <c r="E100" s="9">
        <v>0.05</v>
      </c>
      <c r="F100" s="7" t="s">
        <v>1</v>
      </c>
      <c r="G100" s="9">
        <v>0.06</v>
      </c>
      <c r="H100" s="4">
        <v>100</v>
      </c>
      <c r="I100" t="str">
        <f>VLOOKUP(D100,Table1[],2,TRUE)</f>
        <v>Mature15</v>
      </c>
      <c r="J100" t="str">
        <f>VLOOKUP(F100,Table2[],2,TRUE)</f>
        <v>FreqSemiannual</v>
      </c>
      <c r="K100" t="str">
        <f>VLOOKUP(G100,Table3[],2,TRUE)</f>
        <v>Yield0.06</v>
      </c>
      <c r="P100" t="str">
        <f>+_xll._Schedule($P$1&amp;C100,$A$4,I100,J100,$A$3,"Unadjusted","Unadjusted","Backward",FALSE,$A$9,$A$9)</f>
        <v>schedule99</v>
      </c>
    </row>
    <row r="101" spans="3:16" x14ac:dyDescent="0.35">
      <c r="C101">
        <f t="shared" si="2"/>
        <v>100</v>
      </c>
      <c r="D101" s="6">
        <v>20</v>
      </c>
      <c r="E101" s="9">
        <v>0.05</v>
      </c>
      <c r="F101" s="7" t="s">
        <v>1</v>
      </c>
      <c r="G101" s="9">
        <v>0.06</v>
      </c>
      <c r="H101" s="4">
        <v>100</v>
      </c>
      <c r="I101" t="str">
        <f>VLOOKUP(D101,Table1[],2,TRUE)</f>
        <v>Mature20</v>
      </c>
      <c r="J101" t="str">
        <f>VLOOKUP(F101,Table2[],2,TRUE)</f>
        <v>FreqSemiannual</v>
      </c>
      <c r="K101" t="str">
        <f>VLOOKUP(G101,Table3[],2,TRUE)</f>
        <v>Yield0.06</v>
      </c>
      <c r="P101" t="str">
        <f>+_xll._Schedule($P$1&amp;C101,$A$4,I101,J101,$A$3,"Unadjusted","Unadjusted","Backward",FALSE,$A$9,$A$9)</f>
        <v>schedule100</v>
      </c>
    </row>
    <row r="102" spans="3:16" x14ac:dyDescent="0.35">
      <c r="C102">
        <f t="shared" si="2"/>
        <v>101</v>
      </c>
      <c r="D102" s="6">
        <v>3</v>
      </c>
      <c r="E102" s="9">
        <v>0.08</v>
      </c>
      <c r="F102" s="7" t="s">
        <v>1</v>
      </c>
      <c r="G102" s="9">
        <v>0.06</v>
      </c>
      <c r="H102" s="4">
        <v>100</v>
      </c>
      <c r="I102" t="str">
        <f>VLOOKUP(D102,Table1[],2,TRUE)</f>
        <v>Mature3</v>
      </c>
      <c r="J102" t="str">
        <f>VLOOKUP(F102,Table2[],2,TRUE)</f>
        <v>FreqSemiannual</v>
      </c>
      <c r="K102" t="str">
        <f>VLOOKUP(G102,Table3[],2,TRUE)</f>
        <v>Yield0.06</v>
      </c>
      <c r="P102" t="str">
        <f>+_xll._Schedule($P$1&amp;C102,$A$4,I102,J102,$A$3,"Unadjusted","Unadjusted","Backward",FALSE,$A$9,$A$9)</f>
        <v>schedule101</v>
      </c>
    </row>
    <row r="103" spans="3:16" x14ac:dyDescent="0.35">
      <c r="C103">
        <f t="shared" si="2"/>
        <v>102</v>
      </c>
      <c r="D103" s="6">
        <v>5</v>
      </c>
      <c r="E103" s="9">
        <v>0.08</v>
      </c>
      <c r="F103" s="7" t="s">
        <v>1</v>
      </c>
      <c r="G103" s="9">
        <v>0.06</v>
      </c>
      <c r="H103" s="4">
        <v>100</v>
      </c>
      <c r="I103" t="str">
        <f>VLOOKUP(D103,Table1[],2,TRUE)</f>
        <v>Mature5</v>
      </c>
      <c r="J103" t="str">
        <f>VLOOKUP(F103,Table2[],2,TRUE)</f>
        <v>FreqSemiannual</v>
      </c>
      <c r="K103" t="str">
        <f>VLOOKUP(G103,Table3[],2,TRUE)</f>
        <v>Yield0.06</v>
      </c>
      <c r="P103" t="str">
        <f>+_xll._Schedule($P$1&amp;C103,$A$4,I103,J103,$A$3,"Unadjusted","Unadjusted","Backward",FALSE,$A$9,$A$9)</f>
        <v>schedule102</v>
      </c>
    </row>
    <row r="104" spans="3:16" x14ac:dyDescent="0.35">
      <c r="C104">
        <f t="shared" si="2"/>
        <v>103</v>
      </c>
      <c r="D104" s="6">
        <v>10</v>
      </c>
      <c r="E104" s="9">
        <v>0.08</v>
      </c>
      <c r="F104" s="7" t="s">
        <v>1</v>
      </c>
      <c r="G104" s="9">
        <v>0.06</v>
      </c>
      <c r="H104" s="4">
        <v>100</v>
      </c>
      <c r="I104" t="str">
        <f>VLOOKUP(D104,Table1[],2,TRUE)</f>
        <v>Mature10</v>
      </c>
      <c r="J104" t="str">
        <f>VLOOKUP(F104,Table2[],2,TRUE)</f>
        <v>FreqSemiannual</v>
      </c>
      <c r="K104" t="str">
        <f>VLOOKUP(G104,Table3[],2,TRUE)</f>
        <v>Yield0.06</v>
      </c>
      <c r="P104" t="str">
        <f>+_xll._Schedule($P$1&amp;C104,$A$4,I104,J104,$A$3,"Unadjusted","Unadjusted","Backward",FALSE,$A$9,$A$9)</f>
        <v>schedule103</v>
      </c>
    </row>
    <row r="105" spans="3:16" x14ac:dyDescent="0.35">
      <c r="C105">
        <f t="shared" si="2"/>
        <v>104</v>
      </c>
      <c r="D105" s="6">
        <v>15</v>
      </c>
      <c r="E105" s="9">
        <v>0.08</v>
      </c>
      <c r="F105" s="7" t="s">
        <v>1</v>
      </c>
      <c r="G105" s="9">
        <v>0.06</v>
      </c>
      <c r="H105" s="4">
        <v>100</v>
      </c>
      <c r="I105" t="str">
        <f>VLOOKUP(D105,Table1[],2,TRUE)</f>
        <v>Mature15</v>
      </c>
      <c r="J105" t="str">
        <f>VLOOKUP(F105,Table2[],2,TRUE)</f>
        <v>FreqSemiannual</v>
      </c>
      <c r="K105" t="str">
        <f>VLOOKUP(G105,Table3[],2,TRUE)</f>
        <v>Yield0.06</v>
      </c>
      <c r="P105" t="str">
        <f>+_xll._Schedule($P$1&amp;C105,$A$4,I105,J105,$A$3,"Unadjusted","Unadjusted","Backward",FALSE,$A$9,$A$9)</f>
        <v>schedule104</v>
      </c>
    </row>
    <row r="106" spans="3:16" x14ac:dyDescent="0.35">
      <c r="C106">
        <f t="shared" si="2"/>
        <v>105</v>
      </c>
      <c r="D106" s="6">
        <v>20</v>
      </c>
      <c r="E106" s="9">
        <v>0.08</v>
      </c>
      <c r="F106" s="7" t="s">
        <v>1</v>
      </c>
      <c r="G106" s="9">
        <v>0.06</v>
      </c>
      <c r="H106" s="4">
        <v>100</v>
      </c>
      <c r="I106" t="str">
        <f>VLOOKUP(D106,Table1[],2,TRUE)</f>
        <v>Mature20</v>
      </c>
      <c r="J106" t="str">
        <f>VLOOKUP(F106,Table2[],2,TRUE)</f>
        <v>FreqSemiannual</v>
      </c>
      <c r="K106" t="str">
        <f>VLOOKUP(G106,Table3[],2,TRUE)</f>
        <v>Yield0.06</v>
      </c>
      <c r="P106" t="str">
        <f>+_xll._Schedule($P$1&amp;C106,$A$4,I106,J106,$A$3,"Unadjusted","Unadjusted","Backward",FALSE,$A$9,$A$9)</f>
        <v>schedule105</v>
      </c>
    </row>
    <row r="107" spans="3:16" x14ac:dyDescent="0.35">
      <c r="C107">
        <f t="shared" si="2"/>
        <v>106</v>
      </c>
      <c r="D107" s="6">
        <v>3</v>
      </c>
      <c r="E107" s="9">
        <v>0.02</v>
      </c>
      <c r="F107" s="7" t="s">
        <v>2</v>
      </c>
      <c r="G107" s="9">
        <v>0.06</v>
      </c>
      <c r="H107" s="4">
        <v>100</v>
      </c>
      <c r="I107" t="str">
        <f>VLOOKUP(D107,Table1[],2,TRUE)</f>
        <v>Mature3</v>
      </c>
      <c r="J107" t="str">
        <f>VLOOKUP(F107,Table2[],2,TRUE)</f>
        <v>FreqAnnual</v>
      </c>
      <c r="K107" t="str">
        <f>VLOOKUP(G107,Table3[],2,TRUE)</f>
        <v>Yield0.06</v>
      </c>
      <c r="P107" t="str">
        <f>+_xll._Schedule($P$1&amp;C107,$A$4,I107,J107,$A$3,"Unadjusted","Unadjusted","Backward",FALSE,$A$9,$A$9)</f>
        <v>schedule106</v>
      </c>
    </row>
    <row r="108" spans="3:16" x14ac:dyDescent="0.35">
      <c r="C108">
        <f t="shared" si="2"/>
        <v>107</v>
      </c>
      <c r="D108" s="6">
        <v>5</v>
      </c>
      <c r="E108" s="9">
        <v>0.02</v>
      </c>
      <c r="F108" s="7" t="s">
        <v>2</v>
      </c>
      <c r="G108" s="9">
        <v>0.06</v>
      </c>
      <c r="H108" s="4">
        <v>100</v>
      </c>
      <c r="I108" t="str">
        <f>VLOOKUP(D108,Table1[],2,TRUE)</f>
        <v>Mature5</v>
      </c>
      <c r="J108" t="str">
        <f>VLOOKUP(F108,Table2[],2,TRUE)</f>
        <v>FreqAnnual</v>
      </c>
      <c r="K108" t="str">
        <f>VLOOKUP(G108,Table3[],2,TRUE)</f>
        <v>Yield0.06</v>
      </c>
      <c r="P108" t="str">
        <f>+_xll._Schedule($P$1&amp;C108,$A$4,I108,J108,$A$3,"Unadjusted","Unadjusted","Backward",FALSE,$A$9,$A$9)</f>
        <v>schedule107</v>
      </c>
    </row>
    <row r="109" spans="3:16" x14ac:dyDescent="0.35">
      <c r="C109">
        <f t="shared" si="2"/>
        <v>108</v>
      </c>
      <c r="D109" s="6">
        <v>10</v>
      </c>
      <c r="E109" s="9">
        <v>0.02</v>
      </c>
      <c r="F109" s="7" t="s">
        <v>2</v>
      </c>
      <c r="G109" s="9">
        <v>0.06</v>
      </c>
      <c r="H109" s="4">
        <v>100</v>
      </c>
      <c r="I109" t="str">
        <f>VLOOKUP(D109,Table1[],2,TRUE)</f>
        <v>Mature10</v>
      </c>
      <c r="J109" t="str">
        <f>VLOOKUP(F109,Table2[],2,TRUE)</f>
        <v>FreqAnnual</v>
      </c>
      <c r="K109" t="str">
        <f>VLOOKUP(G109,Table3[],2,TRUE)</f>
        <v>Yield0.06</v>
      </c>
      <c r="P109" t="str">
        <f>+_xll._Schedule($P$1&amp;C109,$A$4,I109,J109,$A$3,"Unadjusted","Unadjusted","Backward",FALSE,$A$9,$A$9)</f>
        <v>schedule108</v>
      </c>
    </row>
    <row r="110" spans="3:16" x14ac:dyDescent="0.35">
      <c r="C110">
        <f t="shared" si="2"/>
        <v>109</v>
      </c>
      <c r="D110" s="6">
        <v>15</v>
      </c>
      <c r="E110" s="9">
        <v>0.02</v>
      </c>
      <c r="F110" s="7" t="s">
        <v>2</v>
      </c>
      <c r="G110" s="9">
        <v>0.06</v>
      </c>
      <c r="H110" s="4">
        <v>100</v>
      </c>
      <c r="I110" t="str">
        <f>VLOOKUP(D110,Table1[],2,TRUE)</f>
        <v>Mature15</v>
      </c>
      <c r="J110" t="str">
        <f>VLOOKUP(F110,Table2[],2,TRUE)</f>
        <v>FreqAnnual</v>
      </c>
      <c r="K110" t="str">
        <f>VLOOKUP(G110,Table3[],2,TRUE)</f>
        <v>Yield0.06</v>
      </c>
      <c r="P110" t="str">
        <f>+_xll._Schedule($P$1&amp;C110,$A$4,I110,J110,$A$3,"Unadjusted","Unadjusted","Backward",FALSE,$A$9,$A$9)</f>
        <v>schedule109</v>
      </c>
    </row>
    <row r="111" spans="3:16" x14ac:dyDescent="0.35">
      <c r="C111">
        <f t="shared" si="2"/>
        <v>110</v>
      </c>
      <c r="D111" s="6">
        <v>20</v>
      </c>
      <c r="E111" s="9">
        <v>0.02</v>
      </c>
      <c r="F111" s="7" t="s">
        <v>2</v>
      </c>
      <c r="G111" s="9">
        <v>0.06</v>
      </c>
      <c r="H111" s="4">
        <v>100</v>
      </c>
      <c r="I111" t="str">
        <f>VLOOKUP(D111,Table1[],2,TRUE)</f>
        <v>Mature20</v>
      </c>
      <c r="J111" t="str">
        <f>VLOOKUP(F111,Table2[],2,TRUE)</f>
        <v>FreqAnnual</v>
      </c>
      <c r="K111" t="str">
        <f>VLOOKUP(G111,Table3[],2,TRUE)</f>
        <v>Yield0.06</v>
      </c>
      <c r="P111" t="str">
        <f>+_xll._Schedule($P$1&amp;C111,$A$4,I111,J111,$A$3,"Unadjusted","Unadjusted","Backward",FALSE,$A$9,$A$9)</f>
        <v>schedule110</v>
      </c>
    </row>
    <row r="112" spans="3:16" x14ac:dyDescent="0.35">
      <c r="C112">
        <f t="shared" si="2"/>
        <v>111</v>
      </c>
      <c r="D112" s="6">
        <v>3</v>
      </c>
      <c r="E112" s="9">
        <v>0.05</v>
      </c>
      <c r="F112" s="7" t="s">
        <v>2</v>
      </c>
      <c r="G112" s="9">
        <v>0.06</v>
      </c>
      <c r="H112" s="4">
        <v>100</v>
      </c>
      <c r="I112" t="str">
        <f>VLOOKUP(D112,Table1[],2,TRUE)</f>
        <v>Mature3</v>
      </c>
      <c r="J112" t="str">
        <f>VLOOKUP(F112,Table2[],2,TRUE)</f>
        <v>FreqAnnual</v>
      </c>
      <c r="K112" t="str">
        <f>VLOOKUP(G112,Table3[],2,TRUE)</f>
        <v>Yield0.06</v>
      </c>
      <c r="P112" t="str">
        <f>+_xll._Schedule($P$1&amp;C112,$A$4,I112,J112,$A$3,"Unadjusted","Unadjusted","Backward",FALSE,$A$9,$A$9)</f>
        <v>schedule111</v>
      </c>
    </row>
    <row r="113" spans="3:16" x14ac:dyDescent="0.35">
      <c r="C113">
        <f t="shared" si="2"/>
        <v>112</v>
      </c>
      <c r="D113" s="6">
        <v>5</v>
      </c>
      <c r="E113" s="9">
        <v>0.05</v>
      </c>
      <c r="F113" s="7" t="s">
        <v>2</v>
      </c>
      <c r="G113" s="9">
        <v>0.06</v>
      </c>
      <c r="H113" s="4">
        <v>100</v>
      </c>
      <c r="I113" t="str">
        <f>VLOOKUP(D113,Table1[],2,TRUE)</f>
        <v>Mature5</v>
      </c>
      <c r="J113" t="str">
        <f>VLOOKUP(F113,Table2[],2,TRUE)</f>
        <v>FreqAnnual</v>
      </c>
      <c r="K113" t="str">
        <f>VLOOKUP(G113,Table3[],2,TRUE)</f>
        <v>Yield0.06</v>
      </c>
      <c r="P113" t="str">
        <f>+_xll._Schedule($P$1&amp;C113,$A$4,I113,J113,$A$3,"Unadjusted","Unadjusted","Backward",FALSE,$A$9,$A$9)</f>
        <v>schedule112</v>
      </c>
    </row>
    <row r="114" spans="3:16" x14ac:dyDescent="0.35">
      <c r="C114">
        <f t="shared" si="2"/>
        <v>113</v>
      </c>
      <c r="D114" s="6">
        <v>10</v>
      </c>
      <c r="E114" s="9">
        <v>0.05</v>
      </c>
      <c r="F114" s="7" t="s">
        <v>2</v>
      </c>
      <c r="G114" s="9">
        <v>0.06</v>
      </c>
      <c r="H114" s="4">
        <v>100</v>
      </c>
      <c r="I114" t="str">
        <f>VLOOKUP(D114,Table1[],2,TRUE)</f>
        <v>Mature10</v>
      </c>
      <c r="J114" t="str">
        <f>VLOOKUP(F114,Table2[],2,TRUE)</f>
        <v>FreqAnnual</v>
      </c>
      <c r="K114" t="str">
        <f>VLOOKUP(G114,Table3[],2,TRUE)</f>
        <v>Yield0.06</v>
      </c>
      <c r="P114" t="str">
        <f>+_xll._Schedule($P$1&amp;C114,$A$4,I114,J114,$A$3,"Unadjusted","Unadjusted","Backward",FALSE,$A$9,$A$9)</f>
        <v>schedule113</v>
      </c>
    </row>
    <row r="115" spans="3:16" x14ac:dyDescent="0.35">
      <c r="C115">
        <f t="shared" si="2"/>
        <v>114</v>
      </c>
      <c r="D115" s="6">
        <v>15</v>
      </c>
      <c r="E115" s="9">
        <v>0.05</v>
      </c>
      <c r="F115" s="7" t="s">
        <v>2</v>
      </c>
      <c r="G115" s="9">
        <v>0.06</v>
      </c>
      <c r="H115" s="4">
        <v>100</v>
      </c>
      <c r="I115" t="str">
        <f>VLOOKUP(D115,Table1[],2,TRUE)</f>
        <v>Mature15</v>
      </c>
      <c r="J115" t="str">
        <f>VLOOKUP(F115,Table2[],2,TRUE)</f>
        <v>FreqAnnual</v>
      </c>
      <c r="K115" t="str">
        <f>VLOOKUP(G115,Table3[],2,TRUE)</f>
        <v>Yield0.06</v>
      </c>
      <c r="P115" t="str">
        <f>+_xll._Schedule($P$1&amp;C115,$A$4,I115,J115,$A$3,"Unadjusted","Unadjusted","Backward",FALSE,$A$9,$A$9)</f>
        <v>schedule114</v>
      </c>
    </row>
    <row r="116" spans="3:16" x14ac:dyDescent="0.35">
      <c r="C116">
        <f t="shared" si="2"/>
        <v>115</v>
      </c>
      <c r="D116" s="6">
        <v>20</v>
      </c>
      <c r="E116" s="9">
        <v>0.05</v>
      </c>
      <c r="F116" s="7" t="s">
        <v>2</v>
      </c>
      <c r="G116" s="9">
        <v>0.06</v>
      </c>
      <c r="H116" s="4">
        <v>100</v>
      </c>
      <c r="I116" t="str">
        <f>VLOOKUP(D116,Table1[],2,TRUE)</f>
        <v>Mature20</v>
      </c>
      <c r="J116" t="str">
        <f>VLOOKUP(F116,Table2[],2,TRUE)</f>
        <v>FreqAnnual</v>
      </c>
      <c r="K116" t="str">
        <f>VLOOKUP(G116,Table3[],2,TRUE)</f>
        <v>Yield0.06</v>
      </c>
      <c r="P116" t="str">
        <f>+_xll._Schedule($P$1&amp;C116,$A$4,I116,J116,$A$3,"Unadjusted","Unadjusted","Backward",FALSE,$A$9,$A$9)</f>
        <v>schedule115</v>
      </c>
    </row>
    <row r="117" spans="3:16" x14ac:dyDescent="0.35">
      <c r="C117">
        <f t="shared" si="2"/>
        <v>116</v>
      </c>
      <c r="D117" s="6">
        <v>3</v>
      </c>
      <c r="E117" s="9">
        <v>0.08</v>
      </c>
      <c r="F117" s="7" t="s">
        <v>2</v>
      </c>
      <c r="G117" s="9">
        <v>0.06</v>
      </c>
      <c r="H117" s="4">
        <v>100</v>
      </c>
      <c r="I117" t="str">
        <f>VLOOKUP(D117,Table1[],2,TRUE)</f>
        <v>Mature3</v>
      </c>
      <c r="J117" t="str">
        <f>VLOOKUP(F117,Table2[],2,TRUE)</f>
        <v>FreqAnnual</v>
      </c>
      <c r="K117" t="str">
        <f>VLOOKUP(G117,Table3[],2,TRUE)</f>
        <v>Yield0.06</v>
      </c>
      <c r="P117" t="str">
        <f>+_xll._Schedule($P$1&amp;C117,$A$4,I117,J117,$A$3,"Unadjusted","Unadjusted","Backward",FALSE,$A$9,$A$9)</f>
        <v>schedule116</v>
      </c>
    </row>
    <row r="118" spans="3:16" x14ac:dyDescent="0.35">
      <c r="C118">
        <f t="shared" si="2"/>
        <v>117</v>
      </c>
      <c r="D118" s="6">
        <v>5</v>
      </c>
      <c r="E118" s="9">
        <v>0.08</v>
      </c>
      <c r="F118" s="7" t="s">
        <v>2</v>
      </c>
      <c r="G118" s="9">
        <v>0.06</v>
      </c>
      <c r="H118" s="4">
        <v>100</v>
      </c>
      <c r="I118" t="str">
        <f>VLOOKUP(D118,Table1[],2,TRUE)</f>
        <v>Mature5</v>
      </c>
      <c r="J118" t="str">
        <f>VLOOKUP(F118,Table2[],2,TRUE)</f>
        <v>FreqAnnual</v>
      </c>
      <c r="K118" t="str">
        <f>VLOOKUP(G118,Table3[],2,TRUE)</f>
        <v>Yield0.06</v>
      </c>
      <c r="P118" t="str">
        <f>+_xll._Schedule($P$1&amp;C118,$A$4,I118,J118,$A$3,"Unadjusted","Unadjusted","Backward",FALSE,$A$9,$A$9)</f>
        <v>schedule117</v>
      </c>
    </row>
    <row r="119" spans="3:16" x14ac:dyDescent="0.35">
      <c r="C119">
        <f t="shared" si="2"/>
        <v>118</v>
      </c>
      <c r="D119" s="6">
        <v>10</v>
      </c>
      <c r="E119" s="9">
        <v>0.08</v>
      </c>
      <c r="F119" s="7" t="s">
        <v>2</v>
      </c>
      <c r="G119" s="9">
        <v>0.06</v>
      </c>
      <c r="H119" s="4">
        <v>100</v>
      </c>
      <c r="I119" t="str">
        <f>VLOOKUP(D119,Table1[],2,TRUE)</f>
        <v>Mature10</v>
      </c>
      <c r="J119" t="str">
        <f>VLOOKUP(F119,Table2[],2,TRUE)</f>
        <v>FreqAnnual</v>
      </c>
      <c r="K119" t="str">
        <f>VLOOKUP(G119,Table3[],2,TRUE)</f>
        <v>Yield0.06</v>
      </c>
      <c r="P119" t="str">
        <f>+_xll._Schedule($P$1&amp;C119,$A$4,I119,J119,$A$3,"Unadjusted","Unadjusted","Backward",FALSE,$A$9,$A$9)</f>
        <v>schedule118</v>
      </c>
    </row>
    <row r="120" spans="3:16" x14ac:dyDescent="0.35">
      <c r="C120">
        <f t="shared" si="2"/>
        <v>119</v>
      </c>
      <c r="D120" s="6">
        <v>15</v>
      </c>
      <c r="E120" s="9">
        <v>0.08</v>
      </c>
      <c r="F120" s="7" t="s">
        <v>2</v>
      </c>
      <c r="G120" s="9">
        <v>0.06</v>
      </c>
      <c r="H120" s="4">
        <v>100</v>
      </c>
      <c r="I120" t="str">
        <f>VLOOKUP(D120,Table1[],2,TRUE)</f>
        <v>Mature15</v>
      </c>
      <c r="J120" t="str">
        <f>VLOOKUP(F120,Table2[],2,TRUE)</f>
        <v>FreqAnnual</v>
      </c>
      <c r="K120" t="str">
        <f>VLOOKUP(G120,Table3[],2,TRUE)</f>
        <v>Yield0.06</v>
      </c>
      <c r="P120" t="str">
        <f>+_xll._Schedule($P$1&amp;C120,$A$4,I120,J120,$A$3,"Unadjusted","Unadjusted","Backward",FALSE,$A$9,$A$9)</f>
        <v>schedule119</v>
      </c>
    </row>
    <row r="121" spans="3:16" x14ac:dyDescent="0.35">
      <c r="C121">
        <f t="shared" si="2"/>
        <v>120</v>
      </c>
      <c r="D121" s="6">
        <v>20</v>
      </c>
      <c r="E121" s="9">
        <v>0.08</v>
      </c>
      <c r="F121" s="7" t="s">
        <v>2</v>
      </c>
      <c r="G121" s="9">
        <v>0.06</v>
      </c>
      <c r="H121" s="4">
        <v>100</v>
      </c>
      <c r="I121" t="str">
        <f>VLOOKUP(D121,Table1[],2,TRUE)</f>
        <v>Mature20</v>
      </c>
      <c r="J121" t="str">
        <f>VLOOKUP(F121,Table2[],2,TRUE)</f>
        <v>FreqAnnual</v>
      </c>
      <c r="K121" t="str">
        <f>VLOOKUP(G121,Table3[],2,TRUE)</f>
        <v>Yield0.06</v>
      </c>
      <c r="P121" t="str">
        <f>+_xll._Schedule($P$1&amp;C121,$A$4,I121,J121,$A$3,"Unadjusted","Unadjusted","Backward",FALSE,$A$9,$A$9)</f>
        <v>schedule120</v>
      </c>
    </row>
    <row r="122" spans="3:16" x14ac:dyDescent="0.35">
      <c r="D122" s="2"/>
      <c r="E122" s="10"/>
      <c r="F122" s="3"/>
      <c r="G122" s="10"/>
    </row>
    <row r="123" spans="3:16" x14ac:dyDescent="0.35">
      <c r="D123" s="2"/>
      <c r="E123" s="10"/>
      <c r="F123" s="3"/>
      <c r="G123" s="10"/>
    </row>
    <row r="124" spans="3:16" x14ac:dyDescent="0.35">
      <c r="D124" s="2"/>
      <c r="E124" s="10"/>
      <c r="F124" s="3"/>
      <c r="G124" s="10"/>
    </row>
    <row r="125" spans="3:16" x14ac:dyDescent="0.35">
      <c r="D125" s="2"/>
      <c r="E125" s="10"/>
      <c r="F125" s="3"/>
      <c r="G125" s="10"/>
    </row>
    <row r="126" spans="3:16" x14ac:dyDescent="0.35">
      <c r="D126" s="2"/>
      <c r="E126" s="10"/>
      <c r="F126" s="3"/>
      <c r="G126" s="10"/>
    </row>
    <row r="127" spans="3:16" x14ac:dyDescent="0.35">
      <c r="D127" s="2"/>
      <c r="E127" s="10"/>
      <c r="F127" s="3"/>
      <c r="G127" s="10"/>
    </row>
    <row r="128" spans="3:16" x14ac:dyDescent="0.35">
      <c r="D128" s="2"/>
      <c r="E128" s="10"/>
      <c r="F128" s="3"/>
      <c r="G128" s="10"/>
    </row>
    <row r="129" spans="4:7" x14ac:dyDescent="0.35">
      <c r="D129" s="2"/>
      <c r="E129" s="10"/>
      <c r="F129" s="3"/>
      <c r="G129" s="10"/>
    </row>
    <row r="130" spans="4:7" x14ac:dyDescent="0.35">
      <c r="D130" s="2"/>
      <c r="E130" s="10"/>
      <c r="F130" s="3"/>
      <c r="G130" s="10"/>
    </row>
    <row r="131" spans="4:7" x14ac:dyDescent="0.35">
      <c r="D131" s="2"/>
      <c r="E131" s="10"/>
      <c r="F131" s="3"/>
      <c r="G131" s="10"/>
    </row>
    <row r="132" spans="4:7" x14ac:dyDescent="0.35">
      <c r="D132" s="2"/>
      <c r="E132" s="10"/>
      <c r="F132" s="3"/>
      <c r="G132" s="10"/>
    </row>
    <row r="133" spans="4:7" x14ac:dyDescent="0.35">
      <c r="D133" s="2"/>
      <c r="E133" s="10"/>
      <c r="F133" s="3"/>
      <c r="G133" s="10"/>
    </row>
    <row r="134" spans="4:7" x14ac:dyDescent="0.35">
      <c r="D134" s="2"/>
      <c r="E134" s="10"/>
      <c r="F134" s="3"/>
      <c r="G134" s="10"/>
    </row>
    <row r="135" spans="4:7" x14ac:dyDescent="0.35">
      <c r="D135" s="2"/>
      <c r="E135" s="10"/>
      <c r="F135" s="3"/>
      <c r="G135" s="10"/>
    </row>
    <row r="136" spans="4:7" x14ac:dyDescent="0.35">
      <c r="D136" s="2"/>
      <c r="E136" s="10"/>
      <c r="F136" s="3"/>
      <c r="G136" s="10"/>
    </row>
    <row r="137" spans="4:7" x14ac:dyDescent="0.35">
      <c r="D137" s="2"/>
      <c r="E137" s="10"/>
      <c r="F137" s="3"/>
      <c r="G137" s="10"/>
    </row>
    <row r="138" spans="4:7" x14ac:dyDescent="0.35">
      <c r="D138" s="2"/>
      <c r="E138" s="10"/>
      <c r="F138" s="3"/>
      <c r="G138" s="10"/>
    </row>
    <row r="139" spans="4:7" x14ac:dyDescent="0.35">
      <c r="D139" s="2"/>
      <c r="E139" s="10"/>
      <c r="F139" s="3"/>
      <c r="G139" s="10"/>
    </row>
    <row r="140" spans="4:7" x14ac:dyDescent="0.35">
      <c r="D140" s="2"/>
      <c r="E140" s="10"/>
      <c r="F140" s="3"/>
      <c r="G140" s="10"/>
    </row>
    <row r="141" spans="4:7" x14ac:dyDescent="0.35">
      <c r="D141" s="2"/>
      <c r="E141" s="10"/>
      <c r="F141" s="3"/>
      <c r="G141" s="10"/>
    </row>
    <row r="142" spans="4:7" x14ac:dyDescent="0.35">
      <c r="D142" s="2"/>
      <c r="E142" s="10"/>
      <c r="F142" s="3"/>
      <c r="G142" s="10"/>
    </row>
    <row r="143" spans="4:7" x14ac:dyDescent="0.35">
      <c r="D143" s="2"/>
      <c r="E143" s="10"/>
      <c r="F143" s="3"/>
      <c r="G143" s="10"/>
    </row>
    <row r="144" spans="4:7" x14ac:dyDescent="0.35">
      <c r="D144" s="2"/>
      <c r="E144" s="10"/>
      <c r="F144" s="3"/>
      <c r="G144" s="10"/>
    </row>
    <row r="145" spans="4:7" x14ac:dyDescent="0.35">
      <c r="D145" s="2"/>
      <c r="E145" s="10"/>
      <c r="F145" s="3"/>
      <c r="G145" s="10"/>
    </row>
  </sheetData>
  <pageMargins left="0.7" right="0.7" top="0.75" bottom="0.75" header="0.3" footer="0.3"/>
  <pageSetup paperSize="9" orientation="portrait" horizontalDpi="0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2020-10-02T23:20:01Z</dcterms:created>
  <dcterms:modified xsi:type="dcterms:W3CDTF">2020-10-04T22:36:38Z</dcterms:modified>
</cp:coreProperties>
</file>