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FFC6A327-A440-4201-B86F-F3DBAF048DF7}" xr6:coauthVersionLast="46" xr6:coauthVersionMax="46" xr10:uidLastSave="{00000000-0000-0000-0000-000000000000}"/>
  <bookViews>
    <workbookView xWindow="-110" yWindow="-110" windowWidth="38620" windowHeight="21220" tabRatio="191" xr2:uid="{705D3C02-4429-4AA3-825B-DA6B36A5FD08}"/>
  </bookViews>
  <sheets>
    <sheet name="BondSimple" sheetId="1" r:id="rId1"/>
    <sheet name="Sheet1" sheetId="4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B56" i="1"/>
  <c r="B57" i="1"/>
  <c r="B55" i="1"/>
  <c r="A1" i="4" a="1"/>
  <c r="B5" i="1"/>
  <c r="C8" i="1"/>
  <c r="B3" i="1"/>
  <c r="B7" i="1"/>
  <c r="C23" i="1"/>
  <c r="B6" i="1"/>
  <c r="B2" i="4" l="1"/>
  <c r="D3" i="4"/>
  <c r="F4" i="4"/>
  <c r="H5" i="4"/>
  <c r="J6" i="4"/>
  <c r="L7" i="4"/>
  <c r="N8" i="4"/>
  <c r="B10" i="4"/>
  <c r="D11" i="4"/>
  <c r="F12" i="4"/>
  <c r="H13" i="4"/>
  <c r="J14" i="4"/>
  <c r="L15" i="4"/>
  <c r="N16" i="4"/>
  <c r="B18" i="4"/>
  <c r="D19" i="4"/>
  <c r="F20" i="4"/>
  <c r="H21" i="4"/>
  <c r="J22" i="4"/>
  <c r="L23" i="4"/>
  <c r="N24" i="4"/>
  <c r="B26" i="4"/>
  <c r="D27" i="4"/>
  <c r="F28" i="4"/>
  <c r="H29" i="4"/>
  <c r="J30" i="4"/>
  <c r="L31" i="4"/>
  <c r="N32" i="4"/>
  <c r="B34" i="4"/>
  <c r="D35" i="4"/>
  <c r="F36" i="4"/>
  <c r="H37" i="4"/>
  <c r="J38" i="4"/>
  <c r="L39" i="4"/>
  <c r="N40" i="4"/>
  <c r="B42" i="4"/>
  <c r="D43" i="4"/>
  <c r="F44" i="4"/>
  <c r="A1" i="4"/>
  <c r="C2" i="4"/>
  <c r="E3" i="4"/>
  <c r="G4" i="4"/>
  <c r="I5" i="4"/>
  <c r="B1" i="4"/>
  <c r="D2" i="4"/>
  <c r="F3" i="4"/>
  <c r="H4" i="4"/>
  <c r="J5" i="4"/>
  <c r="L6" i="4"/>
  <c r="N7" i="4"/>
  <c r="B9" i="4"/>
  <c r="D10" i="4"/>
  <c r="F11" i="4"/>
  <c r="H12" i="4"/>
  <c r="J13" i="4"/>
  <c r="L14" i="4"/>
  <c r="N15" i="4"/>
  <c r="B17" i="4"/>
  <c r="D18" i="4"/>
  <c r="F19" i="4"/>
  <c r="H20" i="4"/>
  <c r="J21" i="4"/>
  <c r="L22" i="4"/>
  <c r="N23" i="4"/>
  <c r="B25" i="4"/>
  <c r="D26" i="4"/>
  <c r="F27" i="4"/>
  <c r="H28" i="4"/>
  <c r="J29" i="4"/>
  <c r="L30" i="4"/>
  <c r="N31" i="4"/>
  <c r="B33" i="4"/>
  <c r="D34" i="4"/>
  <c r="F35" i="4"/>
  <c r="H36" i="4"/>
  <c r="J37" i="4"/>
  <c r="L38" i="4"/>
  <c r="N39" i="4"/>
  <c r="B41" i="4"/>
  <c r="D42" i="4"/>
  <c r="F43" i="4"/>
  <c r="H44" i="4"/>
  <c r="J45" i="4"/>
  <c r="L46" i="4"/>
  <c r="N47" i="4"/>
  <c r="B49" i="4"/>
  <c r="D50" i="4"/>
  <c r="F51" i="4"/>
  <c r="H52" i="4"/>
  <c r="J53" i="4"/>
  <c r="L54" i="4"/>
  <c r="N55" i="4"/>
  <c r="B57" i="4"/>
  <c r="D58" i="4"/>
  <c r="F59" i="4"/>
  <c r="H60" i="4"/>
  <c r="J61" i="4"/>
  <c r="L62" i="4"/>
  <c r="N63" i="4"/>
  <c r="B65" i="4"/>
  <c r="D66" i="4"/>
  <c r="F67" i="4"/>
  <c r="H68" i="4"/>
  <c r="J69" i="4"/>
  <c r="L70" i="4"/>
  <c r="N71" i="4"/>
  <c r="B73" i="4"/>
  <c r="D74" i="4"/>
  <c r="F75" i="4"/>
  <c r="H76" i="4"/>
  <c r="J77" i="4"/>
  <c r="L78" i="4"/>
  <c r="N79" i="4"/>
  <c r="B81" i="4"/>
  <c r="D82" i="4"/>
  <c r="F83" i="4"/>
  <c r="H84" i="4"/>
  <c r="J85" i="4"/>
  <c r="L86" i="4"/>
  <c r="N87" i="4"/>
  <c r="B89" i="4"/>
  <c r="D90" i="4"/>
  <c r="F91" i="4"/>
  <c r="H92" i="4"/>
  <c r="J93" i="4"/>
  <c r="L94" i="4"/>
  <c r="N95" i="4"/>
  <c r="B97" i="4"/>
  <c r="C1" i="4"/>
  <c r="E2" i="4"/>
  <c r="G3" i="4"/>
  <c r="I4" i="4"/>
  <c r="K5" i="4"/>
  <c r="M6" i="4"/>
  <c r="A8" i="4"/>
  <c r="D1" i="4"/>
  <c r="F2" i="4"/>
  <c r="H3" i="4"/>
  <c r="J4" i="4"/>
  <c r="L5" i="4"/>
  <c r="N6" i="4"/>
  <c r="B8" i="4"/>
  <c r="D9" i="4"/>
  <c r="F10" i="4"/>
  <c r="H11" i="4"/>
  <c r="J12" i="4"/>
  <c r="L13" i="4"/>
  <c r="N14" i="4"/>
  <c r="B16" i="4"/>
  <c r="D17" i="4"/>
  <c r="F18" i="4"/>
  <c r="H19" i="4"/>
  <c r="J20" i="4"/>
  <c r="L21" i="4"/>
  <c r="N22" i="4"/>
  <c r="B24" i="4"/>
  <c r="D25" i="4"/>
  <c r="F26" i="4"/>
  <c r="H27" i="4"/>
  <c r="J28" i="4"/>
  <c r="L29" i="4"/>
  <c r="N30" i="4"/>
  <c r="B32" i="4"/>
  <c r="D33" i="4"/>
  <c r="F34" i="4"/>
  <c r="H35" i="4"/>
  <c r="J36" i="4"/>
  <c r="L37" i="4"/>
  <c r="N38" i="4"/>
  <c r="B40" i="4"/>
  <c r="D41" i="4"/>
  <c r="F42" i="4"/>
  <c r="H43" i="4"/>
  <c r="J44" i="4"/>
  <c r="L45" i="4"/>
  <c r="N46" i="4"/>
  <c r="B48" i="4"/>
  <c r="D49" i="4"/>
  <c r="F50" i="4"/>
  <c r="H51" i="4"/>
  <c r="J52" i="4"/>
  <c r="L53" i="4"/>
  <c r="N54" i="4"/>
  <c r="B56" i="4"/>
  <c r="D57" i="4"/>
  <c r="F58" i="4"/>
  <c r="H59" i="4"/>
  <c r="J60" i="4"/>
  <c r="L61" i="4"/>
  <c r="N62" i="4"/>
  <c r="B64" i="4"/>
  <c r="D65" i="4"/>
  <c r="F66" i="4"/>
  <c r="H67" i="4"/>
  <c r="J68" i="4"/>
  <c r="L69" i="4"/>
  <c r="N70" i="4"/>
  <c r="B72" i="4"/>
  <c r="D73" i="4"/>
  <c r="F74" i="4"/>
  <c r="H75" i="4"/>
  <c r="J76" i="4"/>
  <c r="L77" i="4"/>
  <c r="N78" i="4"/>
  <c r="B80" i="4"/>
  <c r="D81" i="4"/>
  <c r="F82" i="4"/>
  <c r="H83" i="4"/>
  <c r="J84" i="4"/>
  <c r="L85" i="4"/>
  <c r="E1" i="4"/>
  <c r="G2" i="4"/>
  <c r="I3" i="4"/>
  <c r="K4" i="4"/>
  <c r="M5" i="4"/>
  <c r="A7" i="4"/>
  <c r="C8" i="4"/>
  <c r="E9" i="4"/>
  <c r="G10" i="4"/>
  <c r="I11" i="4"/>
  <c r="K12" i="4"/>
  <c r="M13" i="4"/>
  <c r="A15" i="4"/>
  <c r="C16" i="4"/>
  <c r="E17" i="4"/>
  <c r="G18" i="4"/>
  <c r="I19" i="4"/>
  <c r="F1" i="4"/>
  <c r="H2" i="4"/>
  <c r="J3" i="4"/>
  <c r="L4" i="4"/>
  <c r="N5" i="4"/>
  <c r="G1" i="4"/>
  <c r="I2" i="4"/>
  <c r="K3" i="4"/>
  <c r="M4" i="4"/>
  <c r="A6" i="4"/>
  <c r="C7" i="4"/>
  <c r="E8" i="4"/>
  <c r="I1" i="4"/>
  <c r="K2" i="4"/>
  <c r="M3" i="4"/>
  <c r="A5" i="4"/>
  <c r="C6" i="4"/>
  <c r="E7" i="4"/>
  <c r="G8" i="4"/>
  <c r="I9" i="4"/>
  <c r="K10" i="4"/>
  <c r="M11" i="4"/>
  <c r="A13" i="4"/>
  <c r="C14" i="4"/>
  <c r="E15" i="4"/>
  <c r="G16" i="4"/>
  <c r="I17" i="4"/>
  <c r="K18" i="4"/>
  <c r="M19" i="4"/>
  <c r="A21" i="4"/>
  <c r="C22" i="4"/>
  <c r="E23" i="4"/>
  <c r="G24" i="4"/>
  <c r="I25" i="4"/>
  <c r="K26" i="4"/>
  <c r="M27" i="4"/>
  <c r="A29" i="4"/>
  <c r="C30" i="4"/>
  <c r="E31" i="4"/>
  <c r="G32" i="4"/>
  <c r="I33" i="4"/>
  <c r="K34" i="4"/>
  <c r="M35" i="4"/>
  <c r="A37" i="4"/>
  <c r="C38" i="4"/>
  <c r="E39" i="4"/>
  <c r="G40" i="4"/>
  <c r="I41" i="4"/>
  <c r="K42" i="4"/>
  <c r="M43" i="4"/>
  <c r="A45" i="4"/>
  <c r="C46" i="4"/>
  <c r="E47" i="4"/>
  <c r="G48" i="4"/>
  <c r="I49" i="4"/>
  <c r="K50" i="4"/>
  <c r="M51" i="4"/>
  <c r="A53" i="4"/>
  <c r="C54" i="4"/>
  <c r="E55" i="4"/>
  <c r="G56" i="4"/>
  <c r="I57" i="4"/>
  <c r="K58" i="4"/>
  <c r="M59" i="4"/>
  <c r="A61" i="4"/>
  <c r="C62" i="4"/>
  <c r="E63" i="4"/>
  <c r="G64" i="4"/>
  <c r="I65" i="4"/>
  <c r="K66" i="4"/>
  <c r="M67" i="4"/>
  <c r="A69" i="4"/>
  <c r="C70" i="4"/>
  <c r="E71" i="4"/>
  <c r="J1" i="4"/>
  <c r="L2" i="4"/>
  <c r="N3" i="4"/>
  <c r="B5" i="4"/>
  <c r="D6" i="4"/>
  <c r="F7" i="4"/>
  <c r="H8" i="4"/>
  <c r="J9" i="4"/>
  <c r="L10" i="4"/>
  <c r="N11" i="4"/>
  <c r="B13" i="4"/>
  <c r="D14" i="4"/>
  <c r="F15" i="4"/>
  <c r="H16" i="4"/>
  <c r="J17" i="4"/>
  <c r="L18" i="4"/>
  <c r="N19" i="4"/>
  <c r="B21" i="4"/>
  <c r="D22" i="4"/>
  <c r="F23" i="4"/>
  <c r="H24" i="4"/>
  <c r="J25" i="4"/>
  <c r="L26" i="4"/>
  <c r="N27" i="4"/>
  <c r="B29" i="4"/>
  <c r="D30" i="4"/>
  <c r="F31" i="4"/>
  <c r="H32" i="4"/>
  <c r="J33" i="4"/>
  <c r="L34" i="4"/>
  <c r="N35" i="4"/>
  <c r="B37" i="4"/>
  <c r="D38" i="4"/>
  <c r="F39" i="4"/>
  <c r="H40" i="4"/>
  <c r="J41" i="4"/>
  <c r="L42" i="4"/>
  <c r="N43" i="4"/>
  <c r="B45" i="4"/>
  <c r="D46" i="4"/>
  <c r="F47" i="4"/>
  <c r="H48" i="4"/>
  <c r="J49" i="4"/>
  <c r="L50" i="4"/>
  <c r="N51" i="4"/>
  <c r="B53" i="4"/>
  <c r="D54" i="4"/>
  <c r="F55" i="4"/>
  <c r="H56" i="4"/>
  <c r="J57" i="4"/>
  <c r="L58" i="4"/>
  <c r="N59" i="4"/>
  <c r="B61" i="4"/>
  <c r="D62" i="4"/>
  <c r="F63" i="4"/>
  <c r="H64" i="4"/>
  <c r="J65" i="4"/>
  <c r="L66" i="4"/>
  <c r="N67" i="4"/>
  <c r="B69" i="4"/>
  <c r="D70" i="4"/>
  <c r="F71" i="4"/>
  <c r="H72" i="4"/>
  <c r="J73" i="4"/>
  <c r="L74" i="4"/>
  <c r="N75" i="4"/>
  <c r="K1" i="4"/>
  <c r="M2" i="4"/>
  <c r="A4" i="4"/>
  <c r="C5" i="4"/>
  <c r="E6" i="4"/>
  <c r="G7" i="4"/>
  <c r="I8" i="4"/>
  <c r="K9" i="4"/>
  <c r="M10" i="4"/>
  <c r="A12" i="4"/>
  <c r="C13" i="4"/>
  <c r="E14" i="4"/>
  <c r="G15" i="4"/>
  <c r="I16" i="4"/>
  <c r="K17" i="4"/>
  <c r="M18" i="4"/>
  <c r="A20" i="4"/>
  <c r="C21" i="4"/>
  <c r="E22" i="4"/>
  <c r="G23" i="4"/>
  <c r="I24" i="4"/>
  <c r="K25" i="4"/>
  <c r="M26" i="4"/>
  <c r="A28" i="4"/>
  <c r="C29" i="4"/>
  <c r="E30" i="4"/>
  <c r="G31" i="4"/>
  <c r="I32" i="4"/>
  <c r="K33" i="4"/>
  <c r="M34" i="4"/>
  <c r="A36" i="4"/>
  <c r="C37" i="4"/>
  <c r="E38" i="4"/>
  <c r="G39" i="4"/>
  <c r="I40" i="4"/>
  <c r="K41" i="4"/>
  <c r="M42" i="4"/>
  <c r="A44" i="4"/>
  <c r="C45" i="4"/>
  <c r="E46" i="4"/>
  <c r="G47" i="4"/>
  <c r="I48" i="4"/>
  <c r="K49" i="4"/>
  <c r="M50" i="4"/>
  <c r="A52" i="4"/>
  <c r="C53" i="4"/>
  <c r="E54" i="4"/>
  <c r="M1" i="4"/>
  <c r="F5" i="4"/>
  <c r="F8" i="4"/>
  <c r="H10" i="4"/>
  <c r="G12" i="4"/>
  <c r="H14" i="4"/>
  <c r="J16" i="4"/>
  <c r="I18" i="4"/>
  <c r="I20" i="4"/>
  <c r="G22" i="4"/>
  <c r="D24" i="4"/>
  <c r="A26" i="4"/>
  <c r="L27" i="4"/>
  <c r="K29" i="4"/>
  <c r="I31" i="4"/>
  <c r="F33" i="4"/>
  <c r="C35" i="4"/>
  <c r="N36" i="4"/>
  <c r="M38" i="4"/>
  <c r="K40" i="4"/>
  <c r="H42" i="4"/>
  <c r="E44" i="4"/>
  <c r="A46" i="4"/>
  <c r="K47" i="4"/>
  <c r="F49" i="4"/>
  <c r="B51" i="4"/>
  <c r="K52" i="4"/>
  <c r="G54" i="4"/>
  <c r="M55" i="4"/>
  <c r="G57" i="4"/>
  <c r="A59" i="4"/>
  <c r="G60" i="4"/>
  <c r="A62" i="4"/>
  <c r="I63" i="4"/>
  <c r="A65" i="4"/>
  <c r="I66" i="4"/>
  <c r="C68" i="4"/>
  <c r="I69" i="4"/>
  <c r="C71" i="4"/>
  <c r="J72" i="4"/>
  <c r="A74" i="4"/>
  <c r="G75" i="4"/>
  <c r="M76" i="4"/>
  <c r="C78" i="4"/>
  <c r="G79" i="4"/>
  <c r="K80" i="4"/>
  <c r="A82" i="4"/>
  <c r="E83" i="4"/>
  <c r="K84" i="4"/>
  <c r="A86" i="4"/>
  <c r="D87" i="4"/>
  <c r="G88" i="4"/>
  <c r="J89" i="4"/>
  <c r="M90" i="4"/>
  <c r="B92" i="4"/>
  <c r="E93" i="4"/>
  <c r="H94" i="4"/>
  <c r="K95" i="4"/>
  <c r="N96" i="4"/>
  <c r="C98" i="4"/>
  <c r="E99" i="4"/>
  <c r="G100" i="4"/>
  <c r="I101" i="4"/>
  <c r="K102" i="4"/>
  <c r="M103" i="4"/>
  <c r="A105" i="4"/>
  <c r="C106" i="4"/>
  <c r="E107" i="4"/>
  <c r="G108" i="4"/>
  <c r="I109" i="4"/>
  <c r="K110" i="4"/>
  <c r="M111" i="4"/>
  <c r="A113" i="4"/>
  <c r="C114" i="4"/>
  <c r="E115" i="4"/>
  <c r="G116" i="4"/>
  <c r="I117" i="4"/>
  <c r="K118" i="4"/>
  <c r="M119" i="4"/>
  <c r="A121" i="4"/>
  <c r="C122" i="4"/>
  <c r="E123" i="4"/>
  <c r="G124" i="4"/>
  <c r="I125" i="4"/>
  <c r="K126" i="4"/>
  <c r="N1" i="4"/>
  <c r="G5" i="4"/>
  <c r="J8" i="4"/>
  <c r="I10" i="4"/>
  <c r="I12" i="4"/>
  <c r="I14" i="4"/>
  <c r="K16" i="4"/>
  <c r="J18" i="4"/>
  <c r="K20" i="4"/>
  <c r="H22" i="4"/>
  <c r="E24" i="4"/>
  <c r="C26" i="4"/>
  <c r="B28" i="4"/>
  <c r="M29" i="4"/>
  <c r="J31" i="4"/>
  <c r="G33" i="4"/>
  <c r="E35" i="4"/>
  <c r="D37" i="4"/>
  <c r="A39" i="4"/>
  <c r="L40" i="4"/>
  <c r="I42" i="4"/>
  <c r="G44" i="4"/>
  <c r="B46" i="4"/>
  <c r="L47" i="4"/>
  <c r="G49" i="4"/>
  <c r="C51" i="4"/>
  <c r="L52" i="4"/>
  <c r="H54" i="4"/>
  <c r="A56" i="4"/>
  <c r="H57" i="4"/>
  <c r="B59" i="4"/>
  <c r="I60" i="4"/>
  <c r="B62" i="4"/>
  <c r="J63" i="4"/>
  <c r="C65" i="4"/>
  <c r="J66" i="4"/>
  <c r="D68" i="4"/>
  <c r="K69" i="4"/>
  <c r="D71" i="4"/>
  <c r="K72" i="4"/>
  <c r="B74" i="4"/>
  <c r="I75" i="4"/>
  <c r="N76" i="4"/>
  <c r="D78" i="4"/>
  <c r="H79" i="4"/>
  <c r="L80" i="4"/>
  <c r="B82" i="4"/>
  <c r="G83" i="4"/>
  <c r="L84" i="4"/>
  <c r="B86" i="4"/>
  <c r="E87" i="4"/>
  <c r="H88" i="4"/>
  <c r="K89" i="4"/>
  <c r="N90" i="4"/>
  <c r="C92" i="4"/>
  <c r="F93" i="4"/>
  <c r="I94" i="4"/>
  <c r="L95" i="4"/>
  <c r="A97" i="4"/>
  <c r="D98" i="4"/>
  <c r="F99" i="4"/>
  <c r="H100" i="4"/>
  <c r="J101" i="4"/>
  <c r="L102" i="4"/>
  <c r="N103" i="4"/>
  <c r="B105" i="4"/>
  <c r="D106" i="4"/>
  <c r="F107" i="4"/>
  <c r="H108" i="4"/>
  <c r="J109" i="4"/>
  <c r="L110" i="4"/>
  <c r="N111" i="4"/>
  <c r="B113" i="4"/>
  <c r="D114" i="4"/>
  <c r="F115" i="4"/>
  <c r="H116" i="4"/>
  <c r="J117" i="4"/>
  <c r="L118" i="4"/>
  <c r="N119" i="4"/>
  <c r="B121" i="4"/>
  <c r="D122" i="4"/>
  <c r="F123" i="4"/>
  <c r="H124" i="4"/>
  <c r="J125" i="4"/>
  <c r="L126" i="4"/>
  <c r="L3" i="4"/>
  <c r="B7" i="4"/>
  <c r="G9" i="4"/>
  <c r="G11" i="4"/>
  <c r="G13" i="4"/>
  <c r="I15" i="4"/>
  <c r="H17" i="4"/>
  <c r="J19" i="4"/>
  <c r="G21" i="4"/>
  <c r="D23" i="4"/>
  <c r="C25" i="4"/>
  <c r="A27" i="4"/>
  <c r="L28" i="4"/>
  <c r="I30" i="4"/>
  <c r="F32" i="4"/>
  <c r="E34" i="4"/>
  <c r="C36" i="4"/>
  <c r="N37" i="4"/>
  <c r="K39" i="4"/>
  <c r="H41" i="4"/>
  <c r="G43" i="4"/>
  <c r="E45" i="4"/>
  <c r="M46" i="4"/>
  <c r="J48" i="4"/>
  <c r="C50" i="4"/>
  <c r="L51" i="4"/>
  <c r="H53" i="4"/>
  <c r="C55" i="4"/>
  <c r="K56" i="4"/>
  <c r="C58" i="4"/>
  <c r="K59" i="4"/>
  <c r="E61" i="4"/>
  <c r="K62" i="4"/>
  <c r="E64" i="4"/>
  <c r="M65" i="4"/>
  <c r="E67" i="4"/>
  <c r="M68" i="4"/>
  <c r="B4" i="4"/>
  <c r="D7" i="4"/>
  <c r="H9" i="4"/>
  <c r="J11" i="4"/>
  <c r="I13" i="4"/>
  <c r="J15" i="4"/>
  <c r="L17" i="4"/>
  <c r="K19" i="4"/>
  <c r="I21" i="4"/>
  <c r="H23" i="4"/>
  <c r="E25" i="4"/>
  <c r="B27" i="4"/>
  <c r="M28" i="4"/>
  <c r="K30" i="4"/>
  <c r="J32" i="4"/>
  <c r="G34" i="4"/>
  <c r="D36" i="4"/>
  <c r="A38" i="4"/>
  <c r="M39" i="4"/>
  <c r="L41" i="4"/>
  <c r="I43" i="4"/>
  <c r="C4" i="4"/>
  <c r="H7" i="4"/>
  <c r="L9" i="4"/>
  <c r="K11" i="4"/>
  <c r="K13" i="4"/>
  <c r="K15" i="4"/>
  <c r="M17" i="4"/>
  <c r="L19" i="4"/>
  <c r="K21" i="4"/>
  <c r="I23" i="4"/>
  <c r="F25" i="4"/>
  <c r="C27" i="4"/>
  <c r="N28" i="4"/>
  <c r="M30" i="4"/>
  <c r="K32" i="4"/>
  <c r="H34" i="4"/>
  <c r="E36" i="4"/>
  <c r="B38" i="4"/>
  <c r="A40" i="4"/>
  <c r="M41" i="4"/>
  <c r="D4" i="4"/>
  <c r="I7" i="4"/>
  <c r="M9" i="4"/>
  <c r="L11" i="4"/>
  <c r="N13" i="4"/>
  <c r="M15" i="4"/>
  <c r="N17" i="4"/>
  <c r="B20" i="4"/>
  <c r="M21" i="4"/>
  <c r="J23" i="4"/>
  <c r="G25" i="4"/>
  <c r="E27" i="4"/>
  <c r="D29" i="4"/>
  <c r="A31" i="4"/>
  <c r="L32" i="4"/>
  <c r="E4" i="4"/>
  <c r="J7" i="4"/>
  <c r="N9" i="4"/>
  <c r="B12" i="4"/>
  <c r="A14" i="4"/>
  <c r="A16" i="4"/>
  <c r="A18" i="4"/>
  <c r="C20" i="4"/>
  <c r="N21" i="4"/>
  <c r="K23" i="4"/>
  <c r="H25" i="4"/>
  <c r="G27" i="4"/>
  <c r="E29" i="4"/>
  <c r="B31" i="4"/>
  <c r="M32" i="4"/>
  <c r="J34" i="4"/>
  <c r="I36" i="4"/>
  <c r="G38" i="4"/>
  <c r="D40" i="4"/>
  <c r="A42" i="4"/>
  <c r="L43" i="4"/>
  <c r="I45" i="4"/>
  <c r="D47" i="4"/>
  <c r="N48" i="4"/>
  <c r="I50" i="4"/>
  <c r="E52" i="4"/>
  <c r="N53" i="4"/>
  <c r="A2" i="4"/>
  <c r="M7" i="4"/>
  <c r="E11" i="4"/>
  <c r="C15" i="4"/>
  <c r="A19" i="4"/>
  <c r="F22" i="4"/>
  <c r="L25" i="4"/>
  <c r="I28" i="4"/>
  <c r="A32" i="4"/>
  <c r="B35" i="4"/>
  <c r="M37" i="4"/>
  <c r="A41" i="4"/>
  <c r="K43" i="4"/>
  <c r="F46" i="4"/>
  <c r="E48" i="4"/>
  <c r="H50" i="4"/>
  <c r="M52" i="4"/>
  <c r="A55" i="4"/>
  <c r="M56" i="4"/>
  <c r="J58" i="4"/>
  <c r="K60" i="4"/>
  <c r="H62" i="4"/>
  <c r="F64" i="4"/>
  <c r="C66" i="4"/>
  <c r="B68" i="4"/>
  <c r="A70" i="4"/>
  <c r="K71" i="4"/>
  <c r="F73" i="4"/>
  <c r="N74" i="4"/>
  <c r="G76" i="4"/>
  <c r="A78" i="4"/>
  <c r="I79" i="4"/>
  <c r="A81" i="4"/>
  <c r="I82" i="4"/>
  <c r="A84" i="4"/>
  <c r="G85" i="4"/>
  <c r="N86" i="4"/>
  <c r="E88" i="4"/>
  <c r="L89" i="4"/>
  <c r="C91" i="4"/>
  <c r="I92" i="4"/>
  <c r="N93" i="4"/>
  <c r="E95" i="4"/>
  <c r="J96" i="4"/>
  <c r="A98" i="4"/>
  <c r="G99" i="4"/>
  <c r="K100" i="4"/>
  <c r="A102" i="4"/>
  <c r="E103" i="4"/>
  <c r="I104" i="4"/>
  <c r="M105" i="4"/>
  <c r="C107" i="4"/>
  <c r="I108" i="4"/>
  <c r="M109" i="4"/>
  <c r="C111" i="4"/>
  <c r="G112" i="4"/>
  <c r="K113" i="4"/>
  <c r="A115" i="4"/>
  <c r="E116" i="4"/>
  <c r="K117" i="4"/>
  <c r="A119" i="4"/>
  <c r="E120" i="4"/>
  <c r="I121" i="4"/>
  <c r="M122" i="4"/>
  <c r="C124" i="4"/>
  <c r="G125" i="4"/>
  <c r="M126" i="4"/>
  <c r="A128" i="4"/>
  <c r="C129" i="4"/>
  <c r="E130" i="4"/>
  <c r="G131" i="4"/>
  <c r="I132" i="4"/>
  <c r="K133" i="4"/>
  <c r="M134" i="4"/>
  <c r="A136" i="4"/>
  <c r="C137" i="4"/>
  <c r="E138" i="4"/>
  <c r="G139" i="4"/>
  <c r="I140" i="4"/>
  <c r="K141" i="4"/>
  <c r="M142" i="4"/>
  <c r="A144" i="4"/>
  <c r="C145" i="4"/>
  <c r="E146" i="4"/>
  <c r="G147" i="4"/>
  <c r="I148" i="4"/>
  <c r="K149" i="4"/>
  <c r="M150" i="4"/>
  <c r="A152" i="4"/>
  <c r="C153" i="4"/>
  <c r="E154" i="4"/>
  <c r="G155" i="4"/>
  <c r="I156" i="4"/>
  <c r="K157" i="4"/>
  <c r="M158" i="4"/>
  <c r="A160" i="4"/>
  <c r="C161" i="4"/>
  <c r="E162" i="4"/>
  <c r="G163" i="4"/>
  <c r="I164" i="4"/>
  <c r="K165" i="4"/>
  <c r="M166" i="4"/>
  <c r="A168" i="4"/>
  <c r="C169" i="4"/>
  <c r="E170" i="4"/>
  <c r="G171" i="4"/>
  <c r="I172" i="4"/>
  <c r="K173" i="4"/>
  <c r="M174" i="4"/>
  <c r="A176" i="4"/>
  <c r="C177" i="4"/>
  <c r="E178" i="4"/>
  <c r="G179" i="4"/>
  <c r="I180" i="4"/>
  <c r="K181" i="4"/>
  <c r="M182" i="4"/>
  <c r="A184" i="4"/>
  <c r="C185" i="4"/>
  <c r="E186" i="4"/>
  <c r="G187" i="4"/>
  <c r="I188" i="4"/>
  <c r="K189" i="4"/>
  <c r="M190" i="4"/>
  <c r="A192" i="4"/>
  <c r="C193" i="4"/>
  <c r="E194" i="4"/>
  <c r="G195" i="4"/>
  <c r="I196" i="4"/>
  <c r="K197" i="4"/>
  <c r="M198" i="4"/>
  <c r="A200" i="4"/>
  <c r="C201" i="4"/>
  <c r="E202" i="4"/>
  <c r="G203" i="4"/>
  <c r="I204" i="4"/>
  <c r="J2" i="4"/>
  <c r="D8" i="4"/>
  <c r="C12" i="4"/>
  <c r="D15" i="4"/>
  <c r="B19" i="4"/>
  <c r="I22" i="4"/>
  <c r="M25" i="4"/>
  <c r="K28" i="4"/>
  <c r="C32" i="4"/>
  <c r="G35" i="4"/>
  <c r="F38" i="4"/>
  <c r="C41" i="4"/>
  <c r="B44" i="4"/>
  <c r="G46" i="4"/>
  <c r="F48" i="4"/>
  <c r="J50" i="4"/>
  <c r="N52" i="4"/>
  <c r="B55" i="4"/>
  <c r="N56" i="4"/>
  <c r="M58" i="4"/>
  <c r="L60" i="4"/>
  <c r="I62" i="4"/>
  <c r="I64" i="4"/>
  <c r="E66" i="4"/>
  <c r="E68" i="4"/>
  <c r="B70" i="4"/>
  <c r="L71" i="4"/>
  <c r="G73" i="4"/>
  <c r="A75" i="4"/>
  <c r="I76" i="4"/>
  <c r="B78" i="4"/>
  <c r="J79" i="4"/>
  <c r="C81" i="4"/>
  <c r="J82" i="4"/>
  <c r="B84" i="4"/>
  <c r="H85" i="4"/>
  <c r="A87" i="4"/>
  <c r="F88" i="4"/>
  <c r="M89" i="4"/>
  <c r="D91" i="4"/>
  <c r="J92" i="4"/>
  <c r="A94" i="4"/>
  <c r="F95" i="4"/>
  <c r="K96" i="4"/>
  <c r="B98" i="4"/>
  <c r="H99" i="4"/>
  <c r="L100" i="4"/>
  <c r="B102" i="4"/>
  <c r="F103" i="4"/>
  <c r="J104" i="4"/>
  <c r="N105" i="4"/>
  <c r="D107" i="4"/>
  <c r="J108" i="4"/>
  <c r="N109" i="4"/>
  <c r="D111" i="4"/>
  <c r="H112" i="4"/>
  <c r="L113" i="4"/>
  <c r="B115" i="4"/>
  <c r="F116" i="4"/>
  <c r="L117" i="4"/>
  <c r="B119" i="4"/>
  <c r="F120" i="4"/>
  <c r="J121" i="4"/>
  <c r="N122" i="4"/>
  <c r="D124" i="4"/>
  <c r="H125" i="4"/>
  <c r="N126" i="4"/>
  <c r="B128" i="4"/>
  <c r="D129" i="4"/>
  <c r="F130" i="4"/>
  <c r="H131" i="4"/>
  <c r="J132" i="4"/>
  <c r="L133" i="4"/>
  <c r="N134" i="4"/>
  <c r="B136" i="4"/>
  <c r="D137" i="4"/>
  <c r="F138" i="4"/>
  <c r="H139" i="4"/>
  <c r="J140" i="4"/>
  <c r="L141" i="4"/>
  <c r="N142" i="4"/>
  <c r="B144" i="4"/>
  <c r="D145" i="4"/>
  <c r="F146" i="4"/>
  <c r="H147" i="4"/>
  <c r="J148" i="4"/>
  <c r="L149" i="4"/>
  <c r="N150" i="4"/>
  <c r="B152" i="4"/>
  <c r="D153" i="4"/>
  <c r="F154" i="4"/>
  <c r="H155" i="4"/>
  <c r="J156" i="4"/>
  <c r="L157" i="4"/>
  <c r="N158" i="4"/>
  <c r="B160" i="4"/>
  <c r="D161" i="4"/>
  <c r="F162" i="4"/>
  <c r="H163" i="4"/>
  <c r="J164" i="4"/>
  <c r="L165" i="4"/>
  <c r="N166" i="4"/>
  <c r="B168" i="4"/>
  <c r="D169" i="4"/>
  <c r="F170" i="4"/>
  <c r="H171" i="4"/>
  <c r="J172" i="4"/>
  <c r="L173" i="4"/>
  <c r="N174" i="4"/>
  <c r="B176" i="4"/>
  <c r="D177" i="4"/>
  <c r="F178" i="4"/>
  <c r="H179" i="4"/>
  <c r="J180" i="4"/>
  <c r="L181" i="4"/>
  <c r="N182" i="4"/>
  <c r="B184" i="4"/>
  <c r="D185" i="4"/>
  <c r="F186" i="4"/>
  <c r="H187" i="4"/>
  <c r="J188" i="4"/>
  <c r="L189" i="4"/>
  <c r="N190" i="4"/>
  <c r="B192" i="4"/>
  <c r="D193" i="4"/>
  <c r="F194" i="4"/>
  <c r="H195" i="4"/>
  <c r="J196" i="4"/>
  <c r="L197" i="4"/>
  <c r="N198" i="4"/>
  <c r="B200" i="4"/>
  <c r="D201" i="4"/>
  <c r="F202" i="4"/>
  <c r="H203" i="4"/>
  <c r="J204" i="4"/>
  <c r="L205" i="4"/>
  <c r="N206" i="4"/>
  <c r="B208" i="4"/>
  <c r="D209" i="4"/>
  <c r="F210" i="4"/>
  <c r="H211" i="4"/>
  <c r="J212" i="4"/>
  <c r="L213" i="4"/>
  <c r="E5" i="4"/>
  <c r="A10" i="4"/>
  <c r="E13" i="4"/>
  <c r="A17" i="4"/>
  <c r="L20" i="4"/>
  <c r="A24" i="4"/>
  <c r="N26" i="4"/>
  <c r="F30" i="4"/>
  <c r="L33" i="4"/>
  <c r="K36" i="4"/>
  <c r="H39" i="4"/>
  <c r="G42" i="4"/>
  <c r="N44" i="4"/>
  <c r="C47" i="4"/>
  <c r="H49" i="4"/>
  <c r="J51" i="4"/>
  <c r="M53" i="4"/>
  <c r="L55" i="4"/>
  <c r="M57" i="4"/>
  <c r="J59" i="4"/>
  <c r="H61" i="4"/>
  <c r="G63" i="4"/>
  <c r="F65" i="4"/>
  <c r="C67" i="4"/>
  <c r="C69" i="4"/>
  <c r="K70" i="4"/>
  <c r="G72" i="4"/>
  <c r="C74" i="4"/>
  <c r="L75" i="4"/>
  <c r="E77" i="4"/>
  <c r="K78" i="4"/>
  <c r="E80" i="4"/>
  <c r="K81" i="4"/>
  <c r="C83" i="4"/>
  <c r="M84" i="4"/>
  <c r="E86" i="4"/>
  <c r="J87" i="4"/>
  <c r="A89" i="4"/>
  <c r="G90" i="4"/>
  <c r="L91" i="4"/>
  <c r="C93" i="4"/>
  <c r="J94" i="4"/>
  <c r="B96" i="4"/>
  <c r="G97" i="4"/>
  <c r="K98" i="4"/>
  <c r="A100" i="4"/>
  <c r="E101" i="4"/>
  <c r="I102" i="4"/>
  <c r="A104" i="4"/>
  <c r="E105" i="4"/>
  <c r="I106" i="4"/>
  <c r="M107" i="4"/>
  <c r="C109" i="4"/>
  <c r="G110" i="4"/>
  <c r="K111" i="4"/>
  <c r="C113" i="4"/>
  <c r="G114" i="4"/>
  <c r="K115" i="4"/>
  <c r="A117" i="4"/>
  <c r="E118" i="4"/>
  <c r="I119" i="4"/>
  <c r="M120" i="4"/>
  <c r="E122" i="4"/>
  <c r="I123" i="4"/>
  <c r="M124" i="4"/>
  <c r="C126" i="4"/>
  <c r="G127" i="4"/>
  <c r="I128" i="4"/>
  <c r="K129" i="4"/>
  <c r="M130" i="4"/>
  <c r="A132" i="4"/>
  <c r="C133" i="4"/>
  <c r="E134" i="4"/>
  <c r="G135" i="4"/>
  <c r="I136" i="4"/>
  <c r="K137" i="4"/>
  <c r="M138" i="4"/>
  <c r="A140" i="4"/>
  <c r="C141" i="4"/>
  <c r="E142" i="4"/>
  <c r="G143" i="4"/>
  <c r="I144" i="4"/>
  <c r="K145" i="4"/>
  <c r="M146" i="4"/>
  <c r="A148" i="4"/>
  <c r="B6" i="4"/>
  <c r="C10" i="4"/>
  <c r="F13" i="4"/>
  <c r="C17" i="4"/>
  <c r="M20" i="4"/>
  <c r="C24" i="4"/>
  <c r="I27" i="4"/>
  <c r="G30" i="4"/>
  <c r="M33" i="4"/>
  <c r="L36" i="4"/>
  <c r="I39" i="4"/>
  <c r="J42" i="4"/>
  <c r="D45" i="4"/>
  <c r="H47" i="4"/>
  <c r="L49" i="4"/>
  <c r="K51" i="4"/>
  <c r="A54" i="4"/>
  <c r="C56" i="4"/>
  <c r="N57" i="4"/>
  <c r="L59" i="4"/>
  <c r="I61" i="4"/>
  <c r="H63" i="4"/>
  <c r="G65" i="4"/>
  <c r="D67" i="4"/>
  <c r="D69" i="4"/>
  <c r="M70" i="4"/>
  <c r="I72" i="4"/>
  <c r="E74" i="4"/>
  <c r="M75" i="4"/>
  <c r="F77" i="4"/>
  <c r="M78" i="4"/>
  <c r="F80" i="4"/>
  <c r="L81" i="4"/>
  <c r="D83" i="4"/>
  <c r="N84" i="4"/>
  <c r="F86" i="4"/>
  <c r="K87" i="4"/>
  <c r="C89" i="4"/>
  <c r="H90" i="4"/>
  <c r="M91" i="4"/>
  <c r="D93" i="4"/>
  <c r="K94" i="4"/>
  <c r="C96" i="4"/>
  <c r="H97" i="4"/>
  <c r="L98" i="4"/>
  <c r="B100" i="4"/>
  <c r="F101" i="4"/>
  <c r="J102" i="4"/>
  <c r="B104" i="4"/>
  <c r="F105" i="4"/>
  <c r="J106" i="4"/>
  <c r="N107" i="4"/>
  <c r="D109" i="4"/>
  <c r="H110" i="4"/>
  <c r="L111" i="4"/>
  <c r="D113" i="4"/>
  <c r="H114" i="4"/>
  <c r="L115" i="4"/>
  <c r="B117" i="4"/>
  <c r="F118" i="4"/>
  <c r="J119" i="4"/>
  <c r="N120" i="4"/>
  <c r="F122" i="4"/>
  <c r="J123" i="4"/>
  <c r="N124" i="4"/>
  <c r="D126" i="4"/>
  <c r="H127" i="4"/>
  <c r="J128" i="4"/>
  <c r="L129" i="4"/>
  <c r="F6" i="4"/>
  <c r="E10" i="4"/>
  <c r="B14" i="4"/>
  <c r="F17" i="4"/>
  <c r="N20" i="4"/>
  <c r="F24" i="4"/>
  <c r="J27" i="4"/>
  <c r="H30" i="4"/>
  <c r="N33" i="4"/>
  <c r="M36" i="4"/>
  <c r="J39" i="4"/>
  <c r="N42" i="4"/>
  <c r="F45" i="4"/>
  <c r="I47" i="4"/>
  <c r="M49" i="4"/>
  <c r="B52" i="4"/>
  <c r="B54" i="4"/>
  <c r="D56" i="4"/>
  <c r="A58" i="4"/>
  <c r="A60" i="4"/>
  <c r="K61" i="4"/>
  <c r="K63" i="4"/>
  <c r="H65" i="4"/>
  <c r="G67" i="4"/>
  <c r="E69" i="4"/>
  <c r="A71" i="4"/>
  <c r="L72" i="4"/>
  <c r="G74" i="4"/>
  <c r="A76" i="4"/>
  <c r="G77" i="4"/>
  <c r="A79" i="4"/>
  <c r="G80" i="4"/>
  <c r="M81" i="4"/>
  <c r="I83" i="4"/>
  <c r="A85" i="4"/>
  <c r="G86" i="4"/>
  <c r="L87" i="4"/>
  <c r="D89" i="4"/>
  <c r="I90" i="4"/>
  <c r="N91" i="4"/>
  <c r="G93" i="4"/>
  <c r="M94" i="4"/>
  <c r="D96" i="4"/>
  <c r="I97" i="4"/>
  <c r="M98" i="4"/>
  <c r="C100" i="4"/>
  <c r="G101" i="4"/>
  <c r="M102" i="4"/>
  <c r="C104" i="4"/>
  <c r="G105" i="4"/>
  <c r="K106" i="4"/>
  <c r="A108" i="4"/>
  <c r="E109" i="4"/>
  <c r="I110" i="4"/>
  <c r="A112" i="4"/>
  <c r="E113" i="4"/>
  <c r="I114" i="4"/>
  <c r="M115" i="4"/>
  <c r="C117" i="4"/>
  <c r="G118" i="4"/>
  <c r="K119" i="4"/>
  <c r="C121" i="4"/>
  <c r="G122" i="4"/>
  <c r="K123" i="4"/>
  <c r="A125" i="4"/>
  <c r="E126" i="4"/>
  <c r="I127" i="4"/>
  <c r="K128" i="4"/>
  <c r="G6" i="4"/>
  <c r="J10" i="4"/>
  <c r="F14" i="4"/>
  <c r="G17" i="4"/>
  <c r="D21" i="4"/>
  <c r="J24" i="4"/>
  <c r="K27" i="4"/>
  <c r="C31" i="4"/>
  <c r="A34" i="4"/>
  <c r="E37" i="4"/>
  <c r="C40" i="4"/>
  <c r="A43" i="4"/>
  <c r="G45" i="4"/>
  <c r="J47" i="4"/>
  <c r="N49" i="4"/>
  <c r="C52" i="4"/>
  <c r="F54" i="4"/>
  <c r="E56" i="4"/>
  <c r="B58" i="4"/>
  <c r="B60" i="4"/>
  <c r="M61" i="4"/>
  <c r="L63" i="4"/>
  <c r="K65" i="4"/>
  <c r="I67" i="4"/>
  <c r="F69" i="4"/>
  <c r="B71" i="4"/>
  <c r="M72" i="4"/>
  <c r="H74" i="4"/>
  <c r="B76" i="4"/>
  <c r="H77" i="4"/>
  <c r="B79" i="4"/>
  <c r="H80" i="4"/>
  <c r="N81" i="4"/>
  <c r="J83" i="4"/>
  <c r="B85" i="4"/>
  <c r="H86" i="4"/>
  <c r="M87" i="4"/>
  <c r="E89" i="4"/>
  <c r="J90" i="4"/>
  <c r="A92" i="4"/>
  <c r="H93" i="4"/>
  <c r="N94" i="4"/>
  <c r="E96" i="4"/>
  <c r="J97" i="4"/>
  <c r="N98" i="4"/>
  <c r="D100" i="4"/>
  <c r="H101" i="4"/>
  <c r="N102" i="4"/>
  <c r="D104" i="4"/>
  <c r="H105" i="4"/>
  <c r="L106" i="4"/>
  <c r="B108" i="4"/>
  <c r="F109" i="4"/>
  <c r="J110" i="4"/>
  <c r="B112" i="4"/>
  <c r="H6" i="4"/>
  <c r="N10" i="4"/>
  <c r="G14" i="4"/>
  <c r="C18" i="4"/>
  <c r="E21" i="4"/>
  <c r="K24" i="4"/>
  <c r="C28" i="4"/>
  <c r="D31" i="4"/>
  <c r="C34" i="4"/>
  <c r="F37" i="4"/>
  <c r="E40" i="4"/>
  <c r="B43" i="4"/>
  <c r="H45" i="4"/>
  <c r="M47" i="4"/>
  <c r="A50" i="4"/>
  <c r="D52" i="4"/>
  <c r="I54" i="4"/>
  <c r="F56" i="4"/>
  <c r="E58" i="4"/>
  <c r="C60" i="4"/>
  <c r="N61" i="4"/>
  <c r="M63" i="4"/>
  <c r="L65" i="4"/>
  <c r="J67" i="4"/>
  <c r="G69" i="4"/>
  <c r="G71" i="4"/>
  <c r="N72" i="4"/>
  <c r="I74" i="4"/>
  <c r="C76" i="4"/>
  <c r="I77" i="4"/>
  <c r="C79" i="4"/>
  <c r="I80" i="4"/>
  <c r="C82" i="4"/>
  <c r="K83" i="4"/>
  <c r="C85" i="4"/>
  <c r="I86" i="4"/>
  <c r="A88" i="4"/>
  <c r="F89" i="4"/>
  <c r="K90" i="4"/>
  <c r="D92" i="4"/>
  <c r="I93" i="4"/>
  <c r="A95" i="4"/>
  <c r="F96" i="4"/>
  <c r="K97" i="4"/>
  <c r="A99" i="4"/>
  <c r="E100" i="4"/>
  <c r="K101" i="4"/>
  <c r="A103" i="4"/>
  <c r="E104" i="4"/>
  <c r="I105" i="4"/>
  <c r="M106" i="4"/>
  <c r="C108" i="4"/>
  <c r="G109" i="4"/>
  <c r="M110" i="4"/>
  <c r="C112" i="4"/>
  <c r="G113" i="4"/>
  <c r="K114" i="4"/>
  <c r="A116" i="4"/>
  <c r="E117" i="4"/>
  <c r="I118" i="4"/>
  <c r="A120" i="4"/>
  <c r="E121" i="4"/>
  <c r="I122" i="4"/>
  <c r="M123" i="4"/>
  <c r="C125" i="4"/>
  <c r="G126" i="4"/>
  <c r="K127" i="4"/>
  <c r="M128" i="4"/>
  <c r="A130" i="4"/>
  <c r="C131" i="4"/>
  <c r="E132" i="4"/>
  <c r="G133" i="4"/>
  <c r="N2" i="4"/>
  <c r="B11" i="4"/>
  <c r="M16" i="4"/>
  <c r="B23" i="4"/>
  <c r="G29" i="4"/>
  <c r="A35" i="4"/>
  <c r="F40" i="4"/>
  <c r="L44" i="4"/>
  <c r="M48" i="4"/>
  <c r="D53" i="4"/>
  <c r="J56" i="4"/>
  <c r="I59" i="4"/>
  <c r="B63" i="4"/>
  <c r="H66" i="4"/>
  <c r="N69" i="4"/>
  <c r="A73" i="4"/>
  <c r="J75" i="4"/>
  <c r="G78" i="4"/>
  <c r="E81" i="4"/>
  <c r="M83" i="4"/>
  <c r="D86" i="4"/>
  <c r="L88" i="4"/>
  <c r="G91" i="4"/>
  <c r="M93" i="4"/>
  <c r="G96" i="4"/>
  <c r="I98" i="4"/>
  <c r="A101" i="4"/>
  <c r="G103" i="4"/>
  <c r="K105" i="4"/>
  <c r="L107" i="4"/>
  <c r="D110" i="4"/>
  <c r="J112" i="4"/>
  <c r="L114" i="4"/>
  <c r="L116" i="4"/>
  <c r="N118" i="4"/>
  <c r="L120" i="4"/>
  <c r="B123" i="4"/>
  <c r="D125" i="4"/>
  <c r="D127" i="4"/>
  <c r="B129" i="4"/>
  <c r="K130" i="4"/>
  <c r="D132" i="4"/>
  <c r="M133" i="4"/>
  <c r="D135" i="4"/>
  <c r="J136" i="4"/>
  <c r="A138" i="4"/>
  <c r="F139" i="4"/>
  <c r="M140" i="4"/>
  <c r="D142" i="4"/>
  <c r="J143" i="4"/>
  <c r="A145" i="4"/>
  <c r="H146" i="4"/>
  <c r="M147" i="4"/>
  <c r="D149" i="4"/>
  <c r="H150" i="4"/>
  <c r="L151" i="4"/>
  <c r="B153" i="4"/>
  <c r="H154" i="4"/>
  <c r="L155" i="4"/>
  <c r="B157" i="4"/>
  <c r="F158" i="4"/>
  <c r="J159" i="4"/>
  <c r="N160" i="4"/>
  <c r="D162" i="4"/>
  <c r="J163" i="4"/>
  <c r="N164" i="4"/>
  <c r="D166" i="4"/>
  <c r="H167" i="4"/>
  <c r="L168" i="4"/>
  <c r="B170" i="4"/>
  <c r="F171" i="4"/>
  <c r="L172" i="4"/>
  <c r="B174" i="4"/>
  <c r="F175" i="4"/>
  <c r="J176" i="4"/>
  <c r="N177" i="4"/>
  <c r="D179" i="4"/>
  <c r="H180" i="4"/>
  <c r="N181" i="4"/>
  <c r="D183" i="4"/>
  <c r="H184" i="4"/>
  <c r="L185" i="4"/>
  <c r="B187" i="4"/>
  <c r="F188" i="4"/>
  <c r="J189" i="4"/>
  <c r="B191" i="4"/>
  <c r="F192" i="4"/>
  <c r="J193" i="4"/>
  <c r="N194" i="4"/>
  <c r="D196" i="4"/>
  <c r="H197" i="4"/>
  <c r="L198" i="4"/>
  <c r="D200" i="4"/>
  <c r="A3" i="4"/>
  <c r="C11" i="4"/>
  <c r="E18" i="4"/>
  <c r="C23" i="4"/>
  <c r="I29" i="4"/>
  <c r="I35" i="4"/>
  <c r="J40" i="4"/>
  <c r="M44" i="4"/>
  <c r="A49" i="4"/>
  <c r="E53" i="4"/>
  <c r="L56" i="4"/>
  <c r="D60" i="4"/>
  <c r="C63" i="4"/>
  <c r="M66" i="4"/>
  <c r="E70" i="4"/>
  <c r="C73" i="4"/>
  <c r="K75" i="4"/>
  <c r="H78" i="4"/>
  <c r="F81" i="4"/>
  <c r="N83" i="4"/>
  <c r="J86" i="4"/>
  <c r="M88" i="4"/>
  <c r="H91" i="4"/>
  <c r="B94" i="4"/>
  <c r="H96" i="4"/>
  <c r="J98" i="4"/>
  <c r="B101" i="4"/>
  <c r="H103" i="4"/>
  <c r="L105" i="4"/>
  <c r="D108" i="4"/>
  <c r="E110" i="4"/>
  <c r="K112" i="4"/>
  <c r="M114" i="4"/>
  <c r="M116" i="4"/>
  <c r="C119" i="4"/>
  <c r="D121" i="4"/>
  <c r="C123" i="4"/>
  <c r="E125" i="4"/>
  <c r="E127" i="4"/>
  <c r="E129" i="4"/>
  <c r="L130" i="4"/>
  <c r="F132" i="4"/>
  <c r="N133" i="4"/>
  <c r="E135" i="4"/>
  <c r="K136" i="4"/>
  <c r="B138" i="4"/>
  <c r="I139" i="4"/>
  <c r="N140" i="4"/>
  <c r="F142" i="4"/>
  <c r="K143" i="4"/>
  <c r="B145" i="4"/>
  <c r="I146" i="4"/>
  <c r="N147" i="4"/>
  <c r="E149" i="4"/>
  <c r="I150" i="4"/>
  <c r="M151" i="4"/>
  <c r="E153" i="4"/>
  <c r="I154" i="4"/>
  <c r="M155" i="4"/>
  <c r="C157" i="4"/>
  <c r="G158" i="4"/>
  <c r="K159" i="4"/>
  <c r="A161" i="4"/>
  <c r="G162" i="4"/>
  <c r="K163" i="4"/>
  <c r="A165" i="4"/>
  <c r="E166" i="4"/>
  <c r="I167" i="4"/>
  <c r="M168" i="4"/>
  <c r="C170" i="4"/>
  <c r="I171" i="4"/>
  <c r="M172" i="4"/>
  <c r="C174" i="4"/>
  <c r="G175" i="4"/>
  <c r="K176" i="4"/>
  <c r="A178" i="4"/>
  <c r="E179" i="4"/>
  <c r="K180" i="4"/>
  <c r="A182" i="4"/>
  <c r="E183" i="4"/>
  <c r="I184" i="4"/>
  <c r="M185" i="4"/>
  <c r="C187" i="4"/>
  <c r="G188" i="4"/>
  <c r="M189" i="4"/>
  <c r="C191" i="4"/>
  <c r="G192" i="4"/>
  <c r="K193" i="4"/>
  <c r="A195" i="4"/>
  <c r="E196" i="4"/>
  <c r="I197" i="4"/>
  <c r="A199" i="4"/>
  <c r="B3" i="4"/>
  <c r="D12" i="4"/>
  <c r="H18" i="4"/>
  <c r="M23" i="4"/>
  <c r="N29" i="4"/>
  <c r="J35" i="4"/>
  <c r="M40" i="4"/>
  <c r="K45" i="4"/>
  <c r="C49" i="4"/>
  <c r="F53" i="4"/>
  <c r="A57" i="4"/>
  <c r="E60" i="4"/>
  <c r="D63" i="4"/>
  <c r="N66" i="4"/>
  <c r="F70" i="4"/>
  <c r="E73" i="4"/>
  <c r="D76" i="4"/>
  <c r="I78" i="4"/>
  <c r="G81" i="4"/>
  <c r="C84" i="4"/>
  <c r="K86" i="4"/>
  <c r="N88" i="4"/>
  <c r="I91" i="4"/>
  <c r="C94" i="4"/>
  <c r="I96" i="4"/>
  <c r="B99" i="4"/>
  <c r="C101" i="4"/>
  <c r="I103" i="4"/>
  <c r="A106" i="4"/>
  <c r="E108" i="4"/>
  <c r="F110" i="4"/>
  <c r="L112" i="4"/>
  <c r="N114" i="4"/>
  <c r="N116" i="4"/>
  <c r="D119" i="4"/>
  <c r="F121" i="4"/>
  <c r="D123" i="4"/>
  <c r="F125" i="4"/>
  <c r="F127" i="4"/>
  <c r="F129" i="4"/>
  <c r="N130" i="4"/>
  <c r="G132" i="4"/>
  <c r="A134" i="4"/>
  <c r="F135" i="4"/>
  <c r="L136" i="4"/>
  <c r="C138" i="4"/>
  <c r="J139" i="4"/>
  <c r="A141" i="4"/>
  <c r="G142" i="4"/>
  <c r="L143" i="4"/>
  <c r="E145" i="4"/>
  <c r="J146" i="4"/>
  <c r="B148" i="4"/>
  <c r="F149" i="4"/>
  <c r="J150" i="4"/>
  <c r="N151" i="4"/>
  <c r="F153" i="4"/>
  <c r="J154" i="4"/>
  <c r="N155" i="4"/>
  <c r="D157" i="4"/>
  <c r="H158" i="4"/>
  <c r="L159" i="4"/>
  <c r="B161" i="4"/>
  <c r="H162" i="4"/>
  <c r="L163" i="4"/>
  <c r="B165" i="4"/>
  <c r="F166" i="4"/>
  <c r="J167" i="4"/>
  <c r="N168" i="4"/>
  <c r="D170" i="4"/>
  <c r="J171" i="4"/>
  <c r="N172" i="4"/>
  <c r="D174" i="4"/>
  <c r="H175" i="4"/>
  <c r="L176" i="4"/>
  <c r="B178" i="4"/>
  <c r="F179" i="4"/>
  <c r="L180" i="4"/>
  <c r="B182" i="4"/>
  <c r="F183" i="4"/>
  <c r="J184" i="4"/>
  <c r="N185" i="4"/>
  <c r="D187" i="4"/>
  <c r="H188" i="4"/>
  <c r="N189" i="4"/>
  <c r="N4" i="4"/>
  <c r="L12" i="4"/>
  <c r="C19" i="4"/>
  <c r="M24" i="4"/>
  <c r="B30" i="4"/>
  <c r="L35" i="4"/>
  <c r="F41" i="4"/>
  <c r="N45" i="4"/>
  <c r="B50" i="4"/>
  <c r="I53" i="4"/>
  <c r="E57" i="4"/>
  <c r="M60" i="4"/>
  <c r="C64" i="4"/>
  <c r="B67" i="4"/>
  <c r="H70" i="4"/>
  <c r="I73" i="4"/>
  <c r="F76" i="4"/>
  <c r="D79" i="4"/>
  <c r="I81" i="4"/>
  <c r="E84" i="4"/>
  <c r="B87" i="4"/>
  <c r="H89" i="4"/>
  <c r="K91" i="4"/>
  <c r="E94" i="4"/>
  <c r="M96" i="4"/>
  <c r="D99" i="4"/>
  <c r="L101" i="4"/>
  <c r="K103" i="4"/>
  <c r="E106" i="4"/>
  <c r="K108" i="4"/>
  <c r="A111" i="4"/>
  <c r="N112" i="4"/>
  <c r="D115" i="4"/>
  <c r="F117" i="4"/>
  <c r="F119" i="4"/>
  <c r="H121" i="4"/>
  <c r="H123" i="4"/>
  <c r="L125" i="4"/>
  <c r="L127" i="4"/>
  <c r="H129" i="4"/>
  <c r="B131" i="4"/>
  <c r="K132" i="4"/>
  <c r="C134" i="4"/>
  <c r="I135" i="4"/>
  <c r="N136" i="4"/>
  <c r="G138" i="4"/>
  <c r="L139" i="4"/>
  <c r="D141" i="4"/>
  <c r="I142" i="4"/>
  <c r="N143" i="4"/>
  <c r="G145" i="4"/>
  <c r="L146" i="4"/>
  <c r="D148" i="4"/>
  <c r="H149" i="4"/>
  <c r="L150" i="4"/>
  <c r="D152" i="4"/>
  <c r="H153" i="4"/>
  <c r="L154" i="4"/>
  <c r="B156" i="4"/>
  <c r="F157" i="4"/>
  <c r="J158" i="4"/>
  <c r="N159" i="4"/>
  <c r="F161" i="4"/>
  <c r="J162" i="4"/>
  <c r="N163" i="4"/>
  <c r="D165" i="4"/>
  <c r="H166" i="4"/>
  <c r="L167" i="4"/>
  <c r="B169" i="4"/>
  <c r="H170" i="4"/>
  <c r="L171" i="4"/>
  <c r="B173" i="4"/>
  <c r="F174" i="4"/>
  <c r="J175" i="4"/>
  <c r="N176" i="4"/>
  <c r="D178" i="4"/>
  <c r="J179" i="4"/>
  <c r="N180" i="4"/>
  <c r="D182" i="4"/>
  <c r="H183" i="4"/>
  <c r="L184" i="4"/>
  <c r="B186" i="4"/>
  <c r="F187" i="4"/>
  <c r="L188" i="4"/>
  <c r="B190" i="4"/>
  <c r="K7" i="4"/>
  <c r="K14" i="4"/>
  <c r="E20" i="4"/>
  <c r="G26" i="4"/>
  <c r="D32" i="4"/>
  <c r="I37" i="4"/>
  <c r="E42" i="4"/>
  <c r="K46" i="4"/>
  <c r="A51" i="4"/>
  <c r="M54" i="4"/>
  <c r="G58" i="4"/>
  <c r="F61" i="4"/>
  <c r="L64" i="4"/>
  <c r="F68" i="4"/>
  <c r="I71" i="4"/>
  <c r="N73" i="4"/>
  <c r="B77" i="4"/>
  <c r="L79" i="4"/>
  <c r="H82" i="4"/>
  <c r="D85" i="4"/>
  <c r="H87" i="4"/>
  <c r="B90" i="4"/>
  <c r="K92" i="4"/>
  <c r="C95" i="4"/>
  <c r="F97" i="4"/>
  <c r="L99" i="4"/>
  <c r="K8" i="4"/>
  <c r="M14" i="4"/>
  <c r="G20" i="4"/>
  <c r="H26" i="4"/>
  <c r="E32" i="4"/>
  <c r="K37" i="4"/>
  <c r="C43" i="4"/>
  <c r="A47" i="4"/>
  <c r="D51" i="4"/>
  <c r="D55" i="4"/>
  <c r="H58" i="4"/>
  <c r="G61" i="4"/>
  <c r="M64" i="4"/>
  <c r="G68" i="4"/>
  <c r="J71" i="4"/>
  <c r="J74" i="4"/>
  <c r="L8" i="4"/>
  <c r="B15" i="4"/>
  <c r="F21" i="4"/>
  <c r="I26" i="4"/>
  <c r="A33" i="4"/>
  <c r="H38" i="4"/>
  <c r="E43" i="4"/>
  <c r="B47" i="4"/>
  <c r="E51" i="4"/>
  <c r="G55" i="4"/>
  <c r="I58" i="4"/>
  <c r="E62" i="4"/>
  <c r="N64" i="4"/>
  <c r="I68" i="4"/>
  <c r="M71" i="4"/>
  <c r="K74" i="4"/>
  <c r="D77" i="4"/>
  <c r="A80" i="4"/>
  <c r="L82" i="4"/>
  <c r="F85" i="4"/>
  <c r="B88" i="4"/>
  <c r="E90" i="4"/>
  <c r="M92" i="4"/>
  <c r="G95" i="4"/>
  <c r="M97" i="4"/>
  <c r="N99" i="4"/>
  <c r="M8" i="4"/>
  <c r="H15" i="4"/>
  <c r="A22" i="4"/>
  <c r="J26" i="4"/>
  <c r="C33" i="4"/>
  <c r="I38" i="4"/>
  <c r="J43" i="4"/>
  <c r="A48" i="4"/>
  <c r="G51" i="4"/>
  <c r="H55" i="4"/>
  <c r="N58" i="4"/>
  <c r="F62" i="4"/>
  <c r="E65" i="4"/>
  <c r="A9" i="4"/>
  <c r="D16" i="4"/>
  <c r="B22" i="4"/>
  <c r="D28" i="4"/>
  <c r="E33" i="4"/>
  <c r="K38" i="4"/>
  <c r="C44" i="4"/>
  <c r="C48" i="4"/>
  <c r="I51" i="4"/>
  <c r="I55" i="4"/>
  <c r="C59" i="4"/>
  <c r="G62" i="4"/>
  <c r="N65" i="4"/>
  <c r="L68" i="4"/>
  <c r="C72" i="4"/>
  <c r="B75" i="4"/>
  <c r="M77" i="4"/>
  <c r="D80" i="4"/>
  <c r="N82" i="4"/>
  <c r="K85" i="4"/>
  <c r="D88" i="4"/>
  <c r="L90" i="4"/>
  <c r="A93" i="4"/>
  <c r="I95" i="4"/>
  <c r="C3" i="4"/>
  <c r="G19" i="4"/>
  <c r="H33" i="4"/>
  <c r="K44" i="4"/>
  <c r="K53" i="4"/>
  <c r="D61" i="4"/>
  <c r="N68" i="4"/>
  <c r="C75" i="4"/>
  <c r="M79" i="4"/>
  <c r="G84" i="4"/>
  <c r="G89" i="4"/>
  <c r="K93" i="4"/>
  <c r="N97" i="4"/>
  <c r="M101" i="4"/>
  <c r="K104" i="4"/>
  <c r="I107" i="4"/>
  <c r="B111" i="4"/>
  <c r="M113" i="4"/>
  <c r="I116" i="4"/>
  <c r="G119" i="4"/>
  <c r="A122" i="4"/>
  <c r="K124" i="4"/>
  <c r="M127" i="4"/>
  <c r="B130" i="4"/>
  <c r="N131" i="4"/>
  <c r="D134" i="4"/>
  <c r="N135" i="4"/>
  <c r="L137" i="4"/>
  <c r="M139" i="4"/>
  <c r="I141" i="4"/>
  <c r="F143" i="4"/>
  <c r="H145" i="4"/>
  <c r="D147" i="4"/>
  <c r="A149" i="4"/>
  <c r="A151" i="4"/>
  <c r="I152" i="4"/>
  <c r="C154" i="4"/>
  <c r="C156" i="4"/>
  <c r="M157" i="4"/>
  <c r="G159" i="4"/>
  <c r="G161" i="4"/>
  <c r="A163" i="4"/>
  <c r="K164" i="4"/>
  <c r="I166" i="4"/>
  <c r="E168" i="4"/>
  <c r="M169" i="4"/>
  <c r="M171" i="4"/>
  <c r="G173" i="4"/>
  <c r="C175" i="4"/>
  <c r="A177" i="4"/>
  <c r="K178" i="4"/>
  <c r="E180" i="4"/>
  <c r="E182" i="4"/>
  <c r="M183" i="4"/>
  <c r="I185" i="4"/>
  <c r="I187" i="4"/>
  <c r="C189" i="4"/>
  <c r="K190" i="4"/>
  <c r="E192" i="4"/>
  <c r="M193" i="4"/>
  <c r="E195" i="4"/>
  <c r="M196" i="4"/>
  <c r="E198" i="4"/>
  <c r="K199" i="4"/>
  <c r="B201" i="4"/>
  <c r="H202" i="4"/>
  <c r="L203" i="4"/>
  <c r="B205" i="4"/>
  <c r="E206" i="4"/>
  <c r="H207" i="4"/>
  <c r="K208" i="4"/>
  <c r="N209" i="4"/>
  <c r="C211" i="4"/>
  <c r="F212" i="4"/>
  <c r="I213" i="4"/>
  <c r="L214" i="4"/>
  <c r="N215" i="4"/>
  <c r="B217" i="4"/>
  <c r="D218" i="4"/>
  <c r="F219" i="4"/>
  <c r="H220" i="4"/>
  <c r="J221" i="4"/>
  <c r="L222" i="4"/>
  <c r="N223" i="4"/>
  <c r="B225" i="4"/>
  <c r="D226" i="4"/>
  <c r="D5" i="4"/>
  <c r="D20" i="4"/>
  <c r="I34" i="4"/>
  <c r="M45" i="4"/>
  <c r="J54" i="4"/>
  <c r="J62" i="4"/>
  <c r="H69" i="4"/>
  <c r="D75" i="4"/>
  <c r="C80" i="4"/>
  <c r="I84" i="4"/>
  <c r="I89" i="4"/>
  <c r="L93" i="4"/>
  <c r="E98" i="4"/>
  <c r="N101" i="4"/>
  <c r="L104" i="4"/>
  <c r="J107" i="4"/>
  <c r="E111" i="4"/>
  <c r="N113" i="4"/>
  <c r="J116" i="4"/>
  <c r="H119" i="4"/>
  <c r="B122" i="4"/>
  <c r="L124" i="4"/>
  <c r="N127" i="4"/>
  <c r="C130" i="4"/>
  <c r="B132" i="4"/>
  <c r="F134" i="4"/>
  <c r="C136" i="4"/>
  <c r="M137" i="4"/>
  <c r="N139" i="4"/>
  <c r="J141" i="4"/>
  <c r="H143" i="4"/>
  <c r="I145" i="4"/>
  <c r="E147" i="4"/>
  <c r="B149" i="4"/>
  <c r="B151" i="4"/>
  <c r="J152" i="4"/>
  <c r="D154" i="4"/>
  <c r="D156" i="4"/>
  <c r="N157" i="4"/>
  <c r="H159" i="4"/>
  <c r="H161" i="4"/>
  <c r="B163" i="4"/>
  <c r="L164" i="4"/>
  <c r="J166" i="4"/>
  <c r="F168" i="4"/>
  <c r="N169" i="4"/>
  <c r="N171" i="4"/>
  <c r="H173" i="4"/>
  <c r="D175" i="4"/>
  <c r="B177" i="4"/>
  <c r="L178" i="4"/>
  <c r="F180" i="4"/>
  <c r="F182" i="4"/>
  <c r="N183" i="4"/>
  <c r="J185" i="4"/>
  <c r="J187" i="4"/>
  <c r="D189" i="4"/>
  <c r="L190" i="4"/>
  <c r="H192" i="4"/>
  <c r="N193" i="4"/>
  <c r="F195" i="4"/>
  <c r="N196" i="4"/>
  <c r="F198" i="4"/>
  <c r="L199" i="4"/>
  <c r="E201" i="4"/>
  <c r="I202" i="4"/>
  <c r="M203" i="4"/>
  <c r="C205" i="4"/>
  <c r="F206" i="4"/>
  <c r="I207" i="4"/>
  <c r="L208" i="4"/>
  <c r="A210" i="4"/>
  <c r="D211" i="4"/>
  <c r="G212" i="4"/>
  <c r="J213" i="4"/>
  <c r="M214" i="4"/>
  <c r="A216" i="4"/>
  <c r="C217" i="4"/>
  <c r="E218" i="4"/>
  <c r="G219" i="4"/>
  <c r="I220" i="4"/>
  <c r="K221" i="4"/>
  <c r="M222" i="4"/>
  <c r="A224" i="4"/>
  <c r="C225" i="4"/>
  <c r="E226" i="4"/>
  <c r="I6" i="4"/>
  <c r="K22" i="4"/>
  <c r="N34" i="4"/>
  <c r="H46" i="4"/>
  <c r="K54" i="4"/>
  <c r="M62" i="4"/>
  <c r="M69" i="4"/>
  <c r="E75" i="4"/>
  <c r="J80" i="4"/>
  <c r="E85" i="4"/>
  <c r="N89" i="4"/>
  <c r="D94" i="4"/>
  <c r="F98" i="4"/>
  <c r="C102" i="4"/>
  <c r="M104" i="4"/>
  <c r="K107" i="4"/>
  <c r="F111" i="4"/>
  <c r="A114" i="4"/>
  <c r="K116" i="4"/>
  <c r="L119" i="4"/>
  <c r="H122" i="4"/>
  <c r="B125" i="4"/>
  <c r="C128" i="4"/>
  <c r="D130" i="4"/>
  <c r="C132" i="4"/>
  <c r="G134" i="4"/>
  <c r="D136" i="4"/>
  <c r="N137" i="4"/>
  <c r="B140" i="4"/>
  <c r="M141" i="4"/>
  <c r="I143" i="4"/>
  <c r="J145" i="4"/>
  <c r="F147" i="4"/>
  <c r="C149" i="4"/>
  <c r="C151" i="4"/>
  <c r="K152" i="4"/>
  <c r="G154" i="4"/>
  <c r="E156" i="4"/>
  <c r="A158" i="4"/>
  <c r="I159" i="4"/>
  <c r="I161" i="4"/>
  <c r="C163" i="4"/>
  <c r="M164" i="4"/>
  <c r="K166" i="4"/>
  <c r="G168" i="4"/>
  <c r="A170" i="4"/>
  <c r="A172" i="4"/>
  <c r="I173" i="4"/>
  <c r="E175" i="4"/>
  <c r="E177" i="4"/>
  <c r="M178" i="4"/>
  <c r="G180" i="4"/>
  <c r="G182" i="4"/>
  <c r="C184" i="4"/>
  <c r="K185" i="4"/>
  <c r="K187" i="4"/>
  <c r="E189" i="4"/>
  <c r="A191" i="4"/>
  <c r="I192" i="4"/>
  <c r="A194" i="4"/>
  <c r="I195" i="4"/>
  <c r="A197" i="4"/>
  <c r="G198" i="4"/>
  <c r="M199" i="4"/>
  <c r="F201" i="4"/>
  <c r="J202" i="4"/>
  <c r="N203" i="4"/>
  <c r="D205" i="4"/>
  <c r="G206" i="4"/>
  <c r="J207" i="4"/>
  <c r="M208" i="4"/>
  <c r="B210" i="4"/>
  <c r="E211" i="4"/>
  <c r="H212" i="4"/>
  <c r="K213" i="4"/>
  <c r="N214" i="4"/>
  <c r="B216" i="4"/>
  <c r="D217" i="4"/>
  <c r="F218" i="4"/>
  <c r="H219" i="4"/>
  <c r="J220" i="4"/>
  <c r="L221" i="4"/>
  <c r="N222" i="4"/>
  <c r="B224" i="4"/>
  <c r="D225" i="4"/>
  <c r="F226" i="4"/>
  <c r="K6" i="4"/>
  <c r="M22" i="4"/>
  <c r="K35" i="4"/>
  <c r="I46" i="4"/>
  <c r="J55" i="4"/>
  <c r="A63" i="4"/>
  <c r="G70" i="4"/>
  <c r="E76" i="4"/>
  <c r="M80" i="4"/>
  <c r="I85" i="4"/>
  <c r="A90" i="4"/>
  <c r="F94" i="4"/>
  <c r="G98" i="4"/>
  <c r="D102" i="4"/>
  <c r="N104" i="4"/>
  <c r="F108" i="4"/>
  <c r="G111" i="4"/>
  <c r="B114" i="4"/>
  <c r="D117" i="4"/>
  <c r="B120" i="4"/>
  <c r="J122" i="4"/>
  <c r="K125" i="4"/>
  <c r="D128" i="4"/>
  <c r="G130" i="4"/>
  <c r="H132" i="4"/>
  <c r="H134" i="4"/>
  <c r="E136" i="4"/>
  <c r="D138" i="4"/>
  <c r="C140" i="4"/>
  <c r="N141" i="4"/>
  <c r="M143" i="4"/>
  <c r="L145" i="4"/>
  <c r="I147" i="4"/>
  <c r="G149" i="4"/>
  <c r="D151" i="4"/>
  <c r="L152" i="4"/>
  <c r="K154" i="4"/>
  <c r="F156" i="4"/>
  <c r="B158" i="4"/>
  <c r="M159" i="4"/>
  <c r="J161" i="4"/>
  <c r="D163" i="4"/>
  <c r="C165" i="4"/>
  <c r="L166" i="4"/>
  <c r="H168" i="4"/>
  <c r="G170" i="4"/>
  <c r="B172" i="4"/>
  <c r="J173" i="4"/>
  <c r="I175" i="4"/>
  <c r="F177" i="4"/>
  <c r="N178" i="4"/>
  <c r="M180" i="4"/>
  <c r="H182" i="4"/>
  <c r="D184" i="4"/>
  <c r="A186" i="4"/>
  <c r="L187" i="4"/>
  <c r="F189" i="4"/>
  <c r="D191" i="4"/>
  <c r="J192" i="4"/>
  <c r="B194" i="4"/>
  <c r="J195" i="4"/>
  <c r="B197" i="4"/>
  <c r="H198" i="4"/>
  <c r="N199" i="4"/>
  <c r="G201" i="4"/>
  <c r="K202" i="4"/>
  <c r="A204" i="4"/>
  <c r="E205" i="4"/>
  <c r="H206" i="4"/>
  <c r="K207" i="4"/>
  <c r="N208" i="4"/>
  <c r="C210" i="4"/>
  <c r="F211" i="4"/>
  <c r="I212" i="4"/>
  <c r="M213" i="4"/>
  <c r="A215" i="4"/>
  <c r="C216" i="4"/>
  <c r="E217" i="4"/>
  <c r="G218" i="4"/>
  <c r="I219" i="4"/>
  <c r="K220" i="4"/>
  <c r="M221" i="4"/>
  <c r="A223" i="4"/>
  <c r="C224" i="4"/>
  <c r="E225" i="4"/>
  <c r="M12" i="4"/>
  <c r="E26" i="4"/>
  <c r="C39" i="4"/>
  <c r="E49" i="4"/>
  <c r="K57" i="4"/>
  <c r="A66" i="4"/>
  <c r="D72" i="4"/>
  <c r="K77" i="4"/>
  <c r="G82" i="4"/>
  <c r="C87" i="4"/>
  <c r="E91" i="4"/>
  <c r="J95" i="4"/>
  <c r="K99" i="4"/>
  <c r="B103" i="4"/>
  <c r="F106" i="4"/>
  <c r="B109" i="4"/>
  <c r="E112" i="4"/>
  <c r="G115" i="4"/>
  <c r="A118" i="4"/>
  <c r="I120" i="4"/>
  <c r="L123" i="4"/>
  <c r="F126" i="4"/>
  <c r="L128" i="4"/>
  <c r="D131" i="4"/>
  <c r="B133" i="4"/>
  <c r="A135" i="4"/>
  <c r="A137" i="4"/>
  <c r="L138" i="4"/>
  <c r="H140" i="4"/>
  <c r="J142" i="4"/>
  <c r="G144" i="4"/>
  <c r="C146" i="4"/>
  <c r="E148" i="4"/>
  <c r="A150" i="4"/>
  <c r="I151" i="4"/>
  <c r="I153" i="4"/>
  <c r="C155" i="4"/>
  <c r="N12" i="4"/>
  <c r="E28" i="4"/>
  <c r="D39" i="4"/>
  <c r="E50" i="4"/>
  <c r="L57" i="4"/>
  <c r="B66" i="4"/>
  <c r="E72" i="4"/>
  <c r="N77" i="4"/>
  <c r="K82" i="4"/>
  <c r="F87" i="4"/>
  <c r="J91" i="4"/>
  <c r="M95" i="4"/>
  <c r="M99" i="4"/>
  <c r="C103" i="4"/>
  <c r="G106" i="4"/>
  <c r="H109" i="4"/>
  <c r="F112" i="4"/>
  <c r="H115" i="4"/>
  <c r="B118" i="4"/>
  <c r="J120" i="4"/>
  <c r="N123" i="4"/>
  <c r="H126" i="4"/>
  <c r="N128" i="4"/>
  <c r="E131" i="4"/>
  <c r="D133" i="4"/>
  <c r="B135" i="4"/>
  <c r="B137" i="4"/>
  <c r="N138" i="4"/>
  <c r="K140" i="4"/>
  <c r="K142" i="4"/>
  <c r="H144" i="4"/>
  <c r="D146" i="4"/>
  <c r="F148" i="4"/>
  <c r="B150" i="4"/>
  <c r="J151" i="4"/>
  <c r="J153" i="4"/>
  <c r="D155" i="4"/>
  <c r="N156" i="4"/>
  <c r="D13" i="4"/>
  <c r="G28" i="4"/>
  <c r="E41" i="4"/>
  <c r="G50" i="4"/>
  <c r="D59" i="4"/>
  <c r="G66" i="4"/>
  <c r="F72" i="4"/>
  <c r="E78" i="4"/>
  <c r="M82" i="4"/>
  <c r="G87" i="4"/>
  <c r="E92" i="4"/>
  <c r="A96" i="4"/>
  <c r="F100" i="4"/>
  <c r="D103" i="4"/>
  <c r="H106" i="4"/>
  <c r="K109" i="4"/>
  <c r="I112" i="4"/>
  <c r="I115" i="4"/>
  <c r="C118" i="4"/>
  <c r="K120" i="4"/>
  <c r="A124" i="4"/>
  <c r="I126" i="4"/>
  <c r="A129" i="4"/>
  <c r="F131" i="4"/>
  <c r="E133" i="4"/>
  <c r="C135" i="4"/>
  <c r="E137" i="4"/>
  <c r="A139" i="4"/>
  <c r="L140" i="4"/>
  <c r="L142" i="4"/>
  <c r="J144" i="4"/>
  <c r="G146" i="4"/>
  <c r="E16" i="4"/>
  <c r="F29" i="4"/>
  <c r="G41" i="4"/>
  <c r="N50" i="4"/>
  <c r="E59" i="4"/>
  <c r="A67" i="4"/>
  <c r="H73" i="4"/>
  <c r="F78" i="4"/>
  <c r="A83" i="4"/>
  <c r="I87" i="4"/>
  <c r="F92" i="4"/>
  <c r="L96" i="4"/>
  <c r="I100" i="4"/>
  <c r="J103" i="4"/>
  <c r="N106" i="4"/>
  <c r="L109" i="4"/>
  <c r="M112" i="4"/>
  <c r="J115" i="4"/>
  <c r="D118" i="4"/>
  <c r="F16" i="4"/>
  <c r="A30" i="4"/>
  <c r="N41" i="4"/>
  <c r="F52" i="4"/>
  <c r="G59" i="4"/>
  <c r="K67" i="4"/>
  <c r="K73" i="4"/>
  <c r="J78" i="4"/>
  <c r="B83" i="4"/>
  <c r="C88" i="4"/>
  <c r="G92" i="4"/>
  <c r="C97" i="4"/>
  <c r="L16" i="4"/>
  <c r="H31" i="4"/>
  <c r="C42" i="4"/>
  <c r="G52" i="4"/>
  <c r="F60" i="4"/>
  <c r="L67" i="4"/>
  <c r="L73" i="4"/>
  <c r="E79" i="4"/>
  <c r="L83" i="4"/>
  <c r="I88" i="4"/>
  <c r="L92" i="4"/>
  <c r="D97" i="4"/>
  <c r="M100" i="4"/>
  <c r="F104" i="4"/>
  <c r="B107" i="4"/>
  <c r="B110" i="4"/>
  <c r="H113" i="4"/>
  <c r="B116" i="4"/>
  <c r="J118" i="4"/>
  <c r="L121" i="4"/>
  <c r="F124" i="4"/>
  <c r="B127" i="4"/>
  <c r="J129" i="4"/>
  <c r="C9" i="4"/>
  <c r="D44" i="4"/>
  <c r="J64" i="4"/>
  <c r="N80" i="4"/>
  <c r="N92" i="4"/>
  <c r="F102" i="4"/>
  <c r="A109" i="4"/>
  <c r="C116" i="4"/>
  <c r="N121" i="4"/>
  <c r="J127" i="4"/>
  <c r="L131" i="4"/>
  <c r="J135" i="4"/>
  <c r="K138" i="4"/>
  <c r="B142" i="4"/>
  <c r="F145" i="4"/>
  <c r="K148" i="4"/>
  <c r="G151" i="4"/>
  <c r="A154" i="4"/>
  <c r="M156" i="4"/>
  <c r="D159" i="4"/>
  <c r="L161" i="4"/>
  <c r="B164" i="4"/>
  <c r="B166" i="4"/>
  <c r="J168" i="4"/>
  <c r="N170" i="4"/>
  <c r="D173" i="4"/>
  <c r="L175" i="4"/>
  <c r="L177" i="4"/>
  <c r="B180" i="4"/>
  <c r="J182" i="4"/>
  <c r="N184" i="4"/>
  <c r="N186" i="4"/>
  <c r="H189" i="4"/>
  <c r="J191" i="4"/>
  <c r="H193" i="4"/>
  <c r="L195" i="4"/>
  <c r="J197" i="4"/>
  <c r="H199" i="4"/>
  <c r="I201" i="4"/>
  <c r="C203" i="4"/>
  <c r="M204" i="4"/>
  <c r="J206" i="4"/>
  <c r="D208" i="4"/>
  <c r="K209" i="4"/>
  <c r="I211" i="4"/>
  <c r="B213" i="4"/>
  <c r="I214" i="4"/>
  <c r="E216" i="4"/>
  <c r="K217" i="4"/>
  <c r="C219" i="4"/>
  <c r="M220" i="4"/>
  <c r="E222" i="4"/>
  <c r="K223" i="4"/>
  <c r="G225" i="4"/>
  <c r="L226" i="4"/>
  <c r="N227" i="4"/>
  <c r="B229" i="4"/>
  <c r="D230" i="4"/>
  <c r="F231" i="4"/>
  <c r="H232" i="4"/>
  <c r="J233" i="4"/>
  <c r="L234" i="4"/>
  <c r="N235" i="4"/>
  <c r="B237" i="4"/>
  <c r="D238" i="4"/>
  <c r="F239" i="4"/>
  <c r="H240" i="4"/>
  <c r="J241" i="4"/>
  <c r="L242" i="4"/>
  <c r="N243" i="4"/>
  <c r="B245" i="4"/>
  <c r="D246" i="4"/>
  <c r="F247" i="4"/>
  <c r="H248" i="4"/>
  <c r="J249" i="4"/>
  <c r="L250" i="4"/>
  <c r="N251" i="4"/>
  <c r="B253" i="4"/>
  <c r="D254" i="4"/>
  <c r="F255" i="4"/>
  <c r="H256" i="4"/>
  <c r="J257" i="4"/>
  <c r="L258" i="4"/>
  <c r="N259" i="4"/>
  <c r="B261" i="4"/>
  <c r="D262" i="4"/>
  <c r="F263" i="4"/>
  <c r="H264" i="4"/>
  <c r="J265" i="4"/>
  <c r="L266" i="4"/>
  <c r="N267" i="4"/>
  <c r="B269" i="4"/>
  <c r="D270" i="4"/>
  <c r="F271" i="4"/>
  <c r="H272" i="4"/>
  <c r="J273" i="4"/>
  <c r="L274" i="4"/>
  <c r="N275" i="4"/>
  <c r="B277" i="4"/>
  <c r="D278" i="4"/>
  <c r="F279" i="4"/>
  <c r="H280" i="4"/>
  <c r="J281" i="4"/>
  <c r="L282" i="4"/>
  <c r="N283" i="4"/>
  <c r="B285" i="4"/>
  <c r="D286" i="4"/>
  <c r="F287" i="4"/>
  <c r="H288" i="4"/>
  <c r="J289" i="4"/>
  <c r="L290" i="4"/>
  <c r="N291" i="4"/>
  <c r="B293" i="4"/>
  <c r="D294" i="4"/>
  <c r="F295" i="4"/>
  <c r="H296" i="4"/>
  <c r="J297" i="4"/>
  <c r="L298" i="4"/>
  <c r="N299" i="4"/>
  <c r="B301" i="4"/>
  <c r="F9" i="4"/>
  <c r="I44" i="4"/>
  <c r="K64" i="4"/>
  <c r="H81" i="4"/>
  <c r="B93" i="4"/>
  <c r="G102" i="4"/>
  <c r="A110" i="4"/>
  <c r="D116" i="4"/>
  <c r="K122" i="4"/>
  <c r="E128" i="4"/>
  <c r="M131" i="4"/>
  <c r="K135" i="4"/>
  <c r="B139" i="4"/>
  <c r="C142" i="4"/>
  <c r="M145" i="4"/>
  <c r="L148" i="4"/>
  <c r="H151" i="4"/>
  <c r="B154" i="4"/>
  <c r="A157" i="4"/>
  <c r="E159" i="4"/>
  <c r="M161" i="4"/>
  <c r="C164" i="4"/>
  <c r="C166" i="4"/>
  <c r="K168" i="4"/>
  <c r="A171" i="4"/>
  <c r="E173" i="4"/>
  <c r="M175" i="4"/>
  <c r="M177" i="4"/>
  <c r="C180" i="4"/>
  <c r="K182" i="4"/>
  <c r="A185" i="4"/>
  <c r="A187" i="4"/>
  <c r="I189" i="4"/>
  <c r="K191" i="4"/>
  <c r="I193" i="4"/>
  <c r="M195" i="4"/>
  <c r="M197" i="4"/>
  <c r="I199" i="4"/>
  <c r="J201" i="4"/>
  <c r="D203" i="4"/>
  <c r="N204" i="4"/>
  <c r="K206" i="4"/>
  <c r="E208" i="4"/>
  <c r="L209" i="4"/>
  <c r="J211" i="4"/>
  <c r="C213" i="4"/>
  <c r="J214" i="4"/>
  <c r="F216" i="4"/>
  <c r="L217" i="4"/>
  <c r="D219" i="4"/>
  <c r="N220" i="4"/>
  <c r="F222" i="4"/>
  <c r="L223" i="4"/>
  <c r="H225" i="4"/>
  <c r="M226" i="4"/>
  <c r="A228" i="4"/>
  <c r="C229" i="4"/>
  <c r="E230" i="4"/>
  <c r="G231" i="4"/>
  <c r="I232" i="4"/>
  <c r="K233" i="4"/>
  <c r="M234" i="4"/>
  <c r="A236" i="4"/>
  <c r="C237" i="4"/>
  <c r="E238" i="4"/>
  <c r="G239" i="4"/>
  <c r="I240" i="4"/>
  <c r="K241" i="4"/>
  <c r="M242" i="4"/>
  <c r="A244" i="4"/>
  <c r="C245" i="4"/>
  <c r="E246" i="4"/>
  <c r="G247" i="4"/>
  <c r="I248" i="4"/>
  <c r="K249" i="4"/>
  <c r="M250" i="4"/>
  <c r="A252" i="4"/>
  <c r="C253" i="4"/>
  <c r="E254" i="4"/>
  <c r="G255" i="4"/>
  <c r="I256" i="4"/>
  <c r="K257" i="4"/>
  <c r="M258" i="4"/>
  <c r="A260" i="4"/>
  <c r="C261" i="4"/>
  <c r="E262" i="4"/>
  <c r="G263" i="4"/>
  <c r="I264" i="4"/>
  <c r="K265" i="4"/>
  <c r="M266" i="4"/>
  <c r="A268" i="4"/>
  <c r="C269" i="4"/>
  <c r="E270" i="4"/>
  <c r="G271" i="4"/>
  <c r="I272" i="4"/>
  <c r="K273" i="4"/>
  <c r="M274" i="4"/>
  <c r="A276" i="4"/>
  <c r="C277" i="4"/>
  <c r="E278" i="4"/>
  <c r="G279" i="4"/>
  <c r="I280" i="4"/>
  <c r="K281" i="4"/>
  <c r="M282" i="4"/>
  <c r="A284" i="4"/>
  <c r="C285" i="4"/>
  <c r="E286" i="4"/>
  <c r="G287" i="4"/>
  <c r="I288" i="4"/>
  <c r="K289" i="4"/>
  <c r="M290" i="4"/>
  <c r="A292" i="4"/>
  <c r="C293" i="4"/>
  <c r="E294" i="4"/>
  <c r="G295" i="4"/>
  <c r="I296" i="4"/>
  <c r="K297" i="4"/>
  <c r="M298" i="4"/>
  <c r="A300" i="4"/>
  <c r="C301" i="4"/>
  <c r="A11" i="4"/>
  <c r="J46" i="4"/>
  <c r="A68" i="4"/>
  <c r="J81" i="4"/>
  <c r="G94" i="4"/>
  <c r="H102" i="4"/>
  <c r="C110" i="4"/>
  <c r="G117" i="4"/>
  <c r="L122" i="4"/>
  <c r="F128" i="4"/>
  <c r="L132" i="4"/>
  <c r="L135" i="4"/>
  <c r="C139" i="4"/>
  <c r="H142" i="4"/>
  <c r="N145" i="4"/>
  <c r="M148" i="4"/>
  <c r="K151" i="4"/>
  <c r="M154" i="4"/>
  <c r="E157" i="4"/>
  <c r="F159" i="4"/>
  <c r="N161" i="4"/>
  <c r="D164" i="4"/>
  <c r="G166" i="4"/>
  <c r="A169" i="4"/>
  <c r="B171" i="4"/>
  <c r="F173" i="4"/>
  <c r="N175" i="4"/>
  <c r="C178" i="4"/>
  <c r="D180" i="4"/>
  <c r="L182" i="4"/>
  <c r="B185" i="4"/>
  <c r="E187" i="4"/>
  <c r="A190" i="4"/>
  <c r="L191" i="4"/>
  <c r="L193" i="4"/>
  <c r="N195" i="4"/>
  <c r="N197" i="4"/>
  <c r="J199" i="4"/>
  <c r="K201" i="4"/>
  <c r="E203" i="4"/>
  <c r="A205" i="4"/>
  <c r="L206" i="4"/>
  <c r="F208" i="4"/>
  <c r="M209" i="4"/>
  <c r="K211" i="4"/>
  <c r="D213" i="4"/>
  <c r="K214" i="4"/>
  <c r="G216" i="4"/>
  <c r="M217" i="4"/>
  <c r="E219" i="4"/>
  <c r="A221" i="4"/>
  <c r="G222" i="4"/>
  <c r="M223" i="4"/>
  <c r="I225" i="4"/>
  <c r="N226" i="4"/>
  <c r="B228" i="4"/>
  <c r="D229" i="4"/>
  <c r="F230" i="4"/>
  <c r="H231" i="4"/>
  <c r="J232" i="4"/>
  <c r="L233" i="4"/>
  <c r="N234" i="4"/>
  <c r="B236" i="4"/>
  <c r="D237" i="4"/>
  <c r="F238" i="4"/>
  <c r="H239" i="4"/>
  <c r="J240" i="4"/>
  <c r="L241" i="4"/>
  <c r="N242" i="4"/>
  <c r="B244" i="4"/>
  <c r="D245" i="4"/>
  <c r="F246" i="4"/>
  <c r="H247" i="4"/>
  <c r="J248" i="4"/>
  <c r="L249" i="4"/>
  <c r="N250" i="4"/>
  <c r="B252" i="4"/>
  <c r="D253" i="4"/>
  <c r="F254" i="4"/>
  <c r="H255" i="4"/>
  <c r="J256" i="4"/>
  <c r="L257" i="4"/>
  <c r="N258" i="4"/>
  <c r="B260" i="4"/>
  <c r="D261" i="4"/>
  <c r="F262" i="4"/>
  <c r="H263" i="4"/>
  <c r="J264" i="4"/>
  <c r="L265" i="4"/>
  <c r="N266" i="4"/>
  <c r="B268" i="4"/>
  <c r="D269" i="4"/>
  <c r="F270" i="4"/>
  <c r="H271" i="4"/>
  <c r="J272" i="4"/>
  <c r="L273" i="4"/>
  <c r="N274" i="4"/>
  <c r="B276" i="4"/>
  <c r="D277" i="4"/>
  <c r="F278" i="4"/>
  <c r="H279" i="4"/>
  <c r="J280" i="4"/>
  <c r="L281" i="4"/>
  <c r="N282" i="4"/>
  <c r="B284" i="4"/>
  <c r="D285" i="4"/>
  <c r="F286" i="4"/>
  <c r="H287" i="4"/>
  <c r="J288" i="4"/>
  <c r="L289" i="4"/>
  <c r="N290" i="4"/>
  <c r="B292" i="4"/>
  <c r="D293" i="4"/>
  <c r="F294" i="4"/>
  <c r="H295" i="4"/>
  <c r="J296" i="4"/>
  <c r="L297" i="4"/>
  <c r="N298" i="4"/>
  <c r="B300" i="4"/>
  <c r="N18" i="4"/>
  <c r="K48" i="4"/>
  <c r="I70" i="4"/>
  <c r="D84" i="4"/>
  <c r="D95" i="4"/>
  <c r="G104" i="4"/>
  <c r="H111" i="4"/>
  <c r="M117" i="4"/>
  <c r="G123" i="4"/>
  <c r="H128" i="4"/>
  <c r="N132" i="4"/>
  <c r="F136" i="4"/>
  <c r="E139" i="4"/>
  <c r="B143" i="4"/>
  <c r="B146" i="4"/>
  <c r="I149" i="4"/>
  <c r="E152" i="4"/>
  <c r="A155" i="4"/>
  <c r="H157" i="4"/>
  <c r="D160" i="4"/>
  <c r="B162" i="4"/>
  <c r="F164" i="4"/>
  <c r="B167" i="4"/>
  <c r="F169" i="4"/>
  <c r="D171" i="4"/>
  <c r="N173" i="4"/>
  <c r="D176" i="4"/>
  <c r="H178" i="4"/>
  <c r="B181" i="4"/>
  <c r="B183" i="4"/>
  <c r="F185" i="4"/>
  <c r="N187" i="4"/>
  <c r="D190" i="4"/>
  <c r="N191" i="4"/>
  <c r="D194" i="4"/>
  <c r="B196" i="4"/>
  <c r="B198" i="4"/>
  <c r="E200" i="4"/>
  <c r="M201" i="4"/>
  <c r="I203" i="4"/>
  <c r="G205" i="4"/>
  <c r="A207" i="4"/>
  <c r="H208" i="4"/>
  <c r="E210" i="4"/>
  <c r="M211" i="4"/>
  <c r="F213" i="4"/>
  <c r="C215" i="4"/>
  <c r="I216" i="4"/>
  <c r="A218" i="4"/>
  <c r="K219" i="4"/>
  <c r="C221" i="4"/>
  <c r="I222" i="4"/>
  <c r="E224" i="4"/>
  <c r="K225" i="4"/>
  <c r="B227" i="4"/>
  <c r="D228" i="4"/>
  <c r="F229" i="4"/>
  <c r="H230" i="4"/>
  <c r="J231" i="4"/>
  <c r="L232" i="4"/>
  <c r="N233" i="4"/>
  <c r="B235" i="4"/>
  <c r="D236" i="4"/>
  <c r="F237" i="4"/>
  <c r="H238" i="4"/>
  <c r="J239" i="4"/>
  <c r="L240" i="4"/>
  <c r="N241" i="4"/>
  <c r="B243" i="4"/>
  <c r="D244" i="4"/>
  <c r="F245" i="4"/>
  <c r="H246" i="4"/>
  <c r="J247" i="4"/>
  <c r="L248" i="4"/>
  <c r="N249" i="4"/>
  <c r="B251" i="4"/>
  <c r="D252" i="4"/>
  <c r="F253" i="4"/>
  <c r="H254" i="4"/>
  <c r="J255" i="4"/>
  <c r="L256" i="4"/>
  <c r="N257" i="4"/>
  <c r="B259" i="4"/>
  <c r="D260" i="4"/>
  <c r="F261" i="4"/>
  <c r="A25" i="4"/>
  <c r="K55" i="4"/>
  <c r="M73" i="4"/>
  <c r="C86" i="4"/>
  <c r="H98" i="4"/>
  <c r="J105" i="4"/>
  <c r="F113" i="4"/>
  <c r="E119" i="4"/>
  <c r="J124" i="4"/>
  <c r="N129" i="4"/>
  <c r="I133" i="4"/>
  <c r="F137" i="4"/>
  <c r="F140" i="4"/>
  <c r="C144" i="4"/>
  <c r="B147" i="4"/>
  <c r="C150" i="4"/>
  <c r="M152" i="4"/>
  <c r="I155" i="4"/>
  <c r="D158" i="4"/>
  <c r="H160" i="4"/>
  <c r="L162" i="4"/>
  <c r="F165" i="4"/>
  <c r="F167" i="4"/>
  <c r="J169" i="4"/>
  <c r="D172" i="4"/>
  <c r="H174" i="4"/>
  <c r="H176" i="4"/>
  <c r="B179" i="4"/>
  <c r="F181" i="4"/>
  <c r="J183" i="4"/>
  <c r="D186" i="4"/>
  <c r="D188" i="4"/>
  <c r="H190" i="4"/>
  <c r="L192" i="4"/>
  <c r="J194" i="4"/>
  <c r="H196" i="4"/>
  <c r="J198" i="4"/>
  <c r="I200" i="4"/>
  <c r="C202" i="4"/>
  <c r="C204" i="4"/>
  <c r="K205" i="4"/>
  <c r="E207" i="4"/>
  <c r="B209" i="4"/>
  <c r="J210" i="4"/>
  <c r="C212" i="4"/>
  <c r="A214" i="4"/>
  <c r="G215" i="4"/>
  <c r="M216" i="4"/>
  <c r="I218" i="4"/>
  <c r="A220" i="4"/>
  <c r="G221" i="4"/>
  <c r="C223" i="4"/>
  <c r="I224" i="4"/>
  <c r="A226" i="4"/>
  <c r="F227" i="4"/>
  <c r="H228" i="4"/>
  <c r="J229" i="4"/>
  <c r="N25" i="4"/>
  <c r="I56" i="4"/>
  <c r="M74" i="4"/>
  <c r="M86" i="4"/>
  <c r="C99" i="4"/>
  <c r="B106" i="4"/>
  <c r="I113" i="4"/>
  <c r="C120" i="4"/>
  <c r="M125" i="4"/>
  <c r="H130" i="4"/>
  <c r="J133" i="4"/>
  <c r="G137" i="4"/>
  <c r="G140" i="4"/>
  <c r="D144" i="4"/>
  <c r="C147" i="4"/>
  <c r="D150" i="4"/>
  <c r="N152" i="4"/>
  <c r="J155" i="4"/>
  <c r="E158" i="4"/>
  <c r="I160" i="4"/>
  <c r="M162" i="4"/>
  <c r="G165" i="4"/>
  <c r="G167" i="4"/>
  <c r="K169" i="4"/>
  <c r="E172" i="4"/>
  <c r="I174" i="4"/>
  <c r="I176" i="4"/>
  <c r="C179" i="4"/>
  <c r="G181" i="4"/>
  <c r="K183" i="4"/>
  <c r="G186" i="4"/>
  <c r="E188" i="4"/>
  <c r="I190" i="4"/>
  <c r="M192" i="4"/>
  <c r="K194" i="4"/>
  <c r="K196" i="4"/>
  <c r="K198" i="4"/>
  <c r="J200" i="4"/>
  <c r="D202" i="4"/>
  <c r="D204" i="4"/>
  <c r="M205" i="4"/>
  <c r="F207" i="4"/>
  <c r="C209" i="4"/>
  <c r="K210" i="4"/>
  <c r="D212" i="4"/>
  <c r="B214" i="4"/>
  <c r="H215" i="4"/>
  <c r="N216" i="4"/>
  <c r="J218" i="4"/>
  <c r="B220" i="4"/>
  <c r="H221" i="4"/>
  <c r="D223" i="4"/>
  <c r="J224" i="4"/>
  <c r="B226" i="4"/>
  <c r="K31" i="4"/>
  <c r="C57" i="4"/>
  <c r="K76" i="4"/>
  <c r="J88" i="4"/>
  <c r="I99" i="4"/>
  <c r="A107" i="4"/>
  <c r="J113" i="4"/>
  <c r="D120" i="4"/>
  <c r="N125" i="4"/>
  <c r="I130" i="4"/>
  <c r="B134" i="4"/>
  <c r="H137" i="4"/>
  <c r="B141" i="4"/>
  <c r="E144" i="4"/>
  <c r="J147" i="4"/>
  <c r="E150" i="4"/>
  <c r="A153" i="4"/>
  <c r="K155" i="4"/>
  <c r="I158" i="4"/>
  <c r="J160" i="4"/>
  <c r="N162" i="4"/>
  <c r="H165" i="4"/>
  <c r="K167" i="4"/>
  <c r="L169" i="4"/>
  <c r="F172" i="4"/>
  <c r="J174" i="4"/>
  <c r="M176" i="4"/>
  <c r="I179" i="4"/>
  <c r="H181" i="4"/>
  <c r="L183" i="4"/>
  <c r="H186" i="4"/>
  <c r="K188" i="4"/>
  <c r="J190" i="4"/>
  <c r="N192" i="4"/>
  <c r="L194" i="4"/>
  <c r="L196" i="4"/>
  <c r="B199" i="4"/>
  <c r="K200" i="4"/>
  <c r="G202" i="4"/>
  <c r="E204" i="4"/>
  <c r="N205" i="4"/>
  <c r="G207" i="4"/>
  <c r="E209" i="4"/>
  <c r="L210" i="4"/>
  <c r="E212" i="4"/>
  <c r="M31" i="4"/>
  <c r="F57" i="4"/>
  <c r="L76" i="4"/>
  <c r="K88" i="4"/>
  <c r="J99" i="4"/>
  <c r="G107" i="4"/>
  <c r="E114" i="4"/>
  <c r="G120" i="4"/>
  <c r="A126" i="4"/>
  <c r="J130" i="4"/>
  <c r="I134" i="4"/>
  <c r="I137" i="4"/>
  <c r="E141" i="4"/>
  <c r="F144" i="4"/>
  <c r="K147" i="4"/>
  <c r="F150" i="4"/>
  <c r="G153" i="4"/>
  <c r="A156" i="4"/>
  <c r="K158" i="4"/>
  <c r="K160" i="4"/>
  <c r="E163" i="4"/>
  <c r="I165" i="4"/>
  <c r="M167" i="4"/>
  <c r="I170" i="4"/>
  <c r="G172" i="4"/>
  <c r="K174" i="4"/>
  <c r="G177" i="4"/>
  <c r="K179" i="4"/>
  <c r="I181" i="4"/>
  <c r="E184" i="4"/>
  <c r="I186" i="4"/>
  <c r="M188" i="4"/>
  <c r="E191" i="4"/>
  <c r="B36" i="4"/>
  <c r="N60" i="4"/>
  <c r="A77" i="4"/>
  <c r="C90" i="4"/>
  <c r="J100" i="4"/>
  <c r="H107" i="4"/>
  <c r="F114" i="4"/>
  <c r="H120" i="4"/>
  <c r="B126" i="4"/>
  <c r="A131" i="4"/>
  <c r="J134" i="4"/>
  <c r="J137" i="4"/>
  <c r="F141" i="4"/>
  <c r="K144" i="4"/>
  <c r="L147" i="4"/>
  <c r="G150" i="4"/>
  <c r="K153" i="4"/>
  <c r="G156" i="4"/>
  <c r="L158" i="4"/>
  <c r="L160" i="4"/>
  <c r="F163" i="4"/>
  <c r="G36" i="4"/>
  <c r="C61" i="4"/>
  <c r="C77" i="4"/>
  <c r="F90" i="4"/>
  <c r="N100" i="4"/>
  <c r="L108" i="4"/>
  <c r="J114" i="4"/>
  <c r="G121" i="4"/>
  <c r="J126" i="4"/>
  <c r="I131" i="4"/>
  <c r="K134" i="4"/>
  <c r="H138" i="4"/>
  <c r="G141" i="4"/>
  <c r="L144" i="4"/>
  <c r="C148" i="4"/>
  <c r="K150" i="4"/>
  <c r="L153" i="4"/>
  <c r="H156" i="4"/>
  <c r="A159" i="4"/>
  <c r="M160" i="4"/>
  <c r="I163" i="4"/>
  <c r="M165" i="4"/>
  <c r="C168" i="4"/>
  <c r="K170" i="4"/>
  <c r="K172" i="4"/>
  <c r="A175" i="4"/>
  <c r="I177" i="4"/>
  <c r="M179" i="4"/>
  <c r="M181" i="4"/>
  <c r="G184" i="4"/>
  <c r="K186" i="4"/>
  <c r="A189" i="4"/>
  <c r="G191" i="4"/>
  <c r="E193" i="4"/>
  <c r="C195" i="4"/>
  <c r="E197" i="4"/>
  <c r="E199" i="4"/>
  <c r="N200" i="4"/>
  <c r="E12" i="4"/>
  <c r="F79" i="4"/>
  <c r="C105" i="4"/>
  <c r="A123" i="4"/>
  <c r="L134" i="4"/>
  <c r="D143" i="4"/>
  <c r="C152" i="4"/>
  <c r="B159" i="4"/>
  <c r="H164" i="4"/>
  <c r="J170" i="4"/>
  <c r="K175" i="4"/>
  <c r="C181" i="4"/>
  <c r="C186" i="4"/>
  <c r="H191" i="4"/>
  <c r="D195" i="4"/>
  <c r="F199" i="4"/>
  <c r="N202" i="4"/>
  <c r="A206" i="4"/>
  <c r="J208" i="4"/>
  <c r="L211" i="4"/>
  <c r="F214" i="4"/>
  <c r="L216" i="4"/>
  <c r="B219" i="4"/>
  <c r="N221" i="4"/>
  <c r="F224" i="4"/>
  <c r="I226" i="4"/>
  <c r="F228" i="4"/>
  <c r="N229" i="4"/>
  <c r="I231" i="4"/>
  <c r="B233" i="4"/>
  <c r="H234" i="4"/>
  <c r="C236" i="4"/>
  <c r="J237" i="4"/>
  <c r="B239" i="4"/>
  <c r="K240" i="4"/>
  <c r="D242" i="4"/>
  <c r="J243" i="4"/>
  <c r="E245" i="4"/>
  <c r="L246" i="4"/>
  <c r="D248" i="4"/>
  <c r="M249" i="4"/>
  <c r="F251" i="4"/>
  <c r="L252" i="4"/>
  <c r="G254" i="4"/>
  <c r="N255" i="4"/>
  <c r="F257" i="4"/>
  <c r="A259" i="4"/>
  <c r="H260" i="4"/>
  <c r="N261" i="4"/>
  <c r="E263" i="4"/>
  <c r="M264" i="4"/>
  <c r="D266" i="4"/>
  <c r="I267" i="4"/>
  <c r="N268" i="4"/>
  <c r="H270" i="4"/>
  <c r="M271" i="4"/>
  <c r="D273" i="4"/>
  <c r="I274" i="4"/>
  <c r="C276" i="4"/>
  <c r="H277" i="4"/>
  <c r="M278" i="4"/>
  <c r="D280" i="4"/>
  <c r="I281" i="4"/>
  <c r="C283" i="4"/>
  <c r="H284" i="4"/>
  <c r="M285" i="4"/>
  <c r="D287" i="4"/>
  <c r="L288" i="4"/>
  <c r="C290" i="4"/>
  <c r="H291" i="4"/>
  <c r="M292" i="4"/>
  <c r="G294" i="4"/>
  <c r="L295" i="4"/>
  <c r="C297" i="4"/>
  <c r="H298" i="4"/>
  <c r="M299" i="4"/>
  <c r="F301" i="4"/>
  <c r="H302" i="4"/>
  <c r="J303" i="4"/>
  <c r="L304" i="4"/>
  <c r="N305" i="4"/>
  <c r="B307" i="4"/>
  <c r="D308" i="4"/>
  <c r="F309" i="4"/>
  <c r="H310" i="4"/>
  <c r="J311" i="4"/>
  <c r="L312" i="4"/>
  <c r="N313" i="4"/>
  <c r="B315" i="4"/>
  <c r="D316" i="4"/>
  <c r="F317" i="4"/>
  <c r="H318" i="4"/>
  <c r="J319" i="4"/>
  <c r="L320" i="4"/>
  <c r="N321" i="4"/>
  <c r="B323" i="4"/>
  <c r="D324" i="4"/>
  <c r="F325" i="4"/>
  <c r="H326" i="4"/>
  <c r="J327" i="4"/>
  <c r="L328" i="4"/>
  <c r="N329" i="4"/>
  <c r="B331" i="4"/>
  <c r="D332" i="4"/>
  <c r="F333" i="4"/>
  <c r="H334" i="4"/>
  <c r="J335" i="4"/>
  <c r="L336" i="4"/>
  <c r="N337" i="4"/>
  <c r="B339" i="4"/>
  <c r="D340" i="4"/>
  <c r="F341" i="4"/>
  <c r="H342" i="4"/>
  <c r="J343" i="4"/>
  <c r="L344" i="4"/>
  <c r="N345" i="4"/>
  <c r="B347" i="4"/>
  <c r="D348" i="4"/>
  <c r="F349" i="4"/>
  <c r="H350" i="4"/>
  <c r="J351" i="4"/>
  <c r="L352" i="4"/>
  <c r="N353" i="4"/>
  <c r="B355" i="4"/>
  <c r="D356" i="4"/>
  <c r="F357" i="4"/>
  <c r="H358" i="4"/>
  <c r="J359" i="4"/>
  <c r="E19" i="4"/>
  <c r="K79" i="4"/>
  <c r="D105" i="4"/>
  <c r="B124" i="4"/>
  <c r="H135" i="4"/>
  <c r="E143" i="4"/>
  <c r="F152" i="4"/>
  <c r="C159" i="4"/>
  <c r="E165" i="4"/>
  <c r="L170" i="4"/>
  <c r="C176" i="4"/>
  <c r="D181" i="4"/>
  <c r="J186" i="4"/>
  <c r="I191" i="4"/>
  <c r="K195" i="4"/>
  <c r="G199" i="4"/>
  <c r="A203" i="4"/>
  <c r="B206" i="4"/>
  <c r="A209" i="4"/>
  <c r="N211" i="4"/>
  <c r="G214" i="4"/>
  <c r="A217" i="4"/>
  <c r="J219" i="4"/>
  <c r="A222" i="4"/>
  <c r="G224" i="4"/>
  <c r="J226" i="4"/>
  <c r="G228" i="4"/>
  <c r="A230" i="4"/>
  <c r="K231" i="4"/>
  <c r="C233" i="4"/>
  <c r="I234" i="4"/>
  <c r="E236" i="4"/>
  <c r="K237" i="4"/>
  <c r="C239" i="4"/>
  <c r="M240" i="4"/>
  <c r="E242" i="4"/>
  <c r="K243" i="4"/>
  <c r="G245" i="4"/>
  <c r="M246" i="4"/>
  <c r="E248" i="4"/>
  <c r="A250" i="4"/>
  <c r="G251" i="4"/>
  <c r="M252" i="4"/>
  <c r="I254" i="4"/>
  <c r="A256" i="4"/>
  <c r="G257" i="4"/>
  <c r="C259" i="4"/>
  <c r="I260" i="4"/>
  <c r="A262" i="4"/>
  <c r="I263" i="4"/>
  <c r="N264" i="4"/>
  <c r="E266" i="4"/>
  <c r="J267" i="4"/>
  <c r="A269" i="4"/>
  <c r="I270" i="4"/>
  <c r="N271" i="4"/>
  <c r="E273" i="4"/>
  <c r="J274" i="4"/>
  <c r="D276" i="4"/>
  <c r="I277" i="4"/>
  <c r="N278" i="4"/>
  <c r="E280" i="4"/>
  <c r="M281" i="4"/>
  <c r="D283" i="4"/>
  <c r="I284" i="4"/>
  <c r="N285" i="4"/>
  <c r="E287" i="4"/>
  <c r="M288" i="4"/>
  <c r="D290" i="4"/>
  <c r="I291" i="4"/>
  <c r="N292" i="4"/>
  <c r="H294" i="4"/>
  <c r="M295" i="4"/>
  <c r="D297" i="4"/>
  <c r="I298" i="4"/>
  <c r="C300" i="4"/>
  <c r="G301" i="4"/>
  <c r="I302" i="4"/>
  <c r="K303" i="4"/>
  <c r="M304" i="4"/>
  <c r="A306" i="4"/>
  <c r="C307" i="4"/>
  <c r="E308" i="4"/>
  <c r="G309" i="4"/>
  <c r="I310" i="4"/>
  <c r="K311" i="4"/>
  <c r="M312" i="4"/>
  <c r="A314" i="4"/>
  <c r="C315" i="4"/>
  <c r="E316" i="4"/>
  <c r="G317" i="4"/>
  <c r="I318" i="4"/>
  <c r="K319" i="4"/>
  <c r="M320" i="4"/>
  <c r="A322" i="4"/>
  <c r="C323" i="4"/>
  <c r="E324" i="4"/>
  <c r="G325" i="4"/>
  <c r="I326" i="4"/>
  <c r="K327" i="4"/>
  <c r="M328" i="4"/>
  <c r="A330" i="4"/>
  <c r="C331" i="4"/>
  <c r="E332" i="4"/>
  <c r="G333" i="4"/>
  <c r="I334" i="4"/>
  <c r="K335" i="4"/>
  <c r="M336" i="4"/>
  <c r="A338" i="4"/>
  <c r="C339" i="4"/>
  <c r="E340" i="4"/>
  <c r="G341" i="4"/>
  <c r="I342" i="4"/>
  <c r="K343" i="4"/>
  <c r="M344" i="4"/>
  <c r="A346" i="4"/>
  <c r="C347" i="4"/>
  <c r="E348" i="4"/>
  <c r="G349" i="4"/>
  <c r="I350" i="4"/>
  <c r="K351" i="4"/>
  <c r="M352" i="4"/>
  <c r="A354" i="4"/>
  <c r="C355" i="4"/>
  <c r="E356" i="4"/>
  <c r="G357" i="4"/>
  <c r="A23" i="4"/>
  <c r="E82" i="4"/>
  <c r="M108" i="4"/>
  <c r="E124" i="4"/>
  <c r="M135" i="4"/>
  <c r="M144" i="4"/>
  <c r="G152" i="4"/>
  <c r="C160" i="4"/>
  <c r="J165" i="4"/>
  <c r="M170" i="4"/>
  <c r="E176" i="4"/>
  <c r="E181" i="4"/>
  <c r="L186" i="4"/>
  <c r="M191" i="4"/>
  <c r="A196" i="4"/>
  <c r="C200" i="4"/>
  <c r="B203" i="4"/>
  <c r="C206" i="4"/>
  <c r="F209" i="4"/>
  <c r="A212" i="4"/>
  <c r="H214" i="4"/>
  <c r="F217" i="4"/>
  <c r="L219" i="4"/>
  <c r="B222" i="4"/>
  <c r="H224" i="4"/>
  <c r="K226" i="4"/>
  <c r="I228" i="4"/>
  <c r="B230" i="4"/>
  <c r="L231" i="4"/>
  <c r="D233" i="4"/>
  <c r="J234" i="4"/>
  <c r="F236" i="4"/>
  <c r="L237" i="4"/>
  <c r="D239" i="4"/>
  <c r="N240" i="4"/>
  <c r="F242" i="4"/>
  <c r="L243" i="4"/>
  <c r="H245" i="4"/>
  <c r="N246" i="4"/>
  <c r="F248" i="4"/>
  <c r="B250" i="4"/>
  <c r="H251" i="4"/>
  <c r="N252" i="4"/>
  <c r="J254" i="4"/>
  <c r="B256" i="4"/>
  <c r="H257" i="4"/>
  <c r="D259" i="4"/>
  <c r="J260" i="4"/>
  <c r="B262" i="4"/>
  <c r="J263" i="4"/>
  <c r="A265" i="4"/>
  <c r="F266" i="4"/>
  <c r="K267" i="4"/>
  <c r="E269" i="4"/>
  <c r="J270" i="4"/>
  <c r="A272" i="4"/>
  <c r="F273" i="4"/>
  <c r="K274" i="4"/>
  <c r="E276" i="4"/>
  <c r="J277" i="4"/>
  <c r="A279" i="4"/>
  <c r="F280" i="4"/>
  <c r="N281" i="4"/>
  <c r="E283" i="4"/>
  <c r="J284" i="4"/>
  <c r="A286" i="4"/>
  <c r="I287" i="4"/>
  <c r="N288" i="4"/>
  <c r="E290" i="4"/>
  <c r="J291" i="4"/>
  <c r="A293" i="4"/>
  <c r="I294" i="4"/>
  <c r="N295" i="4"/>
  <c r="E297" i="4"/>
  <c r="J298" i="4"/>
  <c r="D300" i="4"/>
  <c r="H301" i="4"/>
  <c r="J302" i="4"/>
  <c r="L303" i="4"/>
  <c r="N304" i="4"/>
  <c r="B306" i="4"/>
  <c r="D307" i="4"/>
  <c r="F308" i="4"/>
  <c r="H309" i="4"/>
  <c r="J310" i="4"/>
  <c r="L311" i="4"/>
  <c r="N312" i="4"/>
  <c r="B314" i="4"/>
  <c r="D315" i="4"/>
  <c r="F316" i="4"/>
  <c r="H317" i="4"/>
  <c r="J318" i="4"/>
  <c r="L319" i="4"/>
  <c r="N320" i="4"/>
  <c r="B322" i="4"/>
  <c r="D323" i="4"/>
  <c r="F324" i="4"/>
  <c r="H325" i="4"/>
  <c r="J326" i="4"/>
  <c r="L327" i="4"/>
  <c r="N328" i="4"/>
  <c r="B330" i="4"/>
  <c r="D331" i="4"/>
  <c r="F332" i="4"/>
  <c r="H333" i="4"/>
  <c r="J334" i="4"/>
  <c r="L335" i="4"/>
  <c r="N336" i="4"/>
  <c r="B338" i="4"/>
  <c r="D339" i="4"/>
  <c r="F340" i="4"/>
  <c r="H341" i="4"/>
  <c r="J342" i="4"/>
  <c r="L343" i="4"/>
  <c r="N344" i="4"/>
  <c r="B346" i="4"/>
  <c r="D347" i="4"/>
  <c r="F348" i="4"/>
  <c r="H349" i="4"/>
  <c r="J350" i="4"/>
  <c r="L351" i="4"/>
  <c r="N352" i="4"/>
  <c r="B354" i="4"/>
  <c r="D355" i="4"/>
  <c r="F356" i="4"/>
  <c r="H357" i="4"/>
  <c r="J358" i="4"/>
  <c r="L24" i="4"/>
  <c r="F84" i="4"/>
  <c r="N108" i="4"/>
  <c r="I124" i="4"/>
  <c r="G136" i="4"/>
  <c r="N144" i="4"/>
  <c r="H152" i="4"/>
  <c r="E160" i="4"/>
  <c r="N165" i="4"/>
  <c r="C171" i="4"/>
  <c r="F176" i="4"/>
  <c r="J181" i="4"/>
  <c r="M186" i="4"/>
  <c r="C192" i="4"/>
  <c r="C196" i="4"/>
  <c r="F200" i="4"/>
  <c r="F203" i="4"/>
  <c r="D206" i="4"/>
  <c r="G209" i="4"/>
  <c r="B212" i="4"/>
  <c r="B215" i="4"/>
  <c r="G217" i="4"/>
  <c r="M219" i="4"/>
  <c r="C222" i="4"/>
  <c r="K224" i="4"/>
  <c r="A227" i="4"/>
  <c r="J228" i="4"/>
  <c r="C230" i="4"/>
  <c r="M231" i="4"/>
  <c r="E233" i="4"/>
  <c r="K234" i="4"/>
  <c r="G236" i="4"/>
  <c r="M237" i="4"/>
  <c r="E239" i="4"/>
  <c r="A241" i="4"/>
  <c r="G242" i="4"/>
  <c r="M243" i="4"/>
  <c r="I245" i="4"/>
  <c r="A247" i="4"/>
  <c r="G248" i="4"/>
  <c r="C250" i="4"/>
  <c r="I251" i="4"/>
  <c r="A253" i="4"/>
  <c r="K254" i="4"/>
  <c r="C256" i="4"/>
  <c r="I257" i="4"/>
  <c r="E259" i="4"/>
  <c r="K260" i="4"/>
  <c r="C262" i="4"/>
  <c r="K263" i="4"/>
  <c r="B265" i="4"/>
  <c r="G266" i="4"/>
  <c r="L267" i="4"/>
  <c r="F269" i="4"/>
  <c r="K270" i="4"/>
  <c r="B272" i="4"/>
  <c r="G273" i="4"/>
  <c r="A275" i="4"/>
  <c r="F276" i="4"/>
  <c r="K277" i="4"/>
  <c r="B279" i="4"/>
  <c r="G280" i="4"/>
  <c r="A282" i="4"/>
  <c r="F283" i="4"/>
  <c r="K284" i="4"/>
  <c r="B286" i="4"/>
  <c r="J287" i="4"/>
  <c r="A289" i="4"/>
  <c r="F290" i="4"/>
  <c r="K291" i="4"/>
  <c r="E293" i="4"/>
  <c r="J294" i="4"/>
  <c r="A296" i="4"/>
  <c r="F297" i="4"/>
  <c r="K298" i="4"/>
  <c r="E300" i="4"/>
  <c r="I301" i="4"/>
  <c r="K302" i="4"/>
  <c r="M303" i="4"/>
  <c r="A305" i="4"/>
  <c r="C306" i="4"/>
  <c r="E307" i="4"/>
  <c r="G308" i="4"/>
  <c r="I309" i="4"/>
  <c r="K310" i="4"/>
  <c r="M311" i="4"/>
  <c r="A313" i="4"/>
  <c r="C314" i="4"/>
  <c r="E315" i="4"/>
  <c r="G316" i="4"/>
  <c r="I317" i="4"/>
  <c r="K318" i="4"/>
  <c r="M319" i="4"/>
  <c r="A321" i="4"/>
  <c r="C322" i="4"/>
  <c r="E323" i="4"/>
  <c r="G324" i="4"/>
  <c r="I325" i="4"/>
  <c r="K326" i="4"/>
  <c r="M327" i="4"/>
  <c r="A329" i="4"/>
  <c r="C330" i="4"/>
  <c r="E331" i="4"/>
  <c r="G332" i="4"/>
  <c r="I333" i="4"/>
  <c r="K334" i="4"/>
  <c r="M335" i="4"/>
  <c r="A337" i="4"/>
  <c r="C338" i="4"/>
  <c r="E339" i="4"/>
  <c r="G340" i="4"/>
  <c r="I52" i="4"/>
  <c r="B95" i="4"/>
  <c r="C115" i="4"/>
  <c r="I129" i="4"/>
  <c r="D139" i="4"/>
  <c r="G148" i="4"/>
  <c r="E155" i="4"/>
  <c r="A162" i="4"/>
  <c r="E167" i="4"/>
  <c r="A173" i="4"/>
  <c r="G178" i="4"/>
  <c r="G183" i="4"/>
  <c r="N188" i="4"/>
  <c r="F193" i="4"/>
  <c r="F197" i="4"/>
  <c r="A201" i="4"/>
  <c r="G204" i="4"/>
  <c r="D207" i="4"/>
  <c r="G210" i="4"/>
  <c r="A213" i="4"/>
  <c r="J215" i="4"/>
  <c r="B218" i="4"/>
  <c r="F220" i="4"/>
  <c r="B223" i="4"/>
  <c r="F225" i="4"/>
  <c r="H227" i="4"/>
  <c r="A229" i="4"/>
  <c r="L230" i="4"/>
  <c r="D232" i="4"/>
  <c r="M233" i="4"/>
  <c r="F235" i="4"/>
  <c r="L236" i="4"/>
  <c r="G238" i="4"/>
  <c r="N239" i="4"/>
  <c r="F241" i="4"/>
  <c r="A243" i="4"/>
  <c r="H244" i="4"/>
  <c r="N245" i="4"/>
  <c r="I247" i="4"/>
  <c r="B249" i="4"/>
  <c r="H250" i="4"/>
  <c r="C252" i="4"/>
  <c r="J253" i="4"/>
  <c r="B255" i="4"/>
  <c r="K256" i="4"/>
  <c r="D258" i="4"/>
  <c r="J259" i="4"/>
  <c r="E261" i="4"/>
  <c r="K262" i="4"/>
  <c r="B264" i="4"/>
  <c r="G265" i="4"/>
  <c r="A267" i="4"/>
  <c r="F268" i="4"/>
  <c r="K269" i="4"/>
  <c r="B271" i="4"/>
  <c r="G272" i="4"/>
  <c r="A274" i="4"/>
  <c r="F275" i="4"/>
  <c r="K276" i="4"/>
  <c r="B278" i="4"/>
  <c r="J279" i="4"/>
  <c r="A281" i="4"/>
  <c r="F282" i="4"/>
  <c r="K283" i="4"/>
  <c r="E285" i="4"/>
  <c r="J286" i="4"/>
  <c r="A288" i="4"/>
  <c r="F289" i="4"/>
  <c r="K290" i="4"/>
  <c r="E292" i="4"/>
  <c r="J293" i="4"/>
  <c r="A295" i="4"/>
  <c r="F296" i="4"/>
  <c r="N297" i="4"/>
  <c r="E299" i="4"/>
  <c r="J300" i="4"/>
  <c r="N301" i="4"/>
  <c r="B303" i="4"/>
  <c r="D304" i="4"/>
  <c r="F305" i="4"/>
  <c r="H306" i="4"/>
  <c r="J307" i="4"/>
  <c r="L308" i="4"/>
  <c r="N309" i="4"/>
  <c r="B311" i="4"/>
  <c r="D312" i="4"/>
  <c r="G53" i="4"/>
  <c r="H95" i="4"/>
  <c r="N115" i="4"/>
  <c r="M129" i="4"/>
  <c r="K139" i="4"/>
  <c r="H148" i="4"/>
  <c r="F155" i="4"/>
  <c r="C162" i="4"/>
  <c r="N167" i="4"/>
  <c r="C173" i="4"/>
  <c r="I178" i="4"/>
  <c r="I183" i="4"/>
  <c r="B189" i="4"/>
  <c r="G193" i="4"/>
  <c r="G197" i="4"/>
  <c r="H201" i="4"/>
  <c r="H204" i="4"/>
  <c r="L207" i="4"/>
  <c r="H210" i="4"/>
  <c r="E213" i="4"/>
  <c r="K215" i="4"/>
  <c r="C218" i="4"/>
  <c r="G220" i="4"/>
  <c r="E223" i="4"/>
  <c r="J225" i="4"/>
  <c r="I227" i="4"/>
  <c r="E229" i="4"/>
  <c r="M230" i="4"/>
  <c r="E232" i="4"/>
  <c r="A234" i="4"/>
  <c r="G235" i="4"/>
  <c r="M236" i="4"/>
  <c r="I238" i="4"/>
  <c r="A240" i="4"/>
  <c r="G241" i="4"/>
  <c r="C243" i="4"/>
  <c r="I244" i="4"/>
  <c r="A246" i="4"/>
  <c r="K247" i="4"/>
  <c r="C249" i="4"/>
  <c r="I250" i="4"/>
  <c r="E252" i="4"/>
  <c r="K253" i="4"/>
  <c r="C255" i="4"/>
  <c r="M256" i="4"/>
  <c r="E258" i="4"/>
  <c r="K259" i="4"/>
  <c r="G261" i="4"/>
  <c r="L262" i="4"/>
  <c r="C264" i="4"/>
  <c r="H265" i="4"/>
  <c r="B267" i="4"/>
  <c r="G268" i="4"/>
  <c r="L269" i="4"/>
  <c r="C271" i="4"/>
  <c r="K272" i="4"/>
  <c r="B274" i="4"/>
  <c r="G275" i="4"/>
  <c r="L276" i="4"/>
  <c r="C278" i="4"/>
  <c r="K279" i="4"/>
  <c r="B281" i="4"/>
  <c r="G282" i="4"/>
  <c r="L283" i="4"/>
  <c r="F285" i="4"/>
  <c r="K286" i="4"/>
  <c r="B288" i="4"/>
  <c r="G289" i="4"/>
  <c r="A291" i="4"/>
  <c r="F292" i="4"/>
  <c r="K293" i="4"/>
  <c r="B295" i="4"/>
  <c r="G296" i="4"/>
  <c r="A298" i="4"/>
  <c r="F299" i="4"/>
  <c r="K300" i="4"/>
  <c r="A302" i="4"/>
  <c r="C303" i="4"/>
  <c r="E304" i="4"/>
  <c r="G305" i="4"/>
  <c r="I306" i="4"/>
  <c r="K307" i="4"/>
  <c r="M308" i="4"/>
  <c r="A310" i="4"/>
  <c r="C311" i="4"/>
  <c r="A64" i="4"/>
  <c r="E97" i="4"/>
  <c r="H117" i="4"/>
  <c r="J131" i="4"/>
  <c r="D140" i="4"/>
  <c r="N148" i="4"/>
  <c r="K156" i="4"/>
  <c r="I162" i="4"/>
  <c r="D168" i="4"/>
  <c r="M173" i="4"/>
  <c r="J178" i="4"/>
  <c r="F184" i="4"/>
  <c r="G189" i="4"/>
  <c r="C194" i="4"/>
  <c r="A198" i="4"/>
  <c r="L201" i="4"/>
  <c r="K204" i="4"/>
  <c r="M207" i="4"/>
  <c r="I210" i="4"/>
  <c r="G213" i="4"/>
  <c r="L215" i="4"/>
  <c r="H218" i="4"/>
  <c r="L220" i="4"/>
  <c r="F223" i="4"/>
  <c r="L225" i="4"/>
  <c r="J227" i="4"/>
  <c r="G229" i="4"/>
  <c r="N230" i="4"/>
  <c r="F232" i="4"/>
  <c r="B234" i="4"/>
  <c r="H235" i="4"/>
  <c r="N236" i="4"/>
  <c r="J238" i="4"/>
  <c r="B240" i="4"/>
  <c r="H241" i="4"/>
  <c r="D243" i="4"/>
  <c r="J244" i="4"/>
  <c r="B246" i="4"/>
  <c r="L247" i="4"/>
  <c r="D249" i="4"/>
  <c r="J250" i="4"/>
  <c r="F252" i="4"/>
  <c r="L253" i="4"/>
  <c r="D255" i="4"/>
  <c r="N256" i="4"/>
  <c r="F258" i="4"/>
  <c r="L259" i="4"/>
  <c r="H261" i="4"/>
  <c r="M262" i="4"/>
  <c r="D264" i="4"/>
  <c r="I265" i="4"/>
  <c r="C267" i="4"/>
  <c r="H268" i="4"/>
  <c r="M269" i="4"/>
  <c r="D271" i="4"/>
  <c r="L272" i="4"/>
  <c r="C274" i="4"/>
  <c r="H275" i="4"/>
  <c r="M276" i="4"/>
  <c r="G278" i="4"/>
  <c r="L279" i="4"/>
  <c r="C281" i="4"/>
  <c r="H282" i="4"/>
  <c r="M283" i="4"/>
  <c r="G285" i="4"/>
  <c r="L286" i="4"/>
  <c r="C288" i="4"/>
  <c r="H289" i="4"/>
  <c r="B291" i="4"/>
  <c r="G292" i="4"/>
  <c r="L293" i="4"/>
  <c r="C295" i="4"/>
  <c r="K296" i="4"/>
  <c r="B298" i="4"/>
  <c r="D64" i="4"/>
  <c r="L97" i="4"/>
  <c r="N117" i="4"/>
  <c r="K131" i="4"/>
  <c r="E140" i="4"/>
  <c r="J149" i="4"/>
  <c r="L156" i="4"/>
  <c r="K162" i="4"/>
  <c r="I168" i="4"/>
  <c r="A174" i="4"/>
  <c r="A179" i="4"/>
  <c r="K184" i="4"/>
  <c r="C190" i="4"/>
  <c r="G194" i="4"/>
  <c r="C198" i="4"/>
  <c r="N201" i="4"/>
  <c r="L204" i="4"/>
  <c r="N207" i="4"/>
  <c r="M210" i="4"/>
  <c r="H213" i="4"/>
  <c r="M215" i="4"/>
  <c r="K218" i="4"/>
  <c r="B221" i="4"/>
  <c r="G223" i="4"/>
  <c r="M225" i="4"/>
  <c r="K227" i="4"/>
  <c r="H229" i="4"/>
  <c r="A231" i="4"/>
  <c r="G232" i="4"/>
  <c r="C234" i="4"/>
  <c r="I235" i="4"/>
  <c r="A237" i="4"/>
  <c r="K238" i="4"/>
  <c r="C240" i="4"/>
  <c r="I241" i="4"/>
  <c r="E243" i="4"/>
  <c r="K244" i="4"/>
  <c r="C246" i="4"/>
  <c r="M247" i="4"/>
  <c r="E249" i="4"/>
  <c r="K250" i="4"/>
  <c r="G252" i="4"/>
  <c r="M253" i="4"/>
  <c r="E255" i="4"/>
  <c r="A257" i="4"/>
  <c r="G258" i="4"/>
  <c r="M259" i="4"/>
  <c r="I261" i="4"/>
  <c r="N262" i="4"/>
  <c r="K68" i="4"/>
  <c r="D101" i="4"/>
  <c r="H118" i="4"/>
  <c r="M132" i="4"/>
  <c r="H141" i="4"/>
  <c r="M149" i="4"/>
  <c r="G157" i="4"/>
  <c r="M163" i="4"/>
  <c r="E169" i="4"/>
  <c r="E174" i="4"/>
  <c r="L179" i="4"/>
  <c r="M184" i="4"/>
  <c r="E190" i="4"/>
  <c r="H194" i="4"/>
  <c r="D198" i="4"/>
  <c r="A202" i="4"/>
  <c r="F205" i="4"/>
  <c r="A208" i="4"/>
  <c r="N210" i="4"/>
  <c r="N213" i="4"/>
  <c r="D216" i="4"/>
  <c r="L218" i="4"/>
  <c r="D221" i="4"/>
  <c r="H223" i="4"/>
  <c r="N225" i="4"/>
  <c r="L227" i="4"/>
  <c r="I229" i="4"/>
  <c r="B231" i="4"/>
  <c r="K232" i="4"/>
  <c r="D234" i="4"/>
  <c r="J235" i="4"/>
  <c r="E237" i="4"/>
  <c r="L238" i="4"/>
  <c r="D240" i="4"/>
  <c r="M241" i="4"/>
  <c r="F243" i="4"/>
  <c r="L244" i="4"/>
  <c r="G246" i="4"/>
  <c r="N247" i="4"/>
  <c r="J70" i="4"/>
  <c r="E102" i="4"/>
  <c r="M118" i="4"/>
  <c r="A133" i="4"/>
  <c r="A142" i="4"/>
  <c r="N149" i="4"/>
  <c r="I157" i="4"/>
  <c r="A164" i="4"/>
  <c r="G169" i="4"/>
  <c r="G174" i="4"/>
  <c r="N179" i="4"/>
  <c r="E185" i="4"/>
  <c r="F190" i="4"/>
  <c r="I194" i="4"/>
  <c r="I198" i="4"/>
  <c r="B202" i="4"/>
  <c r="H205" i="4"/>
  <c r="C208" i="4"/>
  <c r="A211" i="4"/>
  <c r="C214" i="4"/>
  <c r="H216" i="4"/>
  <c r="M218" i="4"/>
  <c r="E221" i="4"/>
  <c r="I223" i="4"/>
  <c r="C226" i="4"/>
  <c r="M227" i="4"/>
  <c r="K229" i="4"/>
  <c r="C231" i="4"/>
  <c r="M232" i="4"/>
  <c r="E234" i="4"/>
  <c r="K235" i="4"/>
  <c r="G237" i="4"/>
  <c r="M238" i="4"/>
  <c r="E240" i="4"/>
  <c r="A242" i="4"/>
  <c r="G243" i="4"/>
  <c r="M244" i="4"/>
  <c r="I246" i="4"/>
  <c r="A248" i="4"/>
  <c r="G249" i="4"/>
  <c r="C251" i="4"/>
  <c r="I252" i="4"/>
  <c r="A254" i="4"/>
  <c r="K255" i="4"/>
  <c r="C257" i="4"/>
  <c r="I258" i="4"/>
  <c r="E260" i="4"/>
  <c r="K261" i="4"/>
  <c r="B263" i="4"/>
  <c r="G264" i="4"/>
  <c r="A266" i="4"/>
  <c r="F267" i="4"/>
  <c r="K268" i="4"/>
  <c r="B270" i="4"/>
  <c r="J271" i="4"/>
  <c r="A273" i="4"/>
  <c r="F274" i="4"/>
  <c r="K275" i="4"/>
  <c r="E277" i="4"/>
  <c r="J278" i="4"/>
  <c r="A280" i="4"/>
  <c r="F281" i="4"/>
  <c r="K282" i="4"/>
  <c r="E284" i="4"/>
  <c r="J285" i="4"/>
  <c r="A287" i="4"/>
  <c r="F288" i="4"/>
  <c r="N289" i="4"/>
  <c r="E291" i="4"/>
  <c r="G37" i="4"/>
  <c r="K121" i="4"/>
  <c r="N146" i="4"/>
  <c r="A166" i="4"/>
  <c r="A180" i="4"/>
  <c r="A193" i="4"/>
  <c r="J203" i="4"/>
  <c r="B211" i="4"/>
  <c r="J217" i="4"/>
  <c r="L224" i="4"/>
  <c r="L229" i="4"/>
  <c r="H233" i="4"/>
  <c r="N237" i="4"/>
  <c r="B242" i="4"/>
  <c r="L245" i="4"/>
  <c r="I249" i="4"/>
  <c r="G253" i="4"/>
  <c r="G256" i="4"/>
  <c r="F260" i="4"/>
  <c r="L263" i="4"/>
  <c r="H266" i="4"/>
  <c r="G269" i="4"/>
  <c r="C272" i="4"/>
  <c r="B275" i="4"/>
  <c r="L277" i="4"/>
  <c r="K280" i="4"/>
  <c r="G283" i="4"/>
  <c r="C286" i="4"/>
  <c r="B289" i="4"/>
  <c r="L291" i="4"/>
  <c r="B294" i="4"/>
  <c r="M296" i="4"/>
  <c r="D299" i="4"/>
  <c r="E301" i="4"/>
  <c r="E303" i="4"/>
  <c r="C305" i="4"/>
  <c r="M306" i="4"/>
  <c r="K308" i="4"/>
  <c r="G310" i="4"/>
  <c r="F312" i="4"/>
  <c r="L313" i="4"/>
  <c r="H315" i="4"/>
  <c r="N316" i="4"/>
  <c r="F318" i="4"/>
  <c r="B320" i="4"/>
  <c r="H321" i="4"/>
  <c r="N322" i="4"/>
  <c r="J324" i="4"/>
  <c r="B326" i="4"/>
  <c r="H327" i="4"/>
  <c r="D329" i="4"/>
  <c r="J330" i="4"/>
  <c r="B332" i="4"/>
  <c r="L333" i="4"/>
  <c r="D335" i="4"/>
  <c r="J336" i="4"/>
  <c r="F338" i="4"/>
  <c r="L339" i="4"/>
  <c r="D341" i="4"/>
  <c r="L342" i="4"/>
  <c r="C344" i="4"/>
  <c r="H345" i="4"/>
  <c r="M346" i="4"/>
  <c r="G348" i="4"/>
  <c r="L349" i="4"/>
  <c r="C351" i="4"/>
  <c r="H352" i="4"/>
  <c r="M353" i="4"/>
  <c r="G355" i="4"/>
  <c r="L356" i="4"/>
  <c r="C358" i="4"/>
  <c r="G359" i="4"/>
  <c r="J360" i="4"/>
  <c r="L361" i="4"/>
  <c r="N362" i="4"/>
  <c r="B364" i="4"/>
  <c r="D365" i="4"/>
  <c r="F366" i="4"/>
  <c r="H367" i="4"/>
  <c r="J368" i="4"/>
  <c r="L369" i="4"/>
  <c r="N370" i="4"/>
  <c r="B372" i="4"/>
  <c r="D373" i="4"/>
  <c r="F374" i="4"/>
  <c r="H375" i="4"/>
  <c r="J376" i="4"/>
  <c r="L377" i="4"/>
  <c r="N378" i="4"/>
  <c r="B380" i="4"/>
  <c r="D381" i="4"/>
  <c r="F382" i="4"/>
  <c r="H383" i="4"/>
  <c r="J384" i="4"/>
  <c r="L385" i="4"/>
  <c r="N386" i="4"/>
  <c r="B388" i="4"/>
  <c r="D389" i="4"/>
  <c r="F390" i="4"/>
  <c r="H391" i="4"/>
  <c r="J392" i="4"/>
  <c r="L393" i="4"/>
  <c r="N394" i="4"/>
  <c r="B396" i="4"/>
  <c r="D397" i="4"/>
  <c r="F398" i="4"/>
  <c r="H399" i="4"/>
  <c r="J400" i="4"/>
  <c r="L401" i="4"/>
  <c r="N402" i="4"/>
  <c r="B404" i="4"/>
  <c r="D405" i="4"/>
  <c r="F406" i="4"/>
  <c r="H407" i="4"/>
  <c r="J408" i="4"/>
  <c r="L409" i="4"/>
  <c r="N410" i="4"/>
  <c r="B412" i="4"/>
  <c r="D413" i="4"/>
  <c r="F414" i="4"/>
  <c r="H415" i="4"/>
  <c r="J416" i="4"/>
  <c r="L417" i="4"/>
  <c r="N418" i="4"/>
  <c r="B420" i="4"/>
  <c r="D421" i="4"/>
  <c r="F422" i="4"/>
  <c r="H423" i="4"/>
  <c r="J424" i="4"/>
  <c r="L425" i="4"/>
  <c r="N426" i="4"/>
  <c r="B428" i="4"/>
  <c r="D429" i="4"/>
  <c r="F430" i="4"/>
  <c r="H431" i="4"/>
  <c r="J432" i="4"/>
  <c r="L433" i="4"/>
  <c r="N434" i="4"/>
  <c r="B436" i="4"/>
  <c r="D437" i="4"/>
  <c r="F438" i="4"/>
  <c r="H439" i="4"/>
  <c r="J440" i="4"/>
  <c r="L441" i="4"/>
  <c r="B39" i="4"/>
  <c r="M121" i="4"/>
  <c r="A147" i="4"/>
  <c r="A167" i="4"/>
  <c r="A181" i="4"/>
  <c r="B193" i="4"/>
  <c r="K203" i="4"/>
  <c r="G211" i="4"/>
  <c r="N217" i="4"/>
  <c r="M224" i="4"/>
  <c r="M229" i="4"/>
  <c r="I233" i="4"/>
  <c r="A238" i="4"/>
  <c r="C242" i="4"/>
  <c r="M245" i="4"/>
  <c r="D250" i="4"/>
  <c r="H253" i="4"/>
  <c r="B257" i="4"/>
  <c r="G260" i="4"/>
  <c r="M263" i="4"/>
  <c r="I266" i="4"/>
  <c r="H269" i="4"/>
  <c r="D272" i="4"/>
  <c r="C275" i="4"/>
  <c r="M277" i="4"/>
  <c r="L280" i="4"/>
  <c r="H283" i="4"/>
  <c r="G286" i="4"/>
  <c r="C289" i="4"/>
  <c r="M291" i="4"/>
  <c r="C294" i="4"/>
  <c r="N296" i="4"/>
  <c r="G299" i="4"/>
  <c r="J301" i="4"/>
  <c r="F303" i="4"/>
  <c r="D305" i="4"/>
  <c r="N306" i="4"/>
  <c r="N308" i="4"/>
  <c r="L310" i="4"/>
  <c r="G312" i="4"/>
  <c r="M313" i="4"/>
  <c r="I315" i="4"/>
  <c r="A317" i="4"/>
  <c r="G318" i="4"/>
  <c r="C320" i="4"/>
  <c r="I321" i="4"/>
  <c r="A323" i="4"/>
  <c r="K324" i="4"/>
  <c r="C326" i="4"/>
  <c r="I327" i="4"/>
  <c r="E329" i="4"/>
  <c r="K330" i="4"/>
  <c r="C332" i="4"/>
  <c r="M333" i="4"/>
  <c r="E335" i="4"/>
  <c r="K336" i="4"/>
  <c r="G338" i="4"/>
  <c r="M339" i="4"/>
  <c r="E341" i="4"/>
  <c r="M342" i="4"/>
  <c r="D344" i="4"/>
  <c r="I345" i="4"/>
  <c r="N346" i="4"/>
  <c r="H348" i="4"/>
  <c r="M349" i="4"/>
  <c r="D351" i="4"/>
  <c r="I352" i="4"/>
  <c r="C354" i="4"/>
  <c r="H355" i="4"/>
  <c r="M356" i="4"/>
  <c r="D358" i="4"/>
  <c r="H359" i="4"/>
  <c r="K360" i="4"/>
  <c r="M361" i="4"/>
  <c r="A363" i="4"/>
  <c r="C364" i="4"/>
  <c r="E365" i="4"/>
  <c r="G366" i="4"/>
  <c r="I367" i="4"/>
  <c r="K368" i="4"/>
  <c r="M369" i="4"/>
  <c r="A371" i="4"/>
  <c r="C372" i="4"/>
  <c r="E373" i="4"/>
  <c r="G374" i="4"/>
  <c r="I375" i="4"/>
  <c r="K376" i="4"/>
  <c r="M377" i="4"/>
  <c r="A379" i="4"/>
  <c r="C380" i="4"/>
  <c r="E381" i="4"/>
  <c r="G382" i="4"/>
  <c r="I383" i="4"/>
  <c r="K384" i="4"/>
  <c r="M385" i="4"/>
  <c r="A387" i="4"/>
  <c r="C388" i="4"/>
  <c r="E389" i="4"/>
  <c r="G390" i="4"/>
  <c r="I391" i="4"/>
  <c r="K392" i="4"/>
  <c r="M393" i="4"/>
  <c r="A395" i="4"/>
  <c r="C396" i="4"/>
  <c r="E397" i="4"/>
  <c r="G398" i="4"/>
  <c r="I399" i="4"/>
  <c r="K400" i="4"/>
  <c r="M401" i="4"/>
  <c r="A403" i="4"/>
  <c r="C404" i="4"/>
  <c r="E405" i="4"/>
  <c r="G406" i="4"/>
  <c r="I407" i="4"/>
  <c r="K408" i="4"/>
  <c r="M409" i="4"/>
  <c r="A411" i="4"/>
  <c r="C412" i="4"/>
  <c r="E413" i="4"/>
  <c r="G414" i="4"/>
  <c r="I415" i="4"/>
  <c r="K416" i="4"/>
  <c r="M417" i="4"/>
  <c r="A419" i="4"/>
  <c r="C420" i="4"/>
  <c r="E421" i="4"/>
  <c r="G422" i="4"/>
  <c r="I423" i="4"/>
  <c r="K424" i="4"/>
  <c r="M425" i="4"/>
  <c r="A427" i="4"/>
  <c r="C428" i="4"/>
  <c r="E429" i="4"/>
  <c r="G430" i="4"/>
  <c r="I431" i="4"/>
  <c r="K432" i="4"/>
  <c r="M433" i="4"/>
  <c r="A435" i="4"/>
  <c r="C436" i="4"/>
  <c r="E437" i="4"/>
  <c r="G438" i="4"/>
  <c r="I439" i="4"/>
  <c r="K440" i="4"/>
  <c r="M441" i="4"/>
  <c r="D48" i="4"/>
  <c r="A127" i="4"/>
  <c r="E151" i="4"/>
  <c r="C167" i="4"/>
  <c r="C182" i="4"/>
  <c r="M194" i="4"/>
  <c r="B204" i="4"/>
  <c r="K212" i="4"/>
  <c r="N218" i="4"/>
  <c r="N224" i="4"/>
  <c r="G230" i="4"/>
  <c r="F234" i="4"/>
  <c r="B238" i="4"/>
  <c r="H242" i="4"/>
  <c r="J246" i="4"/>
  <c r="E250" i="4"/>
  <c r="I253" i="4"/>
  <c r="D257" i="4"/>
  <c r="L260" i="4"/>
  <c r="N263" i="4"/>
  <c r="J266" i="4"/>
  <c r="I269" i="4"/>
  <c r="E272" i="4"/>
  <c r="D275" i="4"/>
  <c r="N277" i="4"/>
  <c r="M280" i="4"/>
  <c r="I283" i="4"/>
  <c r="H286" i="4"/>
  <c r="D289" i="4"/>
  <c r="C292" i="4"/>
  <c r="K294" i="4"/>
  <c r="A297" i="4"/>
  <c r="H299" i="4"/>
  <c r="K301" i="4"/>
  <c r="G303" i="4"/>
  <c r="E305" i="4"/>
  <c r="A307" i="4"/>
  <c r="A309" i="4"/>
  <c r="M310" i="4"/>
  <c r="H312" i="4"/>
  <c r="D314" i="4"/>
  <c r="J315" i="4"/>
  <c r="B317" i="4"/>
  <c r="L318" i="4"/>
  <c r="D320" i="4"/>
  <c r="J321" i="4"/>
  <c r="F323" i="4"/>
  <c r="L324" i="4"/>
  <c r="D326" i="4"/>
  <c r="N327" i="4"/>
  <c r="F329" i="4"/>
  <c r="L330" i="4"/>
  <c r="H332" i="4"/>
  <c r="N333" i="4"/>
  <c r="F335" i="4"/>
  <c r="B337" i="4"/>
  <c r="H338" i="4"/>
  <c r="N339" i="4"/>
  <c r="I341" i="4"/>
  <c r="N342" i="4"/>
  <c r="E344" i="4"/>
  <c r="J345" i="4"/>
  <c r="A347" i="4"/>
  <c r="I348" i="4"/>
  <c r="N349" i="4"/>
  <c r="E351" i="4"/>
  <c r="J352" i="4"/>
  <c r="D354" i="4"/>
  <c r="I355" i="4"/>
  <c r="N356" i="4"/>
  <c r="E358" i="4"/>
  <c r="I359" i="4"/>
  <c r="L360" i="4"/>
  <c r="N361" i="4"/>
  <c r="B363" i="4"/>
  <c r="D364" i="4"/>
  <c r="F365" i="4"/>
  <c r="H366" i="4"/>
  <c r="J367" i="4"/>
  <c r="L368" i="4"/>
  <c r="N369" i="4"/>
  <c r="B371" i="4"/>
  <c r="D372" i="4"/>
  <c r="F373" i="4"/>
  <c r="H374" i="4"/>
  <c r="J375" i="4"/>
  <c r="L376" i="4"/>
  <c r="N377" i="4"/>
  <c r="B379" i="4"/>
  <c r="D380" i="4"/>
  <c r="F381" i="4"/>
  <c r="H382" i="4"/>
  <c r="J383" i="4"/>
  <c r="L384" i="4"/>
  <c r="N385" i="4"/>
  <c r="B387" i="4"/>
  <c r="D388" i="4"/>
  <c r="F389" i="4"/>
  <c r="H390" i="4"/>
  <c r="J391" i="4"/>
  <c r="L392" i="4"/>
  <c r="N393" i="4"/>
  <c r="B395" i="4"/>
  <c r="D396" i="4"/>
  <c r="F397" i="4"/>
  <c r="H398" i="4"/>
  <c r="J399" i="4"/>
  <c r="L400" i="4"/>
  <c r="N401" i="4"/>
  <c r="B403" i="4"/>
  <c r="D404" i="4"/>
  <c r="F405" i="4"/>
  <c r="H406" i="4"/>
  <c r="J407" i="4"/>
  <c r="L408" i="4"/>
  <c r="N409" i="4"/>
  <c r="B411" i="4"/>
  <c r="D412" i="4"/>
  <c r="F413" i="4"/>
  <c r="H414" i="4"/>
  <c r="J415" i="4"/>
  <c r="L416" i="4"/>
  <c r="N417" i="4"/>
  <c r="B419" i="4"/>
  <c r="D420" i="4"/>
  <c r="F421" i="4"/>
  <c r="H422" i="4"/>
  <c r="J423" i="4"/>
  <c r="L424" i="4"/>
  <c r="N425" i="4"/>
  <c r="B427" i="4"/>
  <c r="D428" i="4"/>
  <c r="F429" i="4"/>
  <c r="H430" i="4"/>
  <c r="J431" i="4"/>
  <c r="L432" i="4"/>
  <c r="N433" i="4"/>
  <c r="B435" i="4"/>
  <c r="D436" i="4"/>
  <c r="F437" i="4"/>
  <c r="H438" i="4"/>
  <c r="J439" i="4"/>
  <c r="L440" i="4"/>
  <c r="L48" i="4"/>
  <c r="C127" i="4"/>
  <c r="F151" i="4"/>
  <c r="D167" i="4"/>
  <c r="I182" i="4"/>
  <c r="B195" i="4"/>
  <c r="F204" i="4"/>
  <c r="L212" i="4"/>
  <c r="A219" i="4"/>
  <c r="A225" i="4"/>
  <c r="I230" i="4"/>
  <c r="G234" i="4"/>
  <c r="C238" i="4"/>
  <c r="I242" i="4"/>
  <c r="K246" i="4"/>
  <c r="F250" i="4"/>
  <c r="N253" i="4"/>
  <c r="E257" i="4"/>
  <c r="M260" i="4"/>
  <c r="A264" i="4"/>
  <c r="K266" i="4"/>
  <c r="J269" i="4"/>
  <c r="F272" i="4"/>
  <c r="E275" i="4"/>
  <c r="A278" i="4"/>
  <c r="N280" i="4"/>
  <c r="J283" i="4"/>
  <c r="I286" i="4"/>
  <c r="E289" i="4"/>
  <c r="D292" i="4"/>
  <c r="L294" i="4"/>
  <c r="B297" i="4"/>
  <c r="I299" i="4"/>
  <c r="L301" i="4"/>
  <c r="H303" i="4"/>
  <c r="H305" i="4"/>
  <c r="F307" i="4"/>
  <c r="B309" i="4"/>
  <c r="N310" i="4"/>
  <c r="I312" i="4"/>
  <c r="E314" i="4"/>
  <c r="K315" i="4"/>
  <c r="C317" i="4"/>
  <c r="M318" i="4"/>
  <c r="E320" i="4"/>
  <c r="K321" i="4"/>
  <c r="G323" i="4"/>
  <c r="M324" i="4"/>
  <c r="E326" i="4"/>
  <c r="A328" i="4"/>
  <c r="G329" i="4"/>
  <c r="M330" i="4"/>
  <c r="I332" i="4"/>
  <c r="A334" i="4"/>
  <c r="G335" i="4"/>
  <c r="C337" i="4"/>
  <c r="I338" i="4"/>
  <c r="A340" i="4"/>
  <c r="J341" i="4"/>
  <c r="A343" i="4"/>
  <c r="F344" i="4"/>
  <c r="K345" i="4"/>
  <c r="E347" i="4"/>
  <c r="J348" i="4"/>
  <c r="A350" i="4"/>
  <c r="F351" i="4"/>
  <c r="K352" i="4"/>
  <c r="E354" i="4"/>
  <c r="J355" i="4"/>
  <c r="A357" i="4"/>
  <c r="F358" i="4"/>
  <c r="K359" i="4"/>
  <c r="M360" i="4"/>
  <c r="A362" i="4"/>
  <c r="C363" i="4"/>
  <c r="E364" i="4"/>
  <c r="G365" i="4"/>
  <c r="I366" i="4"/>
  <c r="K367" i="4"/>
  <c r="M368" i="4"/>
  <c r="A370" i="4"/>
  <c r="C371" i="4"/>
  <c r="E372" i="4"/>
  <c r="G373" i="4"/>
  <c r="I374" i="4"/>
  <c r="K375" i="4"/>
  <c r="M376" i="4"/>
  <c r="A378" i="4"/>
  <c r="C379" i="4"/>
  <c r="E380" i="4"/>
  <c r="G381" i="4"/>
  <c r="I382" i="4"/>
  <c r="K383" i="4"/>
  <c r="M384" i="4"/>
  <c r="A386" i="4"/>
  <c r="C387" i="4"/>
  <c r="E388" i="4"/>
  <c r="G389" i="4"/>
  <c r="I390" i="4"/>
  <c r="K391" i="4"/>
  <c r="M392" i="4"/>
  <c r="A394" i="4"/>
  <c r="C395" i="4"/>
  <c r="E396" i="4"/>
  <c r="G397" i="4"/>
  <c r="I398" i="4"/>
  <c r="K399" i="4"/>
  <c r="M400" i="4"/>
  <c r="A402" i="4"/>
  <c r="C403" i="4"/>
  <c r="E404" i="4"/>
  <c r="G405" i="4"/>
  <c r="I406" i="4"/>
  <c r="K407" i="4"/>
  <c r="M408" i="4"/>
  <c r="A410" i="4"/>
  <c r="C411" i="4"/>
  <c r="E412" i="4"/>
  <c r="G413" i="4"/>
  <c r="I414" i="4"/>
  <c r="K415" i="4"/>
  <c r="M416" i="4"/>
  <c r="A418" i="4"/>
  <c r="C419" i="4"/>
  <c r="E420" i="4"/>
  <c r="G421" i="4"/>
  <c r="I422" i="4"/>
  <c r="K423" i="4"/>
  <c r="M424" i="4"/>
  <c r="A426" i="4"/>
  <c r="C427" i="4"/>
  <c r="E428" i="4"/>
  <c r="G429" i="4"/>
  <c r="I430" i="4"/>
  <c r="K431" i="4"/>
  <c r="M432" i="4"/>
  <c r="A434" i="4"/>
  <c r="C435" i="4"/>
  <c r="E436" i="4"/>
  <c r="G437" i="4"/>
  <c r="I438" i="4"/>
  <c r="K439" i="4"/>
  <c r="M440" i="4"/>
  <c r="A91" i="4"/>
  <c r="H136" i="4"/>
  <c r="J157" i="4"/>
  <c r="C172" i="4"/>
  <c r="M187" i="4"/>
  <c r="C199" i="4"/>
  <c r="B207" i="4"/>
  <c r="D215" i="4"/>
  <c r="F221" i="4"/>
  <c r="E227" i="4"/>
  <c r="N231" i="4"/>
  <c r="L235" i="4"/>
  <c r="L239" i="4"/>
  <c r="C244" i="4"/>
  <c r="B248" i="4"/>
  <c r="J251" i="4"/>
  <c r="N254" i="4"/>
  <c r="H258" i="4"/>
  <c r="M261" i="4"/>
  <c r="C265" i="4"/>
  <c r="M267" i="4"/>
  <c r="L270" i="4"/>
  <c r="H273" i="4"/>
  <c r="G276" i="4"/>
  <c r="C279" i="4"/>
  <c r="B282" i="4"/>
  <c r="L284" i="4"/>
  <c r="K287" i="4"/>
  <c r="G290" i="4"/>
  <c r="L292" i="4"/>
  <c r="I295" i="4"/>
  <c r="C298" i="4"/>
  <c r="G300" i="4"/>
  <c r="E302" i="4"/>
  <c r="C304" i="4"/>
  <c r="M305" i="4"/>
  <c r="M307" i="4"/>
  <c r="K309" i="4"/>
  <c r="G311" i="4"/>
  <c r="D313" i="4"/>
  <c r="J314" i="4"/>
  <c r="B316" i="4"/>
  <c r="L317" i="4"/>
  <c r="D319" i="4"/>
  <c r="J320" i="4"/>
  <c r="F322" i="4"/>
  <c r="L323" i="4"/>
  <c r="D325" i="4"/>
  <c r="B91" i="4"/>
  <c r="M136" i="4"/>
  <c r="C158" i="4"/>
  <c r="H172" i="4"/>
  <c r="A188" i="4"/>
  <c r="D199" i="4"/>
  <c r="C207" i="4"/>
  <c r="E215" i="4"/>
  <c r="I221" i="4"/>
  <c r="G227" i="4"/>
  <c r="A232" i="4"/>
  <c r="M235" i="4"/>
  <c r="M239" i="4"/>
  <c r="E244" i="4"/>
  <c r="C248" i="4"/>
  <c r="K251" i="4"/>
  <c r="A255" i="4"/>
  <c r="J258" i="4"/>
  <c r="G262" i="4"/>
  <c r="D265" i="4"/>
  <c r="C268" i="4"/>
  <c r="M270" i="4"/>
  <c r="I273" i="4"/>
  <c r="H276" i="4"/>
  <c r="D279" i="4"/>
  <c r="C282" i="4"/>
  <c r="M284" i="4"/>
  <c r="L287" i="4"/>
  <c r="H290" i="4"/>
  <c r="F293" i="4"/>
  <c r="J295" i="4"/>
  <c r="D298" i="4"/>
  <c r="H300" i="4"/>
  <c r="F302" i="4"/>
  <c r="F304" i="4"/>
  <c r="D306" i="4"/>
  <c r="N307" i="4"/>
  <c r="L309" i="4"/>
  <c r="H311" i="4"/>
  <c r="E313" i="4"/>
  <c r="K314" i="4"/>
  <c r="C316" i="4"/>
  <c r="M317" i="4"/>
  <c r="E319" i="4"/>
  <c r="K320" i="4"/>
  <c r="G322" i="4"/>
  <c r="M323" i="4"/>
  <c r="E325" i="4"/>
  <c r="A327" i="4"/>
  <c r="G328" i="4"/>
  <c r="M329" i="4"/>
  <c r="I331" i="4"/>
  <c r="A333" i="4"/>
  <c r="G334" i="4"/>
  <c r="C336" i="4"/>
  <c r="I337" i="4"/>
  <c r="A339" i="4"/>
  <c r="K340" i="4"/>
  <c r="B342" i="4"/>
  <c r="G343" i="4"/>
  <c r="A345" i="4"/>
  <c r="F346" i="4"/>
  <c r="K347" i="4"/>
  <c r="B349" i="4"/>
  <c r="G350" i="4"/>
  <c r="A352" i="4"/>
  <c r="F353" i="4"/>
  <c r="K354" i="4"/>
  <c r="B356" i="4"/>
  <c r="J357" i="4"/>
  <c r="N358" i="4"/>
  <c r="C360" i="4"/>
  <c r="E361" i="4"/>
  <c r="G362" i="4"/>
  <c r="I363" i="4"/>
  <c r="K364" i="4"/>
  <c r="M365" i="4"/>
  <c r="A367" i="4"/>
  <c r="C368" i="4"/>
  <c r="E369" i="4"/>
  <c r="G370" i="4"/>
  <c r="I371" i="4"/>
  <c r="K372" i="4"/>
  <c r="M373" i="4"/>
  <c r="A375" i="4"/>
  <c r="C376" i="4"/>
  <c r="E377" i="4"/>
  <c r="G378" i="4"/>
  <c r="I379" i="4"/>
  <c r="K380" i="4"/>
  <c r="M381" i="4"/>
  <c r="A383" i="4"/>
  <c r="C384" i="4"/>
  <c r="E385" i="4"/>
  <c r="G386" i="4"/>
  <c r="L103" i="4"/>
  <c r="I138" i="4"/>
  <c r="F160" i="4"/>
  <c r="L174" i="4"/>
  <c r="B188" i="4"/>
  <c r="G200" i="4"/>
  <c r="G208" i="4"/>
  <c r="F215" i="4"/>
  <c r="D222" i="4"/>
  <c r="C228" i="4"/>
  <c r="B232" i="4"/>
  <c r="H236" i="4"/>
  <c r="F240" i="4"/>
  <c r="F244" i="4"/>
  <c r="K248" i="4"/>
  <c r="L251" i="4"/>
  <c r="I255" i="4"/>
  <c r="K258" i="4"/>
  <c r="H262" i="4"/>
  <c r="E265" i="4"/>
  <c r="D268" i="4"/>
  <c r="N270" i="4"/>
  <c r="M273" i="4"/>
  <c r="I276" i="4"/>
  <c r="E279" i="4"/>
  <c r="D282" i="4"/>
  <c r="N284" i="4"/>
  <c r="M287" i="4"/>
  <c r="I290" i="4"/>
  <c r="G293" i="4"/>
  <c r="K295" i="4"/>
  <c r="E298" i="4"/>
  <c r="I300" i="4"/>
  <c r="G302" i="4"/>
  <c r="G304" i="4"/>
  <c r="E306" i="4"/>
  <c r="A308" i="4"/>
  <c r="M309" i="4"/>
  <c r="I311" i="4"/>
  <c r="F313" i="4"/>
  <c r="L314" i="4"/>
  <c r="H316" i="4"/>
  <c r="N317" i="4"/>
  <c r="F319" i="4"/>
  <c r="B321" i="4"/>
  <c r="H322" i="4"/>
  <c r="N323" i="4"/>
  <c r="J325" i="4"/>
  <c r="B327" i="4"/>
  <c r="H328" i="4"/>
  <c r="D330" i="4"/>
  <c r="J331" i="4"/>
  <c r="B333" i="4"/>
  <c r="L334" i="4"/>
  <c r="D336" i="4"/>
  <c r="J337" i="4"/>
  <c r="F339" i="4"/>
  <c r="L340" i="4"/>
  <c r="C342" i="4"/>
  <c r="H343" i="4"/>
  <c r="B345" i="4"/>
  <c r="G346" i="4"/>
  <c r="L347" i="4"/>
  <c r="C349" i="4"/>
  <c r="K350" i="4"/>
  <c r="B352" i="4"/>
  <c r="G353" i="4"/>
  <c r="L354" i="4"/>
  <c r="C356" i="4"/>
  <c r="K357" i="4"/>
  <c r="A359" i="4"/>
  <c r="D360" i="4"/>
  <c r="F361" i="4"/>
  <c r="H362" i="4"/>
  <c r="J363" i="4"/>
  <c r="L364" i="4"/>
  <c r="N365" i="4"/>
  <c r="B367" i="4"/>
  <c r="D368" i="4"/>
  <c r="F369" i="4"/>
  <c r="H370" i="4"/>
  <c r="J371" i="4"/>
  <c r="L372" i="4"/>
  <c r="N373" i="4"/>
  <c r="B375" i="4"/>
  <c r="H104" i="4"/>
  <c r="J138" i="4"/>
  <c r="G160" i="4"/>
  <c r="B175" i="4"/>
  <c r="C188" i="4"/>
  <c r="H200" i="4"/>
  <c r="I208" i="4"/>
  <c r="I215" i="4"/>
  <c r="H222" i="4"/>
  <c r="E228" i="4"/>
  <c r="C232" i="4"/>
  <c r="I236" i="4"/>
  <c r="G240" i="4"/>
  <c r="G244" i="4"/>
  <c r="M248" i="4"/>
  <c r="M251" i="4"/>
  <c r="L255" i="4"/>
  <c r="F259" i="4"/>
  <c r="I262" i="4"/>
  <c r="F265" i="4"/>
  <c r="E268" i="4"/>
  <c r="A271" i="4"/>
  <c r="N273" i="4"/>
  <c r="J276" i="4"/>
  <c r="I279" i="4"/>
  <c r="E282" i="4"/>
  <c r="A285" i="4"/>
  <c r="N287" i="4"/>
  <c r="J290" i="4"/>
  <c r="H293" i="4"/>
  <c r="B296" i="4"/>
  <c r="F298" i="4"/>
  <c r="L300" i="4"/>
  <c r="L302" i="4"/>
  <c r="H304" i="4"/>
  <c r="F306" i="4"/>
  <c r="B308" i="4"/>
  <c r="B310" i="4"/>
  <c r="N311" i="4"/>
  <c r="G313" i="4"/>
  <c r="M314" i="4"/>
  <c r="I316" i="4"/>
  <c r="A318" i="4"/>
  <c r="G319" i="4"/>
  <c r="C321" i="4"/>
  <c r="I322" i="4"/>
  <c r="A324" i="4"/>
  <c r="K325" i="4"/>
  <c r="C327" i="4"/>
  <c r="I328" i="4"/>
  <c r="E330" i="4"/>
  <c r="K331" i="4"/>
  <c r="C333" i="4"/>
  <c r="M334" i="4"/>
  <c r="E336" i="4"/>
  <c r="K337" i="4"/>
  <c r="G339" i="4"/>
  <c r="M340" i="4"/>
  <c r="D342" i="4"/>
  <c r="I343" i="4"/>
  <c r="C345" i="4"/>
  <c r="H346" i="4"/>
  <c r="M347" i="4"/>
  <c r="D349" i="4"/>
  <c r="L350" i="4"/>
  <c r="C352" i="4"/>
  <c r="H353" i="4"/>
  <c r="M354" i="4"/>
  <c r="G356" i="4"/>
  <c r="L357" i="4"/>
  <c r="B359" i="4"/>
  <c r="E360" i="4"/>
  <c r="N110" i="4"/>
  <c r="A143" i="4"/>
  <c r="E161" i="4"/>
  <c r="G176" i="4"/>
  <c r="G190" i="4"/>
  <c r="L200" i="4"/>
  <c r="H209" i="4"/>
  <c r="J216" i="4"/>
  <c r="J222" i="4"/>
  <c r="K228" i="4"/>
  <c r="N232" i="4"/>
  <c r="J236" i="4"/>
  <c r="B241" i="4"/>
  <c r="N244" i="4"/>
  <c r="N248" i="4"/>
  <c r="H252" i="4"/>
  <c r="M255" i="4"/>
  <c r="G259" i="4"/>
  <c r="J262" i="4"/>
  <c r="M265" i="4"/>
  <c r="I268" i="4"/>
  <c r="E271" i="4"/>
  <c r="D274" i="4"/>
  <c r="N276" i="4"/>
  <c r="M279" i="4"/>
  <c r="I282" i="4"/>
  <c r="H285" i="4"/>
  <c r="D288" i="4"/>
  <c r="C291" i="4"/>
  <c r="I293" i="4"/>
  <c r="C296" i="4"/>
  <c r="G298" i="4"/>
  <c r="M300" i="4"/>
  <c r="M302" i="4"/>
  <c r="I304" i="4"/>
  <c r="G306" i="4"/>
  <c r="C308" i="4"/>
  <c r="C310" i="4"/>
  <c r="A312" i="4"/>
  <c r="H313" i="4"/>
  <c r="N314" i="4"/>
  <c r="J316" i="4"/>
  <c r="B318" i="4"/>
  <c r="H319" i="4"/>
  <c r="D321" i="4"/>
  <c r="J322" i="4"/>
  <c r="B324" i="4"/>
  <c r="L325" i="4"/>
  <c r="D327" i="4"/>
  <c r="J328" i="4"/>
  <c r="F330" i="4"/>
  <c r="L331" i="4"/>
  <c r="D333" i="4"/>
  <c r="N334" i="4"/>
  <c r="F336" i="4"/>
  <c r="L337" i="4"/>
  <c r="H339" i="4"/>
  <c r="N340" i="4"/>
  <c r="E342" i="4"/>
  <c r="M343" i="4"/>
  <c r="I111" i="4"/>
  <c r="C143" i="4"/>
  <c r="K161" i="4"/>
  <c r="H177" i="4"/>
  <c r="F191" i="4"/>
  <c r="M200" i="4"/>
  <c r="I209" i="4"/>
  <c r="K216" i="4"/>
  <c r="K222" i="4"/>
  <c r="L228" i="4"/>
  <c r="A233" i="4"/>
  <c r="K236" i="4"/>
  <c r="C241" i="4"/>
  <c r="A245" i="4"/>
  <c r="A249" i="4"/>
  <c r="J252" i="4"/>
  <c r="D256" i="4"/>
  <c r="H259" i="4"/>
  <c r="A263" i="4"/>
  <c r="N265" i="4"/>
  <c r="J268" i="4"/>
  <c r="I271" i="4"/>
  <c r="E274" i="4"/>
  <c r="A277" i="4"/>
  <c r="N279" i="4"/>
  <c r="J282" i="4"/>
  <c r="I285" i="4"/>
  <c r="E288" i="4"/>
  <c r="D291" i="4"/>
  <c r="M293" i="4"/>
  <c r="D296" i="4"/>
  <c r="A299" i="4"/>
  <c r="N300" i="4"/>
  <c r="N302" i="4"/>
  <c r="J304" i="4"/>
  <c r="J306" i="4"/>
  <c r="H308" i="4"/>
  <c r="D310" i="4"/>
  <c r="B312" i="4"/>
  <c r="I313" i="4"/>
  <c r="A315" i="4"/>
  <c r="K316" i="4"/>
  <c r="C318" i="4"/>
  <c r="I319" i="4"/>
  <c r="E321" i="4"/>
  <c r="K322" i="4"/>
  <c r="C324" i="4"/>
  <c r="M325" i="4"/>
  <c r="E327" i="4"/>
  <c r="K328" i="4"/>
  <c r="G330" i="4"/>
  <c r="M331" i="4"/>
  <c r="E333" i="4"/>
  <c r="A335" i="4"/>
  <c r="G336" i="4"/>
  <c r="M337" i="4"/>
  <c r="I339" i="4"/>
  <c r="A341" i="4"/>
  <c r="F342" i="4"/>
  <c r="N343" i="4"/>
  <c r="E345" i="4"/>
  <c r="J346" i="4"/>
  <c r="A348" i="4"/>
  <c r="I349" i="4"/>
  <c r="N350" i="4"/>
  <c r="E352" i="4"/>
  <c r="J353" i="4"/>
  <c r="A355" i="4"/>
  <c r="I356" i="4"/>
  <c r="L1" i="4"/>
  <c r="B155" i="4"/>
  <c r="G196" i="4"/>
  <c r="I217" i="4"/>
  <c r="E231" i="4"/>
  <c r="K242" i="4"/>
  <c r="E253" i="4"/>
  <c r="L261" i="4"/>
  <c r="A270" i="4"/>
  <c r="G277" i="4"/>
  <c r="G284" i="4"/>
  <c r="I292" i="4"/>
  <c r="C299" i="4"/>
  <c r="B304" i="4"/>
  <c r="D309" i="4"/>
  <c r="K313" i="4"/>
  <c r="K317" i="4"/>
  <c r="M321" i="4"/>
  <c r="A326" i="4"/>
  <c r="I329" i="4"/>
  <c r="M332" i="4"/>
  <c r="H336" i="4"/>
  <c r="B340" i="4"/>
  <c r="D343" i="4"/>
  <c r="D346" i="4"/>
  <c r="N348" i="4"/>
  <c r="M351" i="4"/>
  <c r="I354" i="4"/>
  <c r="E357" i="4"/>
  <c r="M359" i="4"/>
  <c r="J361" i="4"/>
  <c r="H363" i="4"/>
  <c r="H365" i="4"/>
  <c r="D367" i="4"/>
  <c r="B369" i="4"/>
  <c r="L370" i="4"/>
  <c r="J372" i="4"/>
  <c r="J374" i="4"/>
  <c r="E376" i="4"/>
  <c r="B378" i="4"/>
  <c r="J379" i="4"/>
  <c r="C381" i="4"/>
  <c r="N382" i="4"/>
  <c r="H384" i="4"/>
  <c r="E386" i="4"/>
  <c r="L387" i="4"/>
  <c r="H389" i="4"/>
  <c r="N390" i="4"/>
  <c r="F392" i="4"/>
  <c r="B394" i="4"/>
  <c r="H395" i="4"/>
  <c r="N396" i="4"/>
  <c r="J398" i="4"/>
  <c r="B400" i="4"/>
  <c r="H401" i="4"/>
  <c r="D403" i="4"/>
  <c r="J404" i="4"/>
  <c r="B406" i="4"/>
  <c r="L407" i="4"/>
  <c r="D409" i="4"/>
  <c r="J410" i="4"/>
  <c r="F412" i="4"/>
  <c r="L413" i="4"/>
  <c r="D415" i="4"/>
  <c r="N416" i="4"/>
  <c r="F418" i="4"/>
  <c r="L419" i="4"/>
  <c r="H421" i="4"/>
  <c r="N422" i="4"/>
  <c r="F424" i="4"/>
  <c r="B426" i="4"/>
  <c r="H427" i="4"/>
  <c r="N428" i="4"/>
  <c r="J430" i="4"/>
  <c r="B432" i="4"/>
  <c r="H433" i="4"/>
  <c r="D435" i="4"/>
  <c r="J436" i="4"/>
  <c r="B438" i="4"/>
  <c r="L439" i="4"/>
  <c r="D441" i="4"/>
  <c r="H442" i="4"/>
  <c r="J443" i="4"/>
  <c r="L444" i="4"/>
  <c r="N445" i="4"/>
  <c r="H71" i="4"/>
  <c r="E164" i="4"/>
  <c r="C197" i="4"/>
  <c r="N219" i="4"/>
  <c r="F233" i="4"/>
  <c r="H243" i="4"/>
  <c r="B254" i="4"/>
  <c r="C263" i="4"/>
  <c r="C270" i="4"/>
  <c r="H278" i="4"/>
  <c r="K285" i="4"/>
  <c r="J292" i="4"/>
  <c r="J299" i="4"/>
  <c r="K304" i="4"/>
  <c r="E309" i="4"/>
  <c r="F314" i="4"/>
  <c r="D318" i="4"/>
  <c r="D322" i="4"/>
  <c r="F326" i="4"/>
  <c r="J329" i="4"/>
  <c r="N332" i="4"/>
  <c r="I336" i="4"/>
  <c r="C340" i="4"/>
  <c r="E343" i="4"/>
  <c r="E346" i="4"/>
  <c r="A349" i="4"/>
  <c r="N351" i="4"/>
  <c r="J354" i="4"/>
  <c r="I357" i="4"/>
  <c r="N359" i="4"/>
  <c r="K361" i="4"/>
  <c r="K363" i="4"/>
  <c r="I365" i="4"/>
  <c r="E367" i="4"/>
  <c r="C369" i="4"/>
  <c r="M370" i="4"/>
  <c r="M372" i="4"/>
  <c r="K374" i="4"/>
  <c r="F376" i="4"/>
  <c r="C378" i="4"/>
  <c r="K379" i="4"/>
  <c r="H381" i="4"/>
  <c r="B383" i="4"/>
  <c r="I384" i="4"/>
  <c r="F386" i="4"/>
  <c r="M387" i="4"/>
  <c r="I389" i="4"/>
  <c r="A391" i="4"/>
  <c r="G392" i="4"/>
  <c r="C394" i="4"/>
  <c r="I395" i="4"/>
  <c r="A397" i="4"/>
  <c r="K398" i="4"/>
  <c r="C400" i="4"/>
  <c r="I401" i="4"/>
  <c r="E403" i="4"/>
  <c r="K404" i="4"/>
  <c r="C406" i="4"/>
  <c r="M407" i="4"/>
  <c r="E409" i="4"/>
  <c r="K410" i="4"/>
  <c r="G412" i="4"/>
  <c r="M413" i="4"/>
  <c r="E415" i="4"/>
  <c r="A417" i="4"/>
  <c r="G418" i="4"/>
  <c r="M419" i="4"/>
  <c r="I421" i="4"/>
  <c r="A423" i="4"/>
  <c r="G424" i="4"/>
  <c r="C426" i="4"/>
  <c r="I427" i="4"/>
  <c r="A429" i="4"/>
  <c r="K430" i="4"/>
  <c r="C432" i="4"/>
  <c r="I433" i="4"/>
  <c r="E435" i="4"/>
  <c r="K436" i="4"/>
  <c r="C438" i="4"/>
  <c r="M439" i="4"/>
  <c r="E441" i="4"/>
  <c r="I442" i="4"/>
  <c r="K443" i="4"/>
  <c r="M444" i="4"/>
  <c r="A446" i="4"/>
  <c r="C447" i="4"/>
  <c r="A72" i="4"/>
  <c r="G164" i="4"/>
  <c r="D197" i="4"/>
  <c r="C220" i="4"/>
  <c r="G233" i="4"/>
  <c r="I243" i="4"/>
  <c r="C254" i="4"/>
  <c r="D263" i="4"/>
  <c r="G270" i="4"/>
  <c r="I278" i="4"/>
  <c r="L285" i="4"/>
  <c r="K292" i="4"/>
  <c r="K299" i="4"/>
  <c r="B305" i="4"/>
  <c r="J309" i="4"/>
  <c r="G314" i="4"/>
  <c r="E318" i="4"/>
  <c r="E322" i="4"/>
  <c r="G326" i="4"/>
  <c r="K329" i="4"/>
  <c r="J333" i="4"/>
  <c r="D337" i="4"/>
  <c r="H340" i="4"/>
  <c r="F343" i="4"/>
  <c r="I346" i="4"/>
  <c r="E349" i="4"/>
  <c r="D352" i="4"/>
  <c r="N354" i="4"/>
  <c r="M357" i="4"/>
  <c r="A360" i="4"/>
  <c r="B362" i="4"/>
  <c r="L363" i="4"/>
  <c r="J365" i="4"/>
  <c r="F367" i="4"/>
  <c r="D369" i="4"/>
  <c r="D371" i="4"/>
  <c r="N372" i="4"/>
  <c r="L374" i="4"/>
  <c r="G376" i="4"/>
  <c r="D378" i="4"/>
  <c r="L379" i="4"/>
  <c r="I381" i="4"/>
  <c r="C383" i="4"/>
  <c r="N384" i="4"/>
  <c r="H386" i="4"/>
  <c r="N387" i="4"/>
  <c r="J389" i="4"/>
  <c r="B391" i="4"/>
  <c r="H392" i="4"/>
  <c r="D394" i="4"/>
  <c r="J395" i="4"/>
  <c r="B397" i="4"/>
  <c r="L398" i="4"/>
  <c r="D400" i="4"/>
  <c r="J401" i="4"/>
  <c r="F403" i="4"/>
  <c r="L404" i="4"/>
  <c r="D406" i="4"/>
  <c r="N407" i="4"/>
  <c r="F409" i="4"/>
  <c r="L410" i="4"/>
  <c r="H412" i="4"/>
  <c r="N413" i="4"/>
  <c r="F415" i="4"/>
  <c r="B417" i="4"/>
  <c r="H418" i="4"/>
  <c r="N419" i="4"/>
  <c r="J421" i="4"/>
  <c r="B423" i="4"/>
  <c r="H424" i="4"/>
  <c r="D426" i="4"/>
  <c r="J427" i="4"/>
  <c r="B429" i="4"/>
  <c r="L430" i="4"/>
  <c r="D432" i="4"/>
  <c r="J433" i="4"/>
  <c r="F435" i="4"/>
  <c r="L436" i="4"/>
  <c r="D438" i="4"/>
  <c r="N439" i="4"/>
  <c r="F441" i="4"/>
  <c r="J442" i="4"/>
  <c r="L443" i="4"/>
  <c r="N444" i="4"/>
  <c r="B446" i="4"/>
  <c r="M85" i="4"/>
  <c r="H169" i="4"/>
  <c r="L202" i="4"/>
  <c r="D220" i="4"/>
  <c r="A235" i="4"/>
  <c r="J245" i="4"/>
  <c r="L254" i="4"/>
  <c r="E264" i="4"/>
  <c r="K271" i="4"/>
  <c r="K278" i="4"/>
  <c r="M286" i="4"/>
  <c r="N293" i="4"/>
  <c r="L299" i="4"/>
  <c r="I305" i="4"/>
  <c r="E310" i="4"/>
  <c r="H314" i="4"/>
  <c r="N318" i="4"/>
  <c r="L322" i="4"/>
  <c r="L326" i="4"/>
  <c r="L329" i="4"/>
  <c r="K333" i="4"/>
  <c r="E337" i="4"/>
  <c r="I340" i="4"/>
  <c r="A344" i="4"/>
  <c r="K346" i="4"/>
  <c r="J349" i="4"/>
  <c r="F352" i="4"/>
  <c r="E355" i="4"/>
  <c r="N357" i="4"/>
  <c r="B360" i="4"/>
  <c r="C362" i="4"/>
  <c r="M363" i="4"/>
  <c r="K365" i="4"/>
  <c r="G367" i="4"/>
  <c r="G369" i="4"/>
  <c r="E371" i="4"/>
  <c r="A373" i="4"/>
  <c r="M374" i="4"/>
  <c r="H376" i="4"/>
  <c r="E378" i="4"/>
  <c r="M379" i="4"/>
  <c r="J381" i="4"/>
  <c r="D383" i="4"/>
  <c r="A385" i="4"/>
  <c r="I386" i="4"/>
  <c r="A388" i="4"/>
  <c r="K389" i="4"/>
  <c r="C391" i="4"/>
  <c r="I392" i="4"/>
  <c r="E394" i="4"/>
  <c r="K395" i="4"/>
  <c r="C397" i="4"/>
  <c r="M398" i="4"/>
  <c r="E400" i="4"/>
  <c r="K401" i="4"/>
  <c r="G403" i="4"/>
  <c r="M404" i="4"/>
  <c r="E406" i="4"/>
  <c r="A408" i="4"/>
  <c r="G409" i="4"/>
  <c r="M410" i="4"/>
  <c r="I412" i="4"/>
  <c r="A414" i="4"/>
  <c r="G415" i="4"/>
  <c r="C417" i="4"/>
  <c r="I418" i="4"/>
  <c r="A420" i="4"/>
  <c r="K421" i="4"/>
  <c r="C423" i="4"/>
  <c r="I424" i="4"/>
  <c r="E426" i="4"/>
  <c r="K427" i="4"/>
  <c r="C429" i="4"/>
  <c r="M430" i="4"/>
  <c r="E432" i="4"/>
  <c r="K433" i="4"/>
  <c r="G435" i="4"/>
  <c r="M436" i="4"/>
  <c r="E438" i="4"/>
  <c r="A440" i="4"/>
  <c r="G441" i="4"/>
  <c r="K442" i="4"/>
  <c r="M443" i="4"/>
  <c r="A445" i="4"/>
  <c r="C446" i="4"/>
  <c r="N85" i="4"/>
  <c r="I169" i="4"/>
  <c r="M202" i="4"/>
  <c r="E220" i="4"/>
  <c r="C235" i="4"/>
  <c r="K245" i="4"/>
  <c r="M254" i="4"/>
  <c r="F264" i="4"/>
  <c r="L271" i="4"/>
  <c r="L278" i="4"/>
  <c r="N286" i="4"/>
  <c r="A294" i="4"/>
  <c r="F300" i="4"/>
  <c r="J305" i="4"/>
  <c r="F310" i="4"/>
  <c r="I314" i="4"/>
  <c r="A319" i="4"/>
  <c r="M322" i="4"/>
  <c r="M326" i="4"/>
  <c r="H330" i="4"/>
  <c r="B334" i="4"/>
  <c r="F337" i="4"/>
  <c r="J340" i="4"/>
  <c r="B344" i="4"/>
  <c r="L346" i="4"/>
  <c r="K349" i="4"/>
  <c r="G352" i="4"/>
  <c r="F355" i="4"/>
  <c r="A358" i="4"/>
  <c r="F360" i="4"/>
  <c r="D362" i="4"/>
  <c r="N363" i="4"/>
  <c r="L365" i="4"/>
  <c r="L367" i="4"/>
  <c r="H369" i="4"/>
  <c r="F371" i="4"/>
  <c r="B373" i="4"/>
  <c r="N374" i="4"/>
  <c r="I376" i="4"/>
  <c r="F378" i="4"/>
  <c r="N379" i="4"/>
  <c r="K381" i="4"/>
  <c r="E383" i="4"/>
  <c r="B385" i="4"/>
  <c r="J386" i="4"/>
  <c r="F388" i="4"/>
  <c r="L389" i="4"/>
  <c r="D391" i="4"/>
  <c r="N392" i="4"/>
  <c r="F394" i="4"/>
  <c r="L395" i="4"/>
  <c r="H397" i="4"/>
  <c r="N398" i="4"/>
  <c r="F400" i="4"/>
  <c r="B402" i="4"/>
  <c r="H403" i="4"/>
  <c r="N404" i="4"/>
  <c r="J406" i="4"/>
  <c r="B408" i="4"/>
  <c r="H409" i="4"/>
  <c r="D411" i="4"/>
  <c r="J412" i="4"/>
  <c r="B414" i="4"/>
  <c r="L415" i="4"/>
  <c r="D417" i="4"/>
  <c r="J418" i="4"/>
  <c r="F420" i="4"/>
  <c r="L421" i="4"/>
  <c r="D423" i="4"/>
  <c r="N424" i="4"/>
  <c r="F426" i="4"/>
  <c r="L427" i="4"/>
  <c r="H429" i="4"/>
  <c r="N430" i="4"/>
  <c r="F432" i="4"/>
  <c r="B434" i="4"/>
  <c r="H435" i="4"/>
  <c r="N436" i="4"/>
  <c r="J438" i="4"/>
  <c r="B440" i="4"/>
  <c r="H441" i="4"/>
  <c r="L442" i="4"/>
  <c r="N443" i="4"/>
  <c r="B445" i="4"/>
  <c r="D446" i="4"/>
  <c r="J111" i="4"/>
  <c r="E171" i="4"/>
  <c r="I205" i="4"/>
  <c r="J223" i="4"/>
  <c r="D235" i="4"/>
  <c r="B247" i="4"/>
  <c r="E256" i="4"/>
  <c r="K264" i="4"/>
  <c r="M272" i="4"/>
  <c r="B280" i="4"/>
  <c r="B287" i="4"/>
  <c r="M294" i="4"/>
  <c r="A301" i="4"/>
  <c r="K305" i="4"/>
  <c r="A311" i="4"/>
  <c r="F315" i="4"/>
  <c r="B319" i="4"/>
  <c r="H323" i="4"/>
  <c r="N326" i="4"/>
  <c r="I330" i="4"/>
  <c r="C334" i="4"/>
  <c r="G337" i="4"/>
  <c r="B341" i="4"/>
  <c r="G344" i="4"/>
  <c r="F347" i="4"/>
  <c r="B350" i="4"/>
  <c r="A353" i="4"/>
  <c r="K355" i="4"/>
  <c r="B358" i="4"/>
  <c r="G360" i="4"/>
  <c r="E362" i="4"/>
  <c r="A364" i="4"/>
  <c r="A366" i="4"/>
  <c r="M367" i="4"/>
  <c r="I369" i="4"/>
  <c r="G371" i="4"/>
  <c r="C373" i="4"/>
  <c r="C375" i="4"/>
  <c r="N376" i="4"/>
  <c r="H378" i="4"/>
  <c r="A380" i="4"/>
  <c r="L381" i="4"/>
  <c r="F383" i="4"/>
  <c r="C385" i="4"/>
  <c r="K386" i="4"/>
  <c r="G388" i="4"/>
  <c r="M389" i="4"/>
  <c r="E391" i="4"/>
  <c r="A393" i="4"/>
  <c r="G394" i="4"/>
  <c r="M395" i="4"/>
  <c r="I397" i="4"/>
  <c r="A399" i="4"/>
  <c r="G400" i="4"/>
  <c r="C402" i="4"/>
  <c r="I403" i="4"/>
  <c r="A405" i="4"/>
  <c r="K406" i="4"/>
  <c r="C408" i="4"/>
  <c r="I409" i="4"/>
  <c r="E411" i="4"/>
  <c r="K412" i="4"/>
  <c r="C414" i="4"/>
  <c r="M415" i="4"/>
  <c r="E417" i="4"/>
  <c r="K418" i="4"/>
  <c r="G420" i="4"/>
  <c r="M421" i="4"/>
  <c r="E423" i="4"/>
  <c r="A425" i="4"/>
  <c r="G426" i="4"/>
  <c r="M427" i="4"/>
  <c r="I429" i="4"/>
  <c r="A431" i="4"/>
  <c r="G432" i="4"/>
  <c r="C434" i="4"/>
  <c r="I435" i="4"/>
  <c r="A437" i="4"/>
  <c r="K438" i="4"/>
  <c r="C440" i="4"/>
  <c r="I441" i="4"/>
  <c r="M442" i="4"/>
  <c r="A444" i="4"/>
  <c r="C445" i="4"/>
  <c r="E446" i="4"/>
  <c r="G129" i="4"/>
  <c r="K177" i="4"/>
  <c r="M206" i="4"/>
  <c r="H226" i="4"/>
  <c r="I237" i="4"/>
  <c r="E247" i="4"/>
  <c r="A258" i="4"/>
  <c r="C266" i="4"/>
  <c r="C273" i="4"/>
  <c r="E281" i="4"/>
  <c r="K288" i="4"/>
  <c r="E295" i="4"/>
  <c r="B302" i="4"/>
  <c r="L306" i="4"/>
  <c r="F311" i="4"/>
  <c r="M315" i="4"/>
  <c r="A320" i="4"/>
  <c r="K323" i="4"/>
  <c r="B328" i="4"/>
  <c r="F331" i="4"/>
  <c r="F334" i="4"/>
  <c r="E338" i="4"/>
  <c r="L341" i="4"/>
  <c r="J344" i="4"/>
  <c r="I347" i="4"/>
  <c r="E350" i="4"/>
  <c r="D353" i="4"/>
  <c r="N355" i="4"/>
  <c r="K358" i="4"/>
  <c r="N360" i="4"/>
  <c r="J362" i="4"/>
  <c r="H364" i="4"/>
  <c r="D366" i="4"/>
  <c r="B368" i="4"/>
  <c r="B370" i="4"/>
  <c r="F133" i="4"/>
  <c r="A183" i="4"/>
  <c r="J209" i="4"/>
  <c r="C227" i="4"/>
  <c r="N238" i="4"/>
  <c r="F249" i="4"/>
  <c r="B258" i="4"/>
  <c r="D267" i="4"/>
  <c r="G274" i="4"/>
  <c r="G281" i="4"/>
  <c r="I289" i="4"/>
  <c r="E296" i="4"/>
  <c r="C302" i="4"/>
  <c r="G307" i="4"/>
  <c r="C312" i="4"/>
  <c r="N315" i="4"/>
  <c r="F320" i="4"/>
  <c r="H324" i="4"/>
  <c r="C328" i="4"/>
  <c r="G331" i="4"/>
  <c r="B335" i="4"/>
  <c r="J338" i="4"/>
  <c r="M341" i="4"/>
  <c r="K344" i="4"/>
  <c r="J347" i="4"/>
  <c r="F350" i="4"/>
  <c r="E353" i="4"/>
  <c r="A356" i="4"/>
  <c r="L358" i="4"/>
  <c r="A361" i="4"/>
  <c r="K362" i="4"/>
  <c r="I364" i="4"/>
  <c r="E366" i="4"/>
  <c r="E368" i="4"/>
  <c r="C370" i="4"/>
  <c r="M371" i="4"/>
  <c r="K373" i="4"/>
  <c r="G375" i="4"/>
  <c r="H133" i="4"/>
  <c r="C183" i="4"/>
  <c r="D210" i="4"/>
  <c r="D227" i="4"/>
  <c r="A239" i="4"/>
  <c r="H249" i="4"/>
  <c r="C258" i="4"/>
  <c r="E267" i="4"/>
  <c r="H274" i="4"/>
  <c r="H281" i="4"/>
  <c r="M289" i="4"/>
  <c r="L296" i="4"/>
  <c r="D302" i="4"/>
  <c r="H307" i="4"/>
  <c r="E312" i="4"/>
  <c r="A316" i="4"/>
  <c r="G320" i="4"/>
  <c r="I324" i="4"/>
  <c r="D328" i="4"/>
  <c r="H331" i="4"/>
  <c r="C335" i="4"/>
  <c r="K338" i="4"/>
  <c r="N341" i="4"/>
  <c r="D345" i="4"/>
  <c r="N347" i="4"/>
  <c r="M350" i="4"/>
  <c r="I353" i="4"/>
  <c r="H356" i="4"/>
  <c r="M358" i="4"/>
  <c r="B361" i="4"/>
  <c r="L362" i="4"/>
  <c r="J364" i="4"/>
  <c r="J366" i="4"/>
  <c r="F368" i="4"/>
  <c r="D370" i="4"/>
  <c r="N371" i="4"/>
  <c r="L373" i="4"/>
  <c r="L375" i="4"/>
  <c r="F377" i="4"/>
  <c r="M378" i="4"/>
  <c r="J380" i="4"/>
  <c r="D382" i="4"/>
  <c r="A384" i="4"/>
  <c r="I385" i="4"/>
  <c r="A146" i="4"/>
  <c r="G185" i="4"/>
  <c r="M212" i="4"/>
  <c r="M228" i="4"/>
  <c r="I239" i="4"/>
  <c r="G250" i="4"/>
  <c r="I259" i="4"/>
  <c r="G267" i="4"/>
  <c r="I275" i="4"/>
  <c r="A283" i="4"/>
  <c r="A290" i="4"/>
  <c r="G297" i="4"/>
  <c r="A303" i="4"/>
  <c r="I307" i="4"/>
  <c r="J312" i="4"/>
  <c r="L316" i="4"/>
  <c r="H320" i="4"/>
  <c r="N324" i="4"/>
  <c r="E328" i="4"/>
  <c r="N331" i="4"/>
  <c r="H335" i="4"/>
  <c r="L338" i="4"/>
  <c r="A342" i="4"/>
  <c r="F345" i="4"/>
  <c r="B348" i="4"/>
  <c r="A351" i="4"/>
  <c r="K353" i="4"/>
  <c r="J356" i="4"/>
  <c r="C359" i="4"/>
  <c r="C361" i="4"/>
  <c r="M362" i="4"/>
  <c r="M364" i="4"/>
  <c r="K366" i="4"/>
  <c r="G368" i="4"/>
  <c r="K146" i="4"/>
  <c r="H185" i="4"/>
  <c r="N212" i="4"/>
  <c r="N228" i="4"/>
  <c r="K239" i="4"/>
  <c r="A251" i="4"/>
  <c r="C260" i="4"/>
  <c r="H267" i="4"/>
  <c r="J275" i="4"/>
  <c r="B283" i="4"/>
  <c r="B290" i="4"/>
  <c r="H297" i="4"/>
  <c r="D303" i="4"/>
  <c r="L307" i="4"/>
  <c r="K312" i="4"/>
  <c r="M316" i="4"/>
  <c r="I320" i="4"/>
  <c r="A325" i="4"/>
  <c r="F328" i="4"/>
  <c r="A332" i="4"/>
  <c r="I335" i="4"/>
  <c r="M338" i="4"/>
  <c r="G342" i="4"/>
  <c r="G345" i="4"/>
  <c r="C348" i="4"/>
  <c r="B351" i="4"/>
  <c r="L353" i="4"/>
  <c r="K356" i="4"/>
  <c r="D359" i="4"/>
  <c r="D361" i="4"/>
  <c r="D363" i="4"/>
  <c r="N364" i="4"/>
  <c r="L366" i="4"/>
  <c r="H368" i="4"/>
  <c r="F370" i="4"/>
  <c r="F372" i="4"/>
  <c r="B374" i="4"/>
  <c r="N375" i="4"/>
  <c r="H1" i="4"/>
  <c r="D224" i="4"/>
  <c r="M257" i="4"/>
  <c r="C284" i="4"/>
  <c r="N303" i="4"/>
  <c r="J317" i="4"/>
  <c r="N330" i="4"/>
  <c r="K341" i="4"/>
  <c r="G351" i="4"/>
  <c r="F359" i="4"/>
  <c r="C365" i="4"/>
  <c r="K370" i="4"/>
  <c r="E375" i="4"/>
  <c r="J378" i="4"/>
  <c r="B381" i="4"/>
  <c r="E384" i="4"/>
  <c r="F387" i="4"/>
  <c r="N389" i="4"/>
  <c r="B392" i="4"/>
  <c r="D112" i="4"/>
  <c r="G226" i="4"/>
  <c r="N260" i="4"/>
  <c r="D284" i="4"/>
  <c r="A304" i="4"/>
  <c r="C319" i="4"/>
  <c r="A331" i="4"/>
  <c r="K342" i="4"/>
  <c r="H351" i="4"/>
  <c r="L359" i="4"/>
  <c r="B366" i="4"/>
  <c r="H371" i="4"/>
  <c r="F375" i="4"/>
  <c r="K378" i="4"/>
  <c r="N381" i="4"/>
  <c r="F384" i="4"/>
  <c r="G387" i="4"/>
  <c r="A390" i="4"/>
  <c r="C392" i="4"/>
  <c r="K394" i="4"/>
  <c r="M396" i="4"/>
  <c r="G399" i="4"/>
  <c r="E402" i="4"/>
  <c r="G404" i="4"/>
  <c r="A407" i="4"/>
  <c r="C409" i="4"/>
  <c r="K411" i="4"/>
  <c r="E414" i="4"/>
  <c r="G416" i="4"/>
  <c r="E419" i="4"/>
  <c r="C421" i="4"/>
  <c r="A424" i="4"/>
  <c r="I426" i="4"/>
  <c r="K428" i="4"/>
  <c r="E431" i="4"/>
  <c r="G433" i="4"/>
  <c r="A436" i="4"/>
  <c r="M438" i="4"/>
  <c r="A441" i="4"/>
  <c r="C443" i="4"/>
  <c r="K444" i="4"/>
  <c r="K446" i="4"/>
  <c r="N447" i="4"/>
  <c r="B449" i="4"/>
  <c r="D450" i="4"/>
  <c r="F451" i="4"/>
  <c r="H452" i="4"/>
  <c r="J453" i="4"/>
  <c r="L454" i="4"/>
  <c r="N455" i="4"/>
  <c r="B457" i="4"/>
  <c r="D458" i="4"/>
  <c r="F459" i="4"/>
  <c r="H460" i="4"/>
  <c r="J461" i="4"/>
  <c r="L462" i="4"/>
  <c r="N463" i="4"/>
  <c r="B465" i="4"/>
  <c r="D466" i="4"/>
  <c r="F467" i="4"/>
  <c r="H468" i="4"/>
  <c r="J469" i="4"/>
  <c r="L470" i="4"/>
  <c r="N471" i="4"/>
  <c r="B473" i="4"/>
  <c r="D474" i="4"/>
  <c r="F475" i="4"/>
  <c r="H476" i="4"/>
  <c r="J477" i="4"/>
  <c r="L478" i="4"/>
  <c r="N479" i="4"/>
  <c r="B481" i="4"/>
  <c r="D482" i="4"/>
  <c r="F483" i="4"/>
  <c r="H484" i="4"/>
  <c r="J485" i="4"/>
  <c r="L486" i="4"/>
  <c r="N487" i="4"/>
  <c r="B489" i="4"/>
  <c r="D490" i="4"/>
  <c r="F491" i="4"/>
  <c r="H492" i="4"/>
  <c r="J493" i="4"/>
  <c r="L494" i="4"/>
  <c r="N495" i="4"/>
  <c r="B497" i="4"/>
  <c r="D498" i="4"/>
  <c r="F499" i="4"/>
  <c r="H500" i="4"/>
  <c r="J501" i="4"/>
  <c r="L502" i="4"/>
  <c r="N503" i="4"/>
  <c r="B505" i="4"/>
  <c r="D506" i="4"/>
  <c r="F507" i="4"/>
  <c r="H508" i="4"/>
  <c r="J509" i="4"/>
  <c r="L510" i="4"/>
  <c r="G128" i="4"/>
  <c r="J230" i="4"/>
  <c r="A261" i="4"/>
  <c r="F284" i="4"/>
  <c r="L305" i="4"/>
  <c r="N319" i="4"/>
  <c r="J332" i="4"/>
  <c r="B343" i="4"/>
  <c r="I351" i="4"/>
  <c r="H360" i="4"/>
  <c r="C366" i="4"/>
  <c r="K371" i="4"/>
  <c r="M375" i="4"/>
  <c r="L378" i="4"/>
  <c r="A382" i="4"/>
  <c r="G384" i="4"/>
  <c r="H387" i="4"/>
  <c r="B390" i="4"/>
  <c r="D392" i="4"/>
  <c r="L394" i="4"/>
  <c r="J397" i="4"/>
  <c r="L399" i="4"/>
  <c r="F402" i="4"/>
  <c r="H404" i="4"/>
  <c r="B407" i="4"/>
  <c r="J409" i="4"/>
  <c r="L411" i="4"/>
  <c r="J414" i="4"/>
  <c r="H416" i="4"/>
  <c r="F419" i="4"/>
  <c r="N421" i="4"/>
  <c r="B424" i="4"/>
  <c r="J426" i="4"/>
  <c r="L428" i="4"/>
  <c r="F431" i="4"/>
  <c r="D434" i="4"/>
  <c r="F436" i="4"/>
  <c r="N438" i="4"/>
  <c r="B441" i="4"/>
  <c r="D443" i="4"/>
  <c r="D445" i="4"/>
  <c r="L446" i="4"/>
  <c r="A448" i="4"/>
  <c r="C449" i="4"/>
  <c r="E450" i="4"/>
  <c r="G451" i="4"/>
  <c r="I452" i="4"/>
  <c r="K453" i="4"/>
  <c r="M454" i="4"/>
  <c r="A456" i="4"/>
  <c r="C457" i="4"/>
  <c r="E458" i="4"/>
  <c r="G459" i="4"/>
  <c r="I460" i="4"/>
  <c r="K461" i="4"/>
  <c r="M462" i="4"/>
  <c r="A464" i="4"/>
  <c r="C465" i="4"/>
  <c r="E466" i="4"/>
  <c r="G467" i="4"/>
  <c r="I468" i="4"/>
  <c r="K469" i="4"/>
  <c r="M470" i="4"/>
  <c r="A472" i="4"/>
  <c r="C473" i="4"/>
  <c r="E474" i="4"/>
  <c r="G475" i="4"/>
  <c r="I476" i="4"/>
  <c r="K477" i="4"/>
  <c r="M478" i="4"/>
  <c r="A480" i="4"/>
  <c r="C481" i="4"/>
  <c r="E482" i="4"/>
  <c r="G483" i="4"/>
  <c r="M153" i="4"/>
  <c r="K230" i="4"/>
  <c r="J261" i="4"/>
  <c r="C287" i="4"/>
  <c r="K306" i="4"/>
  <c r="F321" i="4"/>
  <c r="K332" i="4"/>
  <c r="C343" i="4"/>
  <c r="B353" i="4"/>
  <c r="I360" i="4"/>
  <c r="M366" i="4"/>
  <c r="L371" i="4"/>
  <c r="A376" i="4"/>
  <c r="D379" i="4"/>
  <c r="B382" i="4"/>
  <c r="D385" i="4"/>
  <c r="I387" i="4"/>
  <c r="C390" i="4"/>
  <c r="E392" i="4"/>
  <c r="M394" i="4"/>
  <c r="K397" i="4"/>
  <c r="M399" i="4"/>
  <c r="G402" i="4"/>
  <c r="I404" i="4"/>
  <c r="C407" i="4"/>
  <c r="K409" i="4"/>
  <c r="M411" i="4"/>
  <c r="K414" i="4"/>
  <c r="I416" i="4"/>
  <c r="G419" i="4"/>
  <c r="A422" i="4"/>
  <c r="C424" i="4"/>
  <c r="K426" i="4"/>
  <c r="M428" i="4"/>
  <c r="G431" i="4"/>
  <c r="E434" i="4"/>
  <c r="G436" i="4"/>
  <c r="A439" i="4"/>
  <c r="C441" i="4"/>
  <c r="E443" i="4"/>
  <c r="E445" i="4"/>
  <c r="M446" i="4"/>
  <c r="B448" i="4"/>
  <c r="D449" i="4"/>
  <c r="F450" i="4"/>
  <c r="H451" i="4"/>
  <c r="J452" i="4"/>
  <c r="L453" i="4"/>
  <c r="N454" i="4"/>
  <c r="B456" i="4"/>
  <c r="D457" i="4"/>
  <c r="F458" i="4"/>
  <c r="H459" i="4"/>
  <c r="J460" i="4"/>
  <c r="L461" i="4"/>
  <c r="N462" i="4"/>
  <c r="B464" i="4"/>
  <c r="D465" i="4"/>
  <c r="F466" i="4"/>
  <c r="H467" i="4"/>
  <c r="J468" i="4"/>
  <c r="L469" i="4"/>
  <c r="N470" i="4"/>
  <c r="B472" i="4"/>
  <c r="D473" i="4"/>
  <c r="F474" i="4"/>
  <c r="H475" i="4"/>
  <c r="J476" i="4"/>
  <c r="L477" i="4"/>
  <c r="N478" i="4"/>
  <c r="B480" i="4"/>
  <c r="D481" i="4"/>
  <c r="F482" i="4"/>
  <c r="H483" i="4"/>
  <c r="J484" i="4"/>
  <c r="L485" i="4"/>
  <c r="N486" i="4"/>
  <c r="B488" i="4"/>
  <c r="D489" i="4"/>
  <c r="F490" i="4"/>
  <c r="H491" i="4"/>
  <c r="J492" i="4"/>
  <c r="L493" i="4"/>
  <c r="N494" i="4"/>
  <c r="B496" i="4"/>
  <c r="D497" i="4"/>
  <c r="F498" i="4"/>
  <c r="H499" i="4"/>
  <c r="J500" i="4"/>
  <c r="L501" i="4"/>
  <c r="N502" i="4"/>
  <c r="B504" i="4"/>
  <c r="D505" i="4"/>
  <c r="F506" i="4"/>
  <c r="H507" i="4"/>
  <c r="J508" i="4"/>
  <c r="L509" i="4"/>
  <c r="N510" i="4"/>
  <c r="N153" i="4"/>
  <c r="D231" i="4"/>
  <c r="L264" i="4"/>
  <c r="G288" i="4"/>
  <c r="I308" i="4"/>
  <c r="G321" i="4"/>
  <c r="L332" i="4"/>
  <c r="H344" i="4"/>
  <c r="C353" i="4"/>
  <c r="G361" i="4"/>
  <c r="N366" i="4"/>
  <c r="A372" i="4"/>
  <c r="B376" i="4"/>
  <c r="E379" i="4"/>
  <c r="C382" i="4"/>
  <c r="F385" i="4"/>
  <c r="J387" i="4"/>
  <c r="D390" i="4"/>
  <c r="B393" i="4"/>
  <c r="D395" i="4"/>
  <c r="L397" i="4"/>
  <c r="N399" i="4"/>
  <c r="H402" i="4"/>
  <c r="B405" i="4"/>
  <c r="D407" i="4"/>
  <c r="B410" i="4"/>
  <c r="N411" i="4"/>
  <c r="L414" i="4"/>
  <c r="F417" i="4"/>
  <c r="H419" i="4"/>
  <c r="B422" i="4"/>
  <c r="D424" i="4"/>
  <c r="L426" i="4"/>
  <c r="J429" i="4"/>
  <c r="L431" i="4"/>
  <c r="F434" i="4"/>
  <c r="H436" i="4"/>
  <c r="B439" i="4"/>
  <c r="J441" i="4"/>
  <c r="F443" i="4"/>
  <c r="F445" i="4"/>
  <c r="N446" i="4"/>
  <c r="C448" i="4"/>
  <c r="E449" i="4"/>
  <c r="G450" i="4"/>
  <c r="I451" i="4"/>
  <c r="K452" i="4"/>
  <c r="M453" i="4"/>
  <c r="A455" i="4"/>
  <c r="C456" i="4"/>
  <c r="E457" i="4"/>
  <c r="G458" i="4"/>
  <c r="I459" i="4"/>
  <c r="K460" i="4"/>
  <c r="M461" i="4"/>
  <c r="A463" i="4"/>
  <c r="C464" i="4"/>
  <c r="E465" i="4"/>
  <c r="G466" i="4"/>
  <c r="I467" i="4"/>
  <c r="K468" i="4"/>
  <c r="M469" i="4"/>
  <c r="A471" i="4"/>
  <c r="C472" i="4"/>
  <c r="E473" i="4"/>
  <c r="G474" i="4"/>
  <c r="I475" i="4"/>
  <c r="K476" i="4"/>
  <c r="M477" i="4"/>
  <c r="A479" i="4"/>
  <c r="C480" i="4"/>
  <c r="E481" i="4"/>
  <c r="G482" i="4"/>
  <c r="I483" i="4"/>
  <c r="K484" i="4"/>
  <c r="M485" i="4"/>
  <c r="A487" i="4"/>
  <c r="C488" i="4"/>
  <c r="E489" i="4"/>
  <c r="G490" i="4"/>
  <c r="I491" i="4"/>
  <c r="K492" i="4"/>
  <c r="M493" i="4"/>
  <c r="A495" i="4"/>
  <c r="C496" i="4"/>
  <c r="E497" i="4"/>
  <c r="G498" i="4"/>
  <c r="I499" i="4"/>
  <c r="K500" i="4"/>
  <c r="M501" i="4"/>
  <c r="A503" i="4"/>
  <c r="C504" i="4"/>
  <c r="E505" i="4"/>
  <c r="G506" i="4"/>
  <c r="I507" i="4"/>
  <c r="K508" i="4"/>
  <c r="M509" i="4"/>
  <c r="N154" i="4"/>
  <c r="E235" i="4"/>
  <c r="B266" i="4"/>
  <c r="F291" i="4"/>
  <c r="J308" i="4"/>
  <c r="L321" i="4"/>
  <c r="D334" i="4"/>
  <c r="I344" i="4"/>
  <c r="F354" i="4"/>
  <c r="H361" i="4"/>
  <c r="C367" i="4"/>
  <c r="G372" i="4"/>
  <c r="D376" i="4"/>
  <c r="F379" i="4"/>
  <c r="E382" i="4"/>
  <c r="G385" i="4"/>
  <c r="K387" i="4"/>
  <c r="E390" i="4"/>
  <c r="C393" i="4"/>
  <c r="E395" i="4"/>
  <c r="M397" i="4"/>
  <c r="A400" i="4"/>
  <c r="I402" i="4"/>
  <c r="C405" i="4"/>
  <c r="E407" i="4"/>
  <c r="C410" i="4"/>
  <c r="A412" i="4"/>
  <c r="M414" i="4"/>
  <c r="G417" i="4"/>
  <c r="I419" i="4"/>
  <c r="C422" i="4"/>
  <c r="E424" i="4"/>
  <c r="M426" i="4"/>
  <c r="K429" i="4"/>
  <c r="M431" i="4"/>
  <c r="G434" i="4"/>
  <c r="I436" i="4"/>
  <c r="C439" i="4"/>
  <c r="K441" i="4"/>
  <c r="G443" i="4"/>
  <c r="G445" i="4"/>
  <c r="A447" i="4"/>
  <c r="D448" i="4"/>
  <c r="F449" i="4"/>
  <c r="H450" i="4"/>
  <c r="J451" i="4"/>
  <c r="L452" i="4"/>
  <c r="N453" i="4"/>
  <c r="B455" i="4"/>
  <c r="D456" i="4"/>
  <c r="F457" i="4"/>
  <c r="H458" i="4"/>
  <c r="J459" i="4"/>
  <c r="L460" i="4"/>
  <c r="N461" i="4"/>
  <c r="B463" i="4"/>
  <c r="D464" i="4"/>
  <c r="F465" i="4"/>
  <c r="H466" i="4"/>
  <c r="J467" i="4"/>
  <c r="L468" i="4"/>
  <c r="N469" i="4"/>
  <c r="B471" i="4"/>
  <c r="D472" i="4"/>
  <c r="F473" i="4"/>
  <c r="H474" i="4"/>
  <c r="J475" i="4"/>
  <c r="L476" i="4"/>
  <c r="N477" i="4"/>
  <c r="B479" i="4"/>
  <c r="D480" i="4"/>
  <c r="F481" i="4"/>
  <c r="H482" i="4"/>
  <c r="J483" i="4"/>
  <c r="L484" i="4"/>
  <c r="N485" i="4"/>
  <c r="B487" i="4"/>
  <c r="D488" i="4"/>
  <c r="F489" i="4"/>
  <c r="H490" i="4"/>
  <c r="J491" i="4"/>
  <c r="L492" i="4"/>
  <c r="N493" i="4"/>
  <c r="B495" i="4"/>
  <c r="D496" i="4"/>
  <c r="F497" i="4"/>
  <c r="H498" i="4"/>
  <c r="J499" i="4"/>
  <c r="L500" i="4"/>
  <c r="N501" i="4"/>
  <c r="B503" i="4"/>
  <c r="D504" i="4"/>
  <c r="F505" i="4"/>
  <c r="H506" i="4"/>
  <c r="J507" i="4"/>
  <c r="L508" i="4"/>
  <c r="N509" i="4"/>
  <c r="B511" i="4"/>
  <c r="K171" i="4"/>
  <c r="H237" i="4"/>
  <c r="L268" i="4"/>
  <c r="G291" i="4"/>
  <c r="C309" i="4"/>
  <c r="I323" i="4"/>
  <c r="E334" i="4"/>
  <c r="L345" i="4"/>
  <c r="G354" i="4"/>
  <c r="I361" i="4"/>
  <c r="N367" i="4"/>
  <c r="H372" i="4"/>
  <c r="A377" i="4"/>
  <c r="G379" i="4"/>
  <c r="J382" i="4"/>
  <c r="H385" i="4"/>
  <c r="H388" i="4"/>
  <c r="J390" i="4"/>
  <c r="D393" i="4"/>
  <c r="F395" i="4"/>
  <c r="N397" i="4"/>
  <c r="H400" i="4"/>
  <c r="J402" i="4"/>
  <c r="H405" i="4"/>
  <c r="F407" i="4"/>
  <c r="D410" i="4"/>
  <c r="L412" i="4"/>
  <c r="N414" i="4"/>
  <c r="H417" i="4"/>
  <c r="J419" i="4"/>
  <c r="D422" i="4"/>
  <c r="B425" i="4"/>
  <c r="D427" i="4"/>
  <c r="L429" i="4"/>
  <c r="N431" i="4"/>
  <c r="H434" i="4"/>
  <c r="B437" i="4"/>
  <c r="D439" i="4"/>
  <c r="N441" i="4"/>
  <c r="H443" i="4"/>
  <c r="H445" i="4"/>
  <c r="B447" i="4"/>
  <c r="E448" i="4"/>
  <c r="G449" i="4"/>
  <c r="I450" i="4"/>
  <c r="K451" i="4"/>
  <c r="M452" i="4"/>
  <c r="A454" i="4"/>
  <c r="C455" i="4"/>
  <c r="E456" i="4"/>
  <c r="G457" i="4"/>
  <c r="I458" i="4"/>
  <c r="K459" i="4"/>
  <c r="M460" i="4"/>
  <c r="A462" i="4"/>
  <c r="C463" i="4"/>
  <c r="E464" i="4"/>
  <c r="G465" i="4"/>
  <c r="I466" i="4"/>
  <c r="K467" i="4"/>
  <c r="M468" i="4"/>
  <c r="A470" i="4"/>
  <c r="C471" i="4"/>
  <c r="E472" i="4"/>
  <c r="G473" i="4"/>
  <c r="I474" i="4"/>
  <c r="K475" i="4"/>
  <c r="M476" i="4"/>
  <c r="A478" i="4"/>
  <c r="C479" i="4"/>
  <c r="E480" i="4"/>
  <c r="G481" i="4"/>
  <c r="I482" i="4"/>
  <c r="K483" i="4"/>
  <c r="M484" i="4"/>
  <c r="A486" i="4"/>
  <c r="C487" i="4"/>
  <c r="E488" i="4"/>
  <c r="G489" i="4"/>
  <c r="I490" i="4"/>
  <c r="K491" i="4"/>
  <c r="M492" i="4"/>
  <c r="A494" i="4"/>
  <c r="C495" i="4"/>
  <c r="E496" i="4"/>
  <c r="G497" i="4"/>
  <c r="I498" i="4"/>
  <c r="K499" i="4"/>
  <c r="M500" i="4"/>
  <c r="A502" i="4"/>
  <c r="C503" i="4"/>
  <c r="E504" i="4"/>
  <c r="G505" i="4"/>
  <c r="I506" i="4"/>
  <c r="K507" i="4"/>
  <c r="M508" i="4"/>
  <c r="A510" i="4"/>
  <c r="J177" i="4"/>
  <c r="D241" i="4"/>
  <c r="M268" i="4"/>
  <c r="H292" i="4"/>
  <c r="D311" i="4"/>
  <c r="J323" i="4"/>
  <c r="N335" i="4"/>
  <c r="M345" i="4"/>
  <c r="H354" i="4"/>
  <c r="F362" i="4"/>
  <c r="A368" i="4"/>
  <c r="I372" i="4"/>
  <c r="B377" i="4"/>
  <c r="H379" i="4"/>
  <c r="K382" i="4"/>
  <c r="J385" i="4"/>
  <c r="I388" i="4"/>
  <c r="K390" i="4"/>
  <c r="E393" i="4"/>
  <c r="G395" i="4"/>
  <c r="A398" i="4"/>
  <c r="I400" i="4"/>
  <c r="K402" i="4"/>
  <c r="I405" i="4"/>
  <c r="G407" i="4"/>
  <c r="E410" i="4"/>
  <c r="M412" i="4"/>
  <c r="A415" i="4"/>
  <c r="I417" i="4"/>
  <c r="K419" i="4"/>
  <c r="E422" i="4"/>
  <c r="C425" i="4"/>
  <c r="E427" i="4"/>
  <c r="M429" i="4"/>
  <c r="A432" i="4"/>
  <c r="I434" i="4"/>
  <c r="C437" i="4"/>
  <c r="E439" i="4"/>
  <c r="A442" i="4"/>
  <c r="I443" i="4"/>
  <c r="I445" i="4"/>
  <c r="D447" i="4"/>
  <c r="F448" i="4"/>
  <c r="H449" i="4"/>
  <c r="J450" i="4"/>
  <c r="L451" i="4"/>
  <c r="N452" i="4"/>
  <c r="B454" i="4"/>
  <c r="D455" i="4"/>
  <c r="F456" i="4"/>
  <c r="H457" i="4"/>
  <c r="J458" i="4"/>
  <c r="L459" i="4"/>
  <c r="N460" i="4"/>
  <c r="B462" i="4"/>
  <c r="D463" i="4"/>
  <c r="F464" i="4"/>
  <c r="H465" i="4"/>
  <c r="J466" i="4"/>
  <c r="L467" i="4"/>
  <c r="N468" i="4"/>
  <c r="B470" i="4"/>
  <c r="D471" i="4"/>
  <c r="F472" i="4"/>
  <c r="H473" i="4"/>
  <c r="J474" i="4"/>
  <c r="L475" i="4"/>
  <c r="N476" i="4"/>
  <c r="B478" i="4"/>
  <c r="D479" i="4"/>
  <c r="F480" i="4"/>
  <c r="H481" i="4"/>
  <c r="J482" i="4"/>
  <c r="L483" i="4"/>
  <c r="N484" i="4"/>
  <c r="B486" i="4"/>
  <c r="D487" i="4"/>
  <c r="F488" i="4"/>
  <c r="H489" i="4"/>
  <c r="J490" i="4"/>
  <c r="L491" i="4"/>
  <c r="N492" i="4"/>
  <c r="B494" i="4"/>
  <c r="D495" i="4"/>
  <c r="F496" i="4"/>
  <c r="D192" i="4"/>
  <c r="E241" i="4"/>
  <c r="N269" i="4"/>
  <c r="N294" i="4"/>
  <c r="E311" i="4"/>
  <c r="B325" i="4"/>
  <c r="A336" i="4"/>
  <c r="C346" i="4"/>
  <c r="L355" i="4"/>
  <c r="I362" i="4"/>
  <c r="I368" i="4"/>
  <c r="H373" i="4"/>
  <c r="C377" i="4"/>
  <c r="F380" i="4"/>
  <c r="L382" i="4"/>
  <c r="K385" i="4"/>
  <c r="J388" i="4"/>
  <c r="L390" i="4"/>
  <c r="K192" i="4"/>
  <c r="J242" i="4"/>
  <c r="N272" i="4"/>
  <c r="D295" i="4"/>
  <c r="B313" i="4"/>
  <c r="C325" i="4"/>
  <c r="B336" i="4"/>
  <c r="G347" i="4"/>
  <c r="M355" i="4"/>
  <c r="E363" i="4"/>
  <c r="N368" i="4"/>
  <c r="I373" i="4"/>
  <c r="D377" i="4"/>
  <c r="G380" i="4"/>
  <c r="M382" i="4"/>
  <c r="B386" i="4"/>
  <c r="K388" i="4"/>
  <c r="M390" i="4"/>
  <c r="G393" i="4"/>
  <c r="A396" i="4"/>
  <c r="C398" i="4"/>
  <c r="A401" i="4"/>
  <c r="M402" i="4"/>
  <c r="K405" i="4"/>
  <c r="E408" i="4"/>
  <c r="G410" i="4"/>
  <c r="A413" i="4"/>
  <c r="C415" i="4"/>
  <c r="K417" i="4"/>
  <c r="I420" i="4"/>
  <c r="K422" i="4"/>
  <c r="E425" i="4"/>
  <c r="G427" i="4"/>
  <c r="A430" i="4"/>
  <c r="I432" i="4"/>
  <c r="K434" i="4"/>
  <c r="I437" i="4"/>
  <c r="G439" i="4"/>
  <c r="C442" i="4"/>
  <c r="C444" i="4"/>
  <c r="K445" i="4"/>
  <c r="F447" i="4"/>
  <c r="H448" i="4"/>
  <c r="J449" i="4"/>
  <c r="L450" i="4"/>
  <c r="N451" i="4"/>
  <c r="B453" i="4"/>
  <c r="D454" i="4"/>
  <c r="F455" i="4"/>
  <c r="H456" i="4"/>
  <c r="J457" i="4"/>
  <c r="L458" i="4"/>
  <c r="N459" i="4"/>
  <c r="B461" i="4"/>
  <c r="D462" i="4"/>
  <c r="F463" i="4"/>
  <c r="H464" i="4"/>
  <c r="J465" i="4"/>
  <c r="L466" i="4"/>
  <c r="N467" i="4"/>
  <c r="B469" i="4"/>
  <c r="D470" i="4"/>
  <c r="F471" i="4"/>
  <c r="H472" i="4"/>
  <c r="J473" i="4"/>
  <c r="L474" i="4"/>
  <c r="N475" i="4"/>
  <c r="B477" i="4"/>
  <c r="D478" i="4"/>
  <c r="F479" i="4"/>
  <c r="H480" i="4"/>
  <c r="J481" i="4"/>
  <c r="L482" i="4"/>
  <c r="N483" i="4"/>
  <c r="B485" i="4"/>
  <c r="D486" i="4"/>
  <c r="F487" i="4"/>
  <c r="H488" i="4"/>
  <c r="J489" i="4"/>
  <c r="L490" i="4"/>
  <c r="F196" i="4"/>
  <c r="C247" i="4"/>
  <c r="B273" i="4"/>
  <c r="I297" i="4"/>
  <c r="C313" i="4"/>
  <c r="N325" i="4"/>
  <c r="H337" i="4"/>
  <c r="H347" i="4"/>
  <c r="B357" i="4"/>
  <c r="F363" i="4"/>
  <c r="A369" i="4"/>
  <c r="J373" i="4"/>
  <c r="G377" i="4"/>
  <c r="H380" i="4"/>
  <c r="G383" i="4"/>
  <c r="C386" i="4"/>
  <c r="L388" i="4"/>
  <c r="F391" i="4"/>
  <c r="H393" i="4"/>
  <c r="F396" i="4"/>
  <c r="D398" i="4"/>
  <c r="B401" i="4"/>
  <c r="J403" i="4"/>
  <c r="L405" i="4"/>
  <c r="F408" i="4"/>
  <c r="H410" i="4"/>
  <c r="B413" i="4"/>
  <c r="N415" i="4"/>
  <c r="B418" i="4"/>
  <c r="J420" i="4"/>
  <c r="L422" i="4"/>
  <c r="F425" i="4"/>
  <c r="N427" i="4"/>
  <c r="B430" i="4"/>
  <c r="N432" i="4"/>
  <c r="L434" i="4"/>
  <c r="J437" i="4"/>
  <c r="D440" i="4"/>
  <c r="D442" i="4"/>
  <c r="D444" i="4"/>
  <c r="L445" i="4"/>
  <c r="G447" i="4"/>
  <c r="I448" i="4"/>
  <c r="K449" i="4"/>
  <c r="M450" i="4"/>
  <c r="A452" i="4"/>
  <c r="C453" i="4"/>
  <c r="E454" i="4"/>
  <c r="G455" i="4"/>
  <c r="I456" i="4"/>
  <c r="K457" i="4"/>
  <c r="M458" i="4"/>
  <c r="A460" i="4"/>
  <c r="C461" i="4"/>
  <c r="E462" i="4"/>
  <c r="G463" i="4"/>
  <c r="I464" i="4"/>
  <c r="K465" i="4"/>
  <c r="M466" i="4"/>
  <c r="A468" i="4"/>
  <c r="C469" i="4"/>
  <c r="E470" i="4"/>
  <c r="G471" i="4"/>
  <c r="I472" i="4"/>
  <c r="K473" i="4"/>
  <c r="M474" i="4"/>
  <c r="A476" i="4"/>
  <c r="C477" i="4"/>
  <c r="E478" i="4"/>
  <c r="G479" i="4"/>
  <c r="I480" i="4"/>
  <c r="K481" i="4"/>
  <c r="J205" i="4"/>
  <c r="D247" i="4"/>
  <c r="L275" i="4"/>
  <c r="M297" i="4"/>
  <c r="J313" i="4"/>
  <c r="F327" i="4"/>
  <c r="D338" i="4"/>
  <c r="K348" i="4"/>
  <c r="C357" i="4"/>
  <c r="G363" i="4"/>
  <c r="J369" i="4"/>
  <c r="A374" i="4"/>
  <c r="H377" i="4"/>
  <c r="I380" i="4"/>
  <c r="L383" i="4"/>
  <c r="D386" i="4"/>
  <c r="M388" i="4"/>
  <c r="G391" i="4"/>
  <c r="I393" i="4"/>
  <c r="G396" i="4"/>
  <c r="E398" i="4"/>
  <c r="C401" i="4"/>
  <c r="K403" i="4"/>
  <c r="M405" i="4"/>
  <c r="G408" i="4"/>
  <c r="I410" i="4"/>
  <c r="C413" i="4"/>
  <c r="A416" i="4"/>
  <c r="C418" i="4"/>
  <c r="K420" i="4"/>
  <c r="M422" i="4"/>
  <c r="G425" i="4"/>
  <c r="A428" i="4"/>
  <c r="C430" i="4"/>
  <c r="A433" i="4"/>
  <c r="M434" i="4"/>
  <c r="K437" i="4"/>
  <c r="E440" i="4"/>
  <c r="E442" i="4"/>
  <c r="E444" i="4"/>
  <c r="M445" i="4"/>
  <c r="H447" i="4"/>
  <c r="J448" i="4"/>
  <c r="L449" i="4"/>
  <c r="N450" i="4"/>
  <c r="B452" i="4"/>
  <c r="D453" i="4"/>
  <c r="F454" i="4"/>
  <c r="H455" i="4"/>
  <c r="J456" i="4"/>
  <c r="L457" i="4"/>
  <c r="N458" i="4"/>
  <c r="B460" i="4"/>
  <c r="D461" i="4"/>
  <c r="F462" i="4"/>
  <c r="H463" i="4"/>
  <c r="J464" i="4"/>
  <c r="L465" i="4"/>
  <c r="N466" i="4"/>
  <c r="I206" i="4"/>
  <c r="D251" i="4"/>
  <c r="M275" i="4"/>
  <c r="B299" i="4"/>
  <c r="G315" i="4"/>
  <c r="G327" i="4"/>
  <c r="N338" i="4"/>
  <c r="L348" i="4"/>
  <c r="D357" i="4"/>
  <c r="F364" i="4"/>
  <c r="K369" i="4"/>
  <c r="C374" i="4"/>
  <c r="I377" i="4"/>
  <c r="L380" i="4"/>
  <c r="M383" i="4"/>
  <c r="L386" i="4"/>
  <c r="N388" i="4"/>
  <c r="L391" i="4"/>
  <c r="J393" i="4"/>
  <c r="H396" i="4"/>
  <c r="B399" i="4"/>
  <c r="D401" i="4"/>
  <c r="L403" i="4"/>
  <c r="N405" i="4"/>
  <c r="H408" i="4"/>
  <c r="F411" i="4"/>
  <c r="H413" i="4"/>
  <c r="B416" i="4"/>
  <c r="D418" i="4"/>
  <c r="L420" i="4"/>
  <c r="F423" i="4"/>
  <c r="H425" i="4"/>
  <c r="F428" i="4"/>
  <c r="D430" i="4"/>
  <c r="B433" i="4"/>
  <c r="J435" i="4"/>
  <c r="L437" i="4"/>
  <c r="F440" i="4"/>
  <c r="F442" i="4"/>
  <c r="F444" i="4"/>
  <c r="F446" i="4"/>
  <c r="I447" i="4"/>
  <c r="K448" i="4"/>
  <c r="M449" i="4"/>
  <c r="A451" i="4"/>
  <c r="C452" i="4"/>
  <c r="E453" i="4"/>
  <c r="G454" i="4"/>
  <c r="I455" i="4"/>
  <c r="K456" i="4"/>
  <c r="M457" i="4"/>
  <c r="A459" i="4"/>
  <c r="C460" i="4"/>
  <c r="E461" i="4"/>
  <c r="G462" i="4"/>
  <c r="I463" i="4"/>
  <c r="K464" i="4"/>
  <c r="M465" i="4"/>
  <c r="A467" i="4"/>
  <c r="D214" i="4"/>
  <c r="E251" i="4"/>
  <c r="F277" i="4"/>
  <c r="D301" i="4"/>
  <c r="L315" i="4"/>
  <c r="B329" i="4"/>
  <c r="J339" i="4"/>
  <c r="M348" i="4"/>
  <c r="G358" i="4"/>
  <c r="G364" i="4"/>
  <c r="E370" i="4"/>
  <c r="D374" i="4"/>
  <c r="J377" i="4"/>
  <c r="M380" i="4"/>
  <c r="N383" i="4"/>
  <c r="M386" i="4"/>
  <c r="A389" i="4"/>
  <c r="M391" i="4"/>
  <c r="K393" i="4"/>
  <c r="I396" i="4"/>
  <c r="C399" i="4"/>
  <c r="E401" i="4"/>
  <c r="M403" i="4"/>
  <c r="A406" i="4"/>
  <c r="I408" i="4"/>
  <c r="G411" i="4"/>
  <c r="I413" i="4"/>
  <c r="C416" i="4"/>
  <c r="E418" i="4"/>
  <c r="M420" i="4"/>
  <c r="G423" i="4"/>
  <c r="I425" i="4"/>
  <c r="G428" i="4"/>
  <c r="E430" i="4"/>
  <c r="C433" i="4"/>
  <c r="K435" i="4"/>
  <c r="M437" i="4"/>
  <c r="G440" i="4"/>
  <c r="G442" i="4"/>
  <c r="G444" i="4"/>
  <c r="G446" i="4"/>
  <c r="J447" i="4"/>
  <c r="L448" i="4"/>
  <c r="N449" i="4"/>
  <c r="B451" i="4"/>
  <c r="D452" i="4"/>
  <c r="F453" i="4"/>
  <c r="H454" i="4"/>
  <c r="J455" i="4"/>
  <c r="L456" i="4"/>
  <c r="N457" i="4"/>
  <c r="B459" i="4"/>
  <c r="D460" i="4"/>
  <c r="F461" i="4"/>
  <c r="H462" i="4"/>
  <c r="J463" i="4"/>
  <c r="L464" i="4"/>
  <c r="N465" i="4"/>
  <c r="B467" i="4"/>
  <c r="D468" i="4"/>
  <c r="F469" i="4"/>
  <c r="H470" i="4"/>
  <c r="J471" i="4"/>
  <c r="L472" i="4"/>
  <c r="N473" i="4"/>
  <c r="B475" i="4"/>
  <c r="D476" i="4"/>
  <c r="F477" i="4"/>
  <c r="H478" i="4"/>
  <c r="J479" i="4"/>
  <c r="L480" i="4"/>
  <c r="N481" i="4"/>
  <c r="E214" i="4"/>
  <c r="I358" i="4"/>
  <c r="B389" i="4"/>
  <c r="N400" i="4"/>
  <c r="F410" i="4"/>
  <c r="H420" i="4"/>
  <c r="N429" i="4"/>
  <c r="F439" i="4"/>
  <c r="E447" i="4"/>
  <c r="M451" i="4"/>
  <c r="G456" i="4"/>
  <c r="A461" i="4"/>
  <c r="I465" i="4"/>
  <c r="E469" i="4"/>
  <c r="G472" i="4"/>
  <c r="D475" i="4"/>
  <c r="G478" i="4"/>
  <c r="I481" i="4"/>
  <c r="B484" i="4"/>
  <c r="H217" i="4"/>
  <c r="E359" i="4"/>
  <c r="C389" i="4"/>
  <c r="F401" i="4"/>
  <c r="H411" i="4"/>
  <c r="N420" i="4"/>
  <c r="B431" i="4"/>
  <c r="H440" i="4"/>
  <c r="K447" i="4"/>
  <c r="E452" i="4"/>
  <c r="M456" i="4"/>
  <c r="G461" i="4"/>
  <c r="A466" i="4"/>
  <c r="G469" i="4"/>
  <c r="J472" i="4"/>
  <c r="E475" i="4"/>
  <c r="I478" i="4"/>
  <c r="L481" i="4"/>
  <c r="C484" i="4"/>
  <c r="E486" i="4"/>
  <c r="A488" i="4"/>
  <c r="B490" i="4"/>
  <c r="C492" i="4"/>
  <c r="C494" i="4"/>
  <c r="K495" i="4"/>
  <c r="J497" i="4"/>
  <c r="C499" i="4"/>
  <c r="A501" i="4"/>
  <c r="H502" i="4"/>
  <c r="F504" i="4"/>
  <c r="M505" i="4"/>
  <c r="G507" i="4"/>
  <c r="D509" i="4"/>
  <c r="K510" i="4"/>
  <c r="B512" i="4"/>
  <c r="D513" i="4"/>
  <c r="F514" i="4"/>
  <c r="H515" i="4"/>
  <c r="J516" i="4"/>
  <c r="L517" i="4"/>
  <c r="N518" i="4"/>
  <c r="B520" i="4"/>
  <c r="D521" i="4"/>
  <c r="F522" i="4"/>
  <c r="H523" i="4"/>
  <c r="J524" i="4"/>
  <c r="L525" i="4"/>
  <c r="N526" i="4"/>
  <c r="B528" i="4"/>
  <c r="D529" i="4"/>
  <c r="F530" i="4"/>
  <c r="H531" i="4"/>
  <c r="J532" i="4"/>
  <c r="L533" i="4"/>
  <c r="N534" i="4"/>
  <c r="B536" i="4"/>
  <c r="D537" i="4"/>
  <c r="F538" i="4"/>
  <c r="H539" i="4"/>
  <c r="J540" i="4"/>
  <c r="L541" i="4"/>
  <c r="N542" i="4"/>
  <c r="B544" i="4"/>
  <c r="D545" i="4"/>
  <c r="F546" i="4"/>
  <c r="H547" i="4"/>
  <c r="J548" i="4"/>
  <c r="L549" i="4"/>
  <c r="N550" i="4"/>
  <c r="B552" i="4"/>
  <c r="D553" i="4"/>
  <c r="F554" i="4"/>
  <c r="H555" i="4"/>
  <c r="J556" i="4"/>
  <c r="L557" i="4"/>
  <c r="N558" i="4"/>
  <c r="B560" i="4"/>
  <c r="D561" i="4"/>
  <c r="F562" i="4"/>
  <c r="H563" i="4"/>
  <c r="J564" i="4"/>
  <c r="L565" i="4"/>
  <c r="N566" i="4"/>
  <c r="B568" i="4"/>
  <c r="D569" i="4"/>
  <c r="F570" i="4"/>
  <c r="H571" i="4"/>
  <c r="J572" i="4"/>
  <c r="L573" i="4"/>
  <c r="N574" i="4"/>
  <c r="B576" i="4"/>
  <c r="D577" i="4"/>
  <c r="F578" i="4"/>
  <c r="H579" i="4"/>
  <c r="J580" i="4"/>
  <c r="K252" i="4"/>
  <c r="A365" i="4"/>
  <c r="N391" i="4"/>
  <c r="G401" i="4"/>
  <c r="I411" i="4"/>
  <c r="A421" i="4"/>
  <c r="C431" i="4"/>
  <c r="I440" i="4"/>
  <c r="L447" i="4"/>
  <c r="F452" i="4"/>
  <c r="N456" i="4"/>
  <c r="H461" i="4"/>
  <c r="B466" i="4"/>
  <c r="H469" i="4"/>
  <c r="K472" i="4"/>
  <c r="M475" i="4"/>
  <c r="J478" i="4"/>
  <c r="M481" i="4"/>
  <c r="D484" i="4"/>
  <c r="F486" i="4"/>
  <c r="G488" i="4"/>
  <c r="C490" i="4"/>
  <c r="D492" i="4"/>
  <c r="D494" i="4"/>
  <c r="L495" i="4"/>
  <c r="K497" i="4"/>
  <c r="D499" i="4"/>
  <c r="B501" i="4"/>
  <c r="I502" i="4"/>
  <c r="G504" i="4"/>
  <c r="N505" i="4"/>
  <c r="L507" i="4"/>
  <c r="E509" i="4"/>
  <c r="M510" i="4"/>
  <c r="C512" i="4"/>
  <c r="E513" i="4"/>
  <c r="G514" i="4"/>
  <c r="I515" i="4"/>
  <c r="K516" i="4"/>
  <c r="M517" i="4"/>
  <c r="A519" i="4"/>
  <c r="C520" i="4"/>
  <c r="E521" i="4"/>
  <c r="G522" i="4"/>
  <c r="I523" i="4"/>
  <c r="K524" i="4"/>
  <c r="M525" i="4"/>
  <c r="A527" i="4"/>
  <c r="C528" i="4"/>
  <c r="E529" i="4"/>
  <c r="G530" i="4"/>
  <c r="I531" i="4"/>
  <c r="K532" i="4"/>
  <c r="M533" i="4"/>
  <c r="A535" i="4"/>
  <c r="C536" i="4"/>
  <c r="E537" i="4"/>
  <c r="G538" i="4"/>
  <c r="I539" i="4"/>
  <c r="K540" i="4"/>
  <c r="M541" i="4"/>
  <c r="A543" i="4"/>
  <c r="C544" i="4"/>
  <c r="E545" i="4"/>
  <c r="G546" i="4"/>
  <c r="I547" i="4"/>
  <c r="K548" i="4"/>
  <c r="M549" i="4"/>
  <c r="A551" i="4"/>
  <c r="C552" i="4"/>
  <c r="E553" i="4"/>
  <c r="G554" i="4"/>
  <c r="I555" i="4"/>
  <c r="K556" i="4"/>
  <c r="M557" i="4"/>
  <c r="A559" i="4"/>
  <c r="C560" i="4"/>
  <c r="E561" i="4"/>
  <c r="G562" i="4"/>
  <c r="I563" i="4"/>
  <c r="K564" i="4"/>
  <c r="M565" i="4"/>
  <c r="A567" i="4"/>
  <c r="C568" i="4"/>
  <c r="E569" i="4"/>
  <c r="G570" i="4"/>
  <c r="I571" i="4"/>
  <c r="K572" i="4"/>
  <c r="M573" i="4"/>
  <c r="A575" i="4"/>
  <c r="C576" i="4"/>
  <c r="E577" i="4"/>
  <c r="G578" i="4"/>
  <c r="I579" i="4"/>
  <c r="K580" i="4"/>
  <c r="M581" i="4"/>
  <c r="A583" i="4"/>
  <c r="F256" i="4"/>
  <c r="B365" i="4"/>
  <c r="A392" i="4"/>
  <c r="D402" i="4"/>
  <c r="J411" i="4"/>
  <c r="B421" i="4"/>
  <c r="D431" i="4"/>
  <c r="N440" i="4"/>
  <c r="M447" i="4"/>
  <c r="G452" i="4"/>
  <c r="A457" i="4"/>
  <c r="I461" i="4"/>
  <c r="C466" i="4"/>
  <c r="I469" i="4"/>
  <c r="M472" i="4"/>
  <c r="B476" i="4"/>
  <c r="K478" i="4"/>
  <c r="A482" i="4"/>
  <c r="E484" i="4"/>
  <c r="G486" i="4"/>
  <c r="I488" i="4"/>
  <c r="E490" i="4"/>
  <c r="E492" i="4"/>
  <c r="E494" i="4"/>
  <c r="M495" i="4"/>
  <c r="L497" i="4"/>
  <c r="E499" i="4"/>
  <c r="C501" i="4"/>
  <c r="J502" i="4"/>
  <c r="H504" i="4"/>
  <c r="A506" i="4"/>
  <c r="M507" i="4"/>
  <c r="F509" i="4"/>
  <c r="A511" i="4"/>
  <c r="D512" i="4"/>
  <c r="F513" i="4"/>
  <c r="H514" i="4"/>
  <c r="J515" i="4"/>
  <c r="L516" i="4"/>
  <c r="N517" i="4"/>
  <c r="B519" i="4"/>
  <c r="D520" i="4"/>
  <c r="F521" i="4"/>
  <c r="H522" i="4"/>
  <c r="J523" i="4"/>
  <c r="L524" i="4"/>
  <c r="N525" i="4"/>
  <c r="B527" i="4"/>
  <c r="D528" i="4"/>
  <c r="F529" i="4"/>
  <c r="H530" i="4"/>
  <c r="J531" i="4"/>
  <c r="L532" i="4"/>
  <c r="N533" i="4"/>
  <c r="B535" i="4"/>
  <c r="D536" i="4"/>
  <c r="F537" i="4"/>
  <c r="H538" i="4"/>
  <c r="J539" i="4"/>
  <c r="L540" i="4"/>
  <c r="N541" i="4"/>
  <c r="B543" i="4"/>
  <c r="D544" i="4"/>
  <c r="F545" i="4"/>
  <c r="H546" i="4"/>
  <c r="J547" i="4"/>
  <c r="L548" i="4"/>
  <c r="N549" i="4"/>
  <c r="B551" i="4"/>
  <c r="D552" i="4"/>
  <c r="F553" i="4"/>
  <c r="H554" i="4"/>
  <c r="J555" i="4"/>
  <c r="L556" i="4"/>
  <c r="N557" i="4"/>
  <c r="B559" i="4"/>
  <c r="D560" i="4"/>
  <c r="F561" i="4"/>
  <c r="H562" i="4"/>
  <c r="J563" i="4"/>
  <c r="L564" i="4"/>
  <c r="N565" i="4"/>
  <c r="B567" i="4"/>
  <c r="D568" i="4"/>
  <c r="F569" i="4"/>
  <c r="H570" i="4"/>
  <c r="J571" i="4"/>
  <c r="L572" i="4"/>
  <c r="N573" i="4"/>
  <c r="B575" i="4"/>
  <c r="D576" i="4"/>
  <c r="F577" i="4"/>
  <c r="H578" i="4"/>
  <c r="J579" i="4"/>
  <c r="L580" i="4"/>
  <c r="N581" i="4"/>
  <c r="B583" i="4"/>
  <c r="D584" i="4"/>
  <c r="C280" i="4"/>
  <c r="I370" i="4"/>
  <c r="F393" i="4"/>
  <c r="L402" i="4"/>
  <c r="N412" i="4"/>
  <c r="J422" i="4"/>
  <c r="H432" i="4"/>
  <c r="B442" i="4"/>
  <c r="G448" i="4"/>
  <c r="A453" i="4"/>
  <c r="I457" i="4"/>
  <c r="C462" i="4"/>
  <c r="K466" i="4"/>
  <c r="C470" i="4"/>
  <c r="N472" i="4"/>
  <c r="C476" i="4"/>
  <c r="E479" i="4"/>
  <c r="B482" i="4"/>
  <c r="F484" i="4"/>
  <c r="H486" i="4"/>
  <c r="J488" i="4"/>
  <c r="K490" i="4"/>
  <c r="F492" i="4"/>
  <c r="F494" i="4"/>
  <c r="A496" i="4"/>
  <c r="M497" i="4"/>
  <c r="G499" i="4"/>
  <c r="D501" i="4"/>
  <c r="K502" i="4"/>
  <c r="I504" i="4"/>
  <c r="B506" i="4"/>
  <c r="N507" i="4"/>
  <c r="G509" i="4"/>
  <c r="C511" i="4"/>
  <c r="E512" i="4"/>
  <c r="G513" i="4"/>
  <c r="I514" i="4"/>
  <c r="K515" i="4"/>
  <c r="M516" i="4"/>
  <c r="A518" i="4"/>
  <c r="C519" i="4"/>
  <c r="E520" i="4"/>
  <c r="G521" i="4"/>
  <c r="I522" i="4"/>
  <c r="K523" i="4"/>
  <c r="M524" i="4"/>
  <c r="A526" i="4"/>
  <c r="C527" i="4"/>
  <c r="E528" i="4"/>
  <c r="G529" i="4"/>
  <c r="I530" i="4"/>
  <c r="K531" i="4"/>
  <c r="M532" i="4"/>
  <c r="A534" i="4"/>
  <c r="C535" i="4"/>
  <c r="E536" i="4"/>
  <c r="G537" i="4"/>
  <c r="I538" i="4"/>
  <c r="K539" i="4"/>
  <c r="M540" i="4"/>
  <c r="A542" i="4"/>
  <c r="C543" i="4"/>
  <c r="E544" i="4"/>
  <c r="G545" i="4"/>
  <c r="I546" i="4"/>
  <c r="K547" i="4"/>
  <c r="M548" i="4"/>
  <c r="A550" i="4"/>
  <c r="C551" i="4"/>
  <c r="E552" i="4"/>
  <c r="G553" i="4"/>
  <c r="I554" i="4"/>
  <c r="K555" i="4"/>
  <c r="M556" i="4"/>
  <c r="A558" i="4"/>
  <c r="C559" i="4"/>
  <c r="E560" i="4"/>
  <c r="G561" i="4"/>
  <c r="I562" i="4"/>
  <c r="K563" i="4"/>
  <c r="M564" i="4"/>
  <c r="A566" i="4"/>
  <c r="C567" i="4"/>
  <c r="E568" i="4"/>
  <c r="G569" i="4"/>
  <c r="I570" i="4"/>
  <c r="K571" i="4"/>
  <c r="M572" i="4"/>
  <c r="A574" i="4"/>
  <c r="C575" i="4"/>
  <c r="E576" i="4"/>
  <c r="G577" i="4"/>
  <c r="I578" i="4"/>
  <c r="K579" i="4"/>
  <c r="M580" i="4"/>
  <c r="A582" i="4"/>
  <c r="C583" i="4"/>
  <c r="D281" i="4"/>
  <c r="J370" i="4"/>
  <c r="H394" i="4"/>
  <c r="N403" i="4"/>
  <c r="J413" i="4"/>
  <c r="L423" i="4"/>
  <c r="D433" i="4"/>
  <c r="N442" i="4"/>
  <c r="M448" i="4"/>
  <c r="G453" i="4"/>
  <c r="A458" i="4"/>
  <c r="I462" i="4"/>
  <c r="C467" i="4"/>
  <c r="F470" i="4"/>
  <c r="A473" i="4"/>
  <c r="E476" i="4"/>
  <c r="H479" i="4"/>
  <c r="C482" i="4"/>
  <c r="G484" i="4"/>
  <c r="I486" i="4"/>
  <c r="K488" i="4"/>
  <c r="M490" i="4"/>
  <c r="G492" i="4"/>
  <c r="G494" i="4"/>
  <c r="G496" i="4"/>
  <c r="N497" i="4"/>
  <c r="L499" i="4"/>
  <c r="E501" i="4"/>
  <c r="M502" i="4"/>
  <c r="J504" i="4"/>
  <c r="C506" i="4"/>
  <c r="A508" i="4"/>
  <c r="H509" i="4"/>
  <c r="D511" i="4"/>
  <c r="F512" i="4"/>
  <c r="H513" i="4"/>
  <c r="J514" i="4"/>
  <c r="L515" i="4"/>
  <c r="N516" i="4"/>
  <c r="B518" i="4"/>
  <c r="D519" i="4"/>
  <c r="F520" i="4"/>
  <c r="H521" i="4"/>
  <c r="J522" i="4"/>
  <c r="L523" i="4"/>
  <c r="N524" i="4"/>
  <c r="B526" i="4"/>
  <c r="D527" i="4"/>
  <c r="F528" i="4"/>
  <c r="H529" i="4"/>
  <c r="J530" i="4"/>
  <c r="L531" i="4"/>
  <c r="N532" i="4"/>
  <c r="B534" i="4"/>
  <c r="D535" i="4"/>
  <c r="F536" i="4"/>
  <c r="H537" i="4"/>
  <c r="J538" i="4"/>
  <c r="L539" i="4"/>
  <c r="N540" i="4"/>
  <c r="B542" i="4"/>
  <c r="D543" i="4"/>
  <c r="F544" i="4"/>
  <c r="H545" i="4"/>
  <c r="J546" i="4"/>
  <c r="L547" i="4"/>
  <c r="N548" i="4"/>
  <c r="B550" i="4"/>
  <c r="D551" i="4"/>
  <c r="F552" i="4"/>
  <c r="H553" i="4"/>
  <c r="J554" i="4"/>
  <c r="L555" i="4"/>
  <c r="N556" i="4"/>
  <c r="B558" i="4"/>
  <c r="D559" i="4"/>
  <c r="F560" i="4"/>
  <c r="H561" i="4"/>
  <c r="J562" i="4"/>
  <c r="L563" i="4"/>
  <c r="N564" i="4"/>
  <c r="B566" i="4"/>
  <c r="D567" i="4"/>
  <c r="F568" i="4"/>
  <c r="H569" i="4"/>
  <c r="J570" i="4"/>
  <c r="L571" i="4"/>
  <c r="N572" i="4"/>
  <c r="B574" i="4"/>
  <c r="D575" i="4"/>
  <c r="F576" i="4"/>
  <c r="H577" i="4"/>
  <c r="J578" i="4"/>
  <c r="L579" i="4"/>
  <c r="N580" i="4"/>
  <c r="B582" i="4"/>
  <c r="D583" i="4"/>
  <c r="M301" i="4"/>
  <c r="E374" i="4"/>
  <c r="I394" i="4"/>
  <c r="A404" i="4"/>
  <c r="K413" i="4"/>
  <c r="M423" i="4"/>
  <c r="E433" i="4"/>
  <c r="A443" i="4"/>
  <c r="N448" i="4"/>
  <c r="H453" i="4"/>
  <c r="B458" i="4"/>
  <c r="J462" i="4"/>
  <c r="D467" i="4"/>
  <c r="G470" i="4"/>
  <c r="I473" i="4"/>
  <c r="I303" i="4"/>
  <c r="D375" i="4"/>
  <c r="J394" i="4"/>
  <c r="F404" i="4"/>
  <c r="D414" i="4"/>
  <c r="N423" i="4"/>
  <c r="F433" i="4"/>
  <c r="B443" i="4"/>
  <c r="A449" i="4"/>
  <c r="I453" i="4"/>
  <c r="C458" i="4"/>
  <c r="K462" i="4"/>
  <c r="E467" i="4"/>
  <c r="I470" i="4"/>
  <c r="L473" i="4"/>
  <c r="D317" i="4"/>
  <c r="K377" i="4"/>
  <c r="N395" i="4"/>
  <c r="J405" i="4"/>
  <c r="B415" i="4"/>
  <c r="D425" i="4"/>
  <c r="J434" i="4"/>
  <c r="B444" i="4"/>
  <c r="I449" i="4"/>
  <c r="C454" i="4"/>
  <c r="K458" i="4"/>
  <c r="E463" i="4"/>
  <c r="M467" i="4"/>
  <c r="J470" i="4"/>
  <c r="M473" i="4"/>
  <c r="A477" i="4"/>
  <c r="L479" i="4"/>
  <c r="N482" i="4"/>
  <c r="C485" i="4"/>
  <c r="E317" i="4"/>
  <c r="I378" i="4"/>
  <c r="J396" i="4"/>
  <c r="L406" i="4"/>
  <c r="D416" i="4"/>
  <c r="J425" i="4"/>
  <c r="L435" i="4"/>
  <c r="H444" i="4"/>
  <c r="A450" i="4"/>
  <c r="I454" i="4"/>
  <c r="C459" i="4"/>
  <c r="K463" i="4"/>
  <c r="B468" i="4"/>
  <c r="K470" i="4"/>
  <c r="A474" i="4"/>
  <c r="D477" i="4"/>
  <c r="M479" i="4"/>
  <c r="A483" i="4"/>
  <c r="D485" i="4"/>
  <c r="E487" i="4"/>
  <c r="A489" i="4"/>
  <c r="C491" i="4"/>
  <c r="C493" i="4"/>
  <c r="K494" i="4"/>
  <c r="K496" i="4"/>
  <c r="E498" i="4"/>
  <c r="B500" i="4"/>
  <c r="I501" i="4"/>
  <c r="G503" i="4"/>
  <c r="N504" i="4"/>
  <c r="L506" i="4"/>
  <c r="E508" i="4"/>
  <c r="C510" i="4"/>
  <c r="H511" i="4"/>
  <c r="J512" i="4"/>
  <c r="L513" i="4"/>
  <c r="N514" i="4"/>
  <c r="B516" i="4"/>
  <c r="D517" i="4"/>
  <c r="F518" i="4"/>
  <c r="H519" i="4"/>
  <c r="J520" i="4"/>
  <c r="L521" i="4"/>
  <c r="N522" i="4"/>
  <c r="B524" i="4"/>
  <c r="D525" i="4"/>
  <c r="F526" i="4"/>
  <c r="H527" i="4"/>
  <c r="J528" i="4"/>
  <c r="L529" i="4"/>
  <c r="N530" i="4"/>
  <c r="B532" i="4"/>
  <c r="D533" i="4"/>
  <c r="F534" i="4"/>
  <c r="H535" i="4"/>
  <c r="J536" i="4"/>
  <c r="L537" i="4"/>
  <c r="N538" i="4"/>
  <c r="B540" i="4"/>
  <c r="D541" i="4"/>
  <c r="F542" i="4"/>
  <c r="H543" i="4"/>
  <c r="J544" i="4"/>
  <c r="L545" i="4"/>
  <c r="N546" i="4"/>
  <c r="B548" i="4"/>
  <c r="D549" i="4"/>
  <c r="F550" i="4"/>
  <c r="H551" i="4"/>
  <c r="J552" i="4"/>
  <c r="L553" i="4"/>
  <c r="N554" i="4"/>
  <c r="B556" i="4"/>
  <c r="D557" i="4"/>
  <c r="F558" i="4"/>
  <c r="H559" i="4"/>
  <c r="J560" i="4"/>
  <c r="L561" i="4"/>
  <c r="N562" i="4"/>
  <c r="B564" i="4"/>
  <c r="D565" i="4"/>
  <c r="F566" i="4"/>
  <c r="H567" i="4"/>
  <c r="J568" i="4"/>
  <c r="L569" i="4"/>
  <c r="C329" i="4"/>
  <c r="N380" i="4"/>
  <c r="K396" i="4"/>
  <c r="M406" i="4"/>
  <c r="E416" i="4"/>
  <c r="K425" i="4"/>
  <c r="M435" i="4"/>
  <c r="I444" i="4"/>
  <c r="B450" i="4"/>
  <c r="J454" i="4"/>
  <c r="D459" i="4"/>
  <c r="L463" i="4"/>
  <c r="C468" i="4"/>
  <c r="E471" i="4"/>
  <c r="B474" i="4"/>
  <c r="E477" i="4"/>
  <c r="G480" i="4"/>
  <c r="B483" i="4"/>
  <c r="E485" i="4"/>
  <c r="G487" i="4"/>
  <c r="C489" i="4"/>
  <c r="D491" i="4"/>
  <c r="D493" i="4"/>
  <c r="M494" i="4"/>
  <c r="L496" i="4"/>
  <c r="J498" i="4"/>
  <c r="C500" i="4"/>
  <c r="K501" i="4"/>
  <c r="H503" i="4"/>
  <c r="A505" i="4"/>
  <c r="M506" i="4"/>
  <c r="F508" i="4"/>
  <c r="D510" i="4"/>
  <c r="I511" i="4"/>
  <c r="K512" i="4"/>
  <c r="M513" i="4"/>
  <c r="A515" i="4"/>
  <c r="C516" i="4"/>
  <c r="E517" i="4"/>
  <c r="G518" i="4"/>
  <c r="I519" i="4"/>
  <c r="K520" i="4"/>
  <c r="M521" i="4"/>
  <c r="A523" i="4"/>
  <c r="C524" i="4"/>
  <c r="E525" i="4"/>
  <c r="G526" i="4"/>
  <c r="I527" i="4"/>
  <c r="K528" i="4"/>
  <c r="M529" i="4"/>
  <c r="A531" i="4"/>
  <c r="C532" i="4"/>
  <c r="E533" i="4"/>
  <c r="G534" i="4"/>
  <c r="I535" i="4"/>
  <c r="K536" i="4"/>
  <c r="M537" i="4"/>
  <c r="A539" i="4"/>
  <c r="C540" i="4"/>
  <c r="E541" i="4"/>
  <c r="G542" i="4"/>
  <c r="I543" i="4"/>
  <c r="K544" i="4"/>
  <c r="M545" i="4"/>
  <c r="A547" i="4"/>
  <c r="C548" i="4"/>
  <c r="H329" i="4"/>
  <c r="A381" i="4"/>
  <c r="L396" i="4"/>
  <c r="N406" i="4"/>
  <c r="F416" i="4"/>
  <c r="H426" i="4"/>
  <c r="N435" i="4"/>
  <c r="J444" i="4"/>
  <c r="C450" i="4"/>
  <c r="K454" i="4"/>
  <c r="E459" i="4"/>
  <c r="M463" i="4"/>
  <c r="E468" i="4"/>
  <c r="H471" i="4"/>
  <c r="C474" i="4"/>
  <c r="G477" i="4"/>
  <c r="J480" i="4"/>
  <c r="C483" i="4"/>
  <c r="F485" i="4"/>
  <c r="H487" i="4"/>
  <c r="I489" i="4"/>
  <c r="E491" i="4"/>
  <c r="E493" i="4"/>
  <c r="E495" i="4"/>
  <c r="M496" i="4"/>
  <c r="K498" i="4"/>
  <c r="D500" i="4"/>
  <c r="B502" i="4"/>
  <c r="I503" i="4"/>
  <c r="C505" i="4"/>
  <c r="N506" i="4"/>
  <c r="G508" i="4"/>
  <c r="E510" i="4"/>
  <c r="J511" i="4"/>
  <c r="L512" i="4"/>
  <c r="N513" i="4"/>
  <c r="B515" i="4"/>
  <c r="D516" i="4"/>
  <c r="F517" i="4"/>
  <c r="H518" i="4"/>
  <c r="J519" i="4"/>
  <c r="L520" i="4"/>
  <c r="N521" i="4"/>
  <c r="B523" i="4"/>
  <c r="D524" i="4"/>
  <c r="F525" i="4"/>
  <c r="H526" i="4"/>
  <c r="J527" i="4"/>
  <c r="L528" i="4"/>
  <c r="N529" i="4"/>
  <c r="B531" i="4"/>
  <c r="D532" i="4"/>
  <c r="F533" i="4"/>
  <c r="H534" i="4"/>
  <c r="J535" i="4"/>
  <c r="L536" i="4"/>
  <c r="N537" i="4"/>
  <c r="B539" i="4"/>
  <c r="D540" i="4"/>
  <c r="F541" i="4"/>
  <c r="H542" i="4"/>
  <c r="J543" i="4"/>
  <c r="L544" i="4"/>
  <c r="N545" i="4"/>
  <c r="B547" i="4"/>
  <c r="K339" i="4"/>
  <c r="B384" i="4"/>
  <c r="B398" i="4"/>
  <c r="D408" i="4"/>
  <c r="J417" i="4"/>
  <c r="F427" i="4"/>
  <c r="H437" i="4"/>
  <c r="J445" i="4"/>
  <c r="K450" i="4"/>
  <c r="E455" i="4"/>
  <c r="M459" i="4"/>
  <c r="G464" i="4"/>
  <c r="F468" i="4"/>
  <c r="I471" i="4"/>
  <c r="K474" i="4"/>
  <c r="H477" i="4"/>
  <c r="K480" i="4"/>
  <c r="D483" i="4"/>
  <c r="G485" i="4"/>
  <c r="I487" i="4"/>
  <c r="K489" i="4"/>
  <c r="G491" i="4"/>
  <c r="F493" i="4"/>
  <c r="F495" i="4"/>
  <c r="N496" i="4"/>
  <c r="L498" i="4"/>
  <c r="E500" i="4"/>
  <c r="C502" i="4"/>
  <c r="J503" i="4"/>
  <c r="H505" i="4"/>
  <c r="A507" i="4"/>
  <c r="I508" i="4"/>
  <c r="F510" i="4"/>
  <c r="K511" i="4"/>
  <c r="M512" i="4"/>
  <c r="A514" i="4"/>
  <c r="C515" i="4"/>
  <c r="E516" i="4"/>
  <c r="G517" i="4"/>
  <c r="I518" i="4"/>
  <c r="K519" i="4"/>
  <c r="M520" i="4"/>
  <c r="A522" i="4"/>
  <c r="C523" i="4"/>
  <c r="E524" i="4"/>
  <c r="G525" i="4"/>
  <c r="I526" i="4"/>
  <c r="K527" i="4"/>
  <c r="M528" i="4"/>
  <c r="A530" i="4"/>
  <c r="C531" i="4"/>
  <c r="E532" i="4"/>
  <c r="G533" i="4"/>
  <c r="I534" i="4"/>
  <c r="K535" i="4"/>
  <c r="M536" i="4"/>
  <c r="A538" i="4"/>
  <c r="C539" i="4"/>
  <c r="E540" i="4"/>
  <c r="G541" i="4"/>
  <c r="I542" i="4"/>
  <c r="K543" i="4"/>
  <c r="M544" i="4"/>
  <c r="A546" i="4"/>
  <c r="C547" i="4"/>
  <c r="C341" i="4"/>
  <c r="D384" i="4"/>
  <c r="D399" i="4"/>
  <c r="N408" i="4"/>
  <c r="L418" i="4"/>
  <c r="H428" i="4"/>
  <c r="N437" i="4"/>
  <c r="H446" i="4"/>
  <c r="C451" i="4"/>
  <c r="K455" i="4"/>
  <c r="E460" i="4"/>
  <c r="M464" i="4"/>
  <c r="G468" i="4"/>
  <c r="K471" i="4"/>
  <c r="N474" i="4"/>
  <c r="I477" i="4"/>
  <c r="M480" i="4"/>
  <c r="E483" i="4"/>
  <c r="H485" i="4"/>
  <c r="J487" i="4"/>
  <c r="L489" i="4"/>
  <c r="M491" i="4"/>
  <c r="G493" i="4"/>
  <c r="G495" i="4"/>
  <c r="A497" i="4"/>
  <c r="M498" i="4"/>
  <c r="F500" i="4"/>
  <c r="D502" i="4"/>
  <c r="K503" i="4"/>
  <c r="I505" i="4"/>
  <c r="B507" i="4"/>
  <c r="N508" i="4"/>
  <c r="G510" i="4"/>
  <c r="L511" i="4"/>
  <c r="N512" i="4"/>
  <c r="B514" i="4"/>
  <c r="D515" i="4"/>
  <c r="F516" i="4"/>
  <c r="H517" i="4"/>
  <c r="J518" i="4"/>
  <c r="L519" i="4"/>
  <c r="N520" i="4"/>
  <c r="B522" i="4"/>
  <c r="D523" i="4"/>
  <c r="F524" i="4"/>
  <c r="H525" i="4"/>
  <c r="J526" i="4"/>
  <c r="L527" i="4"/>
  <c r="N528" i="4"/>
  <c r="B530" i="4"/>
  <c r="D531" i="4"/>
  <c r="F532" i="4"/>
  <c r="H533" i="4"/>
  <c r="C350" i="4"/>
  <c r="D387" i="4"/>
  <c r="E399" i="4"/>
  <c r="A409" i="4"/>
  <c r="M418" i="4"/>
  <c r="I428" i="4"/>
  <c r="A438" i="4"/>
  <c r="I446" i="4"/>
  <c r="D451" i="4"/>
  <c r="L455" i="4"/>
  <c r="F460" i="4"/>
  <c r="N464" i="4"/>
  <c r="A469" i="4"/>
  <c r="L471" i="4"/>
  <c r="A475" i="4"/>
  <c r="C478" i="4"/>
  <c r="N480" i="4"/>
  <c r="M483" i="4"/>
  <c r="I485" i="4"/>
  <c r="K487" i="4"/>
  <c r="M489" i="4"/>
  <c r="N491" i="4"/>
  <c r="H493" i="4"/>
  <c r="H495" i="4"/>
  <c r="C497" i="4"/>
  <c r="N498" i="4"/>
  <c r="G500" i="4"/>
  <c r="E502" i="4"/>
  <c r="L503" i="4"/>
  <c r="J505" i="4"/>
  <c r="C507" i="4"/>
  <c r="A509" i="4"/>
  <c r="H510" i="4"/>
  <c r="M511" i="4"/>
  <c r="A513" i="4"/>
  <c r="C514" i="4"/>
  <c r="E515" i="4"/>
  <c r="G516" i="4"/>
  <c r="I517" i="4"/>
  <c r="K518" i="4"/>
  <c r="M519" i="4"/>
  <c r="A521" i="4"/>
  <c r="C522" i="4"/>
  <c r="D350" i="4"/>
  <c r="E387" i="4"/>
  <c r="F399" i="4"/>
  <c r="B409" i="4"/>
  <c r="D419" i="4"/>
  <c r="J428" i="4"/>
  <c r="L438" i="4"/>
  <c r="J446" i="4"/>
  <c r="E451" i="4"/>
  <c r="M455" i="4"/>
  <c r="G460" i="4"/>
  <c r="A465" i="4"/>
  <c r="D469" i="4"/>
  <c r="M471" i="4"/>
  <c r="C475" i="4"/>
  <c r="F478" i="4"/>
  <c r="A481" i="4"/>
  <c r="A484" i="4"/>
  <c r="K485" i="4"/>
  <c r="L487" i="4"/>
  <c r="N489" i="4"/>
  <c r="A492" i="4"/>
  <c r="I493" i="4"/>
  <c r="I495" i="4"/>
  <c r="H497" i="4"/>
  <c r="A499" i="4"/>
  <c r="I500" i="4"/>
  <c r="F502" i="4"/>
  <c r="M503" i="4"/>
  <c r="K505" i="4"/>
  <c r="D507" i="4"/>
  <c r="B509" i="4"/>
  <c r="I510" i="4"/>
  <c r="N511" i="4"/>
  <c r="B513" i="4"/>
  <c r="D514" i="4"/>
  <c r="F515" i="4"/>
  <c r="H516" i="4"/>
  <c r="J517" i="4"/>
  <c r="L518" i="4"/>
  <c r="N519" i="4"/>
  <c r="B521" i="4"/>
  <c r="D522" i="4"/>
  <c r="F523" i="4"/>
  <c r="H524" i="4"/>
  <c r="J525" i="4"/>
  <c r="L526" i="4"/>
  <c r="N527" i="4"/>
  <c r="B529" i="4"/>
  <c r="D530" i="4"/>
  <c r="F531" i="4"/>
  <c r="H532" i="4"/>
  <c r="J533" i="4"/>
  <c r="L534" i="4"/>
  <c r="N535" i="4"/>
  <c r="B537" i="4"/>
  <c r="D538" i="4"/>
  <c r="F539" i="4"/>
  <c r="H540" i="4"/>
  <c r="J541" i="4"/>
  <c r="L542" i="4"/>
  <c r="F476" i="4"/>
  <c r="G476" i="4"/>
  <c r="N490" i="4"/>
  <c r="A498" i="4"/>
  <c r="K504" i="4"/>
  <c r="E511" i="4"/>
  <c r="I479" i="4"/>
  <c r="A491" i="4"/>
  <c r="B498" i="4"/>
  <c r="L504" i="4"/>
  <c r="F511" i="4"/>
  <c r="N515" i="4"/>
  <c r="H520" i="4"/>
  <c r="I524" i="4"/>
  <c r="G528" i="4"/>
  <c r="N531" i="4"/>
  <c r="F535" i="4"/>
  <c r="E538" i="4"/>
  <c r="H541" i="4"/>
  <c r="G544" i="4"/>
  <c r="M546" i="4"/>
  <c r="C549" i="4"/>
  <c r="L550" i="4"/>
  <c r="L552" i="4"/>
  <c r="K554" i="4"/>
  <c r="F556" i="4"/>
  <c r="E558" i="4"/>
  <c r="N559" i="4"/>
  <c r="N561" i="4"/>
  <c r="M563" i="4"/>
  <c r="H565" i="4"/>
  <c r="G567" i="4"/>
  <c r="B569" i="4"/>
  <c r="A571" i="4"/>
  <c r="H572" i="4"/>
  <c r="F574" i="4"/>
  <c r="M575" i="4"/>
  <c r="K577" i="4"/>
  <c r="D579" i="4"/>
  <c r="B581" i="4"/>
  <c r="H582" i="4"/>
  <c r="N583" i="4"/>
  <c r="C585" i="4"/>
  <c r="E586" i="4"/>
  <c r="G587" i="4"/>
  <c r="I588" i="4"/>
  <c r="K589" i="4"/>
  <c r="M590" i="4"/>
  <c r="A592" i="4"/>
  <c r="C593" i="4"/>
  <c r="E594" i="4"/>
  <c r="G595" i="4"/>
  <c r="I596" i="4"/>
  <c r="K597" i="4"/>
  <c r="M598" i="4"/>
  <c r="A600" i="4"/>
  <c r="C601" i="4"/>
  <c r="E602" i="4"/>
  <c r="G603" i="4"/>
  <c r="I604" i="4"/>
  <c r="K605" i="4"/>
  <c r="M606" i="4"/>
  <c r="A608" i="4"/>
  <c r="C609" i="4"/>
  <c r="E610" i="4"/>
  <c r="G611" i="4"/>
  <c r="I612" i="4"/>
  <c r="K613" i="4"/>
  <c r="M614" i="4"/>
  <c r="A616" i="4"/>
  <c r="C617" i="4"/>
  <c r="E618" i="4"/>
  <c r="G619" i="4"/>
  <c r="I620" i="4"/>
  <c r="K621" i="4"/>
  <c r="M622" i="4"/>
  <c r="A624" i="4"/>
  <c r="C625" i="4"/>
  <c r="E626" i="4"/>
  <c r="G627" i="4"/>
  <c r="I628" i="4"/>
  <c r="K629" i="4"/>
  <c r="M630" i="4"/>
  <c r="A632" i="4"/>
  <c r="C633" i="4"/>
  <c r="E634" i="4"/>
  <c r="G635" i="4"/>
  <c r="I636" i="4"/>
  <c r="K637" i="4"/>
  <c r="M638" i="4"/>
  <c r="A640" i="4"/>
  <c r="C641" i="4"/>
  <c r="E642" i="4"/>
  <c r="G643" i="4"/>
  <c r="I644" i="4"/>
  <c r="K645" i="4"/>
  <c r="M646" i="4"/>
  <c r="A648" i="4"/>
  <c r="C649" i="4"/>
  <c r="E650" i="4"/>
  <c r="G651" i="4"/>
  <c r="I652" i="4"/>
  <c r="K653" i="4"/>
  <c r="M654" i="4"/>
  <c r="A656" i="4"/>
  <c r="C657" i="4"/>
  <c r="E658" i="4"/>
  <c r="G659" i="4"/>
  <c r="I660" i="4"/>
  <c r="K661" i="4"/>
  <c r="M662" i="4"/>
  <c r="A664" i="4"/>
  <c r="C665" i="4"/>
  <c r="E666" i="4"/>
  <c r="G667" i="4"/>
  <c r="I668" i="4"/>
  <c r="K669" i="4"/>
  <c r="M670" i="4"/>
  <c r="A672" i="4"/>
  <c r="C673" i="4"/>
  <c r="E674" i="4"/>
  <c r="G675" i="4"/>
  <c r="I676" i="4"/>
  <c r="K677" i="4"/>
  <c r="M678" i="4"/>
  <c r="A680" i="4"/>
  <c r="C681" i="4"/>
  <c r="E682" i="4"/>
  <c r="G683" i="4"/>
  <c r="I684" i="4"/>
  <c r="K685" i="4"/>
  <c r="M686" i="4"/>
  <c r="A688" i="4"/>
  <c r="C689" i="4"/>
  <c r="E690" i="4"/>
  <c r="G691" i="4"/>
  <c r="I692" i="4"/>
  <c r="K693" i="4"/>
  <c r="M694" i="4"/>
  <c r="A696" i="4"/>
  <c r="C697" i="4"/>
  <c r="E698" i="4"/>
  <c r="G699" i="4"/>
  <c r="I700" i="4"/>
  <c r="K701" i="4"/>
  <c r="M702" i="4"/>
  <c r="A704" i="4"/>
  <c r="K479" i="4"/>
  <c r="B491" i="4"/>
  <c r="C498" i="4"/>
  <c r="M504" i="4"/>
  <c r="G511" i="4"/>
  <c r="A516" i="4"/>
  <c r="I520" i="4"/>
  <c r="A525" i="4"/>
  <c r="H528" i="4"/>
  <c r="A532" i="4"/>
  <c r="G535" i="4"/>
  <c r="K538" i="4"/>
  <c r="I541" i="4"/>
  <c r="H544" i="4"/>
  <c r="D547" i="4"/>
  <c r="E549" i="4"/>
  <c r="M550" i="4"/>
  <c r="M552" i="4"/>
  <c r="L554" i="4"/>
  <c r="G556" i="4"/>
  <c r="G558" i="4"/>
  <c r="A560" i="4"/>
  <c r="A562" i="4"/>
  <c r="N563" i="4"/>
  <c r="I565" i="4"/>
  <c r="I567" i="4"/>
  <c r="C569" i="4"/>
  <c r="B571" i="4"/>
  <c r="I572" i="4"/>
  <c r="G574" i="4"/>
  <c r="N575" i="4"/>
  <c r="L577" i="4"/>
  <c r="E579" i="4"/>
  <c r="C581" i="4"/>
  <c r="I582" i="4"/>
  <c r="A584" i="4"/>
  <c r="D585" i="4"/>
  <c r="F586" i="4"/>
  <c r="H587" i="4"/>
  <c r="J588" i="4"/>
  <c r="L589" i="4"/>
  <c r="N590" i="4"/>
  <c r="B592" i="4"/>
  <c r="D593" i="4"/>
  <c r="F594" i="4"/>
  <c r="H595" i="4"/>
  <c r="J596" i="4"/>
  <c r="L597" i="4"/>
  <c r="N598" i="4"/>
  <c r="B600" i="4"/>
  <c r="D601" i="4"/>
  <c r="F602" i="4"/>
  <c r="H603" i="4"/>
  <c r="J604" i="4"/>
  <c r="L605" i="4"/>
  <c r="N606" i="4"/>
  <c r="B608" i="4"/>
  <c r="D609" i="4"/>
  <c r="F610" i="4"/>
  <c r="H611" i="4"/>
  <c r="J612" i="4"/>
  <c r="L613" i="4"/>
  <c r="N614" i="4"/>
  <c r="B616" i="4"/>
  <c r="D617" i="4"/>
  <c r="F618" i="4"/>
  <c r="H619" i="4"/>
  <c r="J620" i="4"/>
  <c r="L621" i="4"/>
  <c r="N622" i="4"/>
  <c r="B624" i="4"/>
  <c r="D625" i="4"/>
  <c r="F626" i="4"/>
  <c r="H627" i="4"/>
  <c r="J628" i="4"/>
  <c r="L629" i="4"/>
  <c r="N630" i="4"/>
  <c r="B632" i="4"/>
  <c r="D633" i="4"/>
  <c r="F634" i="4"/>
  <c r="H635" i="4"/>
  <c r="J636" i="4"/>
  <c r="L637" i="4"/>
  <c r="N638" i="4"/>
  <c r="B640" i="4"/>
  <c r="D641" i="4"/>
  <c r="F642" i="4"/>
  <c r="H643" i="4"/>
  <c r="J644" i="4"/>
  <c r="L645" i="4"/>
  <c r="N646" i="4"/>
  <c r="B648" i="4"/>
  <c r="D649" i="4"/>
  <c r="F650" i="4"/>
  <c r="H651" i="4"/>
  <c r="J652" i="4"/>
  <c r="L653" i="4"/>
  <c r="N654" i="4"/>
  <c r="B656" i="4"/>
  <c r="D657" i="4"/>
  <c r="F658" i="4"/>
  <c r="H659" i="4"/>
  <c r="J660" i="4"/>
  <c r="L661" i="4"/>
  <c r="N662" i="4"/>
  <c r="B664" i="4"/>
  <c r="D665" i="4"/>
  <c r="F666" i="4"/>
  <c r="H667" i="4"/>
  <c r="J668" i="4"/>
  <c r="L669" i="4"/>
  <c r="N670" i="4"/>
  <c r="B672" i="4"/>
  <c r="D673" i="4"/>
  <c r="F674" i="4"/>
  <c r="H675" i="4"/>
  <c r="J676" i="4"/>
  <c r="L677" i="4"/>
  <c r="N678" i="4"/>
  <c r="B680" i="4"/>
  <c r="D681" i="4"/>
  <c r="F682" i="4"/>
  <c r="H683" i="4"/>
  <c r="J684" i="4"/>
  <c r="L685" i="4"/>
  <c r="N686" i="4"/>
  <c r="B688" i="4"/>
  <c r="D689" i="4"/>
  <c r="F690" i="4"/>
  <c r="H691" i="4"/>
  <c r="J692" i="4"/>
  <c r="L693" i="4"/>
  <c r="N694" i="4"/>
  <c r="B696" i="4"/>
  <c r="D697" i="4"/>
  <c r="F698" i="4"/>
  <c r="H699" i="4"/>
  <c r="J700" i="4"/>
  <c r="L701" i="4"/>
  <c r="N702" i="4"/>
  <c r="B704" i="4"/>
  <c r="K482" i="4"/>
  <c r="B492" i="4"/>
  <c r="B499" i="4"/>
  <c r="L505" i="4"/>
  <c r="A512" i="4"/>
  <c r="I516" i="4"/>
  <c r="C521" i="4"/>
  <c r="B525" i="4"/>
  <c r="I528" i="4"/>
  <c r="G532" i="4"/>
  <c r="L535" i="4"/>
  <c r="L538" i="4"/>
  <c r="K541" i="4"/>
  <c r="I544" i="4"/>
  <c r="E547" i="4"/>
  <c r="F549" i="4"/>
  <c r="E551" i="4"/>
  <c r="N552" i="4"/>
  <c r="M554" i="4"/>
  <c r="H556" i="4"/>
  <c r="H558" i="4"/>
  <c r="G560" i="4"/>
  <c r="B562" i="4"/>
  <c r="A564" i="4"/>
  <c r="J565" i="4"/>
  <c r="J567" i="4"/>
  <c r="I569" i="4"/>
  <c r="C571" i="4"/>
  <c r="A573" i="4"/>
  <c r="H574" i="4"/>
  <c r="A576" i="4"/>
  <c r="M577" i="4"/>
  <c r="F579" i="4"/>
  <c r="D581" i="4"/>
  <c r="J582" i="4"/>
  <c r="B584" i="4"/>
  <c r="E585" i="4"/>
  <c r="G586" i="4"/>
  <c r="I587" i="4"/>
  <c r="K588" i="4"/>
  <c r="M589" i="4"/>
  <c r="A591" i="4"/>
  <c r="C592" i="4"/>
  <c r="E593" i="4"/>
  <c r="G594" i="4"/>
  <c r="I595" i="4"/>
  <c r="K596" i="4"/>
  <c r="M597" i="4"/>
  <c r="A599" i="4"/>
  <c r="C600" i="4"/>
  <c r="E601" i="4"/>
  <c r="G602" i="4"/>
  <c r="I603" i="4"/>
  <c r="K604" i="4"/>
  <c r="M605" i="4"/>
  <c r="A607" i="4"/>
  <c r="C608" i="4"/>
  <c r="E609" i="4"/>
  <c r="G610" i="4"/>
  <c r="I611" i="4"/>
  <c r="K612" i="4"/>
  <c r="M613" i="4"/>
  <c r="A615" i="4"/>
  <c r="C616" i="4"/>
  <c r="E617" i="4"/>
  <c r="G618" i="4"/>
  <c r="I619" i="4"/>
  <c r="K620" i="4"/>
  <c r="M621" i="4"/>
  <c r="A623" i="4"/>
  <c r="C624" i="4"/>
  <c r="E625" i="4"/>
  <c r="G626" i="4"/>
  <c r="I627" i="4"/>
  <c r="K628" i="4"/>
  <c r="M629" i="4"/>
  <c r="A631" i="4"/>
  <c r="C632" i="4"/>
  <c r="E633" i="4"/>
  <c r="G634" i="4"/>
  <c r="I635" i="4"/>
  <c r="K636" i="4"/>
  <c r="M637" i="4"/>
  <c r="A639" i="4"/>
  <c r="C640" i="4"/>
  <c r="E641" i="4"/>
  <c r="G642" i="4"/>
  <c r="I643" i="4"/>
  <c r="K644" i="4"/>
  <c r="M645" i="4"/>
  <c r="A647" i="4"/>
  <c r="C648" i="4"/>
  <c r="E649" i="4"/>
  <c r="G650" i="4"/>
  <c r="I651" i="4"/>
  <c r="K652" i="4"/>
  <c r="M653" i="4"/>
  <c r="A655" i="4"/>
  <c r="C656" i="4"/>
  <c r="E657" i="4"/>
  <c r="G658" i="4"/>
  <c r="I659" i="4"/>
  <c r="K660" i="4"/>
  <c r="M661" i="4"/>
  <c r="A663" i="4"/>
  <c r="C664" i="4"/>
  <c r="E665" i="4"/>
  <c r="G666" i="4"/>
  <c r="I667" i="4"/>
  <c r="K668" i="4"/>
  <c r="M669" i="4"/>
  <c r="A671" i="4"/>
  <c r="C672" i="4"/>
  <c r="E673" i="4"/>
  <c r="G674" i="4"/>
  <c r="I675" i="4"/>
  <c r="K676" i="4"/>
  <c r="M677" i="4"/>
  <c r="A679" i="4"/>
  <c r="C680" i="4"/>
  <c r="E681" i="4"/>
  <c r="G682" i="4"/>
  <c r="I683" i="4"/>
  <c r="K684" i="4"/>
  <c r="M685" i="4"/>
  <c r="A687" i="4"/>
  <c r="C688" i="4"/>
  <c r="E689" i="4"/>
  <c r="G690" i="4"/>
  <c r="I691" i="4"/>
  <c r="K692" i="4"/>
  <c r="M693" i="4"/>
  <c r="A695" i="4"/>
  <c r="C696" i="4"/>
  <c r="E697" i="4"/>
  <c r="G698" i="4"/>
  <c r="I699" i="4"/>
  <c r="K700" i="4"/>
  <c r="M701" i="4"/>
  <c r="A703" i="4"/>
  <c r="C704" i="4"/>
  <c r="M482" i="4"/>
  <c r="I492" i="4"/>
  <c r="M499" i="4"/>
  <c r="E506" i="4"/>
  <c r="G512" i="4"/>
  <c r="A517" i="4"/>
  <c r="I521" i="4"/>
  <c r="C525" i="4"/>
  <c r="A529" i="4"/>
  <c r="I532" i="4"/>
  <c r="M535" i="4"/>
  <c r="M538" i="4"/>
  <c r="C542" i="4"/>
  <c r="N544" i="4"/>
  <c r="F547" i="4"/>
  <c r="G549" i="4"/>
  <c r="F551" i="4"/>
  <c r="A553" i="4"/>
  <c r="A555" i="4"/>
  <c r="I556" i="4"/>
  <c r="I558" i="4"/>
  <c r="H560" i="4"/>
  <c r="C562" i="4"/>
  <c r="C564" i="4"/>
  <c r="K565" i="4"/>
  <c r="K567" i="4"/>
  <c r="J569" i="4"/>
  <c r="D571" i="4"/>
  <c r="B573" i="4"/>
  <c r="I574" i="4"/>
  <c r="G576" i="4"/>
  <c r="N577" i="4"/>
  <c r="G579" i="4"/>
  <c r="E581" i="4"/>
  <c r="K582" i="4"/>
  <c r="C584" i="4"/>
  <c r="F585" i="4"/>
  <c r="H586" i="4"/>
  <c r="J587" i="4"/>
  <c r="L588" i="4"/>
  <c r="N589" i="4"/>
  <c r="B591" i="4"/>
  <c r="D592" i="4"/>
  <c r="F593" i="4"/>
  <c r="H594" i="4"/>
  <c r="J595" i="4"/>
  <c r="L596" i="4"/>
  <c r="N597" i="4"/>
  <c r="B599" i="4"/>
  <c r="D600" i="4"/>
  <c r="F601" i="4"/>
  <c r="H602" i="4"/>
  <c r="J603" i="4"/>
  <c r="L604" i="4"/>
  <c r="N605" i="4"/>
  <c r="B607" i="4"/>
  <c r="D608" i="4"/>
  <c r="F609" i="4"/>
  <c r="H610" i="4"/>
  <c r="J611" i="4"/>
  <c r="L612" i="4"/>
  <c r="N613" i="4"/>
  <c r="B615" i="4"/>
  <c r="D616" i="4"/>
  <c r="F617" i="4"/>
  <c r="H618" i="4"/>
  <c r="J619" i="4"/>
  <c r="L620" i="4"/>
  <c r="N621" i="4"/>
  <c r="B623" i="4"/>
  <c r="D624" i="4"/>
  <c r="F625" i="4"/>
  <c r="H626" i="4"/>
  <c r="J627" i="4"/>
  <c r="L628" i="4"/>
  <c r="N629" i="4"/>
  <c r="B631" i="4"/>
  <c r="D632" i="4"/>
  <c r="F633" i="4"/>
  <c r="H634" i="4"/>
  <c r="J635" i="4"/>
  <c r="L636" i="4"/>
  <c r="N637" i="4"/>
  <c r="B639" i="4"/>
  <c r="D640" i="4"/>
  <c r="F641" i="4"/>
  <c r="H642" i="4"/>
  <c r="J643" i="4"/>
  <c r="L644" i="4"/>
  <c r="N645" i="4"/>
  <c r="B647" i="4"/>
  <c r="D648" i="4"/>
  <c r="F649" i="4"/>
  <c r="H650" i="4"/>
  <c r="J651" i="4"/>
  <c r="L652" i="4"/>
  <c r="N653" i="4"/>
  <c r="B655" i="4"/>
  <c r="D656" i="4"/>
  <c r="F657" i="4"/>
  <c r="H658" i="4"/>
  <c r="J659" i="4"/>
  <c r="L660" i="4"/>
  <c r="N661" i="4"/>
  <c r="B663" i="4"/>
  <c r="D664" i="4"/>
  <c r="F665" i="4"/>
  <c r="H666" i="4"/>
  <c r="J667" i="4"/>
  <c r="L668" i="4"/>
  <c r="N669" i="4"/>
  <c r="B671" i="4"/>
  <c r="D672" i="4"/>
  <c r="F673" i="4"/>
  <c r="H674" i="4"/>
  <c r="J675" i="4"/>
  <c r="L676" i="4"/>
  <c r="N677" i="4"/>
  <c r="B679" i="4"/>
  <c r="D680" i="4"/>
  <c r="F681" i="4"/>
  <c r="H682" i="4"/>
  <c r="J683" i="4"/>
  <c r="L684" i="4"/>
  <c r="N685" i="4"/>
  <c r="B687" i="4"/>
  <c r="D688" i="4"/>
  <c r="F689" i="4"/>
  <c r="H690" i="4"/>
  <c r="J691" i="4"/>
  <c r="L692" i="4"/>
  <c r="N693" i="4"/>
  <c r="B695" i="4"/>
  <c r="D696" i="4"/>
  <c r="F697" i="4"/>
  <c r="H698" i="4"/>
  <c r="J699" i="4"/>
  <c r="L700" i="4"/>
  <c r="N701" i="4"/>
  <c r="B703" i="4"/>
  <c r="D704" i="4"/>
  <c r="I484" i="4"/>
  <c r="A485" i="4"/>
  <c r="C486" i="4"/>
  <c r="J486" i="4"/>
  <c r="H494" i="4"/>
  <c r="F501" i="4"/>
  <c r="B508" i="4"/>
  <c r="K486" i="4"/>
  <c r="I494" i="4"/>
  <c r="G501" i="4"/>
  <c r="C508" i="4"/>
  <c r="J513" i="4"/>
  <c r="D518" i="4"/>
  <c r="L522" i="4"/>
  <c r="E526" i="4"/>
  <c r="C530" i="4"/>
  <c r="K533" i="4"/>
  <c r="N536" i="4"/>
  <c r="N539" i="4"/>
  <c r="M542" i="4"/>
  <c r="J545" i="4"/>
  <c r="D548" i="4"/>
  <c r="C550" i="4"/>
  <c r="L551" i="4"/>
  <c r="K553" i="4"/>
  <c r="F555" i="4"/>
  <c r="F557" i="4"/>
  <c r="E559" i="4"/>
  <c r="N560" i="4"/>
  <c r="M562" i="4"/>
  <c r="H564" i="4"/>
  <c r="H566" i="4"/>
  <c r="G568" i="4"/>
  <c r="B570" i="4"/>
  <c r="N571" i="4"/>
  <c r="G573" i="4"/>
  <c r="E575" i="4"/>
  <c r="L576" i="4"/>
  <c r="E578" i="4"/>
  <c r="C580" i="4"/>
  <c r="J581" i="4"/>
  <c r="F583" i="4"/>
  <c r="I584" i="4"/>
  <c r="K585" i="4"/>
  <c r="M586" i="4"/>
  <c r="A588" i="4"/>
  <c r="C589" i="4"/>
  <c r="E590" i="4"/>
  <c r="G591" i="4"/>
  <c r="I592" i="4"/>
  <c r="K593" i="4"/>
  <c r="M594" i="4"/>
  <c r="A596" i="4"/>
  <c r="C597" i="4"/>
  <c r="E598" i="4"/>
  <c r="G599" i="4"/>
  <c r="I600" i="4"/>
  <c r="K601" i="4"/>
  <c r="M602" i="4"/>
  <c r="A604" i="4"/>
  <c r="C605" i="4"/>
  <c r="E606" i="4"/>
  <c r="G607" i="4"/>
  <c r="I608" i="4"/>
  <c r="K609" i="4"/>
  <c r="M610" i="4"/>
  <c r="A612" i="4"/>
  <c r="C613" i="4"/>
  <c r="E614" i="4"/>
  <c r="G615" i="4"/>
  <c r="I616" i="4"/>
  <c r="K617" i="4"/>
  <c r="M618" i="4"/>
  <c r="A620" i="4"/>
  <c r="C621" i="4"/>
  <c r="E622" i="4"/>
  <c r="G623" i="4"/>
  <c r="I624" i="4"/>
  <c r="K625" i="4"/>
  <c r="M626" i="4"/>
  <c r="A628" i="4"/>
  <c r="C629" i="4"/>
  <c r="E630" i="4"/>
  <c r="G631" i="4"/>
  <c r="I632" i="4"/>
  <c r="K633" i="4"/>
  <c r="M634" i="4"/>
  <c r="A636" i="4"/>
  <c r="C637" i="4"/>
  <c r="E638" i="4"/>
  <c r="G639" i="4"/>
  <c r="I640" i="4"/>
  <c r="K641" i="4"/>
  <c r="M642" i="4"/>
  <c r="A644" i="4"/>
  <c r="C645" i="4"/>
  <c r="E646" i="4"/>
  <c r="G647" i="4"/>
  <c r="I648" i="4"/>
  <c r="K649" i="4"/>
  <c r="M650" i="4"/>
  <c r="A652" i="4"/>
  <c r="C653" i="4"/>
  <c r="M486" i="4"/>
  <c r="J494" i="4"/>
  <c r="H501" i="4"/>
  <c r="D508" i="4"/>
  <c r="K513" i="4"/>
  <c r="E518" i="4"/>
  <c r="M522" i="4"/>
  <c r="K526" i="4"/>
  <c r="E530" i="4"/>
  <c r="C534" i="4"/>
  <c r="A537" i="4"/>
  <c r="A540" i="4"/>
  <c r="E543" i="4"/>
  <c r="K545" i="4"/>
  <c r="E548" i="4"/>
  <c r="D550" i="4"/>
  <c r="M551" i="4"/>
  <c r="M553" i="4"/>
  <c r="G555" i="4"/>
  <c r="G557" i="4"/>
  <c r="F559" i="4"/>
  <c r="A561" i="4"/>
  <c r="A563" i="4"/>
  <c r="I564" i="4"/>
  <c r="I566" i="4"/>
  <c r="H568" i="4"/>
  <c r="C570" i="4"/>
  <c r="A572" i="4"/>
  <c r="H573" i="4"/>
  <c r="F575" i="4"/>
  <c r="M576" i="4"/>
  <c r="K578" i="4"/>
  <c r="D580" i="4"/>
  <c r="K581" i="4"/>
  <c r="G583" i="4"/>
  <c r="J584" i="4"/>
  <c r="L585" i="4"/>
  <c r="N586" i="4"/>
  <c r="B588" i="4"/>
  <c r="D589" i="4"/>
  <c r="F590" i="4"/>
  <c r="H591" i="4"/>
  <c r="J592" i="4"/>
  <c r="L593" i="4"/>
  <c r="N594" i="4"/>
  <c r="B596" i="4"/>
  <c r="D597" i="4"/>
  <c r="F598" i="4"/>
  <c r="H599" i="4"/>
  <c r="J600" i="4"/>
  <c r="L601" i="4"/>
  <c r="N602" i="4"/>
  <c r="B604" i="4"/>
  <c r="D605" i="4"/>
  <c r="F606" i="4"/>
  <c r="H607" i="4"/>
  <c r="J608" i="4"/>
  <c r="L609" i="4"/>
  <c r="N610" i="4"/>
  <c r="B612" i="4"/>
  <c r="D613" i="4"/>
  <c r="F614" i="4"/>
  <c r="H615" i="4"/>
  <c r="J616" i="4"/>
  <c r="L617" i="4"/>
  <c r="N618" i="4"/>
  <c r="B620" i="4"/>
  <c r="D621" i="4"/>
  <c r="F622" i="4"/>
  <c r="H623" i="4"/>
  <c r="J624" i="4"/>
  <c r="L625" i="4"/>
  <c r="N626" i="4"/>
  <c r="B628" i="4"/>
  <c r="D629" i="4"/>
  <c r="F630" i="4"/>
  <c r="H631" i="4"/>
  <c r="J632" i="4"/>
  <c r="L633" i="4"/>
  <c r="N634" i="4"/>
  <c r="B636" i="4"/>
  <c r="D637" i="4"/>
  <c r="F638" i="4"/>
  <c r="H639" i="4"/>
  <c r="J640" i="4"/>
  <c r="L641" i="4"/>
  <c r="N642" i="4"/>
  <c r="B644" i="4"/>
  <c r="D645" i="4"/>
  <c r="F646" i="4"/>
  <c r="H647" i="4"/>
  <c r="J648" i="4"/>
  <c r="L649" i="4"/>
  <c r="N650" i="4"/>
  <c r="B652" i="4"/>
  <c r="D653" i="4"/>
  <c r="F654" i="4"/>
  <c r="H655" i="4"/>
  <c r="J656" i="4"/>
  <c r="L657" i="4"/>
  <c r="N658" i="4"/>
  <c r="B660" i="4"/>
  <c r="D661" i="4"/>
  <c r="F662" i="4"/>
  <c r="H663" i="4"/>
  <c r="J664" i="4"/>
  <c r="L665" i="4"/>
  <c r="N666" i="4"/>
  <c r="B668" i="4"/>
  <c r="M487" i="4"/>
  <c r="J495" i="4"/>
  <c r="G502" i="4"/>
  <c r="C509" i="4"/>
  <c r="E514" i="4"/>
  <c r="M518" i="4"/>
  <c r="E523" i="4"/>
  <c r="M526" i="4"/>
  <c r="K530" i="4"/>
  <c r="D534" i="4"/>
  <c r="C537" i="4"/>
  <c r="F540" i="4"/>
  <c r="F543" i="4"/>
  <c r="B546" i="4"/>
  <c r="F548" i="4"/>
  <c r="E550" i="4"/>
  <c r="N551" i="4"/>
  <c r="N553" i="4"/>
  <c r="M555" i="4"/>
  <c r="H557" i="4"/>
  <c r="G559" i="4"/>
  <c r="B561" i="4"/>
  <c r="B563" i="4"/>
  <c r="A565" i="4"/>
  <c r="J566" i="4"/>
  <c r="I568" i="4"/>
  <c r="D570" i="4"/>
  <c r="B572" i="4"/>
  <c r="I573" i="4"/>
  <c r="G575" i="4"/>
  <c r="N576" i="4"/>
  <c r="L578" i="4"/>
  <c r="E580" i="4"/>
  <c r="L581" i="4"/>
  <c r="H583" i="4"/>
  <c r="K584" i="4"/>
  <c r="M585" i="4"/>
  <c r="A587" i="4"/>
  <c r="C588" i="4"/>
  <c r="E589" i="4"/>
  <c r="G590" i="4"/>
  <c r="I591" i="4"/>
  <c r="K592" i="4"/>
  <c r="M593" i="4"/>
  <c r="A595" i="4"/>
  <c r="C596" i="4"/>
  <c r="E597" i="4"/>
  <c r="G598" i="4"/>
  <c r="I599" i="4"/>
  <c r="K600" i="4"/>
  <c r="M601" i="4"/>
  <c r="A603" i="4"/>
  <c r="C604" i="4"/>
  <c r="E605" i="4"/>
  <c r="G606" i="4"/>
  <c r="I607" i="4"/>
  <c r="K608" i="4"/>
  <c r="M609" i="4"/>
  <c r="A611" i="4"/>
  <c r="C612" i="4"/>
  <c r="E613" i="4"/>
  <c r="G614" i="4"/>
  <c r="I615" i="4"/>
  <c r="K616" i="4"/>
  <c r="M617" i="4"/>
  <c r="A619" i="4"/>
  <c r="C620" i="4"/>
  <c r="E621" i="4"/>
  <c r="G622" i="4"/>
  <c r="I623" i="4"/>
  <c r="K624" i="4"/>
  <c r="M625" i="4"/>
  <c r="A627" i="4"/>
  <c r="C628" i="4"/>
  <c r="E629" i="4"/>
  <c r="G630" i="4"/>
  <c r="I631" i="4"/>
  <c r="K632" i="4"/>
  <c r="M633" i="4"/>
  <c r="A635" i="4"/>
  <c r="C636" i="4"/>
  <c r="E637" i="4"/>
  <c r="G638" i="4"/>
  <c r="I639" i="4"/>
  <c r="K640" i="4"/>
  <c r="M641" i="4"/>
  <c r="A643" i="4"/>
  <c r="C644" i="4"/>
  <c r="E645" i="4"/>
  <c r="G646" i="4"/>
  <c r="I647" i="4"/>
  <c r="K648" i="4"/>
  <c r="M649" i="4"/>
  <c r="A651" i="4"/>
  <c r="C652" i="4"/>
  <c r="E653" i="4"/>
  <c r="L488" i="4"/>
  <c r="H496" i="4"/>
  <c r="D503" i="4"/>
  <c r="I509" i="4"/>
  <c r="K514" i="4"/>
  <c r="E519" i="4"/>
  <c r="G523" i="4"/>
  <c r="E527" i="4"/>
  <c r="L530" i="4"/>
  <c r="E534" i="4"/>
  <c r="I537" i="4"/>
  <c r="G540" i="4"/>
  <c r="G543" i="4"/>
  <c r="C546" i="4"/>
  <c r="G548" i="4"/>
  <c r="G550" i="4"/>
  <c r="A552" i="4"/>
  <c r="A554" i="4"/>
  <c r="N555" i="4"/>
  <c r="I557" i="4"/>
  <c r="I559" i="4"/>
  <c r="C561" i="4"/>
  <c r="C563" i="4"/>
  <c r="B565" i="4"/>
  <c r="K566" i="4"/>
  <c r="K568" i="4"/>
  <c r="E570" i="4"/>
  <c r="C572" i="4"/>
  <c r="J573" i="4"/>
  <c r="H575" i="4"/>
  <c r="A577" i="4"/>
  <c r="M578" i="4"/>
  <c r="F580" i="4"/>
  <c r="C582" i="4"/>
  <c r="I583" i="4"/>
  <c r="L584" i="4"/>
  <c r="N585" i="4"/>
  <c r="B587" i="4"/>
  <c r="D588" i="4"/>
  <c r="F589" i="4"/>
  <c r="H590" i="4"/>
  <c r="J591" i="4"/>
  <c r="L592" i="4"/>
  <c r="N593" i="4"/>
  <c r="B595" i="4"/>
  <c r="D596" i="4"/>
  <c r="F597" i="4"/>
  <c r="H598" i="4"/>
  <c r="J599" i="4"/>
  <c r="L600" i="4"/>
  <c r="N601" i="4"/>
  <c r="B603" i="4"/>
  <c r="D604" i="4"/>
  <c r="F605" i="4"/>
  <c r="H606" i="4"/>
  <c r="J607" i="4"/>
  <c r="L608" i="4"/>
  <c r="N609" i="4"/>
  <c r="B611" i="4"/>
  <c r="D612" i="4"/>
  <c r="F613" i="4"/>
  <c r="H614" i="4"/>
  <c r="J615" i="4"/>
  <c r="L616" i="4"/>
  <c r="N617" i="4"/>
  <c r="B619" i="4"/>
  <c r="D620" i="4"/>
  <c r="F621" i="4"/>
  <c r="H622" i="4"/>
  <c r="J623" i="4"/>
  <c r="L624" i="4"/>
  <c r="N625" i="4"/>
  <c r="B627" i="4"/>
  <c r="D628" i="4"/>
  <c r="F629" i="4"/>
  <c r="H630" i="4"/>
  <c r="J631" i="4"/>
  <c r="L632" i="4"/>
  <c r="N633" i="4"/>
  <c r="B635" i="4"/>
  <c r="M488" i="4"/>
  <c r="I496" i="4"/>
  <c r="E503" i="4"/>
  <c r="K509" i="4"/>
  <c r="L514" i="4"/>
  <c r="F519" i="4"/>
  <c r="M523" i="4"/>
  <c r="F527" i="4"/>
  <c r="M530" i="4"/>
  <c r="J534" i="4"/>
  <c r="J537" i="4"/>
  <c r="I540" i="4"/>
  <c r="L543" i="4"/>
  <c r="D546" i="4"/>
  <c r="H548" i="4"/>
  <c r="H550" i="4"/>
  <c r="G552" i="4"/>
  <c r="B554" i="4"/>
  <c r="A556" i="4"/>
  <c r="J557" i="4"/>
  <c r="J559" i="4"/>
  <c r="I561" i="4"/>
  <c r="D563" i="4"/>
  <c r="C565" i="4"/>
  <c r="L566" i="4"/>
  <c r="L568" i="4"/>
  <c r="K570" i="4"/>
  <c r="D572" i="4"/>
  <c r="K573" i="4"/>
  <c r="I575" i="4"/>
  <c r="B577" i="4"/>
  <c r="N578" i="4"/>
  <c r="G580" i="4"/>
  <c r="D582" i="4"/>
  <c r="J583" i="4"/>
  <c r="M584" i="4"/>
  <c r="A586" i="4"/>
  <c r="C587" i="4"/>
  <c r="E588" i="4"/>
  <c r="G589" i="4"/>
  <c r="I590" i="4"/>
  <c r="K591" i="4"/>
  <c r="M592" i="4"/>
  <c r="A594" i="4"/>
  <c r="C595" i="4"/>
  <c r="E596" i="4"/>
  <c r="G597" i="4"/>
  <c r="I598" i="4"/>
  <c r="K599" i="4"/>
  <c r="M600" i="4"/>
  <c r="A602" i="4"/>
  <c r="C603" i="4"/>
  <c r="E604" i="4"/>
  <c r="G605" i="4"/>
  <c r="I606" i="4"/>
  <c r="K607" i="4"/>
  <c r="M608" i="4"/>
  <c r="A610" i="4"/>
  <c r="C611" i="4"/>
  <c r="E612" i="4"/>
  <c r="G613" i="4"/>
  <c r="I614" i="4"/>
  <c r="K615" i="4"/>
  <c r="N488" i="4"/>
  <c r="J496" i="4"/>
  <c r="F503" i="4"/>
  <c r="B510" i="4"/>
  <c r="M514" i="4"/>
  <c r="G519" i="4"/>
  <c r="N523" i="4"/>
  <c r="G527" i="4"/>
  <c r="E531" i="4"/>
  <c r="K534" i="4"/>
  <c r="K537" i="4"/>
  <c r="A541" i="4"/>
  <c r="M543" i="4"/>
  <c r="E546" i="4"/>
  <c r="I548" i="4"/>
  <c r="I550" i="4"/>
  <c r="H552" i="4"/>
  <c r="C554" i="4"/>
  <c r="C556" i="4"/>
  <c r="K557" i="4"/>
  <c r="K559" i="4"/>
  <c r="J561" i="4"/>
  <c r="E563" i="4"/>
  <c r="E565" i="4"/>
  <c r="M566" i="4"/>
  <c r="M568" i="4"/>
  <c r="L570" i="4"/>
  <c r="E572" i="4"/>
  <c r="C574" i="4"/>
  <c r="J575" i="4"/>
  <c r="C577" i="4"/>
  <c r="A579" i="4"/>
  <c r="H580" i="4"/>
  <c r="E582" i="4"/>
  <c r="K583" i="4"/>
  <c r="N584" i="4"/>
  <c r="B586" i="4"/>
  <c r="D587" i="4"/>
  <c r="F588" i="4"/>
  <c r="H589" i="4"/>
  <c r="J590" i="4"/>
  <c r="L591" i="4"/>
  <c r="N592" i="4"/>
  <c r="B594" i="4"/>
  <c r="D595" i="4"/>
  <c r="F596" i="4"/>
  <c r="H597" i="4"/>
  <c r="J598" i="4"/>
  <c r="L599" i="4"/>
  <c r="N600" i="4"/>
  <c r="B602" i="4"/>
  <c r="D603" i="4"/>
  <c r="F604" i="4"/>
  <c r="H605" i="4"/>
  <c r="J606" i="4"/>
  <c r="L607" i="4"/>
  <c r="N608" i="4"/>
  <c r="B610" i="4"/>
  <c r="D611" i="4"/>
  <c r="F612" i="4"/>
  <c r="H613" i="4"/>
  <c r="J614" i="4"/>
  <c r="L615" i="4"/>
  <c r="N616" i="4"/>
  <c r="B618" i="4"/>
  <c r="D619" i="4"/>
  <c r="F620" i="4"/>
  <c r="H621" i="4"/>
  <c r="J622" i="4"/>
  <c r="L623" i="4"/>
  <c r="N624" i="4"/>
  <c r="B626" i="4"/>
  <c r="D627" i="4"/>
  <c r="F628" i="4"/>
  <c r="H629" i="4"/>
  <c r="J630" i="4"/>
  <c r="L631" i="4"/>
  <c r="N632" i="4"/>
  <c r="B634" i="4"/>
  <c r="D635" i="4"/>
  <c r="F636" i="4"/>
  <c r="H637" i="4"/>
  <c r="J638" i="4"/>
  <c r="L639" i="4"/>
  <c r="N640" i="4"/>
  <c r="A493" i="4"/>
  <c r="G515" i="4"/>
  <c r="C526" i="4"/>
  <c r="A536" i="4"/>
  <c r="N543" i="4"/>
  <c r="J549" i="4"/>
  <c r="B555" i="4"/>
  <c r="L559" i="4"/>
  <c r="F564" i="4"/>
  <c r="K569" i="4"/>
  <c r="D574" i="4"/>
  <c r="C578" i="4"/>
  <c r="L582" i="4"/>
  <c r="C586" i="4"/>
  <c r="A589" i="4"/>
  <c r="E592" i="4"/>
  <c r="E595" i="4"/>
  <c r="C598" i="4"/>
  <c r="G601" i="4"/>
  <c r="G604" i="4"/>
  <c r="B493" i="4"/>
  <c r="M515" i="4"/>
  <c r="D526" i="4"/>
  <c r="G536" i="4"/>
  <c r="A544" i="4"/>
  <c r="K549" i="4"/>
  <c r="C555" i="4"/>
  <c r="M559" i="4"/>
  <c r="G564" i="4"/>
  <c r="M569" i="4"/>
  <c r="E574" i="4"/>
  <c r="D578" i="4"/>
  <c r="M582" i="4"/>
  <c r="D586" i="4"/>
  <c r="B589" i="4"/>
  <c r="F592" i="4"/>
  <c r="F595" i="4"/>
  <c r="D598" i="4"/>
  <c r="H601" i="4"/>
  <c r="H604" i="4"/>
  <c r="F607" i="4"/>
  <c r="J610" i="4"/>
  <c r="J613" i="4"/>
  <c r="H616" i="4"/>
  <c r="E619" i="4"/>
  <c r="A622" i="4"/>
  <c r="G624" i="4"/>
  <c r="C627" i="4"/>
  <c r="J629" i="4"/>
  <c r="F632" i="4"/>
  <c r="L634" i="4"/>
  <c r="F637" i="4"/>
  <c r="J639" i="4"/>
  <c r="N641" i="4"/>
  <c r="M643" i="4"/>
  <c r="A646" i="4"/>
  <c r="M647" i="4"/>
  <c r="A650" i="4"/>
  <c r="N651" i="4"/>
  <c r="B654" i="4"/>
  <c r="J655" i="4"/>
  <c r="G657" i="4"/>
  <c r="A659" i="4"/>
  <c r="H660" i="4"/>
  <c r="E662" i="4"/>
  <c r="M663" i="4"/>
  <c r="J665" i="4"/>
  <c r="D667" i="4"/>
  <c r="A669" i="4"/>
  <c r="G670" i="4"/>
  <c r="M671" i="4"/>
  <c r="I673" i="4"/>
  <c r="A675" i="4"/>
  <c r="G676" i="4"/>
  <c r="C678" i="4"/>
  <c r="I679" i="4"/>
  <c r="A681" i="4"/>
  <c r="K682" i="4"/>
  <c r="C684" i="4"/>
  <c r="I685" i="4"/>
  <c r="E687" i="4"/>
  <c r="K688" i="4"/>
  <c r="C690" i="4"/>
  <c r="M691" i="4"/>
  <c r="E693" i="4"/>
  <c r="K694" i="4"/>
  <c r="G696" i="4"/>
  <c r="M697" i="4"/>
  <c r="E699" i="4"/>
  <c r="A701" i="4"/>
  <c r="G702" i="4"/>
  <c r="M703" i="4"/>
  <c r="E705" i="4"/>
  <c r="G706" i="4"/>
  <c r="I707" i="4"/>
  <c r="K708" i="4"/>
  <c r="M709" i="4"/>
  <c r="A711" i="4"/>
  <c r="C712" i="4"/>
  <c r="E713" i="4"/>
  <c r="G714" i="4"/>
  <c r="I715" i="4"/>
  <c r="K716" i="4"/>
  <c r="M717" i="4"/>
  <c r="A719" i="4"/>
  <c r="C720" i="4"/>
  <c r="E721" i="4"/>
  <c r="G722" i="4"/>
  <c r="I723" i="4"/>
  <c r="K724" i="4"/>
  <c r="M725" i="4"/>
  <c r="A727" i="4"/>
  <c r="C728" i="4"/>
  <c r="E729" i="4"/>
  <c r="G730" i="4"/>
  <c r="I731" i="4"/>
  <c r="K732" i="4"/>
  <c r="M733" i="4"/>
  <c r="A735" i="4"/>
  <c r="C736" i="4"/>
  <c r="E737" i="4"/>
  <c r="G738" i="4"/>
  <c r="I739" i="4"/>
  <c r="K740" i="4"/>
  <c r="M741" i="4"/>
  <c r="A743" i="4"/>
  <c r="C744" i="4"/>
  <c r="E745" i="4"/>
  <c r="G746" i="4"/>
  <c r="I747" i="4"/>
  <c r="K748" i="4"/>
  <c r="M749" i="4"/>
  <c r="A751" i="4"/>
  <c r="C752" i="4"/>
  <c r="E753" i="4"/>
  <c r="G754" i="4"/>
  <c r="I755" i="4"/>
  <c r="K756" i="4"/>
  <c r="M757" i="4"/>
  <c r="A759" i="4"/>
  <c r="C760" i="4"/>
  <c r="E761" i="4"/>
  <c r="G762" i="4"/>
  <c r="I763" i="4"/>
  <c r="K764" i="4"/>
  <c r="M765" i="4"/>
  <c r="A767" i="4"/>
  <c r="C768" i="4"/>
  <c r="E769" i="4"/>
  <c r="G770" i="4"/>
  <c r="I771" i="4"/>
  <c r="K772" i="4"/>
  <c r="M773" i="4"/>
  <c r="A775" i="4"/>
  <c r="C776" i="4"/>
  <c r="E777" i="4"/>
  <c r="G778" i="4"/>
  <c r="I779" i="4"/>
  <c r="K780" i="4"/>
  <c r="M781" i="4"/>
  <c r="A783" i="4"/>
  <c r="C784" i="4"/>
  <c r="E785" i="4"/>
  <c r="G786" i="4"/>
  <c r="I787" i="4"/>
  <c r="K493" i="4"/>
  <c r="B517" i="4"/>
  <c r="M527" i="4"/>
  <c r="H536" i="4"/>
  <c r="A545" i="4"/>
  <c r="J550" i="4"/>
  <c r="D555" i="4"/>
  <c r="I560" i="4"/>
  <c r="F565" i="4"/>
  <c r="N569" i="4"/>
  <c r="J574" i="4"/>
  <c r="B579" i="4"/>
  <c r="N582" i="4"/>
  <c r="I586" i="4"/>
  <c r="I589" i="4"/>
  <c r="G592" i="4"/>
  <c r="K595" i="4"/>
  <c r="K598" i="4"/>
  <c r="I601" i="4"/>
  <c r="M604" i="4"/>
  <c r="M607" i="4"/>
  <c r="K610" i="4"/>
  <c r="A614" i="4"/>
  <c r="M616" i="4"/>
  <c r="F619" i="4"/>
  <c r="B622" i="4"/>
  <c r="H624" i="4"/>
  <c r="E627" i="4"/>
  <c r="A630" i="4"/>
  <c r="G632" i="4"/>
  <c r="C635" i="4"/>
  <c r="G637" i="4"/>
  <c r="K639" i="4"/>
  <c r="A642" i="4"/>
  <c r="N643" i="4"/>
  <c r="B646" i="4"/>
  <c r="N647" i="4"/>
  <c r="B650" i="4"/>
  <c r="D652" i="4"/>
  <c r="C654" i="4"/>
  <c r="K655" i="4"/>
  <c r="H657" i="4"/>
  <c r="B659" i="4"/>
  <c r="M660" i="4"/>
  <c r="G662" i="4"/>
  <c r="N663" i="4"/>
  <c r="K665" i="4"/>
  <c r="E667" i="4"/>
  <c r="B669" i="4"/>
  <c r="H670" i="4"/>
  <c r="N671" i="4"/>
  <c r="J673" i="4"/>
  <c r="B675" i="4"/>
  <c r="H676" i="4"/>
  <c r="D678" i="4"/>
  <c r="J679" i="4"/>
  <c r="B681" i="4"/>
  <c r="L682" i="4"/>
  <c r="D684" i="4"/>
  <c r="J685" i="4"/>
  <c r="F687" i="4"/>
  <c r="L688" i="4"/>
  <c r="D690" i="4"/>
  <c r="N691" i="4"/>
  <c r="F693" i="4"/>
  <c r="L694" i="4"/>
  <c r="H696" i="4"/>
  <c r="N697" i="4"/>
  <c r="F699" i="4"/>
  <c r="B701" i="4"/>
  <c r="H702" i="4"/>
  <c r="N703" i="4"/>
  <c r="F705" i="4"/>
  <c r="H706" i="4"/>
  <c r="J707" i="4"/>
  <c r="L708" i="4"/>
  <c r="N709" i="4"/>
  <c r="B711" i="4"/>
  <c r="D712" i="4"/>
  <c r="F713" i="4"/>
  <c r="H714" i="4"/>
  <c r="J715" i="4"/>
  <c r="L716" i="4"/>
  <c r="N717" i="4"/>
  <c r="B719" i="4"/>
  <c r="D720" i="4"/>
  <c r="F721" i="4"/>
  <c r="H722" i="4"/>
  <c r="J723" i="4"/>
  <c r="L724" i="4"/>
  <c r="N725" i="4"/>
  <c r="B727" i="4"/>
  <c r="D728" i="4"/>
  <c r="F729" i="4"/>
  <c r="H730" i="4"/>
  <c r="J731" i="4"/>
  <c r="L732" i="4"/>
  <c r="N733" i="4"/>
  <c r="B735" i="4"/>
  <c r="D736" i="4"/>
  <c r="F737" i="4"/>
  <c r="H738" i="4"/>
  <c r="J739" i="4"/>
  <c r="L740" i="4"/>
  <c r="N741" i="4"/>
  <c r="B743" i="4"/>
  <c r="D744" i="4"/>
  <c r="F745" i="4"/>
  <c r="H746" i="4"/>
  <c r="J747" i="4"/>
  <c r="L748" i="4"/>
  <c r="N749" i="4"/>
  <c r="B751" i="4"/>
  <c r="D752" i="4"/>
  <c r="F753" i="4"/>
  <c r="H754" i="4"/>
  <c r="J755" i="4"/>
  <c r="L756" i="4"/>
  <c r="N757" i="4"/>
  <c r="B759" i="4"/>
  <c r="D760" i="4"/>
  <c r="F761" i="4"/>
  <c r="H762" i="4"/>
  <c r="J763" i="4"/>
  <c r="L764" i="4"/>
  <c r="N765" i="4"/>
  <c r="B767" i="4"/>
  <c r="D768" i="4"/>
  <c r="F769" i="4"/>
  <c r="H770" i="4"/>
  <c r="J771" i="4"/>
  <c r="L772" i="4"/>
  <c r="N773" i="4"/>
  <c r="B775" i="4"/>
  <c r="D776" i="4"/>
  <c r="F777" i="4"/>
  <c r="H778" i="4"/>
  <c r="J779" i="4"/>
  <c r="L780" i="4"/>
  <c r="N781" i="4"/>
  <c r="B783" i="4"/>
  <c r="D784" i="4"/>
  <c r="F785" i="4"/>
  <c r="H786" i="4"/>
  <c r="J787" i="4"/>
  <c r="I497" i="4"/>
  <c r="C517" i="4"/>
  <c r="A528" i="4"/>
  <c r="I536" i="4"/>
  <c r="B545" i="4"/>
  <c r="K550" i="4"/>
  <c r="E555" i="4"/>
  <c r="K560" i="4"/>
  <c r="G565" i="4"/>
  <c r="A570" i="4"/>
  <c r="K574" i="4"/>
  <c r="C579" i="4"/>
  <c r="E583" i="4"/>
  <c r="J586" i="4"/>
  <c r="J589" i="4"/>
  <c r="H592" i="4"/>
  <c r="L595" i="4"/>
  <c r="L598" i="4"/>
  <c r="J601" i="4"/>
  <c r="N604" i="4"/>
  <c r="N607" i="4"/>
  <c r="L610" i="4"/>
  <c r="B614" i="4"/>
  <c r="A617" i="4"/>
  <c r="K619" i="4"/>
  <c r="C622" i="4"/>
  <c r="M624" i="4"/>
  <c r="F627" i="4"/>
  <c r="B630" i="4"/>
  <c r="H632" i="4"/>
  <c r="E635" i="4"/>
  <c r="I637" i="4"/>
  <c r="M639" i="4"/>
  <c r="B642" i="4"/>
  <c r="D644" i="4"/>
  <c r="C646" i="4"/>
  <c r="E648" i="4"/>
  <c r="C650" i="4"/>
  <c r="E652" i="4"/>
  <c r="D654" i="4"/>
  <c r="L655" i="4"/>
  <c r="I657" i="4"/>
  <c r="C659" i="4"/>
  <c r="N660" i="4"/>
  <c r="H662" i="4"/>
  <c r="E664" i="4"/>
  <c r="M665" i="4"/>
  <c r="F667" i="4"/>
  <c r="C669" i="4"/>
  <c r="I670" i="4"/>
  <c r="E672" i="4"/>
  <c r="K673" i="4"/>
  <c r="C675" i="4"/>
  <c r="M676" i="4"/>
  <c r="E678" i="4"/>
  <c r="K679" i="4"/>
  <c r="G681" i="4"/>
  <c r="M682" i="4"/>
  <c r="E684" i="4"/>
  <c r="A686" i="4"/>
  <c r="G687" i="4"/>
  <c r="M688" i="4"/>
  <c r="I690" i="4"/>
  <c r="A692" i="4"/>
  <c r="G693" i="4"/>
  <c r="C695" i="4"/>
  <c r="I696" i="4"/>
  <c r="A698" i="4"/>
  <c r="K699" i="4"/>
  <c r="C701" i="4"/>
  <c r="I702" i="4"/>
  <c r="E704" i="4"/>
  <c r="G705" i="4"/>
  <c r="I706" i="4"/>
  <c r="K707" i="4"/>
  <c r="M708" i="4"/>
  <c r="A710" i="4"/>
  <c r="C711" i="4"/>
  <c r="E712" i="4"/>
  <c r="G713" i="4"/>
  <c r="I714" i="4"/>
  <c r="K715" i="4"/>
  <c r="M716" i="4"/>
  <c r="A718" i="4"/>
  <c r="C719" i="4"/>
  <c r="E720" i="4"/>
  <c r="G721" i="4"/>
  <c r="I722" i="4"/>
  <c r="K723" i="4"/>
  <c r="M724" i="4"/>
  <c r="A726" i="4"/>
  <c r="C727" i="4"/>
  <c r="E728" i="4"/>
  <c r="G729" i="4"/>
  <c r="I730" i="4"/>
  <c r="K731" i="4"/>
  <c r="M732" i="4"/>
  <c r="A734" i="4"/>
  <c r="C735" i="4"/>
  <c r="E736" i="4"/>
  <c r="G737" i="4"/>
  <c r="I738" i="4"/>
  <c r="K739" i="4"/>
  <c r="M740" i="4"/>
  <c r="A742" i="4"/>
  <c r="C743" i="4"/>
  <c r="E744" i="4"/>
  <c r="G745" i="4"/>
  <c r="I746" i="4"/>
  <c r="K747" i="4"/>
  <c r="M748" i="4"/>
  <c r="A750" i="4"/>
  <c r="C751" i="4"/>
  <c r="E752" i="4"/>
  <c r="G753" i="4"/>
  <c r="I754" i="4"/>
  <c r="K755" i="4"/>
  <c r="M756" i="4"/>
  <c r="A758" i="4"/>
  <c r="C759" i="4"/>
  <c r="E760" i="4"/>
  <c r="G761" i="4"/>
  <c r="I762" i="4"/>
  <c r="K763" i="4"/>
  <c r="M764" i="4"/>
  <c r="A766" i="4"/>
  <c r="C767" i="4"/>
  <c r="E768" i="4"/>
  <c r="G769" i="4"/>
  <c r="I770" i="4"/>
  <c r="K771" i="4"/>
  <c r="M772" i="4"/>
  <c r="A774" i="4"/>
  <c r="C775" i="4"/>
  <c r="E776" i="4"/>
  <c r="G777" i="4"/>
  <c r="I778" i="4"/>
  <c r="K779" i="4"/>
  <c r="M780" i="4"/>
  <c r="A782" i="4"/>
  <c r="C783" i="4"/>
  <c r="E784" i="4"/>
  <c r="G785" i="4"/>
  <c r="I786" i="4"/>
  <c r="K787" i="4"/>
  <c r="N499" i="4"/>
  <c r="K517" i="4"/>
  <c r="C529" i="4"/>
  <c r="B538" i="4"/>
  <c r="C545" i="4"/>
  <c r="G551" i="4"/>
  <c r="D556" i="4"/>
  <c r="L560" i="4"/>
  <c r="C566" i="4"/>
  <c r="M570" i="4"/>
  <c r="L574" i="4"/>
  <c r="M579" i="4"/>
  <c r="L583" i="4"/>
  <c r="K586" i="4"/>
  <c r="A590" i="4"/>
  <c r="A593" i="4"/>
  <c r="M595" i="4"/>
  <c r="C599" i="4"/>
  <c r="C602" i="4"/>
  <c r="A605" i="4"/>
  <c r="E608" i="4"/>
  <c r="E611" i="4"/>
  <c r="C614" i="4"/>
  <c r="B617" i="4"/>
  <c r="L619" i="4"/>
  <c r="D622" i="4"/>
  <c r="A625" i="4"/>
  <c r="K627" i="4"/>
  <c r="C630" i="4"/>
  <c r="M632" i="4"/>
  <c r="F635" i="4"/>
  <c r="J637" i="4"/>
  <c r="N639" i="4"/>
  <c r="C642" i="4"/>
  <c r="E644" i="4"/>
  <c r="D646" i="4"/>
  <c r="F648" i="4"/>
  <c r="D650" i="4"/>
  <c r="F652" i="4"/>
  <c r="E654" i="4"/>
  <c r="M655" i="4"/>
  <c r="J657" i="4"/>
  <c r="D659" i="4"/>
  <c r="A661" i="4"/>
  <c r="I662" i="4"/>
  <c r="F664" i="4"/>
  <c r="N665" i="4"/>
  <c r="K667" i="4"/>
  <c r="D669" i="4"/>
  <c r="J670" i="4"/>
  <c r="F672" i="4"/>
  <c r="L673" i="4"/>
  <c r="D675" i="4"/>
  <c r="N676" i="4"/>
  <c r="F678" i="4"/>
  <c r="L679" i="4"/>
  <c r="H681" i="4"/>
  <c r="N682" i="4"/>
  <c r="F684" i="4"/>
  <c r="B686" i="4"/>
  <c r="H687" i="4"/>
  <c r="N688" i="4"/>
  <c r="J690" i="4"/>
  <c r="B692" i="4"/>
  <c r="H693" i="4"/>
  <c r="D695" i="4"/>
  <c r="J696" i="4"/>
  <c r="B698" i="4"/>
  <c r="L699" i="4"/>
  <c r="D701" i="4"/>
  <c r="J702" i="4"/>
  <c r="F704" i="4"/>
  <c r="H705" i="4"/>
  <c r="J706" i="4"/>
  <c r="L707" i="4"/>
  <c r="N708" i="4"/>
  <c r="B710" i="4"/>
  <c r="D711" i="4"/>
  <c r="F712" i="4"/>
  <c r="H713" i="4"/>
  <c r="J714" i="4"/>
  <c r="L715" i="4"/>
  <c r="N716" i="4"/>
  <c r="B718" i="4"/>
  <c r="D719" i="4"/>
  <c r="F720" i="4"/>
  <c r="H721" i="4"/>
  <c r="J722" i="4"/>
  <c r="L723" i="4"/>
  <c r="N724" i="4"/>
  <c r="B726" i="4"/>
  <c r="D727" i="4"/>
  <c r="F728" i="4"/>
  <c r="H729" i="4"/>
  <c r="J730" i="4"/>
  <c r="L731" i="4"/>
  <c r="N732" i="4"/>
  <c r="B734" i="4"/>
  <c r="D735" i="4"/>
  <c r="F736" i="4"/>
  <c r="H737" i="4"/>
  <c r="J738" i="4"/>
  <c r="L739" i="4"/>
  <c r="N740" i="4"/>
  <c r="B742" i="4"/>
  <c r="D743" i="4"/>
  <c r="F744" i="4"/>
  <c r="H745" i="4"/>
  <c r="J746" i="4"/>
  <c r="L747" i="4"/>
  <c r="N748" i="4"/>
  <c r="B750" i="4"/>
  <c r="D751" i="4"/>
  <c r="F752" i="4"/>
  <c r="H753" i="4"/>
  <c r="J754" i="4"/>
  <c r="L755" i="4"/>
  <c r="N756" i="4"/>
  <c r="B758" i="4"/>
  <c r="D759" i="4"/>
  <c r="F760" i="4"/>
  <c r="H761" i="4"/>
  <c r="J762" i="4"/>
  <c r="L763" i="4"/>
  <c r="N764" i="4"/>
  <c r="B766" i="4"/>
  <c r="D767" i="4"/>
  <c r="F768" i="4"/>
  <c r="H769" i="4"/>
  <c r="J770" i="4"/>
  <c r="L771" i="4"/>
  <c r="N772" i="4"/>
  <c r="B774" i="4"/>
  <c r="D775" i="4"/>
  <c r="F776" i="4"/>
  <c r="H777" i="4"/>
  <c r="J778" i="4"/>
  <c r="L779" i="4"/>
  <c r="N780" i="4"/>
  <c r="B782" i="4"/>
  <c r="D783" i="4"/>
  <c r="F784" i="4"/>
  <c r="H785" i="4"/>
  <c r="J786" i="4"/>
  <c r="L787" i="4"/>
  <c r="J506" i="4"/>
  <c r="J521" i="4"/>
  <c r="G531" i="4"/>
  <c r="G539" i="4"/>
  <c r="G547" i="4"/>
  <c r="I552" i="4"/>
  <c r="C557" i="4"/>
  <c r="D562" i="4"/>
  <c r="E567" i="4"/>
  <c r="G571" i="4"/>
  <c r="H576" i="4"/>
  <c r="I580" i="4"/>
  <c r="G584" i="4"/>
  <c r="K587" i="4"/>
  <c r="K590" i="4"/>
  <c r="I593" i="4"/>
  <c r="M596" i="4"/>
  <c r="M599" i="4"/>
  <c r="K602" i="4"/>
  <c r="K506" i="4"/>
  <c r="K521" i="4"/>
  <c r="M531" i="4"/>
  <c r="M539" i="4"/>
  <c r="M547" i="4"/>
  <c r="K552" i="4"/>
  <c r="E557" i="4"/>
  <c r="E562" i="4"/>
  <c r="F567" i="4"/>
  <c r="M571" i="4"/>
  <c r="I576" i="4"/>
  <c r="A581" i="4"/>
  <c r="H584" i="4"/>
  <c r="L587" i="4"/>
  <c r="L590" i="4"/>
  <c r="J593" i="4"/>
  <c r="N596" i="4"/>
  <c r="N599" i="4"/>
  <c r="L602" i="4"/>
  <c r="B606" i="4"/>
  <c r="B609" i="4"/>
  <c r="N611" i="4"/>
  <c r="D615" i="4"/>
  <c r="A618" i="4"/>
  <c r="H620" i="4"/>
  <c r="D623" i="4"/>
  <c r="J625" i="4"/>
  <c r="G628" i="4"/>
  <c r="C631" i="4"/>
  <c r="I633" i="4"/>
  <c r="D636" i="4"/>
  <c r="H638" i="4"/>
  <c r="L640" i="4"/>
  <c r="L642" i="4"/>
  <c r="N644" i="4"/>
  <c r="L646" i="4"/>
  <c r="N648" i="4"/>
  <c r="B651" i="4"/>
  <c r="A653" i="4"/>
  <c r="K654" i="4"/>
  <c r="H656" i="4"/>
  <c r="B658" i="4"/>
  <c r="M659" i="4"/>
  <c r="G661" i="4"/>
  <c r="D663" i="4"/>
  <c r="L664" i="4"/>
  <c r="I666" i="4"/>
  <c r="C668" i="4"/>
  <c r="I669" i="4"/>
  <c r="E671" i="4"/>
  <c r="K672" i="4"/>
  <c r="C674" i="4"/>
  <c r="M675" i="4"/>
  <c r="E677" i="4"/>
  <c r="K678" i="4"/>
  <c r="G680" i="4"/>
  <c r="M681" i="4"/>
  <c r="E683" i="4"/>
  <c r="A685" i="4"/>
  <c r="G686" i="4"/>
  <c r="M687" i="4"/>
  <c r="I689" i="4"/>
  <c r="A691" i="4"/>
  <c r="G692" i="4"/>
  <c r="C694" i="4"/>
  <c r="I695" i="4"/>
  <c r="A697" i="4"/>
  <c r="K698" i="4"/>
  <c r="C700" i="4"/>
  <c r="I701" i="4"/>
  <c r="E703" i="4"/>
  <c r="K704" i="4"/>
  <c r="M705" i="4"/>
  <c r="A707" i="4"/>
  <c r="C708" i="4"/>
  <c r="E709" i="4"/>
  <c r="G710" i="4"/>
  <c r="I711" i="4"/>
  <c r="K712" i="4"/>
  <c r="M713" i="4"/>
  <c r="A715" i="4"/>
  <c r="C716" i="4"/>
  <c r="E717" i="4"/>
  <c r="G718" i="4"/>
  <c r="I719" i="4"/>
  <c r="K720" i="4"/>
  <c r="M721" i="4"/>
  <c r="A723" i="4"/>
  <c r="C724" i="4"/>
  <c r="E725" i="4"/>
  <c r="G726" i="4"/>
  <c r="I727" i="4"/>
  <c r="K728" i="4"/>
  <c r="M729" i="4"/>
  <c r="A731" i="4"/>
  <c r="C732" i="4"/>
  <c r="E733" i="4"/>
  <c r="G734" i="4"/>
  <c r="I735" i="4"/>
  <c r="K736" i="4"/>
  <c r="M737" i="4"/>
  <c r="A739" i="4"/>
  <c r="C740" i="4"/>
  <c r="E741" i="4"/>
  <c r="G742" i="4"/>
  <c r="I743" i="4"/>
  <c r="K744" i="4"/>
  <c r="M745" i="4"/>
  <c r="A747" i="4"/>
  <c r="C748" i="4"/>
  <c r="E749" i="4"/>
  <c r="G750" i="4"/>
  <c r="I751" i="4"/>
  <c r="K752" i="4"/>
  <c r="M753" i="4"/>
  <c r="A755" i="4"/>
  <c r="C756" i="4"/>
  <c r="E757" i="4"/>
  <c r="G758" i="4"/>
  <c r="I759" i="4"/>
  <c r="K760" i="4"/>
  <c r="M761" i="4"/>
  <c r="A763" i="4"/>
  <c r="E507" i="4"/>
  <c r="E522" i="4"/>
  <c r="A533" i="4"/>
  <c r="B541" i="4"/>
  <c r="N547" i="4"/>
  <c r="B553" i="4"/>
  <c r="C558" i="4"/>
  <c r="K562" i="4"/>
  <c r="L567" i="4"/>
  <c r="F572" i="4"/>
  <c r="J576" i="4"/>
  <c r="F581" i="4"/>
  <c r="A585" i="4"/>
  <c r="M587" i="4"/>
  <c r="C591" i="4"/>
  <c r="C594" i="4"/>
  <c r="A597" i="4"/>
  <c r="E600" i="4"/>
  <c r="E603" i="4"/>
  <c r="C606" i="4"/>
  <c r="G609" i="4"/>
  <c r="G612" i="4"/>
  <c r="E615" i="4"/>
  <c r="C618" i="4"/>
  <c r="M620" i="4"/>
  <c r="E623" i="4"/>
  <c r="A626" i="4"/>
  <c r="H628" i="4"/>
  <c r="D631" i="4"/>
  <c r="J633" i="4"/>
  <c r="E636" i="4"/>
  <c r="I638" i="4"/>
  <c r="M640" i="4"/>
  <c r="B643" i="4"/>
  <c r="A645" i="4"/>
  <c r="C647" i="4"/>
  <c r="A649" i="4"/>
  <c r="C651" i="4"/>
  <c r="B653" i="4"/>
  <c r="L654" i="4"/>
  <c r="I656" i="4"/>
  <c r="C658" i="4"/>
  <c r="N659" i="4"/>
  <c r="H661" i="4"/>
  <c r="E663" i="4"/>
  <c r="M664" i="4"/>
  <c r="J666" i="4"/>
  <c r="D668" i="4"/>
  <c r="J669" i="4"/>
  <c r="F671" i="4"/>
  <c r="L672" i="4"/>
  <c r="D674" i="4"/>
  <c r="N675" i="4"/>
  <c r="F677" i="4"/>
  <c r="L678" i="4"/>
  <c r="H680" i="4"/>
  <c r="N681" i="4"/>
  <c r="F683" i="4"/>
  <c r="B685" i="4"/>
  <c r="H686" i="4"/>
  <c r="N687" i="4"/>
  <c r="J689" i="4"/>
  <c r="B691" i="4"/>
  <c r="H692" i="4"/>
  <c r="D694" i="4"/>
  <c r="J695" i="4"/>
  <c r="B697" i="4"/>
  <c r="L698" i="4"/>
  <c r="D700" i="4"/>
  <c r="J701" i="4"/>
  <c r="F703" i="4"/>
  <c r="L704" i="4"/>
  <c r="N705" i="4"/>
  <c r="B707" i="4"/>
  <c r="D708" i="4"/>
  <c r="F709" i="4"/>
  <c r="H710" i="4"/>
  <c r="J711" i="4"/>
  <c r="L712" i="4"/>
  <c r="N713" i="4"/>
  <c r="B715" i="4"/>
  <c r="D716" i="4"/>
  <c r="F717" i="4"/>
  <c r="H718" i="4"/>
  <c r="J719" i="4"/>
  <c r="L720" i="4"/>
  <c r="N721" i="4"/>
  <c r="B723" i="4"/>
  <c r="D724" i="4"/>
  <c r="F725" i="4"/>
  <c r="H726" i="4"/>
  <c r="J727" i="4"/>
  <c r="L728" i="4"/>
  <c r="N729" i="4"/>
  <c r="B731" i="4"/>
  <c r="D732" i="4"/>
  <c r="F733" i="4"/>
  <c r="H734" i="4"/>
  <c r="J735" i="4"/>
  <c r="L736" i="4"/>
  <c r="N737" i="4"/>
  <c r="B739" i="4"/>
  <c r="D740" i="4"/>
  <c r="F741" i="4"/>
  <c r="H742" i="4"/>
  <c r="J743" i="4"/>
  <c r="L744" i="4"/>
  <c r="N745" i="4"/>
  <c r="B747" i="4"/>
  <c r="D748" i="4"/>
  <c r="F749" i="4"/>
  <c r="H750" i="4"/>
  <c r="J751" i="4"/>
  <c r="L752" i="4"/>
  <c r="N753" i="4"/>
  <c r="B755" i="4"/>
  <c r="D756" i="4"/>
  <c r="F757" i="4"/>
  <c r="H758" i="4"/>
  <c r="J759" i="4"/>
  <c r="J510" i="4"/>
  <c r="K522" i="4"/>
  <c r="B533" i="4"/>
  <c r="C541" i="4"/>
  <c r="A548" i="4"/>
  <c r="C553" i="4"/>
  <c r="D558" i="4"/>
  <c r="L562" i="4"/>
  <c r="M567" i="4"/>
  <c r="G572" i="4"/>
  <c r="K576" i="4"/>
  <c r="G581" i="4"/>
  <c r="B585" i="4"/>
  <c r="N587" i="4"/>
  <c r="D591" i="4"/>
  <c r="D594" i="4"/>
  <c r="B597" i="4"/>
  <c r="F600" i="4"/>
  <c r="F603" i="4"/>
  <c r="D606" i="4"/>
  <c r="H609" i="4"/>
  <c r="H612" i="4"/>
  <c r="F615" i="4"/>
  <c r="D618" i="4"/>
  <c r="N620" i="4"/>
  <c r="F623" i="4"/>
  <c r="C626" i="4"/>
  <c r="M628" i="4"/>
  <c r="E631" i="4"/>
  <c r="A634" i="4"/>
  <c r="G636" i="4"/>
  <c r="K638" i="4"/>
  <c r="A641" i="4"/>
  <c r="C643" i="4"/>
  <c r="B645" i="4"/>
  <c r="D647" i="4"/>
  <c r="B649" i="4"/>
  <c r="D651" i="4"/>
  <c r="F653" i="4"/>
  <c r="C655" i="4"/>
  <c r="K656" i="4"/>
  <c r="D658" i="4"/>
  <c r="A660" i="4"/>
  <c r="I661" i="4"/>
  <c r="F663" i="4"/>
  <c r="N664" i="4"/>
  <c r="K666" i="4"/>
  <c r="E668" i="4"/>
  <c r="A670" i="4"/>
  <c r="G671" i="4"/>
  <c r="M672" i="4"/>
  <c r="I674" i="4"/>
  <c r="A676" i="4"/>
  <c r="G677" i="4"/>
  <c r="C679" i="4"/>
  <c r="I680" i="4"/>
  <c r="A682" i="4"/>
  <c r="K683" i="4"/>
  <c r="C685" i="4"/>
  <c r="I686" i="4"/>
  <c r="E688" i="4"/>
  <c r="K689" i="4"/>
  <c r="C691" i="4"/>
  <c r="M692" i="4"/>
  <c r="E694" i="4"/>
  <c r="K695" i="4"/>
  <c r="G697" i="4"/>
  <c r="M698" i="4"/>
  <c r="E700" i="4"/>
  <c r="A702" i="4"/>
  <c r="G703" i="4"/>
  <c r="M704" i="4"/>
  <c r="A706" i="4"/>
  <c r="C707" i="4"/>
  <c r="E708" i="4"/>
  <c r="G709" i="4"/>
  <c r="I710" i="4"/>
  <c r="K711" i="4"/>
  <c r="M712" i="4"/>
  <c r="A714" i="4"/>
  <c r="C715" i="4"/>
  <c r="E716" i="4"/>
  <c r="G717" i="4"/>
  <c r="I718" i="4"/>
  <c r="K719" i="4"/>
  <c r="M720" i="4"/>
  <c r="A722" i="4"/>
  <c r="C723" i="4"/>
  <c r="E724" i="4"/>
  <c r="G725" i="4"/>
  <c r="I726" i="4"/>
  <c r="K727" i="4"/>
  <c r="M728" i="4"/>
  <c r="A730" i="4"/>
  <c r="C731" i="4"/>
  <c r="E732" i="4"/>
  <c r="G733" i="4"/>
  <c r="I734" i="4"/>
  <c r="K735" i="4"/>
  <c r="M736" i="4"/>
  <c r="A738" i="4"/>
  <c r="C739" i="4"/>
  <c r="E740" i="4"/>
  <c r="G741" i="4"/>
  <c r="I742" i="4"/>
  <c r="K743" i="4"/>
  <c r="H512" i="4"/>
  <c r="A524" i="4"/>
  <c r="C533" i="4"/>
  <c r="D542" i="4"/>
  <c r="A549" i="4"/>
  <c r="I553" i="4"/>
  <c r="J558" i="4"/>
  <c r="F563" i="4"/>
  <c r="N567" i="4"/>
  <c r="C573" i="4"/>
  <c r="I577" i="4"/>
  <c r="H581" i="4"/>
  <c r="G585" i="4"/>
  <c r="G588" i="4"/>
  <c r="E591" i="4"/>
  <c r="I594" i="4"/>
  <c r="I597" i="4"/>
  <c r="G600" i="4"/>
  <c r="K603" i="4"/>
  <c r="K606" i="4"/>
  <c r="I609" i="4"/>
  <c r="M612" i="4"/>
  <c r="M615" i="4"/>
  <c r="I618" i="4"/>
  <c r="A621" i="4"/>
  <c r="K623" i="4"/>
  <c r="D626" i="4"/>
  <c r="N628" i="4"/>
  <c r="F631" i="4"/>
  <c r="C634" i="4"/>
  <c r="H636" i="4"/>
  <c r="L638" i="4"/>
  <c r="B641" i="4"/>
  <c r="D643" i="4"/>
  <c r="F645" i="4"/>
  <c r="E647" i="4"/>
  <c r="G649" i="4"/>
  <c r="E651" i="4"/>
  <c r="G653" i="4"/>
  <c r="D655" i="4"/>
  <c r="L656" i="4"/>
  <c r="I658" i="4"/>
  <c r="C660" i="4"/>
  <c r="J661" i="4"/>
  <c r="G663" i="4"/>
  <c r="A665" i="4"/>
  <c r="L666" i="4"/>
  <c r="F668" i="4"/>
  <c r="B670" i="4"/>
  <c r="H671" i="4"/>
  <c r="N672" i="4"/>
  <c r="J674" i="4"/>
  <c r="B676" i="4"/>
  <c r="H677" i="4"/>
  <c r="D679" i="4"/>
  <c r="J680" i="4"/>
  <c r="B682" i="4"/>
  <c r="L683" i="4"/>
  <c r="D685" i="4"/>
  <c r="J686" i="4"/>
  <c r="F688" i="4"/>
  <c r="L689" i="4"/>
  <c r="D691" i="4"/>
  <c r="N692" i="4"/>
  <c r="F694" i="4"/>
  <c r="L695" i="4"/>
  <c r="H697" i="4"/>
  <c r="N698" i="4"/>
  <c r="F700" i="4"/>
  <c r="B702" i="4"/>
  <c r="H703" i="4"/>
  <c r="N704" i="4"/>
  <c r="B706" i="4"/>
  <c r="D707" i="4"/>
  <c r="F708" i="4"/>
  <c r="H709" i="4"/>
  <c r="J710" i="4"/>
  <c r="L711" i="4"/>
  <c r="N712" i="4"/>
  <c r="B714" i="4"/>
  <c r="D715" i="4"/>
  <c r="F716" i="4"/>
  <c r="H717" i="4"/>
  <c r="J718" i="4"/>
  <c r="L719" i="4"/>
  <c r="I512" i="4"/>
  <c r="G524" i="4"/>
  <c r="I533" i="4"/>
  <c r="E542" i="4"/>
  <c r="B549" i="4"/>
  <c r="J553" i="4"/>
  <c r="K558" i="4"/>
  <c r="G563" i="4"/>
  <c r="A568" i="4"/>
  <c r="D573" i="4"/>
  <c r="J577" i="4"/>
  <c r="I581" i="4"/>
  <c r="H585" i="4"/>
  <c r="H588" i="4"/>
  <c r="F591" i="4"/>
  <c r="J594" i="4"/>
  <c r="J597" i="4"/>
  <c r="H600" i="4"/>
  <c r="L603" i="4"/>
  <c r="L606" i="4"/>
  <c r="J609" i="4"/>
  <c r="N612" i="4"/>
  <c r="N615" i="4"/>
  <c r="J618" i="4"/>
  <c r="B621" i="4"/>
  <c r="M623" i="4"/>
  <c r="I626" i="4"/>
  <c r="A629" i="4"/>
  <c r="K631" i="4"/>
  <c r="D634" i="4"/>
  <c r="M636" i="4"/>
  <c r="C639" i="4"/>
  <c r="G641" i="4"/>
  <c r="E643" i="4"/>
  <c r="G645" i="4"/>
  <c r="F647" i="4"/>
  <c r="H649" i="4"/>
  <c r="F651" i="4"/>
  <c r="H653" i="4"/>
  <c r="E655" i="4"/>
  <c r="M656" i="4"/>
  <c r="J658" i="4"/>
  <c r="D660" i="4"/>
  <c r="A662" i="4"/>
  <c r="I663" i="4"/>
  <c r="B665" i="4"/>
  <c r="M666" i="4"/>
  <c r="G668" i="4"/>
  <c r="C670" i="4"/>
  <c r="I671" i="4"/>
  <c r="A673" i="4"/>
  <c r="K674" i="4"/>
  <c r="C676" i="4"/>
  <c r="I677" i="4"/>
  <c r="E679" i="4"/>
  <c r="K680" i="4"/>
  <c r="C682" i="4"/>
  <c r="M683" i="4"/>
  <c r="E685" i="4"/>
  <c r="K686" i="4"/>
  <c r="G688" i="4"/>
  <c r="M689" i="4"/>
  <c r="E691" i="4"/>
  <c r="A693" i="4"/>
  <c r="G694" i="4"/>
  <c r="M695" i="4"/>
  <c r="I697" i="4"/>
  <c r="A699" i="4"/>
  <c r="G700" i="4"/>
  <c r="C702" i="4"/>
  <c r="I703" i="4"/>
  <c r="A705" i="4"/>
  <c r="C706" i="4"/>
  <c r="E707" i="4"/>
  <c r="G708" i="4"/>
  <c r="I709" i="4"/>
  <c r="C513" i="4"/>
  <c r="I525" i="4"/>
  <c r="M534" i="4"/>
  <c r="J542" i="4"/>
  <c r="H549" i="4"/>
  <c r="D554" i="4"/>
  <c r="L558" i="4"/>
  <c r="D564" i="4"/>
  <c r="N568" i="4"/>
  <c r="E573" i="4"/>
  <c r="A578" i="4"/>
  <c r="F582" i="4"/>
  <c r="I585" i="4"/>
  <c r="M588" i="4"/>
  <c r="M591" i="4"/>
  <c r="K594" i="4"/>
  <c r="A598" i="4"/>
  <c r="A601" i="4"/>
  <c r="M603" i="4"/>
  <c r="C607" i="4"/>
  <c r="C610" i="4"/>
  <c r="A613" i="4"/>
  <c r="E616" i="4"/>
  <c r="K618" i="4"/>
  <c r="G621" i="4"/>
  <c r="N623" i="4"/>
  <c r="J626" i="4"/>
  <c r="B629" i="4"/>
  <c r="M631" i="4"/>
  <c r="I634" i="4"/>
  <c r="N636" i="4"/>
  <c r="D639" i="4"/>
  <c r="H641" i="4"/>
  <c r="F643" i="4"/>
  <c r="H645" i="4"/>
  <c r="J647" i="4"/>
  <c r="I649" i="4"/>
  <c r="K651" i="4"/>
  <c r="I653" i="4"/>
  <c r="F655" i="4"/>
  <c r="N656" i="4"/>
  <c r="K658" i="4"/>
  <c r="E660" i="4"/>
  <c r="B662" i="4"/>
  <c r="J663" i="4"/>
  <c r="G665" i="4"/>
  <c r="A667" i="4"/>
  <c r="H668" i="4"/>
  <c r="D670" i="4"/>
  <c r="J671" i="4"/>
  <c r="B673" i="4"/>
  <c r="L674" i="4"/>
  <c r="D676" i="4"/>
  <c r="J677" i="4"/>
  <c r="F679" i="4"/>
  <c r="L680" i="4"/>
  <c r="D682" i="4"/>
  <c r="N683" i="4"/>
  <c r="F685" i="4"/>
  <c r="L686" i="4"/>
  <c r="H688" i="4"/>
  <c r="N689" i="4"/>
  <c r="F691" i="4"/>
  <c r="B693" i="4"/>
  <c r="H694" i="4"/>
  <c r="N695" i="4"/>
  <c r="J697" i="4"/>
  <c r="B699" i="4"/>
  <c r="H700" i="4"/>
  <c r="D702" i="4"/>
  <c r="J703" i="4"/>
  <c r="B705" i="4"/>
  <c r="D706" i="4"/>
  <c r="F707" i="4"/>
  <c r="H708" i="4"/>
  <c r="J709" i="4"/>
  <c r="L710" i="4"/>
  <c r="N711" i="4"/>
  <c r="B713" i="4"/>
  <c r="D714" i="4"/>
  <c r="F715" i="4"/>
  <c r="H716" i="4"/>
  <c r="J717" i="4"/>
  <c r="L718" i="4"/>
  <c r="N719" i="4"/>
  <c r="B721" i="4"/>
  <c r="D722" i="4"/>
  <c r="F723" i="4"/>
  <c r="H724" i="4"/>
  <c r="J725" i="4"/>
  <c r="L726" i="4"/>
  <c r="N727" i="4"/>
  <c r="B729" i="4"/>
  <c r="D730" i="4"/>
  <c r="F731" i="4"/>
  <c r="H732" i="4"/>
  <c r="J733" i="4"/>
  <c r="L734" i="4"/>
  <c r="N735" i="4"/>
  <c r="B737" i="4"/>
  <c r="D738" i="4"/>
  <c r="F739" i="4"/>
  <c r="H740" i="4"/>
  <c r="J741" i="4"/>
  <c r="L742" i="4"/>
  <c r="N743" i="4"/>
  <c r="B745" i="4"/>
  <c r="D746" i="4"/>
  <c r="F747" i="4"/>
  <c r="H748" i="4"/>
  <c r="J749" i="4"/>
  <c r="A490" i="4"/>
  <c r="K542" i="4"/>
  <c r="E564" i="4"/>
  <c r="G582" i="4"/>
  <c r="L594" i="4"/>
  <c r="A606" i="4"/>
  <c r="K614" i="4"/>
  <c r="J621" i="4"/>
  <c r="E628" i="4"/>
  <c r="L635" i="4"/>
  <c r="J641" i="4"/>
  <c r="A500" i="4"/>
  <c r="I545" i="4"/>
  <c r="D566" i="4"/>
  <c r="M583" i="4"/>
  <c r="N595" i="4"/>
  <c r="D607" i="4"/>
  <c r="L614" i="4"/>
  <c r="I622" i="4"/>
  <c r="G629" i="4"/>
  <c r="M635" i="4"/>
  <c r="D642" i="4"/>
  <c r="K647" i="4"/>
  <c r="M652" i="4"/>
  <c r="K657" i="4"/>
  <c r="C662" i="4"/>
  <c r="C666" i="4"/>
  <c r="K670" i="4"/>
  <c r="N500" i="4"/>
  <c r="K546" i="4"/>
  <c r="E566" i="4"/>
  <c r="E584" i="4"/>
  <c r="G596" i="4"/>
  <c r="E607" i="4"/>
  <c r="C615" i="4"/>
  <c r="K622" i="4"/>
  <c r="I629" i="4"/>
  <c r="N635" i="4"/>
  <c r="I642" i="4"/>
  <c r="L647" i="4"/>
  <c r="N652" i="4"/>
  <c r="M657" i="4"/>
  <c r="D662" i="4"/>
  <c r="D666" i="4"/>
  <c r="L670" i="4"/>
  <c r="N674" i="4"/>
  <c r="J678" i="4"/>
  <c r="B683" i="4"/>
  <c r="D687" i="4"/>
  <c r="N690" i="4"/>
  <c r="F695" i="4"/>
  <c r="D699" i="4"/>
  <c r="D703" i="4"/>
  <c r="L706" i="4"/>
  <c r="L709" i="4"/>
  <c r="H712" i="4"/>
  <c r="N714" i="4"/>
  <c r="K717" i="4"/>
  <c r="G720" i="4"/>
  <c r="K722" i="4"/>
  <c r="A725" i="4"/>
  <c r="E727" i="4"/>
  <c r="I729" i="4"/>
  <c r="M731" i="4"/>
  <c r="C734" i="4"/>
  <c r="G736" i="4"/>
  <c r="K738" i="4"/>
  <c r="A741" i="4"/>
  <c r="E743" i="4"/>
  <c r="D745" i="4"/>
  <c r="E747" i="4"/>
  <c r="G749" i="4"/>
  <c r="F751" i="4"/>
  <c r="B753" i="4"/>
  <c r="N754" i="4"/>
  <c r="J756" i="4"/>
  <c r="J758" i="4"/>
  <c r="H760" i="4"/>
  <c r="B762" i="4"/>
  <c r="M763" i="4"/>
  <c r="E765" i="4"/>
  <c r="K766" i="4"/>
  <c r="G768" i="4"/>
  <c r="M769" i="4"/>
  <c r="E771" i="4"/>
  <c r="A773" i="4"/>
  <c r="G774" i="4"/>
  <c r="M775" i="4"/>
  <c r="I777" i="4"/>
  <c r="A779" i="4"/>
  <c r="G780" i="4"/>
  <c r="C782" i="4"/>
  <c r="I783" i="4"/>
  <c r="A785" i="4"/>
  <c r="K786" i="4"/>
  <c r="C788" i="4"/>
  <c r="E789" i="4"/>
  <c r="G790" i="4"/>
  <c r="I791" i="4"/>
  <c r="K792" i="4"/>
  <c r="M793" i="4"/>
  <c r="A795" i="4"/>
  <c r="C796" i="4"/>
  <c r="E797" i="4"/>
  <c r="G798" i="4"/>
  <c r="I799" i="4"/>
  <c r="K800" i="4"/>
  <c r="M801" i="4"/>
  <c r="A803" i="4"/>
  <c r="C804" i="4"/>
  <c r="E805" i="4"/>
  <c r="G806" i="4"/>
  <c r="I807" i="4"/>
  <c r="K808" i="4"/>
  <c r="M809" i="4"/>
  <c r="A811" i="4"/>
  <c r="C812" i="4"/>
  <c r="E813" i="4"/>
  <c r="G814" i="4"/>
  <c r="I815" i="4"/>
  <c r="K816" i="4"/>
  <c r="M817" i="4"/>
  <c r="A819" i="4"/>
  <c r="C820" i="4"/>
  <c r="E821" i="4"/>
  <c r="G822" i="4"/>
  <c r="I823" i="4"/>
  <c r="K824" i="4"/>
  <c r="M825" i="4"/>
  <c r="A827" i="4"/>
  <c r="C828" i="4"/>
  <c r="E829" i="4"/>
  <c r="G830" i="4"/>
  <c r="I831" i="4"/>
  <c r="K832" i="4"/>
  <c r="M833" i="4"/>
  <c r="A835" i="4"/>
  <c r="C836" i="4"/>
  <c r="E837" i="4"/>
  <c r="G838" i="4"/>
  <c r="I839" i="4"/>
  <c r="K840" i="4"/>
  <c r="M841" i="4"/>
  <c r="A843" i="4"/>
  <c r="C844" i="4"/>
  <c r="E845" i="4"/>
  <c r="G846" i="4"/>
  <c r="I847" i="4"/>
  <c r="K848" i="4"/>
  <c r="M849" i="4"/>
  <c r="A851" i="4"/>
  <c r="C852" i="4"/>
  <c r="E853" i="4"/>
  <c r="G854" i="4"/>
  <c r="I855" i="4"/>
  <c r="K856" i="4"/>
  <c r="M857" i="4"/>
  <c r="A859" i="4"/>
  <c r="C860" i="4"/>
  <c r="E861" i="4"/>
  <c r="G862" i="4"/>
  <c r="I863" i="4"/>
  <c r="K864" i="4"/>
  <c r="M865" i="4"/>
  <c r="A867" i="4"/>
  <c r="C868" i="4"/>
  <c r="E869" i="4"/>
  <c r="G870" i="4"/>
  <c r="I871" i="4"/>
  <c r="K872" i="4"/>
  <c r="M873" i="4"/>
  <c r="A875" i="4"/>
  <c r="C876" i="4"/>
  <c r="E877" i="4"/>
  <c r="G878" i="4"/>
  <c r="I879" i="4"/>
  <c r="K880" i="4"/>
  <c r="M881" i="4"/>
  <c r="A883" i="4"/>
  <c r="C884" i="4"/>
  <c r="E885" i="4"/>
  <c r="G886" i="4"/>
  <c r="I887" i="4"/>
  <c r="A504" i="4"/>
  <c r="L546" i="4"/>
  <c r="G566" i="4"/>
  <c r="F584" i="4"/>
  <c r="H596" i="4"/>
  <c r="F608" i="4"/>
  <c r="F616" i="4"/>
  <c r="L622" i="4"/>
  <c r="D630" i="4"/>
  <c r="A637" i="4"/>
  <c r="J642" i="4"/>
  <c r="G648" i="4"/>
  <c r="J653" i="4"/>
  <c r="N657" i="4"/>
  <c r="J662" i="4"/>
  <c r="B667" i="4"/>
  <c r="C671" i="4"/>
  <c r="E675" i="4"/>
  <c r="G679" i="4"/>
  <c r="C683" i="4"/>
  <c r="I687" i="4"/>
  <c r="K691" i="4"/>
  <c r="G695" i="4"/>
  <c r="M699" i="4"/>
  <c r="K703" i="4"/>
  <c r="M706" i="4"/>
  <c r="C710" i="4"/>
  <c r="I712" i="4"/>
  <c r="E715" i="4"/>
  <c r="L717" i="4"/>
  <c r="H720" i="4"/>
  <c r="L722" i="4"/>
  <c r="B725" i="4"/>
  <c r="F727" i="4"/>
  <c r="J729" i="4"/>
  <c r="N731" i="4"/>
  <c r="D734" i="4"/>
  <c r="H736" i="4"/>
  <c r="L738" i="4"/>
  <c r="B741" i="4"/>
  <c r="F743" i="4"/>
  <c r="I745" i="4"/>
  <c r="G747" i="4"/>
  <c r="H749" i="4"/>
  <c r="G751" i="4"/>
  <c r="C753" i="4"/>
  <c r="C755" i="4"/>
  <c r="A757" i="4"/>
  <c r="K758" i="4"/>
  <c r="I760" i="4"/>
  <c r="C762" i="4"/>
  <c r="N763" i="4"/>
  <c r="F765" i="4"/>
  <c r="L766" i="4"/>
  <c r="H768" i="4"/>
  <c r="N769" i="4"/>
  <c r="F771" i="4"/>
  <c r="B773" i="4"/>
  <c r="H774" i="4"/>
  <c r="N775" i="4"/>
  <c r="J777" i="4"/>
  <c r="B779" i="4"/>
  <c r="H780" i="4"/>
  <c r="D782" i="4"/>
  <c r="J783" i="4"/>
  <c r="B785" i="4"/>
  <c r="L786" i="4"/>
  <c r="D788" i="4"/>
  <c r="F789" i="4"/>
  <c r="H790" i="4"/>
  <c r="J791" i="4"/>
  <c r="L792" i="4"/>
  <c r="N793" i="4"/>
  <c r="B795" i="4"/>
  <c r="D796" i="4"/>
  <c r="F797" i="4"/>
  <c r="H798" i="4"/>
  <c r="J799" i="4"/>
  <c r="L800" i="4"/>
  <c r="N801" i="4"/>
  <c r="B803" i="4"/>
  <c r="D804" i="4"/>
  <c r="F805" i="4"/>
  <c r="H806" i="4"/>
  <c r="J807" i="4"/>
  <c r="L808" i="4"/>
  <c r="N809" i="4"/>
  <c r="B811" i="4"/>
  <c r="D812" i="4"/>
  <c r="F813" i="4"/>
  <c r="H814" i="4"/>
  <c r="J815" i="4"/>
  <c r="L816" i="4"/>
  <c r="N817" i="4"/>
  <c r="B819" i="4"/>
  <c r="D820" i="4"/>
  <c r="F821" i="4"/>
  <c r="H822" i="4"/>
  <c r="J823" i="4"/>
  <c r="L824" i="4"/>
  <c r="N825" i="4"/>
  <c r="B827" i="4"/>
  <c r="D828" i="4"/>
  <c r="F829" i="4"/>
  <c r="H830" i="4"/>
  <c r="J831" i="4"/>
  <c r="L832" i="4"/>
  <c r="N833" i="4"/>
  <c r="B835" i="4"/>
  <c r="D836" i="4"/>
  <c r="F837" i="4"/>
  <c r="H838" i="4"/>
  <c r="J839" i="4"/>
  <c r="L840" i="4"/>
  <c r="N841" i="4"/>
  <c r="B843" i="4"/>
  <c r="D844" i="4"/>
  <c r="F845" i="4"/>
  <c r="H846" i="4"/>
  <c r="J847" i="4"/>
  <c r="L848" i="4"/>
  <c r="N849" i="4"/>
  <c r="B851" i="4"/>
  <c r="D852" i="4"/>
  <c r="F853" i="4"/>
  <c r="H854" i="4"/>
  <c r="J855" i="4"/>
  <c r="L856" i="4"/>
  <c r="N857" i="4"/>
  <c r="B859" i="4"/>
  <c r="D860" i="4"/>
  <c r="F861" i="4"/>
  <c r="H862" i="4"/>
  <c r="J863" i="4"/>
  <c r="L864" i="4"/>
  <c r="N865" i="4"/>
  <c r="B867" i="4"/>
  <c r="D868" i="4"/>
  <c r="F869" i="4"/>
  <c r="H870" i="4"/>
  <c r="J871" i="4"/>
  <c r="L872" i="4"/>
  <c r="N873" i="4"/>
  <c r="B875" i="4"/>
  <c r="D876" i="4"/>
  <c r="F877" i="4"/>
  <c r="H878" i="4"/>
  <c r="J879" i="4"/>
  <c r="L880" i="4"/>
  <c r="N881" i="4"/>
  <c r="B883" i="4"/>
  <c r="D884" i="4"/>
  <c r="F885" i="4"/>
  <c r="I513" i="4"/>
  <c r="I549" i="4"/>
  <c r="A569" i="4"/>
  <c r="J585" i="4"/>
  <c r="B598" i="4"/>
  <c r="G608" i="4"/>
  <c r="G616" i="4"/>
  <c r="C623" i="4"/>
  <c r="I630" i="4"/>
  <c r="B637" i="4"/>
  <c r="K642" i="4"/>
  <c r="H648" i="4"/>
  <c r="A654" i="4"/>
  <c r="A658" i="4"/>
  <c r="K662" i="4"/>
  <c r="C667" i="4"/>
  <c r="D671" i="4"/>
  <c r="F675" i="4"/>
  <c r="H679" i="4"/>
  <c r="D683" i="4"/>
  <c r="J687" i="4"/>
  <c r="L691" i="4"/>
  <c r="H695" i="4"/>
  <c r="N699" i="4"/>
  <c r="L703" i="4"/>
  <c r="N706" i="4"/>
  <c r="D710" i="4"/>
  <c r="J712" i="4"/>
  <c r="G715" i="4"/>
  <c r="C718" i="4"/>
  <c r="I720" i="4"/>
  <c r="M722" i="4"/>
  <c r="C725" i="4"/>
  <c r="G727" i="4"/>
  <c r="K729" i="4"/>
  <c r="A732" i="4"/>
  <c r="E734" i="4"/>
  <c r="I736" i="4"/>
  <c r="M738" i="4"/>
  <c r="C741" i="4"/>
  <c r="G743" i="4"/>
  <c r="J745" i="4"/>
  <c r="H747" i="4"/>
  <c r="I749" i="4"/>
  <c r="H751" i="4"/>
  <c r="D753" i="4"/>
  <c r="D755" i="4"/>
  <c r="B757" i="4"/>
  <c r="L758" i="4"/>
  <c r="J760" i="4"/>
  <c r="D762" i="4"/>
  <c r="A764" i="4"/>
  <c r="G765" i="4"/>
  <c r="M766" i="4"/>
  <c r="I768" i="4"/>
  <c r="A770" i="4"/>
  <c r="G771" i="4"/>
  <c r="C773" i="4"/>
  <c r="I774" i="4"/>
  <c r="A776" i="4"/>
  <c r="K777" i="4"/>
  <c r="C779" i="4"/>
  <c r="I780" i="4"/>
  <c r="E782" i="4"/>
  <c r="K783" i="4"/>
  <c r="C785" i="4"/>
  <c r="M786" i="4"/>
  <c r="E788" i="4"/>
  <c r="G789" i="4"/>
  <c r="I790" i="4"/>
  <c r="K791" i="4"/>
  <c r="M792" i="4"/>
  <c r="A794" i="4"/>
  <c r="C795" i="4"/>
  <c r="E796" i="4"/>
  <c r="G797" i="4"/>
  <c r="I798" i="4"/>
  <c r="K799" i="4"/>
  <c r="M800" i="4"/>
  <c r="A802" i="4"/>
  <c r="C803" i="4"/>
  <c r="E804" i="4"/>
  <c r="G805" i="4"/>
  <c r="I806" i="4"/>
  <c r="K807" i="4"/>
  <c r="M808" i="4"/>
  <c r="A810" i="4"/>
  <c r="C811" i="4"/>
  <c r="E812" i="4"/>
  <c r="G813" i="4"/>
  <c r="I814" i="4"/>
  <c r="K815" i="4"/>
  <c r="M816" i="4"/>
  <c r="A818" i="4"/>
  <c r="C819" i="4"/>
  <c r="E820" i="4"/>
  <c r="G821" i="4"/>
  <c r="I822" i="4"/>
  <c r="K823" i="4"/>
  <c r="M824" i="4"/>
  <c r="A826" i="4"/>
  <c r="C827" i="4"/>
  <c r="E828" i="4"/>
  <c r="G829" i="4"/>
  <c r="I830" i="4"/>
  <c r="K831" i="4"/>
  <c r="M832" i="4"/>
  <c r="A834" i="4"/>
  <c r="C835" i="4"/>
  <c r="E836" i="4"/>
  <c r="G837" i="4"/>
  <c r="I838" i="4"/>
  <c r="K839" i="4"/>
  <c r="M840" i="4"/>
  <c r="A842" i="4"/>
  <c r="C843" i="4"/>
  <c r="E844" i="4"/>
  <c r="G845" i="4"/>
  <c r="I846" i="4"/>
  <c r="K847" i="4"/>
  <c r="M848" i="4"/>
  <c r="A850" i="4"/>
  <c r="C851" i="4"/>
  <c r="E852" i="4"/>
  <c r="G853" i="4"/>
  <c r="I854" i="4"/>
  <c r="K855" i="4"/>
  <c r="M856" i="4"/>
  <c r="A858" i="4"/>
  <c r="C859" i="4"/>
  <c r="E860" i="4"/>
  <c r="G861" i="4"/>
  <c r="I862" i="4"/>
  <c r="K863" i="4"/>
  <c r="M864" i="4"/>
  <c r="A866" i="4"/>
  <c r="C867" i="4"/>
  <c r="E868" i="4"/>
  <c r="G869" i="4"/>
  <c r="I870" i="4"/>
  <c r="K871" i="4"/>
  <c r="M872" i="4"/>
  <c r="A874" i="4"/>
  <c r="C875" i="4"/>
  <c r="E876" i="4"/>
  <c r="G877" i="4"/>
  <c r="I878" i="4"/>
  <c r="K879" i="4"/>
  <c r="M880" i="4"/>
  <c r="A882" i="4"/>
  <c r="C883" i="4"/>
  <c r="E884" i="4"/>
  <c r="G885" i="4"/>
  <c r="I886" i="4"/>
  <c r="K887" i="4"/>
  <c r="C518" i="4"/>
  <c r="I551" i="4"/>
  <c r="N570" i="4"/>
  <c r="L586" i="4"/>
  <c r="D599" i="4"/>
  <c r="H608" i="4"/>
  <c r="G617" i="4"/>
  <c r="E624" i="4"/>
  <c r="K630" i="4"/>
  <c r="A638" i="4"/>
  <c r="K643" i="4"/>
  <c r="L648" i="4"/>
  <c r="G654" i="4"/>
  <c r="L658" i="4"/>
  <c r="L662" i="4"/>
  <c r="L667" i="4"/>
  <c r="K671" i="4"/>
  <c r="K675" i="4"/>
  <c r="M679" i="4"/>
  <c r="A684" i="4"/>
  <c r="K687" i="4"/>
  <c r="C692" i="4"/>
  <c r="E696" i="4"/>
  <c r="A700" i="4"/>
  <c r="G704" i="4"/>
  <c r="G707" i="4"/>
  <c r="E710" i="4"/>
  <c r="A713" i="4"/>
  <c r="H715" i="4"/>
  <c r="D718" i="4"/>
  <c r="J720" i="4"/>
  <c r="N722" i="4"/>
  <c r="D725" i="4"/>
  <c r="H727" i="4"/>
  <c r="L729" i="4"/>
  <c r="B732" i="4"/>
  <c r="F734" i="4"/>
  <c r="J736" i="4"/>
  <c r="N738" i="4"/>
  <c r="D741" i="4"/>
  <c r="H743" i="4"/>
  <c r="K745" i="4"/>
  <c r="M747" i="4"/>
  <c r="K749" i="4"/>
  <c r="K751" i="4"/>
  <c r="I753" i="4"/>
  <c r="E755" i="4"/>
  <c r="C757" i="4"/>
  <c r="M758" i="4"/>
  <c r="L760" i="4"/>
  <c r="E762" i="4"/>
  <c r="B764" i="4"/>
  <c r="H765" i="4"/>
  <c r="N766" i="4"/>
  <c r="J768" i="4"/>
  <c r="B770" i="4"/>
  <c r="H771" i="4"/>
  <c r="D773" i="4"/>
  <c r="J774" i="4"/>
  <c r="B776" i="4"/>
  <c r="L777" i="4"/>
  <c r="D779" i="4"/>
  <c r="J780" i="4"/>
  <c r="F782" i="4"/>
  <c r="L783" i="4"/>
  <c r="D785" i="4"/>
  <c r="N786" i="4"/>
  <c r="F788" i="4"/>
  <c r="H789" i="4"/>
  <c r="J790" i="4"/>
  <c r="L791" i="4"/>
  <c r="N792" i="4"/>
  <c r="B794" i="4"/>
  <c r="D795" i="4"/>
  <c r="F796" i="4"/>
  <c r="H797" i="4"/>
  <c r="J798" i="4"/>
  <c r="L799" i="4"/>
  <c r="N800" i="4"/>
  <c r="B802" i="4"/>
  <c r="D803" i="4"/>
  <c r="F804" i="4"/>
  <c r="H805" i="4"/>
  <c r="J806" i="4"/>
  <c r="L807" i="4"/>
  <c r="N808" i="4"/>
  <c r="B810" i="4"/>
  <c r="D811" i="4"/>
  <c r="F812" i="4"/>
  <c r="H813" i="4"/>
  <c r="J814" i="4"/>
  <c r="L815" i="4"/>
  <c r="N816" i="4"/>
  <c r="B818" i="4"/>
  <c r="D819" i="4"/>
  <c r="F820" i="4"/>
  <c r="H821" i="4"/>
  <c r="J822" i="4"/>
  <c r="L823" i="4"/>
  <c r="N824" i="4"/>
  <c r="B826" i="4"/>
  <c r="D827" i="4"/>
  <c r="F828" i="4"/>
  <c r="H829" i="4"/>
  <c r="J830" i="4"/>
  <c r="L831" i="4"/>
  <c r="N832" i="4"/>
  <c r="B834" i="4"/>
  <c r="D835" i="4"/>
  <c r="F836" i="4"/>
  <c r="H837" i="4"/>
  <c r="J838" i="4"/>
  <c r="L839" i="4"/>
  <c r="N840" i="4"/>
  <c r="B842" i="4"/>
  <c r="D843" i="4"/>
  <c r="F844" i="4"/>
  <c r="H845" i="4"/>
  <c r="J846" i="4"/>
  <c r="L847" i="4"/>
  <c r="N848" i="4"/>
  <c r="B850" i="4"/>
  <c r="D851" i="4"/>
  <c r="F852" i="4"/>
  <c r="H853" i="4"/>
  <c r="J854" i="4"/>
  <c r="L855" i="4"/>
  <c r="N856" i="4"/>
  <c r="B858" i="4"/>
  <c r="D859" i="4"/>
  <c r="F860" i="4"/>
  <c r="H861" i="4"/>
  <c r="J862" i="4"/>
  <c r="L863" i="4"/>
  <c r="N864" i="4"/>
  <c r="B866" i="4"/>
  <c r="D867" i="4"/>
  <c r="F868" i="4"/>
  <c r="H869" i="4"/>
  <c r="J870" i="4"/>
  <c r="L871" i="4"/>
  <c r="N872" i="4"/>
  <c r="B874" i="4"/>
  <c r="D875" i="4"/>
  <c r="F876" i="4"/>
  <c r="H877" i="4"/>
  <c r="J878" i="4"/>
  <c r="L879" i="4"/>
  <c r="N880" i="4"/>
  <c r="B882" i="4"/>
  <c r="D883" i="4"/>
  <c r="F884" i="4"/>
  <c r="H885" i="4"/>
  <c r="J886" i="4"/>
  <c r="A520" i="4"/>
  <c r="J551" i="4"/>
  <c r="E571" i="4"/>
  <c r="E587" i="4"/>
  <c r="E599" i="4"/>
  <c r="A609" i="4"/>
  <c r="H617" i="4"/>
  <c r="F624" i="4"/>
  <c r="G520" i="4"/>
  <c r="K551" i="4"/>
  <c r="F571" i="4"/>
  <c r="F587" i="4"/>
  <c r="F599" i="4"/>
  <c r="D610" i="4"/>
  <c r="I617" i="4"/>
  <c r="B625" i="4"/>
  <c r="K525" i="4"/>
  <c r="E554" i="4"/>
  <c r="F573" i="4"/>
  <c r="N588" i="4"/>
  <c r="B601" i="4"/>
  <c r="I610" i="4"/>
  <c r="J617" i="4"/>
  <c r="G625" i="4"/>
  <c r="E632" i="4"/>
  <c r="D638" i="4"/>
  <c r="I529" i="4"/>
  <c r="E556" i="4"/>
  <c r="M574" i="4"/>
  <c r="B590" i="4"/>
  <c r="D602" i="4"/>
  <c r="F611" i="4"/>
  <c r="L618" i="4"/>
  <c r="H625" i="4"/>
  <c r="A633" i="4"/>
  <c r="E639" i="4"/>
  <c r="H644" i="4"/>
  <c r="I650" i="4"/>
  <c r="G655" i="4"/>
  <c r="K659" i="4"/>
  <c r="G664" i="4"/>
  <c r="M668" i="4"/>
  <c r="J529" i="4"/>
  <c r="A557" i="4"/>
  <c r="K575" i="4"/>
  <c r="C590" i="4"/>
  <c r="I602" i="4"/>
  <c r="K611" i="4"/>
  <c r="C619" i="4"/>
  <c r="I625" i="4"/>
  <c r="B633" i="4"/>
  <c r="F639" i="4"/>
  <c r="M644" i="4"/>
  <c r="J650" i="4"/>
  <c r="I655" i="4"/>
  <c r="L659" i="4"/>
  <c r="H664" i="4"/>
  <c r="N668" i="4"/>
  <c r="J672" i="4"/>
  <c r="B677" i="4"/>
  <c r="N680" i="4"/>
  <c r="N684" i="4"/>
  <c r="B689" i="4"/>
  <c r="D693" i="4"/>
  <c r="N696" i="4"/>
  <c r="F701" i="4"/>
  <c r="D705" i="4"/>
  <c r="B708" i="4"/>
  <c r="E711" i="4"/>
  <c r="K713" i="4"/>
  <c r="G716" i="4"/>
  <c r="N718" i="4"/>
  <c r="I721" i="4"/>
  <c r="M723" i="4"/>
  <c r="C726" i="4"/>
  <c r="G728" i="4"/>
  <c r="K730" i="4"/>
  <c r="A733" i="4"/>
  <c r="E735" i="4"/>
  <c r="I737" i="4"/>
  <c r="M739" i="4"/>
  <c r="C742" i="4"/>
  <c r="G744" i="4"/>
  <c r="E746" i="4"/>
  <c r="F748" i="4"/>
  <c r="F750" i="4"/>
  <c r="B752" i="4"/>
  <c r="B754" i="4"/>
  <c r="N755" i="4"/>
  <c r="J757" i="4"/>
  <c r="H759" i="4"/>
  <c r="C761" i="4"/>
  <c r="N762" i="4"/>
  <c r="G764" i="4"/>
  <c r="C766" i="4"/>
  <c r="I767" i="4"/>
  <c r="A769" i="4"/>
  <c r="K770" i="4"/>
  <c r="C772" i="4"/>
  <c r="I773" i="4"/>
  <c r="E775" i="4"/>
  <c r="K776" i="4"/>
  <c r="C778" i="4"/>
  <c r="M779" i="4"/>
  <c r="E781" i="4"/>
  <c r="K782" i="4"/>
  <c r="G784" i="4"/>
  <c r="M785" i="4"/>
  <c r="E787" i="4"/>
  <c r="K788" i="4"/>
  <c r="M789" i="4"/>
  <c r="A791" i="4"/>
  <c r="C792" i="4"/>
  <c r="E793" i="4"/>
  <c r="G794" i="4"/>
  <c r="I795" i="4"/>
  <c r="K796" i="4"/>
  <c r="M797" i="4"/>
  <c r="A799" i="4"/>
  <c r="C800" i="4"/>
  <c r="E801" i="4"/>
  <c r="G802" i="4"/>
  <c r="I803" i="4"/>
  <c r="K804" i="4"/>
  <c r="M805" i="4"/>
  <c r="A807" i="4"/>
  <c r="C808" i="4"/>
  <c r="E809" i="4"/>
  <c r="G810" i="4"/>
  <c r="I811" i="4"/>
  <c r="K812" i="4"/>
  <c r="M813" i="4"/>
  <c r="A815" i="4"/>
  <c r="C816" i="4"/>
  <c r="E817" i="4"/>
  <c r="G818" i="4"/>
  <c r="I819" i="4"/>
  <c r="K820" i="4"/>
  <c r="M821" i="4"/>
  <c r="A823" i="4"/>
  <c r="C824" i="4"/>
  <c r="E825" i="4"/>
  <c r="G826" i="4"/>
  <c r="I827" i="4"/>
  <c r="K828" i="4"/>
  <c r="M829" i="4"/>
  <c r="A831" i="4"/>
  <c r="C832" i="4"/>
  <c r="E833" i="4"/>
  <c r="G834" i="4"/>
  <c r="I835" i="4"/>
  <c r="K836" i="4"/>
  <c r="M837" i="4"/>
  <c r="A839" i="4"/>
  <c r="C840" i="4"/>
  <c r="E841" i="4"/>
  <c r="G842" i="4"/>
  <c r="I843" i="4"/>
  <c r="K844" i="4"/>
  <c r="M845" i="4"/>
  <c r="A847" i="4"/>
  <c r="K529" i="4"/>
  <c r="B557" i="4"/>
  <c r="L575" i="4"/>
  <c r="D590" i="4"/>
  <c r="J602" i="4"/>
  <c r="L611" i="4"/>
  <c r="M619" i="4"/>
  <c r="K626" i="4"/>
  <c r="G633" i="4"/>
  <c r="E640" i="4"/>
  <c r="I645" i="4"/>
  <c r="K650" i="4"/>
  <c r="N655" i="4"/>
  <c r="F660" i="4"/>
  <c r="I664" i="4"/>
  <c r="E669" i="4"/>
  <c r="G673" i="4"/>
  <c r="C677" i="4"/>
  <c r="I681" i="4"/>
  <c r="G685" i="4"/>
  <c r="G689" i="4"/>
  <c r="I693" i="4"/>
  <c r="K697" i="4"/>
  <c r="G701" i="4"/>
  <c r="I705" i="4"/>
  <c r="I708" i="4"/>
  <c r="F711" i="4"/>
  <c r="L713" i="4"/>
  <c r="I716" i="4"/>
  <c r="E719" i="4"/>
  <c r="J721" i="4"/>
  <c r="N723" i="4"/>
  <c r="D726" i="4"/>
  <c r="H728" i="4"/>
  <c r="L730" i="4"/>
  <c r="B733" i="4"/>
  <c r="F735" i="4"/>
  <c r="J737" i="4"/>
  <c r="N739" i="4"/>
  <c r="D742" i="4"/>
  <c r="H744" i="4"/>
  <c r="F746" i="4"/>
  <c r="G748" i="4"/>
  <c r="I750" i="4"/>
  <c r="G752" i="4"/>
  <c r="C754" i="4"/>
  <c r="A756" i="4"/>
  <c r="K757" i="4"/>
  <c r="K759" i="4"/>
  <c r="D761" i="4"/>
  <c r="B763" i="4"/>
  <c r="H764" i="4"/>
  <c r="D766" i="4"/>
  <c r="J767" i="4"/>
  <c r="B769" i="4"/>
  <c r="L770" i="4"/>
  <c r="D772" i="4"/>
  <c r="J773" i="4"/>
  <c r="F775" i="4"/>
  <c r="L776" i="4"/>
  <c r="D778" i="4"/>
  <c r="N779" i="4"/>
  <c r="F781" i="4"/>
  <c r="L782" i="4"/>
  <c r="H784" i="4"/>
  <c r="N785" i="4"/>
  <c r="F787" i="4"/>
  <c r="L788" i="4"/>
  <c r="N789" i="4"/>
  <c r="B791" i="4"/>
  <c r="D792" i="4"/>
  <c r="F793" i="4"/>
  <c r="H794" i="4"/>
  <c r="J795" i="4"/>
  <c r="L796" i="4"/>
  <c r="N797" i="4"/>
  <c r="B799" i="4"/>
  <c r="D800" i="4"/>
  <c r="F801" i="4"/>
  <c r="H802" i="4"/>
  <c r="J803" i="4"/>
  <c r="L804" i="4"/>
  <c r="N805" i="4"/>
  <c r="B807" i="4"/>
  <c r="D808" i="4"/>
  <c r="F809" i="4"/>
  <c r="H810" i="4"/>
  <c r="J811" i="4"/>
  <c r="L812" i="4"/>
  <c r="N813" i="4"/>
  <c r="B815" i="4"/>
  <c r="D816" i="4"/>
  <c r="F817" i="4"/>
  <c r="H818" i="4"/>
  <c r="J819" i="4"/>
  <c r="L820" i="4"/>
  <c r="N821" i="4"/>
  <c r="B823" i="4"/>
  <c r="D824" i="4"/>
  <c r="F825" i="4"/>
  <c r="H826" i="4"/>
  <c r="J827" i="4"/>
  <c r="L828" i="4"/>
  <c r="N829" i="4"/>
  <c r="B831" i="4"/>
  <c r="D832" i="4"/>
  <c r="F833" i="4"/>
  <c r="H834" i="4"/>
  <c r="J835" i="4"/>
  <c r="L836" i="4"/>
  <c r="N837" i="4"/>
  <c r="B839" i="4"/>
  <c r="D840" i="4"/>
  <c r="F841" i="4"/>
  <c r="H842" i="4"/>
  <c r="J843" i="4"/>
  <c r="L844" i="4"/>
  <c r="N845" i="4"/>
  <c r="B847" i="4"/>
  <c r="D848" i="4"/>
  <c r="F849" i="4"/>
  <c r="H850" i="4"/>
  <c r="J851" i="4"/>
  <c r="L852" i="4"/>
  <c r="N853" i="4"/>
  <c r="B855" i="4"/>
  <c r="D856" i="4"/>
  <c r="F857" i="4"/>
  <c r="H858" i="4"/>
  <c r="E535" i="4"/>
  <c r="M558" i="4"/>
  <c r="B578" i="4"/>
  <c r="N591" i="4"/>
  <c r="N603" i="4"/>
  <c r="M611" i="4"/>
  <c r="N619" i="4"/>
  <c r="L626" i="4"/>
  <c r="H633" i="4"/>
  <c r="F640" i="4"/>
  <c r="J645" i="4"/>
  <c r="L650" i="4"/>
  <c r="E656" i="4"/>
  <c r="G660" i="4"/>
  <c r="K664" i="4"/>
  <c r="F669" i="4"/>
  <c r="H673" i="4"/>
  <c r="D677" i="4"/>
  <c r="J681" i="4"/>
  <c r="H685" i="4"/>
  <c r="H689" i="4"/>
  <c r="J693" i="4"/>
  <c r="L697" i="4"/>
  <c r="H701" i="4"/>
  <c r="J705" i="4"/>
  <c r="J708" i="4"/>
  <c r="G711" i="4"/>
  <c r="C714" i="4"/>
  <c r="J716" i="4"/>
  <c r="F719" i="4"/>
  <c r="K721" i="4"/>
  <c r="A724" i="4"/>
  <c r="E726" i="4"/>
  <c r="I728" i="4"/>
  <c r="M730" i="4"/>
  <c r="C733" i="4"/>
  <c r="G735" i="4"/>
  <c r="K737" i="4"/>
  <c r="A740" i="4"/>
  <c r="E742" i="4"/>
  <c r="I744" i="4"/>
  <c r="K746" i="4"/>
  <c r="I748" i="4"/>
  <c r="J750" i="4"/>
  <c r="H752" i="4"/>
  <c r="D754" i="4"/>
  <c r="B756" i="4"/>
  <c r="L757" i="4"/>
  <c r="L759" i="4"/>
  <c r="I761" i="4"/>
  <c r="C763" i="4"/>
  <c r="I764" i="4"/>
  <c r="E766" i="4"/>
  <c r="K767" i="4"/>
  <c r="C769" i="4"/>
  <c r="M770" i="4"/>
  <c r="E772" i="4"/>
  <c r="K773" i="4"/>
  <c r="G775" i="4"/>
  <c r="M776" i="4"/>
  <c r="E778" i="4"/>
  <c r="A780" i="4"/>
  <c r="G781" i="4"/>
  <c r="M782" i="4"/>
  <c r="I784" i="4"/>
  <c r="A786" i="4"/>
  <c r="G787" i="4"/>
  <c r="M788" i="4"/>
  <c r="A790" i="4"/>
  <c r="C791" i="4"/>
  <c r="E792" i="4"/>
  <c r="G793" i="4"/>
  <c r="I794" i="4"/>
  <c r="K795" i="4"/>
  <c r="M796" i="4"/>
  <c r="A798" i="4"/>
  <c r="C799" i="4"/>
  <c r="E800" i="4"/>
  <c r="G801" i="4"/>
  <c r="I802" i="4"/>
  <c r="K803" i="4"/>
  <c r="M804" i="4"/>
  <c r="A806" i="4"/>
  <c r="C807" i="4"/>
  <c r="E808" i="4"/>
  <c r="G809" i="4"/>
  <c r="I810" i="4"/>
  <c r="K811" i="4"/>
  <c r="M812" i="4"/>
  <c r="A814" i="4"/>
  <c r="C815" i="4"/>
  <c r="E816" i="4"/>
  <c r="G817" i="4"/>
  <c r="I818" i="4"/>
  <c r="K819" i="4"/>
  <c r="M820" i="4"/>
  <c r="A822" i="4"/>
  <c r="C823" i="4"/>
  <c r="E824" i="4"/>
  <c r="G825" i="4"/>
  <c r="I826" i="4"/>
  <c r="K827" i="4"/>
  <c r="M828" i="4"/>
  <c r="A830" i="4"/>
  <c r="C831" i="4"/>
  <c r="E832" i="4"/>
  <c r="G833" i="4"/>
  <c r="I834" i="4"/>
  <c r="K835" i="4"/>
  <c r="M836" i="4"/>
  <c r="A838" i="4"/>
  <c r="C839" i="4"/>
  <c r="C538" i="4"/>
  <c r="M560" i="4"/>
  <c r="N579" i="4"/>
  <c r="B593" i="4"/>
  <c r="B605" i="4"/>
  <c r="B613" i="4"/>
  <c r="E620" i="4"/>
  <c r="L627" i="4"/>
  <c r="J634" i="4"/>
  <c r="G640" i="4"/>
  <c r="H646" i="4"/>
  <c r="L651" i="4"/>
  <c r="F656" i="4"/>
  <c r="B661" i="4"/>
  <c r="H665" i="4"/>
  <c r="G669" i="4"/>
  <c r="M673" i="4"/>
  <c r="A678" i="4"/>
  <c r="K681" i="4"/>
  <c r="C686" i="4"/>
  <c r="A690" i="4"/>
  <c r="A694" i="4"/>
  <c r="C698" i="4"/>
  <c r="E702" i="4"/>
  <c r="K705" i="4"/>
  <c r="A709" i="4"/>
  <c r="H711" i="4"/>
  <c r="E714" i="4"/>
  <c r="A717" i="4"/>
  <c r="G719" i="4"/>
  <c r="L721" i="4"/>
  <c r="B724" i="4"/>
  <c r="F726" i="4"/>
  <c r="J728" i="4"/>
  <c r="N730" i="4"/>
  <c r="D733" i="4"/>
  <c r="H735" i="4"/>
  <c r="L737" i="4"/>
  <c r="B740" i="4"/>
  <c r="F742" i="4"/>
  <c r="J744" i="4"/>
  <c r="L746" i="4"/>
  <c r="J748" i="4"/>
  <c r="K750" i="4"/>
  <c r="I752" i="4"/>
  <c r="E754" i="4"/>
  <c r="E756" i="4"/>
  <c r="C758" i="4"/>
  <c r="M759" i="4"/>
  <c r="J761" i="4"/>
  <c r="D763" i="4"/>
  <c r="J764" i="4"/>
  <c r="F766" i="4"/>
  <c r="L767" i="4"/>
  <c r="D769" i="4"/>
  <c r="N770" i="4"/>
  <c r="F772" i="4"/>
  <c r="L773" i="4"/>
  <c r="H775" i="4"/>
  <c r="N776" i="4"/>
  <c r="F778" i="4"/>
  <c r="B780" i="4"/>
  <c r="H781" i="4"/>
  <c r="N782" i="4"/>
  <c r="J784" i="4"/>
  <c r="B786" i="4"/>
  <c r="H787" i="4"/>
  <c r="N788" i="4"/>
  <c r="B790" i="4"/>
  <c r="D791" i="4"/>
  <c r="F792" i="4"/>
  <c r="H793" i="4"/>
  <c r="J794" i="4"/>
  <c r="L795" i="4"/>
  <c r="N796" i="4"/>
  <c r="B798" i="4"/>
  <c r="D799" i="4"/>
  <c r="F800" i="4"/>
  <c r="H801" i="4"/>
  <c r="J802" i="4"/>
  <c r="L803" i="4"/>
  <c r="N804" i="4"/>
  <c r="B806" i="4"/>
  <c r="D807" i="4"/>
  <c r="F808" i="4"/>
  <c r="H809" i="4"/>
  <c r="J810" i="4"/>
  <c r="L811" i="4"/>
  <c r="N812" i="4"/>
  <c r="D539" i="4"/>
  <c r="K561" i="4"/>
  <c r="A580" i="4"/>
  <c r="G593" i="4"/>
  <c r="I605" i="4"/>
  <c r="I613" i="4"/>
  <c r="G620" i="4"/>
  <c r="M627" i="4"/>
  <c r="K634" i="4"/>
  <c r="H640" i="4"/>
  <c r="I646" i="4"/>
  <c r="M651" i="4"/>
  <c r="G656" i="4"/>
  <c r="C661" i="4"/>
  <c r="I665" i="4"/>
  <c r="H669" i="4"/>
  <c r="N673" i="4"/>
  <c r="B678" i="4"/>
  <c r="L681" i="4"/>
  <c r="D686" i="4"/>
  <c r="B690" i="4"/>
  <c r="B694" i="4"/>
  <c r="D698" i="4"/>
  <c r="F702" i="4"/>
  <c r="L705" i="4"/>
  <c r="B709" i="4"/>
  <c r="M711" i="4"/>
  <c r="F714" i="4"/>
  <c r="B717" i="4"/>
  <c r="H719" i="4"/>
  <c r="B722" i="4"/>
  <c r="F724" i="4"/>
  <c r="J726" i="4"/>
  <c r="N728" i="4"/>
  <c r="D731" i="4"/>
  <c r="H733" i="4"/>
  <c r="L735" i="4"/>
  <c r="B738" i="4"/>
  <c r="F740" i="4"/>
  <c r="J742" i="4"/>
  <c r="M744" i="4"/>
  <c r="M746" i="4"/>
  <c r="A749" i="4"/>
  <c r="L750" i="4"/>
  <c r="J752" i="4"/>
  <c r="F754" i="4"/>
  <c r="F756" i="4"/>
  <c r="D758" i="4"/>
  <c r="N759" i="4"/>
  <c r="K761" i="4"/>
  <c r="E763" i="4"/>
  <c r="A765" i="4"/>
  <c r="G766" i="4"/>
  <c r="M767" i="4"/>
  <c r="I769" i="4"/>
  <c r="A771" i="4"/>
  <c r="G772" i="4"/>
  <c r="C774" i="4"/>
  <c r="I775" i="4"/>
  <c r="A777" i="4"/>
  <c r="K778" i="4"/>
  <c r="C780" i="4"/>
  <c r="I781" i="4"/>
  <c r="E783" i="4"/>
  <c r="K784" i="4"/>
  <c r="C786" i="4"/>
  <c r="M787" i="4"/>
  <c r="A789" i="4"/>
  <c r="C790" i="4"/>
  <c r="E791" i="4"/>
  <c r="G792" i="4"/>
  <c r="I793" i="4"/>
  <c r="K794" i="4"/>
  <c r="M795" i="4"/>
  <c r="A797" i="4"/>
  <c r="C798" i="4"/>
  <c r="E799" i="4"/>
  <c r="G800" i="4"/>
  <c r="I801" i="4"/>
  <c r="K802" i="4"/>
  <c r="M803" i="4"/>
  <c r="A805" i="4"/>
  <c r="C806" i="4"/>
  <c r="E807" i="4"/>
  <c r="G808" i="4"/>
  <c r="E539" i="4"/>
  <c r="M561" i="4"/>
  <c r="B580" i="4"/>
  <c r="H593" i="4"/>
  <c r="J605" i="4"/>
  <c r="D614" i="4"/>
  <c r="I621" i="4"/>
  <c r="N627" i="4"/>
  <c r="K635" i="4"/>
  <c r="I641" i="4"/>
  <c r="J646" i="4"/>
  <c r="G652" i="4"/>
  <c r="A657" i="4"/>
  <c r="E661" i="4"/>
  <c r="A666" i="4"/>
  <c r="E670" i="4"/>
  <c r="A674" i="4"/>
  <c r="G678" i="4"/>
  <c r="I682" i="4"/>
  <c r="E686" i="4"/>
  <c r="K690" i="4"/>
  <c r="I694" i="4"/>
  <c r="I698" i="4"/>
  <c r="K702" i="4"/>
  <c r="E706" i="4"/>
  <c r="C709" i="4"/>
  <c r="A712" i="4"/>
  <c r="K714" i="4"/>
  <c r="C717" i="4"/>
  <c r="M719" i="4"/>
  <c r="C722" i="4"/>
  <c r="G724" i="4"/>
  <c r="K726" i="4"/>
  <c r="A729" i="4"/>
  <c r="E731" i="4"/>
  <c r="I733" i="4"/>
  <c r="M735" i="4"/>
  <c r="C738" i="4"/>
  <c r="G740" i="4"/>
  <c r="K742" i="4"/>
  <c r="N744" i="4"/>
  <c r="N746" i="4"/>
  <c r="B749" i="4"/>
  <c r="M750" i="4"/>
  <c r="M752" i="4"/>
  <c r="K754" i="4"/>
  <c r="G756" i="4"/>
  <c r="E758" i="4"/>
  <c r="A760" i="4"/>
  <c r="L761" i="4"/>
  <c r="F763" i="4"/>
  <c r="B765" i="4"/>
  <c r="H766" i="4"/>
  <c r="N767" i="4"/>
  <c r="J769" i="4"/>
  <c r="B771" i="4"/>
  <c r="H772" i="4"/>
  <c r="D774" i="4"/>
  <c r="J775" i="4"/>
  <c r="B777" i="4"/>
  <c r="L778" i="4"/>
  <c r="D780" i="4"/>
  <c r="J781" i="4"/>
  <c r="F783" i="4"/>
  <c r="L784" i="4"/>
  <c r="D786" i="4"/>
  <c r="N787" i="4"/>
  <c r="B789" i="4"/>
  <c r="D790" i="4"/>
  <c r="F791" i="4"/>
  <c r="H792" i="4"/>
  <c r="J793" i="4"/>
  <c r="L794" i="4"/>
  <c r="N795" i="4"/>
  <c r="B797" i="4"/>
  <c r="D798" i="4"/>
  <c r="F799" i="4"/>
  <c r="H800" i="4"/>
  <c r="J801" i="4"/>
  <c r="L802" i="4"/>
  <c r="N803" i="4"/>
  <c r="B805" i="4"/>
  <c r="D806" i="4"/>
  <c r="F807" i="4"/>
  <c r="H808" i="4"/>
  <c r="J809" i="4"/>
  <c r="L810" i="4"/>
  <c r="N811" i="4"/>
  <c r="B813" i="4"/>
  <c r="D814" i="4"/>
  <c r="F815" i="4"/>
  <c r="H816" i="4"/>
  <c r="J817" i="4"/>
  <c r="L818" i="4"/>
  <c r="N819" i="4"/>
  <c r="B821" i="4"/>
  <c r="D822" i="4"/>
  <c r="F823" i="4"/>
  <c r="H824" i="4"/>
  <c r="J825" i="4"/>
  <c r="L826" i="4"/>
  <c r="N827" i="4"/>
  <c r="B829" i="4"/>
  <c r="D830" i="4"/>
  <c r="F831" i="4"/>
  <c r="H832" i="4"/>
  <c r="J833" i="4"/>
  <c r="L834" i="4"/>
  <c r="N835" i="4"/>
  <c r="B837" i="4"/>
  <c r="D838" i="4"/>
  <c r="F839" i="4"/>
  <c r="L630" i="4"/>
  <c r="M658" i="4"/>
  <c r="B674" i="4"/>
  <c r="H684" i="4"/>
  <c r="F696" i="4"/>
  <c r="F706" i="4"/>
  <c r="I713" i="4"/>
  <c r="N720" i="4"/>
  <c r="M726" i="4"/>
  <c r="I732" i="4"/>
  <c r="D739" i="4"/>
  <c r="A745" i="4"/>
  <c r="D750" i="4"/>
  <c r="F755" i="4"/>
  <c r="B760" i="4"/>
  <c r="E764" i="4"/>
  <c r="K768" i="4"/>
  <c r="I772" i="4"/>
  <c r="I776" i="4"/>
  <c r="A781" i="4"/>
  <c r="M784" i="4"/>
  <c r="I788" i="4"/>
  <c r="M791" i="4"/>
  <c r="M794" i="4"/>
  <c r="K797" i="4"/>
  <c r="A801" i="4"/>
  <c r="A804" i="4"/>
  <c r="M806" i="4"/>
  <c r="L809" i="4"/>
  <c r="H812" i="4"/>
  <c r="M814" i="4"/>
  <c r="C817" i="4"/>
  <c r="G819" i="4"/>
  <c r="K821" i="4"/>
  <c r="A824" i="4"/>
  <c r="E826" i="4"/>
  <c r="I828" i="4"/>
  <c r="M830" i="4"/>
  <c r="C833" i="4"/>
  <c r="G835" i="4"/>
  <c r="K837" i="4"/>
  <c r="A840" i="4"/>
  <c r="K841" i="4"/>
  <c r="K843" i="4"/>
  <c r="I845" i="4"/>
  <c r="E847" i="4"/>
  <c r="B849" i="4"/>
  <c r="J850" i="4"/>
  <c r="G852" i="4"/>
  <c r="A854" i="4"/>
  <c r="H855" i="4"/>
  <c r="E857" i="4"/>
  <c r="M858" i="4"/>
  <c r="I860" i="4"/>
  <c r="A862" i="4"/>
  <c r="G863" i="4"/>
  <c r="C865" i="4"/>
  <c r="I866" i="4"/>
  <c r="A868" i="4"/>
  <c r="K869" i="4"/>
  <c r="C871" i="4"/>
  <c r="I872" i="4"/>
  <c r="E874" i="4"/>
  <c r="K875" i="4"/>
  <c r="C877" i="4"/>
  <c r="M878" i="4"/>
  <c r="E880" i="4"/>
  <c r="K881" i="4"/>
  <c r="G883" i="4"/>
  <c r="M884" i="4"/>
  <c r="E886" i="4"/>
  <c r="L887" i="4"/>
  <c r="N888" i="4"/>
  <c r="B890" i="4"/>
  <c r="D891" i="4"/>
  <c r="F892" i="4"/>
  <c r="H893" i="4"/>
  <c r="J894" i="4"/>
  <c r="L895" i="4"/>
  <c r="N896" i="4"/>
  <c r="B898" i="4"/>
  <c r="D899" i="4"/>
  <c r="F900" i="4"/>
  <c r="H901" i="4"/>
  <c r="J902" i="4"/>
  <c r="N631" i="4"/>
  <c r="E659" i="4"/>
  <c r="M674" i="4"/>
  <c r="M684" i="4"/>
  <c r="K696" i="4"/>
  <c r="K706" i="4"/>
  <c r="J713" i="4"/>
  <c r="A721" i="4"/>
  <c r="N726" i="4"/>
  <c r="J732" i="4"/>
  <c r="E739" i="4"/>
  <c r="C745" i="4"/>
  <c r="E750" i="4"/>
  <c r="G755" i="4"/>
  <c r="G760" i="4"/>
  <c r="F764" i="4"/>
  <c r="L768" i="4"/>
  <c r="J772" i="4"/>
  <c r="J776" i="4"/>
  <c r="B781" i="4"/>
  <c r="N784" i="4"/>
  <c r="J788" i="4"/>
  <c r="N791" i="4"/>
  <c r="N794" i="4"/>
  <c r="L797" i="4"/>
  <c r="B801" i="4"/>
  <c r="B804" i="4"/>
  <c r="N806" i="4"/>
  <c r="C810" i="4"/>
  <c r="I812" i="4"/>
  <c r="N814" i="4"/>
  <c r="D817" i="4"/>
  <c r="H819" i="4"/>
  <c r="L821" i="4"/>
  <c r="B824" i="4"/>
  <c r="F826" i="4"/>
  <c r="J828" i="4"/>
  <c r="N830" i="4"/>
  <c r="D833" i="4"/>
  <c r="H835" i="4"/>
  <c r="L837" i="4"/>
  <c r="B840" i="4"/>
  <c r="L841" i="4"/>
  <c r="L843" i="4"/>
  <c r="J845" i="4"/>
  <c r="F847" i="4"/>
  <c r="C849" i="4"/>
  <c r="K850" i="4"/>
  <c r="H852" i="4"/>
  <c r="B854" i="4"/>
  <c r="M855" i="4"/>
  <c r="G857" i="4"/>
  <c r="N858" i="4"/>
  <c r="J860" i="4"/>
  <c r="B862" i="4"/>
  <c r="H863" i="4"/>
  <c r="D865" i="4"/>
  <c r="J866" i="4"/>
  <c r="B868" i="4"/>
  <c r="L869" i="4"/>
  <c r="D871" i="4"/>
  <c r="J872" i="4"/>
  <c r="F874" i="4"/>
  <c r="L875" i="4"/>
  <c r="D877" i="4"/>
  <c r="N878" i="4"/>
  <c r="F880" i="4"/>
  <c r="L881" i="4"/>
  <c r="H883" i="4"/>
  <c r="N884" i="4"/>
  <c r="F886" i="4"/>
  <c r="M887" i="4"/>
  <c r="A889" i="4"/>
  <c r="C890" i="4"/>
  <c r="E891" i="4"/>
  <c r="G892" i="4"/>
  <c r="I893" i="4"/>
  <c r="K894" i="4"/>
  <c r="M895" i="4"/>
  <c r="A897" i="4"/>
  <c r="C898" i="4"/>
  <c r="E899" i="4"/>
  <c r="G900" i="4"/>
  <c r="I901" i="4"/>
  <c r="K902" i="4"/>
  <c r="M903" i="4"/>
  <c r="A905" i="4"/>
  <c r="C906" i="4"/>
  <c r="E907" i="4"/>
  <c r="G908" i="4"/>
  <c r="I909" i="4"/>
  <c r="K910" i="4"/>
  <c r="M911" i="4"/>
  <c r="A913" i="4"/>
  <c r="C914" i="4"/>
  <c r="E915" i="4"/>
  <c r="G916" i="4"/>
  <c r="I917" i="4"/>
  <c r="K918" i="4"/>
  <c r="M919" i="4"/>
  <c r="A921" i="4"/>
  <c r="C922" i="4"/>
  <c r="E923" i="4"/>
  <c r="G924" i="4"/>
  <c r="I925" i="4"/>
  <c r="K926" i="4"/>
  <c r="M927" i="4"/>
  <c r="A929" i="4"/>
  <c r="C930" i="4"/>
  <c r="E931" i="4"/>
  <c r="G932" i="4"/>
  <c r="I933" i="4"/>
  <c r="K934" i="4"/>
  <c r="M935" i="4"/>
  <c r="A937" i="4"/>
  <c r="C938" i="4"/>
  <c r="E939" i="4"/>
  <c r="G940" i="4"/>
  <c r="I941" i="4"/>
  <c r="K942" i="4"/>
  <c r="M943" i="4"/>
  <c r="A945" i="4"/>
  <c r="C946" i="4"/>
  <c r="E947" i="4"/>
  <c r="G948" i="4"/>
  <c r="I949" i="4"/>
  <c r="K950" i="4"/>
  <c r="M951" i="4"/>
  <c r="A953" i="4"/>
  <c r="C954" i="4"/>
  <c r="E955" i="4"/>
  <c r="G956" i="4"/>
  <c r="I957" i="4"/>
  <c r="K958" i="4"/>
  <c r="M959" i="4"/>
  <c r="A961" i="4"/>
  <c r="C962" i="4"/>
  <c r="E963" i="4"/>
  <c r="G964" i="4"/>
  <c r="I965" i="4"/>
  <c r="K966" i="4"/>
  <c r="M967" i="4"/>
  <c r="A969" i="4"/>
  <c r="C970" i="4"/>
  <c r="E971" i="4"/>
  <c r="G972" i="4"/>
  <c r="I973" i="4"/>
  <c r="K974" i="4"/>
  <c r="M975" i="4"/>
  <c r="A977" i="4"/>
  <c r="C978" i="4"/>
  <c r="E979" i="4"/>
  <c r="G980" i="4"/>
  <c r="I981" i="4"/>
  <c r="K982" i="4"/>
  <c r="M983" i="4"/>
  <c r="A985" i="4"/>
  <c r="C986" i="4"/>
  <c r="E987" i="4"/>
  <c r="B638" i="4"/>
  <c r="F659" i="4"/>
  <c r="L675" i="4"/>
  <c r="F686" i="4"/>
  <c r="L696" i="4"/>
  <c r="H707" i="4"/>
  <c r="L714" i="4"/>
  <c r="C721" i="4"/>
  <c r="L727" i="4"/>
  <c r="K733" i="4"/>
  <c r="G739" i="4"/>
  <c r="L745" i="4"/>
  <c r="N750" i="4"/>
  <c r="H755" i="4"/>
  <c r="M760" i="4"/>
  <c r="C765" i="4"/>
  <c r="M768" i="4"/>
  <c r="E773" i="4"/>
  <c r="C777" i="4"/>
  <c r="C781" i="4"/>
  <c r="I785" i="4"/>
  <c r="C789" i="4"/>
  <c r="A792" i="4"/>
  <c r="E795" i="4"/>
  <c r="E798" i="4"/>
  <c r="C801" i="4"/>
  <c r="G804" i="4"/>
  <c r="G807" i="4"/>
  <c r="D810" i="4"/>
  <c r="J812" i="4"/>
  <c r="D815" i="4"/>
  <c r="H817" i="4"/>
  <c r="L819" i="4"/>
  <c r="B822" i="4"/>
  <c r="F824" i="4"/>
  <c r="J826" i="4"/>
  <c r="N828" i="4"/>
  <c r="D831" i="4"/>
  <c r="H833" i="4"/>
  <c r="L835" i="4"/>
  <c r="B838" i="4"/>
  <c r="E840" i="4"/>
  <c r="C842" i="4"/>
  <c r="M843" i="4"/>
  <c r="K845" i="4"/>
  <c r="G847" i="4"/>
  <c r="D849" i="4"/>
  <c r="L850" i="4"/>
  <c r="I852" i="4"/>
  <c r="C854" i="4"/>
  <c r="N855" i="4"/>
  <c r="H857" i="4"/>
  <c r="E859" i="4"/>
  <c r="K860" i="4"/>
  <c r="C862" i="4"/>
  <c r="M863" i="4"/>
  <c r="E865" i="4"/>
  <c r="K866" i="4"/>
  <c r="G868" i="4"/>
  <c r="M869" i="4"/>
  <c r="E871" i="4"/>
  <c r="A873" i="4"/>
  <c r="G874" i="4"/>
  <c r="M875" i="4"/>
  <c r="I877" i="4"/>
  <c r="A879" i="4"/>
  <c r="G880" i="4"/>
  <c r="C882" i="4"/>
  <c r="I883" i="4"/>
  <c r="A885" i="4"/>
  <c r="H886" i="4"/>
  <c r="N887" i="4"/>
  <c r="B889" i="4"/>
  <c r="D890" i="4"/>
  <c r="F891" i="4"/>
  <c r="H892" i="4"/>
  <c r="J893" i="4"/>
  <c r="L894" i="4"/>
  <c r="N895" i="4"/>
  <c r="B897" i="4"/>
  <c r="D898" i="4"/>
  <c r="F899" i="4"/>
  <c r="H900" i="4"/>
  <c r="J901" i="4"/>
  <c r="L902" i="4"/>
  <c r="N903" i="4"/>
  <c r="B905" i="4"/>
  <c r="D906" i="4"/>
  <c r="F907" i="4"/>
  <c r="H908" i="4"/>
  <c r="J909" i="4"/>
  <c r="L910" i="4"/>
  <c r="N911" i="4"/>
  <c r="B913" i="4"/>
  <c r="D914" i="4"/>
  <c r="F915" i="4"/>
  <c r="H916" i="4"/>
  <c r="J917" i="4"/>
  <c r="L918" i="4"/>
  <c r="N919" i="4"/>
  <c r="B921" i="4"/>
  <c r="D922" i="4"/>
  <c r="F923" i="4"/>
  <c r="H924" i="4"/>
  <c r="J925" i="4"/>
  <c r="L926" i="4"/>
  <c r="N927" i="4"/>
  <c r="B929" i="4"/>
  <c r="D930" i="4"/>
  <c r="F931" i="4"/>
  <c r="H932" i="4"/>
  <c r="J933" i="4"/>
  <c r="L934" i="4"/>
  <c r="N935" i="4"/>
  <c r="B937" i="4"/>
  <c r="D938" i="4"/>
  <c r="F939" i="4"/>
  <c r="H940" i="4"/>
  <c r="J941" i="4"/>
  <c r="L942" i="4"/>
  <c r="N943" i="4"/>
  <c r="B945" i="4"/>
  <c r="D946" i="4"/>
  <c r="F947" i="4"/>
  <c r="H948" i="4"/>
  <c r="J949" i="4"/>
  <c r="L950" i="4"/>
  <c r="N951" i="4"/>
  <c r="B953" i="4"/>
  <c r="D954" i="4"/>
  <c r="F955" i="4"/>
  <c r="H956" i="4"/>
  <c r="J957" i="4"/>
  <c r="L958" i="4"/>
  <c r="N959" i="4"/>
  <c r="B961" i="4"/>
  <c r="D962" i="4"/>
  <c r="F963" i="4"/>
  <c r="H964" i="4"/>
  <c r="J965" i="4"/>
  <c r="L966" i="4"/>
  <c r="N967" i="4"/>
  <c r="B969" i="4"/>
  <c r="D970" i="4"/>
  <c r="F971" i="4"/>
  <c r="H972" i="4"/>
  <c r="J973" i="4"/>
  <c r="L974" i="4"/>
  <c r="N975" i="4"/>
  <c r="B977" i="4"/>
  <c r="D978" i="4"/>
  <c r="F979" i="4"/>
  <c r="H980" i="4"/>
  <c r="J981" i="4"/>
  <c r="L982" i="4"/>
  <c r="N983" i="4"/>
  <c r="B985" i="4"/>
  <c r="D986" i="4"/>
  <c r="F987" i="4"/>
  <c r="C638" i="4"/>
  <c r="F661" i="4"/>
  <c r="E676" i="4"/>
  <c r="C687" i="4"/>
  <c r="M696" i="4"/>
  <c r="M707" i="4"/>
  <c r="M714" i="4"/>
  <c r="D721" i="4"/>
  <c r="M727" i="4"/>
  <c r="L733" i="4"/>
  <c r="H739" i="4"/>
  <c r="A746" i="4"/>
  <c r="E751" i="4"/>
  <c r="M755" i="4"/>
  <c r="N760" i="4"/>
  <c r="D765" i="4"/>
  <c r="N768" i="4"/>
  <c r="F773" i="4"/>
  <c r="D777" i="4"/>
  <c r="D781" i="4"/>
  <c r="J785" i="4"/>
  <c r="D789" i="4"/>
  <c r="B792" i="4"/>
  <c r="F795" i="4"/>
  <c r="F798" i="4"/>
  <c r="D801" i="4"/>
  <c r="H804" i="4"/>
  <c r="H807" i="4"/>
  <c r="E810" i="4"/>
  <c r="A813" i="4"/>
  <c r="E815" i="4"/>
  <c r="I817" i="4"/>
  <c r="M819" i="4"/>
  <c r="C822" i="4"/>
  <c r="G824" i="4"/>
  <c r="K826" i="4"/>
  <c r="A829" i="4"/>
  <c r="E831" i="4"/>
  <c r="I833" i="4"/>
  <c r="M835" i="4"/>
  <c r="C838" i="4"/>
  <c r="F840" i="4"/>
  <c r="D842" i="4"/>
  <c r="N843" i="4"/>
  <c r="L845" i="4"/>
  <c r="H847" i="4"/>
  <c r="E849" i="4"/>
  <c r="M850" i="4"/>
  <c r="J852" i="4"/>
  <c r="D854" i="4"/>
  <c r="A856" i="4"/>
  <c r="I857" i="4"/>
  <c r="F859" i="4"/>
  <c r="L860" i="4"/>
  <c r="D862" i="4"/>
  <c r="N863" i="4"/>
  <c r="F865" i="4"/>
  <c r="L866" i="4"/>
  <c r="H868" i="4"/>
  <c r="N869" i="4"/>
  <c r="F871" i="4"/>
  <c r="B873" i="4"/>
  <c r="H874" i="4"/>
  <c r="N875" i="4"/>
  <c r="J877" i="4"/>
  <c r="B879" i="4"/>
  <c r="H880" i="4"/>
  <c r="D882" i="4"/>
  <c r="J883" i="4"/>
  <c r="B885" i="4"/>
  <c r="K886" i="4"/>
  <c r="A888" i="4"/>
  <c r="C889" i="4"/>
  <c r="E890" i="4"/>
  <c r="G891" i="4"/>
  <c r="I892" i="4"/>
  <c r="K893" i="4"/>
  <c r="M894" i="4"/>
  <c r="A896" i="4"/>
  <c r="C897" i="4"/>
  <c r="E898" i="4"/>
  <c r="G899" i="4"/>
  <c r="I900" i="4"/>
  <c r="K901" i="4"/>
  <c r="M902" i="4"/>
  <c r="A904" i="4"/>
  <c r="C905" i="4"/>
  <c r="E906" i="4"/>
  <c r="G907" i="4"/>
  <c r="I908" i="4"/>
  <c r="K909" i="4"/>
  <c r="M910" i="4"/>
  <c r="A912" i="4"/>
  <c r="C913" i="4"/>
  <c r="E914" i="4"/>
  <c r="G915" i="4"/>
  <c r="I916" i="4"/>
  <c r="K917" i="4"/>
  <c r="M918" i="4"/>
  <c r="A920" i="4"/>
  <c r="C921" i="4"/>
  <c r="E922" i="4"/>
  <c r="G923" i="4"/>
  <c r="I924" i="4"/>
  <c r="K925" i="4"/>
  <c r="M926" i="4"/>
  <c r="A928" i="4"/>
  <c r="C929" i="4"/>
  <c r="E930" i="4"/>
  <c r="G931" i="4"/>
  <c r="I932" i="4"/>
  <c r="K933" i="4"/>
  <c r="M934" i="4"/>
  <c r="A936" i="4"/>
  <c r="C937" i="4"/>
  <c r="E938" i="4"/>
  <c r="G939" i="4"/>
  <c r="I940" i="4"/>
  <c r="K941" i="4"/>
  <c r="M942" i="4"/>
  <c r="A944" i="4"/>
  <c r="C945" i="4"/>
  <c r="E946" i="4"/>
  <c r="G947" i="4"/>
  <c r="I948" i="4"/>
  <c r="K949" i="4"/>
  <c r="M950" i="4"/>
  <c r="A952" i="4"/>
  <c r="C953" i="4"/>
  <c r="E954" i="4"/>
  <c r="G955" i="4"/>
  <c r="I956" i="4"/>
  <c r="K957" i="4"/>
  <c r="M958" i="4"/>
  <c r="A960" i="4"/>
  <c r="C961" i="4"/>
  <c r="E962" i="4"/>
  <c r="G963" i="4"/>
  <c r="I964" i="4"/>
  <c r="K965" i="4"/>
  <c r="M966" i="4"/>
  <c r="A968" i="4"/>
  <c r="C969" i="4"/>
  <c r="E970" i="4"/>
  <c r="G971" i="4"/>
  <c r="I972" i="4"/>
  <c r="K973" i="4"/>
  <c r="M974" i="4"/>
  <c r="A976" i="4"/>
  <c r="C977" i="4"/>
  <c r="E978" i="4"/>
  <c r="G979" i="4"/>
  <c r="I980" i="4"/>
  <c r="K981" i="4"/>
  <c r="M982" i="4"/>
  <c r="A984" i="4"/>
  <c r="C985" i="4"/>
  <c r="E986" i="4"/>
  <c r="G987" i="4"/>
  <c r="L643" i="4"/>
  <c r="C663" i="4"/>
  <c r="F676" i="4"/>
  <c r="L687" i="4"/>
  <c r="J698" i="4"/>
  <c r="N707" i="4"/>
  <c r="M715" i="4"/>
  <c r="E722" i="4"/>
  <c r="A728" i="4"/>
  <c r="J734" i="4"/>
  <c r="I740" i="4"/>
  <c r="B746" i="4"/>
  <c r="L751" i="4"/>
  <c r="H756" i="4"/>
  <c r="A761" i="4"/>
  <c r="I765" i="4"/>
  <c r="K769" i="4"/>
  <c r="G773" i="4"/>
  <c r="M777" i="4"/>
  <c r="K781" i="4"/>
  <c r="K785" i="4"/>
  <c r="I789" i="4"/>
  <c r="I792" i="4"/>
  <c r="G795" i="4"/>
  <c r="K798" i="4"/>
  <c r="K801" i="4"/>
  <c r="I804" i="4"/>
  <c r="M807" i="4"/>
  <c r="F810" i="4"/>
  <c r="C813" i="4"/>
  <c r="G815" i="4"/>
  <c r="K817" i="4"/>
  <c r="A820" i="4"/>
  <c r="E822" i="4"/>
  <c r="I824" i="4"/>
  <c r="M826" i="4"/>
  <c r="C829" i="4"/>
  <c r="G831" i="4"/>
  <c r="K833" i="4"/>
  <c r="A836" i="4"/>
  <c r="E838" i="4"/>
  <c r="G840" i="4"/>
  <c r="E842" i="4"/>
  <c r="A844" i="4"/>
  <c r="A846" i="4"/>
  <c r="M847" i="4"/>
  <c r="G849" i="4"/>
  <c r="N850" i="4"/>
  <c r="K852" i="4"/>
  <c r="E854" i="4"/>
  <c r="B856" i="4"/>
  <c r="J857" i="4"/>
  <c r="G859" i="4"/>
  <c r="M860" i="4"/>
  <c r="E862" i="4"/>
  <c r="A864" i="4"/>
  <c r="G865" i="4"/>
  <c r="M866" i="4"/>
  <c r="I868" i="4"/>
  <c r="A870" i="4"/>
  <c r="G871" i="4"/>
  <c r="C873" i="4"/>
  <c r="I874" i="4"/>
  <c r="A876" i="4"/>
  <c r="K877" i="4"/>
  <c r="C879" i="4"/>
  <c r="I880" i="4"/>
  <c r="E882" i="4"/>
  <c r="K883" i="4"/>
  <c r="C885" i="4"/>
  <c r="L886" i="4"/>
  <c r="B888" i="4"/>
  <c r="D889" i="4"/>
  <c r="F890" i="4"/>
  <c r="H891" i="4"/>
  <c r="J892" i="4"/>
  <c r="L893" i="4"/>
  <c r="N894" i="4"/>
  <c r="B896" i="4"/>
  <c r="D897" i="4"/>
  <c r="F898" i="4"/>
  <c r="H899" i="4"/>
  <c r="J900" i="4"/>
  <c r="L901" i="4"/>
  <c r="N902" i="4"/>
  <c r="B904" i="4"/>
  <c r="D905" i="4"/>
  <c r="F906" i="4"/>
  <c r="H907" i="4"/>
  <c r="J908" i="4"/>
  <c r="L909" i="4"/>
  <c r="N910" i="4"/>
  <c r="B912" i="4"/>
  <c r="D913" i="4"/>
  <c r="F914" i="4"/>
  <c r="H915" i="4"/>
  <c r="J916" i="4"/>
  <c r="L917" i="4"/>
  <c r="N918" i="4"/>
  <c r="B920" i="4"/>
  <c r="D921" i="4"/>
  <c r="F922" i="4"/>
  <c r="H923" i="4"/>
  <c r="J924" i="4"/>
  <c r="L925" i="4"/>
  <c r="N926" i="4"/>
  <c r="B928" i="4"/>
  <c r="D929" i="4"/>
  <c r="F930" i="4"/>
  <c r="H931" i="4"/>
  <c r="J932" i="4"/>
  <c r="L933" i="4"/>
  <c r="N934" i="4"/>
  <c r="B936" i="4"/>
  <c r="D937" i="4"/>
  <c r="F938" i="4"/>
  <c r="H939" i="4"/>
  <c r="J940" i="4"/>
  <c r="L941" i="4"/>
  <c r="N942" i="4"/>
  <c r="B944" i="4"/>
  <c r="D945" i="4"/>
  <c r="F946" i="4"/>
  <c r="H947" i="4"/>
  <c r="J948" i="4"/>
  <c r="L949" i="4"/>
  <c r="N950" i="4"/>
  <c r="B952" i="4"/>
  <c r="D953" i="4"/>
  <c r="F954" i="4"/>
  <c r="H955" i="4"/>
  <c r="J956" i="4"/>
  <c r="L957" i="4"/>
  <c r="N958" i="4"/>
  <c r="B960" i="4"/>
  <c r="D961" i="4"/>
  <c r="F962" i="4"/>
  <c r="H963" i="4"/>
  <c r="J964" i="4"/>
  <c r="L965" i="4"/>
  <c r="N966" i="4"/>
  <c r="B968" i="4"/>
  <c r="D969" i="4"/>
  <c r="F970" i="4"/>
  <c r="H971" i="4"/>
  <c r="J972" i="4"/>
  <c r="L973" i="4"/>
  <c r="N974" i="4"/>
  <c r="B976" i="4"/>
  <c r="D977" i="4"/>
  <c r="F978" i="4"/>
  <c r="H979" i="4"/>
  <c r="J980" i="4"/>
  <c r="L981" i="4"/>
  <c r="N982" i="4"/>
  <c r="B984" i="4"/>
  <c r="D985" i="4"/>
  <c r="F986" i="4"/>
  <c r="H987" i="4"/>
  <c r="F644" i="4"/>
  <c r="K663" i="4"/>
  <c r="A677" i="4"/>
  <c r="I688" i="4"/>
  <c r="C699" i="4"/>
  <c r="A708" i="4"/>
  <c r="N715" i="4"/>
  <c r="F722" i="4"/>
  <c r="B728" i="4"/>
  <c r="K734" i="4"/>
  <c r="J740" i="4"/>
  <c r="C746" i="4"/>
  <c r="M751" i="4"/>
  <c r="I756" i="4"/>
  <c r="B761" i="4"/>
  <c r="J765" i="4"/>
  <c r="L769" i="4"/>
  <c r="H773" i="4"/>
  <c r="N777" i="4"/>
  <c r="L781" i="4"/>
  <c r="L785" i="4"/>
  <c r="J789" i="4"/>
  <c r="J792" i="4"/>
  <c r="H795" i="4"/>
  <c r="L798" i="4"/>
  <c r="L801" i="4"/>
  <c r="J804" i="4"/>
  <c r="N807" i="4"/>
  <c r="K810" i="4"/>
  <c r="D813" i="4"/>
  <c r="H815" i="4"/>
  <c r="L817" i="4"/>
  <c r="B820" i="4"/>
  <c r="F822" i="4"/>
  <c r="J824" i="4"/>
  <c r="N826" i="4"/>
  <c r="D829" i="4"/>
  <c r="H831" i="4"/>
  <c r="L833" i="4"/>
  <c r="B836" i="4"/>
  <c r="F838" i="4"/>
  <c r="H840" i="4"/>
  <c r="F842" i="4"/>
  <c r="B844" i="4"/>
  <c r="B846" i="4"/>
  <c r="N847" i="4"/>
  <c r="H849" i="4"/>
  <c r="E851" i="4"/>
  <c r="M852" i="4"/>
  <c r="F854" i="4"/>
  <c r="C856" i="4"/>
  <c r="K857" i="4"/>
  <c r="H859" i="4"/>
  <c r="N860" i="4"/>
  <c r="B864" i="4"/>
  <c r="B870" i="4"/>
  <c r="G644" i="4"/>
  <c r="L663" i="4"/>
  <c r="H678" i="4"/>
  <c r="J688" i="4"/>
  <c r="B700" i="4"/>
  <c r="D709" i="4"/>
  <c r="A716" i="4"/>
  <c r="D723" i="4"/>
  <c r="C729" i="4"/>
  <c r="M734" i="4"/>
  <c r="H741" i="4"/>
  <c r="C747" i="4"/>
  <c r="N751" i="4"/>
  <c r="D757" i="4"/>
  <c r="N761" i="4"/>
  <c r="K765" i="4"/>
  <c r="C770" i="4"/>
  <c r="E774" i="4"/>
  <c r="A778" i="4"/>
  <c r="G782" i="4"/>
  <c r="E786" i="4"/>
  <c r="K789" i="4"/>
  <c r="A793" i="4"/>
  <c r="A796" i="4"/>
  <c r="M798" i="4"/>
  <c r="C802" i="4"/>
  <c r="C805" i="4"/>
  <c r="A808" i="4"/>
  <c r="M810" i="4"/>
  <c r="I813" i="4"/>
  <c r="M815" i="4"/>
  <c r="C818" i="4"/>
  <c r="G820" i="4"/>
  <c r="K822" i="4"/>
  <c r="A825" i="4"/>
  <c r="E827" i="4"/>
  <c r="I829" i="4"/>
  <c r="M831" i="4"/>
  <c r="C834" i="4"/>
  <c r="G836" i="4"/>
  <c r="K838" i="4"/>
  <c r="I840" i="4"/>
  <c r="I842" i="4"/>
  <c r="G844" i="4"/>
  <c r="C846" i="4"/>
  <c r="A848" i="4"/>
  <c r="I849" i="4"/>
  <c r="F851" i="4"/>
  <c r="N852" i="4"/>
  <c r="K854" i="4"/>
  <c r="E856" i="4"/>
  <c r="L857" i="4"/>
  <c r="I859" i="4"/>
  <c r="A861" i="4"/>
  <c r="K862" i="4"/>
  <c r="C864" i="4"/>
  <c r="I865" i="4"/>
  <c r="E867" i="4"/>
  <c r="K868" i="4"/>
  <c r="C870" i="4"/>
  <c r="M871" i="4"/>
  <c r="E873" i="4"/>
  <c r="K874" i="4"/>
  <c r="G876" i="4"/>
  <c r="M877" i="4"/>
  <c r="E879" i="4"/>
  <c r="A881" i="4"/>
  <c r="G882" i="4"/>
  <c r="M883" i="4"/>
  <c r="I885" i="4"/>
  <c r="N886" i="4"/>
  <c r="D888" i="4"/>
  <c r="F889" i="4"/>
  <c r="H890" i="4"/>
  <c r="J891" i="4"/>
  <c r="L892" i="4"/>
  <c r="N893" i="4"/>
  <c r="B895" i="4"/>
  <c r="D896" i="4"/>
  <c r="F897" i="4"/>
  <c r="H898" i="4"/>
  <c r="J899" i="4"/>
  <c r="L900" i="4"/>
  <c r="N901" i="4"/>
  <c r="B903" i="4"/>
  <c r="D904" i="4"/>
  <c r="F905" i="4"/>
  <c r="H906" i="4"/>
  <c r="J907" i="4"/>
  <c r="L908" i="4"/>
  <c r="N909" i="4"/>
  <c r="B911" i="4"/>
  <c r="D912" i="4"/>
  <c r="F913" i="4"/>
  <c r="H914" i="4"/>
  <c r="J915" i="4"/>
  <c r="L916" i="4"/>
  <c r="N917" i="4"/>
  <c r="B919" i="4"/>
  <c r="D920" i="4"/>
  <c r="F921" i="4"/>
  <c r="H922" i="4"/>
  <c r="J923" i="4"/>
  <c r="L924" i="4"/>
  <c r="N925" i="4"/>
  <c r="B927" i="4"/>
  <c r="D928" i="4"/>
  <c r="F929" i="4"/>
  <c r="H930" i="4"/>
  <c r="J931" i="4"/>
  <c r="L932" i="4"/>
  <c r="N933" i="4"/>
  <c r="B935" i="4"/>
  <c r="D936" i="4"/>
  <c r="F937" i="4"/>
  <c r="H938" i="4"/>
  <c r="J939" i="4"/>
  <c r="L940" i="4"/>
  <c r="N941" i="4"/>
  <c r="B943" i="4"/>
  <c r="D944" i="4"/>
  <c r="F945" i="4"/>
  <c r="H946" i="4"/>
  <c r="J947" i="4"/>
  <c r="L948" i="4"/>
  <c r="N949" i="4"/>
  <c r="B951" i="4"/>
  <c r="D952" i="4"/>
  <c r="F953" i="4"/>
  <c r="H954" i="4"/>
  <c r="J955" i="4"/>
  <c r="L956" i="4"/>
  <c r="N957" i="4"/>
  <c r="B959" i="4"/>
  <c r="D960" i="4"/>
  <c r="F961" i="4"/>
  <c r="H962" i="4"/>
  <c r="J963" i="4"/>
  <c r="L964" i="4"/>
  <c r="N965" i="4"/>
  <c r="B967" i="4"/>
  <c r="D968" i="4"/>
  <c r="F969" i="4"/>
  <c r="H970" i="4"/>
  <c r="J971" i="4"/>
  <c r="L972" i="4"/>
  <c r="N973" i="4"/>
  <c r="B975" i="4"/>
  <c r="D976" i="4"/>
  <c r="F977" i="4"/>
  <c r="H978" i="4"/>
  <c r="J979" i="4"/>
  <c r="L980" i="4"/>
  <c r="N981" i="4"/>
  <c r="B983" i="4"/>
  <c r="D984" i="4"/>
  <c r="F985" i="4"/>
  <c r="H986" i="4"/>
  <c r="J987" i="4"/>
  <c r="K646" i="4"/>
  <c r="B666" i="4"/>
  <c r="I678" i="4"/>
  <c r="A689" i="4"/>
  <c r="M700" i="4"/>
  <c r="K709" i="4"/>
  <c r="B716" i="4"/>
  <c r="E723" i="4"/>
  <c r="D729" i="4"/>
  <c r="N734" i="4"/>
  <c r="I741" i="4"/>
  <c r="D747" i="4"/>
  <c r="A752" i="4"/>
  <c r="G757" i="4"/>
  <c r="A762" i="4"/>
  <c r="L765" i="4"/>
  <c r="D770" i="4"/>
  <c r="F774" i="4"/>
  <c r="B778" i="4"/>
  <c r="H782" i="4"/>
  <c r="F786" i="4"/>
  <c r="L789" i="4"/>
  <c r="B793" i="4"/>
  <c r="B796" i="4"/>
  <c r="N798" i="4"/>
  <c r="D802" i="4"/>
  <c r="D805" i="4"/>
  <c r="B808" i="4"/>
  <c r="N810" i="4"/>
  <c r="J813" i="4"/>
  <c r="N815" i="4"/>
  <c r="D818" i="4"/>
  <c r="H820" i="4"/>
  <c r="L822" i="4"/>
  <c r="B825" i="4"/>
  <c r="F827" i="4"/>
  <c r="J829" i="4"/>
  <c r="N831" i="4"/>
  <c r="D834" i="4"/>
  <c r="H836" i="4"/>
  <c r="L838" i="4"/>
  <c r="J840" i="4"/>
  <c r="J842" i="4"/>
  <c r="H844" i="4"/>
  <c r="D846" i="4"/>
  <c r="B848" i="4"/>
  <c r="J849" i="4"/>
  <c r="G851" i="4"/>
  <c r="A853" i="4"/>
  <c r="L854" i="4"/>
  <c r="F856" i="4"/>
  <c r="C858" i="4"/>
  <c r="J859" i="4"/>
  <c r="L862" i="4"/>
  <c r="D864" i="4"/>
  <c r="J865" i="4"/>
  <c r="F867" i="4"/>
  <c r="L868" i="4"/>
  <c r="M648" i="4"/>
  <c r="M667" i="4"/>
  <c r="N679" i="4"/>
  <c r="L690" i="4"/>
  <c r="N700" i="4"/>
  <c r="F710" i="4"/>
  <c r="D717" i="4"/>
  <c r="G723" i="4"/>
  <c r="B730" i="4"/>
  <c r="A736" i="4"/>
  <c r="K741" i="4"/>
  <c r="N747" i="4"/>
  <c r="N752" i="4"/>
  <c r="H757" i="4"/>
  <c r="F762" i="4"/>
  <c r="I766" i="4"/>
  <c r="E770" i="4"/>
  <c r="K774" i="4"/>
  <c r="M778" i="4"/>
  <c r="I782" i="4"/>
  <c r="A787" i="4"/>
  <c r="E790" i="4"/>
  <c r="C793" i="4"/>
  <c r="G796" i="4"/>
  <c r="G799" i="4"/>
  <c r="E802" i="4"/>
  <c r="I805" i="4"/>
  <c r="I808" i="4"/>
  <c r="E811" i="4"/>
  <c r="K813" i="4"/>
  <c r="A816" i="4"/>
  <c r="E818" i="4"/>
  <c r="I820" i="4"/>
  <c r="M822" i="4"/>
  <c r="C825" i="4"/>
  <c r="G827" i="4"/>
  <c r="K829" i="4"/>
  <c r="A832" i="4"/>
  <c r="E834" i="4"/>
  <c r="I836" i="4"/>
  <c r="M838" i="4"/>
  <c r="A841" i="4"/>
  <c r="K842" i="4"/>
  <c r="I844" i="4"/>
  <c r="E846" i="4"/>
  <c r="C848" i="4"/>
  <c r="K849" i="4"/>
  <c r="H851" i="4"/>
  <c r="B853" i="4"/>
  <c r="M854" i="4"/>
  <c r="G856" i="4"/>
  <c r="D858" i="4"/>
  <c r="K859" i="4"/>
  <c r="C861" i="4"/>
  <c r="M862" i="4"/>
  <c r="E864" i="4"/>
  <c r="K865" i="4"/>
  <c r="G867" i="4"/>
  <c r="M868" i="4"/>
  <c r="E870" i="4"/>
  <c r="A872" i="4"/>
  <c r="G873" i="4"/>
  <c r="M874" i="4"/>
  <c r="I876" i="4"/>
  <c r="A878" i="4"/>
  <c r="G879" i="4"/>
  <c r="C881" i="4"/>
  <c r="I882" i="4"/>
  <c r="A884" i="4"/>
  <c r="K885" i="4"/>
  <c r="B887" i="4"/>
  <c r="F888" i="4"/>
  <c r="H889" i="4"/>
  <c r="J890" i="4"/>
  <c r="L891" i="4"/>
  <c r="N892" i="4"/>
  <c r="B894" i="4"/>
  <c r="D895" i="4"/>
  <c r="F896" i="4"/>
  <c r="H897" i="4"/>
  <c r="J898" i="4"/>
  <c r="L899" i="4"/>
  <c r="N900" i="4"/>
  <c r="B902" i="4"/>
  <c r="D903" i="4"/>
  <c r="J649" i="4"/>
  <c r="N667" i="4"/>
  <c r="E680" i="4"/>
  <c r="M690" i="4"/>
  <c r="E701" i="4"/>
  <c r="K710" i="4"/>
  <c r="I717" i="4"/>
  <c r="H723" i="4"/>
  <c r="C730" i="4"/>
  <c r="B736" i="4"/>
  <c r="L741" i="4"/>
  <c r="A748" i="4"/>
  <c r="A753" i="4"/>
  <c r="I757" i="4"/>
  <c r="K762" i="4"/>
  <c r="J766" i="4"/>
  <c r="F770" i="4"/>
  <c r="L774" i="4"/>
  <c r="N778" i="4"/>
  <c r="J782" i="4"/>
  <c r="B787" i="4"/>
  <c r="F790" i="4"/>
  <c r="D793" i="4"/>
  <c r="H796" i="4"/>
  <c r="H799" i="4"/>
  <c r="F802" i="4"/>
  <c r="J805" i="4"/>
  <c r="J808" i="4"/>
  <c r="F811" i="4"/>
  <c r="L813" i="4"/>
  <c r="B816" i="4"/>
  <c r="F818" i="4"/>
  <c r="J820" i="4"/>
  <c r="N822" i="4"/>
  <c r="D825" i="4"/>
  <c r="H827" i="4"/>
  <c r="L829" i="4"/>
  <c r="B832" i="4"/>
  <c r="F834" i="4"/>
  <c r="J836" i="4"/>
  <c r="N838" i="4"/>
  <c r="B841" i="4"/>
  <c r="L842" i="4"/>
  <c r="J844" i="4"/>
  <c r="F846" i="4"/>
  <c r="E848" i="4"/>
  <c r="L849" i="4"/>
  <c r="I851" i="4"/>
  <c r="C853" i="4"/>
  <c r="N854" i="4"/>
  <c r="H856" i="4"/>
  <c r="E858" i="4"/>
  <c r="L859" i="4"/>
  <c r="D861" i="4"/>
  <c r="N862" i="4"/>
  <c r="F864" i="4"/>
  <c r="L865" i="4"/>
  <c r="N649" i="4"/>
  <c r="A668" i="4"/>
  <c r="F680" i="4"/>
  <c r="D692" i="4"/>
  <c r="L702" i="4"/>
  <c r="M710" i="4"/>
  <c r="E718" i="4"/>
  <c r="I724" i="4"/>
  <c r="E730" i="4"/>
  <c r="N736" i="4"/>
  <c r="M742" i="4"/>
  <c r="B748" i="4"/>
  <c r="J753" i="4"/>
  <c r="F758" i="4"/>
  <c r="L762" i="4"/>
  <c r="E767" i="4"/>
  <c r="C771" i="4"/>
  <c r="M774" i="4"/>
  <c r="E779" i="4"/>
  <c r="G783" i="4"/>
  <c r="C787" i="4"/>
  <c r="K790" i="4"/>
  <c r="K793" i="4"/>
  <c r="I796" i="4"/>
  <c r="M799" i="4"/>
  <c r="M802" i="4"/>
  <c r="K805" i="4"/>
  <c r="A809" i="4"/>
  <c r="G811" i="4"/>
  <c r="B814" i="4"/>
  <c r="F816" i="4"/>
  <c r="J818" i="4"/>
  <c r="N820" i="4"/>
  <c r="D823" i="4"/>
  <c r="H825" i="4"/>
  <c r="L827" i="4"/>
  <c r="B830" i="4"/>
  <c r="F832" i="4"/>
  <c r="J834" i="4"/>
  <c r="N836" i="4"/>
  <c r="D839" i="4"/>
  <c r="C841" i="4"/>
  <c r="M842" i="4"/>
  <c r="M844" i="4"/>
  <c r="K846" i="4"/>
  <c r="F848" i="4"/>
  <c r="C850" i="4"/>
  <c r="K851" i="4"/>
  <c r="D853" i="4"/>
  <c r="A855" i="4"/>
  <c r="I856" i="4"/>
  <c r="F858" i="4"/>
  <c r="M859" i="4"/>
  <c r="I861" i="4"/>
  <c r="A863" i="4"/>
  <c r="G864" i="4"/>
  <c r="C866" i="4"/>
  <c r="I867" i="4"/>
  <c r="A869" i="4"/>
  <c r="K870" i="4"/>
  <c r="C872" i="4"/>
  <c r="I873" i="4"/>
  <c r="E875" i="4"/>
  <c r="K876" i="4"/>
  <c r="C878" i="4"/>
  <c r="M879" i="4"/>
  <c r="E881" i="4"/>
  <c r="K882" i="4"/>
  <c r="G884" i="4"/>
  <c r="M885" i="4"/>
  <c r="D887" i="4"/>
  <c r="H888" i="4"/>
  <c r="J889" i="4"/>
  <c r="L890" i="4"/>
  <c r="N891" i="4"/>
  <c r="B893" i="4"/>
  <c r="D894" i="4"/>
  <c r="F895" i="4"/>
  <c r="H896" i="4"/>
  <c r="J897" i="4"/>
  <c r="L898" i="4"/>
  <c r="N899" i="4"/>
  <c r="B901" i="4"/>
  <c r="D902" i="4"/>
  <c r="F903" i="4"/>
  <c r="H904" i="4"/>
  <c r="J905" i="4"/>
  <c r="L906" i="4"/>
  <c r="N907" i="4"/>
  <c r="B909" i="4"/>
  <c r="D910" i="4"/>
  <c r="F911" i="4"/>
  <c r="H912" i="4"/>
  <c r="J913" i="4"/>
  <c r="L914" i="4"/>
  <c r="N915" i="4"/>
  <c r="B917" i="4"/>
  <c r="D918" i="4"/>
  <c r="F919" i="4"/>
  <c r="H920" i="4"/>
  <c r="J921" i="4"/>
  <c r="L922" i="4"/>
  <c r="N923" i="4"/>
  <c r="B925" i="4"/>
  <c r="D926" i="4"/>
  <c r="F927" i="4"/>
  <c r="H928" i="4"/>
  <c r="J929" i="4"/>
  <c r="L930" i="4"/>
  <c r="N931" i="4"/>
  <c r="B933" i="4"/>
  <c r="D934" i="4"/>
  <c r="F935" i="4"/>
  <c r="H936" i="4"/>
  <c r="J937" i="4"/>
  <c r="L938" i="4"/>
  <c r="N939" i="4"/>
  <c r="B941" i="4"/>
  <c r="D942" i="4"/>
  <c r="F943" i="4"/>
  <c r="H944" i="4"/>
  <c r="J945" i="4"/>
  <c r="L946" i="4"/>
  <c r="N947" i="4"/>
  <c r="B949" i="4"/>
  <c r="D950" i="4"/>
  <c r="F951" i="4"/>
  <c r="H952" i="4"/>
  <c r="J953" i="4"/>
  <c r="L954" i="4"/>
  <c r="N955" i="4"/>
  <c r="B957" i="4"/>
  <c r="D958" i="4"/>
  <c r="F959" i="4"/>
  <c r="H960" i="4"/>
  <c r="J961" i="4"/>
  <c r="L962" i="4"/>
  <c r="N963" i="4"/>
  <c r="B965" i="4"/>
  <c r="D966" i="4"/>
  <c r="F967" i="4"/>
  <c r="H968" i="4"/>
  <c r="J969" i="4"/>
  <c r="L970" i="4"/>
  <c r="N971" i="4"/>
  <c r="B973" i="4"/>
  <c r="D974" i="4"/>
  <c r="F975" i="4"/>
  <c r="H976" i="4"/>
  <c r="J977" i="4"/>
  <c r="L978" i="4"/>
  <c r="N979" i="4"/>
  <c r="B981" i="4"/>
  <c r="H652" i="4"/>
  <c r="F670" i="4"/>
  <c r="M680" i="4"/>
  <c r="E692" i="4"/>
  <c r="C703" i="4"/>
  <c r="N710" i="4"/>
  <c r="F718" i="4"/>
  <c r="J724" i="4"/>
  <c r="F730" i="4"/>
  <c r="A737" i="4"/>
  <c r="N742" i="4"/>
  <c r="E748" i="4"/>
  <c r="K753" i="4"/>
  <c r="I758" i="4"/>
  <c r="M762" i="4"/>
  <c r="F767" i="4"/>
  <c r="D771" i="4"/>
  <c r="N774" i="4"/>
  <c r="F779" i="4"/>
  <c r="H783" i="4"/>
  <c r="D787" i="4"/>
  <c r="L790" i="4"/>
  <c r="L793" i="4"/>
  <c r="J796" i="4"/>
  <c r="N799" i="4"/>
  <c r="N802" i="4"/>
  <c r="L805" i="4"/>
  <c r="B809" i="4"/>
  <c r="H811" i="4"/>
  <c r="C814" i="4"/>
  <c r="G816" i="4"/>
  <c r="K818" i="4"/>
  <c r="A821" i="4"/>
  <c r="E823" i="4"/>
  <c r="I825" i="4"/>
  <c r="M827" i="4"/>
  <c r="C830" i="4"/>
  <c r="G832" i="4"/>
  <c r="K834" i="4"/>
  <c r="A837" i="4"/>
  <c r="E839" i="4"/>
  <c r="D841" i="4"/>
  <c r="N842" i="4"/>
  <c r="N844" i="4"/>
  <c r="L846" i="4"/>
  <c r="G848" i="4"/>
  <c r="D850" i="4"/>
  <c r="L851" i="4"/>
  <c r="I853" i="4"/>
  <c r="C855" i="4"/>
  <c r="J856" i="4"/>
  <c r="G858" i="4"/>
  <c r="N859" i="4"/>
  <c r="J861" i="4"/>
  <c r="B863" i="4"/>
  <c r="H864" i="4"/>
  <c r="D866" i="4"/>
  <c r="J867" i="4"/>
  <c r="B869" i="4"/>
  <c r="L870" i="4"/>
  <c r="D872" i="4"/>
  <c r="J873" i="4"/>
  <c r="F875" i="4"/>
  <c r="L876" i="4"/>
  <c r="D878" i="4"/>
  <c r="N879" i="4"/>
  <c r="F881" i="4"/>
  <c r="L882" i="4"/>
  <c r="H884" i="4"/>
  <c r="N885" i="4"/>
  <c r="E887" i="4"/>
  <c r="I888" i="4"/>
  <c r="K889" i="4"/>
  <c r="M890" i="4"/>
  <c r="A892" i="4"/>
  <c r="C893" i="4"/>
  <c r="E894" i="4"/>
  <c r="G895" i="4"/>
  <c r="I896" i="4"/>
  <c r="K897" i="4"/>
  <c r="M898" i="4"/>
  <c r="A900" i="4"/>
  <c r="C901" i="4"/>
  <c r="E902" i="4"/>
  <c r="G903" i="4"/>
  <c r="I904" i="4"/>
  <c r="K905" i="4"/>
  <c r="M906" i="4"/>
  <c r="A908" i="4"/>
  <c r="C909" i="4"/>
  <c r="E910" i="4"/>
  <c r="G911" i="4"/>
  <c r="I912" i="4"/>
  <c r="K913" i="4"/>
  <c r="M914" i="4"/>
  <c r="A916" i="4"/>
  <c r="C917" i="4"/>
  <c r="E918" i="4"/>
  <c r="G919" i="4"/>
  <c r="I920" i="4"/>
  <c r="K921" i="4"/>
  <c r="M922" i="4"/>
  <c r="A924" i="4"/>
  <c r="C925" i="4"/>
  <c r="E926" i="4"/>
  <c r="G927" i="4"/>
  <c r="I928" i="4"/>
  <c r="K929" i="4"/>
  <c r="M930" i="4"/>
  <c r="A932" i="4"/>
  <c r="C933" i="4"/>
  <c r="E934" i="4"/>
  <c r="G935" i="4"/>
  <c r="I936" i="4"/>
  <c r="K937" i="4"/>
  <c r="M938" i="4"/>
  <c r="A940" i="4"/>
  <c r="C941" i="4"/>
  <c r="E942" i="4"/>
  <c r="G943" i="4"/>
  <c r="I944" i="4"/>
  <c r="K945" i="4"/>
  <c r="M946" i="4"/>
  <c r="A948" i="4"/>
  <c r="C949" i="4"/>
  <c r="E950" i="4"/>
  <c r="G951" i="4"/>
  <c r="I952" i="4"/>
  <c r="K953" i="4"/>
  <c r="M954" i="4"/>
  <c r="A956" i="4"/>
  <c r="C957" i="4"/>
  <c r="E958" i="4"/>
  <c r="G959" i="4"/>
  <c r="I960" i="4"/>
  <c r="K961" i="4"/>
  <c r="M962" i="4"/>
  <c r="A964" i="4"/>
  <c r="C965" i="4"/>
  <c r="E966" i="4"/>
  <c r="G967" i="4"/>
  <c r="I968" i="4"/>
  <c r="K969" i="4"/>
  <c r="M970" i="4"/>
  <c r="A972" i="4"/>
  <c r="C973" i="4"/>
  <c r="E974" i="4"/>
  <c r="G975" i="4"/>
  <c r="I976" i="4"/>
  <c r="K977" i="4"/>
  <c r="M978" i="4"/>
  <c r="A980" i="4"/>
  <c r="C981" i="4"/>
  <c r="E982" i="4"/>
  <c r="G983" i="4"/>
  <c r="I984" i="4"/>
  <c r="K985" i="4"/>
  <c r="M986" i="4"/>
  <c r="H654" i="4"/>
  <c r="L671" i="4"/>
  <c r="J682" i="4"/>
  <c r="F692" i="4"/>
  <c r="H704" i="4"/>
  <c r="B712" i="4"/>
  <c r="K718" i="4"/>
  <c r="H725" i="4"/>
  <c r="G731" i="4"/>
  <c r="C737" i="4"/>
  <c r="L743" i="4"/>
  <c r="C749" i="4"/>
  <c r="L753" i="4"/>
  <c r="N758" i="4"/>
  <c r="G763" i="4"/>
  <c r="G767" i="4"/>
  <c r="M771" i="4"/>
  <c r="K775" i="4"/>
  <c r="G779" i="4"/>
  <c r="M783" i="4"/>
  <c r="A788" i="4"/>
  <c r="M790" i="4"/>
  <c r="C794" i="4"/>
  <c r="C797" i="4"/>
  <c r="A800" i="4"/>
  <c r="E803" i="4"/>
  <c r="E806" i="4"/>
  <c r="C809" i="4"/>
  <c r="M811" i="4"/>
  <c r="E814" i="4"/>
  <c r="I816" i="4"/>
  <c r="M818" i="4"/>
  <c r="C821" i="4"/>
  <c r="G823" i="4"/>
  <c r="K825" i="4"/>
  <c r="A828" i="4"/>
  <c r="E830" i="4"/>
  <c r="I832" i="4"/>
  <c r="M834" i="4"/>
  <c r="C837" i="4"/>
  <c r="G839" i="4"/>
  <c r="G841" i="4"/>
  <c r="E843" i="4"/>
  <c r="A845" i="4"/>
  <c r="M846" i="4"/>
  <c r="H848" i="4"/>
  <c r="E850" i="4"/>
  <c r="M851" i="4"/>
  <c r="J853" i="4"/>
  <c r="D855" i="4"/>
  <c r="A857" i="4"/>
  <c r="I858" i="4"/>
  <c r="A860" i="4"/>
  <c r="K861" i="4"/>
  <c r="C863" i="4"/>
  <c r="I864" i="4"/>
  <c r="E866" i="4"/>
  <c r="K867" i="4"/>
  <c r="C869" i="4"/>
  <c r="M870" i="4"/>
  <c r="E872" i="4"/>
  <c r="K873" i="4"/>
  <c r="G875" i="4"/>
  <c r="M876" i="4"/>
  <c r="E878" i="4"/>
  <c r="A880" i="4"/>
  <c r="G881" i="4"/>
  <c r="M882" i="4"/>
  <c r="I884" i="4"/>
  <c r="A886" i="4"/>
  <c r="F887" i="4"/>
  <c r="J888" i="4"/>
  <c r="L889" i="4"/>
  <c r="N890" i="4"/>
  <c r="B892" i="4"/>
  <c r="D893" i="4"/>
  <c r="F894" i="4"/>
  <c r="H895" i="4"/>
  <c r="J896" i="4"/>
  <c r="L897" i="4"/>
  <c r="N898" i="4"/>
  <c r="B900" i="4"/>
  <c r="D901" i="4"/>
  <c r="F902" i="4"/>
  <c r="H903" i="4"/>
  <c r="J904" i="4"/>
  <c r="L905" i="4"/>
  <c r="N906" i="4"/>
  <c r="B908" i="4"/>
  <c r="D909" i="4"/>
  <c r="F910" i="4"/>
  <c r="H911" i="4"/>
  <c r="J912" i="4"/>
  <c r="L913" i="4"/>
  <c r="N914" i="4"/>
  <c r="B916" i="4"/>
  <c r="D917" i="4"/>
  <c r="F918" i="4"/>
  <c r="H919" i="4"/>
  <c r="J920" i="4"/>
  <c r="L921" i="4"/>
  <c r="N922" i="4"/>
  <c r="B924" i="4"/>
  <c r="D925" i="4"/>
  <c r="F926" i="4"/>
  <c r="H927" i="4"/>
  <c r="J928" i="4"/>
  <c r="L929" i="4"/>
  <c r="N930" i="4"/>
  <c r="B932" i="4"/>
  <c r="D933" i="4"/>
  <c r="F934" i="4"/>
  <c r="H935" i="4"/>
  <c r="J936" i="4"/>
  <c r="L937" i="4"/>
  <c r="N938" i="4"/>
  <c r="B940" i="4"/>
  <c r="D941" i="4"/>
  <c r="F942" i="4"/>
  <c r="H943" i="4"/>
  <c r="J944" i="4"/>
  <c r="L945" i="4"/>
  <c r="N946" i="4"/>
  <c r="B948" i="4"/>
  <c r="D949" i="4"/>
  <c r="F950" i="4"/>
  <c r="H951" i="4"/>
  <c r="J952" i="4"/>
  <c r="L953" i="4"/>
  <c r="N954" i="4"/>
  <c r="B956" i="4"/>
  <c r="D957" i="4"/>
  <c r="F958" i="4"/>
  <c r="H959" i="4"/>
  <c r="J960" i="4"/>
  <c r="L961" i="4"/>
  <c r="N962" i="4"/>
  <c r="B964" i="4"/>
  <c r="D965" i="4"/>
  <c r="F966" i="4"/>
  <c r="H967" i="4"/>
  <c r="J968" i="4"/>
  <c r="L969" i="4"/>
  <c r="N970" i="4"/>
  <c r="B972" i="4"/>
  <c r="D973" i="4"/>
  <c r="F974" i="4"/>
  <c r="H975" i="4"/>
  <c r="J976" i="4"/>
  <c r="L977" i="4"/>
  <c r="N978" i="4"/>
  <c r="I654" i="4"/>
  <c r="G672" i="4"/>
  <c r="A683" i="4"/>
  <c r="C693" i="4"/>
  <c r="I704" i="4"/>
  <c r="G712" i="4"/>
  <c r="M718" i="4"/>
  <c r="I725" i="4"/>
  <c r="H731" i="4"/>
  <c r="D737" i="4"/>
  <c r="M743" i="4"/>
  <c r="D749" i="4"/>
  <c r="A754" i="4"/>
  <c r="E759" i="4"/>
  <c r="H763" i="4"/>
  <c r="H767" i="4"/>
  <c r="N771" i="4"/>
  <c r="L775" i="4"/>
  <c r="H779" i="4"/>
  <c r="N783" i="4"/>
  <c r="B788" i="4"/>
  <c r="N790" i="4"/>
  <c r="D794" i="4"/>
  <c r="D797" i="4"/>
  <c r="B800" i="4"/>
  <c r="F803" i="4"/>
  <c r="F806" i="4"/>
  <c r="D809" i="4"/>
  <c r="A812" i="4"/>
  <c r="F814" i="4"/>
  <c r="J816" i="4"/>
  <c r="N818" i="4"/>
  <c r="D821" i="4"/>
  <c r="H823" i="4"/>
  <c r="L825" i="4"/>
  <c r="B828" i="4"/>
  <c r="F830" i="4"/>
  <c r="J832" i="4"/>
  <c r="N834" i="4"/>
  <c r="D837" i="4"/>
  <c r="H839" i="4"/>
  <c r="H841" i="4"/>
  <c r="F843" i="4"/>
  <c r="B845" i="4"/>
  <c r="N846" i="4"/>
  <c r="I848" i="4"/>
  <c r="F850" i="4"/>
  <c r="N851" i="4"/>
  <c r="K853" i="4"/>
  <c r="E855" i="4"/>
  <c r="B857" i="4"/>
  <c r="J858" i="4"/>
  <c r="B860" i="4"/>
  <c r="L861" i="4"/>
  <c r="D863" i="4"/>
  <c r="J864" i="4"/>
  <c r="F866" i="4"/>
  <c r="L867" i="4"/>
  <c r="D869" i="4"/>
  <c r="N870" i="4"/>
  <c r="F872" i="4"/>
  <c r="L873" i="4"/>
  <c r="H875" i="4"/>
  <c r="N876" i="4"/>
  <c r="F878" i="4"/>
  <c r="B880" i="4"/>
  <c r="H881" i="4"/>
  <c r="N882" i="4"/>
  <c r="J884" i="4"/>
  <c r="B886" i="4"/>
  <c r="G887" i="4"/>
  <c r="K888" i="4"/>
  <c r="M889" i="4"/>
  <c r="A891" i="4"/>
  <c r="C892" i="4"/>
  <c r="E893" i="4"/>
  <c r="G894" i="4"/>
  <c r="I895" i="4"/>
  <c r="K896" i="4"/>
  <c r="M897" i="4"/>
  <c r="A899" i="4"/>
  <c r="C900" i="4"/>
  <c r="E901" i="4"/>
  <c r="G902" i="4"/>
  <c r="I903" i="4"/>
  <c r="K904" i="4"/>
  <c r="M905" i="4"/>
  <c r="A907" i="4"/>
  <c r="C908" i="4"/>
  <c r="E909" i="4"/>
  <c r="G910" i="4"/>
  <c r="I911" i="4"/>
  <c r="K912" i="4"/>
  <c r="M913" i="4"/>
  <c r="A915" i="4"/>
  <c r="C916" i="4"/>
  <c r="E917" i="4"/>
  <c r="G918" i="4"/>
  <c r="I919" i="4"/>
  <c r="K920" i="4"/>
  <c r="M921" i="4"/>
  <c r="A923" i="4"/>
  <c r="C924" i="4"/>
  <c r="E925" i="4"/>
  <c r="G926" i="4"/>
  <c r="I927" i="4"/>
  <c r="K928" i="4"/>
  <c r="M929" i="4"/>
  <c r="A931" i="4"/>
  <c r="C932" i="4"/>
  <c r="E933" i="4"/>
  <c r="G934" i="4"/>
  <c r="I935" i="4"/>
  <c r="K936" i="4"/>
  <c r="M937" i="4"/>
  <c r="A939" i="4"/>
  <c r="C940" i="4"/>
  <c r="E941" i="4"/>
  <c r="G942" i="4"/>
  <c r="I943" i="4"/>
  <c r="K944" i="4"/>
  <c r="M945" i="4"/>
  <c r="A947" i="4"/>
  <c r="C948" i="4"/>
  <c r="E949" i="4"/>
  <c r="G950" i="4"/>
  <c r="I951" i="4"/>
  <c r="K952" i="4"/>
  <c r="M953" i="4"/>
  <c r="A955" i="4"/>
  <c r="C956" i="4"/>
  <c r="J654" i="4"/>
  <c r="H672" i="4"/>
  <c r="B684" i="4"/>
  <c r="J694" i="4"/>
  <c r="J704" i="4"/>
  <c r="C713" i="4"/>
  <c r="A720" i="4"/>
  <c r="K725" i="4"/>
  <c r="F732" i="4"/>
  <c r="E738" i="4"/>
  <c r="A744" i="4"/>
  <c r="L749" i="4"/>
  <c r="L754" i="4"/>
  <c r="F759" i="4"/>
  <c r="C764" i="4"/>
  <c r="A768" i="4"/>
  <c r="A772" i="4"/>
  <c r="G776" i="4"/>
  <c r="E780" i="4"/>
  <c r="A784" i="4"/>
  <c r="G788" i="4"/>
  <c r="G791" i="4"/>
  <c r="E794" i="4"/>
  <c r="I797" i="4"/>
  <c r="I800" i="4"/>
  <c r="G803" i="4"/>
  <c r="K806" i="4"/>
  <c r="I809" i="4"/>
  <c r="B812" i="4"/>
  <c r="K814" i="4"/>
  <c r="A817" i="4"/>
  <c r="E819" i="4"/>
  <c r="I821" i="4"/>
  <c r="M823" i="4"/>
  <c r="C826" i="4"/>
  <c r="G828" i="4"/>
  <c r="K830" i="4"/>
  <c r="A833" i="4"/>
  <c r="E835" i="4"/>
  <c r="I837" i="4"/>
  <c r="M839" i="4"/>
  <c r="I841" i="4"/>
  <c r="G843" i="4"/>
  <c r="C845" i="4"/>
  <c r="C847" i="4"/>
  <c r="J848" i="4"/>
  <c r="G850" i="4"/>
  <c r="A852" i="4"/>
  <c r="L853" i="4"/>
  <c r="F855" i="4"/>
  <c r="C857" i="4"/>
  <c r="K858" i="4"/>
  <c r="G860" i="4"/>
  <c r="M861" i="4"/>
  <c r="E863" i="4"/>
  <c r="A865" i="4"/>
  <c r="G866" i="4"/>
  <c r="M867" i="4"/>
  <c r="I869" i="4"/>
  <c r="A871" i="4"/>
  <c r="G872" i="4"/>
  <c r="C874" i="4"/>
  <c r="I875" i="4"/>
  <c r="A877" i="4"/>
  <c r="K878" i="4"/>
  <c r="C880" i="4"/>
  <c r="I881" i="4"/>
  <c r="E883" i="4"/>
  <c r="K884" i="4"/>
  <c r="C886" i="4"/>
  <c r="H887" i="4"/>
  <c r="L888" i="4"/>
  <c r="N889" i="4"/>
  <c r="B891" i="4"/>
  <c r="D892" i="4"/>
  <c r="F893" i="4"/>
  <c r="H894" i="4"/>
  <c r="J895" i="4"/>
  <c r="L896" i="4"/>
  <c r="N897" i="4"/>
  <c r="B899" i="4"/>
  <c r="D900" i="4"/>
  <c r="F901" i="4"/>
  <c r="H902" i="4"/>
  <c r="J903" i="4"/>
  <c r="L904" i="4"/>
  <c r="N905" i="4"/>
  <c r="B907" i="4"/>
  <c r="D908" i="4"/>
  <c r="F909" i="4"/>
  <c r="H910" i="4"/>
  <c r="J911" i="4"/>
  <c r="L912" i="4"/>
  <c r="N913" i="4"/>
  <c r="B915" i="4"/>
  <c r="D916" i="4"/>
  <c r="F917" i="4"/>
  <c r="H918" i="4"/>
  <c r="J919" i="4"/>
  <c r="L920" i="4"/>
  <c r="N921" i="4"/>
  <c r="B923" i="4"/>
  <c r="D924" i="4"/>
  <c r="F925" i="4"/>
  <c r="H926" i="4"/>
  <c r="J927" i="4"/>
  <c r="L928" i="4"/>
  <c r="N929" i="4"/>
  <c r="B931" i="4"/>
  <c r="D932" i="4"/>
  <c r="F933" i="4"/>
  <c r="H934" i="4"/>
  <c r="J935" i="4"/>
  <c r="L936" i="4"/>
  <c r="N937" i="4"/>
  <c r="B939" i="4"/>
  <c r="D940" i="4"/>
  <c r="F941" i="4"/>
  <c r="H942" i="4"/>
  <c r="J943" i="4"/>
  <c r="L944" i="4"/>
  <c r="N945" i="4"/>
  <c r="B947" i="4"/>
  <c r="D948" i="4"/>
  <c r="F949" i="4"/>
  <c r="H950" i="4"/>
  <c r="J951" i="4"/>
  <c r="L952" i="4"/>
  <c r="N953" i="4"/>
  <c r="B955" i="4"/>
  <c r="D956" i="4"/>
  <c r="F957" i="4"/>
  <c r="H958" i="4"/>
  <c r="J959" i="4"/>
  <c r="L960" i="4"/>
  <c r="N961" i="4"/>
  <c r="B963" i="4"/>
  <c r="D964" i="4"/>
  <c r="F965" i="4"/>
  <c r="H966" i="4"/>
  <c r="J967" i="4"/>
  <c r="L968" i="4"/>
  <c r="N969" i="4"/>
  <c r="B971" i="4"/>
  <c r="D972" i="4"/>
  <c r="F973" i="4"/>
  <c r="H974" i="4"/>
  <c r="J975" i="4"/>
  <c r="L976" i="4"/>
  <c r="N977" i="4"/>
  <c r="B979" i="4"/>
  <c r="B657" i="4"/>
  <c r="B772" i="4"/>
  <c r="J821" i="4"/>
  <c r="M853" i="4"/>
  <c r="N868" i="4"/>
  <c r="J875" i="4"/>
  <c r="J881" i="4"/>
  <c r="J887" i="4"/>
  <c r="E892" i="4"/>
  <c r="M896" i="4"/>
  <c r="G901" i="4"/>
  <c r="E905" i="4"/>
  <c r="E908" i="4"/>
  <c r="D911" i="4"/>
  <c r="G914" i="4"/>
  <c r="G917" i="4"/>
  <c r="F920" i="4"/>
  <c r="I923" i="4"/>
  <c r="I926" i="4"/>
  <c r="H929" i="4"/>
  <c r="K932" i="4"/>
  <c r="K935" i="4"/>
  <c r="J938" i="4"/>
  <c r="M941" i="4"/>
  <c r="M944" i="4"/>
  <c r="L947" i="4"/>
  <c r="A951" i="4"/>
  <c r="A954" i="4"/>
  <c r="N956" i="4"/>
  <c r="I959" i="4"/>
  <c r="B962" i="4"/>
  <c r="M964" i="4"/>
  <c r="E967" i="4"/>
  <c r="A970" i="4"/>
  <c r="K972" i="4"/>
  <c r="D975" i="4"/>
  <c r="M977" i="4"/>
  <c r="D980" i="4"/>
  <c r="D982" i="4"/>
  <c r="C984" i="4"/>
  <c r="M985" i="4"/>
  <c r="L987" i="4"/>
  <c r="H776" i="4"/>
  <c r="F908" i="4"/>
  <c r="K923" i="4"/>
  <c r="N944" i="4"/>
  <c r="K959" i="4"/>
  <c r="E975" i="4"/>
  <c r="F882" i="4"/>
  <c r="A942" i="4"/>
  <c r="G684" i="4"/>
  <c r="F780" i="4"/>
  <c r="D826" i="4"/>
  <c r="D857" i="4"/>
  <c r="D870" i="4"/>
  <c r="H876" i="4"/>
  <c r="H882" i="4"/>
  <c r="E888" i="4"/>
  <c r="M892" i="4"/>
  <c r="G897" i="4"/>
  <c r="A902" i="4"/>
  <c r="H905" i="4"/>
  <c r="K908" i="4"/>
  <c r="K911" i="4"/>
  <c r="J914" i="4"/>
  <c r="M917" i="4"/>
  <c r="M920" i="4"/>
  <c r="L923" i="4"/>
  <c r="A927" i="4"/>
  <c r="A930" i="4"/>
  <c r="N932" i="4"/>
  <c r="C936" i="4"/>
  <c r="C939" i="4"/>
  <c r="B942" i="4"/>
  <c r="E945" i="4"/>
  <c r="E948" i="4"/>
  <c r="D951" i="4"/>
  <c r="G954" i="4"/>
  <c r="E957" i="4"/>
  <c r="L959" i="4"/>
  <c r="I962" i="4"/>
  <c r="A965" i="4"/>
  <c r="K967" i="4"/>
  <c r="G970" i="4"/>
  <c r="N972" i="4"/>
  <c r="I975" i="4"/>
  <c r="B978" i="4"/>
  <c r="F980" i="4"/>
  <c r="G982" i="4"/>
  <c r="F984" i="4"/>
  <c r="A986" i="4"/>
  <c r="N987" i="4"/>
  <c r="F794" i="4"/>
  <c r="N871" i="4"/>
  <c r="N877" i="4"/>
  <c r="G889" i="4"/>
  <c r="A894" i="4"/>
  <c r="C903" i="4"/>
  <c r="G909" i="4"/>
  <c r="I918" i="4"/>
  <c r="K924" i="4"/>
  <c r="M933" i="4"/>
  <c r="L939" i="4"/>
  <c r="N948" i="4"/>
  <c r="A958" i="4"/>
  <c r="F968" i="4"/>
  <c r="K978" i="4"/>
  <c r="K984" i="4"/>
  <c r="L725" i="4"/>
  <c r="B878" i="4"/>
  <c r="I889" i="4"/>
  <c r="E903" i="4"/>
  <c r="G912" i="4"/>
  <c r="I921" i="4"/>
  <c r="K930" i="4"/>
  <c r="C943" i="4"/>
  <c r="K960" i="4"/>
  <c r="C971" i="4"/>
  <c r="D981" i="4"/>
  <c r="I971" i="4"/>
  <c r="E695" i="4"/>
  <c r="B784" i="4"/>
  <c r="H828" i="4"/>
  <c r="L858" i="4"/>
  <c r="F870" i="4"/>
  <c r="J876" i="4"/>
  <c r="J882" i="4"/>
  <c r="G888" i="4"/>
  <c r="A893" i="4"/>
  <c r="I897" i="4"/>
  <c r="C902" i="4"/>
  <c r="I905" i="4"/>
  <c r="M908" i="4"/>
  <c r="L911" i="4"/>
  <c r="K914" i="4"/>
  <c r="A918" i="4"/>
  <c r="N920" i="4"/>
  <c r="M923" i="4"/>
  <c r="C927" i="4"/>
  <c r="B930" i="4"/>
  <c r="A933" i="4"/>
  <c r="E936" i="4"/>
  <c r="D939" i="4"/>
  <c r="C942" i="4"/>
  <c r="G945" i="4"/>
  <c r="F948" i="4"/>
  <c r="E951" i="4"/>
  <c r="I954" i="4"/>
  <c r="G957" i="4"/>
  <c r="C960" i="4"/>
  <c r="J962" i="4"/>
  <c r="E965" i="4"/>
  <c r="L967" i="4"/>
  <c r="I970" i="4"/>
  <c r="A973" i="4"/>
  <c r="K975" i="4"/>
  <c r="G978" i="4"/>
  <c r="K980" i="4"/>
  <c r="H982" i="4"/>
  <c r="G984" i="4"/>
  <c r="B986" i="4"/>
  <c r="B720" i="4"/>
  <c r="N883" i="4"/>
  <c r="I898" i="4"/>
  <c r="G906" i="4"/>
  <c r="F912" i="4"/>
  <c r="I915" i="4"/>
  <c r="H921" i="4"/>
  <c r="K927" i="4"/>
  <c r="M936" i="4"/>
  <c r="A946" i="4"/>
  <c r="C952" i="4"/>
  <c r="C955" i="4"/>
  <c r="C963" i="4"/>
  <c r="M965" i="4"/>
  <c r="A971" i="4"/>
  <c r="E976" i="4"/>
  <c r="A983" i="4"/>
  <c r="J986" i="4"/>
  <c r="J797" i="4"/>
  <c r="B884" i="4"/>
  <c r="K898" i="4"/>
  <c r="I906" i="4"/>
  <c r="J918" i="4"/>
  <c r="L927" i="4"/>
  <c r="M939" i="4"/>
  <c r="D955" i="4"/>
  <c r="A966" i="4"/>
  <c r="F976" i="4"/>
  <c r="K986" i="4"/>
  <c r="K976" i="4"/>
  <c r="C705" i="4"/>
  <c r="H788" i="4"/>
  <c r="L830" i="4"/>
  <c r="H860" i="4"/>
  <c r="B871" i="4"/>
  <c r="B877" i="4"/>
  <c r="F883" i="4"/>
  <c r="M888" i="4"/>
  <c r="G893" i="4"/>
  <c r="A898" i="4"/>
  <c r="I902" i="4"/>
  <c r="A906" i="4"/>
  <c r="N908" i="4"/>
  <c r="C912" i="4"/>
  <c r="C915" i="4"/>
  <c r="B918" i="4"/>
  <c r="E921" i="4"/>
  <c r="E924" i="4"/>
  <c r="D927" i="4"/>
  <c r="G930" i="4"/>
  <c r="G933" i="4"/>
  <c r="F936" i="4"/>
  <c r="I939" i="4"/>
  <c r="I942" i="4"/>
  <c r="H945" i="4"/>
  <c r="K948" i="4"/>
  <c r="K951" i="4"/>
  <c r="J954" i="4"/>
  <c r="H957" i="4"/>
  <c r="E960" i="4"/>
  <c r="K962" i="4"/>
  <c r="G965" i="4"/>
  <c r="C968" i="4"/>
  <c r="J970" i="4"/>
  <c r="E973" i="4"/>
  <c r="L975" i="4"/>
  <c r="I978" i="4"/>
  <c r="M980" i="4"/>
  <c r="I982" i="4"/>
  <c r="H984" i="4"/>
  <c r="G986" i="4"/>
  <c r="F835" i="4"/>
  <c r="J930" i="4"/>
  <c r="G960" i="4"/>
  <c r="A981" i="4"/>
  <c r="F862" i="4"/>
  <c r="K915" i="4"/>
  <c r="N936" i="4"/>
  <c r="A949" i="4"/>
  <c r="D963" i="4"/>
  <c r="M973" i="4"/>
  <c r="C983" i="4"/>
  <c r="F981" i="4"/>
  <c r="D713" i="4"/>
  <c r="H791" i="4"/>
  <c r="B833" i="4"/>
  <c r="B861" i="4"/>
  <c r="H871" i="4"/>
  <c r="L877" i="4"/>
  <c r="L883" i="4"/>
  <c r="E889" i="4"/>
  <c r="M893" i="4"/>
  <c r="G898" i="4"/>
  <c r="A903" i="4"/>
  <c r="B906" i="4"/>
  <c r="A909" i="4"/>
  <c r="E912" i="4"/>
  <c r="D915" i="4"/>
  <c r="C918" i="4"/>
  <c r="G921" i="4"/>
  <c r="F924" i="4"/>
  <c r="E927" i="4"/>
  <c r="I930" i="4"/>
  <c r="H933" i="4"/>
  <c r="G936" i="4"/>
  <c r="K939" i="4"/>
  <c r="J942" i="4"/>
  <c r="I945" i="4"/>
  <c r="M948" i="4"/>
  <c r="L951" i="4"/>
  <c r="K954" i="4"/>
  <c r="M957" i="4"/>
  <c r="F960" i="4"/>
  <c r="A963" i="4"/>
  <c r="H965" i="4"/>
  <c r="E968" i="4"/>
  <c r="K970" i="4"/>
  <c r="G973" i="4"/>
  <c r="C976" i="4"/>
  <c r="J978" i="4"/>
  <c r="N980" i="4"/>
  <c r="J982" i="4"/>
  <c r="J984" i="4"/>
  <c r="I986" i="4"/>
  <c r="N861" i="4"/>
  <c r="A943" i="4"/>
  <c r="H973" i="4"/>
  <c r="J837" i="4"/>
  <c r="C894" i="4"/>
  <c r="H909" i="4"/>
  <c r="M924" i="4"/>
  <c r="A934" i="4"/>
  <c r="B946" i="4"/>
  <c r="B958" i="4"/>
  <c r="G968" i="4"/>
  <c r="A979" i="4"/>
  <c r="L984" i="4"/>
  <c r="M968" i="4"/>
  <c r="B872" i="4"/>
  <c r="E952" i="4"/>
  <c r="G732" i="4"/>
  <c r="J800" i="4"/>
  <c r="N839" i="4"/>
  <c r="F863" i="4"/>
  <c r="H872" i="4"/>
  <c r="L878" i="4"/>
  <c r="L884" i="4"/>
  <c r="A890" i="4"/>
  <c r="I894" i="4"/>
  <c r="C899" i="4"/>
  <c r="K903" i="4"/>
  <c r="J906" i="4"/>
  <c r="M909" i="4"/>
  <c r="M912" i="4"/>
  <c r="L915" i="4"/>
  <c r="A919" i="4"/>
  <c r="A922" i="4"/>
  <c r="N924" i="4"/>
  <c r="C928" i="4"/>
  <c r="C931" i="4"/>
  <c r="B934" i="4"/>
  <c r="E937" i="4"/>
  <c r="E940" i="4"/>
  <c r="D943" i="4"/>
  <c r="G946" i="4"/>
  <c r="G949" i="4"/>
  <c r="F952" i="4"/>
  <c r="I955" i="4"/>
  <c r="C958" i="4"/>
  <c r="M960" i="4"/>
  <c r="I963" i="4"/>
  <c r="B966" i="4"/>
  <c r="K968" i="4"/>
  <c r="D971" i="4"/>
  <c r="A974" i="4"/>
  <c r="G976" i="4"/>
  <c r="C979" i="4"/>
  <c r="E981" i="4"/>
  <c r="D983" i="4"/>
  <c r="M984" i="4"/>
  <c r="L986" i="4"/>
  <c r="F738" i="4"/>
  <c r="B865" i="4"/>
  <c r="D879" i="4"/>
  <c r="G890" i="4"/>
  <c r="A895" i="4"/>
  <c r="L903" i="4"/>
  <c r="K906" i="4"/>
  <c r="A910" i="4"/>
  <c r="N912" i="4"/>
  <c r="C919" i="4"/>
  <c r="B922" i="4"/>
  <c r="A925" i="4"/>
  <c r="D931" i="4"/>
  <c r="C934" i="4"/>
  <c r="G937" i="4"/>
  <c r="E943" i="4"/>
  <c r="I946" i="4"/>
  <c r="H949" i="4"/>
  <c r="K955" i="4"/>
  <c r="G958" i="4"/>
  <c r="N960" i="4"/>
  <c r="C966" i="4"/>
  <c r="B974" i="4"/>
  <c r="H803" i="4"/>
  <c r="J841" i="4"/>
  <c r="D873" i="4"/>
  <c r="D885" i="4"/>
  <c r="I899" i="4"/>
  <c r="M915" i="4"/>
  <c r="E928" i="4"/>
  <c r="F940" i="4"/>
  <c r="G952" i="4"/>
  <c r="K963" i="4"/>
  <c r="D979" i="4"/>
  <c r="B744" i="4"/>
  <c r="L806" i="4"/>
  <c r="H843" i="4"/>
  <c r="H865" i="4"/>
  <c r="F873" i="4"/>
  <c r="F879" i="4"/>
  <c r="J885" i="4"/>
  <c r="I890" i="4"/>
  <c r="C895" i="4"/>
  <c r="K899" i="4"/>
  <c r="C904" i="4"/>
  <c r="C907" i="4"/>
  <c r="B910" i="4"/>
  <c r="E913" i="4"/>
  <c r="E916" i="4"/>
  <c r="D919" i="4"/>
  <c r="G922" i="4"/>
  <c r="G925" i="4"/>
  <c r="F928" i="4"/>
  <c r="I931" i="4"/>
  <c r="I934" i="4"/>
  <c r="H937" i="4"/>
  <c r="K940" i="4"/>
  <c r="K943" i="4"/>
  <c r="J946" i="4"/>
  <c r="M949" i="4"/>
  <c r="M952" i="4"/>
  <c r="L955" i="4"/>
  <c r="I958" i="4"/>
  <c r="E961" i="4"/>
  <c r="L963" i="4"/>
  <c r="G966" i="4"/>
  <c r="N968" i="4"/>
  <c r="K971" i="4"/>
  <c r="C974" i="4"/>
  <c r="M976" i="4"/>
  <c r="I979" i="4"/>
  <c r="G981" i="4"/>
  <c r="F983" i="4"/>
  <c r="E985" i="4"/>
  <c r="A987" i="4"/>
  <c r="M971" i="4"/>
  <c r="I983" i="4"/>
  <c r="B876" i="4"/>
  <c r="K938" i="4"/>
  <c r="B970" i="4"/>
  <c r="N985" i="4"/>
  <c r="N986" i="4"/>
  <c r="C750" i="4"/>
  <c r="K809" i="4"/>
  <c r="D845" i="4"/>
  <c r="H866" i="4"/>
  <c r="H873" i="4"/>
  <c r="H879" i="4"/>
  <c r="L885" i="4"/>
  <c r="K890" i="4"/>
  <c r="E895" i="4"/>
  <c r="M899" i="4"/>
  <c r="E904" i="4"/>
  <c r="D907" i="4"/>
  <c r="C910" i="4"/>
  <c r="G913" i="4"/>
  <c r="F916" i="4"/>
  <c r="E919" i="4"/>
  <c r="I922" i="4"/>
  <c r="H925" i="4"/>
  <c r="G928" i="4"/>
  <c r="K931" i="4"/>
  <c r="J934" i="4"/>
  <c r="I937" i="4"/>
  <c r="M940" i="4"/>
  <c r="L943" i="4"/>
  <c r="K946" i="4"/>
  <c r="A950" i="4"/>
  <c r="N952" i="4"/>
  <c r="M955" i="4"/>
  <c r="J958" i="4"/>
  <c r="G961" i="4"/>
  <c r="M963" i="4"/>
  <c r="I966" i="4"/>
  <c r="E969" i="4"/>
  <c r="L971" i="4"/>
  <c r="G974" i="4"/>
  <c r="N976" i="4"/>
  <c r="K979" i="4"/>
  <c r="H981" i="4"/>
  <c r="H983" i="4"/>
  <c r="G985" i="4"/>
  <c r="B987" i="4"/>
  <c r="C964" i="4"/>
  <c r="M981" i="4"/>
  <c r="C987" i="4"/>
  <c r="N823" i="4"/>
  <c r="M932" i="4"/>
  <c r="G962" i="4"/>
  <c r="F982" i="4"/>
  <c r="M754" i="4"/>
  <c r="G812" i="4"/>
  <c r="D847" i="4"/>
  <c r="N866" i="4"/>
  <c r="D874" i="4"/>
  <c r="D880" i="4"/>
  <c r="D886" i="4"/>
  <c r="C891" i="4"/>
  <c r="K895" i="4"/>
  <c r="E900" i="4"/>
  <c r="F904" i="4"/>
  <c r="I907" i="4"/>
  <c r="I910" i="4"/>
  <c r="H913" i="4"/>
  <c r="K916" i="4"/>
  <c r="K919" i="4"/>
  <c r="J922" i="4"/>
  <c r="M925" i="4"/>
  <c r="M928" i="4"/>
  <c r="L931" i="4"/>
  <c r="A935" i="4"/>
  <c r="A938" i="4"/>
  <c r="N940" i="4"/>
  <c r="C944" i="4"/>
  <c r="C947" i="4"/>
  <c r="B950" i="4"/>
  <c r="E953" i="4"/>
  <c r="E956" i="4"/>
  <c r="A959" i="4"/>
  <c r="H961" i="4"/>
  <c r="J966" i="4"/>
  <c r="G969" i="4"/>
  <c r="I974" i="4"/>
  <c r="E977" i="4"/>
  <c r="L979" i="4"/>
  <c r="H985" i="4"/>
  <c r="G855" i="4"/>
  <c r="L935" i="4"/>
  <c r="N964" i="4"/>
  <c r="E984" i="4"/>
  <c r="N984" i="4"/>
  <c r="G759" i="4"/>
  <c r="L814" i="4"/>
  <c r="A849" i="4"/>
  <c r="H867" i="4"/>
  <c r="J874" i="4"/>
  <c r="J880" i="4"/>
  <c r="M886" i="4"/>
  <c r="I891" i="4"/>
  <c r="C896" i="4"/>
  <c r="K900" i="4"/>
  <c r="G904" i="4"/>
  <c r="K907" i="4"/>
  <c r="J910" i="4"/>
  <c r="I913" i="4"/>
  <c r="M916" i="4"/>
  <c r="L919" i="4"/>
  <c r="K922" i="4"/>
  <c r="A926" i="4"/>
  <c r="N928" i="4"/>
  <c r="M931" i="4"/>
  <c r="C935" i="4"/>
  <c r="B938" i="4"/>
  <c r="A941" i="4"/>
  <c r="E944" i="4"/>
  <c r="D947" i="4"/>
  <c r="C950" i="4"/>
  <c r="G953" i="4"/>
  <c r="F956" i="4"/>
  <c r="C959" i="4"/>
  <c r="I961" i="4"/>
  <c r="E964" i="4"/>
  <c r="A967" i="4"/>
  <c r="H969" i="4"/>
  <c r="C972" i="4"/>
  <c r="J974" i="4"/>
  <c r="G977" i="4"/>
  <c r="M979" i="4"/>
  <c r="A982" i="4"/>
  <c r="J983" i="4"/>
  <c r="I985" i="4"/>
  <c r="D987" i="4"/>
  <c r="J869" i="4"/>
  <c r="J926" i="4"/>
  <c r="B954" i="4"/>
  <c r="M972" i="4"/>
  <c r="D764" i="4"/>
  <c r="B817" i="4"/>
  <c r="I850" i="4"/>
  <c r="N867" i="4"/>
  <c r="L874" i="4"/>
  <c r="B881" i="4"/>
  <c r="A887" i="4"/>
  <c r="K891" i="4"/>
  <c r="E896" i="4"/>
  <c r="M900" i="4"/>
  <c r="M904" i="4"/>
  <c r="L907" i="4"/>
  <c r="A911" i="4"/>
  <c r="A914" i="4"/>
  <c r="N916" i="4"/>
  <c r="C920" i="4"/>
  <c r="C923" i="4"/>
  <c r="B926" i="4"/>
  <c r="E929" i="4"/>
  <c r="E932" i="4"/>
  <c r="D935" i="4"/>
  <c r="G938" i="4"/>
  <c r="G941" i="4"/>
  <c r="F944" i="4"/>
  <c r="I947" i="4"/>
  <c r="I950" i="4"/>
  <c r="H953" i="4"/>
  <c r="K956" i="4"/>
  <c r="D959" i="4"/>
  <c r="M961" i="4"/>
  <c r="F964" i="4"/>
  <c r="C967" i="4"/>
  <c r="I969" i="4"/>
  <c r="E972" i="4"/>
  <c r="A975" i="4"/>
  <c r="H977" i="4"/>
  <c r="B980" i="4"/>
  <c r="B982" i="4"/>
  <c r="K983" i="4"/>
  <c r="J985" i="4"/>
  <c r="I987" i="4"/>
  <c r="C888" i="4"/>
  <c r="C951" i="4"/>
  <c r="A978" i="4"/>
  <c r="E983" i="4"/>
  <c r="B768" i="4"/>
  <c r="F819" i="4"/>
  <c r="B852" i="4"/>
  <c r="J868" i="4"/>
  <c r="N874" i="4"/>
  <c r="D881" i="4"/>
  <c r="C887" i="4"/>
  <c r="M891" i="4"/>
  <c r="G896" i="4"/>
  <c r="A901" i="4"/>
  <c r="N904" i="4"/>
  <c r="M907" i="4"/>
  <c r="C911" i="4"/>
  <c r="B914" i="4"/>
  <c r="A917" i="4"/>
  <c r="E920" i="4"/>
  <c r="D923" i="4"/>
  <c r="C926" i="4"/>
  <c r="G929" i="4"/>
  <c r="F932" i="4"/>
  <c r="E935" i="4"/>
  <c r="I938" i="4"/>
  <c r="H941" i="4"/>
  <c r="G944" i="4"/>
  <c r="K947" i="4"/>
  <c r="J950" i="4"/>
  <c r="I953" i="4"/>
  <c r="M956" i="4"/>
  <c r="E959" i="4"/>
  <c r="A962" i="4"/>
  <c r="K964" i="4"/>
  <c r="D967" i="4"/>
  <c r="M969" i="4"/>
  <c r="F972" i="4"/>
  <c r="C975" i="4"/>
  <c r="I977" i="4"/>
  <c r="C980" i="4"/>
  <c r="C982" i="4"/>
  <c r="L983" i="4"/>
  <c r="L985" i="4"/>
  <c r="K987" i="4"/>
  <c r="I672" i="4"/>
  <c r="K892" i="4"/>
  <c r="E897" i="4"/>
  <c r="M901" i="4"/>
  <c r="G905" i="4"/>
  <c r="E911" i="4"/>
  <c r="I914" i="4"/>
  <c r="H917" i="4"/>
  <c r="G920" i="4"/>
  <c r="I929" i="4"/>
  <c r="M947" i="4"/>
  <c r="A957" i="4"/>
  <c r="I967" i="4"/>
  <c r="E980" i="4"/>
  <c r="M987" i="4"/>
  <c r="A30" i="1"/>
  <c r="A31" i="1" s="1"/>
  <c r="A32" i="1" s="1"/>
  <c r="A24" i="1"/>
  <c r="A13" i="1"/>
  <c r="A14" i="1" s="1"/>
  <c r="A15" i="1" s="1"/>
  <c r="A16" i="1" s="1"/>
  <c r="C24" i="1"/>
  <c r="B54" i="1"/>
  <c r="C20" i="1"/>
  <c r="C19" i="1"/>
  <c r="A25" i="1" l="1"/>
  <c r="L105" i="1"/>
  <c r="L3" i="1"/>
  <c r="L35" i="1"/>
  <c r="L67" i="1"/>
  <c r="L99" i="1"/>
  <c r="L37" i="1"/>
  <c r="L103" i="1"/>
  <c r="L4" i="1"/>
  <c r="L36" i="1"/>
  <c r="L68" i="1"/>
  <c r="L100" i="1"/>
  <c r="L101" i="1"/>
  <c r="L5" i="1"/>
  <c r="L69" i="1"/>
  <c r="L6" i="1"/>
  <c r="L38" i="1"/>
  <c r="L70" i="1"/>
  <c r="L102" i="1"/>
  <c r="L7" i="1"/>
  <c r="L39" i="1"/>
  <c r="L73" i="1"/>
  <c r="L71" i="1"/>
  <c r="L41" i="1"/>
  <c r="L8" i="1"/>
  <c r="L40" i="1"/>
  <c r="L72" i="1"/>
  <c r="L104" i="1"/>
  <c r="L9" i="1"/>
  <c r="L10" i="1"/>
  <c r="L42" i="1"/>
  <c r="L74" i="1"/>
  <c r="L106" i="1"/>
  <c r="L46" i="1"/>
  <c r="L11" i="1"/>
  <c r="L43" i="1"/>
  <c r="L75" i="1"/>
  <c r="L62" i="1"/>
  <c r="L97" i="1"/>
  <c r="L2" i="1"/>
  <c r="L12" i="1"/>
  <c r="L44" i="1"/>
  <c r="L76" i="1"/>
  <c r="L92" i="1"/>
  <c r="L34" i="1"/>
  <c r="L13" i="1"/>
  <c r="L45" i="1"/>
  <c r="L93" i="1"/>
  <c r="L14" i="1"/>
  <c r="L94" i="1"/>
  <c r="L66" i="1"/>
  <c r="L15" i="1"/>
  <c r="L63" i="1"/>
  <c r="L95" i="1"/>
  <c r="L33" i="1"/>
  <c r="L16" i="1"/>
  <c r="L32" i="1"/>
  <c r="L64" i="1"/>
  <c r="L96" i="1"/>
  <c r="L65" i="1"/>
  <c r="L98" i="1"/>
  <c r="M41" i="1"/>
  <c r="M57" i="1"/>
  <c r="M43" i="1"/>
  <c r="M59" i="1"/>
  <c r="M44" i="1"/>
  <c r="M60" i="1"/>
  <c r="M45" i="1"/>
  <c r="M61" i="1"/>
  <c r="M46" i="1"/>
  <c r="M47" i="1"/>
  <c r="M32" i="1"/>
  <c r="M48" i="1"/>
  <c r="M33" i="1"/>
  <c r="M49" i="1"/>
  <c r="M2" i="1"/>
  <c r="M34" i="1"/>
  <c r="M50" i="1"/>
  <c r="M35" i="1"/>
  <c r="M51" i="1"/>
  <c r="M36" i="1"/>
  <c r="M52" i="1"/>
  <c r="M54" i="1"/>
  <c r="M58" i="1"/>
  <c r="M37" i="1"/>
  <c r="M53" i="1"/>
  <c r="M38" i="1"/>
  <c r="M42" i="1"/>
  <c r="M39" i="1"/>
  <c r="M55" i="1"/>
  <c r="M40" i="1"/>
  <c r="M56" i="1"/>
  <c r="M9" i="1"/>
  <c r="M25" i="1"/>
  <c r="M10" i="1"/>
  <c r="M11" i="1"/>
  <c r="M27" i="1"/>
  <c r="M12" i="1"/>
  <c r="M28" i="1"/>
  <c r="M13" i="1"/>
  <c r="M29" i="1"/>
  <c r="M14" i="1"/>
  <c r="M30" i="1"/>
  <c r="M15" i="1"/>
  <c r="M31" i="1"/>
  <c r="M16" i="1"/>
  <c r="M17" i="1"/>
  <c r="M18" i="1"/>
  <c r="M3" i="1"/>
  <c r="M19" i="1"/>
  <c r="M22" i="1"/>
  <c r="M26" i="1"/>
  <c r="M4" i="1"/>
  <c r="M20" i="1"/>
  <c r="M5" i="1"/>
  <c r="M21" i="1"/>
  <c r="M6" i="1"/>
  <c r="M7" i="1"/>
  <c r="M23" i="1"/>
  <c r="M8" i="1"/>
  <c r="M24" i="1"/>
  <c r="L49" i="1"/>
  <c r="L18" i="1"/>
  <c r="L19" i="1"/>
  <c r="L51" i="1"/>
  <c r="L83" i="1"/>
  <c r="L115" i="1"/>
  <c r="L85" i="1"/>
  <c r="L117" i="1"/>
  <c r="L57" i="1"/>
  <c r="L20" i="1"/>
  <c r="L52" i="1"/>
  <c r="L84" i="1"/>
  <c r="L116" i="1"/>
  <c r="L21" i="1"/>
  <c r="L53" i="1"/>
  <c r="L55" i="1"/>
  <c r="L119" i="1"/>
  <c r="L22" i="1"/>
  <c r="L54" i="1"/>
  <c r="L86" i="1"/>
  <c r="L118" i="1"/>
  <c r="L87" i="1"/>
  <c r="L23" i="1"/>
  <c r="L24" i="1"/>
  <c r="L56" i="1"/>
  <c r="L88" i="1"/>
  <c r="L120" i="1"/>
  <c r="L25" i="1"/>
  <c r="L121" i="1"/>
  <c r="L26" i="1"/>
  <c r="L58" i="1"/>
  <c r="L90" i="1"/>
  <c r="L110" i="1"/>
  <c r="L50" i="1"/>
  <c r="L27" i="1"/>
  <c r="L59" i="1"/>
  <c r="L91" i="1"/>
  <c r="L107" i="1"/>
  <c r="L28" i="1"/>
  <c r="L60" i="1"/>
  <c r="L108" i="1"/>
  <c r="L78" i="1"/>
  <c r="L81" i="1"/>
  <c r="L89" i="1"/>
  <c r="L29" i="1"/>
  <c r="L61" i="1"/>
  <c r="L77" i="1"/>
  <c r="L109" i="1"/>
  <c r="L30" i="1"/>
  <c r="L82" i="1"/>
  <c r="L31" i="1"/>
  <c r="L47" i="1"/>
  <c r="L79" i="1"/>
  <c r="L111" i="1"/>
  <c r="L113" i="1"/>
  <c r="L114" i="1"/>
  <c r="L48" i="1"/>
  <c r="L80" i="1"/>
  <c r="L112" i="1"/>
  <c r="L17" i="1"/>
  <c r="E2" i="1"/>
  <c r="C25" i="1"/>
  <c r="J2" i="1"/>
  <c r="B1" i="1"/>
  <c r="M74" i="1" l="1"/>
  <c r="M75" i="1"/>
  <c r="M67" i="1"/>
  <c r="M91" i="1"/>
  <c r="M83" i="1"/>
  <c r="M76" i="1"/>
  <c r="M86" i="1"/>
  <c r="M77" i="1"/>
  <c r="M68" i="1"/>
  <c r="M62" i="1"/>
  <c r="M84" i="1"/>
  <c r="M78" i="1"/>
  <c r="M69" i="1"/>
  <c r="M63" i="1"/>
  <c r="M85" i="1"/>
  <c r="M90" i="1"/>
  <c r="M79" i="1"/>
  <c r="M64" i="1"/>
  <c r="M71" i="1"/>
  <c r="M72" i="1"/>
  <c r="M80" i="1"/>
  <c r="M87" i="1"/>
  <c r="M65" i="1"/>
  <c r="M73" i="1"/>
  <c r="M81" i="1"/>
  <c r="M66" i="1"/>
  <c r="M88" i="1"/>
  <c r="M82" i="1"/>
  <c r="M89" i="1"/>
  <c r="M70" i="1"/>
  <c r="A26" i="1"/>
  <c r="E3" i="1"/>
  <c r="B30" i="1"/>
  <c r="B31" i="1"/>
  <c r="B29" i="1"/>
  <c r="C26" i="1"/>
  <c r="J3" i="1"/>
  <c r="B2" i="1"/>
  <c r="C1" i="1"/>
  <c r="M118" i="1" l="1"/>
  <c r="M94" i="1"/>
  <c r="M101" i="1"/>
  <c r="M110" i="1"/>
  <c r="M117" i="1"/>
  <c r="M95" i="1"/>
  <c r="M119" i="1"/>
  <c r="M97" i="1"/>
  <c r="M106" i="1"/>
  <c r="M113" i="1"/>
  <c r="M99" i="1"/>
  <c r="M103" i="1"/>
  <c r="M98" i="1"/>
  <c r="M107" i="1"/>
  <c r="M115" i="1"/>
  <c r="M104" i="1"/>
  <c r="M105" i="1"/>
  <c r="M114" i="1"/>
  <c r="M102" i="1"/>
  <c r="M109" i="1"/>
  <c r="M111" i="1"/>
  <c r="M121" i="1"/>
  <c r="M112" i="1"/>
  <c r="M120" i="1"/>
  <c r="M96" i="1"/>
  <c r="M92" i="1"/>
  <c r="M100" i="1"/>
  <c r="M108" i="1"/>
  <c r="M116" i="1"/>
  <c r="M93" i="1"/>
  <c r="B32" i="1"/>
  <c r="E4" i="1"/>
  <c r="B4" i="1"/>
  <c r="C30" i="1"/>
  <c r="J4" i="1"/>
  <c r="C16" i="1"/>
  <c r="C29" i="1"/>
  <c r="C13" i="1"/>
  <c r="C15" i="1"/>
  <c r="C31" i="1"/>
  <c r="C32" i="1"/>
  <c r="C12" i="1"/>
  <c r="N94" i="1" l="1"/>
  <c r="N92" i="1"/>
  <c r="N107" i="1"/>
  <c r="N113" i="1"/>
  <c r="N99" i="1"/>
  <c r="N95" i="1"/>
  <c r="N98" i="1"/>
  <c r="N120" i="1"/>
  <c r="N102" i="1"/>
  <c r="N114" i="1"/>
  <c r="N112" i="1"/>
  <c r="N117" i="1"/>
  <c r="N111" i="1"/>
  <c r="N106" i="1"/>
  <c r="N108" i="1"/>
  <c r="N97" i="1"/>
  <c r="N110" i="1"/>
  <c r="N116" i="1"/>
  <c r="N100" i="1"/>
  <c r="N101" i="1"/>
  <c r="N96" i="1"/>
  <c r="N109" i="1"/>
  <c r="N105" i="1"/>
  <c r="N103" i="1"/>
  <c r="N104" i="1"/>
  <c r="N115" i="1"/>
  <c r="N121" i="1"/>
  <c r="N93" i="1"/>
  <c r="N119" i="1"/>
  <c r="N118" i="1"/>
  <c r="N4" i="1"/>
  <c r="N8" i="1"/>
  <c r="N19" i="1"/>
  <c r="N5" i="1"/>
  <c r="N6" i="1"/>
  <c r="N26" i="1"/>
  <c r="N10" i="1"/>
  <c r="N30" i="1"/>
  <c r="N22" i="1"/>
  <c r="N12" i="1"/>
  <c r="N16" i="1"/>
  <c r="N17" i="1"/>
  <c r="N7" i="1"/>
  <c r="N25" i="1"/>
  <c r="N27" i="1"/>
  <c r="N31" i="1"/>
  <c r="N23" i="1"/>
  <c r="N3" i="1"/>
  <c r="N14" i="1"/>
  <c r="N9" i="1"/>
  <c r="N29" i="1"/>
  <c r="N15" i="1"/>
  <c r="N18" i="1"/>
  <c r="N20" i="1"/>
  <c r="N11" i="1"/>
  <c r="N13" i="1"/>
  <c r="N28" i="1"/>
  <c r="N24" i="1"/>
  <c r="N21" i="1"/>
  <c r="K75" i="1"/>
  <c r="P75" i="1" s="1"/>
  <c r="K60" i="1"/>
  <c r="P60" i="1" s="1"/>
  <c r="K110" i="1"/>
  <c r="P110" i="1" s="1"/>
  <c r="K45" i="1"/>
  <c r="P45" i="1" s="1"/>
  <c r="K30" i="1"/>
  <c r="P30" i="1" s="1"/>
  <c r="K65" i="1"/>
  <c r="P65" i="1" s="1"/>
  <c r="K50" i="1"/>
  <c r="P50" i="1" s="1"/>
  <c r="K15" i="1"/>
  <c r="P15" i="1" s="1"/>
  <c r="K95" i="1"/>
  <c r="P95" i="1" s="1"/>
  <c r="K80" i="1"/>
  <c r="P80" i="1" s="1"/>
  <c r="K35" i="1"/>
  <c r="P35" i="1" s="1"/>
  <c r="K115" i="1"/>
  <c r="P115" i="1" s="1"/>
  <c r="K55" i="1"/>
  <c r="P55" i="1" s="1"/>
  <c r="K10" i="1"/>
  <c r="P10" i="1" s="1"/>
  <c r="K90" i="1"/>
  <c r="P90" i="1" s="1"/>
  <c r="K20" i="1"/>
  <c r="P20" i="1" s="1"/>
  <c r="K100" i="1"/>
  <c r="P100" i="1" s="1"/>
  <c r="K5" i="1"/>
  <c r="P5" i="1" s="1"/>
  <c r="K85" i="1"/>
  <c r="P85" i="1" s="1"/>
  <c r="K70" i="1"/>
  <c r="P70" i="1" s="1"/>
  <c r="K40" i="1"/>
  <c r="P40" i="1" s="1"/>
  <c r="K120" i="1"/>
  <c r="P120" i="1" s="1"/>
  <c r="K25" i="1"/>
  <c r="P25" i="1" s="1"/>
  <c r="K105" i="1"/>
  <c r="P105" i="1" s="1"/>
  <c r="N48" i="1"/>
  <c r="N37" i="1"/>
  <c r="N51" i="1"/>
  <c r="N61" i="1"/>
  <c r="N52" i="1"/>
  <c r="N44" i="1"/>
  <c r="N34" i="1"/>
  <c r="N36" i="1"/>
  <c r="N57" i="1"/>
  <c r="N41" i="1"/>
  <c r="N38" i="1"/>
  <c r="N59" i="1"/>
  <c r="N2" i="1"/>
  <c r="N49" i="1"/>
  <c r="N43" i="1"/>
  <c r="N32" i="1"/>
  <c r="N42" i="1"/>
  <c r="N54" i="1"/>
  <c r="N39" i="1"/>
  <c r="N47" i="1"/>
  <c r="N60" i="1"/>
  <c r="N40" i="1"/>
  <c r="N46" i="1"/>
  <c r="N33" i="1"/>
  <c r="N58" i="1"/>
  <c r="N55" i="1"/>
  <c r="N50" i="1"/>
  <c r="N45" i="1"/>
  <c r="N35" i="1"/>
  <c r="N53" i="1"/>
  <c r="N56" i="1"/>
  <c r="N74" i="1"/>
  <c r="N69" i="1"/>
  <c r="N90" i="1"/>
  <c r="N67" i="1"/>
  <c r="N70" i="1"/>
  <c r="N84" i="1"/>
  <c r="N75" i="1"/>
  <c r="N62" i="1"/>
  <c r="N72" i="1"/>
  <c r="N73" i="1"/>
  <c r="N63" i="1"/>
  <c r="N68" i="1"/>
  <c r="N76" i="1"/>
  <c r="N89" i="1"/>
  <c r="N81" i="1"/>
  <c r="N65" i="1"/>
  <c r="N71" i="1"/>
  <c r="N77" i="1"/>
  <c r="N66" i="1"/>
  <c r="N83" i="1"/>
  <c r="N78" i="1"/>
  <c r="N88" i="1"/>
  <c r="N91" i="1"/>
  <c r="N79" i="1"/>
  <c r="N80" i="1"/>
  <c r="N85" i="1"/>
  <c r="N87" i="1"/>
  <c r="N82" i="1"/>
  <c r="N64" i="1"/>
  <c r="N86" i="1"/>
  <c r="K58" i="1"/>
  <c r="P58" i="1" s="1"/>
  <c r="K28" i="1"/>
  <c r="P28" i="1" s="1"/>
  <c r="K108" i="1"/>
  <c r="P108" i="1" s="1"/>
  <c r="K78" i="1"/>
  <c r="P78" i="1" s="1"/>
  <c r="K48" i="1"/>
  <c r="P48" i="1" s="1"/>
  <c r="K13" i="1"/>
  <c r="P13" i="1" s="1"/>
  <c r="K93" i="1"/>
  <c r="P93" i="1" s="1"/>
  <c r="K63" i="1"/>
  <c r="P63" i="1" s="1"/>
  <c r="K33" i="1"/>
  <c r="P33" i="1" s="1"/>
  <c r="K3" i="1"/>
  <c r="P3" i="1" s="1"/>
  <c r="K83" i="1"/>
  <c r="P83" i="1" s="1"/>
  <c r="K113" i="1"/>
  <c r="P113" i="1" s="1"/>
  <c r="K68" i="1"/>
  <c r="P68" i="1" s="1"/>
  <c r="K23" i="1"/>
  <c r="P23" i="1" s="1"/>
  <c r="K53" i="1"/>
  <c r="P53" i="1" s="1"/>
  <c r="K38" i="1"/>
  <c r="P38" i="1" s="1"/>
  <c r="K118" i="1"/>
  <c r="P118" i="1" s="1"/>
  <c r="K103" i="1"/>
  <c r="P103" i="1" s="1"/>
  <c r="K43" i="1"/>
  <c r="P43" i="1" s="1"/>
  <c r="K18" i="1"/>
  <c r="P18" i="1" s="1"/>
  <c r="K8" i="1"/>
  <c r="P8" i="1" s="1"/>
  <c r="K88" i="1"/>
  <c r="P88" i="1" s="1"/>
  <c r="K98" i="1"/>
  <c r="P98" i="1" s="1"/>
  <c r="K73" i="1"/>
  <c r="P73" i="1" s="1"/>
  <c r="K76" i="1"/>
  <c r="P76" i="1" s="1"/>
  <c r="K46" i="1"/>
  <c r="P46" i="1" s="1"/>
  <c r="K61" i="1"/>
  <c r="P61" i="1" s="1"/>
  <c r="K31" i="1"/>
  <c r="P31" i="1" s="1"/>
  <c r="K111" i="1"/>
  <c r="P111" i="1" s="1"/>
  <c r="K96" i="1"/>
  <c r="P96" i="1" s="1"/>
  <c r="K16" i="1"/>
  <c r="P16" i="1" s="1"/>
  <c r="K51" i="1"/>
  <c r="P51" i="1" s="1"/>
  <c r="K66" i="1"/>
  <c r="P66" i="1" s="1"/>
  <c r="K36" i="1"/>
  <c r="P36" i="1" s="1"/>
  <c r="K116" i="1"/>
  <c r="P116" i="1" s="1"/>
  <c r="K11" i="1"/>
  <c r="P11" i="1" s="1"/>
  <c r="K81" i="1"/>
  <c r="P81" i="1" s="1"/>
  <c r="K21" i="1"/>
  <c r="P21" i="1" s="1"/>
  <c r="K101" i="1"/>
  <c r="P101" i="1" s="1"/>
  <c r="K71" i="1"/>
  <c r="P71" i="1" s="1"/>
  <c r="K6" i="1"/>
  <c r="P6" i="1" s="1"/>
  <c r="K86" i="1"/>
  <c r="P86" i="1" s="1"/>
  <c r="K26" i="1"/>
  <c r="P26" i="1" s="1"/>
  <c r="K106" i="1"/>
  <c r="P106" i="1" s="1"/>
  <c r="K56" i="1"/>
  <c r="P56" i="1" s="1"/>
  <c r="K121" i="1"/>
  <c r="P121" i="1" s="1"/>
  <c r="K41" i="1"/>
  <c r="P41" i="1" s="1"/>
  <c r="K91" i="1"/>
  <c r="P91" i="1" s="1"/>
  <c r="K12" i="1"/>
  <c r="P12" i="1" s="1"/>
  <c r="K92" i="1"/>
  <c r="P92" i="1" s="1"/>
  <c r="K112" i="1"/>
  <c r="P112" i="1" s="1"/>
  <c r="K77" i="1"/>
  <c r="P77" i="1" s="1"/>
  <c r="K62" i="1"/>
  <c r="P62" i="1" s="1"/>
  <c r="K47" i="1"/>
  <c r="P47" i="1" s="1"/>
  <c r="K32" i="1"/>
  <c r="P32" i="1" s="1"/>
  <c r="K17" i="1"/>
  <c r="P17" i="1" s="1"/>
  <c r="K2" i="1"/>
  <c r="P2" i="1" s="1"/>
  <c r="K67" i="1"/>
  <c r="P67" i="1" s="1"/>
  <c r="K27" i="1"/>
  <c r="P27" i="1" s="1"/>
  <c r="K52" i="1"/>
  <c r="P52" i="1" s="1"/>
  <c r="K87" i="1"/>
  <c r="P87" i="1" s="1"/>
  <c r="K82" i="1"/>
  <c r="P82" i="1" s="1"/>
  <c r="K37" i="1"/>
  <c r="P37" i="1" s="1"/>
  <c r="K117" i="1"/>
  <c r="P117" i="1" s="1"/>
  <c r="K7" i="1"/>
  <c r="P7" i="1" s="1"/>
  <c r="K22" i="1"/>
  <c r="P22" i="1" s="1"/>
  <c r="K102" i="1"/>
  <c r="P102" i="1" s="1"/>
  <c r="K97" i="1"/>
  <c r="P97" i="1" s="1"/>
  <c r="K107" i="1"/>
  <c r="P107" i="1" s="1"/>
  <c r="K72" i="1"/>
  <c r="P72" i="1" s="1"/>
  <c r="K57" i="1"/>
  <c r="P57" i="1" s="1"/>
  <c r="K42" i="1"/>
  <c r="P42" i="1" s="1"/>
  <c r="B43" i="1"/>
  <c r="B44" i="1"/>
  <c r="B46" i="1"/>
  <c r="B47" i="1"/>
  <c r="B37" i="1"/>
  <c r="B35" i="1"/>
  <c r="B36" i="1"/>
  <c r="E5" i="1"/>
  <c r="C14" i="1"/>
  <c r="J5" i="1"/>
  <c r="C35" i="1"/>
  <c r="C37" i="1"/>
  <c r="C36" i="1"/>
  <c r="K64" i="1" l="1"/>
  <c r="P64" i="1" s="1"/>
  <c r="K104" i="1"/>
  <c r="P104" i="1" s="1"/>
  <c r="K14" i="1"/>
  <c r="P14" i="1" s="1"/>
  <c r="K89" i="1"/>
  <c r="P89" i="1" s="1"/>
  <c r="B45" i="1"/>
  <c r="K79" i="1"/>
  <c r="P79" i="1" s="1"/>
  <c r="K9" i="1"/>
  <c r="P9" i="1" s="1"/>
  <c r="K49" i="1"/>
  <c r="P49" i="1" s="1"/>
  <c r="K34" i="1"/>
  <c r="P34" i="1" s="1"/>
  <c r="K19" i="1"/>
  <c r="P19" i="1" s="1"/>
  <c r="K99" i="1"/>
  <c r="P99" i="1" s="1"/>
  <c r="K119" i="1"/>
  <c r="P119" i="1" s="1"/>
  <c r="K109" i="1"/>
  <c r="P109" i="1" s="1"/>
  <c r="K94" i="1"/>
  <c r="P94" i="1" s="1"/>
  <c r="K4" i="1"/>
  <c r="P4" i="1" s="1"/>
  <c r="K114" i="1"/>
  <c r="P114" i="1" s="1"/>
  <c r="K84" i="1"/>
  <c r="P84" i="1" s="1"/>
  <c r="K69" i="1"/>
  <c r="P69" i="1" s="1"/>
  <c r="K74" i="1"/>
  <c r="P74" i="1" s="1"/>
  <c r="K59" i="1"/>
  <c r="P59" i="1" s="1"/>
  <c r="K44" i="1"/>
  <c r="P44" i="1" s="1"/>
  <c r="K54" i="1"/>
  <c r="P54" i="1" s="1"/>
  <c r="K24" i="1"/>
  <c r="P24" i="1" s="1"/>
  <c r="K29" i="1"/>
  <c r="P29" i="1" s="1"/>
  <c r="K39" i="1"/>
  <c r="P39" i="1" s="1"/>
  <c r="O60" i="1"/>
  <c r="O52" i="1"/>
  <c r="O3" i="1"/>
  <c r="O8" i="1"/>
  <c r="O4" i="1"/>
  <c r="O54" i="1"/>
  <c r="O37" i="1"/>
  <c r="O27" i="1"/>
  <c r="O61" i="1"/>
  <c r="O31" i="1"/>
  <c r="O42" i="1"/>
  <c r="O48" i="1"/>
  <c r="O25" i="1"/>
  <c r="O32" i="1"/>
  <c r="O21" i="1"/>
  <c r="O7" i="1"/>
  <c r="O51" i="1"/>
  <c r="O56" i="1"/>
  <c r="O43" i="1"/>
  <c r="O24" i="1"/>
  <c r="O17" i="1"/>
  <c r="O53" i="1"/>
  <c r="O49" i="1"/>
  <c r="O28" i="1"/>
  <c r="O16" i="1"/>
  <c r="O35" i="1"/>
  <c r="O2" i="1"/>
  <c r="O13" i="1"/>
  <c r="O12" i="1"/>
  <c r="O23" i="1"/>
  <c r="O39" i="1"/>
  <c r="O45" i="1"/>
  <c r="O59" i="1"/>
  <c r="O11" i="1"/>
  <c r="O22" i="1"/>
  <c r="O50" i="1"/>
  <c r="O38" i="1"/>
  <c r="O20" i="1"/>
  <c r="O30" i="1"/>
  <c r="O55" i="1"/>
  <c r="O41" i="1"/>
  <c r="O18" i="1"/>
  <c r="O10" i="1"/>
  <c r="O58" i="1"/>
  <c r="O57" i="1"/>
  <c r="O15" i="1"/>
  <c r="O26" i="1"/>
  <c r="O47" i="1"/>
  <c r="O33" i="1"/>
  <c r="O36" i="1"/>
  <c r="O29" i="1"/>
  <c r="O6" i="1"/>
  <c r="O46" i="1"/>
  <c r="O34" i="1"/>
  <c r="O9" i="1"/>
  <c r="O5" i="1"/>
  <c r="O40" i="1"/>
  <c r="O44" i="1"/>
  <c r="O14" i="1"/>
  <c r="O19" i="1"/>
  <c r="B38" i="1"/>
  <c r="O88" i="1" s="1"/>
  <c r="E6" i="1"/>
  <c r="J6" i="1"/>
  <c r="D45" i="1"/>
  <c r="C44" i="1"/>
  <c r="Q4" i="1"/>
  <c r="D43" i="1"/>
  <c r="D46" i="1"/>
  <c r="C46" i="1"/>
  <c r="C43" i="1"/>
  <c r="C45" i="1"/>
  <c r="Q2" i="1"/>
  <c r="D47" i="1"/>
  <c r="D44" i="1"/>
  <c r="Q3" i="1"/>
  <c r="Q5" i="1"/>
  <c r="C47" i="1"/>
  <c r="O72" i="1" l="1"/>
  <c r="O68" i="1"/>
  <c r="O75" i="1"/>
  <c r="O85" i="1"/>
  <c r="O91" i="1"/>
  <c r="O82" i="1"/>
  <c r="O65" i="1"/>
  <c r="O69" i="1"/>
  <c r="O89" i="1"/>
  <c r="O80" i="1"/>
  <c r="O86" i="1"/>
  <c r="O76" i="1"/>
  <c r="O64" i="1"/>
  <c r="O63" i="1"/>
  <c r="O70" i="1"/>
  <c r="O84" i="1"/>
  <c r="O74" i="1"/>
  <c r="O71" i="1"/>
  <c r="O81" i="1"/>
  <c r="O90" i="1"/>
  <c r="O78" i="1"/>
  <c r="O66" i="1"/>
  <c r="O62" i="1"/>
  <c r="O73" i="1"/>
  <c r="O83" i="1"/>
  <c r="O67" i="1"/>
  <c r="O77" i="1"/>
  <c r="O79" i="1"/>
  <c r="O87" i="1"/>
  <c r="E7" i="1"/>
  <c r="Q6" i="1"/>
  <c r="R6" i="1"/>
  <c r="R5" i="1"/>
  <c r="S6" i="1"/>
  <c r="J7" i="1"/>
  <c r="R2" i="1"/>
  <c r="T2" i="1" s="1"/>
  <c r="R3" i="1"/>
  <c r="S3" i="1"/>
  <c r="S5" i="1"/>
  <c r="T5" i="1"/>
  <c r="R4" i="1"/>
  <c r="S4" i="1"/>
  <c r="C38" i="1"/>
  <c r="S2" i="1"/>
  <c r="O121" i="1" l="1"/>
  <c r="O102" i="1"/>
  <c r="O112" i="1"/>
  <c r="O105" i="1"/>
  <c r="O98" i="1"/>
  <c r="O94" i="1"/>
  <c r="O97" i="1"/>
  <c r="O99" i="1"/>
  <c r="O100" i="1"/>
  <c r="O107" i="1"/>
  <c r="O110" i="1"/>
  <c r="O93" i="1"/>
  <c r="O119" i="1"/>
  <c r="O101" i="1"/>
  <c r="O113" i="1"/>
  <c r="O95" i="1"/>
  <c r="O108" i="1"/>
  <c r="O109" i="1"/>
  <c r="O116" i="1"/>
  <c r="O92" i="1"/>
  <c r="O103" i="1"/>
  <c r="O111" i="1"/>
  <c r="O106" i="1"/>
  <c r="O104" i="1"/>
  <c r="O115" i="1"/>
  <c r="O117" i="1"/>
  <c r="O120" i="1"/>
  <c r="O114" i="1"/>
  <c r="O118" i="1"/>
  <c r="O96" i="1"/>
  <c r="E8" i="1"/>
  <c r="T3" i="1"/>
  <c r="T6" i="1"/>
  <c r="T4" i="1"/>
  <c r="Q7" i="1"/>
  <c r="V4" i="1"/>
  <c r="J8" i="1"/>
  <c r="V5" i="1"/>
  <c r="V3" i="1"/>
  <c r="V6" i="1"/>
  <c r="V2" i="1"/>
  <c r="U6" i="1" l="1"/>
  <c r="U4" i="1"/>
  <c r="U3" i="1"/>
  <c r="U5" i="1"/>
  <c r="E9" i="1"/>
  <c r="R7" i="1"/>
  <c r="J9" i="1"/>
  <c r="Q8" i="1"/>
  <c r="T7" i="1"/>
  <c r="S7" i="1"/>
  <c r="E10" i="1" l="1"/>
  <c r="V7" i="1"/>
  <c r="Q9" i="1"/>
  <c r="R8" i="1"/>
  <c r="J10" i="1"/>
  <c r="S8" i="1"/>
  <c r="T8" i="1"/>
  <c r="U7" i="1" l="1"/>
  <c r="U2" i="1"/>
  <c r="E11" i="1"/>
  <c r="V8" i="1"/>
  <c r="Q10" i="1"/>
  <c r="R9" i="1"/>
  <c r="J11" i="1"/>
  <c r="S9" i="1"/>
  <c r="T9" i="1"/>
  <c r="U8" i="1" l="1"/>
  <c r="E12" i="1"/>
  <c r="R10" i="1"/>
  <c r="V9" i="1"/>
  <c r="Q11" i="1"/>
  <c r="J12" i="1"/>
  <c r="S10" i="1"/>
  <c r="T10" i="1"/>
  <c r="U9" i="1" l="1"/>
  <c r="E13" i="1"/>
  <c r="V10" i="1"/>
  <c r="J13" i="1"/>
  <c r="R11" i="1"/>
  <c r="S11" i="1" s="1"/>
  <c r="T11" i="1"/>
  <c r="Q12" i="1"/>
  <c r="U10" i="1" l="1"/>
  <c r="E14" i="1"/>
  <c r="R12" i="1"/>
  <c r="Q13" i="1"/>
  <c r="V11" i="1"/>
  <c r="J14" i="1"/>
  <c r="S12" i="1"/>
  <c r="T12" i="1"/>
  <c r="U11" i="1" l="1"/>
  <c r="E15" i="1"/>
  <c r="R13" i="1"/>
  <c r="J15" i="1"/>
  <c r="Q14" i="1"/>
  <c r="V12" i="1"/>
  <c r="S13" i="1"/>
  <c r="T13" i="1"/>
  <c r="U12" i="1" l="1"/>
  <c r="E16" i="1"/>
  <c r="R14" i="1"/>
  <c r="J16" i="1"/>
  <c r="Q15" i="1"/>
  <c r="V13" i="1"/>
  <c r="T14" i="1"/>
  <c r="S14" i="1"/>
  <c r="U13" i="1" l="1"/>
  <c r="E17" i="1"/>
  <c r="V14" i="1"/>
  <c r="J17" i="1"/>
  <c r="R15" i="1"/>
  <c r="T15" i="1" s="1"/>
  <c r="S15" i="1"/>
  <c r="Q16" i="1"/>
  <c r="U14" i="1" l="1"/>
  <c r="E18" i="1"/>
  <c r="R16" i="1"/>
  <c r="V15" i="1"/>
  <c r="J18" i="1"/>
  <c r="Q17" i="1"/>
  <c r="S16" i="1"/>
  <c r="T16" i="1"/>
  <c r="U15" i="1" l="1"/>
  <c r="E19" i="1"/>
  <c r="J19" i="1"/>
  <c r="R17" i="1"/>
  <c r="T17" i="1" s="1"/>
  <c r="S17" i="1"/>
  <c r="Q18" i="1"/>
  <c r="V16" i="1"/>
  <c r="U16" i="1" l="1"/>
  <c r="E20" i="1"/>
  <c r="V17" i="1"/>
  <c r="Q19" i="1"/>
  <c r="J20" i="1"/>
  <c r="R18" i="1"/>
  <c r="S18" i="1"/>
  <c r="T18" i="1"/>
  <c r="U17" i="1" l="1"/>
  <c r="E21" i="1"/>
  <c r="R19" i="1"/>
  <c r="T19" i="1" s="1"/>
  <c r="S19" i="1"/>
  <c r="Q20" i="1"/>
  <c r="V18" i="1"/>
  <c r="J21" i="1"/>
  <c r="U18" i="1" l="1"/>
  <c r="E22" i="1"/>
  <c r="J22" i="1"/>
  <c r="Q21" i="1"/>
  <c r="R20" i="1"/>
  <c r="V19" i="1"/>
  <c r="T20" i="1"/>
  <c r="S20" i="1"/>
  <c r="U19" i="1" l="1"/>
  <c r="E23" i="1"/>
  <c r="R21" i="1"/>
  <c r="J23" i="1"/>
  <c r="Q22" i="1"/>
  <c r="V20" i="1"/>
  <c r="T21" i="1"/>
  <c r="S21" i="1"/>
  <c r="U20" i="1" l="1"/>
  <c r="E24" i="1"/>
  <c r="V21" i="1"/>
  <c r="J24" i="1"/>
  <c r="Q23" i="1"/>
  <c r="R22" i="1"/>
  <c r="S22" i="1"/>
  <c r="T22" i="1"/>
  <c r="U21" i="1" l="1"/>
  <c r="E25" i="1"/>
  <c r="R23" i="1"/>
  <c r="Q24" i="1"/>
  <c r="J25" i="1"/>
  <c r="V22" i="1"/>
  <c r="S23" i="1"/>
  <c r="T23" i="1"/>
  <c r="U22" i="1" l="1"/>
  <c r="E26" i="1"/>
  <c r="V23" i="1"/>
  <c r="R24" i="1"/>
  <c r="J26" i="1"/>
  <c r="Q25" i="1"/>
  <c r="T24" i="1"/>
  <c r="S24" i="1"/>
  <c r="U23" i="1" l="1"/>
  <c r="E27" i="1"/>
  <c r="V24" i="1"/>
  <c r="Q26" i="1"/>
  <c r="R25" i="1"/>
  <c r="J27" i="1"/>
  <c r="S25" i="1"/>
  <c r="T25" i="1"/>
  <c r="U24" i="1" l="1"/>
  <c r="E28" i="1"/>
  <c r="J28" i="1"/>
  <c r="Q27" i="1"/>
  <c r="R26" i="1"/>
  <c r="S26" i="1" s="1"/>
  <c r="T26" i="1"/>
  <c r="V25" i="1"/>
  <c r="U25" i="1" l="1"/>
  <c r="E29" i="1"/>
  <c r="R27" i="1"/>
  <c r="Q28" i="1"/>
  <c r="J29" i="1"/>
  <c r="V26" i="1"/>
  <c r="S27" i="1"/>
  <c r="T27" i="1"/>
  <c r="U26" i="1" l="1"/>
  <c r="E30" i="1"/>
  <c r="Q29" i="1"/>
  <c r="J30" i="1"/>
  <c r="V27" i="1"/>
  <c r="R28" i="1"/>
  <c r="T28" i="1"/>
  <c r="S28" i="1"/>
  <c r="U27" i="1" l="1"/>
  <c r="E31" i="1"/>
  <c r="J31" i="1"/>
  <c r="Q30" i="1"/>
  <c r="V28" i="1"/>
  <c r="R29" i="1"/>
  <c r="T29" i="1"/>
  <c r="S29" i="1"/>
  <c r="U28" i="1" l="1"/>
  <c r="E32" i="1"/>
  <c r="J32" i="1"/>
  <c r="R30" i="1"/>
  <c r="V29" i="1"/>
  <c r="Q31" i="1"/>
  <c r="S30" i="1"/>
  <c r="T30" i="1"/>
  <c r="U29" i="1" l="1"/>
  <c r="E33" i="1"/>
  <c r="J33" i="1"/>
  <c r="Q32" i="1"/>
  <c r="R31" i="1"/>
  <c r="V30" i="1"/>
  <c r="S31" i="1"/>
  <c r="T31" i="1"/>
  <c r="U30" i="1" l="1"/>
  <c r="E34" i="1"/>
  <c r="R32" i="1"/>
  <c r="V31" i="1"/>
  <c r="J34" i="1"/>
  <c r="Q33" i="1"/>
  <c r="T32" i="1"/>
  <c r="S32" i="1"/>
  <c r="U31" i="1" l="1"/>
  <c r="E35" i="1"/>
  <c r="V32" i="1"/>
  <c r="Q34" i="1"/>
  <c r="R33" i="1"/>
  <c r="J35" i="1"/>
  <c r="T33" i="1"/>
  <c r="S33" i="1"/>
  <c r="U32" i="1" l="1"/>
  <c r="E36" i="1"/>
  <c r="V33" i="1"/>
  <c r="J36" i="1"/>
  <c r="R34" i="1"/>
  <c r="Q35" i="1"/>
  <c r="T34" i="1"/>
  <c r="S34" i="1"/>
  <c r="U33" i="1" l="1"/>
  <c r="E37" i="1"/>
  <c r="V34" i="1"/>
  <c r="R35" i="1"/>
  <c r="J37" i="1"/>
  <c r="Q36" i="1"/>
  <c r="T35" i="1"/>
  <c r="S35" i="1"/>
  <c r="U34" i="1" l="1"/>
  <c r="E38" i="1"/>
  <c r="V35" i="1"/>
  <c r="R36" i="1"/>
  <c r="J38" i="1"/>
  <c r="Q37" i="1"/>
  <c r="T36" i="1"/>
  <c r="S36" i="1"/>
  <c r="U35" i="1" l="1"/>
  <c r="E39" i="1"/>
  <c r="V36" i="1"/>
  <c r="Q38" i="1"/>
  <c r="R37" i="1"/>
  <c r="J39" i="1"/>
  <c r="S37" i="1"/>
  <c r="T37" i="1"/>
  <c r="U36" i="1" l="1"/>
  <c r="E40" i="1"/>
  <c r="R38" i="1"/>
  <c r="J40" i="1"/>
  <c r="Q39" i="1"/>
  <c r="V37" i="1"/>
  <c r="T38" i="1"/>
  <c r="S38" i="1"/>
  <c r="U37" i="1" l="1"/>
  <c r="E41" i="1"/>
  <c r="Q40" i="1"/>
  <c r="J41" i="1"/>
  <c r="V38" i="1"/>
  <c r="R39" i="1"/>
  <c r="S39" i="1"/>
  <c r="T39" i="1"/>
  <c r="U38" i="1" l="1"/>
  <c r="E42" i="1"/>
  <c r="J42" i="1"/>
  <c r="V39" i="1"/>
  <c r="Q41" i="1"/>
  <c r="R40" i="1"/>
  <c r="S40" i="1"/>
  <c r="T40" i="1"/>
  <c r="U39" i="1" l="1"/>
  <c r="E43" i="1"/>
  <c r="Q42" i="1"/>
  <c r="J43" i="1"/>
  <c r="V40" i="1"/>
  <c r="R41" i="1"/>
  <c r="T41" i="1"/>
  <c r="S41" i="1"/>
  <c r="U40" i="1" l="1"/>
  <c r="E44" i="1"/>
  <c r="R42" i="1"/>
  <c r="V41" i="1"/>
  <c r="Q43" i="1"/>
  <c r="J44" i="1"/>
  <c r="T42" i="1"/>
  <c r="V42" i="1" s="1"/>
  <c r="U41" i="1" l="1"/>
  <c r="E45" i="1"/>
  <c r="R43" i="1"/>
  <c r="S42" i="1"/>
  <c r="Q44" i="1"/>
  <c r="J45" i="1"/>
  <c r="S43" i="1"/>
  <c r="U42" i="1" l="1"/>
  <c r="E46" i="1"/>
  <c r="R44" i="1"/>
  <c r="T43" i="1"/>
  <c r="V43" i="1" s="1"/>
  <c r="J46" i="1"/>
  <c r="Q45" i="1"/>
  <c r="T44" i="1"/>
  <c r="S44" i="1"/>
  <c r="U43" i="1" l="1"/>
  <c r="E47" i="1"/>
  <c r="V44" i="1"/>
  <c r="R45" i="1"/>
  <c r="J47" i="1"/>
  <c r="Q46" i="1"/>
  <c r="S45" i="1"/>
  <c r="T45" i="1"/>
  <c r="U44" i="1" l="1"/>
  <c r="E48" i="1"/>
  <c r="J48" i="1"/>
  <c r="V45" i="1"/>
  <c r="Q47" i="1"/>
  <c r="R46" i="1"/>
  <c r="T46" i="1"/>
  <c r="V46" i="1" s="1"/>
  <c r="U45" i="1" l="1"/>
  <c r="E49" i="1"/>
  <c r="R47" i="1"/>
  <c r="J49" i="1"/>
  <c r="Q48" i="1"/>
  <c r="S46" i="1"/>
  <c r="T47" i="1"/>
  <c r="S47" i="1"/>
  <c r="U46" i="1" l="1"/>
  <c r="E50" i="1"/>
  <c r="Q49" i="1"/>
  <c r="R48" i="1"/>
  <c r="V47" i="1"/>
  <c r="J50" i="1"/>
  <c r="S48" i="1"/>
  <c r="T48" i="1"/>
  <c r="U47" i="1" l="1"/>
  <c r="E51" i="1"/>
  <c r="J51" i="1"/>
  <c r="Q50" i="1"/>
  <c r="V48" i="1"/>
  <c r="R49" i="1"/>
  <c r="T49" i="1"/>
  <c r="S49" i="1"/>
  <c r="U48" i="1" l="1"/>
  <c r="E52" i="1"/>
  <c r="R50" i="1"/>
  <c r="T50" i="1" s="1"/>
  <c r="Q51" i="1"/>
  <c r="V49" i="1"/>
  <c r="S50" i="1"/>
  <c r="J52" i="1"/>
  <c r="U49" i="1" l="1"/>
  <c r="E53" i="1"/>
  <c r="Q52" i="1"/>
  <c r="R51" i="1"/>
  <c r="J53" i="1"/>
  <c r="V50" i="1"/>
  <c r="T51" i="1"/>
  <c r="S51" i="1"/>
  <c r="U50" i="1" l="1"/>
  <c r="E54" i="1"/>
  <c r="J54" i="1"/>
  <c r="R52" i="1"/>
  <c r="V51" i="1"/>
  <c r="Q53" i="1"/>
  <c r="S52" i="1"/>
  <c r="T52" i="1"/>
  <c r="U51" i="1" l="1"/>
  <c r="E55" i="1"/>
  <c r="V52" i="1"/>
  <c r="J55" i="1"/>
  <c r="R53" i="1"/>
  <c r="Q54" i="1"/>
  <c r="S53" i="1"/>
  <c r="T53" i="1"/>
  <c r="U52" i="1" l="1"/>
  <c r="E56" i="1"/>
  <c r="R54" i="1"/>
  <c r="J56" i="1"/>
  <c r="V53" i="1"/>
  <c r="Q55" i="1"/>
  <c r="S54" i="1"/>
  <c r="T54" i="1"/>
  <c r="U53" i="1" l="1"/>
  <c r="E57" i="1"/>
  <c r="V54" i="1"/>
  <c r="J57" i="1"/>
  <c r="R55" i="1"/>
  <c r="Q56" i="1"/>
  <c r="T55" i="1"/>
  <c r="S55" i="1"/>
  <c r="U54" i="1" l="1"/>
  <c r="E58" i="1"/>
  <c r="V55" i="1"/>
  <c r="Q57" i="1"/>
  <c r="J58" i="1"/>
  <c r="R56" i="1"/>
  <c r="S56" i="1"/>
  <c r="T56" i="1"/>
  <c r="U55" i="1" l="1"/>
  <c r="E59" i="1"/>
  <c r="R57" i="1"/>
  <c r="J59" i="1"/>
  <c r="V56" i="1"/>
  <c r="Q58" i="1"/>
  <c r="T57" i="1"/>
  <c r="S57" i="1"/>
  <c r="U56" i="1" l="1"/>
  <c r="E60" i="1"/>
  <c r="V57" i="1"/>
  <c r="J60" i="1"/>
  <c r="R58" i="1"/>
  <c r="Q59" i="1"/>
  <c r="T58" i="1"/>
  <c r="S58" i="1"/>
  <c r="U57" i="1" l="1"/>
  <c r="E61" i="1"/>
  <c r="R59" i="1"/>
  <c r="V58" i="1"/>
  <c r="Q60" i="1"/>
  <c r="J61" i="1"/>
  <c r="T59" i="1"/>
  <c r="S59" i="1"/>
  <c r="U58" i="1" l="1"/>
  <c r="E62" i="1"/>
  <c r="R60" i="1"/>
  <c r="V59" i="1"/>
  <c r="J62" i="1"/>
  <c r="Q61" i="1"/>
  <c r="T60" i="1"/>
  <c r="S60" i="1"/>
  <c r="U59" i="1" l="1"/>
  <c r="E63" i="1"/>
  <c r="R61" i="1"/>
  <c r="T61" i="1" s="1"/>
  <c r="J63" i="1"/>
  <c r="V60" i="1"/>
  <c r="Q62" i="1"/>
  <c r="S61" i="1"/>
  <c r="U60" i="1" l="1"/>
  <c r="E64" i="1"/>
  <c r="J64" i="1"/>
  <c r="Q63" i="1"/>
  <c r="V61" i="1"/>
  <c r="R62" i="1"/>
  <c r="S62" i="1"/>
  <c r="T62" i="1"/>
  <c r="U61" i="1" l="1"/>
  <c r="E65" i="1"/>
  <c r="Q64" i="1"/>
  <c r="J65" i="1"/>
  <c r="R63" i="1"/>
  <c r="V62" i="1"/>
  <c r="T63" i="1"/>
  <c r="V63" i="1" s="1"/>
  <c r="U62" i="1" l="1"/>
  <c r="E66" i="1"/>
  <c r="J66" i="1"/>
  <c r="S63" i="1"/>
  <c r="Q65" i="1"/>
  <c r="R64" i="1"/>
  <c r="S64" i="1"/>
  <c r="U63" i="1" l="1"/>
  <c r="E67" i="1"/>
  <c r="R65" i="1"/>
  <c r="J67" i="1"/>
  <c r="T64" i="1"/>
  <c r="V64" i="1" s="1"/>
  <c r="Q66" i="1"/>
  <c r="S65" i="1"/>
  <c r="T65" i="1"/>
  <c r="U64" i="1" l="1"/>
  <c r="E68" i="1"/>
  <c r="Q67" i="1"/>
  <c r="J68" i="1"/>
  <c r="R66" i="1"/>
  <c r="V65" i="1"/>
  <c r="S66" i="1"/>
  <c r="T66" i="1"/>
  <c r="U65" i="1" l="1"/>
  <c r="E69" i="1"/>
  <c r="V66" i="1"/>
  <c r="Q68" i="1"/>
  <c r="J69" i="1"/>
  <c r="R67" i="1"/>
  <c r="T67" i="1"/>
  <c r="U66" i="1" l="1"/>
  <c r="E70" i="1"/>
  <c r="V67" i="1"/>
  <c r="R68" i="1"/>
  <c r="J70" i="1"/>
  <c r="S67" i="1"/>
  <c r="Q69" i="1"/>
  <c r="T68" i="1"/>
  <c r="S68" i="1"/>
  <c r="U67" i="1" l="1"/>
  <c r="E71" i="1"/>
  <c r="R69" i="1"/>
  <c r="Q70" i="1"/>
  <c r="J71" i="1"/>
  <c r="V68" i="1"/>
  <c r="T69" i="1"/>
  <c r="S69" i="1"/>
  <c r="U68" i="1" l="1"/>
  <c r="E72" i="1"/>
  <c r="V69" i="1"/>
  <c r="J72" i="1"/>
  <c r="R70" i="1"/>
  <c r="Q71" i="1"/>
  <c r="S70" i="1"/>
  <c r="T70" i="1"/>
  <c r="U69" i="1" l="1"/>
  <c r="E73" i="1"/>
  <c r="V70" i="1"/>
  <c r="J73" i="1"/>
  <c r="R71" i="1"/>
  <c r="Q72" i="1"/>
  <c r="T71" i="1"/>
  <c r="S71" i="1"/>
  <c r="U70" i="1" l="1"/>
  <c r="E74" i="1"/>
  <c r="R72" i="1"/>
  <c r="J74" i="1"/>
  <c r="Q73" i="1"/>
  <c r="V71" i="1"/>
  <c r="T72" i="1"/>
  <c r="S72" i="1"/>
  <c r="U71" i="1" l="1"/>
  <c r="E75" i="1"/>
  <c r="R73" i="1"/>
  <c r="J75" i="1"/>
  <c r="V72" i="1"/>
  <c r="Q74" i="1"/>
  <c r="S73" i="1"/>
  <c r="T73" i="1"/>
  <c r="U72" i="1" l="1"/>
  <c r="E76" i="1"/>
  <c r="V73" i="1"/>
  <c r="R74" i="1"/>
  <c r="T74" i="1" s="1"/>
  <c r="Q75" i="1"/>
  <c r="S74" i="1"/>
  <c r="J76" i="1"/>
  <c r="U73" i="1" l="1"/>
  <c r="E77" i="1"/>
  <c r="R75" i="1"/>
  <c r="J77" i="1"/>
  <c r="V74" i="1"/>
  <c r="Q76" i="1"/>
  <c r="T75" i="1"/>
  <c r="S75" i="1"/>
  <c r="U74" i="1" l="1"/>
  <c r="E78" i="1"/>
  <c r="V75" i="1"/>
  <c r="J78" i="1"/>
  <c r="Q77" i="1"/>
  <c r="R76" i="1"/>
  <c r="S76" i="1"/>
  <c r="T76" i="1"/>
  <c r="U75" i="1" l="1"/>
  <c r="E79" i="1"/>
  <c r="R77" i="1"/>
  <c r="Q78" i="1"/>
  <c r="V76" i="1"/>
  <c r="J79" i="1"/>
  <c r="T77" i="1"/>
  <c r="V77" i="1" s="1"/>
  <c r="U76" i="1" l="1"/>
  <c r="E80" i="1"/>
  <c r="R78" i="1"/>
  <c r="J80" i="1"/>
  <c r="Q79" i="1"/>
  <c r="S77" i="1"/>
  <c r="T78" i="1"/>
  <c r="S78" i="1"/>
  <c r="U77" i="1" l="1"/>
  <c r="E81" i="1"/>
  <c r="V78" i="1"/>
  <c r="R79" i="1"/>
  <c r="T79" i="1" s="1"/>
  <c r="J81" i="1"/>
  <c r="Q80" i="1"/>
  <c r="S79" i="1"/>
  <c r="U78" i="1" l="1"/>
  <c r="E82" i="1"/>
  <c r="V79" i="1"/>
  <c r="J82" i="1"/>
  <c r="Q81" i="1"/>
  <c r="R80" i="1"/>
  <c r="T80" i="1"/>
  <c r="S80" i="1"/>
  <c r="U79" i="1" l="1"/>
  <c r="E83" i="1"/>
  <c r="R81" i="1"/>
  <c r="Q82" i="1"/>
  <c r="J83" i="1"/>
  <c r="V80" i="1"/>
  <c r="S81" i="1"/>
  <c r="T81" i="1"/>
  <c r="U80" i="1" l="1"/>
  <c r="E84" i="1"/>
  <c r="Q83" i="1"/>
  <c r="R82" i="1"/>
  <c r="J84" i="1"/>
  <c r="V81" i="1"/>
  <c r="T82" i="1"/>
  <c r="U81" i="1" l="1"/>
  <c r="E85" i="1"/>
  <c r="S82" i="1"/>
  <c r="R83" i="1"/>
  <c r="Q84" i="1"/>
  <c r="J85" i="1"/>
  <c r="V82" i="1"/>
  <c r="S83" i="1"/>
  <c r="T83" i="1"/>
  <c r="U82" i="1" l="1"/>
  <c r="E86" i="1"/>
  <c r="R84" i="1"/>
  <c r="Q85" i="1"/>
  <c r="J86" i="1"/>
  <c r="V83" i="1"/>
  <c r="T84" i="1"/>
  <c r="S84" i="1"/>
  <c r="U83" i="1" l="1"/>
  <c r="E87" i="1"/>
  <c r="V84" i="1"/>
  <c r="R85" i="1"/>
  <c r="J87" i="1"/>
  <c r="Q86" i="1"/>
  <c r="T85" i="1"/>
  <c r="V85" i="1" s="1"/>
  <c r="U84" i="1" l="1"/>
  <c r="E88" i="1"/>
  <c r="R86" i="1"/>
  <c r="Q87" i="1"/>
  <c r="J88" i="1"/>
  <c r="S85" i="1"/>
  <c r="S86" i="1"/>
  <c r="T86" i="1"/>
  <c r="U85" i="1" l="1"/>
  <c r="E89" i="1"/>
  <c r="V86" i="1"/>
  <c r="R87" i="1"/>
  <c r="Q88" i="1"/>
  <c r="J89" i="1"/>
  <c r="T87" i="1"/>
  <c r="S87" i="1"/>
  <c r="U86" i="1" l="1"/>
  <c r="E90" i="1"/>
  <c r="V87" i="1"/>
  <c r="R88" i="1"/>
  <c r="Q89" i="1"/>
  <c r="J90" i="1"/>
  <c r="T88" i="1"/>
  <c r="S88" i="1"/>
  <c r="U87" i="1" l="1"/>
  <c r="E91" i="1"/>
  <c r="V88" i="1"/>
  <c r="R89" i="1"/>
  <c r="J91" i="1"/>
  <c r="Q90" i="1"/>
  <c r="T89" i="1"/>
  <c r="S89" i="1"/>
  <c r="U88" i="1" l="1"/>
  <c r="E92" i="1"/>
  <c r="R90" i="1"/>
  <c r="Q91" i="1"/>
  <c r="V89" i="1"/>
  <c r="J92" i="1"/>
  <c r="S90" i="1"/>
  <c r="T90" i="1"/>
  <c r="U89" i="1" l="1"/>
  <c r="E93" i="1"/>
  <c r="V90" i="1"/>
  <c r="R91" i="1"/>
  <c r="S91" i="1" s="1"/>
  <c r="Q92" i="1"/>
  <c r="J93" i="1"/>
  <c r="T91" i="1"/>
  <c r="U90" i="1" l="1"/>
  <c r="E94" i="1"/>
  <c r="V91" i="1"/>
  <c r="R92" i="1"/>
  <c r="J94" i="1"/>
  <c r="Q93" i="1"/>
  <c r="T92" i="1"/>
  <c r="S92" i="1"/>
  <c r="U91" i="1" l="1"/>
  <c r="E95" i="1"/>
  <c r="V92" i="1"/>
  <c r="R93" i="1"/>
  <c r="Q94" i="1"/>
  <c r="J95" i="1"/>
  <c r="S93" i="1"/>
  <c r="T93" i="1"/>
  <c r="U92" i="1" l="1"/>
  <c r="E96" i="1"/>
  <c r="R94" i="1"/>
  <c r="Q95" i="1"/>
  <c r="J96" i="1"/>
  <c r="V93" i="1"/>
  <c r="S94" i="1"/>
  <c r="T94" i="1"/>
  <c r="U93" i="1" l="1"/>
  <c r="E97" i="1"/>
  <c r="R95" i="1"/>
  <c r="Q96" i="1"/>
  <c r="J97" i="1"/>
  <c r="V94" i="1"/>
  <c r="T95" i="1"/>
  <c r="S95" i="1"/>
  <c r="U94" i="1" l="1"/>
  <c r="E98" i="1"/>
  <c r="R96" i="1"/>
  <c r="J98" i="1"/>
  <c r="Q97" i="1"/>
  <c r="V95" i="1"/>
  <c r="T96" i="1"/>
  <c r="S96" i="1"/>
  <c r="U95" i="1" l="1"/>
  <c r="E99" i="1"/>
  <c r="R97" i="1"/>
  <c r="J99" i="1"/>
  <c r="Q98" i="1"/>
  <c r="V96" i="1"/>
  <c r="S97" i="1"/>
  <c r="U96" i="1" l="1"/>
  <c r="E100" i="1"/>
  <c r="R98" i="1"/>
  <c r="T97" i="1"/>
  <c r="V97" i="1" s="1"/>
  <c r="J100" i="1"/>
  <c r="Q99" i="1"/>
  <c r="S98" i="1"/>
  <c r="U97" i="1" l="1"/>
  <c r="E101" i="1"/>
  <c r="T98" i="1"/>
  <c r="V98" i="1" s="1"/>
  <c r="Q100" i="1"/>
  <c r="J101" i="1"/>
  <c r="R99" i="1"/>
  <c r="S99" i="1"/>
  <c r="T99" i="1"/>
  <c r="U98" i="1" l="1"/>
  <c r="E102" i="1"/>
  <c r="R100" i="1"/>
  <c r="J102" i="1"/>
  <c r="Q101" i="1"/>
  <c r="V99" i="1"/>
  <c r="S100" i="1"/>
  <c r="U99" i="1" l="1"/>
  <c r="E103" i="1"/>
  <c r="R101" i="1"/>
  <c r="T100" i="1"/>
  <c r="V100" i="1" s="1"/>
  <c r="Q102" i="1"/>
  <c r="J103" i="1"/>
  <c r="T101" i="1"/>
  <c r="S101" i="1"/>
  <c r="U100" i="1" l="1"/>
  <c r="E104" i="1"/>
  <c r="V101" i="1"/>
  <c r="R102" i="1"/>
  <c r="J104" i="1"/>
  <c r="Q103" i="1"/>
  <c r="T102" i="1"/>
  <c r="S102" i="1"/>
  <c r="U101" i="1" l="1"/>
  <c r="E105" i="1"/>
  <c r="V102" i="1"/>
  <c r="R103" i="1"/>
  <c r="Q104" i="1"/>
  <c r="J105" i="1"/>
  <c r="S103" i="1"/>
  <c r="T103" i="1"/>
  <c r="U102" i="1" l="1"/>
  <c r="E106" i="1"/>
  <c r="V103" i="1"/>
  <c r="R104" i="1"/>
  <c r="J106" i="1"/>
  <c r="Q105" i="1"/>
  <c r="S104" i="1"/>
  <c r="T104" i="1"/>
  <c r="U103" i="1" l="1"/>
  <c r="E107" i="1"/>
  <c r="V104" i="1"/>
  <c r="J107" i="1"/>
  <c r="R105" i="1"/>
  <c r="Q106" i="1"/>
  <c r="T105" i="1"/>
  <c r="S105" i="1"/>
  <c r="U104" i="1" l="1"/>
  <c r="E108" i="1"/>
  <c r="Q107" i="1"/>
  <c r="J108" i="1"/>
  <c r="V105" i="1"/>
  <c r="R106" i="1"/>
  <c r="T106" i="1"/>
  <c r="S106" i="1"/>
  <c r="U105" i="1" l="1"/>
  <c r="E109" i="1"/>
  <c r="R107" i="1"/>
  <c r="Q108" i="1"/>
  <c r="V106" i="1"/>
  <c r="J109" i="1"/>
  <c r="T107" i="1"/>
  <c r="S107" i="1"/>
  <c r="U106" i="1" l="1"/>
  <c r="E110" i="1"/>
  <c r="V107" i="1"/>
  <c r="Q109" i="1"/>
  <c r="R108" i="1"/>
  <c r="J110" i="1"/>
  <c r="T108" i="1"/>
  <c r="S108" i="1"/>
  <c r="U107" i="1" l="1"/>
  <c r="E111" i="1"/>
  <c r="R109" i="1"/>
  <c r="J111" i="1"/>
  <c r="V108" i="1"/>
  <c r="Q110" i="1"/>
  <c r="S109" i="1"/>
  <c r="T109" i="1"/>
  <c r="U108" i="1" l="1"/>
  <c r="E112" i="1"/>
  <c r="Q111" i="1"/>
  <c r="J112" i="1"/>
  <c r="V109" i="1"/>
  <c r="R110" i="1"/>
  <c r="T110" i="1"/>
  <c r="S110" i="1"/>
  <c r="U109" i="1" l="1"/>
  <c r="E113" i="1"/>
  <c r="R111" i="1"/>
  <c r="Q112" i="1"/>
  <c r="V110" i="1"/>
  <c r="J113" i="1"/>
  <c r="S111" i="1"/>
  <c r="T111" i="1"/>
  <c r="U110" i="1" l="1"/>
  <c r="E114" i="1"/>
  <c r="V111" i="1"/>
  <c r="R112" i="1"/>
  <c r="S112" i="1" s="1"/>
  <c r="T112" i="1"/>
  <c r="J114" i="1"/>
  <c r="Q113" i="1"/>
  <c r="U111" i="1" l="1"/>
  <c r="E115" i="1"/>
  <c r="R113" i="1"/>
  <c r="J115" i="1"/>
  <c r="Q114" i="1"/>
  <c r="V112" i="1"/>
  <c r="T113" i="1"/>
  <c r="S113" i="1"/>
  <c r="U112" i="1" l="1"/>
  <c r="E116" i="1"/>
  <c r="V113" i="1"/>
  <c r="R114" i="1"/>
  <c r="Q115" i="1"/>
  <c r="J116" i="1"/>
  <c r="T114" i="1"/>
  <c r="S114" i="1"/>
  <c r="U113" i="1" l="1"/>
  <c r="E117" i="1"/>
  <c r="V114" i="1"/>
  <c r="J117" i="1"/>
  <c r="R115" i="1"/>
  <c r="S115" i="1" s="1"/>
  <c r="Q116" i="1"/>
  <c r="T115" i="1"/>
  <c r="U114" i="1" l="1"/>
  <c r="E118" i="1"/>
  <c r="V115" i="1"/>
  <c r="J118" i="1"/>
  <c r="R116" i="1"/>
  <c r="S116" i="1" s="1"/>
  <c r="T116" i="1"/>
  <c r="Q117" i="1"/>
  <c r="U115" i="1" l="1"/>
  <c r="E119" i="1"/>
  <c r="R117" i="1"/>
  <c r="J119" i="1"/>
  <c r="Q118" i="1"/>
  <c r="V116" i="1"/>
  <c r="T117" i="1"/>
  <c r="S117" i="1"/>
  <c r="U116" i="1" l="1"/>
  <c r="E120" i="1"/>
  <c r="V117" i="1"/>
  <c r="R118" i="1"/>
  <c r="Q119" i="1"/>
  <c r="J120" i="1"/>
  <c r="T118" i="1"/>
  <c r="S118" i="1"/>
  <c r="U117" i="1" l="1"/>
  <c r="E121" i="1"/>
  <c r="V118" i="1"/>
  <c r="R119" i="1"/>
  <c r="S119" i="1" s="1"/>
  <c r="T119" i="1"/>
  <c r="J121" i="1"/>
  <c r="Q120" i="1"/>
  <c r="U118" i="1" l="1"/>
  <c r="R120" i="1"/>
  <c r="Q121" i="1"/>
  <c r="V119" i="1"/>
  <c r="S120" i="1"/>
  <c r="T120" i="1"/>
  <c r="U119" i="1" l="1"/>
  <c r="V120" i="1"/>
  <c r="R121" i="1"/>
  <c r="S121" i="1"/>
  <c r="T121" i="1"/>
  <c r="U120" i="1" l="1"/>
  <c r="V121" i="1"/>
  <c r="U121" i="1" l="1"/>
</calcChain>
</file>

<file path=xl/sharedStrings.xml><?xml version="1.0" encoding="utf-8"?>
<sst xmlns="http://schemas.openxmlformats.org/spreadsheetml/2006/main" count="163" uniqueCount="35">
  <si>
    <t>Semiannual</t>
  </si>
  <si>
    <t>Annual</t>
  </si>
  <si>
    <t>length</t>
  </si>
  <si>
    <t>yield</t>
  </si>
  <si>
    <t>maturity</t>
  </si>
  <si>
    <t>Id</t>
  </si>
  <si>
    <t>schedule</t>
  </si>
  <si>
    <t>frequency</t>
  </si>
  <si>
    <t>Handle</t>
  </si>
  <si>
    <t>Freq</t>
  </si>
  <si>
    <t>Flat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</si>
  <si>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</si>
  <si>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</si>
  <si>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</si>
  <si>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</si>
  <si>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</si>
  <si>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</si>
  <si>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</si>
  <si>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</si>
  <si>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</si>
  <si>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clean</t>
  </si>
  <si>
    <t>Fac</t>
  </si>
  <si>
    <t>-Bond</t>
  </si>
  <si>
    <t>-Mat</t>
  </si>
  <si>
    <t>-Engine</t>
  </si>
  <si>
    <t>price</t>
  </si>
  <si>
    <t>Time</t>
  </si>
  <si>
    <t>-lapse</t>
  </si>
  <si>
    <t>lapse value</t>
  </si>
  <si>
    <t>lapse Difference</t>
  </si>
  <si>
    <t>flat</t>
  </si>
  <si>
    <t>engine</t>
  </si>
  <si>
    <t>yield2</t>
  </si>
  <si>
    <t>Face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</si>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</sst>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0000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3" borderId="0" applyNumberFormat="0" applyBorder="0" applyAlignment="0" applyProtection="0"/>
  </cellStyleXfs>
  <cellXfs count="25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0" fontId="0" fillId="0" borderId="0" xfId="0" quotePrefix="1" applyFont="1"/>
    <xf numFmtId="0" fontId="0" fillId="0" borderId="0" xfId="0" applyFont="1"/>
    <xf numFmtId="0" fontId="5" fillId="0" borderId="0" xfId="0" applyFont="1"/>
    <xf numFmtId="10" fontId="0" fillId="0" borderId="3" xfId="0" applyNumberFormat="1" applyFont="1" applyBorder="1"/>
    <xf numFmtId="0" fontId="6" fillId="3" borderId="0" xfId="3"/>
    <xf numFmtId="0" fontId="7" fillId="4" borderId="4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NumberFormat="1"/>
  </cellXfs>
  <cellStyles count="4">
    <cellStyle name="Good" xfId="3" builtinId="26"/>
    <cellStyle name="Normal" xfId="0" builtinId="0"/>
    <cellStyle name="Normal_Sheet1" xfId="1" xr:uid="{D15E52B1-AB35-4CB6-ADE9-075B6E9DE0C1}"/>
    <cellStyle name="Normal_Sheet1_1" xfId="2" xr:uid="{1D4CC5AB-AC23-4A39-B0BE-B12A13842B7D}"/>
  </cellStyles>
  <dxfs count="32">
    <dxf>
      <numFmt numFmtId="165" formatCode="0.00000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02bb9809ab2143d0bb0cfa5f90da5188">
      <tp t="s">
        <v>Fac6</v>
        <stp/>
        <stp>Fac6</stp>
        <stp>-1645351458</stp>
        <tr r="J7" s="1"/>
      </tp>
    </main>
    <main first="rtdsrv.02bb9809ab2143d0bb0cfa5f90da5188">
      <tp t="s">
        <v>-lapse47</v>
        <stp/>
        <stp>-lapse47</stp>
        <stp>-711269827</stp>
        <tr r="T48" s="1"/>
      </tp>
      <tp t="s">
        <v>-lapse48</v>
        <stp/>
        <stp>-lapse48</stp>
        <stp>-711269811</stp>
        <tr r="T49" s="1"/>
      </tp>
    </main>
    <main first="rtdsrv.02bb9809ab2143d0bb0cfa5f90da5188">
      <tp t="s">
        <v>-lapse44</v>
        <stp/>
        <stp>-lapse44</stp>
        <stp>-711269875</stp>
        <tr r="T45" s="1"/>
      </tp>
    </main>
    <main first="rtdsrv.02bb9809ab2143d0bb0cfa5f90da5188">
      <tp t="s">
        <v>-lapse46</v>
        <stp/>
        <stp>-lapse46</stp>
        <stp>-711269843</stp>
        <tr r="T47" s="1"/>
      </tp>
      <tp t="s">
        <v>-lapse45</v>
        <stp/>
        <stp>-lapse45</stp>
        <stp>-711269859</stp>
        <tr r="T46" s="1"/>
      </tp>
    </main>
    <main first="rtdsrv.02bb9809ab2143d0bb0cfa5f90da5188">
      <tp t="s">
        <v>Fac3</v>
        <stp/>
        <stp>Fac3</stp>
        <stp>-1756119598</stp>
        <tr r="J4" s="1"/>
      </tp>
    </main>
    <main first="rtdsrv.02bb9809ab2143d0bb0cfa5f90da5188">
      <tp t="s">
        <v>-Mat5FreqA</v>
        <stp/>
        <stp>-Mat5FreqA</stp>
        <stp>896585588</stp>
        <tr r="C47" s="1"/>
      </tp>
      <tp t="s">
        <v>-Mat4FreqA</v>
        <stp/>
        <stp>-Mat4FreqA</stp>
        <stp>896585588</stp>
        <tr r="C46" s="1"/>
      </tp>
      <tp t="s">
        <v>-Mat3FreqA</v>
        <stp/>
        <stp>-Mat3FreqA</stp>
        <stp>896585588</stp>
        <tr r="C45" s="1"/>
      </tp>
      <tp t="s">
        <v>-Mat2FreqA</v>
        <stp/>
        <stp>-Mat2FreqA</stp>
        <stp>896585588</stp>
        <tr r="C44" s="1"/>
      </tp>
      <tp t="s">
        <v>-Mat1FreqA</v>
        <stp/>
        <stp>-Mat1FreqA</stp>
        <stp>896585588</stp>
        <tr r="C43" s="1"/>
      </tp>
    </main>
    <main first="rtdsrv.02bb9809ab2143d0bb0cfa5f90da5188">
      <tp t="s">
        <v>FlatYield1</v>
        <stp/>
        <stp>FlatYield1</stp>
        <stp>1621292884</stp>
        <tr r="C29" s="1"/>
      </tp>
    </main>
    <main first="rtdsrv.02bb9809ab2143d0bb0cfa5f90da5188">
      <tp t="s">
        <v>-lapse18</v>
        <stp/>
        <stp>-lapse18</stp>
        <stp>1241530237</stp>
        <tr r="T19" s="1"/>
      </tp>
      <tp t="s">
        <v>-lapse12</v>
        <stp/>
        <stp>-lapse12</stp>
        <stp>1241530269</stp>
        <tr r="T13" s="1"/>
      </tp>
    </main>
    <main first="rtdsrv.02bb9809ab2143d0bb0cfa5f90da5188">
      <tp t="s">
        <v>-Mat4</v>
        <stp/>
        <stp>-Mat4</stp>
        <stp>1934070685</stp>
        <tr r="C15" s="1"/>
      </tp>
    </main>
    <main first="rtdsrv.02bb9809ab2143d0bb0cfa5f90da5188">
      <tp t="s">
        <v>-lapse11</v>
        <stp/>
        <stp>-lapse11</stp>
        <stp>1241530317</stp>
        <tr r="T12" s="1"/>
      </tp>
    </main>
    <main first="rtdsrv.02bb9809ab2143d0bb0cfa5f90da5188">
      <tp t="s">
        <v>-lapse16</v>
        <stp/>
        <stp>-lapse16</stp>
        <stp>1241530333</stp>
        <tr r="T17" s="1"/>
      </tp>
      <tp t="s">
        <v>-lapse13</v>
        <stp/>
        <stp>-lapse13</stp>
        <stp>1241530349</stp>
        <tr r="T14" s="1"/>
      </tp>
      <tp t="s">
        <v>-lapse10</v>
        <stp/>
        <stp>-lapse10</stp>
        <stp>1241530365</stp>
        <tr r="T11" s="1"/>
      </tp>
      <tp t="s">
        <v>FlatYield2</v>
        <stp/>
        <stp>FlatYield2</stp>
        <stp>1621292628</stp>
        <tr r="C30" s="1"/>
      </tp>
    </main>
    <main first="rtdsrv.02bb9809ab2143d0bb0cfa5f90da5188">
      <tp t="s">
        <v>-lapse70</v>
        <stp/>
        <stp>-lapse70</stp>
        <stp>1425835485</stp>
        <tr r="T71" s="1"/>
      </tp>
      <tp t="s">
        <v>-lapse73</v>
        <stp/>
        <stp>-lapse73</stp>
        <stp>1425835469</stp>
        <tr r="T74" s="1"/>
      </tp>
    </main>
    <main first="rtdsrv.02bb9809ab2143d0bb0cfa5f90da5188">
      <tp t="s">
        <v>-lapse15</v>
        <stp/>
        <stp>-lapse15</stp>
        <stp>1241530125</stp>
        <tr r="T16" s="1"/>
      </tp>
      <tp t="s">
        <v>-lapse17</v>
        <stp/>
        <stp>-lapse17</stp>
        <stp>1241530157</stp>
        <tr r="T18" s="1"/>
      </tp>
      <tp t="s">
        <v>-lapse14</v>
        <stp/>
        <stp>-lapse14</stp>
        <stp>1241530173</stp>
        <tr r="T15" s="1"/>
      </tp>
    </main>
    <main first="rtdsrv.02bb9809ab2143d0bb0cfa5f90da5188">
      <tp t="s">
        <v>-lapse19</v>
        <stp/>
        <stp>-lapse19</stp>
        <stp>1241530189</stp>
        <tr r="T20" s="1"/>
      </tp>
      <tp t="s">
        <v>-lapse72</v>
        <stp/>
        <stp>-lapse72</stp>
        <stp>1425835517</stp>
        <tr r="T73" s="1"/>
      </tp>
    </main>
    <main first="rtdsrv.02bb9809ab2143d0bb0cfa5f90da5188">
      <tp t="s">
        <v>-lapse40</v>
        <stp/>
        <stp>-lapse40</stp>
        <stp>-711269683</stp>
        <tr r="T41" s="1"/>
      </tp>
      <tp t="s">
        <v>-lapse85</v>
        <stp/>
        <stp>-lapse85</stp>
        <stp>-873310499</stp>
        <tr r="T86" s="1"/>
      </tp>
    </main>
    <main first="rtdsrv.02bb9809ab2143d0bb0cfa5f90da5188">
      <tp t="s">
        <v>-lapse86</v>
        <stp/>
        <stp>-lapse86</stp>
        <stp>-873310483</stp>
        <tr r="T87" s="1"/>
      </tp>
      <tp t="s">
        <v>-lapse43</v>
        <stp/>
        <stp>-lapse43</stp>
        <stp>-711269635</stp>
        <tr r="T44" s="1"/>
      </tp>
      <tp t="s">
        <v>-lapse41</v>
        <stp/>
        <stp>-lapse41</stp>
        <stp>-711269667</stp>
        <tr r="T42" s="1"/>
      </tp>
      <tp t="s">
        <v>-lapse87</v>
        <stp/>
        <stp>-lapse87</stp>
        <stp>-873310467</stp>
        <tr r="T88" s="1"/>
      </tp>
    </main>
    <main first="rtdsrv.02bb9809ab2143d0bb0cfa5f90da5188">
      <tp t="s">
        <v>-lapse42</v>
        <stp/>
        <stp>-lapse42</stp>
        <stp>-711269651</stp>
        <tr r="T43" s="1"/>
      </tp>
      <tp t="s">
        <v>-lapse62</v>
        <stp/>
        <stp>-lapse62</stp>
        <stp>2121551629</stp>
        <tr r="T63" s="1"/>
      </tp>
    </main>
    <main first="rtdsrv.02bb9809ab2143d0bb0cfa5f90da5188">
      <tp t="s">
        <v>-lapse69</v>
        <stp/>
        <stp>-lapse69</stp>
        <stp>2121551613</stp>
        <tr r="T70" s="1"/>
      </tp>
      <tp t="s">
        <v>-lapse74</v>
        <stp/>
        <stp>-lapse74</stp>
        <stp>1425835293</stp>
        <tr r="T75" s="1"/>
      </tp>
      <tp t="s">
        <v>-lapse63</v>
        <stp/>
        <stp>-lapse63</stp>
        <stp>2121551645</stp>
        <tr r="T64" s="1"/>
      </tp>
      <tp t="s">
        <v>-lapse66</v>
        <stp/>
        <stp>-lapse66</stp>
        <stp>2121551693</stp>
        <tr r="T67" s="1"/>
      </tp>
      <tp t="s">
        <v>-lapse77</v>
        <stp/>
        <stp>-lapse77</stp>
        <stp>1425835277</stp>
        <tr r="T78" s="1"/>
      </tp>
      <tp t="s">
        <v>FlatYield3</v>
        <stp/>
        <stp>FlatYield3</stp>
        <stp>1621292372</stp>
        <tr r="C31" s="1"/>
      </tp>
    </main>
    <main first="rtdsrv.02bb9809ab2143d0bb0cfa5f90da5188">
      <tp t="s">
        <v>clean107</v>
        <stp/>
        <stp>clean107</stp>
        <stp>288853214</stp>
        <tr r="R108" s="1"/>
      </tp>
      <tp t="s">
        <v>clean117</v>
        <stp/>
        <stp>clean117</stp>
        <stp>288853213</stp>
        <tr r="R118" s="1"/>
      </tp>
    </main>
    <main first="rtdsrv.02bb9809ab2143d0bb0cfa5f90da5188">
      <tp t="s">
        <v>-lapse49</v>
        <stp/>
        <stp>-lapse49</stp>
        <stp>-711269795</stp>
        <tr r="T50" s="1"/>
      </tp>
    </main>
    <main first="rtdsrv.02bb9809ab2143d0bb0cfa5f90da5188">
      <tp t="s">
        <v>-lapse83</v>
        <stp/>
        <stp>-lapse83</stp>
        <stp>-873310531</stp>
        <tr r="T84" s="1"/>
      </tp>
      <tp t="s">
        <v>-lapse84</v>
        <stp/>
        <stp>-lapse84</stp>
        <stp>-873310515</stp>
        <tr r="T85" s="1"/>
      </tp>
    </main>
    <main first="rtdsrv.02bb9809ab2143d0bb0cfa5f90da5188">
      <tp t="s">
        <v>-lapse80</v>
        <stp/>
        <stp>-lapse80</stp>
        <stp>-873310579</stp>
        <tr r="T81" s="1"/>
      </tp>
      <tp t="s">
        <v>-lapse81</v>
        <stp/>
        <stp>-lapse81</stp>
        <stp>-873310563</stp>
        <tr r="T82" s="1"/>
      </tp>
    </main>
    <main first="rtdsrv.02bb9809ab2143d0bb0cfa5f90da5188">
      <tp t="s">
        <v>-lapse82</v>
        <stp/>
        <stp>-lapse82</stp>
        <stp>-873310547</stp>
        <tr r="T83" s="1"/>
      </tp>
      <tp t="s">
        <v>-lapse60</v>
        <stp/>
        <stp>-lapse60</stp>
        <stp>2121551725</stp>
        <tr r="T61" s="1"/>
      </tp>
      <tp t="s">
        <v>-lapse67</v>
        <stp/>
        <stp>-lapse67</stp>
        <stp>2121551709</stp>
        <tr r="T68" s="1"/>
      </tp>
    </main>
    <main first="rtdsrv.02bb9809ab2143d0bb0cfa5f90da5188">
      <tp t="s">
        <v>-lapse61</v>
        <stp/>
        <stp>-lapse61</stp>
        <stp>2121551741</stp>
        <tr r="T62" s="1"/>
      </tp>
      <tp t="s">
        <v>-lapse78</v>
        <stp/>
        <stp>-lapse78</stp>
        <stp>1425835357</stp>
        <tr r="T79" s="1"/>
      </tp>
      <tp t="s">
        <v>-lapse75</v>
        <stp/>
        <stp>-lapse75</stp>
        <stp>1425835373</stp>
        <tr r="T76" s="1"/>
      </tp>
      <tp t="s">
        <v>-lapse71</v>
        <stp/>
        <stp>-lapse71</stp>
        <stp>1425835309</stp>
        <tr r="T72" s="1"/>
      </tp>
      <tp t="s">
        <v>-lapse76</v>
        <stp/>
        <stp>-lapse76</stp>
        <stp>1425835325</stp>
        <tr r="T77" s="1"/>
      </tp>
    </main>
    <main first="rtdsrv.02bb9809ab2143d0bb0cfa5f90da5188">
      <tp t="s">
        <v>-lapse89</v>
        <stp/>
        <stp>-lapse89</stp>
        <stp>-873310691</stp>
        <tr r="T90" s="1"/>
      </tp>
    </main>
    <main first="rtdsrv.02bb9809ab2143d0bb0cfa5f90da5188">
      <tp t="s">
        <v>+coupons</v>
        <stp/>
        <stp>+coupons</stp>
        <stp>1765649590</stp>
        <tr r="B54" s="1"/>
      </tp>
    </main>
    <main first="rtdsrv.02bb9809ab2143d0bb0cfa5f90da5188">
      <tp t="s">
        <v>-lapse88</v>
        <stp/>
        <stp>-lapse88</stp>
        <stp>-873310707</stp>
        <tr r="T89" s="1"/>
      </tp>
    </main>
    <main first="rtdsrv.02bb9809ab2143d0bb0cfa5f90da5188">
      <tp t="s">
        <v>-lapse64</v>
        <stp/>
        <stp>-lapse64</stp>
        <stp>2121551533</stp>
        <tr r="T65" s="1"/>
      </tp>
      <tp t="s">
        <v>-lapse79</v>
        <stp/>
        <stp>-lapse79</stp>
        <stp>1425835181</stp>
        <tr r="T80" s="1"/>
      </tp>
      <tp t="s">
        <v>-lapse65</v>
        <stp/>
        <stp>-lapse65</stp>
        <stp>2121551549</stp>
        <tr r="T66" s="1"/>
      </tp>
    </main>
    <main first="rtdsrv.02bb9809ab2143d0bb0cfa5f90da5188">
      <tp t="s">
        <v>-lapse68</v>
        <stp/>
        <stp>-lapse68</stp>
        <stp>2121551597</stp>
        <tr r="T69" s="1"/>
      </tp>
      <tp t="s">
        <v>FlatYield4</v>
        <stp/>
        <stp>FlatYield4</stp>
        <stp>1621290068</stp>
        <tr r="C32" s="1"/>
      </tp>
    </main>
    <main first="rtdsrv.02bb9809ab2143d0bb0cfa5f90da5188">
      <tp t="s">
        <v>-lapse22</v>
        <stp/>
        <stp>-lapse22</stp>
        <stp>545879629</stp>
        <tr r="T23" s="1"/>
      </tp>
    </main>
    <main first="rtdsrv.02bb9809ab2143d0bb0cfa5f90da5188">
      <tp t="s">
        <v>-lapse20</v>
        <stp/>
        <stp>-lapse20</stp>
        <stp>545879469</stp>
        <tr r="T21" s="1"/>
      </tp>
    </main>
    <main first="rtdsrv.02bb9809ab2143d0bb0cfa5f90da5188">
      <tp t="s">
        <v>-lapse35</v>
        <stp/>
        <stp>-lapse35</stp>
        <stp>-15619155</stp>
        <tr r="T36" s="1"/>
      </tp>
    </main>
    <main first="rtdsrv.8227e8e2ee61490e9b2fbe314f2a278f">
      <tp>
        <v>108.26588744684244</v>
        <stp/>
        <stp>clean70</stp>
        <stp/>
        <tr r="S71" s="1"/>
      </tp>
    </main>
    <main first="rtdsrv.8227e8e2ee61490e9b2fbe314f2a278f">
      <tp>
        <v>100.64624051946471</v>
        <stp/>
        <stp>clean71</stp>
        <stp/>
        <tr r="S72" s="1"/>
      </tp>
    </main>
    <main first="rtdsrv.8227e8e2ee61490e9b2fbe314f2a278f">
      <tp>
        <v>103.26778733379473</v>
        <stp/>
        <stp>clean72</stp>
        <stp/>
        <tr r="S73" s="1"/>
      </tp>
    </main>
    <main first="rtdsrv.8227e8e2ee61490e9b2fbe314f2a278f">
      <tp>
        <v>105.79629454550124</v>
        <stp/>
        <stp>clean73</stp>
        <stp/>
        <tr r="S74" s="1"/>
      </tp>
    </main>
    <main first="rtdsrv.8227e8e2ee61490e9b2fbe314f2a278f">
      <tp>
        <v>106.43325568868315</v>
        <stp/>
        <stp>clean74</stp>
        <stp/>
        <tr r="S75" s="1"/>
      </tp>
    </main>
    <main first="rtdsrv.8227e8e2ee61490e9b2fbe314f2a278f">
      <tp>
        <v>108.26588744684244</v>
        <stp/>
        <stp>clean75</stp>
        <stp/>
        <tr r="S76" s="1"/>
      </tp>
    </main>
    <main first="rtdsrv.8227e8e2ee61490e9b2fbe314f2a278f">
      <tp>
        <v>99.389785680946815</v>
        <stp/>
        <stp>clean76</stp>
        <stp/>
        <tr r="S77" s="1"/>
      </tp>
    </main>
    <main first="rtdsrv.8227e8e2ee61490e9b2fbe314f2a278f">
      <tp>
        <v>103.43674243445636</v>
        <stp/>
        <stp>clean77</stp>
        <stp/>
        <tr r="S78" s="1"/>
      </tp>
      <tp>
        <v>105.84607007844357</v>
        <stp/>
        <stp>clean78</stp>
        <stp/>
        <tr r="S79" s="1"/>
      </tp>
    </main>
    <main first="rtdsrv.8227e8e2ee61490e9b2fbe314f2a278f">
      <tp>
        <v>104.90292493717004</v>
        <stp/>
        <stp>clean79</stp>
        <stp/>
        <tr r="S80" s="1"/>
      </tp>
    </main>
    <main first="rtdsrv.02bb9809ab2143d0bb0cfa5f90da5188">
      <tp t="s">
        <v>Fac101</v>
        <stp/>
        <stp>Fac101</stp>
        <stp>-18255403</stp>
        <tr r="J102" s="1"/>
      </tp>
      <tp t="s">
        <v>Fac103</v>
        <stp/>
        <stp>Fac103</stp>
        <stp>506293827</stp>
        <tr r="J104" s="1"/>
      </tp>
    </main>
    <main first="rtdsrv.02bb9809ab2143d0bb0cfa5f90da5188">
      <tp t="s">
        <v>Fac5</v>
        <stp/>
        <stp>Fac5</stp>
        <stp>-595727730</stp>
        <tr r="J6" s="1"/>
      </tp>
      <tp t="s">
        <v>-lapse23</v>
        <stp/>
        <stp>-lapse23</stp>
        <stp>545879645</stp>
        <tr r="T24" s="1"/>
      </tp>
    </main>
    <main first="rtdsrv.02bb9809ab2143d0bb0cfa5f90da5188">
      <tp t="s">
        <v>-lapse21</v>
        <stp/>
        <stp>-lapse21</stp>
        <stp>545879485</stp>
        <tr r="T22" s="1"/>
      </tp>
    </main>
    <main first="rtdsrv.8227e8e2ee61490e9b2fbe314f2a278f">
      <tp>
        <v>109.91051125491724</v>
        <stp/>
        <stp>clean60</stp>
        <stp/>
        <tr r="S61" s="1"/>
      </tp>
    </main>
    <main first="rtdsrv.8227e8e2ee61490e9b2fbe314f2a278f">
      <tp>
        <v>100.64624051946471</v>
        <stp/>
        <stp>clean61</stp>
        <stp/>
        <tr r="S62" s="1"/>
      </tp>
    </main>
    <main first="rtdsrv.8227e8e2ee61490e9b2fbe314f2a278f">
      <tp>
        <v>103.26778733379473</v>
        <stp/>
        <stp>clean62</stp>
        <stp/>
        <tr r="S63" s="1"/>
      </tp>
    </main>
    <main first="rtdsrv.8227e8e2ee61490e9b2fbe314f2a278f">
      <tp>
        <v>105.79629454550124</v>
        <stp/>
        <stp>clean63</stp>
        <stp/>
        <tr r="S64" s="1"/>
      </tp>
    </main>
    <main first="rtdsrv.8227e8e2ee61490e9b2fbe314f2a278f">
      <tp>
        <v>106.43325568868315</v>
        <stp/>
        <stp>clean64</stp>
        <stp/>
        <tr r="S65" s="1"/>
      </tp>
    </main>
    <main first="rtdsrv.8227e8e2ee61490e9b2fbe314f2a278f">
      <tp>
        <v>108.26588744684244</v>
        <stp/>
        <stp>clean65</stp>
        <stp/>
        <tr r="S66" s="1"/>
      </tp>
    </main>
    <main first="rtdsrv.8227e8e2ee61490e9b2fbe314f2a278f">
      <tp>
        <v>100.64624051946471</v>
        <stp/>
        <stp>clean66</stp>
        <stp/>
        <tr r="S67" s="1"/>
      </tp>
    </main>
    <main first="rtdsrv.8227e8e2ee61490e9b2fbe314f2a278f">
      <tp>
        <v>103.26778733379473</v>
        <stp/>
        <stp>clean67</stp>
        <stp/>
        <tr r="S68" s="1"/>
      </tp>
      <tp>
        <v>105.79629454550124</v>
        <stp/>
        <stp>clean68</stp>
        <stp/>
        <tr r="S69" s="1"/>
      </tp>
    </main>
    <main first="rtdsrv.8227e8e2ee61490e9b2fbe314f2a278f">
      <tp>
        <v>106.43325568868315</v>
        <stp/>
        <stp>clean69</stp>
        <stp/>
        <tr r="S70" s="1"/>
      </tp>
    </main>
    <main first="rtdsrv.02bb9809ab2143d0bb0cfa5f90da5188">
      <tp t="s">
        <v>Fac7</v>
        <stp/>
        <stp>Fac7</stp>
        <stp>-586849797</stp>
        <tr r="J8" s="1"/>
      </tp>
    </main>
    <main first="rtdsrv.8227e8e2ee61490e9b2fbe314f2a278f">
      <tp>
        <v>109.91051125491724</v>
        <stp/>
        <stp>clean50</stp>
        <stp/>
        <tr r="S51" s="1"/>
      </tp>
    </main>
    <main first="rtdsrv.8227e8e2ee61490e9b2fbe314f2a278f">
      <tp>
        <v>99.980155958008581</v>
        <stp/>
        <stp>clean51</stp>
        <stp/>
        <tr r="S52" s="1"/>
      </tp>
    </main>
    <main first="rtdsrv.8227e8e2ee61490e9b2fbe314f2a278f">
      <tp>
        <v>104.4058963945667</v>
        <stp/>
        <stp>clean52</stp>
        <stp/>
        <tr r="S53" s="1"/>
      </tp>
    </main>
    <main first="rtdsrv.8227e8e2ee61490e9b2fbe314f2a278f">
      <tp>
        <v>107.67538173864355</v>
        <stp/>
        <stp>clean53</stp>
        <stp/>
        <tr r="S54" s="1"/>
      </tp>
    </main>
    <main first="rtdsrv.8227e8e2ee61490e9b2fbe314f2a278f">
      <tp>
        <v>107.48974716992743</v>
        <stp/>
        <stp>clean54</stp>
        <stp/>
        <tr r="S55" s="1"/>
      </tp>
    </main>
    <main first="rtdsrv.8227e8e2ee61490e9b2fbe314f2a278f">
      <tp>
        <v>109.91051125491724</v>
        <stp/>
        <stp>clean55</stp>
        <stp/>
        <tr r="S56" s="1"/>
      </tp>
    </main>
    <main first="rtdsrv.8227e8e2ee61490e9b2fbe314f2a278f">
      <tp>
        <v>99.980155958008581</v>
        <stp/>
        <stp>clean56</stp>
        <stp/>
        <tr r="S57" s="1"/>
      </tp>
    </main>
    <main first="rtdsrv.8227e8e2ee61490e9b2fbe314f2a278f">
      <tp>
        <v>104.4058963945667</v>
        <stp/>
        <stp>clean57</stp>
        <stp/>
        <tr r="S58" s="1"/>
      </tp>
      <tp>
        <v>107.67538173864355</v>
        <stp/>
        <stp>clean58</stp>
        <stp/>
        <tr r="S59" s="1"/>
      </tp>
    </main>
    <main first="rtdsrv.8227e8e2ee61490e9b2fbe314f2a278f">
      <tp>
        <v>107.48974716992743</v>
        <stp/>
        <stp>clean59</stp>
        <stp/>
        <tr r="S60" s="1"/>
      </tp>
    </main>
    <main first="rtdsrv.02bb9809ab2143d0bb0cfa5f90da5188">
      <tp t="s">
        <v>Fac2</v>
        <stp/>
        <stp>Fac2</stp>
        <stp>1079590912</stp>
        <tr r="J3" s="1"/>
      </tp>
    </main>
    <main first="rtdsrv.8227e8e2ee61490e9b2fbe314f2a278f">
      <tp>
        <v>111.50962501872301</v>
        <stp/>
        <stp>clean40</stp>
        <stp/>
        <tr r="S41" s="1"/>
      </tp>
    </main>
    <main first="rtdsrv.8227e8e2ee61490e9b2fbe314f2a278f">
      <tp>
        <v>101.2340370859675</v>
        <stp/>
        <stp>clean41</stp>
        <stp/>
        <tr r="S42" s="1"/>
      </tp>
    </main>
    <main first="rtdsrv.8227e8e2ee61490e9b2fbe314f2a278f">
      <tp>
        <v>104.22782712980691</v>
        <stp/>
        <stp>clean42</stp>
        <stp/>
        <tr r="S43" s="1"/>
      </tp>
    </main>
    <main first="rtdsrv.8227e8e2ee61490e9b2fbe314f2a278f">
      <tp>
        <v>107.61065211326951</v>
        <stp/>
        <stp>clean43</stp>
        <stp/>
        <tr r="S44" s="1"/>
      </tp>
    </main>
    <main first="rtdsrv.8227e8e2ee61490e9b2fbe314f2a278f">
      <tp>
        <v>109.00470213570063</v>
        <stp/>
        <stp>clean44</stp>
        <stp/>
        <tr r="S45" s="1"/>
      </tp>
    </main>
    <main first="rtdsrv.8227e8e2ee61490e9b2fbe314f2a278f">
      <tp>
        <v>111.50962501872301</v>
        <stp/>
        <stp>clean45</stp>
        <stp/>
        <tr r="S46" s="1"/>
      </tp>
    </main>
    <main first="rtdsrv.8227e8e2ee61490e9b2fbe314f2a278f">
      <tp>
        <v>99.980155958008581</v>
        <stp/>
        <stp>clean46</stp>
        <stp/>
        <tr r="S47" s="1"/>
      </tp>
    </main>
    <main first="rtdsrv.8227e8e2ee61490e9b2fbe314f2a278f">
      <tp>
        <v>104.4058963945667</v>
        <stp/>
        <stp>clean47</stp>
        <stp/>
        <tr r="S48" s="1"/>
      </tp>
    </main>
    <main first="rtdsrv.8227e8e2ee61490e9b2fbe314f2a278f">
      <tp>
        <v>107.67538173864355</v>
        <stp/>
        <stp>clean48</stp>
        <stp/>
        <tr r="S49" s="1"/>
      </tp>
    </main>
    <main first="rtdsrv.8227e8e2ee61490e9b2fbe314f2a278f">
      <tp>
        <v>107.48974716992743</v>
        <stp/>
        <stp>clean49</stp>
        <stp/>
        <tr r="S50" s="1"/>
      </tp>
    </main>
    <main first="rtdsrv.02bb9809ab2143d0bb0cfa5f90da5188">
      <tp t="s">
        <v>clean5</v>
        <stp/>
        <stp>clean5</stp>
        <stp>-1672610289</stp>
        <tr r="R6" s="1"/>
      </tp>
    </main>
    <main first="rtdsrv.02bb9809ab2143d0bb0cfa5f90da5188">
      <tp t="s">
        <v>-lapse25</v>
        <stp/>
        <stp>-lapse25</stp>
        <stp>545879549</stp>
        <tr r="T26" s="1"/>
      </tp>
    </main>
    <main first="rtdsrv.02bb9809ab2143d0bb0cfa5f90da5188">
      <tp t="s">
        <v>-lapse30</v>
        <stp/>
        <stp>-lapse30</stp>
        <stp>-15619043</stp>
        <tr r="T31" s="1"/>
      </tp>
    </main>
    <main first="rtdsrv.8227e8e2ee61490e9b2fbe314f2a278f">
      <tp>
        <v>128.90964946760249</v>
        <stp/>
        <stp>clean30</stp>
        <stp/>
        <tr r="S31" s="1"/>
      </tp>
    </main>
    <main first="rtdsrv.8227e8e2ee61490e9b2fbe314f2a278f">
      <tp>
        <v>101.2340370859675</v>
        <stp/>
        <stp>clean31</stp>
        <stp/>
        <tr r="S32" s="1"/>
      </tp>
    </main>
    <main first="rtdsrv.8227e8e2ee61490e9b2fbe314f2a278f">
      <tp>
        <v>104.22782712980691</v>
        <stp/>
        <stp>clean32</stp>
        <stp/>
        <tr r="S33" s="1"/>
      </tp>
    </main>
    <main first="rtdsrv.8227e8e2ee61490e9b2fbe314f2a278f">
      <tp>
        <v>107.61065211326951</v>
        <stp/>
        <stp>clean33</stp>
        <stp/>
        <tr r="S34" s="1"/>
      </tp>
    </main>
    <main first="rtdsrv.8227e8e2ee61490e9b2fbe314f2a278f">
      <tp>
        <v>109.00470213570063</v>
        <stp/>
        <stp>clean34</stp>
        <stp/>
        <tr r="S35" s="1"/>
      </tp>
    </main>
    <main first="rtdsrv.8227e8e2ee61490e9b2fbe314f2a278f">
      <tp>
        <v>111.50962501872301</v>
        <stp/>
        <stp>clean35</stp>
        <stp/>
        <tr r="S36" s="1"/>
      </tp>
    </main>
    <main first="rtdsrv.8227e8e2ee61490e9b2fbe314f2a278f">
      <tp>
        <v>101.2340370859675</v>
        <stp/>
        <stp>clean36</stp>
        <stp/>
        <tr r="S37" s="1"/>
      </tp>
    </main>
    <main first="rtdsrv.8227e8e2ee61490e9b2fbe314f2a278f">
      <tp>
        <v>104.22782712980691</v>
        <stp/>
        <stp>clean37</stp>
        <stp/>
        <tr r="S38" s="1"/>
      </tp>
    </main>
    <main first="rtdsrv.8227e8e2ee61490e9b2fbe314f2a278f">
      <tp>
        <v>107.61065211326951</v>
        <stp/>
        <stp>clean38</stp>
        <stp/>
        <tr r="S39" s="1"/>
      </tp>
    </main>
    <main first="rtdsrv.8227e8e2ee61490e9b2fbe314f2a278f">
      <tp>
        <v>109.00470213570063</v>
        <stp/>
        <stp>clean39</stp>
        <stp/>
        <tr r="S40" s="1"/>
      </tp>
    </main>
    <main first="rtdsrv.02bb9809ab2143d0bb0cfa5f90da5188">
      <tp t="s">
        <v>-lapse24</v>
        <stp/>
        <stp>-lapse24</stp>
        <stp>545879533</stp>
        <tr r="T25" s="1"/>
      </tp>
    </main>
    <main first="rtdsrv.8227e8e2ee61490e9b2fbe314f2a278f">
      <tp>
        <v>128.90964946760249</v>
        <stp/>
        <stp>clean20</stp>
        <stp/>
        <tr r="S21" s="1"/>
      </tp>
    </main>
    <main first="rtdsrv.8227e8e2ee61490e9b2fbe314f2a278f">
      <tp>
        <v>103.11074075873057</v>
        <stp/>
        <stp>clean21</stp>
        <stp/>
        <tr r="S22" s="1"/>
      </tp>
      <tp>
        <v>109.60634117724172</v>
        <stp/>
        <stp>clean22</stp>
        <stp/>
        <tr r="S23" s="1"/>
      </tp>
    </main>
    <main first="rtdsrv.8227e8e2ee61490e9b2fbe314f2a278f">
      <tp>
        <v>117.77837249321408</v>
        <stp/>
        <stp>clean23</stp>
        <stp/>
        <tr r="S24" s="1"/>
      </tp>
    </main>
    <main first="rtdsrv.8227e8e2ee61490e9b2fbe314f2a278f">
      <tp>
        <v>122.17361318736785</v>
        <stp/>
        <stp>clean24</stp>
        <stp/>
        <tr r="S25" s="1"/>
      </tp>
    </main>
    <main first="rtdsrv.8227e8e2ee61490e9b2fbe314f2a278f">
      <tp>
        <v>128.90964946760249</v>
        <stp/>
        <stp>clean25</stp>
        <stp/>
        <tr r="S26" s="1"/>
      </tp>
      <tp>
        <v>103.11074075873057</v>
        <stp/>
        <stp>clean26</stp>
        <stp/>
        <tr r="S27" s="1"/>
      </tp>
      <tp>
        <v>109.60634117724172</v>
        <stp/>
        <stp>clean27</stp>
        <stp/>
        <tr r="S28" s="1"/>
      </tp>
    </main>
    <main first="rtdsrv.8227e8e2ee61490e9b2fbe314f2a278f">
      <tp>
        <v>117.77837249321408</v>
        <stp/>
        <stp>clean28</stp>
        <stp/>
        <tr r="S29" s="1"/>
      </tp>
      <tp>
        <v>122.17361318736785</v>
        <stp/>
        <stp>clean29</stp>
        <stp/>
        <tr r="S30" s="1"/>
      </tp>
    </main>
    <main first="rtdsrv.02bb9809ab2143d0bb0cfa5f90da5188">
      <tp t="s">
        <v>Fac111</v>
        <stp/>
        <stp>Fac111</stp>
        <stp>-71722815</stp>
        <tr r="J112" s="1"/>
      </tp>
    </main>
    <main first="rtdsrv.02bb9809ab2143d0bb0cfa5f90da5188">
      <tp t="s">
        <v>-lapse26</v>
        <stp/>
        <stp>-lapse26</stp>
        <stp>545879437</stp>
        <tr r="T27" s="1"/>
      </tp>
    </main>
    <main first="rtdsrv.02bb9809ab2143d0bb0cfa5f90da5188">
      <tp t="s">
        <v>-lapse32</v>
        <stp/>
        <stp>-lapse32</stp>
        <stp>-15619011</stp>
        <tr r="T33" s="1"/>
      </tp>
    </main>
    <main first="rtdsrv.8227e8e2ee61490e9b2fbe314f2a278f">
      <tp>
        <v>130.40033292211038</v>
        <stp/>
        <stp>clean10</stp>
        <stp/>
        <tr r="S11" s="1"/>
      </tp>
    </main>
    <main first="rtdsrv.8227e8e2ee61490e9b2fbe314f2a278f">
      <tp>
        <v>104.35064983236067</v>
        <stp/>
        <stp>clean11</stp>
        <stp/>
        <tr r="S12" s="1"/>
      </tp>
    </main>
    <main first="rtdsrv.8227e8e2ee61490e9b2fbe314f2a278f">
      <tp>
        <v>109.37929098173537</v>
        <stp/>
        <stp>clean12</stp>
        <stp/>
        <tr r="S13" s="1"/>
      </tp>
    </main>
    <main first="rtdsrv.8227e8e2ee61490e9b2fbe314f2a278f">
      <tp>
        <v>117.63073968424553</v>
        <stp/>
        <stp>clean13</stp>
        <stp/>
        <tr r="S14" s="1"/>
      </tp>
    </main>
    <main first="rtdsrv.8227e8e2ee61490e9b2fbe314f2a278f">
      <tp>
        <v>123.59882002242611</v>
        <stp/>
        <stp>clean14</stp>
        <stp/>
        <tr r="S15" s="1"/>
      </tp>
    </main>
    <main first="rtdsrv.8227e8e2ee61490e9b2fbe314f2a278f">
      <tp>
        <v>130.40033292211038</v>
        <stp/>
        <stp>clean15</stp>
        <stp/>
        <tr r="S16" s="1"/>
      </tp>
    </main>
    <main first="rtdsrv.8227e8e2ee61490e9b2fbe314f2a278f">
      <tp>
        <v>103.11074075873057</v>
        <stp/>
        <stp>clean16</stp>
        <stp/>
        <tr r="S17" s="1"/>
      </tp>
    </main>
    <main first="rtdsrv.8227e8e2ee61490e9b2fbe314f2a278f">
      <tp>
        <v>109.60634117724172</v>
        <stp/>
        <stp>clean17</stp>
        <stp/>
        <tr r="S18" s="1"/>
      </tp>
    </main>
    <main first="rtdsrv.8227e8e2ee61490e9b2fbe314f2a278f">
      <tp>
        <v>117.77837249321408</v>
        <stp/>
        <stp>clean18</stp>
        <stp/>
        <tr r="S19" s="1"/>
      </tp>
      <tp>
        <v>122.17361318736785</v>
        <stp/>
        <stp>clean19</stp>
        <stp/>
        <tr r="S20" s="1"/>
      </tp>
    </main>
    <main first="rtdsrv.02bb9809ab2143d0bb0cfa5f90da5188">
      <tp t="s">
        <v>clean1</v>
        <stp/>
        <stp>clean1</stp>
        <stp>652988539</stp>
        <tr r="R2" s="1"/>
      </tp>
    </main>
    <main first="rtdsrv.02bb9809ab2143d0bb0cfa5f90da5188">
      <tp t="s">
        <v>-lapse27</v>
        <stp/>
        <stp>-lapse27</stp>
        <stp>545879453</stp>
        <tr r="T28" s="1"/>
      </tp>
    </main>
    <main first="rtdsrv.02bb9809ab2143d0bb0cfa5f90da5188">
      <tp t="s">
        <v>-lapse33</v>
        <stp/>
        <stp>-lapse33</stp>
        <stp>-15619059</stp>
        <tr r="T34" s="1"/>
      </tp>
    </main>
    <main first="rtdsrv.02bb9809ab2143d0bb0cfa5f90da5188">
      <tp t="s">
        <v>-Mat5FreqS</v>
        <stp/>
        <stp>-Mat5FreqS</stp>
        <stp>896585588</stp>
        <tr r="D47" s="1"/>
      </tp>
      <tp t="s">
        <v>-Mat4FreqS</v>
        <stp/>
        <stp>-Mat4FreqS</stp>
        <stp>896585588</stp>
        <tr r="D46" s="1"/>
      </tp>
      <tp t="s">
        <v>-Mat3FreqS</v>
        <stp/>
        <stp>-Mat3FreqS</stp>
        <stp>896585588</stp>
        <tr r="D45" s="1"/>
      </tp>
      <tp t="s">
        <v>-Mat2FreqS</v>
        <stp/>
        <stp>-Mat2FreqS</stp>
        <stp>896585588</stp>
        <tr r="D44" s="1"/>
      </tp>
      <tp t="s">
        <v>-Mat1FreqS</v>
        <stp/>
        <stp>-Mat1FreqS</stp>
        <stp>896585588</stp>
        <tr r="D43" s="1"/>
      </tp>
    </main>
    <main first="rtdsrv.02bb9809ab2143d0bb0cfa5f90da5188">
      <tp t="s">
        <v>-lapse34</v>
        <stp/>
        <stp>-lapse34</stp>
        <stp>-15618979</stp>
        <tr r="T35" s="1"/>
      </tp>
    </main>
    <main first="rtdsrv.02bb9809ab2143d0bb0cfa5f90da5188">
      <tp t="s">
        <v>-lapse37</v>
        <stp/>
        <stp>-lapse37</stp>
        <stp>-15618995</stp>
        <tr r="T38" s="1"/>
      </tp>
    </main>
    <main first="rtdsrv.02bb9809ab2143d0bb0cfa5f90da5188">
      <tp t="s">
        <v>-lapse36</v>
        <stp/>
        <stp>-lapse36</stp>
        <stp>-15618947</stp>
        <tr r="T37" s="1"/>
      </tp>
    </main>
    <main first="rtdsrv.02bb9809ab2143d0bb0cfa5f90da5188">
      <tp t="s">
        <v>Fac8</v>
        <stp/>
        <stp>Fac8</stp>
        <stp>-808686084</stp>
        <tr r="J9" s="1"/>
      </tp>
    </main>
    <main first="rtdsrv.02bb9809ab2143d0bb0cfa5f90da5188">
      <tp t="s">
        <v>-Bond108</v>
        <stp/>
        <stp>-Bond108</stp>
        <stp>-503007476</stp>
        <tr r="Q109" s="1"/>
      </tp>
      <tp t="s">
        <v>-Bond109</v>
        <stp/>
        <stp>-Bond109</stp>
        <stp>-503007476</stp>
        <tr r="Q110" s="1"/>
      </tp>
      <tp t="s">
        <v>-Bond100</v>
        <stp/>
        <stp>-Bond100</stp>
        <stp>-503007476</stp>
        <tr r="Q101" s="1"/>
      </tp>
      <tp t="s">
        <v>-Bond101</v>
        <stp/>
        <stp>-Bond101</stp>
        <stp>-503007476</stp>
        <tr r="Q102" s="1"/>
      </tp>
      <tp t="s">
        <v>-Bond102</v>
        <stp/>
        <stp>-Bond102</stp>
        <stp>-503007476</stp>
        <tr r="Q103" s="1"/>
      </tp>
      <tp t="s">
        <v>-Bond103</v>
        <stp/>
        <stp>-Bond103</stp>
        <stp>-503007476</stp>
        <tr r="Q104" s="1"/>
      </tp>
      <tp t="s">
        <v>-Bond104</v>
        <stp/>
        <stp>-Bond104</stp>
        <stp>-503007476</stp>
        <tr r="Q105" s="1"/>
      </tp>
      <tp t="s">
        <v>-Bond105</v>
        <stp/>
        <stp>-Bond105</stp>
        <stp>-503007476</stp>
        <tr r="Q106" s="1"/>
      </tp>
      <tp t="s">
        <v>-Bond106</v>
        <stp/>
        <stp>-Bond106</stp>
        <stp>-503007476</stp>
        <tr r="Q107" s="1"/>
      </tp>
      <tp t="s">
        <v>-Bond107</v>
        <stp/>
        <stp>-Bond107</stp>
        <stp>-503007476</stp>
        <tr r="Q108" s="1"/>
      </tp>
      <tp t="s">
        <v>-Bond118</v>
        <stp/>
        <stp>-Bond118</stp>
        <stp>-503007476</stp>
        <tr r="Q119" s="1"/>
      </tp>
      <tp t="s">
        <v>-Bond119</v>
        <stp/>
        <stp>-Bond119</stp>
        <stp>-503007476</stp>
        <tr r="Q120" s="1"/>
      </tp>
      <tp t="s">
        <v>-Bond110</v>
        <stp/>
        <stp>-Bond110</stp>
        <stp>-503007476</stp>
        <tr r="Q111" s="1"/>
      </tp>
      <tp t="s">
        <v>-Bond111</v>
        <stp/>
        <stp>-Bond111</stp>
        <stp>-503007476</stp>
        <tr r="Q112" s="1"/>
      </tp>
      <tp t="s">
        <v>-Bond112</v>
        <stp/>
        <stp>-Bond112</stp>
        <stp>-503007476</stp>
        <tr r="Q113" s="1"/>
      </tp>
      <tp t="s">
        <v>-Bond113</v>
        <stp/>
        <stp>-Bond113</stp>
        <stp>-503007476</stp>
        <tr r="Q114" s="1"/>
      </tp>
      <tp t="s">
        <v>-Bond114</v>
        <stp/>
        <stp>-Bond114</stp>
        <stp>-503007476</stp>
        <tr r="Q115" s="1"/>
      </tp>
      <tp t="s">
        <v>-Bond115</v>
        <stp/>
        <stp>-Bond115</stp>
        <stp>-503007476</stp>
        <tr r="Q116" s="1"/>
      </tp>
      <tp t="s">
        <v>-Bond116</v>
        <stp/>
        <stp>-Bond116</stp>
        <stp>-503007476</stp>
        <tr r="Q117" s="1"/>
      </tp>
      <tp t="s">
        <v>-Bond117</v>
        <stp/>
        <stp>-Bond117</stp>
        <stp>-503007476</stp>
        <tr r="Q118" s="1"/>
      </tp>
      <tp t="s">
        <v>-Bond120</v>
        <stp/>
        <stp>-Bond120</stp>
        <stp>-503007476</stp>
        <tr r="Q121" s="1"/>
      </tp>
    </main>
    <main first="rtdsrv.02bb9809ab2143d0bb0cfa5f90da5188">
      <tp t="s">
        <v>-lapse31</v>
        <stp/>
        <stp>-lapse31</stp>
        <stp>-15618963</stp>
        <tr r="T32" s="1"/>
      </tp>
    </main>
    <main first="rtdsrv.02bb9809ab2143d0bb0cfa5f90da5188">
      <tp t="s">
        <v>-lapse39</v>
        <stp/>
        <stp>-lapse39</stp>
        <stp>-15619091</stp>
        <tr r="T40" s="1"/>
      </tp>
    </main>
    <main first="rtdsrv.02bb9809ab2143d0bb0cfa5f90da5188">
      <tp t="s">
        <v>-lapse38</v>
        <stp/>
        <stp>-lapse38</stp>
        <stp>-15619171</stp>
        <tr r="T39" s="1"/>
      </tp>
    </main>
    <main first="rtdsrv.02bb9809ab2143d0bb0cfa5f90da5188">
      <tp t="s">
        <v>clean6</v>
        <stp/>
        <stp>clean6</stp>
        <stp>-1269325762</stp>
        <tr r="R7" s="1"/>
      </tp>
    </main>
    <main first="rtdsrv.02bb9809ab2143d0bb0cfa5f90da5188">
      <tp t="s">
        <v>-lapse29</v>
        <stp/>
        <stp>-lapse29</stp>
        <stp>545879357</stp>
        <tr r="T30" s="1"/>
      </tp>
    </main>
    <main first="rtdsrv.02bb9809ab2143d0bb0cfa5f90da5188">
      <tp t="s">
        <v>Fac4</v>
        <stp/>
        <stp>Fac4</stp>
        <stp>1758799593</stp>
        <tr r="J5" s="1"/>
      </tp>
    </main>
    <main first="rtdsrv.8227e8e2ee61490e9b2fbe314f2a278f">
      <tp>
        <v>106.6488256809336</v>
        <stp/>
        <stp>clean90</stp>
        <stp/>
        <tr r="S91" s="1"/>
      </tp>
      <tp>
        <v>96.593055206778189</v>
        <stp/>
        <stp>clean91</stp>
        <stp/>
        <tr r="S92" s="1"/>
      </tp>
      <tp>
        <v>96.748189300561933</v>
        <stp/>
        <stp>clean92</stp>
        <stp/>
        <tr r="S93" s="1"/>
      </tp>
      <tp>
        <v>93.914709519952623</v>
        <stp/>
        <stp>clean93</stp>
        <stp/>
        <tr r="S94" s="1"/>
      </tp>
    </main>
    <main first="rtdsrv.8227e8e2ee61490e9b2fbe314f2a278f">
      <tp>
        <v>90.150974433807392</v>
        <stp/>
        <stp>clean94</stp>
        <stp/>
        <tr r="S95" s="1"/>
      </tp>
      <tp>
        <v>88.353489146538394</v>
        <stp/>
        <stp>clean95</stp>
        <stp/>
        <tr r="S96" s="1"/>
      </tp>
      <tp>
        <v>96.593055206778189</v>
        <stp/>
        <stp>clean96</stp>
        <stp/>
        <tr r="S97" s="1"/>
      </tp>
      <tp>
        <v>96.748189300561933</v>
        <stp/>
        <stp>clean97</stp>
        <stp/>
        <tr r="S98" s="1"/>
      </tp>
    </main>
    <main first="rtdsrv.8227e8e2ee61490e9b2fbe314f2a278f">
      <tp>
        <v>93.914709519952623</v>
        <stp/>
        <stp>clean98</stp>
        <stp/>
        <tr r="S99" s="1"/>
      </tp>
      <tp>
        <v>90.150974433807392</v>
        <stp/>
        <stp>clean99</stp>
        <stp/>
        <tr r="S100" s="1"/>
      </tp>
    </main>
    <main first="rtdsrv.02bb9809ab2143d0bb0cfa5f90da5188">
      <tp t="s">
        <v>clean8</v>
        <stp/>
        <stp>clean8</stp>
        <stp>-1719664456</stp>
        <tr r="R9" s="1"/>
      </tp>
    </main>
    <main first="rtdsrv.02bb9809ab2143d0bb0cfa5f90da5188">
      <tp t="s">
        <v>-lapse28</v>
        <stp/>
        <stp>-lapse28</stp>
        <stp>545879341</stp>
        <tr r="T29" s="1"/>
      </tp>
    </main>
    <main first="rtdsrv.02bb9809ab2143d0bb0cfa5f90da5188">
      <tp t="s">
        <v>Fac1</v>
        <stp/>
        <stp>Fac1</stp>
        <stp>1079574528</stp>
        <tr r="J2" s="1"/>
      </tp>
    </main>
    <main first="rtdsrv.8227e8e2ee61490e9b2fbe314f2a278f">
      <tp>
        <v>106.6488256809336</v>
        <stp/>
        <stp>clean80</stp>
        <stp/>
        <tr r="S81" s="1"/>
      </tp>
      <tp>
        <v>99.389785680946815</v>
        <stp/>
        <stp>clean81</stp>
        <stp/>
        <tr r="S82" s="1"/>
      </tp>
      <tp>
        <v>103.43674243445636</v>
        <stp/>
        <stp>clean82</stp>
        <stp/>
        <tr r="S83" s="1"/>
      </tp>
      <tp>
        <v>105.84607007844357</v>
        <stp/>
        <stp>clean83</stp>
        <stp/>
        <tr r="S84" s="1"/>
      </tp>
      <tp>
        <v>104.90292493717004</v>
        <stp/>
        <stp>clean84</stp>
        <stp/>
        <tr r="S85" s="1"/>
      </tp>
    </main>
    <main first="rtdsrv.8227e8e2ee61490e9b2fbe314f2a278f">
      <tp>
        <v>106.6488256809336</v>
        <stp/>
        <stp>clean85</stp>
        <stp/>
        <tr r="S86" s="1"/>
      </tp>
      <tp>
        <v>99.389785680946815</v>
        <stp/>
        <stp>clean86</stp>
        <stp/>
        <tr r="S87" s="1"/>
      </tp>
    </main>
    <main first="rtdsrv.8227e8e2ee61490e9b2fbe314f2a278f">
      <tp>
        <v>103.43674243445636</v>
        <stp/>
        <stp>clean87</stp>
        <stp/>
        <tr r="S88" s="1"/>
      </tp>
      <tp>
        <v>105.84607007844357</v>
        <stp/>
        <stp>clean88</stp>
        <stp/>
        <tr r="S89" s="1"/>
      </tp>
    </main>
    <main first="rtdsrv.8227e8e2ee61490e9b2fbe314f2a278f">
      <tp>
        <v>104.90292493717004</v>
        <stp/>
        <stp>clean89</stp>
        <stp/>
        <tr r="S90" s="1"/>
      </tp>
    </main>
    <main first="rtdsrv.02bb9809ab2143d0bb0cfa5f90da5188">
      <tp t="s">
        <v>Fac107</v>
        <stp/>
        <stp>Fac107</stp>
        <stp>690595560</stp>
        <tr r="J108" s="1"/>
      </tp>
    </main>
    <main first="rtdsrv.02bb9809ab2143d0bb0cfa5f90da5188">
      <tp t="s">
        <v>Fac106</v>
        <stp/>
        <stp>Fac106</stp>
        <stp>466697217</stp>
        <tr r="J107" s="1"/>
      </tp>
    </main>
    <main first="rtdsrv.02bb9809ab2143d0bb0cfa5f90da5188">
      <tp t="s">
        <v>-lapse3</v>
        <stp/>
        <stp>-lapse3</stp>
        <stp>-373567715</stp>
        <tr r="T4" s="1"/>
      </tp>
    </main>
    <main first="rtdsrv.02bb9809ab2143d0bb0cfa5f90da5188">
      <tp t="s">
        <v>Fac87</v>
        <stp/>
        <stp>Fac87</stp>
        <stp>-706014129</stp>
        <tr r="J88" s="1"/>
      </tp>
    </main>
    <main first="rtdsrv.02bb9809ab2143d0bb0cfa5f90da5188">
      <tp t="s">
        <v>Fac97</v>
        <stp/>
        <stp>Fac97</stp>
        <stp>1892165528</stp>
        <tr r="J98" s="1"/>
      </tp>
      <tp t="s">
        <v>Fac58</v>
        <stp/>
        <stp>Fac58</stp>
        <stp>1402299521</stp>
        <tr r="J59" s="1"/>
      </tp>
      <tp t="s">
        <v>Fac76</v>
        <stp/>
        <stp>Fac76</stp>
        <stp>1257995012</stp>
        <tr r="J77" s="1"/>
      </tp>
    </main>
    <main first="rtdsrv.02bb9809ab2143d0bb0cfa5f90da5188">
      <tp t="s">
        <v>-EngineFlatYield1</v>
        <stp/>
        <stp>-EngineFlatYield1</stp>
        <stp>789481636</stp>
        <tr r="C35" s="1"/>
      </tp>
    </main>
    <main first="rtdsrv.02bb9809ab2143d0bb0cfa5f90da5188">
      <tp t="s">
        <v>Fac54</v>
        <stp/>
        <stp>Fac54</stp>
        <stp>604245835</stp>
        <tr r="J55" s="1"/>
      </tp>
    </main>
    <main first="rtdsrv.02bb9809ab2143d0bb0cfa5f90da5188">
      <tp t="s">
        <v>Fac39</v>
        <stp/>
        <stp>Fac39</stp>
        <stp>-161898775</stp>
        <tr r="J40" s="1"/>
      </tp>
      <tp t="s">
        <v>Fac43</v>
        <stp/>
        <stp>Fac43</stp>
        <stp>-287298114</stp>
        <tr r="J44" s="1"/>
      </tp>
      <tp t="s">
        <v>Fac71</v>
        <stp/>
        <stp>Fac71</stp>
        <stp>-850474650</stp>
        <tr r="J72" s="1"/>
      </tp>
      <tp t="s">
        <v>Fac75</v>
        <stp/>
        <stp>Fac75</stp>
        <stp>1630285669</stp>
        <tr r="J76" s="1"/>
      </tp>
    </main>
    <main first="rtdsrv.02bb9809ab2143d0bb0cfa5f90da5188">
      <tp t="s">
        <v>Fac51</v>
        <stp/>
        <stp>Fac51</stp>
        <stp>588599268</stp>
        <tr r="J52" s="1"/>
      </tp>
    </main>
    <main first="rtdsrv.02bb9809ab2143d0bb0cfa5f90da5188">
      <tp t="s">
        <v>Fac67</v>
        <stp/>
        <stp>Fac67</stp>
        <stp>-824661161</stp>
        <tr r="J68" s="1"/>
      </tp>
      <tp t="s">
        <v>Fac81</v>
        <stp/>
        <stp>Fac81</stp>
        <stp>1534483167</stp>
        <tr r="J82" s="1"/>
      </tp>
    </main>
    <main first="rtdsrv.02bb9809ab2143d0bb0cfa5f90da5188">
      <tp t="s">
        <v>Fac89</v>
        <stp/>
        <stp>Fac89</stp>
        <stp>391620244</stp>
        <tr r="J90" s="1"/>
      </tp>
    </main>
    <main first="rtdsrv.02bb9809ab2143d0bb0cfa5f90da5188">
      <tp t="s">
        <v>Fac30</v>
        <stp/>
        <stp>Fac30</stp>
        <stp>-754931025</stp>
        <tr r="J31" s="1"/>
      </tp>
      <tp t="s">
        <v>Fac35</v>
        <stp/>
        <stp>Fac35</stp>
        <stp>1363806708</stp>
        <tr r="J36" s="1"/>
      </tp>
      <tp t="s">
        <v>Fac88</v>
        <stp/>
        <stp>Fac88</stp>
        <stp>1410883419</stp>
        <tr r="J89" s="1"/>
      </tp>
    </main>
    <main first="rtdsrv.02bb9809ab2143d0bb0cfa5f90da5188">
      <tp t="s">
        <v>Fac52</v>
        <stp/>
        <stp>Fac52</stp>
        <stp>1983846748</stp>
        <tr r="J53" s="1"/>
      </tp>
    </main>
    <main first="rtdsrv.02bb9809ab2143d0bb0cfa5f90da5188">
      <tp t="s">
        <v>Fac56</v>
        <stp/>
        <stp>Fac56</stp>
        <stp>348449307</stp>
        <tr r="J57" s="1"/>
      </tp>
    </main>
    <main first="rtdsrv.02bb9809ab2143d0bb0cfa5f90da5188">
      <tp t="s">
        <v>Fac15</v>
        <stp/>
        <stp>Fac15</stp>
        <stp>-850331325</stp>
        <tr r="J16" s="1"/>
      </tp>
      <tp t="s">
        <v>Fac13</v>
        <stp/>
        <stp>Fac13</stp>
        <stp>1631743265</stp>
        <tr r="J14" s="1"/>
      </tp>
      <tp t="s">
        <v>Fac12</v>
        <stp/>
        <stp>Fac12</stp>
        <stp>1152605121</stp>
        <tr r="J13" s="1"/>
      </tp>
    </main>
    <main first="rtdsrv.02bb9809ab2143d0bb0cfa5f90da5188">
      <tp t="s">
        <v>Fac69</v>
        <stp/>
        <stp>Fac69</stp>
        <stp>771234469</stp>
        <tr r="J70" s="1"/>
      </tp>
    </main>
    <main first="rtdsrv.02bb9809ab2143d0bb0cfa5f90da5188">
      <tp t="s">
        <v>Fac23</v>
        <stp/>
        <stp>Fac23</stp>
        <stp>917376854</stp>
        <tr r="J24" s="1"/>
      </tp>
    </main>
    <main first="rtdsrv.02bb9809ab2143d0bb0cfa5f90da5188">
      <tp t="s">
        <v>-lapse6</v>
        <stp/>
        <stp>-lapse6</stp>
        <stp>1763570285</stp>
        <tr r="T7" s="1"/>
      </tp>
      <tp t="s">
        <v>Fac38</v>
        <stp/>
        <stp>Fac38</stp>
        <stp>-447049555</stp>
        <tr r="J39" s="1"/>
      </tp>
      <tp t="s">
        <v>Fac48</v>
        <stp/>
        <stp>Fac48</stp>
        <stp>1126369441</stp>
        <tr r="J49" s="1"/>
      </tp>
      <tp t="s">
        <v>Fac19</v>
        <stp/>
        <stp>Fac19</stp>
        <stp>1181895342</stp>
        <tr r="J20" s="1"/>
      </tp>
    </main>
    <main first="rtdsrv.02bb9809ab2143d0bb0cfa5f90da5188">
      <tp t="s">
        <v>Fac65</v>
        <stp/>
        <stp>Fac65</stp>
        <stp>493583980</stp>
        <tr r="J66" s="1"/>
      </tp>
    </main>
    <main first="rtdsrv.02bb9809ab2143d0bb0cfa5f90da5188">
      <tp t="s">
        <v>Fac74</v>
        <stp/>
        <stp>Fac74</stp>
        <stp>-663025249</stp>
        <tr r="J75" s="1"/>
      </tp>
      <tp t="s">
        <v>Fac20</v>
        <stp/>
        <stp>Fac20</stp>
        <stp>-200422155</stp>
        <tr r="J21" s="1"/>
      </tp>
    </main>
    <main first="rtdsrv.02bb9809ab2143d0bb0cfa5f90da5188">
      <tp t="s">
        <v>Fac26</v>
        <stp/>
        <stp>Fac26</stp>
        <stp>171068943</stp>
        <tr r="J27" s="1"/>
      </tp>
      <tp t="s">
        <v>Fac62</v>
        <stp/>
        <stp>Fac62</stp>
        <stp>284229826</stp>
        <tr r="J63" s="1"/>
      </tp>
      <tp t="s">
        <v>-lapse1</v>
        <stp/>
        <stp>-lapse1</stp>
        <stp>1152017149</stp>
        <tr r="T2" s="1"/>
      </tp>
      <tp t="s">
        <v>-lapse7</v>
        <stp/>
        <stp>-lapse7</stp>
        <stp>1197877469</stp>
        <tr r="T8" s="1"/>
      </tp>
    </main>
    <main first="rtdsrv.02bb9809ab2143d0bb0cfa5f90da5188">
      <tp t="s">
        <v>Fac44</v>
        <stp/>
        <stp>Fac44</stp>
        <stp>-609909926</stp>
        <tr r="J45" s="1"/>
      </tp>
      <tp t="s">
        <v>Fac28</v>
        <stp/>
        <stp>Fac28</stp>
        <stp>-152812208</stp>
        <tr r="J29" s="1"/>
      </tp>
      <tp t="s">
        <v>Fac49</v>
        <stp/>
        <stp>Fac49</stp>
        <stp>-633886318</stp>
        <tr r="J50" s="1"/>
      </tp>
      <tp t="s">
        <v>Fac29</v>
        <stp/>
        <stp>Fac29</stp>
        <stp>-822010268</stp>
        <tr r="J30" s="1"/>
      </tp>
    </main>
    <main first="rtdsrv.02bb9809ab2143d0bb0cfa5f90da5188">
      <tp t="s">
        <v>Fac92</v>
        <stp/>
        <stp>Fac92</stp>
        <stp>1450095043</stp>
        <tr r="J93" s="1"/>
      </tp>
    </main>
    <main first="rtdsrv.02bb9809ab2143d0bb0cfa5f90da5188">
      <tp t="s">
        <v>Fac83</v>
        <stp/>
        <stp>Fac83</stp>
        <stp>485357774</stp>
        <tr r="J84" s="1"/>
      </tp>
      <tp t="s">
        <v>Fac82</v>
        <stp/>
        <stp>Fac82</stp>
        <stp>800440361</stp>
        <tr r="J83" s="1"/>
      </tp>
    </main>
    <main first="rtdsrv.02bb9809ab2143d0bb0cfa5f90da5188">
      <tp t="s">
        <v>-EngineFlatYield2</v>
        <stp/>
        <stp>-EngineFlatYield2</stp>
        <stp>446153236</stp>
        <tr r="C36" s="1"/>
      </tp>
    </main>
    <main first="rtdsrv.02bb9809ab2143d0bb0cfa5f90da5188">
      <tp t="s">
        <v>Fac55</v>
        <stp/>
        <stp>Fac55</stp>
        <stp>886777374</stp>
        <tr r="J56" s="1"/>
      </tp>
    </main>
    <main first="rtdsrv.02bb9809ab2143d0bb0cfa5f90da5188">
      <tp t="s">
        <v>Fac63</v>
        <stp/>
        <stp>Fac63</stp>
        <stp>-989962751</stp>
        <tr r="J64" s="1"/>
      </tp>
      <tp t="s">
        <v>Fac80</v>
        <stp/>
        <stp>Fac80</stp>
        <stp>-779007794</stp>
        <tr r="J81" s="1"/>
      </tp>
    </main>
    <main first="rtdsrv.02bb9809ab2143d0bb0cfa5f90da5188">
      <tp t="s">
        <v>-lapse8</v>
        <stp/>
        <stp>-lapse8</stp>
        <stp>-1164183155</stp>
        <tr r="T9" s="1"/>
      </tp>
    </main>
    <main first="rtdsrv.02bb9809ab2143d0bb0cfa5f90da5188">
      <tp t="s">
        <v>-lapse4</v>
        <stp/>
        <stp>-lapse4</stp>
        <stp>-1005845043</stp>
        <tr r="T5" s="1"/>
      </tp>
    </main>
    <main first="rtdsrv.02bb9809ab2143d0bb0cfa5f90da5188">
      <tp t="s">
        <v>Fac57</v>
        <stp/>
        <stp>Fac57</stp>
        <stp>654331028</stp>
        <tr r="J58" s="1"/>
      </tp>
    </main>
    <main first="rtdsrv.02bb9809ab2143d0bb0cfa5f90da5188">
      <tp t="s">
        <v>Fac25</v>
        <stp/>
        <stp>Fac25</stp>
        <stp>2144906910</stp>
        <tr r="J26" s="1"/>
      </tp>
    </main>
    <main first="rtdsrv.02bb9809ab2143d0bb0cfa5f90da5188">
      <tp t="s">
        <v>-lapse5</v>
        <stp/>
        <stp>-lapse5</stp>
        <stp>-1835746371</stp>
        <tr r="T6" s="1"/>
      </tp>
    </main>
    <main first="rtdsrv.02bb9809ab2143d0bb0cfa5f90da5188">
      <tp t="s">
        <v>Fac32</v>
        <stp/>
        <stp>Fac32</stp>
        <stp>679784965</stp>
        <tr r="J33" s="1"/>
      </tp>
    </main>
    <main first="rtdsrv.02bb9809ab2143d0bb0cfa5f90da5188">
      <tp t="s">
        <v>Fac90</v>
        <stp/>
        <stp>Fac90</stp>
        <stp>186804422</stp>
        <tr r="J91" s="1"/>
      </tp>
      <tp t="s">
        <v>Fac18</v>
        <stp/>
        <stp>Fac18</stp>
        <stp>553829926</stp>
        <tr r="J19" s="1"/>
      </tp>
    </main>
    <main first="rtdsrv.02bb9809ab2143d0bb0cfa5f90da5188">
      <tp t="s">
        <v>Fac64</v>
        <stp/>
        <stp>Fac64</stp>
        <stp>1209737561</stp>
        <tr r="J65" s="1"/>
      </tp>
      <tp t="s">
        <v>Fac66</v>
        <stp/>
        <stp>Fac66</stp>
        <stp>1184303853</stp>
        <tr r="J67" s="1"/>
      </tp>
      <tp t="s">
        <v>Fac41</v>
        <stp/>
        <stp>Fac41</stp>
        <stp>1808472480</stp>
        <tr r="J42" s="1"/>
      </tp>
    </main>
    <main first="rtdsrv.02bb9809ab2143d0bb0cfa5f90da5188">
      <tp t="s">
        <v>Fac77</v>
        <stp/>
        <stp>Fac77</stp>
        <stp>1172822971</stp>
        <tr r="J78" s="1"/>
      </tp>
    </main>
    <main first="rtdsrv.02bb9809ab2143d0bb0cfa5f90da5188">
      <tp t="s">
        <v>Fac21</v>
        <stp/>
        <stp>Fac21</stp>
        <stp>483821692</stp>
        <tr r="J22" s="1"/>
      </tp>
      <tp t="s">
        <v>Fac33</v>
        <stp/>
        <stp>Fac33</stp>
        <stp>654560349</stp>
        <tr r="J34" s="1"/>
      </tp>
    </main>
    <main first="rtdsrv.02bb9809ab2143d0bb0cfa5f90da5188">
      <tp t="s">
        <v>Fac84</v>
        <stp/>
        <stp>Fac84</stp>
        <stp>-242883829</stp>
        <tr r="J85" s="1"/>
      </tp>
    </main>
    <main first="rtdsrv.02bb9809ab2143d0bb0cfa5f90da5188">
      <tp t="s">
        <v>Fac40</v>
        <stp/>
        <stp>Fac40</stp>
        <stp>1758697211</stp>
        <tr r="J41" s="1"/>
      </tp>
    </main>
    <main first="rtdsrv.02bb9809ab2143d0bb0cfa5f90da5188">
      <tp t="s">
        <v>Fac14</v>
        <stp/>
        <stp>Fac14</stp>
        <stp>1199900308</stp>
        <tr r="J15" s="1"/>
      </tp>
    </main>
    <main first="rtdsrv.02bb9809ab2143d0bb0cfa5f90da5188">
      <tp t="s">
        <v>-lapse9</v>
        <stp/>
        <stp>-lapse9</stp>
        <stp>-1863569283</stp>
        <tr r="T10" s="1"/>
      </tp>
    </main>
    <main first="rtdsrv.02bb9809ab2143d0bb0cfa5f90da5188">
      <tp t="s">
        <v>Fac95</v>
        <stp/>
        <stp>Fac95</stp>
        <stp>123079160</stp>
        <tr r="J96" s="1"/>
      </tp>
    </main>
    <main first="rtdsrv.02bb9809ab2143d0bb0cfa5f90da5188">
      <tp t="s">
        <v>clock</v>
        <stp/>
        <stp>clock</stp>
        <stp>-367521373</stp>
        <tr r="B2" s="1"/>
      </tp>
      <tp t="s">
        <v>Fac16</v>
        <stp/>
        <stp>Fac16</stp>
        <stp>-921983858</stp>
        <tr r="J17" s="1"/>
      </tp>
    </main>
    <main first="rtdsrv.02bb9809ab2143d0bb0cfa5f90da5188">
      <tp t="s">
        <v>Fac79</v>
        <stp/>
        <stp>Fac79</stp>
        <stp>1288827168</stp>
        <tr r="J80" s="1"/>
      </tp>
    </main>
    <main first="rtdsrv.02bb9809ab2143d0bb0cfa5f90da5188">
      <tp t="s">
        <v>-lapse104</v>
        <stp/>
        <stp>-lapse104</stp>
        <stp>472184765</stp>
        <tr r="T105" s="1"/>
      </tp>
    </main>
    <main first="rtdsrv.02bb9809ab2143d0bb0cfa5f90da5188">
      <tp t="s">
        <v>-lapse114</v>
        <stp/>
        <stp>-lapse114</stp>
        <stp>472184717</stp>
        <tr r="T115" s="1"/>
      </tp>
    </main>
    <main first="rtdsrv.02bb9809ab2143d0bb0cfa5f90da5188">
      <tp t="s">
        <v>FreqA</v>
        <stp/>
        <stp>FreqA</stp>
        <stp>-272257755</stp>
        <tr r="C19" s="1"/>
      </tp>
    </main>
    <main first="rtdsrv.02bb9809ab2143d0bb0cfa5f90da5188">
      <tp t="s">
        <v>clean73</v>
        <stp/>
        <stp>clean73</stp>
        <stp>-943224474</stp>
        <tr r="R74" s="1"/>
      </tp>
      <tp t="s">
        <v>clean77</v>
        <stp/>
        <stp>clean77</stp>
        <stp>-943224470</stp>
        <tr r="R78" s="1"/>
      </tp>
      <tp t="s">
        <v>clean70</v>
        <stp/>
        <stp>clean70</stp>
        <stp>-943224471</stp>
        <tr r="R71" s="1"/>
      </tp>
      <tp t="s">
        <v>clean71</v>
        <stp/>
        <stp>clean71</stp>
        <stp>-943224472</stp>
        <tr r="R72" s="1"/>
      </tp>
      <tp t="s">
        <v>clean72</v>
        <stp/>
        <stp>clean72</stp>
        <stp>-943224473</stp>
        <tr r="R73" s="1"/>
      </tp>
    </main>
    <main first="rtdsrv.02bb9809ab2143d0bb0cfa5f90da5188">
      <tp t="s">
        <v>clean75</v>
        <stp/>
        <stp>clean75</stp>
        <stp>-943224468</stp>
        <tr r="R76" s="1"/>
      </tp>
      <tp t="s">
        <v>clean76</v>
        <stp/>
        <stp>clean76</stp>
        <stp>-943224469</stp>
        <tr r="R77" s="1"/>
      </tp>
      <tp t="s">
        <v>clean79</v>
        <stp/>
        <stp>clean79</stp>
        <stp>-943224464</stp>
        <tr r="R80" s="1"/>
      </tp>
      <tp t="s">
        <v>clean74</v>
        <stp/>
        <stp>clean74</stp>
        <stp>-943224467</stp>
        <tr r="R75" s="1"/>
      </tp>
      <tp t="s">
        <v>clean78</v>
        <stp/>
        <stp>clean78</stp>
        <stp>-943224463</stp>
        <tr r="R79" s="1"/>
      </tp>
    </main>
    <main first="rtdsrv.02bb9809ab2143d0bb0cfa5f90da5188">
      <tp t="s">
        <v>clean30</v>
        <stp/>
        <stp>clean30</stp>
        <stp>1382374357</stp>
        <tr r="R31" s="1"/>
      </tp>
      <tp t="s">
        <v>clean31</v>
        <stp/>
        <stp>clean31</stp>
        <stp>1382374356</stp>
        <tr r="R32" s="1"/>
      </tp>
      <tp t="s">
        <v>clean32</v>
        <stp/>
        <stp>clean32</stp>
        <stp>1382374355</stp>
        <tr r="R33" s="1"/>
      </tp>
      <tp t="s">
        <v>clean33</v>
        <stp/>
        <stp>clean33</stp>
        <stp>1382374354</stp>
        <tr r="R34" s="1"/>
      </tp>
      <tp t="s">
        <v>clean36</v>
        <stp/>
        <stp>clean36</stp>
        <stp>1382374359</stp>
        <tr r="R37" s="1"/>
      </tp>
      <tp t="s">
        <v>clean37</v>
        <stp/>
        <stp>clean37</stp>
        <stp>1382374358</stp>
        <tr r="R38" s="1"/>
      </tp>
      <tp t="s">
        <v>clean38</v>
        <stp/>
        <stp>clean38</stp>
        <stp>1382374365</stp>
        <tr r="R39" s="1"/>
      </tp>
      <tp t="s">
        <v>clean39</v>
        <stp/>
        <stp>clean39</stp>
        <stp>1382374364</stp>
        <tr r="R40" s="1"/>
      </tp>
      <tp t="s">
        <v>clean34</v>
        <stp/>
        <stp>clean34</stp>
        <stp>1382374361</stp>
        <tr r="R35" s="1"/>
      </tp>
      <tp t="s">
        <v>clean35</v>
        <stp/>
        <stp>clean35</stp>
        <stp>1382374360</stp>
        <tr r="R36" s="1"/>
      </tp>
      <tp t="s">
        <v>-EngineFlatYield4</v>
        <stp/>
        <stp>-EngineFlatYield4</stp>
        <stp>-1348446284</stp>
        <tr r="C38" s="1"/>
      </tp>
    </main>
    <main first="rtdsrv.02bb9809ab2143d0bb0cfa5f90da5188">
      <tp t="s">
        <v>clean100</v>
        <stp/>
        <stp>clean100</stp>
        <stp>-2083799781</stp>
        <tr r="R101" s="1"/>
      </tp>
      <tp t="s">
        <v>clean110</v>
        <stp/>
        <stp>clean110</stp>
        <stp>-2083799782</stp>
        <tr r="R111" s="1"/>
      </tp>
      <tp t="s">
        <v>clean120</v>
        <stp/>
        <stp>clean120</stp>
        <stp>-2083799783</stp>
        <tr r="R121" s="1"/>
      </tp>
      <tp t="s">
        <v>clean48</v>
        <stp/>
        <stp>clean48</stp>
        <stp>1785658892</stp>
        <tr r="R49" s="1"/>
      </tp>
      <tp t="s">
        <v>clean49</v>
        <stp/>
        <stp>clean49</stp>
        <stp>1785658891</stp>
        <tr r="R50" s="1"/>
      </tp>
      <tp t="s">
        <v>clean46</v>
        <stp/>
        <stp>clean46</stp>
        <stp>1785658886</stp>
        <tr r="R47" s="1"/>
      </tp>
      <tp t="s">
        <v>clean45</v>
        <stp/>
        <stp>clean45</stp>
        <stp>1785658887</stp>
        <tr r="R46" s="1"/>
      </tp>
      <tp t="s">
        <v>clean40</v>
        <stp/>
        <stp>clean40</stp>
        <stp>1785658884</stp>
        <tr r="R41" s="1"/>
      </tp>
      <tp t="s">
        <v>clean47</v>
        <stp/>
        <stp>clean47</stp>
        <stp>1785658885</stp>
        <tr r="R48" s="1"/>
      </tp>
      <tp t="s">
        <v>clean42</v>
        <stp/>
        <stp>clean42</stp>
        <stp>1785658882</stp>
        <tr r="R43" s="1"/>
      </tp>
      <tp t="s">
        <v>clean41</v>
        <stp/>
        <stp>clean41</stp>
        <stp>1785658883</stp>
        <tr r="R42" s="1"/>
      </tp>
      <tp t="s">
        <v>clean43</v>
        <stp/>
        <stp>clean43</stp>
        <stp>1785658881</stp>
        <tr r="R44" s="1"/>
      </tp>
      <tp t="s">
        <v>clean44</v>
        <stp/>
        <stp>clean44</stp>
        <stp>1785658888</stp>
        <tr r="R45" s="1"/>
      </tp>
    </main>
    <main first="rtdsrv.02bb9809ab2143d0bb0cfa5f90da5188">
      <tp t="s">
        <v>-lapse108</v>
        <stp/>
        <stp>-lapse108</stp>
        <stp>314338429</stp>
        <tr r="T109" s="1"/>
      </tp>
    </main>
    <main first="rtdsrv.02bb9809ab2143d0bb0cfa5f90da5188">
      <tp t="s">
        <v>FreqS</v>
        <stp/>
        <stp>FreqS</stp>
        <stp>1704154923</stp>
        <tr r="C20" s="1"/>
      </tp>
    </main>
    <main first="rtdsrv.02bb9809ab2143d0bb0cfa5f90da5188">
      <tp t="s">
        <v>-Bond18</v>
        <stp/>
        <stp>-Bond18</stp>
        <stp>-503007396</stp>
        <tr r="Q19" s="1"/>
      </tp>
      <tp t="s">
        <v>-Bond19</v>
        <stp/>
        <stp>-Bond19</stp>
        <stp>-503007396</stp>
        <tr r="Q20" s="1"/>
      </tp>
      <tp t="s">
        <v>-Bond10</v>
        <stp/>
        <stp>-Bond10</stp>
        <stp>-503007396</stp>
        <tr r="Q11" s="1"/>
      </tp>
      <tp t="s">
        <v>-Bond11</v>
        <stp/>
        <stp>-Bond11</stp>
        <stp>-503007396</stp>
        <tr r="Q12" s="1"/>
      </tp>
      <tp t="s">
        <v>-Bond12</v>
        <stp/>
        <stp>-Bond12</stp>
        <stp>-503007396</stp>
        <tr r="Q13" s="1"/>
      </tp>
      <tp t="s">
        <v>-Bond13</v>
        <stp/>
        <stp>-Bond13</stp>
        <stp>-503007396</stp>
        <tr r="Q14" s="1"/>
      </tp>
      <tp t="s">
        <v>-Bond14</v>
        <stp/>
        <stp>-Bond14</stp>
        <stp>-503007396</stp>
        <tr r="Q15" s="1"/>
      </tp>
      <tp t="s">
        <v>-Bond15</v>
        <stp/>
        <stp>-Bond15</stp>
        <stp>-503007396</stp>
        <tr r="Q16" s="1"/>
      </tp>
      <tp t="s">
        <v>-Bond16</v>
        <stp/>
        <stp>-Bond16</stp>
        <stp>-503007396</stp>
        <tr r="Q17" s="1"/>
      </tp>
      <tp t="s">
        <v>-Bond17</v>
        <stp/>
        <stp>-Bond17</stp>
        <stp>-503007396</stp>
        <tr r="Q18" s="1"/>
      </tp>
      <tp t="s">
        <v>-Bond30</v>
        <stp/>
        <stp>-Bond30</stp>
        <stp>-503007396</stp>
        <tr r="Q31" s="1"/>
      </tp>
      <tp t="s">
        <v>-Bond28</v>
        <stp/>
        <stp>-Bond28</stp>
        <stp>-503007396</stp>
        <tr r="Q29" s="1"/>
      </tp>
      <tp t="s">
        <v>-Bond29</v>
        <stp/>
        <stp>-Bond29</stp>
        <stp>-503007396</stp>
        <tr r="Q30" s="1"/>
      </tp>
      <tp t="s">
        <v>-Bond20</v>
        <stp/>
        <stp>-Bond20</stp>
        <stp>-503007396</stp>
        <tr r="Q21" s="1"/>
      </tp>
      <tp t="s">
        <v>-Bond21</v>
        <stp/>
        <stp>-Bond21</stp>
        <stp>-503007396</stp>
        <tr r="Q22" s="1"/>
      </tp>
      <tp t="s">
        <v>-Bond22</v>
        <stp/>
        <stp>-Bond22</stp>
        <stp>-503007396</stp>
        <tr r="Q23" s="1"/>
      </tp>
      <tp t="s">
        <v>-Bond23</v>
        <stp/>
        <stp>-Bond23</stp>
        <stp>-503007396</stp>
        <tr r="Q24" s="1"/>
      </tp>
      <tp t="s">
        <v>-Bond24</v>
        <stp/>
        <stp>-Bond24</stp>
        <stp>-503007396</stp>
        <tr r="Q25" s="1"/>
      </tp>
      <tp t="s">
        <v>-Bond25</v>
        <stp/>
        <stp>-Bond25</stp>
        <stp>-503007396</stp>
        <tr r="Q26" s="1"/>
      </tp>
      <tp t="s">
        <v>-Bond26</v>
        <stp/>
        <stp>-Bond26</stp>
        <stp>-503007396</stp>
        <tr r="Q27" s="1"/>
      </tp>
      <tp t="s">
        <v>-Bond27</v>
        <stp/>
        <stp>-Bond27</stp>
        <stp>-503007396</stp>
        <tr r="Q28" s="1"/>
      </tp>
    </main>
    <main first="rtdsrv.02bb9809ab2143d0bb0cfa5f90da5188">
      <tp t="s">
        <v>clean106</v>
        <stp/>
        <stp>clean106</stp>
        <stp>-1277230727</stp>
        <tr r="R107" s="1"/>
      </tp>
      <tp t="s">
        <v>clean116</v>
        <stp/>
        <stp>clean116</stp>
        <stp>-1277230728</stp>
        <tr r="R117" s="1"/>
      </tp>
    </main>
    <main first="rtdsrv.02bb9809ab2143d0bb0cfa5f90da5188">
      <tp t="s">
        <v>-Bond78</v>
        <stp/>
        <stp>-Bond78</stp>
        <stp>-503007428</stp>
        <tr r="Q79" s="1"/>
      </tp>
      <tp t="s">
        <v>-Bond79</v>
        <stp/>
        <stp>-Bond79</stp>
        <stp>-503007428</stp>
        <tr r="Q80" s="1"/>
      </tp>
      <tp t="s">
        <v>-Bond70</v>
        <stp/>
        <stp>-Bond70</stp>
        <stp>-503007428</stp>
        <tr r="Q71" s="1"/>
      </tp>
      <tp t="s">
        <v>-Bond71</v>
        <stp/>
        <stp>-Bond71</stp>
        <stp>-503007428</stp>
        <tr r="Q72" s="1"/>
      </tp>
      <tp t="s">
        <v>-Bond72</v>
        <stp/>
        <stp>-Bond72</stp>
        <stp>-503007428</stp>
        <tr r="Q73" s="1"/>
      </tp>
      <tp t="s">
        <v>-Bond73</v>
        <stp/>
        <stp>-Bond73</stp>
        <stp>-503007428</stp>
        <tr r="Q74" s="1"/>
      </tp>
      <tp t="s">
        <v>-Bond74</v>
        <stp/>
        <stp>-Bond74</stp>
        <stp>-503007428</stp>
        <tr r="Q75" s="1"/>
      </tp>
      <tp t="s">
        <v>-Bond75</v>
        <stp/>
        <stp>-Bond75</stp>
        <stp>-503007428</stp>
        <tr r="Q76" s="1"/>
      </tp>
      <tp t="s">
        <v>-Bond76</v>
        <stp/>
        <stp>-Bond76</stp>
        <stp>-503007428</stp>
        <tr r="Q77" s="1"/>
      </tp>
      <tp t="s">
        <v>-Bond77</v>
        <stp/>
        <stp>-Bond77</stp>
        <stp>-503007428</stp>
        <tr r="Q78" s="1"/>
      </tp>
      <tp t="s">
        <v>-Bond68</v>
        <stp/>
        <stp>-Bond68</stp>
        <stp>-503007428</stp>
        <tr r="Q69" s="1"/>
      </tp>
      <tp t="s">
        <v>-Bond69</v>
        <stp/>
        <stp>-Bond69</stp>
        <stp>-503007428</stp>
        <tr r="Q70" s="1"/>
      </tp>
      <tp t="s">
        <v>-Bond61</v>
        <stp/>
        <stp>-Bond61</stp>
        <stp>-503007428</stp>
        <tr r="Q62" s="1"/>
      </tp>
      <tp t="s">
        <v>-Bond62</v>
        <stp/>
        <stp>-Bond62</stp>
        <stp>-503007428</stp>
        <tr r="Q63" s="1"/>
      </tp>
      <tp t="s">
        <v>-Bond63</v>
        <stp/>
        <stp>-Bond63</stp>
        <stp>-503007428</stp>
        <tr r="Q64" s="1"/>
      </tp>
      <tp t="s">
        <v>-Bond64</v>
        <stp/>
        <stp>-Bond64</stp>
        <stp>-503007428</stp>
        <tr r="Q65" s="1"/>
      </tp>
      <tp t="s">
        <v>-Bond65</v>
        <stp/>
        <stp>-Bond65</stp>
        <stp>-503007428</stp>
        <tr r="Q66" s="1"/>
      </tp>
      <tp t="s">
        <v>-Bond66</v>
        <stp/>
        <stp>-Bond66</stp>
        <stp>-503007428</stp>
        <tr r="Q67" s="1"/>
      </tp>
      <tp t="s">
        <v>-Bond67</v>
        <stp/>
        <stp>-Bond67</stp>
        <stp>-503007428</stp>
        <tr r="Q68" s="1"/>
      </tp>
      <tp t="s">
        <v>-Bond90</v>
        <stp/>
        <stp>-Bond90</stp>
        <stp>-503007428</stp>
        <tr r="Q91" s="1"/>
      </tp>
      <tp t="s">
        <v>-Bond88</v>
        <stp/>
        <stp>-Bond88</stp>
        <stp>-503007428</stp>
        <tr r="Q89" s="1"/>
      </tp>
      <tp t="s">
        <v>-Bond89</v>
        <stp/>
        <stp>-Bond89</stp>
        <stp>-503007428</stp>
        <tr r="Q90" s="1"/>
      </tp>
      <tp t="s">
        <v>-Bond80</v>
        <stp/>
        <stp>-Bond80</stp>
        <stp>-503007428</stp>
        <tr r="Q81" s="1"/>
      </tp>
      <tp t="s">
        <v>-Bond81</v>
        <stp/>
        <stp>-Bond81</stp>
        <stp>-503007428</stp>
        <tr r="Q82" s="1"/>
      </tp>
      <tp t="s">
        <v>-Bond82</v>
        <stp/>
        <stp>-Bond82</stp>
        <stp>-503007428</stp>
        <tr r="Q83" s="1"/>
      </tp>
      <tp t="s">
        <v>-Bond83</v>
        <stp/>
        <stp>-Bond83</stp>
        <stp>-503007428</stp>
        <tr r="Q84" s="1"/>
      </tp>
      <tp t="s">
        <v>-Bond84</v>
        <stp/>
        <stp>-Bond84</stp>
        <stp>-503007428</stp>
        <tr r="Q85" s="1"/>
      </tp>
      <tp t="s">
        <v>-Bond85</v>
        <stp/>
        <stp>-Bond85</stp>
        <stp>-503007428</stp>
        <tr r="Q86" s="1"/>
      </tp>
      <tp t="s">
        <v>-Bond86</v>
        <stp/>
        <stp>-Bond86</stp>
        <stp>-503007428</stp>
        <tr r="Q87" s="1"/>
      </tp>
      <tp t="s">
        <v>-Bond87</v>
        <stp/>
        <stp>-Bond87</stp>
        <stp>-503007428</stp>
        <tr r="Q88" s="1"/>
      </tp>
      <tp t="s">
        <v>-Bond98</v>
        <stp/>
        <stp>-Bond98</stp>
        <stp>-503007476</stp>
        <tr r="Q99" s="1"/>
      </tp>
      <tp t="s">
        <v>-Bond99</v>
        <stp/>
        <stp>-Bond99</stp>
        <stp>-503007476</stp>
        <tr r="Q100" s="1"/>
      </tp>
      <tp t="s">
        <v>-Bond91</v>
        <stp/>
        <stp>-Bond91</stp>
        <stp>-503007476</stp>
        <tr r="Q92" s="1"/>
      </tp>
      <tp t="s">
        <v>-Bond92</v>
        <stp/>
        <stp>-Bond92</stp>
        <stp>-503007476</stp>
        <tr r="Q93" s="1"/>
      </tp>
      <tp t="s">
        <v>-Bond93</v>
        <stp/>
        <stp>-Bond93</stp>
        <stp>-503007476</stp>
        <tr r="Q94" s="1"/>
      </tp>
      <tp t="s">
        <v>-Bond94</v>
        <stp/>
        <stp>-Bond94</stp>
        <stp>-503007476</stp>
        <tr r="Q95" s="1"/>
      </tp>
      <tp t="s">
        <v>-Bond95</v>
        <stp/>
        <stp>-Bond95</stp>
        <stp>-503007476</stp>
        <tr r="Q96" s="1"/>
      </tp>
      <tp t="s">
        <v>-Bond96</v>
        <stp/>
        <stp>-Bond96</stp>
        <stp>-503007476</stp>
        <tr r="Q97" s="1"/>
      </tp>
      <tp t="s">
        <v>-Bond97</v>
        <stp/>
        <stp>-Bond97</stp>
        <stp>-503007476</stp>
        <tr r="Q98" s="1"/>
      </tp>
      <tp t="s">
        <v>-Bond60</v>
        <stp/>
        <stp>-Bond60</stp>
        <stp>-503007444</stp>
        <tr r="Q61" s="1"/>
      </tp>
      <tp t="s">
        <v>-Bond58</v>
        <stp/>
        <stp>-Bond58</stp>
        <stp>-503007444</stp>
        <tr r="Q59" s="1"/>
      </tp>
      <tp t="s">
        <v>-Bond59</v>
        <stp/>
        <stp>-Bond59</stp>
        <stp>-503007444</stp>
        <tr r="Q60" s="1"/>
      </tp>
      <tp t="s">
        <v>-Bond50</v>
        <stp/>
        <stp>-Bond50</stp>
        <stp>-503007444</stp>
        <tr r="Q51" s="1"/>
      </tp>
      <tp t="s">
        <v>-Bond51</v>
        <stp/>
        <stp>-Bond51</stp>
        <stp>-503007444</stp>
        <tr r="Q52" s="1"/>
      </tp>
      <tp t="s">
        <v>-Bond52</v>
        <stp/>
        <stp>-Bond52</stp>
        <stp>-503007444</stp>
        <tr r="Q53" s="1"/>
      </tp>
      <tp t="s">
        <v>-Bond53</v>
        <stp/>
        <stp>-Bond53</stp>
        <stp>-503007444</stp>
        <tr r="Q54" s="1"/>
      </tp>
      <tp t="s">
        <v>-Bond54</v>
        <stp/>
        <stp>-Bond54</stp>
        <stp>-503007444</stp>
        <tr r="Q55" s="1"/>
      </tp>
      <tp t="s">
        <v>-Bond55</v>
        <stp/>
        <stp>-Bond55</stp>
        <stp>-503007444</stp>
        <tr r="Q56" s="1"/>
      </tp>
      <tp t="s">
        <v>-Bond56</v>
        <stp/>
        <stp>-Bond56</stp>
        <stp>-503007444</stp>
        <tr r="Q57" s="1"/>
      </tp>
      <tp t="s">
        <v>-Bond57</v>
        <stp/>
        <stp>-Bond57</stp>
        <stp>-503007444</stp>
        <tr r="Q58" s="1"/>
      </tp>
      <tp t="s">
        <v>-Bond48</v>
        <stp/>
        <stp>-Bond48</stp>
        <stp>-503007444</stp>
        <tr r="Q49" s="1"/>
      </tp>
      <tp t="s">
        <v>-Bond49</v>
        <stp/>
        <stp>-Bond49</stp>
        <stp>-503007444</stp>
        <tr r="Q50" s="1"/>
      </tp>
      <tp t="s">
        <v>-Bond40</v>
        <stp/>
        <stp>-Bond40</stp>
        <stp>-503007444</stp>
        <tr r="Q41" s="1"/>
      </tp>
      <tp t="s">
        <v>-Bond41</v>
        <stp/>
        <stp>-Bond41</stp>
        <stp>-503007444</stp>
        <tr r="Q42" s="1"/>
      </tp>
      <tp t="s">
        <v>-Bond42</v>
        <stp/>
        <stp>-Bond42</stp>
        <stp>-503007444</stp>
        <tr r="Q43" s="1"/>
      </tp>
      <tp t="s">
        <v>-Bond43</v>
        <stp/>
        <stp>-Bond43</stp>
        <stp>-503007444</stp>
        <tr r="Q44" s="1"/>
      </tp>
      <tp t="s">
        <v>-Bond44</v>
        <stp/>
        <stp>-Bond44</stp>
        <stp>-503007444</stp>
        <tr r="Q45" s="1"/>
      </tp>
      <tp t="s">
        <v>-Bond45</v>
        <stp/>
        <stp>-Bond45</stp>
        <stp>-503007444</stp>
        <tr r="Q46" s="1"/>
      </tp>
      <tp t="s">
        <v>-Bond46</v>
        <stp/>
        <stp>-Bond46</stp>
        <stp>-503007444</stp>
        <tr r="Q47" s="1"/>
      </tp>
      <tp t="s">
        <v>-Bond47</v>
        <stp/>
        <stp>-Bond47</stp>
        <stp>-503007444</stp>
        <tr r="Q48" s="1"/>
      </tp>
      <tp t="s">
        <v>-Bond38</v>
        <stp/>
        <stp>-Bond38</stp>
        <stp>-503007444</stp>
        <tr r="Q39" s="1"/>
      </tp>
      <tp t="s">
        <v>-Bond39</v>
        <stp/>
        <stp>-Bond39</stp>
        <stp>-503007444</stp>
        <tr r="Q40" s="1"/>
      </tp>
      <tp t="s">
        <v>-Bond31</v>
        <stp/>
        <stp>-Bond31</stp>
        <stp>-503007444</stp>
        <tr r="Q32" s="1"/>
      </tp>
      <tp t="s">
        <v>-Bond32</v>
        <stp/>
        <stp>-Bond32</stp>
        <stp>-503007444</stp>
        <tr r="Q33" s="1"/>
      </tp>
      <tp t="s">
        <v>-Bond33</v>
        <stp/>
        <stp>-Bond33</stp>
        <stp>-503007444</stp>
        <tr r="Q34" s="1"/>
      </tp>
      <tp t="s">
        <v>-Bond34</v>
        <stp/>
        <stp>-Bond34</stp>
        <stp>-503007444</stp>
        <tr r="Q35" s="1"/>
      </tp>
      <tp t="s">
        <v>-Bond35</v>
        <stp/>
        <stp>-Bond35</stp>
        <stp>-503007444</stp>
        <tr r="Q36" s="1"/>
      </tp>
      <tp t="s">
        <v>-Bond36</v>
        <stp/>
        <stp>-Bond36</stp>
        <stp>-503007444</stp>
        <tr r="Q37" s="1"/>
      </tp>
      <tp t="s">
        <v>-Bond37</v>
        <stp/>
        <stp>-Bond37</stp>
        <stp>-503007444</stp>
        <tr r="Q38" s="1"/>
      </tp>
    </main>
    <main first="rtdsrv.02bb9809ab2143d0bb0cfa5f90da5188">
      <tp t="s">
        <v>-lapse118</v>
        <stp/>
        <stp>-lapse118</stp>
        <stp>314338381</stp>
        <tr r="T119" s="1"/>
      </tp>
    </main>
    <main first="rtdsrv.02bb9809ab2143d0bb0cfa5f90da5188">
      <tp t="s">
        <v>clean103</v>
        <stp/>
        <stp>clean103</stp>
        <stp>-1680515254</stp>
        <tr r="R104" s="1"/>
      </tp>
      <tp t="s">
        <v>clean113</v>
        <stp/>
        <stp>clean113</stp>
        <stp>-1680515255</stp>
        <tr r="R114" s="1"/>
      </tp>
    </main>
    <main first="rtdsrv.02bb9809ab2143d0bb0cfa5f90da5188">
      <tp t="s">
        <v>clean118</v>
        <stp/>
        <stp>clean118</stp>
        <stp>-1727569422</stp>
        <tr r="R119" s="1"/>
      </tp>
      <tp t="s">
        <v>clean108</v>
        <stp/>
        <stp>clean108</stp>
        <stp>-1727569421</stp>
        <tr r="R109" s="1"/>
      </tp>
    </main>
    <main first="rtdsrv.02bb9809ab2143d0bb0cfa5f90da5188">
      <tp t="s">
        <v>Fac116</v>
        <stp/>
        <stp>Fac116</stp>
        <stp>-1415008642</stp>
        <tr r="J117" s="1"/>
      </tp>
    </main>
    <main first="rtdsrv.02bb9809ab2143d0bb0cfa5f90da5188">
      <tp t="s">
        <v>-Mat5</v>
        <stp/>
        <stp>-Mat5</stp>
        <stp>-1355295843</stp>
        <tr r="C16" s="1"/>
      </tp>
    </main>
    <main first="rtdsrv.02bb9809ab2143d0bb0cfa5f90da5188">
      <tp t="s">
        <v>-Mat2</v>
        <stp/>
        <stp>-Mat2</stp>
        <stp>541672349</stp>
        <tr r="C13" s="1"/>
      </tp>
    </main>
    <main first="rtdsrv.02bb9809ab2143d0bb0cfa5f90da5188">
      <tp t="s">
        <v>Fac112</v>
        <stp/>
        <stp>Fac112</stp>
        <stp>-2142663377</stp>
        <tr r="J113" s="1"/>
      </tp>
    </main>
    <main first="rtdsrv.02bb9809ab2143d0bb0cfa5f90da5188">
      <tp t="s">
        <v>Fac104</v>
        <stp/>
        <stp>Fac104</stp>
        <stp>-1198124947</stp>
        <tr r="J105" s="1"/>
      </tp>
    </main>
    <main first="rtdsrv.8227e8e2ee61490e9b2fbe314f2a278f">
      <tp>
        <v>170.96321662961373</v>
        <stp/>
        <stp>-lapse4</stp>
        <stp/>
        <tr r="V5" s="1"/>
      </tp>
      <tp>
        <v>191.76276408480564</v>
        <stp/>
        <stp>-lapse5</stp>
        <stp/>
        <tr r="V6" s="1"/>
      </tp>
      <tp>
        <v>112.10083774440101</v>
        <stp/>
        <stp>-lapse6</stp>
        <stp/>
        <tr r="V7" s="1"/>
      </tp>
      <tp>
        <v>125.77266531901606</v>
        <stp/>
        <stp>-lapse7</stp>
        <stp/>
        <tr r="V8" s="1"/>
      </tp>
    </main>
    <main first="rtdsrv.8227e8e2ee61490e9b2fbe314f2a278f">
      <tp>
        <v>112.10083774440101</v>
        <stp/>
        <stp>-lapse1</stp>
        <stp/>
        <tr r="V2" s="1"/>
      </tp>
      <tp>
        <v>125.77266531901606</v>
        <stp/>
        <stp>-lapse2</stp>
        <stp/>
        <tr r="V3" s="1"/>
      </tp>
      <tp>
        <v>150.97892111305731</v>
        <stp/>
        <stp>-lapse3</stp>
        <stp/>
        <tr r="V4" s="1"/>
      </tp>
    </main>
    <main first="rtdsrv.02bb9809ab2143d0bb0cfa5f90da5188">
      <tp t="s">
        <v>Fac93</v>
        <stp/>
        <stp>Fac93</stp>
        <stp>-1608965449</stp>
        <tr r="J94" s="1"/>
      </tp>
    </main>
    <main first="rtdsrv.8227e8e2ee61490e9b2fbe314f2a278f">
      <tp>
        <v>150.97892111305731</v>
        <stp/>
        <stp>-lapse8</stp>
        <stp/>
        <tr r="V9" s="1"/>
      </tp>
      <tp>
        <v>170.96321662961373</v>
        <stp/>
        <stp>-lapse9</stp>
        <stp/>
        <tr r="V10" s="1"/>
      </tp>
    </main>
    <main first="rtdsrv.02bb9809ab2143d0bb0cfa5f90da5188">
      <tp t="s">
        <v>-Mat1</v>
        <stp/>
        <stp>-Mat1</stp>
        <stp>541664157</stp>
        <tr r="C12" s="1"/>
      </tp>
    </main>
    <main first="rtdsrv.02bb9809ab2143d0bb0cfa5f90da5188">
      <tp t="s">
        <v>Fac98</v>
        <stp/>
        <stp>Fac98</stp>
        <stp>-1885516896</stp>
        <tr r="J99" s="1"/>
      </tp>
    </main>
    <main first="rtdsrv.02bb9809ab2143d0bb0cfa5f90da5188">
      <tp t="s">
        <v>Fac11</v>
        <stp/>
        <stp>Fac11</stp>
        <stp>-1548523551</stp>
        <tr r="J12" s="1"/>
      </tp>
      <tp t="s">
        <v>Fac70</v>
        <stp/>
        <stp>Fac70</stp>
        <stp>-1444771908</stp>
        <tr r="J71" s="1"/>
      </tp>
      <tp t="s">
        <v>Fac59</v>
        <stp/>
        <stp>Fac59</stp>
        <stp>-2069095449</stp>
        <tr r="J60" s="1"/>
      </tp>
      <tp t="s">
        <v>Fac42</v>
        <stp/>
        <stp>Fac42</stp>
        <stp>-1319450428</stp>
        <tr r="J43" s="1"/>
      </tp>
    </main>
    <main first="rtdsrv.02bb9809ab2143d0bb0cfa5f90da5188">
      <tp t="s">
        <v>-lapse105</v>
        <stp/>
        <stp>-lapse105</stp>
        <stp>1104953805</stp>
        <tr r="T106" s="1"/>
      </tp>
    </main>
    <main first="rtdsrv.02bb9809ab2143d0bb0cfa5f90da5188">
      <tp t="s">
        <v>-lapse115</v>
        <stp/>
        <stp>-lapse115</stp>
        <stp>1104953821</stp>
        <tr r="T116" s="1"/>
      </tp>
    </main>
    <main first="rtdsrv.02bb9809ab2143d0bb0cfa5f90da5188">
      <tp t="s">
        <v>-lapse100</v>
        <stp/>
        <stp>-lapse100</stp>
        <stp>-965107971</stp>
        <tr r="T101" s="1"/>
      </tp>
    </main>
    <main first="rtdsrv.02bb9809ab2143d0bb0cfa5f90da5188">
      <tp t="s">
        <v>Fac60</v>
        <stp/>
        <stp>Fac60</stp>
        <stp>-1469074317</stp>
        <tr r="J61" s="1"/>
      </tp>
      <tp t="s">
        <v>Fac47</v>
        <stp/>
        <stp>Fac47</stp>
        <stp>-1532130870</stp>
        <tr r="J48" s="1"/>
      </tp>
    </main>
    <main first="rtdsrv.02bb9809ab2143d0bb0cfa5f90da5188">
      <tp t="s">
        <v>Fac110</v>
        <stp/>
        <stp>Fac110</stp>
        <stp>-1576052062</stp>
        <tr r="J111" s="1"/>
      </tp>
    </main>
    <main first="rtdsrv.02bb9809ab2143d0bb0cfa5f90da5188">
      <tp t="s">
        <v>Fac99</v>
        <stp/>
        <stp>Fac99</stp>
        <stp>-1509106240</stp>
        <tr r="J100" s="1"/>
      </tp>
    </main>
    <main first="rtdsrv.02bb9809ab2143d0bb0cfa5f90da5188">
      <tp t="s">
        <v>Fac91</v>
        <stp/>
        <stp>Fac91</stp>
        <stp>-1552302929</stp>
        <tr r="J92" s="1"/>
      </tp>
    </main>
    <main first="rtdsrv.02bb9809ab2143d0bb0cfa5f90da5188">
      <tp t="s">
        <v>Fac108</v>
        <stp/>
        <stp>Fac108</stp>
        <stp>-1482377723</stp>
        <tr r="J109" s="1"/>
      </tp>
    </main>
    <main first="rtdsrv.02bb9809ab2143d0bb0cfa5f90da5188">
      <tp t="s">
        <v>Fac46</v>
        <stp/>
        <stp>Fac46</stp>
        <stp>-1229799173</stp>
        <tr r="J47" s="1"/>
      </tp>
    </main>
    <main first="rtdsrv.02bb9809ab2143d0bb0cfa5f90da5188">
      <tp t="s">
        <v>Fac115</v>
        <stp/>
        <stp>Fac115</stp>
        <stp>-1111533565</stp>
        <tr r="J116" s="1"/>
      </tp>
    </main>
    <main first="rtdsrv.02bb9809ab2143d0bb0cfa5f90da5188">
      <tp t="s">
        <v>-dayCount</v>
        <stp/>
        <stp>-dayCount</stp>
        <stp>1443484981</stp>
        <tr r="B5" s="1"/>
      </tp>
    </main>
    <main first="rtdsrv.8227e8e2ee61490e9b2fbe314f2a278f">
      <tp>
        <v>99.19351964290108</v>
        <stp/>
        <stp>-lapse116</stp>
        <stp/>
        <tr r="V117" s="1"/>
      </tp>
    </main>
    <main first="rtdsrv.8227e8e2ee61490e9b2fbe314f2a278f">
      <tp>
        <v>109.64780976793928</v>
        <stp/>
        <stp>-lapse117</stp>
        <stp/>
        <tr r="V118" s="1"/>
      </tp>
      <tp>
        <v>123.29660140148803</v>
        <stp/>
        <stp>-lapse114</stp>
        <stp/>
        <tr r="V115" s="1"/>
      </tp>
    </main>
    <main first="rtdsrv.8227e8e2ee61490e9b2fbe314f2a278f">
      <tp>
        <v>130.0219028011044</v>
        <stp/>
        <stp>-lapse115</stp>
        <stp/>
        <tr r="V116" s="1"/>
      </tp>
    </main>
    <main first="rtdsrv.8227e8e2ee61490e9b2fbe314f2a278f">
      <tp>
        <v>109.64780976793928</v>
        <stp/>
        <stp>-lapse112</stp>
        <stp/>
        <tr r="V113" s="1"/>
      </tp>
      <tp>
        <v>120.30612161321964</v>
        <stp/>
        <stp>-lapse113</stp>
        <stp/>
        <tr r="V114" s="1"/>
      </tp>
    </main>
    <main first="rtdsrv.8227e8e2ee61490e9b2fbe314f2a278f">
      <tp>
        <v>130.0219028011044</v>
        <stp/>
        <stp>-lapse110</stp>
        <stp/>
        <tr r="V111" s="1"/>
      </tp>
    </main>
    <main first="rtdsrv.8227e8e2ee61490e9b2fbe314f2a278f">
      <tp>
        <v>99.19351964290108</v>
        <stp/>
        <stp>-lapse111</stp>
        <stp/>
        <tr r="V112" s="1"/>
      </tp>
    </main>
    <main first="rtdsrv.8227e8e2ee61490e9b2fbe314f2a278f">
      <tp>
        <v>120.30612161321964</v>
        <stp/>
        <stp>-lapse118</stp>
        <stp/>
        <tr r="V119" s="1"/>
      </tp>
    </main>
    <main first="rtdsrv.8227e8e2ee61490e9b2fbe314f2a278f">
      <tp>
        <v>123.29660140148803</v>
        <stp/>
        <stp>-lapse119</stp>
        <stp/>
        <tr r="V120" s="1"/>
      </tp>
    </main>
    <main first="rtdsrv.02bb9809ab2143d0bb0cfa5f90da5188">
      <tp t="s">
        <v>Fac17</v>
        <stp/>
        <stp>Fac17</stp>
        <stp>-1706086066</stp>
        <tr r="J18" s="1"/>
      </tp>
      <tp t="s">
        <v>Fac68</v>
        <stp/>
        <stp>Fac68</stp>
        <stp>-1062631415</stp>
        <tr r="J69" s="1"/>
      </tp>
      <tp t="s">
        <v>Fac37</v>
        <stp/>
        <stp>Fac37</stp>
        <stp>-1980028638</stp>
        <tr r="J38" s="1"/>
      </tp>
      <tp t="s">
        <v>-lapse119</v>
        <stp/>
        <stp>-lapse119</stp>
        <stp>1143682461</stp>
        <tr r="T120" s="1"/>
      </tp>
      <tp t="s">
        <v>-lapse109</v>
        <stp/>
        <stp>-lapse109</stp>
        <stp>1143682445</stp>
        <tr r="T110" s="1"/>
      </tp>
    </main>
    <main first="rtdsrv.8227e8e2ee61490e9b2fbe314f2a278f">
      <tp>
        <v>99.19351964290108</v>
        <stp/>
        <stp>-lapse106</stp>
        <stp/>
        <tr r="V107" s="1"/>
      </tp>
    </main>
    <main first="rtdsrv.8227e8e2ee61490e9b2fbe314f2a278f">
      <tp>
        <v>109.64780976793928</v>
        <stp/>
        <stp>-lapse107</stp>
        <stp/>
        <tr r="V108" s="1"/>
      </tp>
      <tp>
        <v>128.71994088741926</v>
        <stp/>
        <stp>-lapse104</stp>
        <stp/>
        <tr r="V105" s="1"/>
      </tp>
    </main>
    <main first="rtdsrv.8227e8e2ee61490e9b2fbe314f2a278f">
      <tp>
        <v>135.643159652512</v>
        <stp/>
        <stp>-lapse105</stp>
        <stp/>
        <tr r="V106" s="1"/>
      </tp>
      <tp>
        <v>111.88157448450143</v>
        <stp/>
        <stp>-lapse102</stp>
        <stp/>
        <tr r="V103" s="1"/>
      </tp>
    </main>
    <main first="rtdsrv.8227e8e2ee61490e9b2fbe314f2a278f">
      <tp>
        <v>122.8533256713142</v>
        <stp/>
        <stp>-lapse103</stp>
        <stp/>
        <tr r="V104" s="1"/>
      </tp>
    </main>
    <main first="rtdsrv.8227e8e2ee61490e9b2fbe314f2a278f">
      <tp>
        <v>135.643159652512</v>
        <stp/>
        <stp>-lapse100</stp>
        <stp/>
        <tr r="V101" s="1"/>
      </tp>
    </main>
    <main first="rtdsrv.8227e8e2ee61490e9b2fbe314f2a278f">
      <tp>
        <v>103.90753501708424</v>
        <stp/>
        <stp>-lapse101</stp>
        <stp/>
        <tr r="V102" s="1"/>
      </tp>
    </main>
    <main first="rtdsrv.8227e8e2ee61490e9b2fbe314f2a278f">
      <tp>
        <v>120.30612161321964</v>
        <stp/>
        <stp>-lapse108</stp>
        <stp/>
        <tr r="V109" s="1"/>
      </tp>
      <tp>
        <v>123.29660140148803</v>
        <stp/>
        <stp>-lapse109</stp>
        <stp/>
        <tr r="V110" s="1"/>
      </tp>
    </main>
    <main first="rtdsrv.02bb9809ab2143d0bb0cfa5f90da5188">
      <tp t="s">
        <v>Fac10</v>
        <stp/>
        <stp>Fac10</stp>
        <stp>-1287770091</stp>
        <tr r="J11" s="1"/>
      </tp>
      <tp t="s">
        <v>Fac24</v>
        <stp/>
        <stp>Fac24</stp>
        <stp>-1543913447</stp>
        <tr r="J25" s="1"/>
      </tp>
      <tp t="s">
        <v>Fac22</v>
        <stp/>
        <stp>Fac22</stp>
        <stp>-1272846507</stp>
        <tr r="J23" s="1"/>
      </tp>
      <tp t="s">
        <v>Fac50</v>
        <stp/>
        <stp>Fac50</stp>
        <stp>-1256431159</stp>
        <tr r="J51" s="1"/>
      </tp>
    </main>
    <main first="rtdsrv.02bb9809ab2143d0bb0cfa5f90da5188">
      <tp t="s">
        <v>-lapse117</v>
        <stp/>
        <stp>-lapse117</stp>
        <stp>-357749123</stp>
        <tr r="T118" s="1"/>
      </tp>
    </main>
    <main first="rtdsrv.02bb9809ab2143d0bb0cfa5f90da5188">
      <tp t="s">
        <v>-lapse107</v>
        <stp/>
        <stp>-lapse107</stp>
        <stp>-357749139</stp>
        <tr r="T108" s="1"/>
      </tp>
    </main>
    <main first="rtdsrv.02bb9809ab2143d0bb0cfa5f90da5188">
      <tp t="s">
        <v>Fac27</v>
        <stp/>
        <stp>Fac27</stp>
        <stp>-1186646236</stp>
        <tr r="J28" s="1"/>
      </tp>
    </main>
    <main first="rtdsrv.02bb9809ab2143d0bb0cfa5f90da5188">
      <tp t="s">
        <v>-lapse120</v>
        <stp/>
        <stp>-lapse120</stp>
        <stp>-965108067</stp>
        <tr r="T121" s="1"/>
      </tp>
    </main>
    <main first="rtdsrv.02bb9809ab2143d0bb0cfa5f90da5188">
      <tp t="s">
        <v>-lapse110</v>
        <stp/>
        <stp>-lapse110</stp>
        <stp>-965108019</stp>
        <tr r="T111" s="1"/>
      </tp>
    </main>
    <main first="rtdsrv.8227e8e2ee61490e9b2fbe314f2a278f">
      <tp>
        <v>130.0219028011044</v>
        <stp/>
        <stp>-lapse120</stp>
        <stp/>
        <tr r="V121" s="1"/>
      </tp>
    </main>
    <main first="rtdsrv.02bb9809ab2143d0bb0cfa5f90da5188">
      <tp t="s">
        <v>Fac53</v>
        <stp/>
        <stp>Fac53</stp>
        <stp>-2083047669</stp>
        <tr r="J54" s="1"/>
      </tp>
    </main>
    <main first="rtdsrv.02bb9809ab2143d0bb0cfa5f90da5188">
      <tp t="s">
        <v>Fac86</v>
        <stp/>
        <stp>Fac86</stp>
        <stp>-1312906082</stp>
        <tr r="J87" s="1"/>
      </tp>
    </main>
    <main first="rtdsrv.02bb9809ab2143d0bb0cfa5f90da5188">
      <tp t="s">
        <v>Fac119</v>
        <stp/>
        <stp>Fac119</stp>
        <stp>-1448442667</stp>
        <tr r="J120" s="1"/>
      </tp>
    </main>
    <main first="rtdsrv.02bb9809ab2143d0bb0cfa5f90da5188">
      <tp t="s">
        <v>Fac34</v>
        <stp/>
        <stp>Fac34</stp>
        <stp>-1432637127</stp>
        <tr r="J35" s="1"/>
      </tp>
    </main>
    <main first="rtdsrv.02bb9809ab2143d0bb0cfa5f90da5188">
      <tp t="s">
        <v>Fac72</v>
        <stp/>
        <stp>Fac72</stp>
        <stp>-1264661716</stp>
        <tr r="J73" s="1"/>
      </tp>
      <tp t="s">
        <v>-lapse112</v>
        <stp/>
        <stp>-lapse112</stp>
        <stp>1800080237</stp>
        <tr r="T113" s="1"/>
      </tp>
    </main>
    <main first="rtdsrv.02bb9809ab2143d0bb0cfa5f90da5188">
      <tp t="s">
        <v>Fac120</v>
        <stp/>
        <stp>Fac120</stp>
        <stp>-1364155945</stp>
        <tr r="J121" s="1"/>
      </tp>
    </main>
    <main first="rtdsrv.02bb9809ab2143d0bb0cfa5f90da5188">
      <tp t="s">
        <v>Fac36</v>
        <stp/>
        <stp>Fac36</stp>
        <stp>-1171485190</stp>
        <tr r="J37" s="1"/>
      </tp>
      <tp t="s">
        <v>Fac96</v>
        <stp/>
        <stp>Fac96</stp>
        <stp>-1150139015</stp>
        <tr r="J97" s="1"/>
      </tp>
    </main>
    <main first="rtdsrv.02bb9809ab2143d0bb0cfa5f90da5188">
      <tp t="s">
        <v>Fac73</v>
        <stp/>
        <stp>Fac73</stp>
        <stp>-2118009876</stp>
        <tr r="J74" s="1"/>
      </tp>
      <tp t="s">
        <v>-lapse102</v>
        <stp/>
        <stp>-lapse102</stp>
        <stp>1800080157</stp>
        <tr r="T103" s="1"/>
      </tp>
    </main>
    <main first="rtdsrv.02bb9809ab2143d0bb0cfa5f90da5188">
      <tp t="s">
        <v>-lapse111</v>
        <stp/>
        <stp>-lapse111</stp>
        <stp>-336500707</stp>
        <tr r="T112" s="1"/>
      </tp>
    </main>
    <main first="rtdsrv.02bb9809ab2143d0bb0cfa5f90da5188">
      <tp t="s">
        <v>-lapse101</v>
        <stp/>
        <stp>-lapse101</stp>
        <stp>-336500723</stp>
        <tr r="T102" s="1"/>
      </tp>
    </main>
    <main first="rtdsrv.02bb9809ab2143d0bb0cfa5f90da5188">
      <tp t="s">
        <v>-Mat3</v>
        <stp/>
        <stp>-Mat3</stp>
        <stp>-1355545699</stp>
        <tr r="C14" s="1"/>
      </tp>
    </main>
    <main first="rtdsrv.02bb9809ab2143d0bb0cfa5f90da5188">
      <tp t="s">
        <v>Fac61</v>
        <stp/>
        <stp>Fac61</stp>
        <stp>-1357104689</stp>
        <tr r="J62" s="1"/>
      </tp>
      <tp t="s">
        <v>Fac78</v>
        <stp/>
        <stp>Fac78</stp>
        <stp>-2008945944</stp>
        <tr r="J79" s="1"/>
      </tp>
      <tp t="s">
        <v>Fac45</v>
        <stp/>
        <stp>Fac45</stp>
        <stp>-1271076079</stp>
        <tr r="J46" s="1"/>
      </tp>
      <tp t="s">
        <v>Fac31</v>
        <stp/>
        <stp>Fac31</stp>
        <stp>-1799776867</stp>
        <tr r="J32" s="1"/>
      </tp>
    </main>
    <main first="rtdsrv.02bb9809ab2143d0bb0cfa5f90da5188">
      <tp t="s">
        <v>clean80</v>
        <stp/>
        <stp>clean80</stp>
        <stp>172520776</stp>
        <tr r="R81" s="1"/>
      </tp>
    </main>
    <main first="rtdsrv.02bb9809ab2143d0bb0cfa5f90da5188">
      <tp t="s">
        <v>clean55</v>
        <stp/>
        <stp>clean55</stp>
        <stp>219574946</stp>
        <tr r="R56" s="1"/>
      </tp>
    </main>
    <main first="rtdsrv.02bb9809ab2143d0bb0cfa5f90da5188">
      <tp t="s">
        <v>clean63</v>
        <stp/>
        <stp>clean63</stp>
        <stp>622859467</stp>
        <tr r="R64" s="1"/>
      </tp>
    </main>
    <main first="rtdsrv.02bb9809ab2143d0bb0cfa5f90da5188">
      <tp t="s">
        <v>-priceday</v>
        <stp/>
        <stp>-priceday</stp>
        <stp>-931882295</stp>
        <tr r="B4" s="1"/>
      </tp>
    </main>
    <main first="rtdsrv.8227e8e2ee61490e9b2fbe314f2a278f">
      <tp>
        <v>136.7536065748028</v>
        <stp/>
        <stp>-lapse48</stp>
        <stp/>
        <tr r="V49" s="1"/>
      </tp>
      <tp>
        <v>147.32447665667863</v>
        <stp/>
        <stp>-lapse49</stp>
        <stp/>
        <tr r="V50" s="1"/>
      </tp>
    </main>
    <main first="rtdsrv.8227e8e2ee61490e9b2fbe314f2a278f">
      <tp>
        <v>166.76944446519843</v>
        <stp/>
        <stp>-lapse40</stp>
        <stp/>
        <tr r="V41" s="1"/>
      </tp>
    </main>
    <main first="rtdsrv.8227e8e2ee61490e9b2fbe314f2a278f">
      <tp>
        <v>108.80998064388179</v>
        <stp/>
        <stp>-lapse41</stp>
        <stp/>
        <tr r="V42" s="1"/>
      </tp>
    </main>
    <main first="rtdsrv.8227e8e2ee61490e9b2fbe314f2a278f">
      <tp>
        <v>120.11267728709402</v>
        <stp/>
        <stp>-lapse42</stp>
        <stp/>
        <tr r="V43" s="1"/>
      </tp>
    </main>
    <main first="rtdsrv.8227e8e2ee61490e9b2fbe314f2a278f">
      <tp>
        <v>139.13421075831502</v>
        <stp/>
        <stp>-lapse43</stp>
        <stp/>
        <tr r="V44" s="1"/>
      </tp>
    </main>
    <main first="rtdsrv.8227e8e2ee61490e9b2fbe314f2a278f">
      <tp>
        <v>152.64042448465585</v>
        <stp/>
        <stp>-lapse44</stp>
        <stp/>
        <tr r="V45" s="1"/>
      </tp>
    </main>
    <main first="rtdsrv.8227e8e2ee61490e9b2fbe314f2a278f">
      <tp>
        <v>166.76944446519843</v>
        <stp/>
        <stp>-lapse45</stp>
        <stp/>
        <tr r="V46" s="1"/>
      </tp>
    </main>
    <main first="rtdsrv.8227e8e2ee61490e9b2fbe314f2a278f">
      <tp>
        <v>104.02265163354009</v>
        <stp/>
        <stp>-lapse46</stp>
        <stp/>
        <tr r="V47" s="1"/>
      </tp>
    </main>
    <main first="rtdsrv.8227e8e2ee61490e9b2fbe314f2a278f">
      <tp>
        <v>117.96144245220449</v>
        <stp/>
        <stp>-lapse47</stp>
        <stp/>
        <tr r="V48" s="1"/>
      </tp>
    </main>
    <main first="rtdsrv.8227e8e2ee61490e9b2fbe314f2a278f">
      <tp>
        <v>88.527005749869943</v>
        <stp/>
        <stp>clean109</stp>
        <stp/>
        <tr r="S110" s="1"/>
      </tp>
      <tp>
        <v>93.867032913295645</v>
        <stp/>
        <stp>clean108</stp>
        <stp/>
        <tr r="S109" s="1"/>
      </tp>
      <tp>
        <v>96.593055206778189</v>
        <stp/>
        <stp>clean101</stp>
        <stp/>
        <tr r="S102" s="1"/>
      </tp>
      <tp>
        <v>88.353489146538394</v>
        <stp/>
        <stp>clean100</stp>
        <stp/>
        <tr r="S101" s="1"/>
      </tp>
      <tp>
        <v>93.914709519952623</v>
        <stp/>
        <stp>clean103</stp>
        <stp/>
        <tr r="S104" s="1"/>
      </tp>
      <tp>
        <v>96.748189300561933</v>
        <stp/>
        <stp>clean102</stp>
        <stp/>
        <tr r="S103" s="1"/>
      </tp>
      <tp>
        <v>88.353489146538394</v>
        <stp/>
        <stp>clean105</stp>
        <stp/>
        <tr r="S106" s="1"/>
      </tp>
      <tp>
        <v>90.150974433807392</v>
        <stp/>
        <stp>clean104</stp>
        <stp/>
        <tr r="S105" s="1"/>
      </tp>
      <tp>
        <v>96.855372753982806</v>
        <stp/>
        <stp>clean107</stp>
        <stp/>
        <tr r="S108" s="1"/>
      </tp>
      <tp>
        <v>95.31940694642428</v>
        <stp/>
        <stp>clean106</stp>
        <stp/>
        <tr r="S107" s="1"/>
      </tp>
    </main>
    <main first="rtdsrv.02bb9809ab2143d0bb0cfa5f90da5188">
      <tp t="s">
        <v>clean102</v>
        <stp/>
        <stp>clean102</stp>
        <stp>1048368101</stp>
        <tr r="R103" s="1"/>
      </tp>
      <tp t="s">
        <v>clean112</v>
        <stp/>
        <stp>clean112</stp>
        <stp>1048368100</stp>
        <tr r="R113" s="1"/>
      </tp>
    </main>
    <main first="rtdsrv.02bb9809ab2143d0bb0cfa5f90da5188">
      <tp t="s">
        <v>clean81</v>
        <stp/>
        <stp>clean81</stp>
        <stp>172520775</stp>
        <tr r="R82" s="1"/>
      </tp>
    </main>
    <main first="rtdsrv.02bb9809ab2143d0bb0cfa5f90da5188">
      <tp t="s">
        <v>clean54</v>
        <stp/>
        <stp>clean54</stp>
        <stp>219574947</stp>
        <tr r="R55" s="1"/>
      </tp>
    </main>
    <main first="rtdsrv.02bb9809ab2143d0bb0cfa5f90da5188">
      <tp t="s">
        <v>clean62</v>
        <stp/>
        <stp>clean62</stp>
        <stp>622859468</stp>
        <tr r="R63" s="1"/>
      </tp>
    </main>
    <main first="rtdsrv.8227e8e2ee61490e9b2fbe314f2a278f">
      <tp>
        <v>136.7536065748028</v>
        <stp/>
        <stp>-lapse58</stp>
        <stp/>
        <tr r="V59" s="1"/>
      </tp>
      <tp>
        <v>147.32447665667863</v>
        <stp/>
        <stp>-lapse59</stp>
        <stp/>
        <tr r="V60" s="1"/>
      </tp>
    </main>
    <main first="rtdsrv.8227e8e2ee61490e9b2fbe314f2a278f">
      <tp>
        <v>161.28309302772101</v>
        <stp/>
        <stp>-lapse50</stp>
        <stp/>
        <tr r="V51" s="1"/>
      </tp>
    </main>
    <main first="rtdsrv.8227e8e2ee61490e9b2fbe314f2a278f">
      <tp>
        <v>104.02265163354009</v>
        <stp/>
        <stp>-lapse51</stp>
        <stp/>
        <tr r="V52" s="1"/>
      </tp>
    </main>
    <main first="rtdsrv.8227e8e2ee61490e9b2fbe314f2a278f">
      <tp>
        <v>117.96144245220449</v>
        <stp/>
        <stp>-lapse52</stp>
        <stp/>
        <tr r="V53" s="1"/>
      </tp>
    </main>
    <main first="rtdsrv.8227e8e2ee61490e9b2fbe314f2a278f">
      <tp>
        <v>136.7536065748028</v>
        <stp/>
        <stp>-lapse53</stp>
        <stp/>
        <tr r="V54" s="1"/>
      </tp>
    </main>
    <main first="rtdsrv.8227e8e2ee61490e9b2fbe314f2a278f">
      <tp>
        <v>147.32447665667863</v>
        <stp/>
        <stp>-lapse54</stp>
        <stp/>
        <tr r="V55" s="1"/>
      </tp>
    </main>
    <main first="rtdsrv.8227e8e2ee61490e9b2fbe314f2a278f">
      <tp>
        <v>161.28309302772101</v>
        <stp/>
        <stp>-lapse55</stp>
        <stp/>
        <tr r="V56" s="1"/>
      </tp>
    </main>
    <main first="rtdsrv.8227e8e2ee61490e9b2fbe314f2a278f">
      <tp>
        <v>104.02265163354009</v>
        <stp/>
        <stp>-lapse56</stp>
        <stp/>
        <tr r="V57" s="1"/>
      </tp>
    </main>
    <main first="rtdsrv.8227e8e2ee61490e9b2fbe314f2a278f">
      <tp>
        <v>117.96144245220449</v>
        <stp/>
        <stp>-lapse57</stp>
        <stp/>
        <tr r="V58" s="1"/>
      </tp>
    </main>
    <main first="rtdsrv.8227e8e2ee61490e9b2fbe314f2a278f">
      <tp>
        <v>88.527005749869943</v>
        <stp/>
        <stp>clean119</stp>
        <stp/>
        <tr r="S120" s="1"/>
      </tp>
      <tp>
        <v>93.867032913295645</v>
        <stp/>
        <stp>clean118</stp>
        <stp/>
        <tr r="S119" s="1"/>
      </tp>
      <tp>
        <v>95.31940694642428</v>
        <stp/>
        <stp>clean111</stp>
        <stp/>
        <tr r="S112" s="1"/>
      </tp>
      <tp>
        <v>86.631773192826969</v>
        <stp/>
        <stp>clean110</stp>
        <stp/>
        <tr r="S111" s="1"/>
      </tp>
    </main>
    <main first="rtdsrv.8227e8e2ee61490e9b2fbe314f2a278f">
      <tp>
        <v>93.867032913295645</v>
        <stp/>
        <stp>clean113</stp>
        <stp/>
        <tr r="S114" s="1"/>
      </tp>
      <tp>
        <v>96.855372753982806</v>
        <stp/>
        <stp>clean112</stp>
        <stp/>
        <tr r="S113" s="1"/>
      </tp>
      <tp>
        <v>86.631773192826969</v>
        <stp/>
        <stp>clean115</stp>
        <stp/>
        <tr r="S116" s="1"/>
      </tp>
      <tp>
        <v>88.527005749869943</v>
        <stp/>
        <stp>clean114</stp>
        <stp/>
        <tr r="S115" s="1"/>
      </tp>
      <tp>
        <v>96.855372753982806</v>
        <stp/>
        <stp>clean117</stp>
        <stp/>
        <tr r="S118" s="1"/>
      </tp>
      <tp>
        <v>95.31940694642428</v>
        <stp/>
        <stp>clean116</stp>
        <stp/>
        <tr r="S117" s="1"/>
      </tp>
    </main>
    <main first="rtdsrv.02bb9809ab2143d0bb0cfa5f90da5188">
      <tp t="s">
        <v>clean82</v>
        <stp/>
        <stp>clean82</stp>
        <stp>172520774</stp>
        <tr r="R83" s="1"/>
      </tp>
    </main>
    <main first="rtdsrv.02bb9809ab2143d0bb0cfa5f90da5188">
      <tp t="s">
        <v>clean57</v>
        <stp/>
        <stp>clean57</stp>
        <stp>219574944</stp>
        <tr r="R58" s="1"/>
      </tp>
    </main>
    <main first="rtdsrv.02bb9809ab2143d0bb0cfa5f90da5188">
      <tp t="s">
        <v>clean61</v>
        <stp/>
        <stp>clean61</stp>
        <stp>622859469</stp>
        <tr r="R62" s="1"/>
      </tp>
    </main>
    <main first="rtdsrv.8227e8e2ee61490e9b2fbe314f2a278f">
      <tp>
        <v>136.98380492995167</v>
        <stp/>
        <stp>-lapse68</stp>
        <stp/>
        <tr r="V69" s="1"/>
      </tp>
      <tp>
        <v>149.39591347378493</v>
        <stp/>
        <stp>-lapse69</stp>
        <stp/>
        <tr r="V70" s="1"/>
      </tp>
      <tp>
        <v>161.28309302772101</v>
        <stp/>
        <stp>-lapse60</stp>
        <stp/>
        <tr r="V61" s="1"/>
      </tp>
      <tp>
        <v>108.18920298520227</v>
        <stp/>
        <stp>-lapse61</stp>
        <stp/>
        <tr r="V62" s="1"/>
      </tp>
      <tp>
        <v>119.05707887621527</v>
        <stp/>
        <stp>-lapse62</stp>
        <stp/>
        <tr r="V63" s="1"/>
      </tp>
      <tp>
        <v>136.98380492995167</v>
        <stp/>
        <stp>-lapse63</stp>
        <stp/>
        <tr r="V64" s="1"/>
      </tp>
      <tp>
        <v>149.39591347378493</v>
        <stp/>
        <stp>-lapse64</stp>
        <stp/>
        <tr r="V65" s="1"/>
      </tp>
      <tp>
        <v>162.44525308711991</v>
        <stp/>
        <stp>-lapse65</stp>
        <stp/>
        <tr r="V66" s="1"/>
      </tp>
      <tp>
        <v>108.18920298520227</v>
        <stp/>
        <stp>-lapse66</stp>
        <stp/>
        <tr r="V67" s="1"/>
      </tp>
      <tp>
        <v>119.05707887621527</v>
        <stp/>
        <stp>-lapse67</stp>
        <stp/>
        <tr r="V68" s="1"/>
      </tp>
    </main>
    <main first="rtdsrv.8227e8e2ee61490e9b2fbe314f2a278f">
      <tp>
        <v>86.631773192826969</v>
        <stp/>
        <stp>clean120</stp>
        <stp/>
        <tr r="S121" s="1"/>
      </tp>
    </main>
    <main first="rtdsrv.02bb9809ab2143d0bb0cfa5f90da5188">
      <tp t="s">
        <v>clean83</v>
        <stp/>
        <stp>clean83</stp>
        <stp>172520773</stp>
        <tr r="R84" s="1"/>
      </tp>
    </main>
    <main first="rtdsrv.02bb9809ab2143d0bb0cfa5f90da5188">
      <tp t="s">
        <v>clean56</v>
        <stp/>
        <stp>clean56</stp>
        <stp>219574945</stp>
        <tr r="R57" s="1"/>
      </tp>
      <tp t="s">
        <v>clean60</v>
        <stp/>
        <stp>clean60</stp>
        <stp>622859470</stp>
        <tr r="R61" s="1"/>
      </tp>
    </main>
    <main first="rtdsrv.8227e8e2ee61490e9b2fbe314f2a278f">
      <tp>
        <v>134.58055081684682</v>
        <stp/>
        <stp>-lapse78</stp>
        <stp/>
        <tr r="V79" s="1"/>
      </tp>
      <tp>
        <v>144.06313057617839</v>
        <stp/>
        <stp>-lapse79</stp>
        <stp/>
        <tr r="V80" s="1"/>
      </tp>
    </main>
    <main first="rtdsrv.8227e8e2ee61490e9b2fbe314f2a278f">
      <tp>
        <v>162.44525308711991</v>
        <stp/>
        <stp>-lapse70</stp>
        <stp/>
        <tr r="V71" s="1"/>
      </tp>
    </main>
    <main first="rtdsrv.8227e8e2ee61490e9b2fbe314f2a278f">
      <tp>
        <v>108.18920298520227</v>
        <stp/>
        <stp>-lapse71</stp>
        <stp/>
        <tr r="V72" s="1"/>
      </tp>
    </main>
    <main first="rtdsrv.8227e8e2ee61490e9b2fbe314f2a278f">
      <tp>
        <v>119.05707887621527</v>
        <stp/>
        <stp>-lapse72</stp>
        <stp/>
        <tr r="V73" s="1"/>
      </tp>
    </main>
    <main first="rtdsrv.8227e8e2ee61490e9b2fbe314f2a278f">
      <tp>
        <v>136.98380492995167</v>
        <stp/>
        <stp>-lapse73</stp>
        <stp/>
        <tr r="V74" s="1"/>
      </tp>
    </main>
    <main first="rtdsrv.8227e8e2ee61490e9b2fbe314f2a278f">
      <tp>
        <v>149.39591347378493</v>
        <stp/>
        <stp>-lapse74</stp>
        <stp/>
        <tr r="V75" s="1"/>
      </tp>
    </main>
    <main first="rtdsrv.8227e8e2ee61490e9b2fbe314f2a278f">
      <tp>
        <v>162.44525308711991</v>
        <stp/>
        <stp>-lapse75</stp>
        <stp/>
        <tr r="V76" s="1"/>
      </tp>
    </main>
    <main first="rtdsrv.8227e8e2ee61490e9b2fbe314f2a278f">
      <tp>
        <v>103.41096037596185</v>
        <stp/>
        <stp>-lapse76</stp>
        <stp/>
        <tr r="V77" s="1"/>
      </tp>
    </main>
    <main first="rtdsrv.8227e8e2ee61490e9b2fbe314f2a278f">
      <tp>
        <v>116.89501872057407</v>
        <stp/>
        <stp>-lapse77</stp>
        <stp/>
        <tr r="V78" s="1"/>
      </tp>
    </main>
    <main first="rtdsrv.02bb9809ab2143d0bb0cfa5f90da5188">
      <tp t="s">
        <v>clean51</v>
        <stp/>
        <stp>clean51</stp>
        <stp>219574942</stp>
        <tr r="R52" s="1"/>
      </tp>
    </main>
    <main first="rtdsrv.02bb9809ab2143d0bb0cfa5f90da5188">
      <tp t="s">
        <v>clean67</v>
        <stp/>
        <stp>clean67</stp>
        <stp>622859471</stp>
        <tr r="R68" s="1"/>
      </tp>
    </main>
    <main first="rtdsrv.02bb9809ab2143d0bb0cfa5f90da5188">
      <tp t="s">
        <v>clean84</v>
        <stp/>
        <stp>clean84</stp>
        <stp>172520780</stp>
        <tr r="R85" s="1"/>
      </tp>
    </main>
    <main first="rtdsrv.8227e8e2ee61490e9b2fbe314f2a278f">
      <tp>
        <v>109.37929098173537</v>
        <stp/>
        <stp>clean7</stp>
        <stp/>
        <tr r="S8" s="1"/>
      </tp>
      <tp>
        <v>104.35064983236067</v>
        <stp/>
        <stp>clean6</stp>
        <stp/>
        <tr r="S7" s="1"/>
      </tp>
      <tp>
        <v>130.40033292211038</v>
        <stp/>
        <stp>clean5</stp>
        <stp/>
        <tr r="S6" s="1"/>
      </tp>
      <tp>
        <v>123.59882002242611</v>
        <stp/>
        <stp>clean4</stp>
        <stp/>
        <tr r="S5" s="1"/>
      </tp>
      <tp>
        <v>117.63073968424553</v>
        <stp/>
        <stp>clean3</stp>
        <stp/>
        <tr r="S4" s="1"/>
      </tp>
      <tp>
        <v>109.37929098173537</v>
        <stp/>
        <stp>clean2</stp>
        <stp/>
        <tr r="S3" s="1"/>
      </tp>
      <tp>
        <v>104.35064983236067</v>
        <stp/>
        <stp>clean1</stp>
        <stp/>
        <tr r="S2" s="1"/>
      </tp>
      <tp>
        <v>123.59882002242611</v>
        <stp/>
        <stp>clean9</stp>
        <stp/>
        <tr r="S10" s="1"/>
      </tp>
      <tp>
        <v>117.63073968424553</v>
        <stp/>
        <stp>clean8</stp>
        <stp/>
        <tr r="S9" s="1"/>
      </tp>
    </main>
    <main first="rtdsrv.02bb9809ab2143d0bb0cfa5f90da5188">
      <tp t="s">
        <v>clean85</v>
        <stp/>
        <stp>clean85</stp>
        <stp>172520779</stp>
        <tr r="R86" s="1"/>
      </tp>
      <tp t="s">
        <v>clean50</v>
        <stp/>
        <stp>clean50</stp>
        <stp>219574943</stp>
        <tr r="R51" s="1"/>
      </tp>
    </main>
    <main first="rtdsrv.02bb9809ab2143d0bb0cfa5f90da5188">
      <tp t="s">
        <v>clean66</v>
        <stp/>
        <stp>clean66</stp>
        <stp>622859472</stp>
        <tr r="R67" s="1"/>
      </tp>
    </main>
    <main first="rtdsrv.8227e8e2ee61490e9b2fbe314f2a278f">
      <tp>
        <v>148.72617828389235</v>
        <stp/>
        <stp>-lapse18</stp>
        <stp/>
        <tr r="V19" s="1"/>
      </tp>
      <tp>
        <v>165.75345117830574</v>
        <stp/>
        <stp>-lapse19</stp>
        <stp/>
        <tr r="V20" s="1"/>
      </tp>
    </main>
    <main first="rtdsrv.8227e8e2ee61490e9b2fbe314f2a278f">
      <tp>
        <v>191.76276408480564</v>
        <stp/>
        <stp>-lapse10</stp>
        <stp/>
        <tr r="V11" s="1"/>
      </tp>
    </main>
    <main first="rtdsrv.8227e8e2ee61490e9b2fbe314f2a278f">
      <tp>
        <v>112.10083774440101</v>
        <stp/>
        <stp>-lapse11</stp>
        <stp/>
        <tr r="V12" s="1"/>
      </tp>
    </main>
    <main first="rtdsrv.8227e8e2ee61490e9b2fbe314f2a278f">
      <tp>
        <v>125.77266531901606</v>
        <stp/>
        <stp>-lapse12</stp>
        <stp/>
        <tr r="V13" s="1"/>
      </tp>
    </main>
    <main first="rtdsrv.8227e8e2ee61490e9b2fbe314f2a278f">
      <tp>
        <v>150.97892111305731</v>
        <stp/>
        <stp>-lapse13</stp>
        <stp/>
        <tr r="V14" s="1"/>
      </tp>
    </main>
    <main first="rtdsrv.8227e8e2ee61490e9b2fbe314f2a278f">
      <tp>
        <v>170.96321662961373</v>
        <stp/>
        <stp>-lapse14</stp>
        <stp/>
        <tr r="V15" s="1"/>
      </tp>
    </main>
    <main first="rtdsrv.8227e8e2ee61490e9b2fbe314f2a278f">
      <tp>
        <v>191.76276408480564</v>
        <stp/>
        <stp>-lapse15</stp>
        <stp/>
        <tr r="V16" s="1"/>
      </tp>
    </main>
    <main first="rtdsrv.8227e8e2ee61490e9b2fbe314f2a278f">
      <tp>
        <v>107.26626072398588</v>
        <stp/>
        <stp>-lapse16</stp>
        <stp/>
        <tr r="V17" s="1"/>
      </tp>
    </main>
    <main first="rtdsrv.8227e8e2ee61490e9b2fbe314f2a278f">
      <tp>
        <v>123.68060651426768</v>
        <stp/>
        <stp>-lapse17</stp>
        <stp/>
        <tr r="V18" s="1"/>
      </tp>
    </main>
    <main first="rtdsrv.02bb9809ab2143d0bb0cfa5f90da5188">
      <tp t="s">
        <v>clean86</v>
        <stp/>
        <stp>clean86</stp>
        <stp>172520778</stp>
        <tr r="R87" s="1"/>
      </tp>
      <tp t="s">
        <v>clean53</v>
        <stp/>
        <stp>clean53</stp>
        <stp>219574940</stp>
        <tr r="R54" s="1"/>
      </tp>
    </main>
    <main first="rtdsrv.02bb9809ab2143d0bb0cfa5f90da5188">
      <tp t="s">
        <v>clean65</v>
        <stp/>
        <stp>clean65</stp>
        <stp>622859473</stp>
        <tr r="R66" s="1"/>
      </tp>
    </main>
    <main first="rtdsrv.8227e8e2ee61490e9b2fbe314f2a278f">
      <tp>
        <v>148.72617828389235</v>
        <stp/>
        <stp>-lapse28</stp>
        <stp/>
        <tr r="V29" s="1"/>
      </tp>
    </main>
    <main first="rtdsrv.8227e8e2ee61490e9b2fbe314f2a278f">
      <tp>
        <v>165.75345117830574</v>
        <stp/>
        <stp>-lapse29</stp>
        <stp/>
        <tr r="V30" s="1"/>
      </tp>
    </main>
    <main first="rtdsrv.8227e8e2ee61490e9b2fbe314f2a278f">
      <tp>
        <v>186.42042244951077</v>
        <stp/>
        <stp>-lapse20</stp>
        <stp/>
        <tr r="V21" s="1"/>
      </tp>
    </main>
    <main first="rtdsrv.8227e8e2ee61490e9b2fbe314f2a278f">
      <tp>
        <v>107.26626072398588</v>
        <stp/>
        <stp>-lapse21</stp>
        <stp/>
        <tr r="V22" s="1"/>
      </tp>
    </main>
    <main first="rtdsrv.8227e8e2ee61490e9b2fbe314f2a278f">
      <tp>
        <v>123.68060651426768</v>
        <stp/>
        <stp>-lapse22</stp>
        <stp/>
        <tr r="V23" s="1"/>
      </tp>
    </main>
    <main first="rtdsrv.8227e8e2ee61490e9b2fbe314f2a278f">
      <tp>
        <v>148.72617828389235</v>
        <stp/>
        <stp>-lapse23</stp>
        <stp/>
        <tr r="V24" s="1"/>
      </tp>
    </main>
    <main first="rtdsrv.8227e8e2ee61490e9b2fbe314f2a278f">
      <tp>
        <v>165.75345117830574</v>
        <stp/>
        <stp>-lapse24</stp>
        <stp/>
        <tr r="V25" s="1"/>
      </tp>
    </main>
    <main first="rtdsrv.8227e8e2ee61490e9b2fbe314f2a278f">
      <tp>
        <v>186.42042244951077</v>
        <stp/>
        <stp>-lapse25</stp>
        <stp/>
        <tr r="V26" s="1"/>
      </tp>
    </main>
    <main first="rtdsrv.8227e8e2ee61490e9b2fbe314f2a278f">
      <tp>
        <v>107.26626072398588</v>
        <stp/>
        <stp>-lapse26</stp>
        <stp/>
        <tr r="V27" s="1"/>
      </tp>
    </main>
    <main first="rtdsrv.8227e8e2ee61490e9b2fbe314f2a278f">
      <tp>
        <v>123.68060651426768</v>
        <stp/>
        <stp>-lapse27</stp>
        <stp/>
        <tr r="V28" s="1"/>
      </tp>
    </main>
    <main first="rtdsrv.02bb9809ab2143d0bb0cfa5f90da5188">
      <tp t="s">
        <v>clean87</v>
        <stp/>
        <stp>clean87</stp>
        <stp>172520777</stp>
        <tr r="R88" s="1"/>
      </tp>
      <tp t="s">
        <v>clean52</v>
        <stp/>
        <stp>clean52</stp>
        <stp>219574941</stp>
        <tr r="R53" s="1"/>
      </tp>
    </main>
    <main first="rtdsrv.02bb9809ab2143d0bb0cfa5f90da5188">
      <tp t="s">
        <v>clean64</v>
        <stp/>
        <stp>clean64</stp>
        <stp>622859474</stp>
        <tr r="R65" s="1"/>
      </tp>
    </main>
    <main first="rtdsrv.02bb9809ab2143d0bb0cfa5f90da5188">
      <tp t="s">
        <v>clean101</v>
        <stp/>
        <stp>clean101</stp>
        <stp>-517715840</stp>
        <tr r="R102" s="1"/>
      </tp>
      <tp t="s">
        <v>clean111</v>
        <stp/>
        <stp>clean111</stp>
        <stp>-517715841</stp>
        <tr r="R112" s="1"/>
      </tp>
    </main>
    <main first="rtdsrv.8227e8e2ee61490e9b2fbe314f2a278f">
      <tp>
        <v>139.13421075831502</v>
        <stp/>
        <stp>-lapse38</stp>
        <stp/>
        <tr r="V39" s="1"/>
      </tp>
      <tp>
        <v>152.64042448465585</v>
        <stp/>
        <stp>-lapse39</stp>
        <stp/>
        <tr r="V40" s="1"/>
      </tp>
    </main>
    <main first="rtdsrv.8227e8e2ee61490e9b2fbe314f2a278f">
      <tp>
        <v>186.42042244951077</v>
        <stp/>
        <stp>-lapse30</stp>
        <stp/>
        <tr r="V31" s="1"/>
      </tp>
    </main>
    <main first="rtdsrv.8227e8e2ee61490e9b2fbe314f2a278f">
      <tp>
        <v>108.80998064388179</v>
        <stp/>
        <stp>-lapse31</stp>
        <stp/>
        <tr r="V32" s="1"/>
      </tp>
    </main>
    <main first="rtdsrv.8227e8e2ee61490e9b2fbe314f2a278f">
      <tp>
        <v>120.11267728709402</v>
        <stp/>
        <stp>-lapse32</stp>
        <stp/>
        <tr r="V33" s="1"/>
      </tp>
    </main>
    <main first="rtdsrv.8227e8e2ee61490e9b2fbe314f2a278f">
      <tp>
        <v>139.13421075831502</v>
        <stp/>
        <stp>-lapse33</stp>
        <stp/>
        <tr r="V34" s="1"/>
      </tp>
    </main>
    <main first="rtdsrv.8227e8e2ee61490e9b2fbe314f2a278f">
      <tp>
        <v>152.64042448465585</v>
        <stp/>
        <stp>-lapse34</stp>
        <stp/>
        <tr r="V35" s="1"/>
      </tp>
    </main>
    <main first="rtdsrv.8227e8e2ee61490e9b2fbe314f2a278f">
      <tp>
        <v>166.76944446519843</v>
        <stp/>
        <stp>-lapse35</stp>
        <stp/>
        <tr r="V36" s="1"/>
      </tp>
    </main>
    <main first="rtdsrv.8227e8e2ee61490e9b2fbe314f2a278f">
      <tp>
        <v>108.80998064388179</v>
        <stp/>
        <stp>-lapse36</stp>
        <stp/>
        <tr r="V37" s="1"/>
      </tp>
    </main>
    <main first="rtdsrv.8227e8e2ee61490e9b2fbe314f2a278f">
      <tp>
        <v>120.11267728709402</v>
        <stp/>
        <stp>-lapse37</stp>
        <stp/>
        <tr r="V38" s="1"/>
      </tp>
    </main>
    <main first="rtdsrv.02bb9809ab2143d0bb0cfa5f90da5188">
      <tp t="s">
        <v>-lapse2</v>
        <stp/>
        <stp>-lapse2</stp>
        <stp>322082989</stp>
        <tr r="T3" s="1"/>
      </tp>
      <tp t="s">
        <v>+Yield1</v>
        <stp/>
        <stp>+Yield1</stp>
        <stp>0</stp>
        <tr r="C23" s="1"/>
      </tp>
      <tp t="s">
        <v>clean88</v>
        <stp/>
        <stp>clean88</stp>
        <stp>172520784</stp>
        <tr r="R89" s="1"/>
      </tp>
    </main>
    <main first="rtdsrv.02bb9809ab2143d0bb0cfa5f90da5188">
      <tp t="s">
        <v>clean89</v>
        <stp/>
        <stp>clean89</stp>
        <stp>172520783</stp>
        <tr r="R90" s="1"/>
      </tp>
    </main>
    <main first="rtdsrv.02bb9809ab2143d0bb0cfa5f90da5188">
      <tp t="s">
        <v>clean69</v>
        <stp/>
        <stp>clean69</stp>
        <stp>622859477</stp>
        <tr r="R70" s="1"/>
      </tp>
      <tp t="s">
        <v>+Yield3</v>
        <stp/>
        <stp>+Yield3</stp>
        <stp>0</stp>
        <tr r="C25" s="1"/>
      </tp>
    </main>
    <main first="rtdsrv.02bb9809ab2143d0bb0cfa5f90da5188">
      <tp t="s">
        <v>clean68</v>
        <stp/>
        <stp>clean68</stp>
        <stp>622859478</stp>
        <tr r="R69" s="1"/>
      </tp>
      <tp t="s">
        <v>+Yield2</v>
        <stp/>
        <stp>+Yield2</stp>
        <stp>0</stp>
        <tr r="C24" s="1"/>
      </tp>
    </main>
    <main first="rtdsrv.02bb9809ab2143d0bb0cfa5f90da5188">
      <tp t="s">
        <v>clean59</v>
        <stp/>
        <stp>clean59</stp>
        <stp>219574950</stp>
        <tr r="R60" s="1"/>
      </tp>
    </main>
    <main first="rtdsrv.8227e8e2ee61490e9b2fbe314f2a278f">
      <tp>
        <v>134.58055081684682</v>
        <stp/>
        <stp>-lapse88</stp>
        <stp/>
        <tr r="V89" s="1"/>
      </tp>
      <tp>
        <v>144.06313057617839</v>
        <stp/>
        <stp>-lapse89</stp>
        <stp/>
        <tr r="V90" s="1"/>
      </tp>
      <tp>
        <v>156.93685839069795</v>
        <stp/>
        <stp>-lapse80</stp>
        <stp/>
        <tr r="V81" s="1"/>
      </tp>
      <tp>
        <v>103.41096037596185</v>
        <stp/>
        <stp>-lapse81</stp>
        <stp/>
        <tr r="V82" s="1"/>
      </tp>
      <tp>
        <v>116.89501872057407</v>
        <stp/>
        <stp>-lapse82</stp>
        <stp/>
        <tr r="V83" s="1"/>
      </tp>
      <tp>
        <v>134.58055081684682</v>
        <stp/>
        <stp>-lapse83</stp>
        <stp/>
        <tr r="V84" s="1"/>
      </tp>
      <tp>
        <v>144.06313057617839</v>
        <stp/>
        <stp>-lapse84</stp>
        <stp/>
        <tr r="V85" s="1"/>
      </tp>
      <tp>
        <v>156.93685839069795</v>
        <stp/>
        <stp>-lapse85</stp>
        <stp/>
        <tr r="V86" s="1"/>
      </tp>
      <tp>
        <v>103.41096037596185</v>
        <stp/>
        <stp>-lapse86</stp>
        <stp/>
        <tr r="V87" s="1"/>
      </tp>
      <tp>
        <v>116.89501872057407</v>
        <stp/>
        <stp>-lapse87</stp>
        <stp/>
        <tr r="V88" s="1"/>
      </tp>
    </main>
    <main first="rtdsrv.02bb9809ab2143d0bb0cfa5f90da5188">
      <tp t="s">
        <v>clean109</v>
        <stp/>
        <stp>clean109</stp>
        <stp>-161485480</stp>
        <tr r="R110" s="1"/>
      </tp>
      <tp t="s">
        <v>clean119</v>
        <stp/>
        <stp>clean119</stp>
        <stp>-161485481</stp>
        <tr r="R120" s="1"/>
      </tp>
    </main>
    <main first="rtdsrv.02bb9809ab2143d0bb0cfa5f90da5188">
      <tp t="s">
        <v>clean58</v>
        <stp/>
        <stp>clean58</stp>
        <stp>219574951</stp>
        <tr r="R59" s="1"/>
      </tp>
    </main>
    <main first="rtdsrv.02bb9809ab2143d0bb0cfa5f90da5188">
      <tp t="s">
        <v>+Yield4</v>
        <stp/>
        <stp>+Yield4</stp>
        <stp>0</stp>
        <tr r="C26" s="1"/>
      </tp>
    </main>
    <main first="rtdsrv.8227e8e2ee61490e9b2fbe314f2a278f">
      <tp>
        <v>122.8533256713142</v>
        <stp/>
        <stp>-lapse98</stp>
        <stp/>
        <tr r="V99" s="1"/>
      </tp>
      <tp>
        <v>128.71994088741926</v>
        <stp/>
        <stp>-lapse99</stp>
        <stp/>
        <tr r="V100" s="1"/>
      </tp>
      <tp>
        <v>156.93685839069795</v>
        <stp/>
        <stp>-lapse90</stp>
        <stp/>
        <tr r="V91" s="1"/>
      </tp>
      <tp>
        <v>103.90753501708424</v>
        <stp/>
        <stp>-lapse91</stp>
        <stp/>
        <tr r="V92" s="1"/>
      </tp>
      <tp>
        <v>111.88157448450143</v>
        <stp/>
        <stp>-lapse92</stp>
        <stp/>
        <tr r="V93" s="1"/>
      </tp>
      <tp>
        <v>122.8533256713142</v>
        <stp/>
        <stp>-lapse93</stp>
        <stp/>
        <tr r="V94" s="1"/>
      </tp>
      <tp>
        <v>128.71994088741926</v>
        <stp/>
        <stp>-lapse94</stp>
        <stp/>
        <tr r="V95" s="1"/>
      </tp>
      <tp>
        <v>135.643159652512</v>
        <stp/>
        <stp>-lapse95</stp>
        <stp/>
        <tr r="V96" s="1"/>
      </tp>
      <tp>
        <v>103.90753501708424</v>
        <stp/>
        <stp>-lapse96</stp>
        <stp/>
        <tr r="V97" s="1"/>
      </tp>
      <tp>
        <v>111.88157448450143</v>
        <stp/>
        <stp>-lapse97</stp>
        <stp/>
        <tr r="V98" s="1"/>
      </tp>
    </main>
    <main first="rtdsrv.02bb9809ab2143d0bb0cfa5f90da5188">
      <tp t="s">
        <v>clean115</v>
        <stp/>
        <stp>clean115</stp>
        <stp>1451652627</stp>
        <tr r="R116" s="1"/>
      </tp>
      <tp t="s">
        <v>clean105</v>
        <stp/>
        <stp>clean105</stp>
        <stp>1451652628</stp>
        <tr r="R106" s="1"/>
      </tp>
    </main>
    <main first="rtdsrv.02bb9809ab2143d0bb0cfa5f90da5188">
      <tp t="s">
        <v>clean114</v>
        <stp/>
        <stp>clean114</stp>
        <stp>-114431314</stp>
        <tr r="R115" s="1"/>
      </tp>
      <tp t="s">
        <v>clean104</v>
        <stp/>
        <stp>clean104</stp>
        <stp>-114431313</stp>
        <tr r="R105" s="1"/>
      </tp>
    </main>
    <main first="rtdsrv.02bb9809ab2143d0bb0cfa5f90da5188">
      <tp t="s">
        <v>-lapse92</v>
        <stp/>
        <stp>-lapse92</stp>
        <stp>-1501917923</stp>
        <tr r="T93" s="1"/>
      </tp>
    </main>
    <main first="rtdsrv.02bb9809ab2143d0bb0cfa5f90da5188">
      <tp t="s">
        <v>-lapse98</v>
        <stp/>
        <stp>-lapse98</stp>
        <stp>-1501917955</stp>
        <tr r="T99" s="1"/>
      </tp>
    </main>
    <main first="rtdsrv.02bb9809ab2143d0bb0cfa5f90da5188">
      <tp t="s">
        <v>-lapse90</v>
        <stp/>
        <stp>-lapse90</stp>
        <stp>-1501917827</stp>
        <tr r="T91" s="1"/>
      </tp>
      <tp t="s">
        <v>-lapse93</v>
        <stp/>
        <stp>-lapse93</stp>
        <stp>-1501917843</stp>
        <tr r="T94" s="1"/>
      </tp>
      <tp t="s">
        <v>-lapse96</v>
        <stp/>
        <stp>-lapse96</stp>
        <stp>-1501917859</stp>
        <tr r="T97" s="1"/>
      </tp>
    </main>
    <main first="rtdsrv.02bb9809ab2143d0bb0cfa5f90da5188">
      <tp t="s">
        <v>-lapse91</v>
        <stp/>
        <stp>-lapse91</stp>
        <stp>-1501917875</stp>
        <tr r="T92" s="1"/>
      </tp>
    </main>
    <main first="rtdsrv.02bb9809ab2143d0bb0cfa5f90da5188">
      <tp t="s">
        <v>-EngineFlatYield3</v>
        <stp/>
        <stp>-EngineFlatYield3</stp>
        <stp>1142889924</stp>
        <tr r="C37" s="1"/>
      </tp>
    </main>
    <main first="rtdsrv.02bb9809ab2143d0bb0cfa5f90da5188">
      <tp t="s">
        <v>clean7</v>
        <stp/>
        <stp>clean7</stp>
        <stp>1459557593</stp>
        <tr r="R8" s="1"/>
      </tp>
    </main>
    <main first="rtdsrv.02bb9809ab2143d0bb0cfa5f90da5188">
      <tp t="s">
        <v>-lapse52</v>
        <stp/>
        <stp>-lapse52</stp>
        <stp>-1545397923</stp>
        <tr r="T53" s="1"/>
      </tp>
    </main>
    <main first="rtdsrv.8227e8e2ee61490e9b2fbe314f2a278f">
      <tp>
        <v>44214</v>
        <stp/>
        <stp>Today</stp>
        <stp/>
        <tr r="C1" s="1"/>
      </tp>
    </main>
    <main first="rtdsrv.02bb9809ab2143d0bb0cfa5f90da5188">
      <tp t="s">
        <v>-Bond9</v>
        <stp/>
        <stp>-Bond9</stp>
        <stp>-503007396</stp>
        <tr r="Q10" s="1"/>
      </tp>
      <tp t="s">
        <v>-Bond8</v>
        <stp/>
        <stp>-Bond8</stp>
        <stp>-503007396</stp>
        <tr r="Q9" s="1"/>
      </tp>
      <tp t="s">
        <v>-Bond1</v>
        <stp/>
        <stp>-Bond1</stp>
        <stp>-503007396</stp>
        <tr r="Q2" s="1"/>
      </tp>
      <tp t="s">
        <v>-Bond3</v>
        <stp/>
        <stp>-Bond3</stp>
        <stp>-503007396</stp>
        <tr r="Q4" s="1"/>
      </tp>
      <tp t="s">
        <v>-Bond2</v>
        <stp/>
        <stp>-Bond2</stp>
        <stp>-503007396</stp>
        <tr r="Q3" s="1"/>
      </tp>
      <tp t="s">
        <v>-Bond5</v>
        <stp/>
        <stp>-Bond5</stp>
        <stp>-503007396</stp>
        <tr r="Q6" s="1"/>
      </tp>
      <tp t="s">
        <v>-Bond4</v>
        <stp/>
        <stp>-Bond4</stp>
        <stp>-503007396</stp>
        <tr r="Q5" s="1"/>
      </tp>
      <tp t="s">
        <v>-Bond7</v>
        <stp/>
        <stp>-Bond7</stp>
        <stp>-503007396</stp>
        <tr r="Q8" s="1"/>
      </tp>
      <tp t="s">
        <v>-Bond6</v>
        <stp/>
        <stp>-Bond6</stp>
        <stp>-503007396</stp>
        <tr r="Q7" s="1"/>
      </tp>
    </main>
    <main first="rtdsrv.02bb9809ab2143d0bb0cfa5f90da5188">
      <tp t="s">
        <v>-calendar</v>
        <stp/>
        <stp>-calendar</stp>
        <stp>0</stp>
        <tr r="B3" s="1"/>
      </tp>
    </main>
    <main first="rtdsrv.8227e8e2ee61490e9b2fbe314f2a278f">
      <tp>
        <v>44214.79156996528</v>
        <stp/>
        <stp>Clock</stp>
        <stp/>
        <tr r="C8" s="1"/>
      </tp>
    </main>
    <main first="rtdsrv.02bb9809ab2143d0bb0cfa5f90da5188">
      <tp t="s">
        <v>Fac94</v>
        <stp/>
        <stp>Fac94</stp>
        <stp>60023216</stp>
        <tr r="J95" s="1"/>
      </tp>
    </main>
    <main first="rtdsrv.02bb9809ab2143d0bb0cfa5f90da5188">
      <tp t="s">
        <v>clean2</v>
        <stp/>
        <stp>clean2</stp>
        <stp>1056273066</stp>
        <tr r="R3" s="1"/>
      </tp>
    </main>
    <main first="rtdsrv.02bb9809ab2143d0bb0cfa5f90da5188">
      <tp t="s">
        <v>Fac105</v>
        <stp/>
        <stp>Fac105</stp>
        <stp>-671337163</stp>
        <tr r="J106" s="1"/>
      </tp>
    </main>
    <main first="rtdsrv.02bb9809ab2143d0bb0cfa5f90da5188">
      <tp t="s">
        <v>Fac102</v>
        <stp/>
        <stp>Fac102</stp>
        <stp>-385459599</stp>
        <tr r="J103" s="1"/>
      </tp>
      <tp t="s">
        <v>Fac118</v>
        <stp/>
        <stp>Fac118</stp>
        <stp>1514890465</stp>
        <tr r="J119" s="1"/>
      </tp>
    </main>
    <main first="rtdsrv.02bb9809ab2143d0bb0cfa5f90da5188">
      <tp t="s">
        <v>-lapse99</v>
        <stp/>
        <stp>-lapse99</stp>
        <stp>-1501918003</stp>
        <tr r="T100" s="1"/>
      </tp>
      <tp t="s">
        <v>-lapse94</v>
        <stp/>
        <stp>-lapse94</stp>
        <stp>-1501918019</stp>
        <tr r="T95" s="1"/>
      </tp>
      <tp t="s">
        <v>-lapse97</v>
        <stp/>
        <stp>-lapse97</stp>
        <stp>-1501918035</stp>
        <tr r="T98" s="1"/>
      </tp>
    </main>
    <main first="rtdsrv.02bb9809ab2143d0bb0cfa5f90da5188">
      <tp t="s">
        <v>-lapse95</v>
        <stp/>
        <stp>-lapse95</stp>
        <stp>-1501918067</stp>
        <tr r="T96" s="1"/>
      </tp>
    </main>
    <main first="rtdsrv.02bb9809ab2143d0bb0cfa5f90da5188">
      <tp t="s">
        <v>clean4</v>
        <stp/>
        <stp>clean4</stp>
        <stp>-106526348</stp>
        <tr r="R5" s="1"/>
      </tp>
    </main>
    <main first="rtdsrv.02bb9809ab2143d0bb0cfa5f90da5188">
      <tp t="s">
        <v>Fac117</v>
        <stp/>
        <stp>Fac117</stp>
        <stp>1931887219</stp>
        <tr r="J118" s="1"/>
      </tp>
    </main>
    <main first="rtdsrv.02bb9809ab2143d0bb0cfa5f90da5188">
      <tp t="s">
        <v>Fac114</v>
        <stp/>
        <stp>Fac114</stp>
        <stp>1714192695</stp>
        <tr r="J115" s="1"/>
      </tp>
      <tp t="s">
        <v>Fac113</v>
        <stp/>
        <stp>Fac113</stp>
        <stp>1703769103</stp>
        <tr r="J114" s="1"/>
      </tp>
    </main>
    <main first="rtdsrv.02bb9809ab2143d0bb0cfa5f90da5188">
      <tp t="s">
        <v>Fac85</v>
        <stp/>
        <stp>Fac85</stp>
        <stp>99663190</stp>
        <tr r="J86" s="1"/>
      </tp>
    </main>
    <main first="rtdsrv.02bb9809ab2143d0bb0cfa5f90da5188">
      <tp t="s">
        <v>-lapse51</v>
        <stp/>
        <stp>-lapse51</stp>
        <stp>-1545398131</stp>
        <tr r="T52" s="1"/>
      </tp>
      <tp t="s">
        <v>-lapse56</v>
        <stp/>
        <stp>-lapse56</stp>
        <stp>-1545398115</stp>
        <tr r="T57" s="1"/>
      </tp>
    </main>
    <main first="rtdsrv.02bb9809ab2143d0bb0cfa5f90da5188">
      <tp t="s">
        <v>-lapse55</v>
        <stp/>
        <stp>-lapse55</stp>
        <stp>-1545398067</stp>
        <tr r="T56" s="1"/>
      </tp>
      <tp t="s">
        <v>-lapse57</v>
        <stp/>
        <stp>-lapse57</stp>
        <stp>-1545398035</stp>
        <tr r="T58" s="1"/>
      </tp>
    </main>
    <main first="rtdsrv.02bb9809ab2143d0bb0cfa5f90da5188">
      <tp t="s">
        <v>-lapse54</v>
        <stp/>
        <stp>-lapse54</stp>
        <stp>-1545398019</stp>
        <tr r="T55" s="1"/>
      </tp>
    </main>
    <main first="rtdsrv.02bb9809ab2143d0bb0cfa5f90da5188">
      <tp t="s">
        <v>-lapse50</v>
        <stp/>
        <stp>-lapse50</stp>
        <stp>-1545398083</stp>
        <tr r="T51" s="1"/>
      </tp>
      <tp t="s">
        <v>-lapse53</v>
        <stp/>
        <stp>-lapse53</stp>
        <stp>-1545398099</stp>
        <tr r="T54" s="1"/>
      </tp>
    </main>
    <main first="rtdsrv.02bb9809ab2143d0bb0cfa5f90da5188">
      <tp t="s">
        <v>clean9</v>
        <stp/>
        <stp>clean9</stp>
        <stp>1009218899</stp>
        <tr r="R10" s="1"/>
      </tp>
    </main>
    <main first="rtdsrv.02bb9809ab2143d0bb0cfa5f90da5188">
      <tp t="s">
        <v>Fac9</v>
        <stp/>
        <stp>Fac9</stp>
        <stp>762592870</stp>
        <tr r="J10" s="1"/>
      </tp>
    </main>
    <main first="rtdsrv.02bb9809ab2143d0bb0cfa5f90da5188">
      <tp t="s">
        <v>clean3</v>
        <stp/>
        <stp>clean3</stp>
        <stp>-509810875</stp>
        <tr r="R4" s="1"/>
      </tp>
    </main>
    <main first="rtdsrv.02bb9809ab2143d0bb0cfa5f90da5188">
      <tp t="s">
        <v>Fac109</v>
        <stp/>
        <stp>Fac109</stp>
        <stp>1094723392</stp>
        <tr r="J110" s="1"/>
      </tp>
    </main>
    <main first="rtdsrv.02bb9809ab2143d0bb0cfa5f90da5188">
      <tp t="s">
        <v>Fac100</v>
        <stp/>
        <stp>Fac100</stp>
        <stp>-997987165</stp>
        <tr r="J101" s="1"/>
      </tp>
    </main>
    <main first="rtdsrv.02bb9809ab2143d0bb0cfa5f90da5188">
      <tp t="s">
        <v>-lapse59</v>
        <stp/>
        <stp>-lapse59</stp>
        <stp>-1545398259</stp>
        <tr r="T60" s="1"/>
      </tp>
      <tp t="s">
        <v>-lapse58</v>
        <stp/>
        <stp>-lapse58</stp>
        <stp>-1545398211</stp>
        <tr r="T59" s="1"/>
      </tp>
    </main>
    <main first="rtdsrv.02bb9809ab2143d0bb0cfa5f90da5188">
      <tp t="s">
        <v>clean24</v>
        <stp/>
        <stp>clean24</stp>
        <stp>-1346508994</stp>
        <tr r="R25" s="1"/>
      </tp>
      <tp t="s">
        <v>clean25</v>
        <stp/>
        <stp>clean25</stp>
        <stp>-1346508995</stp>
        <tr r="R26" s="1"/>
      </tp>
      <tp t="s">
        <v>clean26</v>
        <stp/>
        <stp>clean26</stp>
        <stp>-1346508996</stp>
        <tr r="R27" s="1"/>
      </tp>
      <tp t="s">
        <v>clean27</v>
        <stp/>
        <stp>clean27</stp>
        <stp>-1346508997</stp>
        <tr r="R28" s="1"/>
      </tp>
      <tp t="s">
        <v>clean20</v>
        <stp/>
        <stp>clean20</stp>
        <stp>-1346508998</stp>
        <tr r="R21" s="1"/>
      </tp>
      <tp t="s">
        <v>clean21</v>
        <stp/>
        <stp>clean21</stp>
        <stp>-1346508999</stp>
        <tr r="R22" s="1"/>
      </tp>
      <tp t="s">
        <v>clean28</v>
        <stp/>
        <stp>clean28</stp>
        <stp>-1346508990</stp>
        <tr r="R29" s="1"/>
      </tp>
      <tp t="s">
        <v>clean29</v>
        <stp/>
        <stp>clean29</stp>
        <stp>-1346508991</stp>
        <tr r="R30" s="1"/>
      </tp>
    </main>
    <main first="rtdsrv.02bb9809ab2143d0bb0cfa5f90da5188">
      <tp t="s">
        <v>Today</v>
        <stp/>
        <stp>Today</stp>
        <stp>0</stp>
        <tr r="B1" s="1"/>
      </tp>
    </main>
    <main first="rtdsrv.02bb9809ab2143d0bb0cfa5f90da5188">
      <tp t="s">
        <v>clean13</v>
        <stp/>
        <stp>clean13</stp>
        <stp>-1749793528</stp>
        <tr r="R14" s="1"/>
      </tp>
      <tp t="s">
        <v>clean17</v>
        <stp/>
        <stp>clean17</stp>
        <stp>-1749793524</stp>
        <tr r="R18" s="1"/>
      </tp>
      <tp t="s">
        <v>clean11</v>
        <stp/>
        <stp>clean11</stp>
        <stp>-1749793526</stp>
        <tr r="R12" s="1"/>
      </tp>
      <tp t="s">
        <v>clean15</v>
        <stp/>
        <stp>clean15</stp>
        <stp>-1749793522</stp>
        <tr r="R16" s="1"/>
      </tp>
      <tp t="s">
        <v>clean10</v>
        <stp/>
        <stp>clean10</stp>
        <stp>-1749793525</stp>
        <tr r="R11" s="1"/>
      </tp>
      <tp t="s">
        <v>clean12</v>
        <stp/>
        <stp>clean12</stp>
        <stp>-1749793527</stp>
        <tr r="R13" s="1"/>
      </tp>
      <tp t="s">
        <v>clean14</v>
        <stp/>
        <stp>clean14</stp>
        <stp>-1749793521</stp>
        <tr r="R15" s="1"/>
      </tp>
      <tp t="s">
        <v>clean16</v>
        <stp/>
        <stp>clean16</stp>
        <stp>-1749793523</stp>
        <tr r="R17" s="1"/>
      </tp>
    </main>
    <main first="rtdsrv.02bb9809ab2143d0bb0cfa5f90da5188">
      <tp t="s">
        <v>clean18</v>
        <stp/>
        <stp>clean18</stp>
        <stp>-1749793517</stp>
        <tr r="R19" s="1"/>
      </tp>
      <tp t="s">
        <v>clean19</v>
        <stp/>
        <stp>clean19</stp>
        <stp>-1749793518</stp>
        <tr r="R20" s="1"/>
      </tp>
    </main>
    <main first="rtdsrv.02bb9809ab2143d0bb0cfa5f90da5188">
      <tp t="s">
        <v>-exCoupon</v>
        <stp/>
        <stp>-exCoupon</stp>
        <stp>0</stp>
        <tr r="B6" s="1"/>
      </tp>
    </main>
    <main first="rtdsrv.02bb9809ab2143d0bb0cfa5f90da5188">
      <tp t="s">
        <v>-settlement</v>
        <stp/>
        <stp>-settlement</stp>
        <stp>3</stp>
        <tr r="B7" s="1"/>
      </tp>
    </main>
    <main first="rtdsrv.02bb9809ab2143d0bb0cfa5f90da5188">
      <tp t="s">
        <v>-lapse106</v>
        <stp/>
        <stp>-lapse106</stp>
        <stp>-1053399843</stp>
        <tr r="T107" s="1"/>
      </tp>
    </main>
    <main first="rtdsrv.02bb9809ab2143d0bb0cfa5f90da5188">
      <tp t="s">
        <v>Clock</v>
        <stp/>
        <stp>Clock</stp>
        <stp>0</stp>
        <tr r="C8" s="1"/>
      </tp>
    </main>
    <main first="rtdsrv.02bb9809ab2143d0bb0cfa5f90da5188">
      <tp t="s">
        <v>-lapse113</v>
        <stp/>
        <stp>-lapse113</stp>
        <stp>-1664953155</stp>
        <tr r="T114" s="1"/>
      </tp>
    </main>
    <main first="rtdsrv.02bb9809ab2143d0bb0cfa5f90da5188">
      <tp t="s">
        <v>-lapse103</v>
        <stp/>
        <stp>-lapse103</stp>
        <stp>-1664953171</stp>
        <tr r="T104" s="1"/>
      </tp>
    </main>
    <main first="rtdsrv.02bb9809ab2143d0bb0cfa5f90da5188">
      <tp t="s">
        <v>clean22</v>
        <stp/>
        <stp>clean22</stp>
        <stp>-1346509000</stp>
        <tr r="R23" s="1"/>
      </tp>
      <tp t="s">
        <v>clean23</v>
        <stp/>
        <stp>clean23</stp>
        <stp>-1346509001</stp>
        <tr r="R24" s="1"/>
      </tp>
    </main>
    <main first="rtdsrv.02bb9809ab2143d0bb0cfa5f90da5188">
      <tp t="s">
        <v>clean99</v>
        <stp/>
        <stp>clean99</stp>
        <stp>-1393563158</stp>
        <tr r="R100" s="1"/>
      </tp>
      <tp t="s">
        <v>clean98</v>
        <stp/>
        <stp>clean98</stp>
        <stp>-1393563157</stp>
        <tr r="R99" s="1"/>
      </tp>
    </main>
    <main first="rtdsrv.02bb9809ab2143d0bb0cfa5f90da5188">
      <tp t="s">
        <v>clean97</v>
        <stp/>
        <stp>clean97</stp>
        <stp>-1393563164</stp>
        <tr r="R98" s="1"/>
      </tp>
      <tp t="s">
        <v>clean90</v>
        <stp/>
        <stp>clean90</stp>
        <stp>-1393563165</stp>
        <tr r="R91" s="1"/>
      </tp>
      <tp t="s">
        <v>clean92</v>
        <stp/>
        <stp>clean92</stp>
        <stp>-1393563167</stp>
        <tr r="R93" s="1"/>
      </tp>
      <tp t="s">
        <v>clean94</v>
        <stp/>
        <stp>clean94</stp>
        <stp>-1393563161</stp>
        <tr r="R95" s="1"/>
      </tp>
      <tp t="s">
        <v>clean96</v>
        <stp/>
        <stp>clean96</stp>
        <stp>-1393563163</stp>
        <tr r="R97" s="1"/>
      </tp>
      <tp t="s">
        <v>clean91</v>
        <stp/>
        <stp>clean91</stp>
        <stp>-1393563166</stp>
        <tr r="R92" s="1"/>
      </tp>
      <tp t="s">
        <v>clean95</v>
        <stp/>
        <stp>clean95</stp>
        <stp>-1393563162</stp>
        <tr r="R96" s="1"/>
      </tp>
      <tp t="s">
        <v>clean93</v>
        <stp/>
        <stp>clean93</stp>
        <stp>-1393563168</stp>
        <tr r="R94" s="1"/>
      </tp>
    </main>
    <main first="rtdsrv.02bb9809ab2143d0bb0cfa5f90da5188">
      <tp t="s">
        <v>-lapse116</v>
        <stp/>
        <stp>-lapse116</stp>
        <stp>-1053400019</stp>
        <tr r="T11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297076076923015E-3"/>
          <c:y val="4.0388573764296178E-4"/>
          <c:w val="0.98589582582595492"/>
          <c:h val="0.975012418736730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BondSimple!$S$1</c:f>
              <c:strCache>
                <c:ptCount val="1"/>
                <c:pt idx="0">
                  <c:v>price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BondSimple!$S$2:$S$121</c:f>
              <c:numCache>
                <c:formatCode>General</c:formatCode>
                <c:ptCount val="120"/>
                <c:pt idx="0">
                  <c:v>104.35064983236067</c:v>
                </c:pt>
                <c:pt idx="1">
                  <c:v>109.37929098173537</c:v>
                </c:pt>
                <c:pt idx="2">
                  <c:v>117.63073968424553</c:v>
                </c:pt>
                <c:pt idx="3">
                  <c:v>123.59882002242611</c:v>
                </c:pt>
                <c:pt idx="4">
                  <c:v>130.40033292211038</c:v>
                </c:pt>
                <c:pt idx="5">
                  <c:v>104.35064983236067</c:v>
                </c:pt>
                <c:pt idx="6">
                  <c:v>109.37929098173537</c:v>
                </c:pt>
                <c:pt idx="7">
                  <c:v>117.63073968424553</c:v>
                </c:pt>
                <c:pt idx="8">
                  <c:v>123.59882002242611</c:v>
                </c:pt>
                <c:pt idx="9">
                  <c:v>130.40033292211038</c:v>
                </c:pt>
                <c:pt idx="10">
                  <c:v>104.35064983236067</c:v>
                </c:pt>
                <c:pt idx="11">
                  <c:v>109.37929098173537</c:v>
                </c:pt>
                <c:pt idx="12">
                  <c:v>117.63073968424553</c:v>
                </c:pt>
                <c:pt idx="13">
                  <c:v>123.59882002242611</c:v>
                </c:pt>
                <c:pt idx="14">
                  <c:v>130.40033292211038</c:v>
                </c:pt>
                <c:pt idx="15">
                  <c:v>103.11074075873057</c:v>
                </c:pt>
                <c:pt idx="16">
                  <c:v>109.60634117724172</c:v>
                </c:pt>
                <c:pt idx="17">
                  <c:v>117.77837249321408</c:v>
                </c:pt>
                <c:pt idx="18">
                  <c:v>122.17361318736785</c:v>
                </c:pt>
                <c:pt idx="19">
                  <c:v>128.90964946760249</c:v>
                </c:pt>
                <c:pt idx="20">
                  <c:v>103.11074075873057</c:v>
                </c:pt>
                <c:pt idx="21">
                  <c:v>109.60634117724172</c:v>
                </c:pt>
                <c:pt idx="22">
                  <c:v>117.77837249321408</c:v>
                </c:pt>
                <c:pt idx="23">
                  <c:v>122.17361318736785</c:v>
                </c:pt>
                <c:pt idx="24">
                  <c:v>128.90964946760249</c:v>
                </c:pt>
                <c:pt idx="25">
                  <c:v>103.11074075873057</c:v>
                </c:pt>
                <c:pt idx="26">
                  <c:v>109.60634117724172</c:v>
                </c:pt>
                <c:pt idx="27">
                  <c:v>117.77837249321408</c:v>
                </c:pt>
                <c:pt idx="28">
                  <c:v>122.17361318736785</c:v>
                </c:pt>
                <c:pt idx="29">
                  <c:v>128.90964946760249</c:v>
                </c:pt>
                <c:pt idx="30">
                  <c:v>101.2340370859675</c:v>
                </c:pt>
                <c:pt idx="31">
                  <c:v>104.22782712980691</c:v>
                </c:pt>
                <c:pt idx="32">
                  <c:v>107.61065211326951</c:v>
                </c:pt>
                <c:pt idx="33">
                  <c:v>109.00470213570063</c:v>
                </c:pt>
                <c:pt idx="34">
                  <c:v>111.50962501872301</c:v>
                </c:pt>
                <c:pt idx="35">
                  <c:v>101.2340370859675</c:v>
                </c:pt>
                <c:pt idx="36">
                  <c:v>104.22782712980691</c:v>
                </c:pt>
                <c:pt idx="37">
                  <c:v>107.61065211326951</c:v>
                </c:pt>
                <c:pt idx="38">
                  <c:v>109.00470213570063</c:v>
                </c:pt>
                <c:pt idx="39">
                  <c:v>111.50962501872301</c:v>
                </c:pt>
                <c:pt idx="40">
                  <c:v>101.2340370859675</c:v>
                </c:pt>
                <c:pt idx="41">
                  <c:v>104.22782712980691</c:v>
                </c:pt>
                <c:pt idx="42">
                  <c:v>107.61065211326951</c:v>
                </c:pt>
                <c:pt idx="43">
                  <c:v>109.00470213570063</c:v>
                </c:pt>
                <c:pt idx="44">
                  <c:v>111.50962501872301</c:v>
                </c:pt>
                <c:pt idx="45">
                  <c:v>99.980155958008581</c:v>
                </c:pt>
                <c:pt idx="46">
                  <c:v>104.4058963945667</c:v>
                </c:pt>
                <c:pt idx="47">
                  <c:v>107.67538173864355</c:v>
                </c:pt>
                <c:pt idx="48">
                  <c:v>107.48974716992743</c:v>
                </c:pt>
                <c:pt idx="49">
                  <c:v>109.91051125491724</c:v>
                </c:pt>
                <c:pt idx="50">
                  <c:v>99.980155958008581</c:v>
                </c:pt>
                <c:pt idx="51">
                  <c:v>104.4058963945667</c:v>
                </c:pt>
                <c:pt idx="52">
                  <c:v>107.67538173864355</c:v>
                </c:pt>
                <c:pt idx="53">
                  <c:v>107.48974716992743</c:v>
                </c:pt>
                <c:pt idx="54">
                  <c:v>109.91051125491724</c:v>
                </c:pt>
                <c:pt idx="55">
                  <c:v>99.980155958008581</c:v>
                </c:pt>
                <c:pt idx="56">
                  <c:v>104.4058963945667</c:v>
                </c:pt>
                <c:pt idx="57">
                  <c:v>107.67538173864355</c:v>
                </c:pt>
                <c:pt idx="58">
                  <c:v>107.48974716992743</c:v>
                </c:pt>
                <c:pt idx="59">
                  <c:v>109.91051125491724</c:v>
                </c:pt>
                <c:pt idx="60">
                  <c:v>100.64624051946471</c:v>
                </c:pt>
                <c:pt idx="61">
                  <c:v>103.26778733379473</c:v>
                </c:pt>
                <c:pt idx="62">
                  <c:v>105.79629454550124</c:v>
                </c:pt>
                <c:pt idx="63">
                  <c:v>106.43325568868315</c:v>
                </c:pt>
                <c:pt idx="64">
                  <c:v>108.26588744684244</c:v>
                </c:pt>
                <c:pt idx="65">
                  <c:v>100.64624051946471</c:v>
                </c:pt>
                <c:pt idx="66">
                  <c:v>103.26778733379473</c:v>
                </c:pt>
                <c:pt idx="67">
                  <c:v>105.79629454550124</c:v>
                </c:pt>
                <c:pt idx="68">
                  <c:v>106.43325568868315</c:v>
                </c:pt>
                <c:pt idx="69">
                  <c:v>108.26588744684244</c:v>
                </c:pt>
                <c:pt idx="70">
                  <c:v>100.64624051946471</c:v>
                </c:pt>
                <c:pt idx="71">
                  <c:v>103.26778733379473</c:v>
                </c:pt>
                <c:pt idx="72">
                  <c:v>105.79629454550124</c:v>
                </c:pt>
                <c:pt idx="73">
                  <c:v>106.43325568868315</c:v>
                </c:pt>
                <c:pt idx="74">
                  <c:v>108.26588744684244</c:v>
                </c:pt>
                <c:pt idx="75">
                  <c:v>99.389785680946815</c:v>
                </c:pt>
                <c:pt idx="76">
                  <c:v>103.43674243445636</c:v>
                </c:pt>
                <c:pt idx="77">
                  <c:v>105.84607007844357</c:v>
                </c:pt>
                <c:pt idx="78">
                  <c:v>104.90292493717004</c:v>
                </c:pt>
                <c:pt idx="79">
                  <c:v>106.6488256809336</c:v>
                </c:pt>
                <c:pt idx="80">
                  <c:v>99.389785680946815</c:v>
                </c:pt>
                <c:pt idx="81">
                  <c:v>103.43674243445636</c:v>
                </c:pt>
                <c:pt idx="82">
                  <c:v>105.84607007844357</c:v>
                </c:pt>
                <c:pt idx="83">
                  <c:v>104.90292493717004</c:v>
                </c:pt>
                <c:pt idx="84">
                  <c:v>106.6488256809336</c:v>
                </c:pt>
                <c:pt idx="85">
                  <c:v>99.389785680946815</c:v>
                </c:pt>
                <c:pt idx="86">
                  <c:v>103.43674243445636</c:v>
                </c:pt>
                <c:pt idx="87">
                  <c:v>105.84607007844357</c:v>
                </c:pt>
                <c:pt idx="88">
                  <c:v>104.90292493717004</c:v>
                </c:pt>
                <c:pt idx="89">
                  <c:v>106.6488256809336</c:v>
                </c:pt>
                <c:pt idx="90">
                  <c:v>96.593055206778189</c:v>
                </c:pt>
                <c:pt idx="91">
                  <c:v>96.748189300561933</c:v>
                </c:pt>
                <c:pt idx="92">
                  <c:v>93.914709519952623</c:v>
                </c:pt>
                <c:pt idx="93">
                  <c:v>90.150974433807392</c:v>
                </c:pt>
                <c:pt idx="94">
                  <c:v>88.353489146538394</c:v>
                </c:pt>
                <c:pt idx="95">
                  <c:v>96.593055206778189</c:v>
                </c:pt>
                <c:pt idx="96">
                  <c:v>96.748189300561933</c:v>
                </c:pt>
                <c:pt idx="97">
                  <c:v>93.914709519952623</c:v>
                </c:pt>
                <c:pt idx="98">
                  <c:v>90.150974433807392</c:v>
                </c:pt>
                <c:pt idx="99">
                  <c:v>88.353489146538394</c:v>
                </c:pt>
                <c:pt idx="100">
                  <c:v>96.593055206778189</c:v>
                </c:pt>
                <c:pt idx="101">
                  <c:v>96.748189300561933</c:v>
                </c:pt>
                <c:pt idx="102">
                  <c:v>93.914709519952623</c:v>
                </c:pt>
                <c:pt idx="103">
                  <c:v>90.150974433807392</c:v>
                </c:pt>
                <c:pt idx="104">
                  <c:v>88.353489146538394</c:v>
                </c:pt>
                <c:pt idx="105">
                  <c:v>95.31940694642428</c:v>
                </c:pt>
                <c:pt idx="106">
                  <c:v>96.855372753982806</c:v>
                </c:pt>
                <c:pt idx="107">
                  <c:v>93.867032913295645</c:v>
                </c:pt>
                <c:pt idx="108">
                  <c:v>88.527005749869943</c:v>
                </c:pt>
                <c:pt idx="109">
                  <c:v>86.631773192826969</c:v>
                </c:pt>
                <c:pt idx="110">
                  <c:v>95.31940694642428</c:v>
                </c:pt>
                <c:pt idx="111">
                  <c:v>96.855372753982806</c:v>
                </c:pt>
                <c:pt idx="112">
                  <c:v>93.867032913295645</c:v>
                </c:pt>
                <c:pt idx="113">
                  <c:v>88.527005749869943</c:v>
                </c:pt>
                <c:pt idx="114">
                  <c:v>86.631773192826969</c:v>
                </c:pt>
                <c:pt idx="115">
                  <c:v>95.31940694642428</c:v>
                </c:pt>
                <c:pt idx="116">
                  <c:v>96.855372753982806</c:v>
                </c:pt>
                <c:pt idx="117">
                  <c:v>93.867032913295645</c:v>
                </c:pt>
                <c:pt idx="118">
                  <c:v>88.527005749869943</c:v>
                </c:pt>
                <c:pt idx="119">
                  <c:v>86.631773192826969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8-467C-B136-3FEA902B1C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79293280"/>
        <c:axId val="1693769536"/>
      </c:barChart>
      <c:catAx>
        <c:axId val="1579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69536"/>
        <c:crosses val="autoZero"/>
        <c:auto val="1"/>
        <c:lblAlgn val="ctr"/>
        <c:lblOffset val="100"/>
        <c:noMultiLvlLbl val="0"/>
      </c:catAx>
      <c:valAx>
        <c:axId val="1693769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92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221866</xdr:colOff>
      <xdr:row>2</xdr:row>
      <xdr:rowOff>15301</xdr:rowOff>
    </xdr:from>
    <xdr:to>
      <xdr:col>31</xdr:col>
      <xdr:colOff>956324</xdr:colOff>
      <xdr:row>42</xdr:row>
      <xdr:rowOff>68855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EAEE1-B27C-4865-8FB4-388F84C4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31" tableBorderDxfId="30" dataCellStyle="Normal_Sheet1_1">
  <autoFilter ref="B11:C16" xr:uid="{391CE740-36F3-45AF-A337-C2FB784A7080}"/>
  <tableColumns count="2">
    <tableColumn id="1" xr3:uid="{E2E3A9A7-08AB-4DBE-B950-B107F4E37CAC}" name="-Mat" dataDxfId="29" dataCellStyle="Normal_Sheet1_1"/>
    <tableColumn id="2" xr3:uid="{6F45B979-0DCC-40F8-8268-75F3102E1843}" name="Handle" dataDxfId="28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27" dataCellStyle="Normal_Sheet1_1"/>
    <tableColumn id="2" xr3:uid="{56292002-80B7-41B9-BF08-19A90E797805}" name="Handle" dataDxfId="26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D26" totalsRowShown="0">
  <autoFilter ref="B22:D26" xr:uid="{CBD95603-F792-4D72-A28B-0BD6BABF102A}"/>
  <tableColumns count="3">
    <tableColumn id="1" xr3:uid="{65CDC919-53ED-4D63-AA0D-F2602E345AF0}" name="+Yield" dataDxfId="25"/>
    <tableColumn id="2" xr3:uid="{93C96CB1-A286-4F74-B92E-B74F63D4E9D5}" name="Handle" dataDxfId="24">
      <calculatedColumnFormula>+_xll._SimpleQuote1(Table3[[#Headers],[+Yield]]&amp;A23,Table3[[#This Row],[+Yield]]*Table3[[#This Row],[Column1]])</calculatedColumnFormula>
    </tableColumn>
    <tableColumn id="3" xr3:uid="{55F14374-7FCF-4B5D-B0F5-B3E4814F886F}" name="Column1" dataDxfId="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23">
      <calculatedColumnFormula>+_xll._FlatForward(Table4[[#Headers],[Flat]]&amp;Table4[[#This Row],[Flat]],$B$4,Table4[[#This Row],[Flat]],$B$5,$B$2)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-Engine">
      <calculatedColumnFormula>C29</calculatedColumnFormula>
    </tableColumn>
    <tableColumn id="2" xr3:uid="{7EA89EC0-5CB2-49DF-92D4-2EFBD5098DD3}" name="Handle" dataDxfId="22">
      <calculatedColumnFormula>+_xll._DiscountingBondEngine(Table5[[#Headers],[-Engine]]&amp;Table5[[#This Row],[-Engine]],Table5[[#This Row],[-Engine]],TRUE,$B$2)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21">
      <calculatedColumnFormula>+_xll._Schedule($B43&amp;C$42,$B$4,$B43,C$42,$B$3,"Unadjusted","Unadjusted","Backward",FALSE,,,$B$2)</calculatedColumnFormula>
    </tableColumn>
    <tableColumn id="3" xr3:uid="{24016C96-CC03-4A38-86E0-9F74BE955F9D}" name="FreqS" dataDxfId="20">
      <calculatedColumnFormula>+_xll._Schedule($B43&amp;D$42,$B$4,$B43,D$42,$B$3,"Unadjusted","Unadjusted","Backward",FALSE,,,$B$2)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9">
  <autoFilter ref="B49:B52" xr:uid="{C98619BE-8813-4E64-9AE0-4B6D375791CB}"/>
  <tableColumns count="1">
    <tableColumn id="1" xr3:uid="{DC37D3E8-FDD1-481C-877E-097F35AD62BE}" name="coupons" dataDxfId="18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FB431D-EAC8-4B94-99BC-CCEFFDC9077A}" name="Table8" displayName="Table8" ref="E1:V121" totalsRowShown="0">
  <autoFilter ref="E1:V121" xr:uid="{841D4884-4D35-4868-B1E6-329632340902}"/>
  <tableColumns count="18">
    <tableColumn id="1" xr3:uid="{92E1E801-BA0F-4456-8E83-55BBF5218AD1}" name="Id">
      <calculatedColumnFormula>E1+1</calculatedColumnFormula>
    </tableColumn>
    <tableColumn id="2" xr3:uid="{3EAD5A7C-F3B3-4A25-AE19-9E6797D91B8D}" name="length" dataDxfId="17" dataCellStyle="Normal_Sheet1_1"/>
    <tableColumn id="4" xr3:uid="{F27363C7-3E49-42A2-A1B4-A9B93C08BAF3}" name="frequency" dataDxfId="16" dataCellStyle="Normal_Sheet1_1"/>
    <tableColumn id="5" xr3:uid="{B5803F34-9C5C-4A1B-95A9-ADBCE2B24353}" name="yield" dataDxfId="15" dataCellStyle="Normal_Sheet1_1"/>
    <tableColumn id="7" xr3:uid="{4F7FF49D-EEDD-40AA-8C49-81670C97752F}" name="Face" dataDxfId="0">
      <calculatedColumnFormula>I1*1.01</calculatedColumnFormula>
    </tableColumn>
    <tableColumn id="8" xr3:uid="{D2F2E7F9-988F-48AB-834B-3B39FC008998}" name="Fac" dataDxfId="14">
      <calculatedColumnFormula>+_xll._Double(Table8[[#Headers],[Fac]]&amp;Table8[[#This Row],[Id]],Table8[[#This Row],[Face]])</calculatedColumnFormula>
    </tableColumn>
    <tableColumn id="9" xr3:uid="{CE94FA53-DF98-4E43-926A-76B8F6ABA0DF}" name="maturity" dataDxfId="13">
      <calculatedColumnFormula>VLOOKUP(Table8[[#This Row],[length]],Table1[],2,TRUE)</calculatedColumnFormula>
    </tableColumn>
    <tableColumn id="10" xr3:uid="{8A4C10ED-2C8C-424E-868E-C75C501DD1F7}" name="FreqS" dataDxfId="12">
      <calculatedColumnFormula>VLOOKUP(Table8[[#This Row],[frequency]],Table2[],2,TRUE)</calculatedColumnFormula>
    </tableColumn>
    <tableColumn id="11" xr3:uid="{3C8B627A-847F-4F94-997C-FFEDCEF2D4B1}" name="yield2" dataDxfId="11">
      <calculatedColumnFormula>VLOOKUP(Table8[[#This Row],[yield]],Table3[],2,TRUE)</calculatedColumnFormula>
    </tableColumn>
    <tableColumn id="12" xr3:uid="{2BAAABD5-03B6-49B7-99BB-269D4F916268}" name="flat" dataDxfId="10">
      <calculatedColumnFormula>VLOOKUP(Table8[[#This Row],[yield2]],Table4[],2,TRUE)</calculatedColumnFormula>
    </tableColumn>
    <tableColumn id="13" xr3:uid="{548046B7-67E0-4F32-84E3-ED5CB7F2BBFA}" name="engine" dataDxfId="9">
      <calculatedColumnFormula>VLOOKUP(Table8[[#This Row],[flat]],Table5[],2,TRUE)</calculatedColumnFormula>
    </tableColumn>
    <tableColumn id="14" xr3:uid="{50FD6093-62C0-4BB6-B5F1-2B7CD442B439}" name="schedule" dataDxfId="8">
      <calculatedColumnFormula>Table8[[#This Row],[maturity]]&amp;Table8[[#This Row],[FreqS]]</calculatedColumnFormula>
    </tableColumn>
    <tableColumn id="15" xr3:uid="{BD6B0FF4-057E-43F6-A416-3B582107B24D}" name="-Bond" dataDxfId="7">
      <calculatedColumnFormula>+_xll._FixedRateBond(Table8[[#Headers],[-Bond]]&amp;Table8[[#This Row],[Id]],$B$7,Table8[[#This Row],[Fac]],Table8[[#This Row],[schedule]],$B$54,$B$5,"ModifiedFollowing",Table8[[#This Row],[Fac]],$B$4,$B$3,$B$6,$B$3,"Following",FALSE,Table8[[#This Row],[engine]],$B$4)</calculatedColumnFormula>
    </tableColumn>
    <tableColumn id="16" xr3:uid="{B9340555-CD27-46A3-A6E3-6658AA214969}" name="clean" dataDxfId="6">
      <calculatedColumnFormula>+_xll._FixedRateBond_cleanPrice(Table8[[#Headers],[clean]]&amp;Table8[[#This Row],[Id]],Table8[[#This Row],[-Bond]])</calculatedColumnFormula>
    </tableColumn>
    <tableColumn id="17" xr3:uid="{48AD84FE-872B-49DB-BD3C-FC7E28E32DF0}" name="price" dataDxfId="5">
      <calculatedColumnFormula>+_xll._Value(Table8[[#This Row],[clean]])</calculatedColumnFormula>
    </tableColumn>
    <tableColumn id="18" xr3:uid="{22892511-5541-405C-804A-7A0E2381348E}" name="-lapse" dataDxfId="4">
      <calculatedColumnFormula>+_xll._Delay_Double(Table8[[#Headers],[-lapse]]&amp;Table8[[#This Row],[Id]],Table8[[#This Row],[clean]],10)</calculatedColumnFormula>
    </tableColumn>
    <tableColumn id="19" xr3:uid="{FB181E11-C221-4259-83CC-5A0264148CC3}" name="lapse Difference" dataDxfId="3">
      <calculatedColumnFormula>S2-V2</calculatedColumnFormula>
    </tableColumn>
    <tableColumn id="20" xr3:uid="{22D8FC92-268E-4D6F-8694-040B25FD7EE3}" name="lapse value" dataDxfId="2">
      <calculatedColumnFormula>+_xll._Value(Table8[[#This Row],[-lapse]])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AB145"/>
  <sheetViews>
    <sheetView tabSelected="1" topLeftCell="B1" zoomScale="83" workbookViewId="0">
      <selection activeCell="H35" sqref="H35"/>
    </sheetView>
  </sheetViews>
  <sheetFormatPr defaultColWidth="17.6328125" defaultRowHeight="14.5" x14ac:dyDescent="0.35"/>
  <cols>
    <col min="1" max="1" width="2.36328125" bestFit="1" customWidth="1"/>
    <col min="2" max="2" width="11.26953125" bestFit="1" customWidth="1"/>
    <col min="3" max="3" width="15.08984375" bestFit="1" customWidth="1"/>
    <col min="4" max="4" width="47.90625" customWidth="1"/>
    <col min="5" max="5" width="4.36328125" customWidth="1"/>
    <col min="6" max="6" width="7.81640625" customWidth="1"/>
    <col min="7" max="7" width="10.81640625" customWidth="1"/>
    <col min="8" max="8" width="6.54296875" style="1" customWidth="1"/>
    <col min="9" max="9" width="12.36328125" style="15" bestFit="1" customWidth="1"/>
    <col min="10" max="10" width="6.6328125" bestFit="1" customWidth="1"/>
    <col min="11" max="11" width="9.6328125" customWidth="1"/>
    <col min="12" max="12" width="7.26953125" customWidth="1"/>
    <col min="13" max="13" width="7.54296875" customWidth="1"/>
    <col min="14" max="14" width="8.81640625" bestFit="1" customWidth="1"/>
    <col min="15" max="15" width="15.08984375" bestFit="1" customWidth="1"/>
    <col min="16" max="16" width="10.7265625" bestFit="1" customWidth="1"/>
    <col min="17" max="17" width="16.36328125" customWidth="1"/>
    <col min="18" max="18" width="11.7265625" customWidth="1"/>
    <col min="19" max="19" width="11.81640625" bestFit="1" customWidth="1"/>
    <col min="20" max="20" width="14.54296875" style="17" bestFit="1" customWidth="1"/>
    <col min="21" max="21" width="4.6328125" customWidth="1"/>
  </cols>
  <sheetData>
    <row r="1" spans="1:22" x14ac:dyDescent="0.35">
      <c r="B1" t="str">
        <f>+_xll._Today()</f>
        <v>Today</v>
      </c>
      <c r="C1" s="11">
        <f>+_xll._Value(B1)</f>
        <v>44214</v>
      </c>
      <c r="E1" t="s">
        <v>5</v>
      </c>
      <c r="F1" s="5" t="s">
        <v>2</v>
      </c>
      <c r="G1" s="5" t="s">
        <v>7</v>
      </c>
      <c r="H1" s="8" t="s">
        <v>3</v>
      </c>
      <c r="I1" s="15" t="s">
        <v>33</v>
      </c>
      <c r="J1" t="s">
        <v>21</v>
      </c>
      <c r="K1" t="s">
        <v>4</v>
      </c>
      <c r="L1" t="s">
        <v>18</v>
      </c>
      <c r="M1" t="s">
        <v>32</v>
      </c>
      <c r="N1" t="s">
        <v>30</v>
      </c>
      <c r="O1" t="s">
        <v>31</v>
      </c>
      <c r="P1" t="s">
        <v>6</v>
      </c>
      <c r="Q1" s="13" t="s">
        <v>22</v>
      </c>
      <c r="R1" t="s">
        <v>20</v>
      </c>
      <c r="S1" t="s">
        <v>25</v>
      </c>
      <c r="T1" s="16" t="s">
        <v>27</v>
      </c>
      <c r="U1" t="s">
        <v>29</v>
      </c>
      <c r="V1" t="s">
        <v>28</v>
      </c>
    </row>
    <row r="2" spans="1:22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7" t="s">
        <v>0</v>
      </c>
      <c r="H2" s="9">
        <v>0.03</v>
      </c>
      <c r="I2" s="15">
        <v>100</v>
      </c>
      <c r="J2" s="4" t="str">
        <f>+_xll._Double(Table8[[#Headers],[Fac]]&amp;Table8[[#This Row],[Id]],Table8[[#This Row],[Face]])</f>
        <v>Fac1</v>
      </c>
      <c r="K2" t="str">
        <f>VLOOKUP(Table8[[#This Row],[length]],Table1[],2,TRUE)</f>
        <v>-Mat1</v>
      </c>
      <c r="L2" t="str">
        <f>VLOOKUP(Table8[[#This Row],[frequency]],Table2[],2,TRUE)</f>
        <v>FreqS</v>
      </c>
      <c r="M2" t="str">
        <f>VLOOKUP(Table8[[#This Row],[yield]],Table3[],2,TRUE)</f>
        <v>+Yield1</v>
      </c>
      <c r="N2" t="str">
        <f>VLOOKUP(Table8[[#This Row],[yield2]],Table4[],2,TRUE)</f>
        <v>FlatYield1</v>
      </c>
      <c r="O2" t="str">
        <f>VLOOKUP(Table8[[#This Row],[flat]],Table5[],2,TRUE)</f>
        <v>-EngineFlatYield1</v>
      </c>
      <c r="P2" t="str">
        <f>Table8[[#This Row],[maturity]]&amp;Table8[[#This Row],[FreqS]]</f>
        <v>-Mat1FreqS</v>
      </c>
      <c r="Q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</v>
      </c>
      <c r="R2" t="str">
        <f ca="1">+_xll._FixedRateBond_cleanPrice(Table8[[#Headers],[clean]]&amp;Table8[[#This Row],[Id]],Table8[[#This Row],[-Bond]])</f>
        <v>clean1</v>
      </c>
      <c r="S2">
        <f ca="1">+_xll._Value(Table8[[#This Row],[clean]])</f>
        <v>104.35064983236067</v>
      </c>
      <c r="T2" s="17" t="str">
        <f ca="1">+_xll._Delay_Double(Table8[[#Headers],[-lapse]]&amp;Table8[[#This Row],[Id]],Table8[[#This Row],[clean]],10)</f>
        <v>-lapse1</v>
      </c>
      <c r="U2" s="18">
        <f ca="1">S2-V2</f>
        <v>-7.7501879120403316</v>
      </c>
      <c r="V2">
        <f ca="1">+_xll._Value(Table8[[#This Row],[-lapse]])</f>
        <v>112.10083774440101</v>
      </c>
    </row>
    <row r="3" spans="1:22" x14ac:dyDescent="0.35">
      <c r="B3" t="str">
        <f>+_xll._TARGET("-calendar")</f>
        <v>-calendar</v>
      </c>
      <c r="E3">
        <f>E2+1</f>
        <v>2</v>
      </c>
      <c r="F3" s="6">
        <v>5</v>
      </c>
      <c r="G3" s="7" t="s">
        <v>0</v>
      </c>
      <c r="H3" s="9">
        <v>0.03</v>
      </c>
      <c r="I3" s="15">
        <f t="shared" ref="I2:I33" si="0">I2*1.01</f>
        <v>101</v>
      </c>
      <c r="J3" s="4" t="str">
        <f>+_xll._Double(Table8[[#Headers],[Fac]]&amp;Table8[[#This Row],[Id]],Table8[[#This Row],[Face]])</f>
        <v>Fac2</v>
      </c>
      <c r="K3" t="str">
        <f>VLOOKUP(Table8[[#This Row],[length]],Table1[],2,TRUE)</f>
        <v>-Mat2</v>
      </c>
      <c r="L3" t="str">
        <f>VLOOKUP(Table8[[#This Row],[frequency]],Table2[],2,TRUE)</f>
        <v>FreqS</v>
      </c>
      <c r="M3" t="str">
        <f>VLOOKUP(Table8[[#This Row],[yield]],Table3[],2,TRUE)</f>
        <v>+Yield1</v>
      </c>
      <c r="N3" t="str">
        <f>VLOOKUP(Table8[[#This Row],[yield2]],Table4[],2,TRUE)</f>
        <v>FlatYield1</v>
      </c>
      <c r="O3" t="str">
        <f>VLOOKUP(Table8[[#This Row],[flat]],Table5[],2,TRUE)</f>
        <v>-EngineFlatYield1</v>
      </c>
      <c r="P3" t="str">
        <f>Table8[[#This Row],[maturity]]&amp;Table8[[#This Row],[FreqS]]</f>
        <v>-Mat2FreqS</v>
      </c>
      <c r="Q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</v>
      </c>
      <c r="R3" t="str">
        <f ca="1">+_xll._FixedRateBond_cleanPrice(Table8[[#Headers],[clean]]&amp;Table8[[#This Row],[Id]],Table8[[#This Row],[-Bond]])</f>
        <v>clean2</v>
      </c>
      <c r="S3">
        <f ca="1">+_xll._Value(Table8[[#This Row],[clean]])</f>
        <v>109.37929098173537</v>
      </c>
      <c r="T3" s="17" t="str">
        <f ca="1">+_xll._Delay_Double(Table8[[#Headers],[-lapse]]&amp;Table8[[#This Row],[Id]],Table8[[#This Row],[clean]],10)</f>
        <v>-lapse2</v>
      </c>
      <c r="U3" s="18">
        <f t="shared" ref="U3:U66" ca="1" si="1">S3-V3</f>
        <v>-16.39337433728069</v>
      </c>
      <c r="V3">
        <f ca="1">+_xll._Value(Table8[[#This Row],[-lapse]])</f>
        <v>125.77266531901606</v>
      </c>
    </row>
    <row r="4" spans="1:22" x14ac:dyDescent="0.35">
      <c r="B4" t="str">
        <f>+_xll._TARGET_adjust("-priceday",B3,B2,"Following")</f>
        <v>-priceday</v>
      </c>
      <c r="C4" s="11"/>
      <c r="D4" s="11"/>
      <c r="E4">
        <f t="shared" ref="E4:E67" si="2">E3+1</f>
        <v>3</v>
      </c>
      <c r="F4" s="6">
        <v>10</v>
      </c>
      <c r="G4" s="7" t="s">
        <v>0</v>
      </c>
      <c r="H4" s="9">
        <v>0.03</v>
      </c>
      <c r="I4" s="15">
        <f t="shared" si="0"/>
        <v>102.01</v>
      </c>
      <c r="J4" s="4" t="str">
        <f>+_xll._Double(Table8[[#Headers],[Fac]]&amp;Table8[[#This Row],[Id]],Table8[[#This Row],[Face]])</f>
        <v>Fac3</v>
      </c>
      <c r="K4" t="str">
        <f>VLOOKUP(Table8[[#This Row],[length]],Table1[],2,TRUE)</f>
        <v>-Mat3</v>
      </c>
      <c r="L4" t="str">
        <f>VLOOKUP(Table8[[#This Row],[frequency]],Table2[],2,TRUE)</f>
        <v>FreqS</v>
      </c>
      <c r="M4" t="str">
        <f>VLOOKUP(Table8[[#This Row],[yield]],Table3[],2,TRUE)</f>
        <v>+Yield1</v>
      </c>
      <c r="N4" t="str">
        <f>VLOOKUP(Table8[[#This Row],[yield2]],Table4[],2,TRUE)</f>
        <v>FlatYield1</v>
      </c>
      <c r="O4" t="str">
        <f>VLOOKUP(Table8[[#This Row],[flat]],Table5[],2,TRUE)</f>
        <v>-EngineFlatYield1</v>
      </c>
      <c r="P4" t="str">
        <f>Table8[[#This Row],[maturity]]&amp;Table8[[#This Row],[FreqS]]</f>
        <v>-Mat3FreqS</v>
      </c>
      <c r="Q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</v>
      </c>
      <c r="R4" t="str">
        <f ca="1">+_xll._FixedRateBond_cleanPrice(Table8[[#Headers],[clean]]&amp;Table8[[#This Row],[Id]],Table8[[#This Row],[-Bond]])</f>
        <v>clean3</v>
      </c>
      <c r="S4">
        <f ca="1">+_xll._Value(Table8[[#This Row],[clean]])</f>
        <v>117.63073968424553</v>
      </c>
      <c r="T4" s="17" t="str">
        <f ca="1">+_xll._Delay_Double(Table8[[#Headers],[-lapse]]&amp;Table8[[#This Row],[Id]],Table8[[#This Row],[clean]],10)</f>
        <v>-lapse3</v>
      </c>
      <c r="U4" s="18">
        <f t="shared" ca="1" si="1"/>
        <v>-33.348181428811785</v>
      </c>
      <c r="V4">
        <f ca="1">+_xll._Value(Table8[[#This Row],[-lapse]])</f>
        <v>150.97892111305731</v>
      </c>
    </row>
    <row r="5" spans="1:22" x14ac:dyDescent="0.35">
      <c r="B5" t="str">
        <f>+_xll._ActualActual1("-day Count","ISMA")</f>
        <v>-dayCount</v>
      </c>
      <c r="E5">
        <f t="shared" si="2"/>
        <v>4</v>
      </c>
      <c r="F5" s="6">
        <v>15</v>
      </c>
      <c r="G5" s="7" t="s">
        <v>0</v>
      </c>
      <c r="H5" s="9">
        <v>0.03</v>
      </c>
      <c r="I5" s="15">
        <f t="shared" si="0"/>
        <v>103.0301</v>
      </c>
      <c r="J5" s="4" t="str">
        <f>+_xll._Double(Table8[[#Headers],[Fac]]&amp;Table8[[#This Row],[Id]],Table8[[#This Row],[Face]])</f>
        <v>Fac4</v>
      </c>
      <c r="K5" t="str">
        <f>VLOOKUP(Table8[[#This Row],[length]],Table1[],2,TRUE)</f>
        <v>-Mat4</v>
      </c>
      <c r="L5" t="str">
        <f>VLOOKUP(Table8[[#This Row],[frequency]],Table2[],2,TRUE)</f>
        <v>FreqS</v>
      </c>
      <c r="M5" t="str">
        <f>VLOOKUP(Table8[[#This Row],[yield]],Table3[],2,TRUE)</f>
        <v>+Yield1</v>
      </c>
      <c r="N5" t="str">
        <f>VLOOKUP(Table8[[#This Row],[yield2]],Table4[],2,TRUE)</f>
        <v>FlatYield1</v>
      </c>
      <c r="O5" t="str">
        <f>VLOOKUP(Table8[[#This Row],[flat]],Table5[],2,TRUE)</f>
        <v>-EngineFlatYield1</v>
      </c>
      <c r="P5" t="str">
        <f>Table8[[#This Row],[maturity]]&amp;Table8[[#This Row],[FreqS]]</f>
        <v>-Mat4FreqS</v>
      </c>
      <c r="Q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</v>
      </c>
      <c r="R5" t="str">
        <f ca="1">+_xll._FixedRateBond_cleanPrice(Table8[[#Headers],[clean]]&amp;Table8[[#This Row],[Id]],Table8[[#This Row],[-Bond]])</f>
        <v>clean4</v>
      </c>
      <c r="S5">
        <f ca="1">+_xll._Value(Table8[[#This Row],[clean]])</f>
        <v>123.59882002242611</v>
      </c>
      <c r="T5" s="17" t="str">
        <f ca="1">+_xll._Delay_Double(Table8[[#Headers],[-lapse]]&amp;Table8[[#This Row],[Id]],Table8[[#This Row],[clean]],10)</f>
        <v>-lapse4</v>
      </c>
      <c r="U5" s="18">
        <f t="shared" ca="1" si="1"/>
        <v>-47.364396607187615</v>
      </c>
      <c r="V5">
        <f ca="1">+_xll._Value(Table8[[#This Row],[-lapse]])</f>
        <v>170.96321662961373</v>
      </c>
    </row>
    <row r="6" spans="1:22" x14ac:dyDescent="0.35">
      <c r="B6" t="str">
        <f>+_xll._Period1("-ex Coupon")</f>
        <v>-exCoupon</v>
      </c>
      <c r="C6" s="11"/>
      <c r="D6" s="11"/>
      <c r="E6">
        <f t="shared" si="2"/>
        <v>5</v>
      </c>
      <c r="F6" s="6">
        <v>20</v>
      </c>
      <c r="G6" s="7" t="s">
        <v>0</v>
      </c>
      <c r="H6" s="9">
        <v>0.03</v>
      </c>
      <c r="I6" s="15">
        <f t="shared" si="0"/>
        <v>104.060401</v>
      </c>
      <c r="J6" s="4" t="str">
        <f>+_xll._Double(Table8[[#Headers],[Fac]]&amp;Table8[[#This Row],[Id]],Table8[[#This Row],[Face]])</f>
        <v>Fac5</v>
      </c>
      <c r="K6" t="str">
        <f>VLOOKUP(Table8[[#This Row],[length]],Table1[],2,TRUE)</f>
        <v>-Mat5</v>
      </c>
      <c r="L6" t="str">
        <f>VLOOKUP(Table8[[#This Row],[frequency]],Table2[],2,TRUE)</f>
        <v>FreqS</v>
      </c>
      <c r="M6" t="str">
        <f>VLOOKUP(Table8[[#This Row],[yield]],Table3[],2,TRUE)</f>
        <v>+Yield1</v>
      </c>
      <c r="N6" t="str">
        <f>VLOOKUP(Table8[[#This Row],[yield2]],Table4[],2,TRUE)</f>
        <v>FlatYield1</v>
      </c>
      <c r="O6" t="str">
        <f>VLOOKUP(Table8[[#This Row],[flat]],Table5[],2,TRUE)</f>
        <v>-EngineFlatYield1</v>
      </c>
      <c r="P6" t="str">
        <f>Table8[[#This Row],[maturity]]&amp;Table8[[#This Row],[FreqS]]</f>
        <v>-Mat5FreqS</v>
      </c>
      <c r="Q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</v>
      </c>
      <c r="R6" t="str">
        <f ca="1">+_xll._FixedRateBond_cleanPrice(Table8[[#Headers],[clean]]&amp;Table8[[#This Row],[Id]],Table8[[#This Row],[-Bond]])</f>
        <v>clean5</v>
      </c>
      <c r="S6">
        <f ca="1">+_xll._Value(Table8[[#This Row],[clean]])</f>
        <v>130.40033292211038</v>
      </c>
      <c r="T6" s="17" t="str">
        <f ca="1">+_xll._Delay_Double(Table8[[#Headers],[-lapse]]&amp;Table8[[#This Row],[Id]],Table8[[#This Row],[clean]],10)</f>
        <v>-lapse5</v>
      </c>
      <c r="U6" s="18">
        <f t="shared" ca="1" si="1"/>
        <v>-61.362431162695259</v>
      </c>
      <c r="V6">
        <f ca="1">+_xll._Value(Table8[[#This Row],[-lapse]])</f>
        <v>191.76276408480564</v>
      </c>
    </row>
    <row r="7" spans="1:22" x14ac:dyDescent="0.35">
      <c r="B7" t="str">
        <f>+_xll._Int("-settlement",3)</f>
        <v>-settlement</v>
      </c>
      <c r="E7">
        <f t="shared" si="2"/>
        <v>6</v>
      </c>
      <c r="F7" s="6">
        <v>3</v>
      </c>
      <c r="G7" s="7" t="s">
        <v>0</v>
      </c>
      <c r="H7" s="9">
        <v>0.03</v>
      </c>
      <c r="I7" s="15">
        <f t="shared" si="0"/>
        <v>105.10100500999999</v>
      </c>
      <c r="J7" s="4" t="str">
        <f>+_xll._Double(Table8[[#Headers],[Fac]]&amp;Table8[[#This Row],[Id]],Table8[[#This Row],[Face]])</f>
        <v>Fac6</v>
      </c>
      <c r="K7" t="str">
        <f>VLOOKUP(Table8[[#This Row],[length]],Table1[],2,TRUE)</f>
        <v>-Mat1</v>
      </c>
      <c r="L7" t="str">
        <f>VLOOKUP(Table8[[#This Row],[frequency]],Table2[],2,TRUE)</f>
        <v>FreqS</v>
      </c>
      <c r="M7" t="str">
        <f>VLOOKUP(Table8[[#This Row],[yield]],Table3[],2,TRUE)</f>
        <v>+Yield1</v>
      </c>
      <c r="N7" t="str">
        <f>VLOOKUP(Table8[[#This Row],[yield2]],Table4[],2,TRUE)</f>
        <v>FlatYield1</v>
      </c>
      <c r="O7" t="str">
        <f>VLOOKUP(Table8[[#This Row],[flat]],Table5[],2,TRUE)</f>
        <v>-EngineFlatYield1</v>
      </c>
      <c r="P7" t="str">
        <f>Table8[[#This Row],[maturity]]&amp;Table8[[#This Row],[FreqS]]</f>
        <v>-Mat1FreqS</v>
      </c>
      <c r="Q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</v>
      </c>
      <c r="R7" t="str">
        <f ca="1">+_xll._FixedRateBond_cleanPrice(Table8[[#Headers],[clean]]&amp;Table8[[#This Row],[Id]],Table8[[#This Row],[-Bond]])</f>
        <v>clean6</v>
      </c>
      <c r="S7">
        <f ca="1">+_xll._Value(Table8[[#This Row],[clean]])</f>
        <v>104.35064983236067</v>
      </c>
      <c r="T7" s="17" t="str">
        <f ca="1">+_xll._Delay_Double(Table8[[#Headers],[-lapse]]&amp;Table8[[#This Row],[Id]],Table8[[#This Row],[clean]],10)</f>
        <v>-lapse6</v>
      </c>
      <c r="U7" s="18">
        <f t="shared" ca="1" si="1"/>
        <v>-7.7501879120403316</v>
      </c>
      <c r="V7">
        <f ca="1">+_xll._Value(Table8[[#This Row],[-lapse]])</f>
        <v>112.10083774440101</v>
      </c>
    </row>
    <row r="8" spans="1:22" x14ac:dyDescent="0.35">
      <c r="B8" t="s">
        <v>26</v>
      </c>
      <c r="C8" s="14">
        <f>+_xll._Clock()</f>
        <v>44214.79156996528</v>
      </c>
      <c r="E8">
        <f t="shared" si="2"/>
        <v>7</v>
      </c>
      <c r="F8" s="6">
        <v>5</v>
      </c>
      <c r="G8" s="7" t="s">
        <v>0</v>
      </c>
      <c r="H8" s="9">
        <v>0.03</v>
      </c>
      <c r="I8" s="15">
        <f t="shared" si="0"/>
        <v>106.1520150601</v>
      </c>
      <c r="J8" s="4" t="str">
        <f>+_xll._Double(Table8[[#Headers],[Fac]]&amp;Table8[[#This Row],[Id]],Table8[[#This Row],[Face]])</f>
        <v>Fac7</v>
      </c>
      <c r="K8" t="str">
        <f>VLOOKUP(Table8[[#This Row],[length]],Table1[],2,TRUE)</f>
        <v>-Mat2</v>
      </c>
      <c r="L8" t="str">
        <f>VLOOKUP(Table8[[#This Row],[frequency]],Table2[],2,TRUE)</f>
        <v>FreqS</v>
      </c>
      <c r="M8" t="str">
        <f>VLOOKUP(Table8[[#This Row],[yield]],Table3[],2,TRUE)</f>
        <v>+Yield1</v>
      </c>
      <c r="N8" t="str">
        <f>VLOOKUP(Table8[[#This Row],[yield2]],Table4[],2,TRUE)</f>
        <v>FlatYield1</v>
      </c>
      <c r="O8" t="str">
        <f>VLOOKUP(Table8[[#This Row],[flat]],Table5[],2,TRUE)</f>
        <v>-EngineFlatYield1</v>
      </c>
      <c r="P8" t="str">
        <f>Table8[[#This Row],[maturity]]&amp;Table8[[#This Row],[FreqS]]</f>
        <v>-Mat2FreqS</v>
      </c>
      <c r="Q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</v>
      </c>
      <c r="R8" t="str">
        <f ca="1">+_xll._FixedRateBond_cleanPrice(Table8[[#Headers],[clean]]&amp;Table8[[#This Row],[Id]],Table8[[#This Row],[-Bond]])</f>
        <v>clean7</v>
      </c>
      <c r="S8">
        <f ca="1">+_xll._Value(Table8[[#This Row],[clean]])</f>
        <v>109.37929098173537</v>
      </c>
      <c r="T8" s="17" t="str">
        <f ca="1">+_xll._Delay_Double(Table8[[#Headers],[-lapse]]&amp;Table8[[#This Row],[Id]],Table8[[#This Row],[clean]],10)</f>
        <v>-lapse7</v>
      </c>
      <c r="U8" s="18">
        <f t="shared" ca="1" si="1"/>
        <v>-16.39337433728069</v>
      </c>
      <c r="V8">
        <f ca="1">+_xll._Value(Table8[[#This Row],[-lapse]])</f>
        <v>125.77266531901606</v>
      </c>
    </row>
    <row r="9" spans="1:22" x14ac:dyDescent="0.35">
      <c r="D9">
        <v>100</v>
      </c>
      <c r="E9">
        <f t="shared" si="2"/>
        <v>8</v>
      </c>
      <c r="F9" s="6">
        <v>10</v>
      </c>
      <c r="G9" s="7" t="s">
        <v>0</v>
      </c>
      <c r="H9" s="9">
        <v>0.03</v>
      </c>
      <c r="I9" s="15">
        <f t="shared" si="0"/>
        <v>107.213535210701</v>
      </c>
      <c r="J9" s="4" t="str">
        <f>+_xll._Double(Table8[[#Headers],[Fac]]&amp;Table8[[#This Row],[Id]],Table8[[#This Row],[Face]])</f>
        <v>Fac8</v>
      </c>
      <c r="K9" t="str">
        <f>VLOOKUP(Table8[[#This Row],[length]],Table1[],2,TRUE)</f>
        <v>-Mat3</v>
      </c>
      <c r="L9" t="str">
        <f>VLOOKUP(Table8[[#This Row],[frequency]],Table2[],2,TRUE)</f>
        <v>FreqS</v>
      </c>
      <c r="M9" t="str">
        <f>VLOOKUP(Table8[[#This Row],[yield]],Table3[],2,TRUE)</f>
        <v>+Yield1</v>
      </c>
      <c r="N9" t="str">
        <f>VLOOKUP(Table8[[#This Row],[yield2]],Table4[],2,TRUE)</f>
        <v>FlatYield1</v>
      </c>
      <c r="O9" t="str">
        <f>VLOOKUP(Table8[[#This Row],[flat]],Table5[],2,TRUE)</f>
        <v>-EngineFlatYield1</v>
      </c>
      <c r="P9" t="str">
        <f>Table8[[#This Row],[maturity]]&amp;Table8[[#This Row],[FreqS]]</f>
        <v>-Mat3FreqS</v>
      </c>
      <c r="Q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</v>
      </c>
      <c r="R9" t="str">
        <f ca="1">+_xll._FixedRateBond_cleanPrice(Table8[[#Headers],[clean]]&amp;Table8[[#This Row],[Id]],Table8[[#This Row],[-Bond]])</f>
        <v>clean8</v>
      </c>
      <c r="S9">
        <f ca="1">+_xll._Value(Table8[[#This Row],[clean]])</f>
        <v>117.63073968424553</v>
      </c>
      <c r="T9" s="17" t="str">
        <f ca="1">+_xll._Delay_Double(Table8[[#Headers],[-lapse]]&amp;Table8[[#This Row],[Id]],Table8[[#This Row],[clean]],10)</f>
        <v>-lapse8</v>
      </c>
      <c r="U9" s="18">
        <f t="shared" ca="1" si="1"/>
        <v>-33.348181428811785</v>
      </c>
      <c r="V9">
        <f ca="1">+_xll._Value(Table8[[#This Row],[-lapse]])</f>
        <v>150.97892111305731</v>
      </c>
    </row>
    <row r="10" spans="1:22" x14ac:dyDescent="0.35">
      <c r="E10">
        <f t="shared" si="2"/>
        <v>9</v>
      </c>
      <c r="F10" s="6">
        <v>15</v>
      </c>
      <c r="G10" s="7" t="s">
        <v>0</v>
      </c>
      <c r="H10" s="9">
        <v>0.03</v>
      </c>
      <c r="I10" s="15">
        <f t="shared" si="0"/>
        <v>108.28567056280801</v>
      </c>
      <c r="J10" s="4" t="str">
        <f>+_xll._Double(Table8[[#Headers],[Fac]]&amp;Table8[[#This Row],[Id]],Table8[[#This Row],[Face]])</f>
        <v>Fac9</v>
      </c>
      <c r="K10" t="str">
        <f>VLOOKUP(Table8[[#This Row],[length]],Table1[],2,TRUE)</f>
        <v>-Mat4</v>
      </c>
      <c r="L10" t="str">
        <f>VLOOKUP(Table8[[#This Row],[frequency]],Table2[],2,TRUE)</f>
        <v>FreqS</v>
      </c>
      <c r="M10" t="str">
        <f>VLOOKUP(Table8[[#This Row],[yield]],Table3[],2,TRUE)</f>
        <v>+Yield1</v>
      </c>
      <c r="N10" t="str">
        <f>VLOOKUP(Table8[[#This Row],[yield2]],Table4[],2,TRUE)</f>
        <v>FlatYield1</v>
      </c>
      <c r="O10" t="str">
        <f>VLOOKUP(Table8[[#This Row],[flat]],Table5[],2,TRUE)</f>
        <v>-EngineFlatYield1</v>
      </c>
      <c r="P10" t="str">
        <f>Table8[[#This Row],[maturity]]&amp;Table8[[#This Row],[FreqS]]</f>
        <v>-Mat4FreqS</v>
      </c>
      <c r="Q1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</v>
      </c>
      <c r="R10" t="str">
        <f ca="1">+_xll._FixedRateBond_cleanPrice(Table8[[#Headers],[clean]]&amp;Table8[[#This Row],[Id]],Table8[[#This Row],[-Bond]])</f>
        <v>clean9</v>
      </c>
      <c r="S10">
        <f ca="1">+_xll._Value(Table8[[#This Row],[clean]])</f>
        <v>123.59882002242611</v>
      </c>
      <c r="T10" s="17" t="str">
        <f ca="1">+_xll._Delay_Double(Table8[[#Headers],[-lapse]]&amp;Table8[[#This Row],[Id]],Table8[[#This Row],[clean]],10)</f>
        <v>-lapse9</v>
      </c>
      <c r="U10" s="18">
        <f t="shared" ca="1" si="1"/>
        <v>-47.364396607187615</v>
      </c>
      <c r="V10">
        <f ca="1">+_xll._Value(Table8[[#This Row],[-lapse]])</f>
        <v>170.96321662961373</v>
      </c>
    </row>
    <row r="11" spans="1:22" x14ac:dyDescent="0.35">
      <c r="A11" t="s">
        <v>19</v>
      </c>
      <c r="B11" s="13" t="s">
        <v>23</v>
      </c>
      <c r="C11" t="s">
        <v>8</v>
      </c>
      <c r="E11">
        <f t="shared" si="2"/>
        <v>10</v>
      </c>
      <c r="F11" s="6">
        <v>20</v>
      </c>
      <c r="G11" s="7" t="s">
        <v>0</v>
      </c>
      <c r="H11" s="9">
        <v>0.03</v>
      </c>
      <c r="I11" s="15">
        <f t="shared" si="0"/>
        <v>109.36852726843608</v>
      </c>
      <c r="J11" s="4" t="str">
        <f>+_xll._Double(Table8[[#Headers],[Fac]]&amp;Table8[[#This Row],[Id]],Table8[[#This Row],[Face]])</f>
        <v>Fac10</v>
      </c>
      <c r="K11" t="str">
        <f>VLOOKUP(Table8[[#This Row],[length]],Table1[],2,TRUE)</f>
        <v>-Mat5</v>
      </c>
      <c r="L11" t="str">
        <f>VLOOKUP(Table8[[#This Row],[frequency]],Table2[],2,TRUE)</f>
        <v>FreqS</v>
      </c>
      <c r="M11" t="str">
        <f>VLOOKUP(Table8[[#This Row],[yield]],Table3[],2,TRUE)</f>
        <v>+Yield1</v>
      </c>
      <c r="N11" t="str">
        <f>VLOOKUP(Table8[[#This Row],[yield2]],Table4[],2,TRUE)</f>
        <v>FlatYield1</v>
      </c>
      <c r="O11" t="str">
        <f>VLOOKUP(Table8[[#This Row],[flat]],Table5[],2,TRUE)</f>
        <v>-EngineFlatYield1</v>
      </c>
      <c r="P11" t="str">
        <f>Table8[[#This Row],[maturity]]&amp;Table8[[#This Row],[FreqS]]</f>
        <v>-Mat5FreqS</v>
      </c>
      <c r="Q1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</v>
      </c>
      <c r="R11" t="str">
        <f ca="1">+_xll._FixedRateBond_cleanPrice(Table8[[#Headers],[clean]]&amp;Table8[[#This Row],[Id]],Table8[[#This Row],[-Bond]])</f>
        <v>clean10</v>
      </c>
      <c r="S11">
        <f ca="1">+_xll._Value(Table8[[#This Row],[clean]])</f>
        <v>130.40033292211038</v>
      </c>
      <c r="T11" s="17" t="str">
        <f ca="1">+_xll._Delay_Double(Table8[[#Headers],[-lapse]]&amp;Table8[[#This Row],[Id]],Table8[[#This Row],[clean]],10)</f>
        <v>-lapse10</v>
      </c>
      <c r="U11" s="18">
        <f t="shared" ca="1" si="1"/>
        <v>-61.362431162695259</v>
      </c>
      <c r="V11">
        <f ca="1">+_xll._Value(Table8[[#This Row],[-lapse]])</f>
        <v>191.76276408480564</v>
      </c>
    </row>
    <row r="12" spans="1:22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2"/>
        <v>11</v>
      </c>
      <c r="F12" s="6">
        <v>3</v>
      </c>
      <c r="G12" s="7" t="s">
        <v>0</v>
      </c>
      <c r="H12" s="9">
        <v>0.03</v>
      </c>
      <c r="I12" s="15">
        <f t="shared" si="0"/>
        <v>110.46221254112045</v>
      </c>
      <c r="J12" s="4" t="str">
        <f>+_xll._Double(Table8[[#Headers],[Fac]]&amp;Table8[[#This Row],[Id]],Table8[[#This Row],[Face]])</f>
        <v>Fac11</v>
      </c>
      <c r="K12" t="str">
        <f>VLOOKUP(Table8[[#This Row],[length]],Table1[],2,TRUE)</f>
        <v>-Mat1</v>
      </c>
      <c r="L12" t="str">
        <f>VLOOKUP(Table8[[#This Row],[frequency]],Table2[],2,TRUE)</f>
        <v>FreqS</v>
      </c>
      <c r="M12" t="str">
        <f>VLOOKUP(Table8[[#This Row],[yield]],Table3[],2,TRUE)</f>
        <v>+Yield1</v>
      </c>
      <c r="N12" t="str">
        <f>VLOOKUP(Table8[[#This Row],[yield2]],Table4[],2,TRUE)</f>
        <v>FlatYield1</v>
      </c>
      <c r="O12" t="str">
        <f>VLOOKUP(Table8[[#This Row],[flat]],Table5[],2,TRUE)</f>
        <v>-EngineFlatYield1</v>
      </c>
      <c r="P12" t="str">
        <f>Table8[[#This Row],[maturity]]&amp;Table8[[#This Row],[FreqS]]</f>
        <v>-Mat1FreqS</v>
      </c>
      <c r="Q1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</v>
      </c>
      <c r="R12" t="str">
        <f ca="1">+_xll._FixedRateBond_cleanPrice(Table8[[#Headers],[clean]]&amp;Table8[[#This Row],[Id]],Table8[[#This Row],[-Bond]])</f>
        <v>clean11</v>
      </c>
      <c r="S12">
        <f ca="1">+_xll._Value(Table8[[#This Row],[clean]])</f>
        <v>104.35064983236067</v>
      </c>
      <c r="T12" s="17" t="str">
        <f ca="1">+_xll._Delay_Double(Table8[[#Headers],[-lapse]]&amp;Table8[[#This Row],[Id]],Table8[[#This Row],[clean]],10)</f>
        <v>-lapse11</v>
      </c>
      <c r="U12" s="18">
        <f t="shared" ca="1" si="1"/>
        <v>-7.7501879120403316</v>
      </c>
      <c r="V12">
        <f ca="1">+_xll._Value(Table8[[#This Row],[-lapse]])</f>
        <v>112.10083774440101</v>
      </c>
    </row>
    <row r="13" spans="1:22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2"/>
        <v>12</v>
      </c>
      <c r="F13" s="6">
        <v>5</v>
      </c>
      <c r="G13" s="7" t="s">
        <v>0</v>
      </c>
      <c r="H13" s="9">
        <v>0.03</v>
      </c>
      <c r="I13" s="15">
        <f t="shared" si="0"/>
        <v>111.56683466653166</v>
      </c>
      <c r="J13" s="4" t="str">
        <f>+_xll._Double(Table8[[#Headers],[Fac]]&amp;Table8[[#This Row],[Id]],Table8[[#This Row],[Face]])</f>
        <v>Fac12</v>
      </c>
      <c r="K13" t="str">
        <f>VLOOKUP(Table8[[#This Row],[length]],Table1[],2,TRUE)</f>
        <v>-Mat2</v>
      </c>
      <c r="L13" t="str">
        <f>VLOOKUP(Table8[[#This Row],[frequency]],Table2[],2,TRUE)</f>
        <v>FreqS</v>
      </c>
      <c r="M13" t="str">
        <f>VLOOKUP(Table8[[#This Row],[yield]],Table3[],2,TRUE)</f>
        <v>+Yield1</v>
      </c>
      <c r="N13" t="str">
        <f>VLOOKUP(Table8[[#This Row],[yield2]],Table4[],2,TRUE)</f>
        <v>FlatYield1</v>
      </c>
      <c r="O13" t="str">
        <f>VLOOKUP(Table8[[#This Row],[flat]],Table5[],2,TRUE)</f>
        <v>-EngineFlatYield1</v>
      </c>
      <c r="P13" t="str">
        <f>Table8[[#This Row],[maturity]]&amp;Table8[[#This Row],[FreqS]]</f>
        <v>-Mat2FreqS</v>
      </c>
      <c r="Q1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-Bond12</v>
      </c>
      <c r="R13" t="str">
        <f ca="1">+_xll._FixedRateBond_cleanPrice(Table8[[#Headers],[clean]]&amp;Table8[[#This Row],[Id]],Table8[[#This Row],[-Bond]])</f>
        <v>clean12</v>
      </c>
      <c r="S13">
        <f ca="1">+_xll._Value(Table8[[#This Row],[clean]])</f>
        <v>109.37929098173537</v>
      </c>
      <c r="T13" s="17" t="str">
        <f ca="1">+_xll._Delay_Double(Table8[[#Headers],[-lapse]]&amp;Table8[[#This Row],[Id]],Table8[[#This Row],[clean]],10)</f>
        <v>-lapse12</v>
      </c>
      <c r="U13" s="18">
        <f t="shared" ca="1" si="1"/>
        <v>-16.39337433728069</v>
      </c>
      <c r="V13">
        <f ca="1">+_xll._Value(Table8[[#This Row],[-lapse]])</f>
        <v>125.77266531901606</v>
      </c>
    </row>
    <row r="14" spans="1:22" x14ac:dyDescent="0.35">
      <c r="A14">
        <f t="shared" ref="A14:A16" si="3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2"/>
        <v>13</v>
      </c>
      <c r="F14" s="6">
        <v>10</v>
      </c>
      <c r="G14" s="7" t="s">
        <v>0</v>
      </c>
      <c r="H14" s="9">
        <v>0.03</v>
      </c>
      <c r="I14" s="15">
        <f t="shared" si="0"/>
        <v>112.68250301319698</v>
      </c>
      <c r="J14" s="4" t="str">
        <f>+_xll._Double(Table8[[#Headers],[Fac]]&amp;Table8[[#This Row],[Id]],Table8[[#This Row],[Face]])</f>
        <v>Fac13</v>
      </c>
      <c r="K14" t="str">
        <f>VLOOKUP(Table8[[#This Row],[length]],Table1[],2,TRUE)</f>
        <v>-Mat3</v>
      </c>
      <c r="L14" t="str">
        <f>VLOOKUP(Table8[[#This Row],[frequency]],Table2[],2,TRUE)</f>
        <v>FreqS</v>
      </c>
      <c r="M14" t="str">
        <f>VLOOKUP(Table8[[#This Row],[yield]],Table3[],2,TRUE)</f>
        <v>+Yield1</v>
      </c>
      <c r="N14" t="str">
        <f>VLOOKUP(Table8[[#This Row],[yield2]],Table4[],2,TRUE)</f>
        <v>FlatYield1</v>
      </c>
      <c r="O14" t="str">
        <f>VLOOKUP(Table8[[#This Row],[flat]],Table5[],2,TRUE)</f>
        <v>-EngineFlatYield1</v>
      </c>
      <c r="P14" t="str">
        <f>Table8[[#This Row],[maturity]]&amp;Table8[[#This Row],[FreqS]]</f>
        <v>-Mat3FreqS</v>
      </c>
      <c r="Q1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-Bond13</v>
      </c>
      <c r="R14" t="str">
        <f ca="1">+_xll._FixedRateBond_cleanPrice(Table8[[#Headers],[clean]]&amp;Table8[[#This Row],[Id]],Table8[[#This Row],[-Bond]])</f>
        <v>clean13</v>
      </c>
      <c r="S14">
        <f ca="1">+_xll._Value(Table8[[#This Row],[clean]])</f>
        <v>117.63073968424553</v>
      </c>
      <c r="T14" s="17" t="str">
        <f ca="1">+_xll._Delay_Double(Table8[[#Headers],[-lapse]]&amp;Table8[[#This Row],[Id]],Table8[[#This Row],[clean]],10)</f>
        <v>-lapse13</v>
      </c>
      <c r="U14" s="18">
        <f t="shared" ca="1" si="1"/>
        <v>-33.348181428811785</v>
      </c>
      <c r="V14">
        <f ca="1">+_xll._Value(Table8[[#This Row],[-lapse]])</f>
        <v>150.97892111305731</v>
      </c>
    </row>
    <row r="15" spans="1:22" x14ac:dyDescent="0.35">
      <c r="A15">
        <f t="shared" si="3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2"/>
        <v>14</v>
      </c>
      <c r="F15" s="6">
        <v>15</v>
      </c>
      <c r="G15" s="7" t="s">
        <v>0</v>
      </c>
      <c r="H15" s="9">
        <v>0.03</v>
      </c>
      <c r="I15" s="15">
        <f t="shared" si="0"/>
        <v>113.80932804332895</v>
      </c>
      <c r="J15" s="4" t="str">
        <f>+_xll._Double(Table8[[#Headers],[Fac]]&amp;Table8[[#This Row],[Id]],Table8[[#This Row],[Face]])</f>
        <v>Fac14</v>
      </c>
      <c r="K15" t="str">
        <f>VLOOKUP(Table8[[#This Row],[length]],Table1[],2,TRUE)</f>
        <v>-Mat4</v>
      </c>
      <c r="L15" t="str">
        <f>VLOOKUP(Table8[[#This Row],[frequency]],Table2[],2,TRUE)</f>
        <v>FreqS</v>
      </c>
      <c r="M15" t="str">
        <f>VLOOKUP(Table8[[#This Row],[yield]],Table3[],2,TRUE)</f>
        <v>+Yield1</v>
      </c>
      <c r="N15" t="str">
        <f>VLOOKUP(Table8[[#This Row],[yield2]],Table4[],2,TRUE)</f>
        <v>FlatYield1</v>
      </c>
      <c r="O15" t="str">
        <f>VLOOKUP(Table8[[#This Row],[flat]],Table5[],2,TRUE)</f>
        <v>-EngineFlatYield1</v>
      </c>
      <c r="P15" t="str">
        <f>Table8[[#This Row],[maturity]]&amp;Table8[[#This Row],[FreqS]]</f>
        <v>-Mat4FreqS</v>
      </c>
      <c r="Q1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-Bond14</v>
      </c>
      <c r="R15" t="str">
        <f ca="1">+_xll._FixedRateBond_cleanPrice(Table8[[#Headers],[clean]]&amp;Table8[[#This Row],[Id]],Table8[[#This Row],[-Bond]])</f>
        <v>clean14</v>
      </c>
      <c r="S15">
        <f ca="1">+_xll._Value(Table8[[#This Row],[clean]])</f>
        <v>123.59882002242611</v>
      </c>
      <c r="T15" s="17" t="str">
        <f ca="1">+_xll._Delay_Double(Table8[[#Headers],[-lapse]]&amp;Table8[[#This Row],[Id]],Table8[[#This Row],[clean]],10)</f>
        <v>-lapse14</v>
      </c>
      <c r="U15" s="18">
        <f t="shared" ca="1" si="1"/>
        <v>-47.364396607187615</v>
      </c>
      <c r="V15">
        <f ca="1">+_xll._Value(Table8[[#This Row],[-lapse]])</f>
        <v>170.96321662961373</v>
      </c>
    </row>
    <row r="16" spans="1:22" x14ac:dyDescent="0.35">
      <c r="A16">
        <f t="shared" si="3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2"/>
        <v>15</v>
      </c>
      <c r="F16" s="6">
        <v>20</v>
      </c>
      <c r="G16" s="7" t="s">
        <v>0</v>
      </c>
      <c r="H16" s="9">
        <v>0.03</v>
      </c>
      <c r="I16" s="15">
        <f t="shared" si="0"/>
        <v>114.94742132376224</v>
      </c>
      <c r="J16" s="4" t="str">
        <f>+_xll._Double(Table8[[#Headers],[Fac]]&amp;Table8[[#This Row],[Id]],Table8[[#This Row],[Face]])</f>
        <v>Fac15</v>
      </c>
      <c r="K16" t="str">
        <f>VLOOKUP(Table8[[#This Row],[length]],Table1[],2,TRUE)</f>
        <v>-Mat5</v>
      </c>
      <c r="L16" t="str">
        <f>VLOOKUP(Table8[[#This Row],[frequency]],Table2[],2,TRUE)</f>
        <v>FreqS</v>
      </c>
      <c r="M16" t="str">
        <f>VLOOKUP(Table8[[#This Row],[yield]],Table3[],2,TRUE)</f>
        <v>+Yield1</v>
      </c>
      <c r="N16" t="str">
        <f>VLOOKUP(Table8[[#This Row],[yield2]],Table4[],2,TRUE)</f>
        <v>FlatYield1</v>
      </c>
      <c r="O16" t="str">
        <f>VLOOKUP(Table8[[#This Row],[flat]],Table5[],2,TRUE)</f>
        <v>-EngineFlatYield1</v>
      </c>
      <c r="P16" t="str">
        <f>Table8[[#This Row],[maturity]]&amp;Table8[[#This Row],[FreqS]]</f>
        <v>-Mat5FreqS</v>
      </c>
      <c r="Q1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-Bond15</v>
      </c>
      <c r="R16" t="str">
        <f ca="1">+_xll._FixedRateBond_cleanPrice(Table8[[#Headers],[clean]]&amp;Table8[[#This Row],[Id]],Table8[[#This Row],[-Bond]])</f>
        <v>clean15</v>
      </c>
      <c r="S16">
        <f ca="1">+_xll._Value(Table8[[#This Row],[clean]])</f>
        <v>130.40033292211038</v>
      </c>
      <c r="T16" s="17" t="str">
        <f ca="1">+_xll._Delay_Double(Table8[[#Headers],[-lapse]]&amp;Table8[[#This Row],[Id]],Table8[[#This Row],[clean]],10)</f>
        <v>-lapse15</v>
      </c>
      <c r="U16" s="18">
        <f t="shared" ca="1" si="1"/>
        <v>-61.362431162695259</v>
      </c>
      <c r="V16">
        <f ca="1">+_xll._Value(Table8[[#This Row],[-lapse]])</f>
        <v>191.76276408480564</v>
      </c>
    </row>
    <row r="17" spans="1:22" x14ac:dyDescent="0.35">
      <c r="E17">
        <f t="shared" si="2"/>
        <v>16</v>
      </c>
      <c r="F17" s="6">
        <v>3</v>
      </c>
      <c r="G17" s="7" t="s">
        <v>1</v>
      </c>
      <c r="H17" s="9">
        <v>0.03</v>
      </c>
      <c r="I17" s="15">
        <f t="shared" si="0"/>
        <v>116.09689553699987</v>
      </c>
      <c r="J17" s="4" t="str">
        <f>+_xll._Double(Table8[[#Headers],[Fac]]&amp;Table8[[#This Row],[Id]],Table8[[#This Row],[Face]])</f>
        <v>Fac16</v>
      </c>
      <c r="K17" t="str">
        <f>VLOOKUP(Table8[[#This Row],[length]],Table1[],2,TRUE)</f>
        <v>-Mat1</v>
      </c>
      <c r="L17" t="str">
        <f>VLOOKUP(Table8[[#This Row],[frequency]],Table2[],2,TRUE)</f>
        <v>FreqA</v>
      </c>
      <c r="M17" t="str">
        <f>VLOOKUP(Table8[[#This Row],[yield]],Table3[],2,TRUE)</f>
        <v>+Yield1</v>
      </c>
      <c r="N17" t="str">
        <f>VLOOKUP(Table8[[#This Row],[yield2]],Table4[],2,TRUE)</f>
        <v>FlatYield1</v>
      </c>
      <c r="O17" t="str">
        <f>VLOOKUP(Table8[[#This Row],[flat]],Table5[],2,TRUE)</f>
        <v>-EngineFlatYield1</v>
      </c>
      <c r="P17" t="str">
        <f>Table8[[#This Row],[maturity]]&amp;Table8[[#This Row],[FreqS]]</f>
        <v>-Mat1FreqA</v>
      </c>
      <c r="Q1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-Bond16</v>
      </c>
      <c r="R17" t="str">
        <f ca="1">+_xll._FixedRateBond_cleanPrice(Table8[[#Headers],[clean]]&amp;Table8[[#This Row],[Id]],Table8[[#This Row],[-Bond]])</f>
        <v>clean16</v>
      </c>
      <c r="S17">
        <f ca="1">+_xll._Value(Table8[[#This Row],[clean]])</f>
        <v>103.11074075873057</v>
      </c>
      <c r="T17" s="17" t="str">
        <f ca="1">+_xll._Delay_Double(Table8[[#Headers],[-lapse]]&amp;Table8[[#This Row],[Id]],Table8[[#This Row],[clean]],10)</f>
        <v>-lapse16</v>
      </c>
      <c r="U17" s="18">
        <f t="shared" ca="1" si="1"/>
        <v>-4.1555199652553085</v>
      </c>
      <c r="V17">
        <f ca="1">+_xll._Value(Table8[[#This Row],[-lapse]])</f>
        <v>107.26626072398588</v>
      </c>
    </row>
    <row r="18" spans="1:22" x14ac:dyDescent="0.35">
      <c r="A18" t="s">
        <v>19</v>
      </c>
      <c r="B18" s="13" t="s">
        <v>9</v>
      </c>
      <c r="C18" t="s">
        <v>8</v>
      </c>
      <c r="E18">
        <f t="shared" si="2"/>
        <v>17</v>
      </c>
      <c r="F18" s="6">
        <v>5</v>
      </c>
      <c r="G18" s="7" t="s">
        <v>1</v>
      </c>
      <c r="H18" s="9">
        <v>0.03</v>
      </c>
      <c r="I18" s="15">
        <f t="shared" si="0"/>
        <v>117.25786449236986</v>
      </c>
      <c r="J18" s="4" t="str">
        <f>+_xll._Double(Table8[[#Headers],[Fac]]&amp;Table8[[#This Row],[Id]],Table8[[#This Row],[Face]])</f>
        <v>Fac17</v>
      </c>
      <c r="K18" t="str">
        <f>VLOOKUP(Table8[[#This Row],[length]],Table1[],2,TRUE)</f>
        <v>-Mat2</v>
      </c>
      <c r="L18" t="str">
        <f>VLOOKUP(Table8[[#This Row],[frequency]],Table2[],2,TRUE)</f>
        <v>FreqA</v>
      </c>
      <c r="M18" t="str">
        <f>VLOOKUP(Table8[[#This Row],[yield]],Table3[],2,TRUE)</f>
        <v>+Yield1</v>
      </c>
      <c r="N18" t="str">
        <f>VLOOKUP(Table8[[#This Row],[yield2]],Table4[],2,TRUE)</f>
        <v>FlatYield1</v>
      </c>
      <c r="O18" t="str">
        <f>VLOOKUP(Table8[[#This Row],[flat]],Table5[],2,TRUE)</f>
        <v>-EngineFlatYield1</v>
      </c>
      <c r="P18" t="str">
        <f>Table8[[#This Row],[maturity]]&amp;Table8[[#This Row],[FreqS]]</f>
        <v>-Mat2FreqA</v>
      </c>
      <c r="Q1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-Bond17</v>
      </c>
      <c r="R18" t="str">
        <f ca="1">+_xll._FixedRateBond_cleanPrice(Table8[[#Headers],[clean]]&amp;Table8[[#This Row],[Id]],Table8[[#This Row],[-Bond]])</f>
        <v>clean17</v>
      </c>
      <c r="S18">
        <f ca="1">+_xll._Value(Table8[[#This Row],[clean]])</f>
        <v>109.60634117724172</v>
      </c>
      <c r="T18" s="17" t="str">
        <f ca="1">+_xll._Delay_Double(Table8[[#Headers],[-lapse]]&amp;Table8[[#This Row],[Id]],Table8[[#This Row],[clean]],10)</f>
        <v>-lapse17</v>
      </c>
      <c r="U18" s="18">
        <f t="shared" ca="1" si="1"/>
        <v>-14.074265337025963</v>
      </c>
      <c r="V18">
        <f ca="1">+_xll._Value(Table8[[#This Row],[-lapse]])</f>
        <v>123.68060651426768</v>
      </c>
    </row>
    <row r="19" spans="1:22" x14ac:dyDescent="0.35">
      <c r="A19" t="s">
        <v>15</v>
      </c>
      <c r="B19" s="7" t="s">
        <v>1</v>
      </c>
      <c r="C19" t="str">
        <f>+_xll._Period2($B$18&amp;A19,B19)</f>
        <v>FreqA</v>
      </c>
      <c r="E19">
        <f t="shared" si="2"/>
        <v>18</v>
      </c>
      <c r="F19" s="6">
        <v>10</v>
      </c>
      <c r="G19" s="7" t="s">
        <v>1</v>
      </c>
      <c r="H19" s="9">
        <v>0.03</v>
      </c>
      <c r="I19" s="15">
        <f t="shared" si="0"/>
        <v>118.43044313729357</v>
      </c>
      <c r="J19" s="4" t="str">
        <f>+_xll._Double(Table8[[#Headers],[Fac]]&amp;Table8[[#This Row],[Id]],Table8[[#This Row],[Face]])</f>
        <v>Fac18</v>
      </c>
      <c r="K19" t="str">
        <f>VLOOKUP(Table8[[#This Row],[length]],Table1[],2,TRUE)</f>
        <v>-Mat3</v>
      </c>
      <c r="L19" t="str">
        <f>VLOOKUP(Table8[[#This Row],[frequency]],Table2[],2,TRUE)</f>
        <v>FreqA</v>
      </c>
      <c r="M19" t="str">
        <f>VLOOKUP(Table8[[#This Row],[yield]],Table3[],2,TRUE)</f>
        <v>+Yield1</v>
      </c>
      <c r="N19" t="str">
        <f>VLOOKUP(Table8[[#This Row],[yield2]],Table4[],2,TRUE)</f>
        <v>FlatYield1</v>
      </c>
      <c r="O19" t="str">
        <f>VLOOKUP(Table8[[#This Row],[flat]],Table5[],2,TRUE)</f>
        <v>-EngineFlatYield1</v>
      </c>
      <c r="P19" t="str">
        <f>Table8[[#This Row],[maturity]]&amp;Table8[[#This Row],[FreqS]]</f>
        <v>-Mat3FreqA</v>
      </c>
      <c r="Q1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-Bond18</v>
      </c>
      <c r="R19" t="str">
        <f ca="1">+_xll._FixedRateBond_cleanPrice(Table8[[#Headers],[clean]]&amp;Table8[[#This Row],[Id]],Table8[[#This Row],[-Bond]])</f>
        <v>clean18</v>
      </c>
      <c r="S19">
        <f ca="1">+_xll._Value(Table8[[#This Row],[clean]])</f>
        <v>117.77837249321408</v>
      </c>
      <c r="T19" s="17" t="str">
        <f ca="1">+_xll._Delay_Double(Table8[[#Headers],[-lapse]]&amp;Table8[[#This Row],[Id]],Table8[[#This Row],[clean]],10)</f>
        <v>-lapse18</v>
      </c>
      <c r="U19" s="18">
        <f t="shared" ca="1" si="1"/>
        <v>-30.947805790678274</v>
      </c>
      <c r="V19">
        <f ca="1">+_xll._Value(Table8[[#This Row],[-lapse]])</f>
        <v>148.72617828389235</v>
      </c>
    </row>
    <row r="20" spans="1:22" x14ac:dyDescent="0.35">
      <c r="A20" t="s">
        <v>16</v>
      </c>
      <c r="B20" s="7" t="s">
        <v>0</v>
      </c>
      <c r="C20" t="str">
        <f>+_xll._Period2($B$18&amp;A20,B20)</f>
        <v>FreqS</v>
      </c>
      <c r="E20">
        <f t="shared" si="2"/>
        <v>19</v>
      </c>
      <c r="F20" s="6">
        <v>15</v>
      </c>
      <c r="G20" s="7" t="s">
        <v>1</v>
      </c>
      <c r="H20" s="9">
        <v>0.03</v>
      </c>
      <c r="I20" s="15">
        <f t="shared" si="0"/>
        <v>119.6147475686665</v>
      </c>
      <c r="J20" s="4" t="str">
        <f>+_xll._Double(Table8[[#Headers],[Fac]]&amp;Table8[[#This Row],[Id]],Table8[[#This Row],[Face]])</f>
        <v>Fac19</v>
      </c>
      <c r="K20" t="str">
        <f>VLOOKUP(Table8[[#This Row],[length]],Table1[],2,TRUE)</f>
        <v>-Mat4</v>
      </c>
      <c r="L20" t="str">
        <f>VLOOKUP(Table8[[#This Row],[frequency]],Table2[],2,TRUE)</f>
        <v>FreqA</v>
      </c>
      <c r="M20" t="str">
        <f>VLOOKUP(Table8[[#This Row],[yield]],Table3[],2,TRUE)</f>
        <v>+Yield1</v>
      </c>
      <c r="N20" t="str">
        <f>VLOOKUP(Table8[[#This Row],[yield2]],Table4[],2,TRUE)</f>
        <v>FlatYield1</v>
      </c>
      <c r="O20" t="str">
        <f>VLOOKUP(Table8[[#This Row],[flat]],Table5[],2,TRUE)</f>
        <v>-EngineFlatYield1</v>
      </c>
      <c r="P20" t="str">
        <f>Table8[[#This Row],[maturity]]&amp;Table8[[#This Row],[FreqS]]</f>
        <v>-Mat4FreqA</v>
      </c>
      <c r="Q2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-Bond19</v>
      </c>
      <c r="R20" t="str">
        <f ca="1">+_xll._FixedRateBond_cleanPrice(Table8[[#Headers],[clean]]&amp;Table8[[#This Row],[Id]],Table8[[#This Row],[-Bond]])</f>
        <v>clean19</v>
      </c>
      <c r="S20">
        <f ca="1">+_xll._Value(Table8[[#This Row],[clean]])</f>
        <v>122.17361318736785</v>
      </c>
      <c r="T20" s="17" t="str">
        <f ca="1">+_xll._Delay_Double(Table8[[#Headers],[-lapse]]&amp;Table8[[#This Row],[Id]],Table8[[#This Row],[clean]],10)</f>
        <v>-lapse19</v>
      </c>
      <c r="U20" s="18">
        <f t="shared" ca="1" si="1"/>
        <v>-43.579837990937889</v>
      </c>
      <c r="V20">
        <f ca="1">+_xll._Value(Table8[[#This Row],[-lapse]])</f>
        <v>165.75345117830574</v>
      </c>
    </row>
    <row r="21" spans="1:22" x14ac:dyDescent="0.35">
      <c r="E21">
        <f t="shared" si="2"/>
        <v>20</v>
      </c>
      <c r="F21" s="6">
        <v>20</v>
      </c>
      <c r="G21" s="7" t="s">
        <v>1</v>
      </c>
      <c r="H21" s="9">
        <v>0.03</v>
      </c>
      <c r="I21" s="15">
        <f t="shared" si="0"/>
        <v>120.81089504435317</v>
      </c>
      <c r="J21" s="4" t="str">
        <f>+_xll._Double(Table8[[#Headers],[Fac]]&amp;Table8[[#This Row],[Id]],Table8[[#This Row],[Face]])</f>
        <v>Fac20</v>
      </c>
      <c r="K21" t="str">
        <f>VLOOKUP(Table8[[#This Row],[length]],Table1[],2,TRUE)</f>
        <v>-Mat5</v>
      </c>
      <c r="L21" t="str">
        <f>VLOOKUP(Table8[[#This Row],[frequency]],Table2[],2,TRUE)</f>
        <v>FreqA</v>
      </c>
      <c r="M21" t="str">
        <f>VLOOKUP(Table8[[#This Row],[yield]],Table3[],2,TRUE)</f>
        <v>+Yield1</v>
      </c>
      <c r="N21" t="str">
        <f>VLOOKUP(Table8[[#This Row],[yield2]],Table4[],2,TRUE)</f>
        <v>FlatYield1</v>
      </c>
      <c r="O21" t="str">
        <f>VLOOKUP(Table8[[#This Row],[flat]],Table5[],2,TRUE)</f>
        <v>-EngineFlatYield1</v>
      </c>
      <c r="P21" t="str">
        <f>Table8[[#This Row],[maturity]]&amp;Table8[[#This Row],[FreqS]]</f>
        <v>-Mat5FreqA</v>
      </c>
      <c r="Q2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-Bond20</v>
      </c>
      <c r="R21" t="str">
        <f ca="1">+_xll._FixedRateBond_cleanPrice(Table8[[#Headers],[clean]]&amp;Table8[[#This Row],[Id]],Table8[[#This Row],[-Bond]])</f>
        <v>clean20</v>
      </c>
      <c r="S21">
        <f ca="1">+_xll._Value(Table8[[#This Row],[clean]])</f>
        <v>128.90964946760249</v>
      </c>
      <c r="T21" s="17" t="str">
        <f ca="1">+_xll._Delay_Double(Table8[[#Headers],[-lapse]]&amp;Table8[[#This Row],[Id]],Table8[[#This Row],[clean]],10)</f>
        <v>-lapse20</v>
      </c>
      <c r="U21" s="18">
        <f t="shared" ca="1" si="1"/>
        <v>-57.510772981908275</v>
      </c>
      <c r="V21">
        <f ca="1">+_xll._Value(Table8[[#This Row],[-lapse]])</f>
        <v>186.42042244951077</v>
      </c>
    </row>
    <row r="22" spans="1:22" x14ac:dyDescent="0.35">
      <c r="A22" t="s">
        <v>19</v>
      </c>
      <c r="B22" s="13" t="s">
        <v>14</v>
      </c>
      <c r="C22" t="s">
        <v>8</v>
      </c>
      <c r="D22" t="s">
        <v>34</v>
      </c>
      <c r="E22">
        <f t="shared" si="2"/>
        <v>21</v>
      </c>
      <c r="F22" s="6">
        <v>3</v>
      </c>
      <c r="G22" s="7" t="s">
        <v>1</v>
      </c>
      <c r="H22" s="9">
        <v>0.03</v>
      </c>
      <c r="I22" s="15">
        <f t="shared" si="0"/>
        <v>122.01900399479671</v>
      </c>
      <c r="J22" s="4" t="str">
        <f>+_xll._Double(Table8[[#Headers],[Fac]]&amp;Table8[[#This Row],[Id]],Table8[[#This Row],[Face]])</f>
        <v>Fac21</v>
      </c>
      <c r="K22" t="str">
        <f>VLOOKUP(Table8[[#This Row],[length]],Table1[],2,TRUE)</f>
        <v>-Mat1</v>
      </c>
      <c r="L22" t="str">
        <f>VLOOKUP(Table8[[#This Row],[frequency]],Table2[],2,TRUE)</f>
        <v>FreqA</v>
      </c>
      <c r="M22" t="str">
        <f>VLOOKUP(Table8[[#This Row],[yield]],Table3[],2,TRUE)</f>
        <v>+Yield1</v>
      </c>
      <c r="N22" t="str">
        <f>VLOOKUP(Table8[[#This Row],[yield2]],Table4[],2,TRUE)</f>
        <v>FlatYield1</v>
      </c>
      <c r="O22" t="str">
        <f>VLOOKUP(Table8[[#This Row],[flat]],Table5[],2,TRUE)</f>
        <v>-EngineFlatYield1</v>
      </c>
      <c r="P22" t="str">
        <f>Table8[[#This Row],[maturity]]&amp;Table8[[#This Row],[FreqS]]</f>
        <v>-Mat1FreqA</v>
      </c>
      <c r="Q2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-Bond21</v>
      </c>
      <c r="R22" t="str">
        <f ca="1">+_xll._FixedRateBond_cleanPrice(Table8[[#Headers],[clean]]&amp;Table8[[#This Row],[Id]],Table8[[#This Row],[-Bond]])</f>
        <v>clean21</v>
      </c>
      <c r="S22">
        <f ca="1">+_xll._Value(Table8[[#This Row],[clean]])</f>
        <v>103.11074075873057</v>
      </c>
      <c r="T22" s="17" t="str">
        <f ca="1">+_xll._Delay_Double(Table8[[#Headers],[-lapse]]&amp;Table8[[#This Row],[Id]],Table8[[#This Row],[clean]],10)</f>
        <v>-lapse21</v>
      </c>
      <c r="U22" s="18">
        <f t="shared" ca="1" si="1"/>
        <v>-4.1555199652553085</v>
      </c>
      <c r="V22">
        <f ca="1">+_xll._Value(Table8[[#This Row],[-lapse]])</f>
        <v>107.26626072398588</v>
      </c>
    </row>
    <row r="23" spans="1:22" x14ac:dyDescent="0.35">
      <c r="A23">
        <v>1</v>
      </c>
      <c r="B23" s="9">
        <v>0.03</v>
      </c>
      <c r="C23" t="str">
        <f>+_xll._SimpleQuote1(Table3[[#Headers],[+Yield]]&amp;A23,Table3[[#This Row],[+Yield]]*Table3[[#This Row],[Column1]])</f>
        <v>+Yield1</v>
      </c>
      <c r="D23" s="24"/>
      <c r="E23">
        <f t="shared" si="2"/>
        <v>22</v>
      </c>
      <c r="F23" s="6">
        <v>5</v>
      </c>
      <c r="G23" s="7" t="s">
        <v>1</v>
      </c>
      <c r="H23" s="9">
        <v>0.03</v>
      </c>
      <c r="I23" s="15">
        <f t="shared" si="0"/>
        <v>123.23919403474467</v>
      </c>
      <c r="J23" s="4" t="str">
        <f>+_xll._Double(Table8[[#Headers],[Fac]]&amp;Table8[[#This Row],[Id]],Table8[[#This Row],[Face]])</f>
        <v>Fac22</v>
      </c>
      <c r="K23" t="str">
        <f>VLOOKUP(Table8[[#This Row],[length]],Table1[],2,TRUE)</f>
        <v>-Mat2</v>
      </c>
      <c r="L23" t="str">
        <f>VLOOKUP(Table8[[#This Row],[frequency]],Table2[],2,TRUE)</f>
        <v>FreqA</v>
      </c>
      <c r="M23" t="str">
        <f>VLOOKUP(Table8[[#This Row],[yield]],Table3[],2,TRUE)</f>
        <v>+Yield1</v>
      </c>
      <c r="N23" t="str">
        <f>VLOOKUP(Table8[[#This Row],[yield2]],Table4[],2,TRUE)</f>
        <v>FlatYield1</v>
      </c>
      <c r="O23" t="str">
        <f>VLOOKUP(Table8[[#This Row],[flat]],Table5[],2,TRUE)</f>
        <v>-EngineFlatYield1</v>
      </c>
      <c r="P23" t="str">
        <f>Table8[[#This Row],[maturity]]&amp;Table8[[#This Row],[FreqS]]</f>
        <v>-Mat2FreqA</v>
      </c>
      <c r="Q2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-Bond22</v>
      </c>
      <c r="R23" t="str">
        <f ca="1">+_xll._FixedRateBond_cleanPrice(Table8[[#Headers],[clean]]&amp;Table8[[#This Row],[Id]],Table8[[#This Row],[-Bond]])</f>
        <v>clean22</v>
      </c>
      <c r="S23">
        <f ca="1">+_xll._Value(Table8[[#This Row],[clean]])</f>
        <v>109.60634117724172</v>
      </c>
      <c r="T23" s="17" t="str">
        <f ca="1">+_xll._Delay_Double(Table8[[#Headers],[-lapse]]&amp;Table8[[#This Row],[Id]],Table8[[#This Row],[clean]],10)</f>
        <v>-lapse22</v>
      </c>
      <c r="U23" s="18">
        <f t="shared" ca="1" si="1"/>
        <v>-14.074265337025963</v>
      </c>
      <c r="V23">
        <f ca="1">+_xll._Value(Table8[[#This Row],[-lapse]])</f>
        <v>123.68060651426768</v>
      </c>
    </row>
    <row r="24" spans="1:22" x14ac:dyDescent="0.35">
      <c r="A24">
        <f>A23+1</f>
        <v>2</v>
      </c>
      <c r="B24" s="1">
        <v>0.04</v>
      </c>
      <c r="C24" t="str">
        <f>+_xll._SimpleQuote1(Table3[[#Headers],[+Yield]]&amp;A24,Table3[[#This Row],[+Yield]]*Table3[[#This Row],[Column1]])</f>
        <v>+Yield2</v>
      </c>
      <c r="D24" s="24"/>
      <c r="E24">
        <f t="shared" si="2"/>
        <v>23</v>
      </c>
      <c r="F24" s="6">
        <v>10</v>
      </c>
      <c r="G24" s="7" t="s">
        <v>1</v>
      </c>
      <c r="H24" s="9">
        <v>0.03</v>
      </c>
      <c r="I24" s="15">
        <f t="shared" si="0"/>
        <v>124.47158597509213</v>
      </c>
      <c r="J24" s="4" t="str">
        <f>+_xll._Double(Table8[[#Headers],[Fac]]&amp;Table8[[#This Row],[Id]],Table8[[#This Row],[Face]])</f>
        <v>Fac23</v>
      </c>
      <c r="K24" t="str">
        <f>VLOOKUP(Table8[[#This Row],[length]],Table1[],2,TRUE)</f>
        <v>-Mat3</v>
      </c>
      <c r="L24" t="str">
        <f>VLOOKUP(Table8[[#This Row],[frequency]],Table2[],2,TRUE)</f>
        <v>FreqA</v>
      </c>
      <c r="M24" t="str">
        <f>VLOOKUP(Table8[[#This Row],[yield]],Table3[],2,TRUE)</f>
        <v>+Yield1</v>
      </c>
      <c r="N24" t="str">
        <f>VLOOKUP(Table8[[#This Row],[yield2]],Table4[],2,TRUE)</f>
        <v>FlatYield1</v>
      </c>
      <c r="O24" t="str">
        <f>VLOOKUP(Table8[[#This Row],[flat]],Table5[],2,TRUE)</f>
        <v>-EngineFlatYield1</v>
      </c>
      <c r="P24" t="str">
        <f>Table8[[#This Row],[maturity]]&amp;Table8[[#This Row],[FreqS]]</f>
        <v>-Mat3FreqA</v>
      </c>
      <c r="Q2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-Bond23</v>
      </c>
      <c r="R24" t="str">
        <f ca="1">+_xll._FixedRateBond_cleanPrice(Table8[[#Headers],[clean]]&amp;Table8[[#This Row],[Id]],Table8[[#This Row],[-Bond]])</f>
        <v>clean23</v>
      </c>
      <c r="S24">
        <f ca="1">+_xll._Value(Table8[[#This Row],[clean]])</f>
        <v>117.77837249321408</v>
      </c>
      <c r="T24" s="17" t="str">
        <f ca="1">+_xll._Delay_Double(Table8[[#Headers],[-lapse]]&amp;Table8[[#This Row],[Id]],Table8[[#This Row],[clean]],10)</f>
        <v>-lapse23</v>
      </c>
      <c r="U24" s="18">
        <f t="shared" ca="1" si="1"/>
        <v>-30.947805790678274</v>
      </c>
      <c r="V24">
        <f ca="1">+_xll._Value(Table8[[#This Row],[-lapse]])</f>
        <v>148.72617828389235</v>
      </c>
    </row>
    <row r="25" spans="1:22" x14ac:dyDescent="0.35">
      <c r="A25">
        <f t="shared" ref="A25:A26" si="4">A24+1</f>
        <v>3</v>
      </c>
      <c r="B25" s="1">
        <v>0.05</v>
      </c>
      <c r="C25" t="str">
        <f>+_xll._SimpleQuote1(Table3[[#Headers],[+Yield]]&amp;A25,Table3[[#This Row],[+Yield]]*Table3[[#This Row],[Column1]])</f>
        <v>+Yield3</v>
      </c>
      <c r="D25" s="24"/>
      <c r="E25">
        <f t="shared" si="2"/>
        <v>24</v>
      </c>
      <c r="F25" s="6">
        <v>15</v>
      </c>
      <c r="G25" s="7" t="s">
        <v>1</v>
      </c>
      <c r="H25" s="9">
        <v>0.03</v>
      </c>
      <c r="I25" s="15">
        <f t="shared" si="0"/>
        <v>125.71630183484305</v>
      </c>
      <c r="J25" s="4" t="str">
        <f>+_xll._Double(Table8[[#Headers],[Fac]]&amp;Table8[[#This Row],[Id]],Table8[[#This Row],[Face]])</f>
        <v>Fac24</v>
      </c>
      <c r="K25" t="str">
        <f>VLOOKUP(Table8[[#This Row],[length]],Table1[],2,TRUE)</f>
        <v>-Mat4</v>
      </c>
      <c r="L25" t="str">
        <f>VLOOKUP(Table8[[#This Row],[frequency]],Table2[],2,TRUE)</f>
        <v>FreqA</v>
      </c>
      <c r="M25" t="str">
        <f>VLOOKUP(Table8[[#This Row],[yield]],Table3[],2,TRUE)</f>
        <v>+Yield1</v>
      </c>
      <c r="N25" t="str">
        <f>VLOOKUP(Table8[[#This Row],[yield2]],Table4[],2,TRUE)</f>
        <v>FlatYield1</v>
      </c>
      <c r="O25" t="str">
        <f>VLOOKUP(Table8[[#This Row],[flat]],Table5[],2,TRUE)</f>
        <v>-EngineFlatYield1</v>
      </c>
      <c r="P25" t="str">
        <f>Table8[[#This Row],[maturity]]&amp;Table8[[#This Row],[FreqS]]</f>
        <v>-Mat4FreqA</v>
      </c>
      <c r="Q2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-Bond24</v>
      </c>
      <c r="R25" t="str">
        <f ca="1">+_xll._FixedRateBond_cleanPrice(Table8[[#Headers],[clean]]&amp;Table8[[#This Row],[Id]],Table8[[#This Row],[-Bond]])</f>
        <v>clean24</v>
      </c>
      <c r="S25">
        <f ca="1">+_xll._Value(Table8[[#This Row],[clean]])</f>
        <v>122.17361318736785</v>
      </c>
      <c r="T25" s="17" t="str">
        <f ca="1">+_xll._Delay_Double(Table8[[#Headers],[-lapse]]&amp;Table8[[#This Row],[Id]],Table8[[#This Row],[clean]],10)</f>
        <v>-lapse24</v>
      </c>
      <c r="U25" s="18">
        <f t="shared" ca="1" si="1"/>
        <v>-43.579837990937889</v>
      </c>
      <c r="V25">
        <f ca="1">+_xll._Value(Table8[[#This Row],[-lapse]])</f>
        <v>165.75345117830574</v>
      </c>
    </row>
    <row r="26" spans="1:22" x14ac:dyDescent="0.35">
      <c r="A26">
        <f t="shared" si="4"/>
        <v>4</v>
      </c>
      <c r="B26" s="1">
        <v>0.06</v>
      </c>
      <c r="C26" t="str">
        <f>+_xll._SimpleQuote1(Table3[[#Headers],[+Yield]]&amp;A26,Table3[[#This Row],[+Yield]]*Table3[[#This Row],[Column1]])</f>
        <v>+Yield4</v>
      </c>
      <c r="D26" s="24"/>
      <c r="E26">
        <f t="shared" si="2"/>
        <v>25</v>
      </c>
      <c r="F26" s="6">
        <v>20</v>
      </c>
      <c r="G26" s="7" t="s">
        <v>1</v>
      </c>
      <c r="H26" s="9">
        <v>0.03</v>
      </c>
      <c r="I26" s="15">
        <f t="shared" si="0"/>
        <v>126.97346485319149</v>
      </c>
      <c r="J26" s="4" t="str">
        <f>+_xll._Double(Table8[[#Headers],[Fac]]&amp;Table8[[#This Row],[Id]],Table8[[#This Row],[Face]])</f>
        <v>Fac25</v>
      </c>
      <c r="K26" t="str">
        <f>VLOOKUP(Table8[[#This Row],[length]],Table1[],2,TRUE)</f>
        <v>-Mat5</v>
      </c>
      <c r="L26" t="str">
        <f>VLOOKUP(Table8[[#This Row],[frequency]],Table2[],2,TRUE)</f>
        <v>FreqA</v>
      </c>
      <c r="M26" t="str">
        <f>VLOOKUP(Table8[[#This Row],[yield]],Table3[],2,TRUE)</f>
        <v>+Yield1</v>
      </c>
      <c r="N26" t="str">
        <f>VLOOKUP(Table8[[#This Row],[yield2]],Table4[],2,TRUE)</f>
        <v>FlatYield1</v>
      </c>
      <c r="O26" t="str">
        <f>VLOOKUP(Table8[[#This Row],[flat]],Table5[],2,TRUE)</f>
        <v>-EngineFlatYield1</v>
      </c>
      <c r="P26" t="str">
        <f>Table8[[#This Row],[maturity]]&amp;Table8[[#This Row],[FreqS]]</f>
        <v>-Mat5FreqA</v>
      </c>
      <c r="Q2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-Bond25</v>
      </c>
      <c r="R26" t="str">
        <f ca="1">+_xll._FixedRateBond_cleanPrice(Table8[[#Headers],[clean]]&amp;Table8[[#This Row],[Id]],Table8[[#This Row],[-Bond]])</f>
        <v>clean25</v>
      </c>
      <c r="S26">
        <f ca="1">+_xll._Value(Table8[[#This Row],[clean]])</f>
        <v>128.90964946760249</v>
      </c>
      <c r="T26" s="17" t="str">
        <f ca="1">+_xll._Delay_Double(Table8[[#Headers],[-lapse]]&amp;Table8[[#This Row],[Id]],Table8[[#This Row],[clean]],10)</f>
        <v>-lapse25</v>
      </c>
      <c r="U26" s="18">
        <f t="shared" ca="1" si="1"/>
        <v>-57.510772981908275</v>
      </c>
      <c r="V26">
        <f ca="1">+_xll._Value(Table8[[#This Row],[-lapse]])</f>
        <v>186.42042244951077</v>
      </c>
    </row>
    <row r="27" spans="1:22" x14ac:dyDescent="0.35">
      <c r="E27">
        <f t="shared" si="2"/>
        <v>26</v>
      </c>
      <c r="F27" s="6">
        <v>3</v>
      </c>
      <c r="G27" s="7" t="s">
        <v>1</v>
      </c>
      <c r="H27" s="9">
        <v>0.03</v>
      </c>
      <c r="I27" s="15">
        <f t="shared" si="0"/>
        <v>128.24319950172341</v>
      </c>
      <c r="J27" s="4" t="str">
        <f>+_xll._Double(Table8[[#Headers],[Fac]]&amp;Table8[[#This Row],[Id]],Table8[[#This Row],[Face]])</f>
        <v>Fac26</v>
      </c>
      <c r="K27" t="str">
        <f>VLOOKUP(Table8[[#This Row],[length]],Table1[],2,TRUE)</f>
        <v>-Mat1</v>
      </c>
      <c r="L27" t="str">
        <f>VLOOKUP(Table8[[#This Row],[frequency]],Table2[],2,TRUE)</f>
        <v>FreqA</v>
      </c>
      <c r="M27" t="str">
        <f>VLOOKUP(Table8[[#This Row],[yield]],Table3[],2,TRUE)</f>
        <v>+Yield1</v>
      </c>
      <c r="N27" t="str">
        <f>VLOOKUP(Table8[[#This Row],[yield2]],Table4[],2,TRUE)</f>
        <v>FlatYield1</v>
      </c>
      <c r="O27" t="str">
        <f>VLOOKUP(Table8[[#This Row],[flat]],Table5[],2,TRUE)</f>
        <v>-EngineFlatYield1</v>
      </c>
      <c r="P27" t="str">
        <f>Table8[[#This Row],[maturity]]&amp;Table8[[#This Row],[FreqS]]</f>
        <v>-Mat1FreqA</v>
      </c>
      <c r="Q2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-Bond26</v>
      </c>
      <c r="R27" t="str">
        <f ca="1">+_xll._FixedRateBond_cleanPrice(Table8[[#Headers],[clean]]&amp;Table8[[#This Row],[Id]],Table8[[#This Row],[-Bond]])</f>
        <v>clean26</v>
      </c>
      <c r="S27">
        <f ca="1">+_xll._Value(Table8[[#This Row],[clean]])</f>
        <v>103.11074075873057</v>
      </c>
      <c r="T27" s="17" t="str">
        <f ca="1">+_xll._Delay_Double(Table8[[#Headers],[-lapse]]&amp;Table8[[#This Row],[Id]],Table8[[#This Row],[clean]],10)</f>
        <v>-lapse26</v>
      </c>
      <c r="U27" s="18">
        <f t="shared" ca="1" si="1"/>
        <v>-4.1555199652553085</v>
      </c>
      <c r="V27">
        <f ca="1">+_xll._Value(Table8[[#This Row],[-lapse]])</f>
        <v>107.26626072398588</v>
      </c>
    </row>
    <row r="28" spans="1:22" x14ac:dyDescent="0.35">
      <c r="A28" t="s">
        <v>19</v>
      </c>
      <c r="B28" s="13" t="s">
        <v>10</v>
      </c>
      <c r="C28" t="s">
        <v>8</v>
      </c>
      <c r="E28">
        <f t="shared" si="2"/>
        <v>27</v>
      </c>
      <c r="F28" s="6">
        <v>5</v>
      </c>
      <c r="G28" s="7" t="s">
        <v>1</v>
      </c>
      <c r="H28" s="9">
        <v>0.03</v>
      </c>
      <c r="I28" s="15">
        <f t="shared" si="0"/>
        <v>129.52563149674066</v>
      </c>
      <c r="J28" s="4" t="str">
        <f>+_xll._Double(Table8[[#Headers],[Fac]]&amp;Table8[[#This Row],[Id]],Table8[[#This Row],[Face]])</f>
        <v>Fac27</v>
      </c>
      <c r="K28" t="str">
        <f>VLOOKUP(Table8[[#This Row],[length]],Table1[],2,TRUE)</f>
        <v>-Mat2</v>
      </c>
      <c r="L28" t="str">
        <f>VLOOKUP(Table8[[#This Row],[frequency]],Table2[],2,TRUE)</f>
        <v>FreqA</v>
      </c>
      <c r="M28" t="str">
        <f>VLOOKUP(Table8[[#This Row],[yield]],Table3[],2,TRUE)</f>
        <v>+Yield1</v>
      </c>
      <c r="N28" t="str">
        <f>VLOOKUP(Table8[[#This Row],[yield2]],Table4[],2,TRUE)</f>
        <v>FlatYield1</v>
      </c>
      <c r="O28" t="str">
        <f>VLOOKUP(Table8[[#This Row],[flat]],Table5[],2,TRUE)</f>
        <v>-EngineFlatYield1</v>
      </c>
      <c r="P28" t="str">
        <f>Table8[[#This Row],[maturity]]&amp;Table8[[#This Row],[FreqS]]</f>
        <v>-Mat2FreqA</v>
      </c>
      <c r="Q2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-Bond27</v>
      </c>
      <c r="R28" t="str">
        <f ca="1">+_xll._FixedRateBond_cleanPrice(Table8[[#Headers],[clean]]&amp;Table8[[#This Row],[Id]],Table8[[#This Row],[-Bond]])</f>
        <v>clean27</v>
      </c>
      <c r="S28">
        <f ca="1">+_xll._Value(Table8[[#This Row],[clean]])</f>
        <v>109.60634117724172</v>
      </c>
      <c r="T28" s="17" t="str">
        <f ca="1">+_xll._Delay_Double(Table8[[#Headers],[-lapse]]&amp;Table8[[#This Row],[Id]],Table8[[#This Row],[clean]],10)</f>
        <v>-lapse27</v>
      </c>
      <c r="U28" s="18">
        <f t="shared" ca="1" si="1"/>
        <v>-14.074265337025963</v>
      </c>
      <c r="V28">
        <f ca="1">+_xll._Value(Table8[[#This Row],[-lapse]])</f>
        <v>123.68060651426768</v>
      </c>
    </row>
    <row r="29" spans="1:22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Row],[Flat]],$B$5,$B$2)</f>
        <v>FlatYield1</v>
      </c>
      <c r="E29">
        <f t="shared" si="2"/>
        <v>28</v>
      </c>
      <c r="F29" s="6">
        <v>10</v>
      </c>
      <c r="G29" s="7" t="s">
        <v>1</v>
      </c>
      <c r="H29" s="9">
        <v>0.03</v>
      </c>
      <c r="I29" s="15">
        <f t="shared" si="0"/>
        <v>130.82088781170808</v>
      </c>
      <c r="J29" s="4" t="str">
        <f>+_xll._Double(Table8[[#Headers],[Fac]]&amp;Table8[[#This Row],[Id]],Table8[[#This Row],[Face]])</f>
        <v>Fac28</v>
      </c>
      <c r="K29" t="str">
        <f>VLOOKUP(Table8[[#This Row],[length]],Table1[],2,TRUE)</f>
        <v>-Mat3</v>
      </c>
      <c r="L29" t="str">
        <f>VLOOKUP(Table8[[#This Row],[frequency]],Table2[],2,TRUE)</f>
        <v>FreqA</v>
      </c>
      <c r="M29" t="str">
        <f>VLOOKUP(Table8[[#This Row],[yield]],Table3[],2,TRUE)</f>
        <v>+Yield1</v>
      </c>
      <c r="N29" t="str">
        <f>VLOOKUP(Table8[[#This Row],[yield2]],Table4[],2,TRUE)</f>
        <v>FlatYield1</v>
      </c>
      <c r="O29" t="str">
        <f>VLOOKUP(Table8[[#This Row],[flat]],Table5[],2,TRUE)</f>
        <v>-EngineFlatYield1</v>
      </c>
      <c r="P29" t="str">
        <f>Table8[[#This Row],[maturity]]&amp;Table8[[#This Row],[FreqS]]</f>
        <v>-Mat3FreqA</v>
      </c>
      <c r="Q2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-Bond28</v>
      </c>
      <c r="R29" t="str">
        <f ca="1">+_xll._FixedRateBond_cleanPrice(Table8[[#Headers],[clean]]&amp;Table8[[#This Row],[Id]],Table8[[#This Row],[-Bond]])</f>
        <v>clean28</v>
      </c>
      <c r="S29">
        <f ca="1">+_xll._Value(Table8[[#This Row],[clean]])</f>
        <v>117.77837249321408</v>
      </c>
      <c r="T29" s="17" t="str">
        <f ca="1">+_xll._Delay_Double(Table8[[#Headers],[-lapse]]&amp;Table8[[#This Row],[Id]],Table8[[#This Row],[clean]],10)</f>
        <v>-lapse28</v>
      </c>
      <c r="U29" s="18">
        <f t="shared" ca="1" si="1"/>
        <v>-30.947805790678274</v>
      </c>
      <c r="V29">
        <f ca="1">+_xll._Value(Table8[[#This Row],[-lapse]])</f>
        <v>148.72617828389235</v>
      </c>
    </row>
    <row r="30" spans="1:22" x14ac:dyDescent="0.35">
      <c r="A30">
        <f>A29+1</f>
        <v>2</v>
      </c>
      <c r="B30" t="str">
        <f>C24</f>
        <v>+Yield2</v>
      </c>
      <c r="C30" t="str">
        <f>+_xll._FlatForward(Table4[[#Headers],[Flat]]&amp;Table4[[#This Row],[Flat]],$B$4,Table4[[#This Row],[Flat]],$B$5,$B$2)</f>
        <v>FlatYield2</v>
      </c>
      <c r="E30">
        <f t="shared" si="2"/>
        <v>29</v>
      </c>
      <c r="F30" s="6">
        <v>15</v>
      </c>
      <c r="G30" s="7" t="s">
        <v>1</v>
      </c>
      <c r="H30" s="9">
        <v>0.03</v>
      </c>
      <c r="I30" s="15">
        <f t="shared" si="0"/>
        <v>132.12909668982516</v>
      </c>
      <c r="J30" s="4" t="str">
        <f>+_xll._Double(Table8[[#Headers],[Fac]]&amp;Table8[[#This Row],[Id]],Table8[[#This Row],[Face]])</f>
        <v>Fac29</v>
      </c>
      <c r="K30" t="str">
        <f>VLOOKUP(Table8[[#This Row],[length]],Table1[],2,TRUE)</f>
        <v>-Mat4</v>
      </c>
      <c r="L30" t="str">
        <f>VLOOKUP(Table8[[#This Row],[frequency]],Table2[],2,TRUE)</f>
        <v>FreqA</v>
      </c>
      <c r="M30" t="str">
        <f>VLOOKUP(Table8[[#This Row],[yield]],Table3[],2,TRUE)</f>
        <v>+Yield1</v>
      </c>
      <c r="N30" t="str">
        <f>VLOOKUP(Table8[[#This Row],[yield2]],Table4[],2,TRUE)</f>
        <v>FlatYield1</v>
      </c>
      <c r="O30" t="str">
        <f>VLOOKUP(Table8[[#This Row],[flat]],Table5[],2,TRUE)</f>
        <v>-EngineFlatYield1</v>
      </c>
      <c r="P30" t="str">
        <f>Table8[[#This Row],[maturity]]&amp;Table8[[#This Row],[FreqS]]</f>
        <v>-Mat4FreqA</v>
      </c>
      <c r="Q3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-Bond29</v>
      </c>
      <c r="R30" t="str">
        <f ca="1">+_xll._FixedRateBond_cleanPrice(Table8[[#Headers],[clean]]&amp;Table8[[#This Row],[Id]],Table8[[#This Row],[-Bond]])</f>
        <v>clean29</v>
      </c>
      <c r="S30">
        <f ca="1">+_xll._Value(Table8[[#This Row],[clean]])</f>
        <v>122.17361318736785</v>
      </c>
      <c r="T30" s="17" t="str">
        <f ca="1">+_xll._Delay_Double(Table8[[#Headers],[-lapse]]&amp;Table8[[#This Row],[Id]],Table8[[#This Row],[clean]],10)</f>
        <v>-lapse29</v>
      </c>
      <c r="U30" s="18">
        <f t="shared" ca="1" si="1"/>
        <v>-43.579837990937889</v>
      </c>
      <c r="V30">
        <f ca="1">+_xll._Value(Table8[[#This Row],[-lapse]])</f>
        <v>165.75345117830574</v>
      </c>
    </row>
    <row r="31" spans="1:22" x14ac:dyDescent="0.35">
      <c r="A31">
        <f t="shared" ref="A31:A32" si="5">A30+1</f>
        <v>3</v>
      </c>
      <c r="B31" t="str">
        <f>C25</f>
        <v>+Yield3</v>
      </c>
      <c r="C31" t="str">
        <f>+_xll._FlatForward(Table4[[#Headers],[Flat]]&amp;Table4[[#This Row],[Flat]],$B$4,Table4[[#This Row],[Flat]],$B$5,$B$2)</f>
        <v>FlatYield3</v>
      </c>
      <c r="E31">
        <f t="shared" si="2"/>
        <v>30</v>
      </c>
      <c r="F31" s="6">
        <v>20</v>
      </c>
      <c r="G31" s="7" t="s">
        <v>1</v>
      </c>
      <c r="H31" s="9">
        <v>0.03</v>
      </c>
      <c r="I31" s="15">
        <f t="shared" si="0"/>
        <v>133.45038765672342</v>
      </c>
      <c r="J31" s="4" t="str">
        <f>+_xll._Double(Table8[[#Headers],[Fac]]&amp;Table8[[#This Row],[Id]],Table8[[#This Row],[Face]])</f>
        <v>Fac30</v>
      </c>
      <c r="K31" t="str">
        <f>VLOOKUP(Table8[[#This Row],[length]],Table1[],2,TRUE)</f>
        <v>-Mat5</v>
      </c>
      <c r="L31" t="str">
        <f>VLOOKUP(Table8[[#This Row],[frequency]],Table2[],2,TRUE)</f>
        <v>FreqA</v>
      </c>
      <c r="M31" t="str">
        <f>VLOOKUP(Table8[[#This Row],[yield]],Table3[],2,TRUE)</f>
        <v>+Yield1</v>
      </c>
      <c r="N31" t="str">
        <f>VLOOKUP(Table8[[#This Row],[yield2]],Table4[],2,TRUE)</f>
        <v>FlatYield1</v>
      </c>
      <c r="O31" t="str">
        <f>VLOOKUP(Table8[[#This Row],[flat]],Table5[],2,TRUE)</f>
        <v>-EngineFlatYield1</v>
      </c>
      <c r="P31" t="str">
        <f>Table8[[#This Row],[maturity]]&amp;Table8[[#This Row],[FreqS]]</f>
        <v>-Mat5FreqA</v>
      </c>
      <c r="Q3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-Bond30</v>
      </c>
      <c r="R31" t="str">
        <f ca="1">+_xll._FixedRateBond_cleanPrice(Table8[[#Headers],[clean]]&amp;Table8[[#This Row],[Id]],Table8[[#This Row],[-Bond]])</f>
        <v>clean30</v>
      </c>
      <c r="S31">
        <f ca="1">+_xll._Value(Table8[[#This Row],[clean]])</f>
        <v>128.90964946760249</v>
      </c>
      <c r="T31" s="17" t="str">
        <f ca="1">+_xll._Delay_Double(Table8[[#Headers],[-lapse]]&amp;Table8[[#This Row],[Id]],Table8[[#This Row],[clean]],10)</f>
        <v>-lapse30</v>
      </c>
      <c r="U31" s="18">
        <f t="shared" ca="1" si="1"/>
        <v>-57.510772981908275</v>
      </c>
      <c r="V31">
        <f ca="1">+_xll._Value(Table8[[#This Row],[-lapse]])</f>
        <v>186.42042244951077</v>
      </c>
    </row>
    <row r="32" spans="1:22" x14ac:dyDescent="0.35">
      <c r="A32">
        <f t="shared" si="5"/>
        <v>4</v>
      </c>
      <c r="B32" t="str">
        <f>C26</f>
        <v>+Yield4</v>
      </c>
      <c r="C32" t="str">
        <f>+_xll._FlatForward(Table4[[#Headers],[Flat]]&amp;Table4[[#This Row],[Flat]],$B$4,Table4[[#This Row],[Flat]],$B$5,$B$2)</f>
        <v>FlatYield4</v>
      </c>
      <c r="E32">
        <f t="shared" si="2"/>
        <v>31</v>
      </c>
      <c r="F32" s="6">
        <v>3</v>
      </c>
      <c r="G32" s="7" t="s">
        <v>0</v>
      </c>
      <c r="H32" s="9">
        <v>0.04</v>
      </c>
      <c r="I32" s="15">
        <f t="shared" si="0"/>
        <v>134.78489153329065</v>
      </c>
      <c r="J32" s="4" t="str">
        <f>+_xll._Double(Table8[[#Headers],[Fac]]&amp;Table8[[#This Row],[Id]],Table8[[#This Row],[Face]])</f>
        <v>Fac31</v>
      </c>
      <c r="K32" t="str">
        <f>VLOOKUP(Table8[[#This Row],[length]],Table1[],2,TRUE)</f>
        <v>-Mat1</v>
      </c>
      <c r="L32" t="str">
        <f>VLOOKUP(Table8[[#This Row],[frequency]],Table2[],2,TRUE)</f>
        <v>FreqS</v>
      </c>
      <c r="M32" t="str">
        <f>VLOOKUP(Table8[[#This Row],[yield]],Table3[],2,TRUE)</f>
        <v>+Yield2</v>
      </c>
      <c r="N32" t="str">
        <f>VLOOKUP(Table8[[#This Row],[yield2]],Table4[],2,TRUE)</f>
        <v>FlatYield2</v>
      </c>
      <c r="O32" t="str">
        <f>VLOOKUP(Table8[[#This Row],[flat]],Table5[],2,TRUE)</f>
        <v>-EngineFlatYield2</v>
      </c>
      <c r="P32" t="str">
        <f>Table8[[#This Row],[maturity]]&amp;Table8[[#This Row],[FreqS]]</f>
        <v>-Mat1FreqS</v>
      </c>
      <c r="Q3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-Bond31</v>
      </c>
      <c r="R32" t="str">
        <f ca="1">+_xll._FixedRateBond_cleanPrice(Table8[[#Headers],[clean]]&amp;Table8[[#This Row],[Id]],Table8[[#This Row],[-Bond]])</f>
        <v>clean31</v>
      </c>
      <c r="S32">
        <f ca="1">+_xll._Value(Table8[[#This Row],[clean]])</f>
        <v>101.2340370859675</v>
      </c>
      <c r="T32" s="17" t="str">
        <f ca="1">+_xll._Delay_Double(Table8[[#Headers],[-lapse]]&amp;Table8[[#This Row],[Id]],Table8[[#This Row],[clean]],10)</f>
        <v>-lapse31</v>
      </c>
      <c r="U32" s="18">
        <f t="shared" ca="1" si="1"/>
        <v>-7.575943557914286</v>
      </c>
      <c r="V32">
        <f ca="1">+_xll._Value(Table8[[#This Row],[-lapse]])</f>
        <v>108.80998064388179</v>
      </c>
    </row>
    <row r="33" spans="2:22" x14ac:dyDescent="0.35">
      <c r="E33">
        <f t="shared" si="2"/>
        <v>32</v>
      </c>
      <c r="F33" s="6">
        <v>5</v>
      </c>
      <c r="G33" s="7" t="s">
        <v>0</v>
      </c>
      <c r="H33" s="9">
        <v>0.04</v>
      </c>
      <c r="I33" s="15">
        <f t="shared" si="0"/>
        <v>136.13274044862357</v>
      </c>
      <c r="J33" s="4" t="str">
        <f>+_xll._Double(Table8[[#Headers],[Fac]]&amp;Table8[[#This Row],[Id]],Table8[[#This Row],[Face]])</f>
        <v>Fac32</v>
      </c>
      <c r="K33" t="str">
        <f>VLOOKUP(Table8[[#This Row],[length]],Table1[],2,TRUE)</f>
        <v>-Mat2</v>
      </c>
      <c r="L33" t="str">
        <f>VLOOKUP(Table8[[#This Row],[frequency]],Table2[],2,TRUE)</f>
        <v>FreqS</v>
      </c>
      <c r="M33" t="str">
        <f>VLOOKUP(Table8[[#This Row],[yield]],Table3[],2,TRUE)</f>
        <v>+Yield2</v>
      </c>
      <c r="N33" t="str">
        <f>VLOOKUP(Table8[[#This Row],[yield2]],Table4[],2,TRUE)</f>
        <v>FlatYield2</v>
      </c>
      <c r="O33" t="str">
        <f>VLOOKUP(Table8[[#This Row],[flat]],Table5[],2,TRUE)</f>
        <v>-EngineFlatYield2</v>
      </c>
      <c r="P33" t="str">
        <f>Table8[[#This Row],[maturity]]&amp;Table8[[#This Row],[FreqS]]</f>
        <v>-Mat2FreqS</v>
      </c>
      <c r="Q3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-Bond32</v>
      </c>
      <c r="R33" t="str">
        <f ca="1">+_xll._FixedRateBond_cleanPrice(Table8[[#Headers],[clean]]&amp;Table8[[#This Row],[Id]],Table8[[#This Row],[-Bond]])</f>
        <v>clean32</v>
      </c>
      <c r="S33">
        <f ca="1">+_xll._Value(Table8[[#This Row],[clean]])</f>
        <v>104.22782712980691</v>
      </c>
      <c r="T33" s="17" t="str">
        <f ca="1">+_xll._Delay_Double(Table8[[#Headers],[-lapse]]&amp;Table8[[#This Row],[Id]],Table8[[#This Row],[clean]],10)</f>
        <v>-lapse32</v>
      </c>
      <c r="U33" s="18">
        <f t="shared" ca="1" si="1"/>
        <v>-15.884850157287104</v>
      </c>
      <c r="V33">
        <f ca="1">+_xll._Value(Table8[[#This Row],[-lapse]])</f>
        <v>120.11267728709402</v>
      </c>
    </row>
    <row r="34" spans="2:22" x14ac:dyDescent="0.35">
      <c r="B34" s="13" t="s">
        <v>24</v>
      </c>
      <c r="C34" t="s">
        <v>8</v>
      </c>
      <c r="E34">
        <f t="shared" si="2"/>
        <v>33</v>
      </c>
      <c r="F34" s="6">
        <v>10</v>
      </c>
      <c r="G34" s="7" t="s">
        <v>0</v>
      </c>
      <c r="H34" s="9">
        <v>0.04</v>
      </c>
      <c r="I34" s="15">
        <f t="shared" ref="I34:I65" si="6">I33*1.01</f>
        <v>137.49406785310981</v>
      </c>
      <c r="J34" s="4" t="str">
        <f>+_xll._Double(Table8[[#Headers],[Fac]]&amp;Table8[[#This Row],[Id]],Table8[[#This Row],[Face]])</f>
        <v>Fac33</v>
      </c>
      <c r="K34" t="str">
        <f>VLOOKUP(Table8[[#This Row],[length]],Table1[],2,TRUE)</f>
        <v>-Mat3</v>
      </c>
      <c r="L34" t="str">
        <f>VLOOKUP(Table8[[#This Row],[frequency]],Table2[],2,TRUE)</f>
        <v>FreqS</v>
      </c>
      <c r="M34" t="str">
        <f>VLOOKUP(Table8[[#This Row],[yield]],Table3[],2,TRUE)</f>
        <v>+Yield2</v>
      </c>
      <c r="N34" t="str">
        <f>VLOOKUP(Table8[[#This Row],[yield2]],Table4[],2,TRUE)</f>
        <v>FlatYield2</v>
      </c>
      <c r="O34" t="str">
        <f>VLOOKUP(Table8[[#This Row],[flat]],Table5[],2,TRUE)</f>
        <v>-EngineFlatYield2</v>
      </c>
      <c r="P34" t="str">
        <f>Table8[[#This Row],[maturity]]&amp;Table8[[#This Row],[FreqS]]</f>
        <v>-Mat3FreqS</v>
      </c>
      <c r="Q3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-Bond33</v>
      </c>
      <c r="R34" t="str">
        <f ca="1">+_xll._FixedRateBond_cleanPrice(Table8[[#Headers],[clean]]&amp;Table8[[#This Row],[Id]],Table8[[#This Row],[-Bond]])</f>
        <v>clean33</v>
      </c>
      <c r="S34">
        <f ca="1">+_xll._Value(Table8[[#This Row],[clean]])</f>
        <v>107.61065211326951</v>
      </c>
      <c r="T34" s="17" t="str">
        <f ca="1">+_xll._Delay_Double(Table8[[#Headers],[-lapse]]&amp;Table8[[#This Row],[Id]],Table8[[#This Row],[clean]],10)</f>
        <v>-lapse33</v>
      </c>
      <c r="U34" s="18">
        <f t="shared" ca="1" si="1"/>
        <v>-31.523558645045512</v>
      </c>
      <c r="V34">
        <f ca="1">+_xll._Value(Table8[[#This Row],[-lapse]])</f>
        <v>139.13421075831502</v>
      </c>
    </row>
    <row r="35" spans="2:22" x14ac:dyDescent="0.35">
      <c r="B35" t="str">
        <f>C29</f>
        <v>FlatYield1</v>
      </c>
      <c r="C35" t="str">
        <f>+_xll._DiscountingBondEngine(Table5[[#Headers],[-Engine]]&amp;Table5[[#This Row],[-Engine]],Table5[[#This Row],[-Engine]],TRUE,$B$2)</f>
        <v>-EngineFlatYield1</v>
      </c>
      <c r="E35">
        <f t="shared" si="2"/>
        <v>34</v>
      </c>
      <c r="F35" s="6">
        <v>15</v>
      </c>
      <c r="G35" s="7" t="s">
        <v>0</v>
      </c>
      <c r="H35" s="9">
        <v>0.04</v>
      </c>
      <c r="I35" s="15">
        <f t="shared" si="6"/>
        <v>138.8690085316409</v>
      </c>
      <c r="J35" s="4" t="str">
        <f>+_xll._Double(Table8[[#Headers],[Fac]]&amp;Table8[[#This Row],[Id]],Table8[[#This Row],[Face]])</f>
        <v>Fac34</v>
      </c>
      <c r="K35" t="str">
        <f>VLOOKUP(Table8[[#This Row],[length]],Table1[],2,TRUE)</f>
        <v>-Mat4</v>
      </c>
      <c r="L35" t="str">
        <f>VLOOKUP(Table8[[#This Row],[frequency]],Table2[],2,TRUE)</f>
        <v>FreqS</v>
      </c>
      <c r="M35" t="str">
        <f>VLOOKUP(Table8[[#This Row],[yield]],Table3[],2,TRUE)</f>
        <v>+Yield2</v>
      </c>
      <c r="N35" t="str">
        <f>VLOOKUP(Table8[[#This Row],[yield2]],Table4[],2,TRUE)</f>
        <v>FlatYield2</v>
      </c>
      <c r="O35" t="str">
        <f>VLOOKUP(Table8[[#This Row],[flat]],Table5[],2,TRUE)</f>
        <v>-EngineFlatYield2</v>
      </c>
      <c r="P35" t="str">
        <f>Table8[[#This Row],[maturity]]&amp;Table8[[#This Row],[FreqS]]</f>
        <v>-Mat4FreqS</v>
      </c>
      <c r="Q3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-Bond34</v>
      </c>
      <c r="R35" t="str">
        <f ca="1">+_xll._FixedRateBond_cleanPrice(Table8[[#Headers],[clean]]&amp;Table8[[#This Row],[Id]],Table8[[#This Row],[-Bond]])</f>
        <v>clean34</v>
      </c>
      <c r="S35">
        <f ca="1">+_xll._Value(Table8[[#This Row],[clean]])</f>
        <v>109.00470213570063</v>
      </c>
      <c r="T35" s="17" t="str">
        <f ca="1">+_xll._Delay_Double(Table8[[#Headers],[-lapse]]&amp;Table8[[#This Row],[Id]],Table8[[#This Row],[clean]],10)</f>
        <v>-lapse34</v>
      </c>
      <c r="U35" s="18">
        <f t="shared" ca="1" si="1"/>
        <v>-43.635722348955227</v>
      </c>
      <c r="V35">
        <f ca="1">+_xll._Value(Table8[[#This Row],[-lapse]])</f>
        <v>152.64042448465585</v>
      </c>
    </row>
    <row r="36" spans="2:22" x14ac:dyDescent="0.35">
      <c r="B36" t="str">
        <f t="shared" ref="B36:B38" si="7">C30</f>
        <v>FlatYield2</v>
      </c>
      <c r="C36" t="str">
        <f>+_xll._DiscountingBondEngine(Table5[[#Headers],[-Engine]]&amp;Table5[[#This Row],[-Engine]],Table5[[#This Row],[-Engine]],TRUE,$B$2)</f>
        <v>-EngineFlatYield2</v>
      </c>
      <c r="E36">
        <f t="shared" si="2"/>
        <v>35</v>
      </c>
      <c r="F36" s="6">
        <v>20</v>
      </c>
      <c r="G36" s="7" t="s">
        <v>0</v>
      </c>
      <c r="H36" s="9">
        <v>0.04</v>
      </c>
      <c r="I36" s="15">
        <f t="shared" si="6"/>
        <v>140.2576986169573</v>
      </c>
      <c r="J36" s="4" t="str">
        <f>+_xll._Double(Table8[[#Headers],[Fac]]&amp;Table8[[#This Row],[Id]],Table8[[#This Row],[Face]])</f>
        <v>Fac35</v>
      </c>
      <c r="K36" t="str">
        <f>VLOOKUP(Table8[[#This Row],[length]],Table1[],2,TRUE)</f>
        <v>-Mat5</v>
      </c>
      <c r="L36" t="str">
        <f>VLOOKUP(Table8[[#This Row],[frequency]],Table2[],2,TRUE)</f>
        <v>FreqS</v>
      </c>
      <c r="M36" t="str">
        <f>VLOOKUP(Table8[[#This Row],[yield]],Table3[],2,TRUE)</f>
        <v>+Yield2</v>
      </c>
      <c r="N36" t="str">
        <f>VLOOKUP(Table8[[#This Row],[yield2]],Table4[],2,TRUE)</f>
        <v>FlatYield2</v>
      </c>
      <c r="O36" t="str">
        <f>VLOOKUP(Table8[[#This Row],[flat]],Table5[],2,TRUE)</f>
        <v>-EngineFlatYield2</v>
      </c>
      <c r="P36" t="str">
        <f>Table8[[#This Row],[maturity]]&amp;Table8[[#This Row],[FreqS]]</f>
        <v>-Mat5FreqS</v>
      </c>
      <c r="Q3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-Bond35</v>
      </c>
      <c r="R36" t="str">
        <f ca="1">+_xll._FixedRateBond_cleanPrice(Table8[[#Headers],[clean]]&amp;Table8[[#This Row],[Id]],Table8[[#This Row],[-Bond]])</f>
        <v>clean35</v>
      </c>
      <c r="S36">
        <f ca="1">+_xll._Value(Table8[[#This Row],[clean]])</f>
        <v>111.50962501872301</v>
      </c>
      <c r="T36" s="17" t="str">
        <f ca="1">+_xll._Delay_Double(Table8[[#Headers],[-lapse]]&amp;Table8[[#This Row],[Id]],Table8[[#This Row],[clean]],10)</f>
        <v>-lapse35</v>
      </c>
      <c r="U36" s="18">
        <f t="shared" ca="1" si="1"/>
        <v>-55.259819446475419</v>
      </c>
      <c r="V36">
        <f ca="1">+_xll._Value(Table8[[#This Row],[-lapse]])</f>
        <v>166.76944446519843</v>
      </c>
    </row>
    <row r="37" spans="2:22" x14ac:dyDescent="0.35">
      <c r="B37" t="str">
        <f t="shared" si="7"/>
        <v>FlatYield3</v>
      </c>
      <c r="C37" t="str">
        <f>+_xll._DiscountingBondEngine(Table5[[#Headers],[-Engine]]&amp;Table5[[#This Row],[-Engine]],Table5[[#This Row],[-Engine]],TRUE,$B$2)</f>
        <v>-EngineFlatYield3</v>
      </c>
      <c r="E37">
        <f t="shared" si="2"/>
        <v>36</v>
      </c>
      <c r="F37" s="6">
        <v>3</v>
      </c>
      <c r="G37" s="7" t="s">
        <v>0</v>
      </c>
      <c r="H37" s="9">
        <v>0.04</v>
      </c>
      <c r="I37" s="15">
        <f t="shared" si="6"/>
        <v>141.66027560312688</v>
      </c>
      <c r="J37" s="4" t="str">
        <f>+_xll._Double(Table8[[#Headers],[Fac]]&amp;Table8[[#This Row],[Id]],Table8[[#This Row],[Face]])</f>
        <v>Fac36</v>
      </c>
      <c r="K37" t="str">
        <f>VLOOKUP(Table8[[#This Row],[length]],Table1[],2,TRUE)</f>
        <v>-Mat1</v>
      </c>
      <c r="L37" t="str">
        <f>VLOOKUP(Table8[[#This Row],[frequency]],Table2[],2,TRUE)</f>
        <v>FreqS</v>
      </c>
      <c r="M37" t="str">
        <f>VLOOKUP(Table8[[#This Row],[yield]],Table3[],2,TRUE)</f>
        <v>+Yield2</v>
      </c>
      <c r="N37" t="str">
        <f>VLOOKUP(Table8[[#This Row],[yield2]],Table4[],2,TRUE)</f>
        <v>FlatYield2</v>
      </c>
      <c r="O37" t="str">
        <f>VLOOKUP(Table8[[#This Row],[flat]],Table5[],2,TRUE)</f>
        <v>-EngineFlatYield2</v>
      </c>
      <c r="P37" t="str">
        <f>Table8[[#This Row],[maturity]]&amp;Table8[[#This Row],[FreqS]]</f>
        <v>-Mat1FreqS</v>
      </c>
      <c r="Q3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-Bond36</v>
      </c>
      <c r="R37" t="str">
        <f ca="1">+_xll._FixedRateBond_cleanPrice(Table8[[#Headers],[clean]]&amp;Table8[[#This Row],[Id]],Table8[[#This Row],[-Bond]])</f>
        <v>clean36</v>
      </c>
      <c r="S37">
        <f ca="1">+_xll._Value(Table8[[#This Row],[clean]])</f>
        <v>101.2340370859675</v>
      </c>
      <c r="T37" s="17" t="str">
        <f ca="1">+_xll._Delay_Double(Table8[[#Headers],[-lapse]]&amp;Table8[[#This Row],[Id]],Table8[[#This Row],[clean]],10)</f>
        <v>-lapse36</v>
      </c>
      <c r="U37" s="18">
        <f t="shared" ca="1" si="1"/>
        <v>-7.575943557914286</v>
      </c>
      <c r="V37">
        <f ca="1">+_xll._Value(Table8[[#This Row],[-lapse]])</f>
        <v>108.80998064388179</v>
      </c>
    </row>
    <row r="38" spans="2:22" x14ac:dyDescent="0.35">
      <c r="B38" t="str">
        <f t="shared" si="7"/>
        <v>FlatYield4</v>
      </c>
      <c r="C38" t="str">
        <f>+_xll._DiscountingBondEngine(Table5[[#Headers],[-Engine]]&amp;Table5[[#This Row],[-Engine]],Table5[[#This Row],[-Engine]],TRUE,$B$2)</f>
        <v>-EngineFlatYield4</v>
      </c>
      <c r="E38">
        <f t="shared" si="2"/>
        <v>37</v>
      </c>
      <c r="F38" s="6">
        <v>5</v>
      </c>
      <c r="G38" s="7" t="s">
        <v>0</v>
      </c>
      <c r="H38" s="9">
        <v>0.04</v>
      </c>
      <c r="I38" s="15">
        <f t="shared" si="6"/>
        <v>143.07687835915814</v>
      </c>
      <c r="J38" s="4" t="str">
        <f>+_xll._Double(Table8[[#Headers],[Fac]]&amp;Table8[[#This Row],[Id]],Table8[[#This Row],[Face]])</f>
        <v>Fac37</v>
      </c>
      <c r="K38" t="str">
        <f>VLOOKUP(Table8[[#This Row],[length]],Table1[],2,TRUE)</f>
        <v>-Mat2</v>
      </c>
      <c r="L38" t="str">
        <f>VLOOKUP(Table8[[#This Row],[frequency]],Table2[],2,TRUE)</f>
        <v>FreqS</v>
      </c>
      <c r="M38" t="str">
        <f>VLOOKUP(Table8[[#This Row],[yield]],Table3[],2,TRUE)</f>
        <v>+Yield2</v>
      </c>
      <c r="N38" t="str">
        <f>VLOOKUP(Table8[[#This Row],[yield2]],Table4[],2,TRUE)</f>
        <v>FlatYield2</v>
      </c>
      <c r="O38" t="str">
        <f>VLOOKUP(Table8[[#This Row],[flat]],Table5[],2,TRUE)</f>
        <v>-EngineFlatYield2</v>
      </c>
      <c r="P38" t="str">
        <f>Table8[[#This Row],[maturity]]&amp;Table8[[#This Row],[FreqS]]</f>
        <v>-Mat2FreqS</v>
      </c>
      <c r="Q3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-Bond37</v>
      </c>
      <c r="R38" t="str">
        <f ca="1">+_xll._FixedRateBond_cleanPrice(Table8[[#Headers],[clean]]&amp;Table8[[#This Row],[Id]],Table8[[#This Row],[-Bond]])</f>
        <v>clean37</v>
      </c>
      <c r="S38">
        <f ca="1">+_xll._Value(Table8[[#This Row],[clean]])</f>
        <v>104.22782712980691</v>
      </c>
      <c r="T38" s="17" t="str">
        <f ca="1">+_xll._Delay_Double(Table8[[#Headers],[-lapse]]&amp;Table8[[#This Row],[Id]],Table8[[#This Row],[clean]],10)</f>
        <v>-lapse37</v>
      </c>
      <c r="U38" s="18">
        <f t="shared" ca="1" si="1"/>
        <v>-15.884850157287104</v>
      </c>
      <c r="V38">
        <f ca="1">+_xll._Value(Table8[[#This Row],[-lapse]])</f>
        <v>120.11267728709402</v>
      </c>
    </row>
    <row r="39" spans="2:22" x14ac:dyDescent="0.35">
      <c r="E39">
        <f t="shared" si="2"/>
        <v>38</v>
      </c>
      <c r="F39" s="6">
        <v>10</v>
      </c>
      <c r="G39" s="7" t="s">
        <v>0</v>
      </c>
      <c r="H39" s="9">
        <v>0.04</v>
      </c>
      <c r="I39" s="15">
        <f t="shared" si="6"/>
        <v>144.50764714274973</v>
      </c>
      <c r="J39" s="4" t="str">
        <f>+_xll._Double(Table8[[#Headers],[Fac]]&amp;Table8[[#This Row],[Id]],Table8[[#This Row],[Face]])</f>
        <v>Fac38</v>
      </c>
      <c r="K39" t="str">
        <f>VLOOKUP(Table8[[#This Row],[length]],Table1[],2,TRUE)</f>
        <v>-Mat3</v>
      </c>
      <c r="L39" t="str">
        <f>VLOOKUP(Table8[[#This Row],[frequency]],Table2[],2,TRUE)</f>
        <v>FreqS</v>
      </c>
      <c r="M39" t="str">
        <f>VLOOKUP(Table8[[#This Row],[yield]],Table3[],2,TRUE)</f>
        <v>+Yield2</v>
      </c>
      <c r="N39" t="str">
        <f>VLOOKUP(Table8[[#This Row],[yield2]],Table4[],2,TRUE)</f>
        <v>FlatYield2</v>
      </c>
      <c r="O39" t="str">
        <f>VLOOKUP(Table8[[#This Row],[flat]],Table5[],2,TRUE)</f>
        <v>-EngineFlatYield2</v>
      </c>
      <c r="P39" t="str">
        <f>Table8[[#This Row],[maturity]]&amp;Table8[[#This Row],[FreqS]]</f>
        <v>-Mat3FreqS</v>
      </c>
      <c r="Q3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-Bond38</v>
      </c>
      <c r="R39" t="str">
        <f ca="1">+_xll._FixedRateBond_cleanPrice(Table8[[#Headers],[clean]]&amp;Table8[[#This Row],[Id]],Table8[[#This Row],[-Bond]])</f>
        <v>clean38</v>
      </c>
      <c r="S39">
        <f ca="1">+_xll._Value(Table8[[#This Row],[clean]])</f>
        <v>107.61065211326951</v>
      </c>
      <c r="T39" s="17" t="str">
        <f ca="1">+_xll._Delay_Double(Table8[[#Headers],[-lapse]]&amp;Table8[[#This Row],[Id]],Table8[[#This Row],[clean]],10)</f>
        <v>-lapse38</v>
      </c>
      <c r="U39" s="18">
        <f t="shared" ca="1" si="1"/>
        <v>-31.523558645045512</v>
      </c>
      <c r="V39">
        <f ca="1">+_xll._Value(Table8[[#This Row],[-lapse]])</f>
        <v>139.13421075831502</v>
      </c>
    </row>
    <row r="40" spans="2:22" x14ac:dyDescent="0.35">
      <c r="E40">
        <f t="shared" si="2"/>
        <v>39</v>
      </c>
      <c r="F40" s="6">
        <v>15</v>
      </c>
      <c r="G40" s="7" t="s">
        <v>0</v>
      </c>
      <c r="H40" s="9">
        <v>0.04</v>
      </c>
      <c r="I40" s="15">
        <f t="shared" si="6"/>
        <v>145.95272361417724</v>
      </c>
      <c r="J40" s="4" t="str">
        <f>+_xll._Double(Table8[[#Headers],[Fac]]&amp;Table8[[#This Row],[Id]],Table8[[#This Row],[Face]])</f>
        <v>Fac39</v>
      </c>
      <c r="K40" t="str">
        <f>VLOOKUP(Table8[[#This Row],[length]],Table1[],2,TRUE)</f>
        <v>-Mat4</v>
      </c>
      <c r="L40" t="str">
        <f>VLOOKUP(Table8[[#This Row],[frequency]],Table2[],2,TRUE)</f>
        <v>FreqS</v>
      </c>
      <c r="M40" t="str">
        <f>VLOOKUP(Table8[[#This Row],[yield]],Table3[],2,TRUE)</f>
        <v>+Yield2</v>
      </c>
      <c r="N40" t="str">
        <f>VLOOKUP(Table8[[#This Row],[yield2]],Table4[],2,TRUE)</f>
        <v>FlatYield2</v>
      </c>
      <c r="O40" t="str">
        <f>VLOOKUP(Table8[[#This Row],[flat]],Table5[],2,TRUE)</f>
        <v>-EngineFlatYield2</v>
      </c>
      <c r="P40" t="str">
        <f>Table8[[#This Row],[maturity]]&amp;Table8[[#This Row],[FreqS]]</f>
        <v>-Mat4FreqS</v>
      </c>
      <c r="Q4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-Bond39</v>
      </c>
      <c r="R40" t="str">
        <f ca="1">+_xll._FixedRateBond_cleanPrice(Table8[[#Headers],[clean]]&amp;Table8[[#This Row],[Id]],Table8[[#This Row],[-Bond]])</f>
        <v>clean39</v>
      </c>
      <c r="S40">
        <f ca="1">+_xll._Value(Table8[[#This Row],[clean]])</f>
        <v>109.00470213570063</v>
      </c>
      <c r="T40" s="17" t="str">
        <f ca="1">+_xll._Delay_Double(Table8[[#Headers],[-lapse]]&amp;Table8[[#This Row],[Id]],Table8[[#This Row],[clean]],10)</f>
        <v>-lapse39</v>
      </c>
      <c r="U40" s="18">
        <f t="shared" ca="1" si="1"/>
        <v>-43.635722348955227</v>
      </c>
      <c r="V40">
        <f ca="1">+_xll._Value(Table8[[#This Row],[-lapse]])</f>
        <v>152.64042448465585</v>
      </c>
    </row>
    <row r="41" spans="2:22" x14ac:dyDescent="0.35">
      <c r="E41">
        <f t="shared" si="2"/>
        <v>40</v>
      </c>
      <c r="F41" s="6">
        <v>20</v>
      </c>
      <c r="G41" s="7" t="s">
        <v>0</v>
      </c>
      <c r="H41" s="9">
        <v>0.04</v>
      </c>
      <c r="I41" s="15">
        <f t="shared" si="6"/>
        <v>147.41225085031903</v>
      </c>
      <c r="J41" s="4" t="str">
        <f>+_xll._Double(Table8[[#Headers],[Fac]]&amp;Table8[[#This Row],[Id]],Table8[[#This Row],[Face]])</f>
        <v>Fac40</v>
      </c>
      <c r="K41" t="str">
        <f>VLOOKUP(Table8[[#This Row],[length]],Table1[],2,TRUE)</f>
        <v>-Mat5</v>
      </c>
      <c r="L41" t="str">
        <f>VLOOKUP(Table8[[#This Row],[frequency]],Table2[],2,TRUE)</f>
        <v>FreqS</v>
      </c>
      <c r="M41" t="str">
        <f>VLOOKUP(Table8[[#This Row],[yield]],Table3[],2,TRUE)</f>
        <v>+Yield2</v>
      </c>
      <c r="N41" t="str">
        <f>VLOOKUP(Table8[[#This Row],[yield2]],Table4[],2,TRUE)</f>
        <v>FlatYield2</v>
      </c>
      <c r="O41" t="str">
        <f>VLOOKUP(Table8[[#This Row],[flat]],Table5[],2,TRUE)</f>
        <v>-EngineFlatYield2</v>
      </c>
      <c r="P41" t="str">
        <f>Table8[[#This Row],[maturity]]&amp;Table8[[#This Row],[FreqS]]</f>
        <v>-Mat5FreqS</v>
      </c>
      <c r="Q4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-Bond40</v>
      </c>
      <c r="R41" t="str">
        <f ca="1">+_xll._FixedRateBond_cleanPrice(Table8[[#Headers],[clean]]&amp;Table8[[#This Row],[Id]],Table8[[#This Row],[-Bond]])</f>
        <v>clean40</v>
      </c>
      <c r="S41">
        <f ca="1">+_xll._Value(Table8[[#This Row],[clean]])</f>
        <v>111.50962501872301</v>
      </c>
      <c r="T41" s="17" t="str">
        <f ca="1">+_xll._Delay_Double(Table8[[#Headers],[-lapse]]&amp;Table8[[#This Row],[Id]],Table8[[#This Row],[clean]],10)</f>
        <v>-lapse40</v>
      </c>
      <c r="U41" s="18">
        <f t="shared" ca="1" si="1"/>
        <v>-55.259819446475419</v>
      </c>
      <c r="V41">
        <f ca="1">+_xll._Value(Table8[[#This Row],[-lapse]])</f>
        <v>166.76944446519843</v>
      </c>
    </row>
    <row r="42" spans="2:22" x14ac:dyDescent="0.35">
      <c r="B42" t="s">
        <v>11</v>
      </c>
      <c r="C42" t="s">
        <v>17</v>
      </c>
      <c r="D42" t="s">
        <v>18</v>
      </c>
      <c r="E42">
        <f t="shared" si="2"/>
        <v>41</v>
      </c>
      <c r="F42" s="6">
        <v>3</v>
      </c>
      <c r="G42" s="7" t="s">
        <v>0</v>
      </c>
      <c r="H42" s="9">
        <v>0.04</v>
      </c>
      <c r="I42" s="15">
        <f t="shared" si="6"/>
        <v>148.88637335882223</v>
      </c>
      <c r="J42" s="4" t="str">
        <f>+_xll._Double(Table8[[#Headers],[Fac]]&amp;Table8[[#This Row],[Id]],Table8[[#This Row],[Face]])</f>
        <v>Fac41</v>
      </c>
      <c r="K42" t="str">
        <f>VLOOKUP(Table8[[#This Row],[length]],Table1[],2,TRUE)</f>
        <v>-Mat1</v>
      </c>
      <c r="L42" t="str">
        <f>VLOOKUP(Table8[[#This Row],[frequency]],Table2[],2,TRUE)</f>
        <v>FreqS</v>
      </c>
      <c r="M42" t="str">
        <f>VLOOKUP(Table8[[#This Row],[yield]],Table3[],2,TRUE)</f>
        <v>+Yield2</v>
      </c>
      <c r="N42" t="str">
        <f>VLOOKUP(Table8[[#This Row],[yield2]],Table4[],2,TRUE)</f>
        <v>FlatYield2</v>
      </c>
      <c r="O42" t="str">
        <f>VLOOKUP(Table8[[#This Row],[flat]],Table5[],2,TRUE)</f>
        <v>-EngineFlatYield2</v>
      </c>
      <c r="P42" t="str">
        <f>Table8[[#This Row],[maturity]]&amp;Table8[[#This Row],[FreqS]]</f>
        <v>-Mat1FreqS</v>
      </c>
      <c r="Q4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-Bond41</v>
      </c>
      <c r="R42" t="str">
        <f ca="1">+_xll._FixedRateBond_cleanPrice(Table8[[#Headers],[clean]]&amp;Table8[[#This Row],[Id]],Table8[[#This Row],[-Bond]])</f>
        <v>clean41</v>
      </c>
      <c r="S42">
        <f ca="1">+_xll._Value(Table8[[#This Row],[clean]])</f>
        <v>101.2340370859675</v>
      </c>
      <c r="T42" s="17" t="str">
        <f ca="1">+_xll._Delay_Double(Table8[[#Headers],[-lapse]]&amp;Table8[[#This Row],[Id]],Table8[[#This Row],[clean]],10)</f>
        <v>-lapse41</v>
      </c>
      <c r="U42" s="18">
        <f t="shared" ca="1" si="1"/>
        <v>-7.575943557914286</v>
      </c>
      <c r="V42">
        <f ca="1">+_xll._Value(Table8[[#This Row],[-lapse]])</f>
        <v>108.80998064388179</v>
      </c>
    </row>
    <row r="43" spans="2:22" x14ac:dyDescent="0.35">
      <c r="B43" t="str">
        <f>C12</f>
        <v>-Mat1</v>
      </c>
      <c r="C43" t="str">
        <f>+_xll._Schedule($B43&amp;C$42,$B$4,$B43,C$42,$B$3,"Unadjusted","Unadjusted","Backward",FALSE,,,$B$2)</f>
        <v>-Mat1FreqA</v>
      </c>
      <c r="D43" t="str">
        <f>+_xll._Schedule($B43&amp;D$42,$B$4,$B43,D$42,$B$3,"Unadjusted","Unadjusted","Backward",FALSE,,,$B$2)</f>
        <v>-Mat1FreqS</v>
      </c>
      <c r="E43">
        <f t="shared" si="2"/>
        <v>42</v>
      </c>
      <c r="F43" s="6">
        <v>5</v>
      </c>
      <c r="G43" s="7" t="s">
        <v>0</v>
      </c>
      <c r="H43" s="9">
        <v>0.04</v>
      </c>
      <c r="I43" s="15">
        <f t="shared" si="6"/>
        <v>150.37523709241046</v>
      </c>
      <c r="J43" s="4" t="str">
        <f>+_xll._Double(Table8[[#Headers],[Fac]]&amp;Table8[[#This Row],[Id]],Table8[[#This Row],[Face]])</f>
        <v>Fac42</v>
      </c>
      <c r="K43" t="str">
        <f>VLOOKUP(Table8[[#This Row],[length]],Table1[],2,TRUE)</f>
        <v>-Mat2</v>
      </c>
      <c r="L43" t="str">
        <f>VLOOKUP(Table8[[#This Row],[frequency]],Table2[],2,TRUE)</f>
        <v>FreqS</v>
      </c>
      <c r="M43" t="str">
        <f>VLOOKUP(Table8[[#This Row],[yield]],Table3[],2,TRUE)</f>
        <v>+Yield2</v>
      </c>
      <c r="N43" t="str">
        <f>VLOOKUP(Table8[[#This Row],[yield2]],Table4[],2,TRUE)</f>
        <v>FlatYield2</v>
      </c>
      <c r="O43" t="str">
        <f>VLOOKUP(Table8[[#This Row],[flat]],Table5[],2,TRUE)</f>
        <v>-EngineFlatYield2</v>
      </c>
      <c r="P43" t="str">
        <f>Table8[[#This Row],[maturity]]&amp;Table8[[#This Row],[FreqS]]</f>
        <v>-Mat2FreqS</v>
      </c>
      <c r="Q4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-Bond42</v>
      </c>
      <c r="R43" t="str">
        <f ca="1">+_xll._FixedRateBond_cleanPrice(Table8[[#Headers],[clean]]&amp;Table8[[#This Row],[Id]],Table8[[#This Row],[-Bond]])</f>
        <v>clean42</v>
      </c>
      <c r="S43">
        <f ca="1">+_xll._Value(Table8[[#This Row],[clean]])</f>
        <v>104.22782712980691</v>
      </c>
      <c r="T43" s="17" t="str">
        <f ca="1">+_xll._Delay_Double(Table8[[#Headers],[-lapse]]&amp;Table8[[#This Row],[Id]],Table8[[#This Row],[clean]],10)</f>
        <v>-lapse42</v>
      </c>
      <c r="U43" s="18">
        <f t="shared" ca="1" si="1"/>
        <v>-15.884850157287104</v>
      </c>
      <c r="V43">
        <f ca="1">+_xll._Value(Table8[[#This Row],[-lapse]])</f>
        <v>120.11267728709402</v>
      </c>
    </row>
    <row r="44" spans="2:22" x14ac:dyDescent="0.35">
      <c r="B44" t="str">
        <f t="shared" ref="B44:B47" si="8">C13</f>
        <v>-Mat2</v>
      </c>
      <c r="C44" t="str">
        <f>+_xll._Schedule($B44&amp;C$42,$B$4,$B44,C$42,$B$3,"Unadjusted","Unadjusted","Backward",FALSE,,,$B$2)</f>
        <v>-Mat2FreqA</v>
      </c>
      <c r="D44" t="str">
        <f>+_xll._Schedule($B44&amp;D$42,$B$4,$B44,D$42,$B$3,"Unadjusted","Unadjusted","Backward",FALSE,,,$B$2)</f>
        <v>-Mat2FreqS</v>
      </c>
      <c r="E44">
        <f t="shared" si="2"/>
        <v>43</v>
      </c>
      <c r="F44" s="6">
        <v>10</v>
      </c>
      <c r="G44" s="7" t="s">
        <v>0</v>
      </c>
      <c r="H44" s="9">
        <v>0.04</v>
      </c>
      <c r="I44" s="15">
        <f t="shared" si="6"/>
        <v>151.87898946333456</v>
      </c>
      <c r="J44" s="4" t="str">
        <f>+_xll._Double(Table8[[#Headers],[Fac]]&amp;Table8[[#This Row],[Id]],Table8[[#This Row],[Face]])</f>
        <v>Fac43</v>
      </c>
      <c r="K44" t="str">
        <f>VLOOKUP(Table8[[#This Row],[length]],Table1[],2,TRUE)</f>
        <v>-Mat3</v>
      </c>
      <c r="L44" t="str">
        <f>VLOOKUP(Table8[[#This Row],[frequency]],Table2[],2,TRUE)</f>
        <v>FreqS</v>
      </c>
      <c r="M44" t="str">
        <f>VLOOKUP(Table8[[#This Row],[yield]],Table3[],2,TRUE)</f>
        <v>+Yield2</v>
      </c>
      <c r="N44" t="str">
        <f>VLOOKUP(Table8[[#This Row],[yield2]],Table4[],2,TRUE)</f>
        <v>FlatYield2</v>
      </c>
      <c r="O44" t="str">
        <f>VLOOKUP(Table8[[#This Row],[flat]],Table5[],2,TRUE)</f>
        <v>-EngineFlatYield2</v>
      </c>
      <c r="P44" t="str">
        <f>Table8[[#This Row],[maturity]]&amp;Table8[[#This Row],[FreqS]]</f>
        <v>-Mat3FreqS</v>
      </c>
      <c r="Q4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-Bond43</v>
      </c>
      <c r="R44" t="str">
        <f ca="1">+_xll._FixedRateBond_cleanPrice(Table8[[#Headers],[clean]]&amp;Table8[[#This Row],[Id]],Table8[[#This Row],[-Bond]])</f>
        <v>clean43</v>
      </c>
      <c r="S44">
        <f ca="1">+_xll._Value(Table8[[#This Row],[clean]])</f>
        <v>107.61065211326951</v>
      </c>
      <c r="T44" s="17" t="str">
        <f ca="1">+_xll._Delay_Double(Table8[[#Headers],[-lapse]]&amp;Table8[[#This Row],[Id]],Table8[[#This Row],[clean]],10)</f>
        <v>-lapse43</v>
      </c>
      <c r="U44" s="18">
        <f t="shared" ca="1" si="1"/>
        <v>-31.523558645045512</v>
      </c>
      <c r="V44">
        <f ca="1">+_xll._Value(Table8[[#This Row],[-lapse]])</f>
        <v>139.13421075831502</v>
      </c>
    </row>
    <row r="45" spans="2:22" x14ac:dyDescent="0.35">
      <c r="B45" t="str">
        <f t="shared" si="8"/>
        <v>-Mat3</v>
      </c>
      <c r="C45" t="str">
        <f>+_xll._Schedule($B45&amp;C$42,$B$4,$B45,C$42,$B$3,"Unadjusted","Unadjusted","Backward",FALSE,,,$B$2)</f>
        <v>-Mat3FreqA</v>
      </c>
      <c r="D45" t="str">
        <f>+_xll._Schedule($B45&amp;D$42,$B$4,$B45,D$42,$B$3,"Unadjusted","Unadjusted","Backward",FALSE,,,$B$2)</f>
        <v>-Mat3FreqS</v>
      </c>
      <c r="E45">
        <f t="shared" si="2"/>
        <v>44</v>
      </c>
      <c r="F45" s="6">
        <v>15</v>
      </c>
      <c r="G45" s="7" t="s">
        <v>0</v>
      </c>
      <c r="H45" s="9">
        <v>0.04</v>
      </c>
      <c r="I45" s="15">
        <f t="shared" si="6"/>
        <v>153.39777935796792</v>
      </c>
      <c r="J45" s="4" t="str">
        <f>+_xll._Double(Table8[[#Headers],[Fac]]&amp;Table8[[#This Row],[Id]],Table8[[#This Row],[Face]])</f>
        <v>Fac44</v>
      </c>
      <c r="K45" t="str">
        <f>VLOOKUP(Table8[[#This Row],[length]],Table1[],2,TRUE)</f>
        <v>-Mat4</v>
      </c>
      <c r="L45" t="str">
        <f>VLOOKUP(Table8[[#This Row],[frequency]],Table2[],2,TRUE)</f>
        <v>FreqS</v>
      </c>
      <c r="M45" t="str">
        <f>VLOOKUP(Table8[[#This Row],[yield]],Table3[],2,TRUE)</f>
        <v>+Yield2</v>
      </c>
      <c r="N45" t="str">
        <f>VLOOKUP(Table8[[#This Row],[yield2]],Table4[],2,TRUE)</f>
        <v>FlatYield2</v>
      </c>
      <c r="O45" t="str">
        <f>VLOOKUP(Table8[[#This Row],[flat]],Table5[],2,TRUE)</f>
        <v>-EngineFlatYield2</v>
      </c>
      <c r="P45" t="str">
        <f>Table8[[#This Row],[maturity]]&amp;Table8[[#This Row],[FreqS]]</f>
        <v>-Mat4FreqS</v>
      </c>
      <c r="Q4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-Bond44</v>
      </c>
      <c r="R45" t="str">
        <f ca="1">+_xll._FixedRateBond_cleanPrice(Table8[[#Headers],[clean]]&amp;Table8[[#This Row],[Id]],Table8[[#This Row],[-Bond]])</f>
        <v>clean44</v>
      </c>
      <c r="S45">
        <f ca="1">+_xll._Value(Table8[[#This Row],[clean]])</f>
        <v>109.00470213570063</v>
      </c>
      <c r="T45" s="17" t="str">
        <f ca="1">+_xll._Delay_Double(Table8[[#Headers],[-lapse]]&amp;Table8[[#This Row],[Id]],Table8[[#This Row],[clean]],10)</f>
        <v>-lapse44</v>
      </c>
      <c r="U45" s="18">
        <f t="shared" ca="1" si="1"/>
        <v>-43.635722348955227</v>
      </c>
      <c r="V45">
        <f ca="1">+_xll._Value(Table8[[#This Row],[-lapse]])</f>
        <v>152.64042448465585</v>
      </c>
    </row>
    <row r="46" spans="2:22" x14ac:dyDescent="0.35">
      <c r="B46" t="str">
        <f t="shared" si="8"/>
        <v>-Mat4</v>
      </c>
      <c r="C46" t="str">
        <f>+_xll._Schedule($B46&amp;C$42,$B$4,$B46,C$42,$B$3,"Unadjusted","Unadjusted","Backward",FALSE,,,$B$2)</f>
        <v>-Mat4FreqA</v>
      </c>
      <c r="D46" t="str">
        <f>+_xll._Schedule($B46&amp;D$42,$B$4,$B46,D$42,$B$3,"Unadjusted","Unadjusted","Backward",FALSE,,,$B$2)</f>
        <v>-Mat4FreqS</v>
      </c>
      <c r="E46">
        <f t="shared" si="2"/>
        <v>45</v>
      </c>
      <c r="F46" s="6">
        <v>20</v>
      </c>
      <c r="G46" s="7" t="s">
        <v>0</v>
      </c>
      <c r="H46" s="9">
        <v>0.04</v>
      </c>
      <c r="I46" s="15">
        <f t="shared" si="6"/>
        <v>154.9317571515476</v>
      </c>
      <c r="J46" s="4" t="str">
        <f>+_xll._Double(Table8[[#Headers],[Fac]]&amp;Table8[[#This Row],[Id]],Table8[[#This Row],[Face]])</f>
        <v>Fac45</v>
      </c>
      <c r="K46" t="str">
        <f>VLOOKUP(Table8[[#This Row],[length]],Table1[],2,TRUE)</f>
        <v>-Mat5</v>
      </c>
      <c r="L46" t="str">
        <f>VLOOKUP(Table8[[#This Row],[frequency]],Table2[],2,TRUE)</f>
        <v>FreqS</v>
      </c>
      <c r="M46" t="str">
        <f>VLOOKUP(Table8[[#This Row],[yield]],Table3[],2,TRUE)</f>
        <v>+Yield2</v>
      </c>
      <c r="N46" t="str">
        <f>VLOOKUP(Table8[[#This Row],[yield2]],Table4[],2,TRUE)</f>
        <v>FlatYield2</v>
      </c>
      <c r="O46" t="str">
        <f>VLOOKUP(Table8[[#This Row],[flat]],Table5[],2,TRUE)</f>
        <v>-EngineFlatYield2</v>
      </c>
      <c r="P46" t="str">
        <f>Table8[[#This Row],[maturity]]&amp;Table8[[#This Row],[FreqS]]</f>
        <v>-Mat5FreqS</v>
      </c>
      <c r="Q4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-Bond45</v>
      </c>
      <c r="R46" t="str">
        <f ca="1">+_xll._FixedRateBond_cleanPrice(Table8[[#Headers],[clean]]&amp;Table8[[#This Row],[Id]],Table8[[#This Row],[-Bond]])</f>
        <v>clean45</v>
      </c>
      <c r="S46">
        <f ca="1">+_xll._Value(Table8[[#This Row],[clean]])</f>
        <v>111.50962501872301</v>
      </c>
      <c r="T46" s="17" t="str">
        <f ca="1">+_xll._Delay_Double(Table8[[#Headers],[-lapse]]&amp;Table8[[#This Row],[Id]],Table8[[#This Row],[clean]],10)</f>
        <v>-lapse45</v>
      </c>
      <c r="U46" s="18">
        <f t="shared" ca="1" si="1"/>
        <v>-55.259819446475419</v>
      </c>
      <c r="V46">
        <f ca="1">+_xll._Value(Table8[[#This Row],[-lapse]])</f>
        <v>166.76944446519843</v>
      </c>
    </row>
    <row r="47" spans="2:22" x14ac:dyDescent="0.35">
      <c r="B47" t="str">
        <f t="shared" si="8"/>
        <v>-Mat5</v>
      </c>
      <c r="C47" t="str">
        <f>+_xll._Schedule($B47&amp;C$42,$B$4,$B47,C$42,$B$3,"Unadjusted","Unadjusted","Backward",FALSE,,,$B$2)</f>
        <v>-Mat5FreqA</v>
      </c>
      <c r="D47" t="str">
        <f>+_xll._Schedule($B47&amp;D$42,$B$4,$B47,D$42,$B$3,"Unadjusted","Unadjusted","Backward",FALSE,,,$B$2)</f>
        <v>-Mat5FreqS</v>
      </c>
      <c r="E47">
        <f t="shared" si="2"/>
        <v>46</v>
      </c>
      <c r="F47" s="6">
        <v>3</v>
      </c>
      <c r="G47" s="7" t="s">
        <v>1</v>
      </c>
      <c r="H47" s="9">
        <v>0.04</v>
      </c>
      <c r="I47" s="15">
        <f t="shared" si="6"/>
        <v>156.48107472306307</v>
      </c>
      <c r="J47" s="4" t="str">
        <f>+_xll._Double(Table8[[#Headers],[Fac]]&amp;Table8[[#This Row],[Id]],Table8[[#This Row],[Face]])</f>
        <v>Fac46</v>
      </c>
      <c r="K47" t="str">
        <f>VLOOKUP(Table8[[#This Row],[length]],Table1[],2,TRUE)</f>
        <v>-Mat1</v>
      </c>
      <c r="L47" t="str">
        <f>VLOOKUP(Table8[[#This Row],[frequency]],Table2[],2,TRUE)</f>
        <v>FreqA</v>
      </c>
      <c r="M47" t="str">
        <f>VLOOKUP(Table8[[#This Row],[yield]],Table3[],2,TRUE)</f>
        <v>+Yield2</v>
      </c>
      <c r="N47" t="str">
        <f>VLOOKUP(Table8[[#This Row],[yield2]],Table4[],2,TRUE)</f>
        <v>FlatYield2</v>
      </c>
      <c r="O47" t="str">
        <f>VLOOKUP(Table8[[#This Row],[flat]],Table5[],2,TRUE)</f>
        <v>-EngineFlatYield2</v>
      </c>
      <c r="P47" t="str">
        <f>Table8[[#This Row],[maturity]]&amp;Table8[[#This Row],[FreqS]]</f>
        <v>-Mat1FreqA</v>
      </c>
      <c r="Q4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-Bond46</v>
      </c>
      <c r="R47" t="str">
        <f ca="1">+_xll._FixedRateBond_cleanPrice(Table8[[#Headers],[clean]]&amp;Table8[[#This Row],[Id]],Table8[[#This Row],[-Bond]])</f>
        <v>clean46</v>
      </c>
      <c r="S47">
        <f ca="1">+_xll._Value(Table8[[#This Row],[clean]])</f>
        <v>99.980155958008581</v>
      </c>
      <c r="T47" s="17" t="str">
        <f ca="1">+_xll._Delay_Double(Table8[[#Headers],[-lapse]]&amp;Table8[[#This Row],[Id]],Table8[[#This Row],[clean]],10)</f>
        <v>-lapse46</v>
      </c>
      <c r="U47" s="18">
        <f t="shared" ca="1" si="1"/>
        <v>-4.0424956755315122</v>
      </c>
      <c r="V47">
        <f ca="1">+_xll._Value(Table8[[#This Row],[-lapse]])</f>
        <v>104.02265163354009</v>
      </c>
    </row>
    <row r="48" spans="2:22" x14ac:dyDescent="0.35">
      <c r="E48">
        <f t="shared" si="2"/>
        <v>47</v>
      </c>
      <c r="F48" s="6">
        <v>5</v>
      </c>
      <c r="G48" s="7" t="s">
        <v>1</v>
      </c>
      <c r="H48" s="9">
        <v>0.04</v>
      </c>
      <c r="I48" s="15">
        <f t="shared" si="6"/>
        <v>158.04588547029371</v>
      </c>
      <c r="J48" s="4" t="str">
        <f>+_xll._Double(Table8[[#Headers],[Fac]]&amp;Table8[[#This Row],[Id]],Table8[[#This Row],[Face]])</f>
        <v>Fac47</v>
      </c>
      <c r="K48" t="str">
        <f>VLOOKUP(Table8[[#This Row],[length]],Table1[],2,TRUE)</f>
        <v>-Mat2</v>
      </c>
      <c r="L48" t="str">
        <f>VLOOKUP(Table8[[#This Row],[frequency]],Table2[],2,TRUE)</f>
        <v>FreqA</v>
      </c>
      <c r="M48" t="str">
        <f>VLOOKUP(Table8[[#This Row],[yield]],Table3[],2,TRUE)</f>
        <v>+Yield2</v>
      </c>
      <c r="N48" t="str">
        <f>VLOOKUP(Table8[[#This Row],[yield2]],Table4[],2,TRUE)</f>
        <v>FlatYield2</v>
      </c>
      <c r="O48" t="str">
        <f>VLOOKUP(Table8[[#This Row],[flat]],Table5[],2,TRUE)</f>
        <v>-EngineFlatYield2</v>
      </c>
      <c r="P48" t="str">
        <f>Table8[[#This Row],[maturity]]&amp;Table8[[#This Row],[FreqS]]</f>
        <v>-Mat2FreqA</v>
      </c>
      <c r="Q4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-Bond47</v>
      </c>
      <c r="R48" t="str">
        <f ca="1">+_xll._FixedRateBond_cleanPrice(Table8[[#Headers],[clean]]&amp;Table8[[#This Row],[Id]],Table8[[#This Row],[-Bond]])</f>
        <v>clean47</v>
      </c>
      <c r="S48">
        <f ca="1">+_xll._Value(Table8[[#This Row],[clean]])</f>
        <v>104.4058963945667</v>
      </c>
      <c r="T48" s="17" t="str">
        <f ca="1">+_xll._Delay_Double(Table8[[#Headers],[-lapse]]&amp;Table8[[#This Row],[Id]],Table8[[#This Row],[clean]],10)</f>
        <v>-lapse47</v>
      </c>
      <c r="U48" s="18">
        <f t="shared" ca="1" si="1"/>
        <v>-13.555546057637798</v>
      </c>
      <c r="V48">
        <f ca="1">+_xll._Value(Table8[[#This Row],[-lapse]])</f>
        <v>117.96144245220449</v>
      </c>
    </row>
    <row r="49" spans="2:28" x14ac:dyDescent="0.35">
      <c r="B49" t="s">
        <v>12</v>
      </c>
      <c r="C49" t="s">
        <v>13</v>
      </c>
      <c r="E49">
        <f>E48+1</f>
        <v>48</v>
      </c>
      <c r="F49" s="6">
        <v>10</v>
      </c>
      <c r="G49" s="7" t="s">
        <v>1</v>
      </c>
      <c r="H49" s="9">
        <v>0.04</v>
      </c>
      <c r="I49" s="15">
        <f t="shared" si="6"/>
        <v>159.62634432499664</v>
      </c>
      <c r="J49" s="4" t="str">
        <f>+_xll._Double(Table8[[#Headers],[Fac]]&amp;Table8[[#This Row],[Id]],Table8[[#This Row],[Face]])</f>
        <v>Fac48</v>
      </c>
      <c r="K49" t="str">
        <f>VLOOKUP(Table8[[#This Row],[length]],Table1[],2,TRUE)</f>
        <v>-Mat3</v>
      </c>
      <c r="L49" t="str">
        <f>VLOOKUP(Table8[[#This Row],[frequency]],Table2[],2,TRUE)</f>
        <v>FreqA</v>
      </c>
      <c r="M49" t="str">
        <f>VLOOKUP(Table8[[#This Row],[yield]],Table3[],2,TRUE)</f>
        <v>+Yield2</v>
      </c>
      <c r="N49" t="str">
        <f>VLOOKUP(Table8[[#This Row],[yield2]],Table4[],2,TRUE)</f>
        <v>FlatYield2</v>
      </c>
      <c r="O49" t="str">
        <f>VLOOKUP(Table8[[#This Row],[flat]],Table5[],2,TRUE)</f>
        <v>-EngineFlatYield2</v>
      </c>
      <c r="P49" t="str">
        <f>Table8[[#This Row],[maturity]]&amp;Table8[[#This Row],[FreqS]]</f>
        <v>-Mat3FreqA</v>
      </c>
      <c r="Q4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-Bond48</v>
      </c>
      <c r="R49" t="str">
        <f ca="1">+_xll._FixedRateBond_cleanPrice(Table8[[#Headers],[clean]]&amp;Table8[[#This Row],[Id]],Table8[[#This Row],[-Bond]])</f>
        <v>clean48</v>
      </c>
      <c r="S49">
        <f ca="1">+_xll._Value(Table8[[#This Row],[clean]])</f>
        <v>107.67538173864355</v>
      </c>
      <c r="T49" s="17" t="str">
        <f ca="1">+_xll._Delay_Double(Table8[[#Headers],[-lapse]]&amp;Table8[[#This Row],[Id]],Table8[[#This Row],[clean]],10)</f>
        <v>-lapse48</v>
      </c>
      <c r="U49" s="18">
        <f t="shared" ca="1" si="1"/>
        <v>-29.078224836159251</v>
      </c>
      <c r="V49">
        <f ca="1">+_xll._Value(Table8[[#This Row],[-lapse]])</f>
        <v>136.7536065748028</v>
      </c>
    </row>
    <row r="50" spans="2:28" x14ac:dyDescent="0.35">
      <c r="B50" s="12">
        <v>0.02</v>
      </c>
      <c r="E50">
        <f t="shared" si="2"/>
        <v>49</v>
      </c>
      <c r="F50" s="6">
        <v>15</v>
      </c>
      <c r="G50" s="7" t="s">
        <v>1</v>
      </c>
      <c r="H50" s="9">
        <v>0.04</v>
      </c>
      <c r="I50" s="15">
        <f t="shared" si="6"/>
        <v>161.2226077682466</v>
      </c>
      <c r="J50" s="4" t="str">
        <f>+_xll._Double(Table8[[#Headers],[Fac]]&amp;Table8[[#This Row],[Id]],Table8[[#This Row],[Face]])</f>
        <v>Fac49</v>
      </c>
      <c r="K50" t="str">
        <f>VLOOKUP(Table8[[#This Row],[length]],Table1[],2,TRUE)</f>
        <v>-Mat4</v>
      </c>
      <c r="L50" t="str">
        <f>VLOOKUP(Table8[[#This Row],[frequency]],Table2[],2,TRUE)</f>
        <v>FreqA</v>
      </c>
      <c r="M50" t="str">
        <f>VLOOKUP(Table8[[#This Row],[yield]],Table3[],2,TRUE)</f>
        <v>+Yield2</v>
      </c>
      <c r="N50" t="str">
        <f>VLOOKUP(Table8[[#This Row],[yield2]],Table4[],2,TRUE)</f>
        <v>FlatYield2</v>
      </c>
      <c r="O50" t="str">
        <f>VLOOKUP(Table8[[#This Row],[flat]],Table5[],2,TRUE)</f>
        <v>-EngineFlatYield2</v>
      </c>
      <c r="P50" t="str">
        <f>Table8[[#This Row],[maturity]]&amp;Table8[[#This Row],[FreqS]]</f>
        <v>-Mat4FreqA</v>
      </c>
      <c r="Q5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-Bond49</v>
      </c>
      <c r="R50" t="str">
        <f ca="1">+_xll._FixedRateBond_cleanPrice(Table8[[#Headers],[clean]]&amp;Table8[[#This Row],[Id]],Table8[[#This Row],[-Bond]])</f>
        <v>clean49</v>
      </c>
      <c r="S50">
        <f ca="1">+_xll._Value(Table8[[#This Row],[clean]])</f>
        <v>107.48974716992743</v>
      </c>
      <c r="T50" s="17" t="str">
        <f ca="1">+_xll._Delay_Double(Table8[[#Headers],[-lapse]]&amp;Table8[[#This Row],[Id]],Table8[[#This Row],[clean]],10)</f>
        <v>-lapse49</v>
      </c>
      <c r="U50" s="18">
        <f t="shared" ca="1" si="1"/>
        <v>-39.834729486751201</v>
      </c>
      <c r="V50">
        <f ca="1">+_xll._Value(Table8[[#This Row],[-lapse]])</f>
        <v>147.32447665667863</v>
      </c>
    </row>
    <row r="51" spans="2:28" x14ac:dyDescent="0.35">
      <c r="B51" s="12">
        <v>0.05</v>
      </c>
      <c r="E51">
        <f t="shared" si="2"/>
        <v>50</v>
      </c>
      <c r="F51" s="6">
        <v>20</v>
      </c>
      <c r="G51" s="7" t="s">
        <v>1</v>
      </c>
      <c r="H51" s="9">
        <v>0.04</v>
      </c>
      <c r="I51" s="15">
        <f t="shared" si="6"/>
        <v>162.83483384592907</v>
      </c>
      <c r="J51" s="4" t="str">
        <f>+_xll._Double(Table8[[#Headers],[Fac]]&amp;Table8[[#This Row],[Id]],Table8[[#This Row],[Face]])</f>
        <v>Fac50</v>
      </c>
      <c r="K51" t="str">
        <f>VLOOKUP(Table8[[#This Row],[length]],Table1[],2,TRUE)</f>
        <v>-Mat5</v>
      </c>
      <c r="L51" t="str">
        <f>VLOOKUP(Table8[[#This Row],[frequency]],Table2[],2,TRUE)</f>
        <v>FreqA</v>
      </c>
      <c r="M51" t="str">
        <f>VLOOKUP(Table8[[#This Row],[yield]],Table3[],2,TRUE)</f>
        <v>+Yield2</v>
      </c>
      <c r="N51" t="str">
        <f>VLOOKUP(Table8[[#This Row],[yield2]],Table4[],2,TRUE)</f>
        <v>FlatYield2</v>
      </c>
      <c r="O51" t="str">
        <f>VLOOKUP(Table8[[#This Row],[flat]],Table5[],2,TRUE)</f>
        <v>-EngineFlatYield2</v>
      </c>
      <c r="P51" t="str">
        <f>Table8[[#This Row],[maturity]]&amp;Table8[[#This Row],[FreqS]]</f>
        <v>-Mat5FreqA</v>
      </c>
      <c r="Q5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-Bond50</v>
      </c>
      <c r="R51" t="str">
        <f ca="1">+_xll._FixedRateBond_cleanPrice(Table8[[#Headers],[clean]]&amp;Table8[[#This Row],[Id]],Table8[[#This Row],[-Bond]])</f>
        <v>clean50</v>
      </c>
      <c r="S51">
        <f ca="1">+_xll._Value(Table8[[#This Row],[clean]])</f>
        <v>109.91051125491724</v>
      </c>
      <c r="T51" s="17" t="str">
        <f ca="1">+_xll._Delay_Double(Table8[[#Headers],[-lapse]]&amp;Table8[[#This Row],[Id]],Table8[[#This Row],[clean]],10)</f>
        <v>-lapse50</v>
      </c>
      <c r="U51" s="18">
        <f t="shared" ca="1" si="1"/>
        <v>-51.37258177280377</v>
      </c>
      <c r="V51">
        <f ca="1">+_xll._Value(Table8[[#This Row],[-lapse]])</f>
        <v>161.28309302772101</v>
      </c>
    </row>
    <row r="52" spans="2:28" x14ac:dyDescent="0.35">
      <c r="B52" s="12">
        <v>0.08</v>
      </c>
      <c r="E52">
        <f t="shared" si="2"/>
        <v>51</v>
      </c>
      <c r="F52" s="6">
        <v>3</v>
      </c>
      <c r="G52" s="7" t="s">
        <v>1</v>
      </c>
      <c r="H52" s="9">
        <v>0.04</v>
      </c>
      <c r="I52" s="15">
        <f t="shared" si="6"/>
        <v>164.46318218438836</v>
      </c>
      <c r="J52" s="4" t="str">
        <f>+_xll._Double(Table8[[#Headers],[Fac]]&amp;Table8[[#This Row],[Id]],Table8[[#This Row],[Face]])</f>
        <v>Fac51</v>
      </c>
      <c r="K52" t="str">
        <f>VLOOKUP(Table8[[#This Row],[length]],Table1[],2,TRUE)</f>
        <v>-Mat1</v>
      </c>
      <c r="L52" t="str">
        <f>VLOOKUP(Table8[[#This Row],[frequency]],Table2[],2,TRUE)</f>
        <v>FreqA</v>
      </c>
      <c r="M52" t="str">
        <f>VLOOKUP(Table8[[#This Row],[yield]],Table3[],2,TRUE)</f>
        <v>+Yield2</v>
      </c>
      <c r="N52" t="str">
        <f>VLOOKUP(Table8[[#This Row],[yield2]],Table4[],2,TRUE)</f>
        <v>FlatYield2</v>
      </c>
      <c r="O52" t="str">
        <f>VLOOKUP(Table8[[#This Row],[flat]],Table5[],2,TRUE)</f>
        <v>-EngineFlatYield2</v>
      </c>
      <c r="P52" t="str">
        <f>Table8[[#This Row],[maturity]]&amp;Table8[[#This Row],[FreqS]]</f>
        <v>-Mat1FreqA</v>
      </c>
      <c r="Q5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-Bond51</v>
      </c>
      <c r="R52" t="str">
        <f ca="1">+_xll._FixedRateBond_cleanPrice(Table8[[#Headers],[clean]]&amp;Table8[[#This Row],[Id]],Table8[[#This Row],[-Bond]])</f>
        <v>clean51</v>
      </c>
      <c r="S52">
        <f ca="1">+_xll._Value(Table8[[#This Row],[clean]])</f>
        <v>99.980155958008581</v>
      </c>
      <c r="T52" s="17" t="str">
        <f ca="1">+_xll._Delay_Double(Table8[[#Headers],[-lapse]]&amp;Table8[[#This Row],[Id]],Table8[[#This Row],[clean]],10)</f>
        <v>-lapse51</v>
      </c>
      <c r="U52" s="18">
        <f t="shared" ca="1" si="1"/>
        <v>-4.0424956755315122</v>
      </c>
      <c r="V52">
        <f ca="1">+_xll._Value(Table8[[#This Row],[-lapse]])</f>
        <v>104.02265163354009</v>
      </c>
    </row>
    <row r="53" spans="2:28" x14ac:dyDescent="0.35">
      <c r="E53">
        <f>E52+1</f>
        <v>52</v>
      </c>
      <c r="F53" s="6">
        <v>5</v>
      </c>
      <c r="G53" s="7" t="s">
        <v>1</v>
      </c>
      <c r="H53" s="9">
        <v>0.04</v>
      </c>
      <c r="I53" s="15">
        <f t="shared" si="6"/>
        <v>166.10781400623225</v>
      </c>
      <c r="J53" s="4" t="str">
        <f>+_xll._Double(Table8[[#Headers],[Fac]]&amp;Table8[[#This Row],[Id]],Table8[[#This Row],[Face]])</f>
        <v>Fac52</v>
      </c>
      <c r="K53" t="str">
        <f>VLOOKUP(Table8[[#This Row],[length]],Table1[],2,TRUE)</f>
        <v>-Mat2</v>
      </c>
      <c r="L53" t="str">
        <f>VLOOKUP(Table8[[#This Row],[frequency]],Table2[],2,TRUE)</f>
        <v>FreqA</v>
      </c>
      <c r="M53" t="str">
        <f>VLOOKUP(Table8[[#This Row],[yield]],Table3[],2,TRUE)</f>
        <v>+Yield2</v>
      </c>
      <c r="N53" t="str">
        <f>VLOOKUP(Table8[[#This Row],[yield2]],Table4[],2,TRUE)</f>
        <v>FlatYield2</v>
      </c>
      <c r="O53" t="str">
        <f>VLOOKUP(Table8[[#This Row],[flat]],Table5[],2,TRUE)</f>
        <v>-EngineFlatYield2</v>
      </c>
      <c r="P53" t="str">
        <f>Table8[[#This Row],[maturity]]&amp;Table8[[#This Row],[FreqS]]</f>
        <v>-Mat2FreqA</v>
      </c>
      <c r="Q5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-Bond52</v>
      </c>
      <c r="R53" t="str">
        <f ca="1">+_xll._FixedRateBond_cleanPrice(Table8[[#Headers],[clean]]&amp;Table8[[#This Row],[Id]],Table8[[#This Row],[-Bond]])</f>
        <v>clean52</v>
      </c>
      <c r="S53">
        <f ca="1">+_xll._Value(Table8[[#This Row],[clean]])</f>
        <v>104.4058963945667</v>
      </c>
      <c r="T53" s="17" t="str">
        <f ca="1">+_xll._Delay_Double(Table8[[#Headers],[-lapse]]&amp;Table8[[#This Row],[Id]],Table8[[#This Row],[clean]],10)</f>
        <v>-lapse52</v>
      </c>
      <c r="U53" s="18">
        <f t="shared" ca="1" si="1"/>
        <v>-13.555546057637798</v>
      </c>
      <c r="V53">
        <f ca="1">+_xll._Value(Table8[[#This Row],[-lapse]])</f>
        <v>117.96144245220449</v>
      </c>
    </row>
    <row r="54" spans="2:28" x14ac:dyDescent="0.35">
      <c r="B54" t="str">
        <f ca="1">+_xll._Double_Range("+coupons",B55:B57)</f>
        <v>+coupons</v>
      </c>
      <c r="E54">
        <f t="shared" si="2"/>
        <v>53</v>
      </c>
      <c r="F54" s="6">
        <v>10</v>
      </c>
      <c r="G54" s="7" t="s">
        <v>1</v>
      </c>
      <c r="H54" s="9">
        <v>0.04</v>
      </c>
      <c r="I54" s="15">
        <f t="shared" si="6"/>
        <v>167.76889214629458</v>
      </c>
      <c r="J54" s="4" t="str">
        <f>+_xll._Double(Table8[[#Headers],[Fac]]&amp;Table8[[#This Row],[Id]],Table8[[#This Row],[Face]])</f>
        <v>Fac53</v>
      </c>
      <c r="K54" t="str">
        <f>VLOOKUP(Table8[[#This Row],[length]],Table1[],2,TRUE)</f>
        <v>-Mat3</v>
      </c>
      <c r="L54" t="str">
        <f>VLOOKUP(Table8[[#This Row],[frequency]],Table2[],2,TRUE)</f>
        <v>FreqA</v>
      </c>
      <c r="M54" t="str">
        <f>VLOOKUP(Table8[[#This Row],[yield]],Table3[],2,TRUE)</f>
        <v>+Yield2</v>
      </c>
      <c r="N54" t="str">
        <f>VLOOKUP(Table8[[#This Row],[yield2]],Table4[],2,TRUE)</f>
        <v>FlatYield2</v>
      </c>
      <c r="O54" t="str">
        <f>VLOOKUP(Table8[[#This Row],[flat]],Table5[],2,TRUE)</f>
        <v>-EngineFlatYield2</v>
      </c>
      <c r="P54" t="str">
        <f>Table8[[#This Row],[maturity]]&amp;Table8[[#This Row],[FreqS]]</f>
        <v>-Mat3FreqA</v>
      </c>
      <c r="Q5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-Bond53</v>
      </c>
      <c r="R54" t="str">
        <f ca="1">+_xll._FixedRateBond_cleanPrice(Table8[[#Headers],[clean]]&amp;Table8[[#This Row],[Id]],Table8[[#This Row],[-Bond]])</f>
        <v>clean53</v>
      </c>
      <c r="S54">
        <f ca="1">+_xll._Value(Table8[[#This Row],[clean]])</f>
        <v>107.67538173864355</v>
      </c>
      <c r="T54" s="17" t="str">
        <f ca="1">+_xll._Delay_Double(Table8[[#Headers],[-lapse]]&amp;Table8[[#This Row],[Id]],Table8[[#This Row],[clean]],10)</f>
        <v>-lapse53</v>
      </c>
      <c r="U54" s="18">
        <f t="shared" ca="1" si="1"/>
        <v>-29.078224836159251</v>
      </c>
      <c r="V54">
        <f ca="1">+_xll._Value(Table8[[#This Row],[-lapse]])</f>
        <v>136.7536065748028</v>
      </c>
    </row>
    <row r="55" spans="2:28" x14ac:dyDescent="0.35">
      <c r="B55" s="19">
        <f ca="1">B50*RAND()</f>
        <v>1.765848675369646E-2</v>
      </c>
      <c r="E55">
        <f t="shared" si="2"/>
        <v>54</v>
      </c>
      <c r="F55" s="6">
        <v>15</v>
      </c>
      <c r="G55" s="7" t="s">
        <v>1</v>
      </c>
      <c r="H55" s="9">
        <v>0.04</v>
      </c>
      <c r="I55" s="15">
        <f t="shared" si="6"/>
        <v>169.44658106775753</v>
      </c>
      <c r="J55" s="4" t="str">
        <f>+_xll._Double(Table8[[#Headers],[Fac]]&amp;Table8[[#This Row],[Id]],Table8[[#This Row],[Face]])</f>
        <v>Fac54</v>
      </c>
      <c r="K55" t="str">
        <f>VLOOKUP(Table8[[#This Row],[length]],Table1[],2,TRUE)</f>
        <v>-Mat4</v>
      </c>
      <c r="L55" t="str">
        <f>VLOOKUP(Table8[[#This Row],[frequency]],Table2[],2,TRUE)</f>
        <v>FreqA</v>
      </c>
      <c r="M55" t="str">
        <f>VLOOKUP(Table8[[#This Row],[yield]],Table3[],2,TRUE)</f>
        <v>+Yield2</v>
      </c>
      <c r="N55" t="str">
        <f>VLOOKUP(Table8[[#This Row],[yield2]],Table4[],2,TRUE)</f>
        <v>FlatYield2</v>
      </c>
      <c r="O55" t="str">
        <f>VLOOKUP(Table8[[#This Row],[flat]],Table5[],2,TRUE)</f>
        <v>-EngineFlatYield2</v>
      </c>
      <c r="P55" t="str">
        <f>Table8[[#This Row],[maturity]]&amp;Table8[[#This Row],[FreqS]]</f>
        <v>-Mat4FreqA</v>
      </c>
      <c r="Q5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-Bond54</v>
      </c>
      <c r="R55" t="str">
        <f ca="1">+_xll._FixedRateBond_cleanPrice(Table8[[#Headers],[clean]]&amp;Table8[[#This Row],[Id]],Table8[[#This Row],[-Bond]])</f>
        <v>clean54</v>
      </c>
      <c r="S55">
        <f ca="1">+_xll._Value(Table8[[#This Row],[clean]])</f>
        <v>107.48974716992743</v>
      </c>
      <c r="T55" s="17" t="str">
        <f ca="1">+_xll._Delay_Double(Table8[[#Headers],[-lapse]]&amp;Table8[[#This Row],[Id]],Table8[[#This Row],[clean]],10)</f>
        <v>-lapse54</v>
      </c>
      <c r="U55" s="18">
        <f t="shared" ca="1" si="1"/>
        <v>-39.834729486751201</v>
      </c>
      <c r="V55">
        <f ca="1">+_xll._Value(Table8[[#This Row],[-lapse]])</f>
        <v>147.32447665667863</v>
      </c>
    </row>
    <row r="56" spans="2:28" x14ac:dyDescent="0.35">
      <c r="B56" s="19">
        <f t="shared" ref="B56:B57" ca="1" si="9">B51*RAND()</f>
        <v>3.9565250326538794E-3</v>
      </c>
      <c r="E56">
        <f t="shared" si="2"/>
        <v>55</v>
      </c>
      <c r="F56" s="6">
        <v>20</v>
      </c>
      <c r="G56" s="7" t="s">
        <v>1</v>
      </c>
      <c r="H56" s="9">
        <v>0.04</v>
      </c>
      <c r="I56" s="15">
        <f t="shared" si="6"/>
        <v>171.14104687843511</v>
      </c>
      <c r="J56" s="4" t="str">
        <f>+_xll._Double(Table8[[#Headers],[Fac]]&amp;Table8[[#This Row],[Id]],Table8[[#This Row],[Face]])</f>
        <v>Fac55</v>
      </c>
      <c r="K56" t="str">
        <f>VLOOKUP(Table8[[#This Row],[length]],Table1[],2,TRUE)</f>
        <v>-Mat5</v>
      </c>
      <c r="L56" t="str">
        <f>VLOOKUP(Table8[[#This Row],[frequency]],Table2[],2,TRUE)</f>
        <v>FreqA</v>
      </c>
      <c r="M56" t="str">
        <f>VLOOKUP(Table8[[#This Row],[yield]],Table3[],2,TRUE)</f>
        <v>+Yield2</v>
      </c>
      <c r="N56" t="str">
        <f>VLOOKUP(Table8[[#This Row],[yield2]],Table4[],2,TRUE)</f>
        <v>FlatYield2</v>
      </c>
      <c r="O56" t="str">
        <f>VLOOKUP(Table8[[#This Row],[flat]],Table5[],2,TRUE)</f>
        <v>-EngineFlatYield2</v>
      </c>
      <c r="P56" t="str">
        <f>Table8[[#This Row],[maturity]]&amp;Table8[[#This Row],[FreqS]]</f>
        <v>-Mat5FreqA</v>
      </c>
      <c r="Q5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-Bond55</v>
      </c>
      <c r="R56" t="str">
        <f ca="1">+_xll._FixedRateBond_cleanPrice(Table8[[#Headers],[clean]]&amp;Table8[[#This Row],[Id]],Table8[[#This Row],[-Bond]])</f>
        <v>clean55</v>
      </c>
      <c r="S56">
        <f ca="1">+_xll._Value(Table8[[#This Row],[clean]])</f>
        <v>109.91051125491724</v>
      </c>
      <c r="T56" s="17" t="str">
        <f ca="1">+_xll._Delay_Double(Table8[[#Headers],[-lapse]]&amp;Table8[[#This Row],[Id]],Table8[[#This Row],[clean]],10)</f>
        <v>-lapse55</v>
      </c>
      <c r="U56" s="18">
        <f t="shared" ca="1" si="1"/>
        <v>-51.37258177280377</v>
      </c>
      <c r="V56">
        <f ca="1">+_xll._Value(Table8[[#This Row],[-lapse]])</f>
        <v>161.28309302772101</v>
      </c>
    </row>
    <row r="57" spans="2:28" x14ac:dyDescent="0.35">
      <c r="B57" s="19">
        <f t="shared" ca="1" si="9"/>
        <v>2.3772564205116319E-2</v>
      </c>
      <c r="E57">
        <f t="shared" si="2"/>
        <v>56</v>
      </c>
      <c r="F57" s="6">
        <v>3</v>
      </c>
      <c r="G57" s="7" t="s">
        <v>1</v>
      </c>
      <c r="H57" s="9">
        <v>0.04</v>
      </c>
      <c r="I57" s="15">
        <f t="shared" si="6"/>
        <v>172.85245734721946</v>
      </c>
      <c r="J57" s="4" t="str">
        <f>+_xll._Double(Table8[[#Headers],[Fac]]&amp;Table8[[#This Row],[Id]],Table8[[#This Row],[Face]])</f>
        <v>Fac56</v>
      </c>
      <c r="K57" t="str">
        <f>VLOOKUP(Table8[[#This Row],[length]],Table1[],2,TRUE)</f>
        <v>-Mat1</v>
      </c>
      <c r="L57" t="str">
        <f>VLOOKUP(Table8[[#This Row],[frequency]],Table2[],2,TRUE)</f>
        <v>FreqA</v>
      </c>
      <c r="M57" t="str">
        <f>VLOOKUP(Table8[[#This Row],[yield]],Table3[],2,TRUE)</f>
        <v>+Yield2</v>
      </c>
      <c r="N57" t="str">
        <f>VLOOKUP(Table8[[#This Row],[yield2]],Table4[],2,TRUE)</f>
        <v>FlatYield2</v>
      </c>
      <c r="O57" t="str">
        <f>VLOOKUP(Table8[[#This Row],[flat]],Table5[],2,TRUE)</f>
        <v>-EngineFlatYield2</v>
      </c>
      <c r="P57" t="str">
        <f>Table8[[#This Row],[maturity]]&amp;Table8[[#This Row],[FreqS]]</f>
        <v>-Mat1FreqA</v>
      </c>
      <c r="Q5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-Bond56</v>
      </c>
      <c r="R57" t="str">
        <f ca="1">+_xll._FixedRateBond_cleanPrice(Table8[[#Headers],[clean]]&amp;Table8[[#This Row],[Id]],Table8[[#This Row],[-Bond]])</f>
        <v>clean56</v>
      </c>
      <c r="S57">
        <f ca="1">+_xll._Value(Table8[[#This Row],[clean]])</f>
        <v>99.980155958008581</v>
      </c>
      <c r="T57" s="17" t="str">
        <f ca="1">+_xll._Delay_Double(Table8[[#Headers],[-lapse]]&amp;Table8[[#This Row],[Id]],Table8[[#This Row],[clean]],10)</f>
        <v>-lapse56</v>
      </c>
      <c r="U57" s="18">
        <f t="shared" ca="1" si="1"/>
        <v>-4.0424956755315122</v>
      </c>
      <c r="V57">
        <f ca="1">+_xll._Value(Table8[[#This Row],[-lapse]])</f>
        <v>104.02265163354009</v>
      </c>
    </row>
    <row r="58" spans="2:28" x14ac:dyDescent="0.35">
      <c r="E58">
        <f t="shared" si="2"/>
        <v>57</v>
      </c>
      <c r="F58" s="6">
        <v>5</v>
      </c>
      <c r="G58" s="7" t="s">
        <v>1</v>
      </c>
      <c r="H58" s="9">
        <v>0.04</v>
      </c>
      <c r="I58" s="15">
        <f t="shared" si="6"/>
        <v>174.58098192069164</v>
      </c>
      <c r="J58" s="4" t="str">
        <f>+_xll._Double(Table8[[#Headers],[Fac]]&amp;Table8[[#This Row],[Id]],Table8[[#This Row],[Face]])</f>
        <v>Fac57</v>
      </c>
      <c r="K58" t="str">
        <f>VLOOKUP(Table8[[#This Row],[length]],Table1[],2,TRUE)</f>
        <v>-Mat2</v>
      </c>
      <c r="L58" t="str">
        <f>VLOOKUP(Table8[[#This Row],[frequency]],Table2[],2,TRUE)</f>
        <v>FreqA</v>
      </c>
      <c r="M58" t="str">
        <f>VLOOKUP(Table8[[#This Row],[yield]],Table3[],2,TRUE)</f>
        <v>+Yield2</v>
      </c>
      <c r="N58" t="str">
        <f>VLOOKUP(Table8[[#This Row],[yield2]],Table4[],2,TRUE)</f>
        <v>FlatYield2</v>
      </c>
      <c r="O58" t="str">
        <f>VLOOKUP(Table8[[#This Row],[flat]],Table5[],2,TRUE)</f>
        <v>-EngineFlatYield2</v>
      </c>
      <c r="P58" t="str">
        <f>Table8[[#This Row],[maturity]]&amp;Table8[[#This Row],[FreqS]]</f>
        <v>-Mat2FreqA</v>
      </c>
      <c r="Q5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-Bond57</v>
      </c>
      <c r="R58" t="str">
        <f ca="1">+_xll._FixedRateBond_cleanPrice(Table8[[#Headers],[clean]]&amp;Table8[[#This Row],[Id]],Table8[[#This Row],[-Bond]])</f>
        <v>clean57</v>
      </c>
      <c r="S58">
        <f ca="1">+_xll._Value(Table8[[#This Row],[clean]])</f>
        <v>104.4058963945667</v>
      </c>
      <c r="T58" s="17" t="str">
        <f ca="1">+_xll._Delay_Double(Table8[[#Headers],[-lapse]]&amp;Table8[[#This Row],[Id]],Table8[[#This Row],[clean]],10)</f>
        <v>-lapse57</v>
      </c>
      <c r="U58" s="18">
        <f t="shared" ca="1" si="1"/>
        <v>-13.555546057637798</v>
      </c>
      <c r="V58">
        <f ca="1">+_xll._Value(Table8[[#This Row],[-lapse]])</f>
        <v>117.96144245220449</v>
      </c>
      <c r="AB58" s="21"/>
    </row>
    <row r="59" spans="2:28" x14ac:dyDescent="0.35">
      <c r="E59">
        <f t="shared" si="2"/>
        <v>58</v>
      </c>
      <c r="F59" s="6">
        <v>10</v>
      </c>
      <c r="G59" s="7" t="s">
        <v>1</v>
      </c>
      <c r="H59" s="9">
        <v>0.04</v>
      </c>
      <c r="I59" s="15">
        <f t="shared" si="6"/>
        <v>176.32679173989857</v>
      </c>
      <c r="J59" s="4" t="str">
        <f>+_xll._Double(Table8[[#Headers],[Fac]]&amp;Table8[[#This Row],[Id]],Table8[[#This Row],[Face]])</f>
        <v>Fac58</v>
      </c>
      <c r="K59" t="str">
        <f>VLOOKUP(Table8[[#This Row],[length]],Table1[],2,TRUE)</f>
        <v>-Mat3</v>
      </c>
      <c r="L59" t="str">
        <f>VLOOKUP(Table8[[#This Row],[frequency]],Table2[],2,TRUE)</f>
        <v>FreqA</v>
      </c>
      <c r="M59" t="str">
        <f>VLOOKUP(Table8[[#This Row],[yield]],Table3[],2,TRUE)</f>
        <v>+Yield2</v>
      </c>
      <c r="N59" t="str">
        <f>VLOOKUP(Table8[[#This Row],[yield2]],Table4[],2,TRUE)</f>
        <v>FlatYield2</v>
      </c>
      <c r="O59" t="str">
        <f>VLOOKUP(Table8[[#This Row],[flat]],Table5[],2,TRUE)</f>
        <v>-EngineFlatYield2</v>
      </c>
      <c r="P59" t="str">
        <f>Table8[[#This Row],[maturity]]&amp;Table8[[#This Row],[FreqS]]</f>
        <v>-Mat3FreqA</v>
      </c>
      <c r="Q5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-Bond58</v>
      </c>
      <c r="R59" t="str">
        <f ca="1">+_xll._FixedRateBond_cleanPrice(Table8[[#Headers],[clean]]&amp;Table8[[#This Row],[Id]],Table8[[#This Row],[-Bond]])</f>
        <v>clean58</v>
      </c>
      <c r="S59">
        <f ca="1">+_xll._Value(Table8[[#This Row],[clean]])</f>
        <v>107.67538173864355</v>
      </c>
      <c r="T59" s="17" t="str">
        <f ca="1">+_xll._Delay_Double(Table8[[#Headers],[-lapse]]&amp;Table8[[#This Row],[Id]],Table8[[#This Row],[clean]],10)</f>
        <v>-lapse58</v>
      </c>
      <c r="U59" s="18">
        <f t="shared" ca="1" si="1"/>
        <v>-29.078224836159251</v>
      </c>
      <c r="V59">
        <f ca="1">+_xll._Value(Table8[[#This Row],[-lapse]])</f>
        <v>136.7536065748028</v>
      </c>
      <c r="AB59" s="22"/>
    </row>
    <row r="60" spans="2:28" x14ac:dyDescent="0.35">
      <c r="E60">
        <f t="shared" si="2"/>
        <v>59</v>
      </c>
      <c r="F60" s="6">
        <v>15</v>
      </c>
      <c r="G60" s="7" t="s">
        <v>1</v>
      </c>
      <c r="H60" s="9">
        <v>0.04</v>
      </c>
      <c r="I60" s="15">
        <f t="shared" si="6"/>
        <v>178.09005965729756</v>
      </c>
      <c r="J60" s="4" t="str">
        <f>+_xll._Double(Table8[[#Headers],[Fac]]&amp;Table8[[#This Row],[Id]],Table8[[#This Row],[Face]])</f>
        <v>Fac59</v>
      </c>
      <c r="K60" t="str">
        <f>VLOOKUP(Table8[[#This Row],[length]],Table1[],2,TRUE)</f>
        <v>-Mat4</v>
      </c>
      <c r="L60" t="str">
        <f>VLOOKUP(Table8[[#This Row],[frequency]],Table2[],2,TRUE)</f>
        <v>FreqA</v>
      </c>
      <c r="M60" t="str">
        <f>VLOOKUP(Table8[[#This Row],[yield]],Table3[],2,TRUE)</f>
        <v>+Yield2</v>
      </c>
      <c r="N60" t="str">
        <f>VLOOKUP(Table8[[#This Row],[yield2]],Table4[],2,TRUE)</f>
        <v>FlatYield2</v>
      </c>
      <c r="O60" t="str">
        <f>VLOOKUP(Table8[[#This Row],[flat]],Table5[],2,TRUE)</f>
        <v>-EngineFlatYield2</v>
      </c>
      <c r="P60" t="str">
        <f>Table8[[#This Row],[maturity]]&amp;Table8[[#This Row],[FreqS]]</f>
        <v>-Mat4FreqA</v>
      </c>
      <c r="Q6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-Bond59</v>
      </c>
      <c r="R60" t="str">
        <f ca="1">+_xll._FixedRateBond_cleanPrice(Table8[[#Headers],[clean]]&amp;Table8[[#This Row],[Id]],Table8[[#This Row],[-Bond]])</f>
        <v>clean59</v>
      </c>
      <c r="S60">
        <f ca="1">+_xll._Value(Table8[[#This Row],[clean]])</f>
        <v>107.48974716992743</v>
      </c>
      <c r="T60" s="17" t="str">
        <f ca="1">+_xll._Delay_Double(Table8[[#Headers],[-lapse]]&amp;Table8[[#This Row],[Id]],Table8[[#This Row],[clean]],10)</f>
        <v>-lapse59</v>
      </c>
      <c r="U60" s="18">
        <f t="shared" ca="1" si="1"/>
        <v>-39.834729486751201</v>
      </c>
      <c r="V60">
        <f ca="1">+_xll._Value(Table8[[#This Row],[-lapse]])</f>
        <v>147.32447665667863</v>
      </c>
      <c r="AB60" s="22"/>
    </row>
    <row r="61" spans="2:28" x14ac:dyDescent="0.35">
      <c r="E61">
        <f t="shared" si="2"/>
        <v>60</v>
      </c>
      <c r="F61" s="6">
        <v>20</v>
      </c>
      <c r="G61" s="7" t="s">
        <v>1</v>
      </c>
      <c r="H61" s="9">
        <v>0.04</v>
      </c>
      <c r="I61" s="15">
        <f t="shared" si="6"/>
        <v>179.87096025387055</v>
      </c>
      <c r="J61" s="4" t="str">
        <f>+_xll._Double(Table8[[#Headers],[Fac]]&amp;Table8[[#This Row],[Id]],Table8[[#This Row],[Face]])</f>
        <v>Fac60</v>
      </c>
      <c r="K61" t="str">
        <f>VLOOKUP(Table8[[#This Row],[length]],Table1[],2,TRUE)</f>
        <v>-Mat5</v>
      </c>
      <c r="L61" t="str">
        <f>VLOOKUP(Table8[[#This Row],[frequency]],Table2[],2,TRUE)</f>
        <v>FreqA</v>
      </c>
      <c r="M61" t="str">
        <f>VLOOKUP(Table8[[#This Row],[yield]],Table3[],2,TRUE)</f>
        <v>+Yield2</v>
      </c>
      <c r="N61" t="str">
        <f>VLOOKUP(Table8[[#This Row],[yield2]],Table4[],2,TRUE)</f>
        <v>FlatYield2</v>
      </c>
      <c r="O61" t="str">
        <f>VLOOKUP(Table8[[#This Row],[flat]],Table5[],2,TRUE)</f>
        <v>-EngineFlatYield2</v>
      </c>
      <c r="P61" t="str">
        <f>Table8[[#This Row],[maturity]]&amp;Table8[[#This Row],[FreqS]]</f>
        <v>-Mat5FreqA</v>
      </c>
      <c r="Q6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-Bond60</v>
      </c>
      <c r="R61" t="str">
        <f ca="1">+_xll._FixedRateBond_cleanPrice(Table8[[#Headers],[clean]]&amp;Table8[[#This Row],[Id]],Table8[[#This Row],[-Bond]])</f>
        <v>clean60</v>
      </c>
      <c r="S61">
        <f ca="1">+_xll._Value(Table8[[#This Row],[clean]])</f>
        <v>109.91051125491724</v>
      </c>
      <c r="T61" s="17" t="str">
        <f ca="1">+_xll._Delay_Double(Table8[[#Headers],[-lapse]]&amp;Table8[[#This Row],[Id]],Table8[[#This Row],[clean]],10)</f>
        <v>-lapse60</v>
      </c>
      <c r="U61" s="18">
        <f t="shared" ca="1" si="1"/>
        <v>-51.37258177280377</v>
      </c>
      <c r="V61">
        <f ca="1">+_xll._Value(Table8[[#This Row],[-lapse]])</f>
        <v>161.28309302772101</v>
      </c>
      <c r="AB61" s="22"/>
    </row>
    <row r="62" spans="2:28" x14ac:dyDescent="0.35">
      <c r="E62">
        <f t="shared" si="2"/>
        <v>61</v>
      </c>
      <c r="F62" s="6">
        <v>3</v>
      </c>
      <c r="G62" s="7" t="s">
        <v>0</v>
      </c>
      <c r="H62" s="9">
        <v>0.05</v>
      </c>
      <c r="I62" s="15">
        <f t="shared" si="6"/>
        <v>181.66966985640926</v>
      </c>
      <c r="J62" s="4" t="str">
        <f>+_xll._Double(Table8[[#Headers],[Fac]]&amp;Table8[[#This Row],[Id]],Table8[[#This Row],[Face]])</f>
        <v>Fac61</v>
      </c>
      <c r="K62" t="str">
        <f>VLOOKUP(Table8[[#This Row],[length]],Table1[],2,TRUE)</f>
        <v>-Mat1</v>
      </c>
      <c r="L62" t="str">
        <f>VLOOKUP(Table8[[#This Row],[frequency]],Table2[],2,TRUE)</f>
        <v>FreqS</v>
      </c>
      <c r="M62" t="str">
        <f>VLOOKUP(Table8[[#This Row],[yield]],Table3[],2,TRUE)</f>
        <v>+Yield3</v>
      </c>
      <c r="N62" t="str">
        <f>VLOOKUP(Table8[[#This Row],[yield2]],Table4[],2,TRUE)</f>
        <v>FlatYield3</v>
      </c>
      <c r="O62" t="str">
        <f>VLOOKUP(Table8[[#This Row],[flat]],Table5[],2,TRUE)</f>
        <v>-EngineFlatYield3</v>
      </c>
      <c r="P62" t="str">
        <f>Table8[[#This Row],[maturity]]&amp;Table8[[#This Row],[FreqS]]</f>
        <v>-Mat1FreqS</v>
      </c>
      <c r="Q6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-Bond61</v>
      </c>
      <c r="R62" t="str">
        <f ca="1">+_xll._FixedRateBond_cleanPrice(Table8[[#Headers],[clean]]&amp;Table8[[#This Row],[Id]],Table8[[#This Row],[-Bond]])</f>
        <v>clean61</v>
      </c>
      <c r="S62">
        <f ca="1">+_xll._Value(Table8[[#This Row],[clean]])</f>
        <v>100.64624051946471</v>
      </c>
      <c r="T62" s="17" t="str">
        <f ca="1">+_xll._Delay_Double(Table8[[#Headers],[-lapse]]&amp;Table8[[#This Row],[Id]],Table8[[#This Row],[clean]],10)</f>
        <v>-lapse61</v>
      </c>
      <c r="U62" s="18">
        <f t="shared" ca="1" si="1"/>
        <v>-7.5429624657375598</v>
      </c>
      <c r="V62">
        <f ca="1">+_xll._Value(Table8[[#This Row],[-lapse]])</f>
        <v>108.18920298520227</v>
      </c>
      <c r="AB62" s="23"/>
    </row>
    <row r="63" spans="2:28" x14ac:dyDescent="0.35">
      <c r="E63">
        <f t="shared" si="2"/>
        <v>62</v>
      </c>
      <c r="F63" s="6">
        <v>5</v>
      </c>
      <c r="G63" s="7" t="s">
        <v>0</v>
      </c>
      <c r="H63" s="9">
        <v>0.05</v>
      </c>
      <c r="I63" s="15">
        <f t="shared" si="6"/>
        <v>183.48636655497336</v>
      </c>
      <c r="J63" s="4" t="str">
        <f>+_xll._Double(Table8[[#Headers],[Fac]]&amp;Table8[[#This Row],[Id]],Table8[[#This Row],[Face]])</f>
        <v>Fac62</v>
      </c>
      <c r="K63" t="str">
        <f>VLOOKUP(Table8[[#This Row],[length]],Table1[],2,TRUE)</f>
        <v>-Mat2</v>
      </c>
      <c r="L63" t="str">
        <f>VLOOKUP(Table8[[#This Row],[frequency]],Table2[],2,TRUE)</f>
        <v>FreqS</v>
      </c>
      <c r="M63" t="str">
        <f>VLOOKUP(Table8[[#This Row],[yield]],Table3[],2,TRUE)</f>
        <v>+Yield3</v>
      </c>
      <c r="N63" t="str">
        <f>VLOOKUP(Table8[[#This Row],[yield2]],Table4[],2,TRUE)</f>
        <v>FlatYield3</v>
      </c>
      <c r="O63" t="str">
        <f>VLOOKUP(Table8[[#This Row],[flat]],Table5[],2,TRUE)</f>
        <v>-EngineFlatYield3</v>
      </c>
      <c r="P63" t="str">
        <f>Table8[[#This Row],[maturity]]&amp;Table8[[#This Row],[FreqS]]</f>
        <v>-Mat2FreqS</v>
      </c>
      <c r="Q6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-Bond62</v>
      </c>
      <c r="R63" t="str">
        <f ca="1">+_xll._FixedRateBond_cleanPrice(Table8[[#Headers],[clean]]&amp;Table8[[#This Row],[Id]],Table8[[#This Row],[-Bond]])</f>
        <v>clean62</v>
      </c>
      <c r="S63">
        <f ca="1">+_xll._Value(Table8[[#This Row],[clean]])</f>
        <v>103.26778733379473</v>
      </c>
      <c r="T63" s="17" t="str">
        <f ca="1">+_xll._Delay_Double(Table8[[#Headers],[-lapse]]&amp;Table8[[#This Row],[Id]],Table8[[#This Row],[clean]],10)</f>
        <v>-lapse62</v>
      </c>
      <c r="U63" s="18">
        <f t="shared" ca="1" si="1"/>
        <v>-15.789291542420543</v>
      </c>
      <c r="V63">
        <f ca="1">+_xll._Value(Table8[[#This Row],[-lapse]])</f>
        <v>119.05707887621527</v>
      </c>
    </row>
    <row r="64" spans="2:28" x14ac:dyDescent="0.35">
      <c r="E64">
        <f t="shared" si="2"/>
        <v>63</v>
      </c>
      <c r="F64" s="6">
        <v>10</v>
      </c>
      <c r="G64" s="7" t="s">
        <v>0</v>
      </c>
      <c r="H64" s="9">
        <v>0.05</v>
      </c>
      <c r="I64" s="15">
        <f t="shared" si="6"/>
        <v>185.32123022052309</v>
      </c>
      <c r="J64" s="4" t="str">
        <f>+_xll._Double(Table8[[#Headers],[Fac]]&amp;Table8[[#This Row],[Id]],Table8[[#This Row],[Face]])</f>
        <v>Fac63</v>
      </c>
      <c r="K64" t="str">
        <f>VLOOKUP(Table8[[#This Row],[length]],Table1[],2,TRUE)</f>
        <v>-Mat3</v>
      </c>
      <c r="L64" t="str">
        <f>VLOOKUP(Table8[[#This Row],[frequency]],Table2[],2,TRUE)</f>
        <v>FreqS</v>
      </c>
      <c r="M64" t="str">
        <f>VLOOKUP(Table8[[#This Row],[yield]],Table3[],2,TRUE)</f>
        <v>+Yield3</v>
      </c>
      <c r="N64" t="str">
        <f>VLOOKUP(Table8[[#This Row],[yield2]],Table4[],2,TRUE)</f>
        <v>FlatYield3</v>
      </c>
      <c r="O64" t="str">
        <f>VLOOKUP(Table8[[#This Row],[flat]],Table5[],2,TRUE)</f>
        <v>-EngineFlatYield3</v>
      </c>
      <c r="P64" t="str">
        <f>Table8[[#This Row],[maturity]]&amp;Table8[[#This Row],[FreqS]]</f>
        <v>-Mat3FreqS</v>
      </c>
      <c r="Q6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-Bond63</v>
      </c>
      <c r="R64" t="str">
        <f ca="1">+_xll._FixedRateBond_cleanPrice(Table8[[#Headers],[clean]]&amp;Table8[[#This Row],[Id]],Table8[[#This Row],[-Bond]])</f>
        <v>clean63</v>
      </c>
      <c r="S64">
        <f ca="1">+_xll._Value(Table8[[#This Row],[clean]])</f>
        <v>105.79629454550124</v>
      </c>
      <c r="T64" s="17" t="str">
        <f ca="1">+_xll._Delay_Double(Table8[[#Headers],[-lapse]]&amp;Table8[[#This Row],[Id]],Table8[[#This Row],[clean]],10)</f>
        <v>-lapse63</v>
      </c>
      <c r="U64" s="18">
        <f t="shared" ca="1" si="1"/>
        <v>-31.187510384450434</v>
      </c>
      <c r="V64">
        <f ca="1">+_xll._Value(Table8[[#This Row],[-lapse]])</f>
        <v>136.98380492995167</v>
      </c>
    </row>
    <row r="65" spans="5:22" x14ac:dyDescent="0.35">
      <c r="E65">
        <f t="shared" si="2"/>
        <v>64</v>
      </c>
      <c r="F65" s="6">
        <v>15</v>
      </c>
      <c r="G65" s="7" t="s">
        <v>0</v>
      </c>
      <c r="H65" s="9">
        <v>0.05</v>
      </c>
      <c r="I65" s="15">
        <f t="shared" si="6"/>
        <v>187.17444252272833</v>
      </c>
      <c r="J65" s="4" t="str">
        <f>+_xll._Double(Table8[[#Headers],[Fac]]&amp;Table8[[#This Row],[Id]],Table8[[#This Row],[Face]])</f>
        <v>Fac64</v>
      </c>
      <c r="K65" t="str">
        <f>VLOOKUP(Table8[[#This Row],[length]],Table1[],2,TRUE)</f>
        <v>-Mat4</v>
      </c>
      <c r="L65" t="str">
        <f>VLOOKUP(Table8[[#This Row],[frequency]],Table2[],2,TRUE)</f>
        <v>FreqS</v>
      </c>
      <c r="M65" t="str">
        <f>VLOOKUP(Table8[[#This Row],[yield]],Table3[],2,TRUE)</f>
        <v>+Yield3</v>
      </c>
      <c r="N65" t="str">
        <f>VLOOKUP(Table8[[#This Row],[yield2]],Table4[],2,TRUE)</f>
        <v>FlatYield3</v>
      </c>
      <c r="O65" t="str">
        <f>VLOOKUP(Table8[[#This Row],[flat]],Table5[],2,TRUE)</f>
        <v>-EngineFlatYield3</v>
      </c>
      <c r="P65" t="str">
        <f>Table8[[#This Row],[maturity]]&amp;Table8[[#This Row],[FreqS]]</f>
        <v>-Mat4FreqS</v>
      </c>
      <c r="Q6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-Bond64</v>
      </c>
      <c r="R65" t="str">
        <f ca="1">+_xll._FixedRateBond_cleanPrice(Table8[[#Headers],[clean]]&amp;Table8[[#This Row],[Id]],Table8[[#This Row],[-Bond]])</f>
        <v>clean64</v>
      </c>
      <c r="S65">
        <f ca="1">+_xll._Value(Table8[[#This Row],[clean]])</f>
        <v>106.43325568868315</v>
      </c>
      <c r="T65" s="17" t="str">
        <f ca="1">+_xll._Delay_Double(Table8[[#Headers],[-lapse]]&amp;Table8[[#This Row],[Id]],Table8[[#This Row],[clean]],10)</f>
        <v>-lapse64</v>
      </c>
      <c r="U65" s="18">
        <f t="shared" ca="1" si="1"/>
        <v>-42.962657785101783</v>
      </c>
      <c r="V65">
        <f ca="1">+_xll._Value(Table8[[#This Row],[-lapse]])</f>
        <v>149.39591347378493</v>
      </c>
    </row>
    <row r="66" spans="5:22" x14ac:dyDescent="0.35">
      <c r="E66">
        <f t="shared" si="2"/>
        <v>65</v>
      </c>
      <c r="F66" s="6">
        <v>20</v>
      </c>
      <c r="G66" s="7" t="s">
        <v>0</v>
      </c>
      <c r="H66" s="9">
        <v>0.05</v>
      </c>
      <c r="I66" s="15">
        <f t="shared" ref="I66:I97" si="10">I65*1.01</f>
        <v>189.04618694795562</v>
      </c>
      <c r="J66" s="4" t="str">
        <f>+_xll._Double(Table8[[#Headers],[Fac]]&amp;Table8[[#This Row],[Id]],Table8[[#This Row],[Face]])</f>
        <v>Fac65</v>
      </c>
      <c r="K66" t="str">
        <f>VLOOKUP(Table8[[#This Row],[length]],Table1[],2,TRUE)</f>
        <v>-Mat5</v>
      </c>
      <c r="L66" t="str">
        <f>VLOOKUP(Table8[[#This Row],[frequency]],Table2[],2,TRUE)</f>
        <v>FreqS</v>
      </c>
      <c r="M66" t="str">
        <f>VLOOKUP(Table8[[#This Row],[yield]],Table3[],2,TRUE)</f>
        <v>+Yield3</v>
      </c>
      <c r="N66" t="str">
        <f>VLOOKUP(Table8[[#This Row],[yield2]],Table4[],2,TRUE)</f>
        <v>FlatYield3</v>
      </c>
      <c r="O66" t="str">
        <f>VLOOKUP(Table8[[#This Row],[flat]],Table5[],2,TRUE)</f>
        <v>-EngineFlatYield3</v>
      </c>
      <c r="P66" t="str">
        <f>Table8[[#This Row],[maturity]]&amp;Table8[[#This Row],[FreqS]]</f>
        <v>-Mat5FreqS</v>
      </c>
      <c r="Q6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-Bond65</v>
      </c>
      <c r="R66" t="str">
        <f ca="1">+_xll._FixedRateBond_cleanPrice(Table8[[#Headers],[clean]]&amp;Table8[[#This Row],[Id]],Table8[[#This Row],[-Bond]])</f>
        <v>clean65</v>
      </c>
      <c r="S66">
        <f ca="1">+_xll._Value(Table8[[#This Row],[clean]])</f>
        <v>108.26588744684244</v>
      </c>
      <c r="T66" s="17" t="str">
        <f ca="1">+_xll._Delay_Double(Table8[[#Headers],[-lapse]]&amp;Table8[[#This Row],[Id]],Table8[[#This Row],[clean]],10)</f>
        <v>-lapse65</v>
      </c>
      <c r="U66" s="18">
        <f t="shared" ca="1" si="1"/>
        <v>-54.179365640277467</v>
      </c>
      <c r="V66">
        <f ca="1">+_xll._Value(Table8[[#This Row],[-lapse]])</f>
        <v>162.44525308711991</v>
      </c>
    </row>
    <row r="67" spans="5:22" x14ac:dyDescent="0.35">
      <c r="E67">
        <f t="shared" si="2"/>
        <v>66</v>
      </c>
      <c r="F67" s="6">
        <v>3</v>
      </c>
      <c r="G67" s="7" t="s">
        <v>0</v>
      </c>
      <c r="H67" s="9">
        <v>0.05</v>
      </c>
      <c r="I67" s="15">
        <f t="shared" si="10"/>
        <v>190.93664881743518</v>
      </c>
      <c r="J67" s="4" t="str">
        <f>+_xll._Double(Table8[[#Headers],[Fac]]&amp;Table8[[#This Row],[Id]],Table8[[#This Row],[Face]])</f>
        <v>Fac66</v>
      </c>
      <c r="K67" t="str">
        <f>VLOOKUP(Table8[[#This Row],[length]],Table1[],2,TRUE)</f>
        <v>-Mat1</v>
      </c>
      <c r="L67" t="str">
        <f>VLOOKUP(Table8[[#This Row],[frequency]],Table2[],2,TRUE)</f>
        <v>FreqS</v>
      </c>
      <c r="M67" t="str">
        <f>VLOOKUP(Table8[[#This Row],[yield]],Table3[],2,TRUE)</f>
        <v>+Yield3</v>
      </c>
      <c r="N67" t="str">
        <f>VLOOKUP(Table8[[#This Row],[yield2]],Table4[],2,TRUE)</f>
        <v>FlatYield3</v>
      </c>
      <c r="O67" t="str">
        <f>VLOOKUP(Table8[[#This Row],[flat]],Table5[],2,TRUE)</f>
        <v>-EngineFlatYield3</v>
      </c>
      <c r="P67" t="str">
        <f>Table8[[#This Row],[maturity]]&amp;Table8[[#This Row],[FreqS]]</f>
        <v>-Mat1FreqS</v>
      </c>
      <c r="Q6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-Bond66</v>
      </c>
      <c r="R67" t="str">
        <f ca="1">+_xll._FixedRateBond_cleanPrice(Table8[[#Headers],[clean]]&amp;Table8[[#This Row],[Id]],Table8[[#This Row],[-Bond]])</f>
        <v>clean66</v>
      </c>
      <c r="S67">
        <f ca="1">+_xll._Value(Table8[[#This Row],[clean]])</f>
        <v>100.64624051946471</v>
      </c>
      <c r="T67" s="17" t="str">
        <f ca="1">+_xll._Delay_Double(Table8[[#Headers],[-lapse]]&amp;Table8[[#This Row],[Id]],Table8[[#This Row],[clean]],10)</f>
        <v>-lapse66</v>
      </c>
      <c r="U67" s="18">
        <f t="shared" ref="U67:U121" ca="1" si="11">S67-V67</f>
        <v>-7.5429624657375598</v>
      </c>
      <c r="V67">
        <f ca="1">+_xll._Value(Table8[[#This Row],[-lapse]])</f>
        <v>108.18920298520227</v>
      </c>
    </row>
    <row r="68" spans="5:22" x14ac:dyDescent="0.35">
      <c r="E68">
        <f t="shared" ref="E68:E121" si="12">E67+1</f>
        <v>67</v>
      </c>
      <c r="F68" s="6">
        <v>5</v>
      </c>
      <c r="G68" s="7" t="s">
        <v>0</v>
      </c>
      <c r="H68" s="9">
        <v>0.05</v>
      </c>
      <c r="I68" s="15">
        <f t="shared" si="10"/>
        <v>192.84601530560954</v>
      </c>
      <c r="J68" s="4" t="str">
        <f>+_xll._Double(Table8[[#Headers],[Fac]]&amp;Table8[[#This Row],[Id]],Table8[[#This Row],[Face]])</f>
        <v>Fac67</v>
      </c>
      <c r="K68" t="str">
        <f>VLOOKUP(Table8[[#This Row],[length]],Table1[],2,TRUE)</f>
        <v>-Mat2</v>
      </c>
      <c r="L68" t="str">
        <f>VLOOKUP(Table8[[#This Row],[frequency]],Table2[],2,TRUE)</f>
        <v>FreqS</v>
      </c>
      <c r="M68" t="str">
        <f>VLOOKUP(Table8[[#This Row],[yield]],Table3[],2,TRUE)</f>
        <v>+Yield3</v>
      </c>
      <c r="N68" t="str">
        <f>VLOOKUP(Table8[[#This Row],[yield2]],Table4[],2,TRUE)</f>
        <v>FlatYield3</v>
      </c>
      <c r="O68" t="str">
        <f>VLOOKUP(Table8[[#This Row],[flat]],Table5[],2,TRUE)</f>
        <v>-EngineFlatYield3</v>
      </c>
      <c r="P68" t="str">
        <f>Table8[[#This Row],[maturity]]&amp;Table8[[#This Row],[FreqS]]</f>
        <v>-Mat2FreqS</v>
      </c>
      <c r="Q6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-Bond67</v>
      </c>
      <c r="R68" t="str">
        <f ca="1">+_xll._FixedRateBond_cleanPrice(Table8[[#Headers],[clean]]&amp;Table8[[#This Row],[Id]],Table8[[#This Row],[-Bond]])</f>
        <v>clean67</v>
      </c>
      <c r="S68">
        <f ca="1">+_xll._Value(Table8[[#This Row],[clean]])</f>
        <v>103.26778733379473</v>
      </c>
      <c r="T68" s="17" t="str">
        <f ca="1">+_xll._Delay_Double(Table8[[#Headers],[-lapse]]&amp;Table8[[#This Row],[Id]],Table8[[#This Row],[clean]],10)</f>
        <v>-lapse67</v>
      </c>
      <c r="U68" s="18">
        <f t="shared" ca="1" si="11"/>
        <v>-15.789291542420543</v>
      </c>
      <c r="V68">
        <f ca="1">+_xll._Value(Table8[[#This Row],[-lapse]])</f>
        <v>119.05707887621527</v>
      </c>
    </row>
    <row r="69" spans="5:22" x14ac:dyDescent="0.35">
      <c r="E69">
        <f t="shared" si="12"/>
        <v>68</v>
      </c>
      <c r="F69" s="6">
        <v>10</v>
      </c>
      <c r="G69" s="7" t="s">
        <v>0</v>
      </c>
      <c r="H69" s="9">
        <v>0.05</v>
      </c>
      <c r="I69" s="15">
        <f t="shared" si="10"/>
        <v>194.77447545866565</v>
      </c>
      <c r="J69" s="4" t="str">
        <f>+_xll._Double(Table8[[#Headers],[Fac]]&amp;Table8[[#This Row],[Id]],Table8[[#This Row],[Face]])</f>
        <v>Fac68</v>
      </c>
      <c r="K69" t="str">
        <f>VLOOKUP(Table8[[#This Row],[length]],Table1[],2,TRUE)</f>
        <v>-Mat3</v>
      </c>
      <c r="L69" t="str">
        <f>VLOOKUP(Table8[[#This Row],[frequency]],Table2[],2,TRUE)</f>
        <v>FreqS</v>
      </c>
      <c r="M69" t="str">
        <f>VLOOKUP(Table8[[#This Row],[yield]],Table3[],2,TRUE)</f>
        <v>+Yield3</v>
      </c>
      <c r="N69" t="str">
        <f>VLOOKUP(Table8[[#This Row],[yield2]],Table4[],2,TRUE)</f>
        <v>FlatYield3</v>
      </c>
      <c r="O69" t="str">
        <f>VLOOKUP(Table8[[#This Row],[flat]],Table5[],2,TRUE)</f>
        <v>-EngineFlatYield3</v>
      </c>
      <c r="P69" t="str">
        <f>Table8[[#This Row],[maturity]]&amp;Table8[[#This Row],[FreqS]]</f>
        <v>-Mat3FreqS</v>
      </c>
      <c r="Q6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-Bond68</v>
      </c>
      <c r="R69" t="str">
        <f ca="1">+_xll._FixedRateBond_cleanPrice(Table8[[#Headers],[clean]]&amp;Table8[[#This Row],[Id]],Table8[[#This Row],[-Bond]])</f>
        <v>clean68</v>
      </c>
      <c r="S69">
        <f ca="1">+_xll._Value(Table8[[#This Row],[clean]])</f>
        <v>105.79629454550124</v>
      </c>
      <c r="T69" s="17" t="str">
        <f ca="1">+_xll._Delay_Double(Table8[[#Headers],[-lapse]]&amp;Table8[[#This Row],[Id]],Table8[[#This Row],[clean]],10)</f>
        <v>-lapse68</v>
      </c>
      <c r="U69" s="18">
        <f t="shared" ca="1" si="11"/>
        <v>-31.187510384450434</v>
      </c>
      <c r="V69">
        <f ca="1">+_xll._Value(Table8[[#This Row],[-lapse]])</f>
        <v>136.98380492995167</v>
      </c>
    </row>
    <row r="70" spans="5:22" x14ac:dyDescent="0.35">
      <c r="E70">
        <f t="shared" si="12"/>
        <v>69</v>
      </c>
      <c r="F70" s="6">
        <v>15</v>
      </c>
      <c r="G70" s="7" t="s">
        <v>0</v>
      </c>
      <c r="H70" s="9">
        <v>0.05</v>
      </c>
      <c r="I70" s="15">
        <f t="shared" si="10"/>
        <v>196.72222021325231</v>
      </c>
      <c r="J70" s="4" t="str">
        <f>+_xll._Double(Table8[[#Headers],[Fac]]&amp;Table8[[#This Row],[Id]],Table8[[#This Row],[Face]])</f>
        <v>Fac69</v>
      </c>
      <c r="K70" t="str">
        <f>VLOOKUP(Table8[[#This Row],[length]],Table1[],2,TRUE)</f>
        <v>-Mat4</v>
      </c>
      <c r="L70" t="str">
        <f>VLOOKUP(Table8[[#This Row],[frequency]],Table2[],2,TRUE)</f>
        <v>FreqS</v>
      </c>
      <c r="M70" t="str">
        <f>VLOOKUP(Table8[[#This Row],[yield]],Table3[],2,TRUE)</f>
        <v>+Yield3</v>
      </c>
      <c r="N70" t="str">
        <f>VLOOKUP(Table8[[#This Row],[yield2]],Table4[],2,TRUE)</f>
        <v>FlatYield3</v>
      </c>
      <c r="O70" t="str">
        <f>VLOOKUP(Table8[[#This Row],[flat]],Table5[],2,TRUE)</f>
        <v>-EngineFlatYield3</v>
      </c>
      <c r="P70" t="str">
        <f>Table8[[#This Row],[maturity]]&amp;Table8[[#This Row],[FreqS]]</f>
        <v>-Mat4FreqS</v>
      </c>
      <c r="Q7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-Bond69</v>
      </c>
      <c r="R70" t="str">
        <f ca="1">+_xll._FixedRateBond_cleanPrice(Table8[[#Headers],[clean]]&amp;Table8[[#This Row],[Id]],Table8[[#This Row],[-Bond]])</f>
        <v>clean69</v>
      </c>
      <c r="S70">
        <f ca="1">+_xll._Value(Table8[[#This Row],[clean]])</f>
        <v>106.43325568868315</v>
      </c>
      <c r="T70" s="17" t="str">
        <f ca="1">+_xll._Delay_Double(Table8[[#Headers],[-lapse]]&amp;Table8[[#This Row],[Id]],Table8[[#This Row],[clean]],10)</f>
        <v>-lapse69</v>
      </c>
      <c r="U70" s="18">
        <f t="shared" ca="1" si="11"/>
        <v>-42.962657785101783</v>
      </c>
      <c r="V70">
        <f ca="1">+_xll._Value(Table8[[#This Row],[-lapse]])</f>
        <v>149.39591347378493</v>
      </c>
    </row>
    <row r="71" spans="5:22" x14ac:dyDescent="0.35">
      <c r="E71">
        <f t="shared" si="12"/>
        <v>70</v>
      </c>
      <c r="F71" s="6">
        <v>20</v>
      </c>
      <c r="G71" s="7" t="s">
        <v>0</v>
      </c>
      <c r="H71" s="9">
        <v>0.05</v>
      </c>
      <c r="I71" s="15">
        <f t="shared" si="10"/>
        <v>198.68944241538483</v>
      </c>
      <c r="J71" s="4" t="str">
        <f>+_xll._Double(Table8[[#Headers],[Fac]]&amp;Table8[[#This Row],[Id]],Table8[[#This Row],[Face]])</f>
        <v>Fac70</v>
      </c>
      <c r="K71" t="str">
        <f>VLOOKUP(Table8[[#This Row],[length]],Table1[],2,TRUE)</f>
        <v>-Mat5</v>
      </c>
      <c r="L71" t="str">
        <f>VLOOKUP(Table8[[#This Row],[frequency]],Table2[],2,TRUE)</f>
        <v>FreqS</v>
      </c>
      <c r="M71" t="str">
        <f>VLOOKUP(Table8[[#This Row],[yield]],Table3[],2,TRUE)</f>
        <v>+Yield3</v>
      </c>
      <c r="N71" t="str">
        <f>VLOOKUP(Table8[[#This Row],[yield2]],Table4[],2,TRUE)</f>
        <v>FlatYield3</v>
      </c>
      <c r="O71" t="str">
        <f>VLOOKUP(Table8[[#This Row],[flat]],Table5[],2,TRUE)</f>
        <v>-EngineFlatYield3</v>
      </c>
      <c r="P71" t="str">
        <f>Table8[[#This Row],[maturity]]&amp;Table8[[#This Row],[FreqS]]</f>
        <v>-Mat5FreqS</v>
      </c>
      <c r="Q7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-Bond70</v>
      </c>
      <c r="R71" t="str">
        <f ca="1">+_xll._FixedRateBond_cleanPrice(Table8[[#Headers],[clean]]&amp;Table8[[#This Row],[Id]],Table8[[#This Row],[-Bond]])</f>
        <v>clean70</v>
      </c>
      <c r="S71">
        <f ca="1">+_xll._Value(Table8[[#This Row],[clean]])</f>
        <v>108.26588744684244</v>
      </c>
      <c r="T71" s="17" t="str">
        <f ca="1">+_xll._Delay_Double(Table8[[#Headers],[-lapse]]&amp;Table8[[#This Row],[Id]],Table8[[#This Row],[clean]],10)</f>
        <v>-lapse70</v>
      </c>
      <c r="U71" s="18">
        <f t="shared" ca="1" si="11"/>
        <v>-54.179365640277467</v>
      </c>
      <c r="V71">
        <f ca="1">+_xll._Value(Table8[[#This Row],[-lapse]])</f>
        <v>162.44525308711991</v>
      </c>
    </row>
    <row r="72" spans="5:22" x14ac:dyDescent="0.35">
      <c r="E72">
        <f t="shared" si="12"/>
        <v>71</v>
      </c>
      <c r="F72" s="6">
        <v>3</v>
      </c>
      <c r="G72" s="7" t="s">
        <v>0</v>
      </c>
      <c r="H72" s="9">
        <v>0.05</v>
      </c>
      <c r="I72" s="15">
        <f t="shared" si="10"/>
        <v>200.67633683953869</v>
      </c>
      <c r="J72" s="4" t="str">
        <f>+_xll._Double(Table8[[#Headers],[Fac]]&amp;Table8[[#This Row],[Id]],Table8[[#This Row],[Face]])</f>
        <v>Fac71</v>
      </c>
      <c r="K72" t="str">
        <f>VLOOKUP(Table8[[#This Row],[length]],Table1[],2,TRUE)</f>
        <v>-Mat1</v>
      </c>
      <c r="L72" t="str">
        <f>VLOOKUP(Table8[[#This Row],[frequency]],Table2[],2,TRUE)</f>
        <v>FreqS</v>
      </c>
      <c r="M72" t="str">
        <f>VLOOKUP(Table8[[#This Row],[yield]],Table3[],2,TRUE)</f>
        <v>+Yield3</v>
      </c>
      <c r="N72" t="str">
        <f>VLOOKUP(Table8[[#This Row],[yield2]],Table4[],2,TRUE)</f>
        <v>FlatYield3</v>
      </c>
      <c r="O72" t="str">
        <f>VLOOKUP(Table8[[#This Row],[flat]],Table5[],2,TRUE)</f>
        <v>-EngineFlatYield3</v>
      </c>
      <c r="P72" t="str">
        <f>Table8[[#This Row],[maturity]]&amp;Table8[[#This Row],[FreqS]]</f>
        <v>-Mat1FreqS</v>
      </c>
      <c r="Q7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-Bond71</v>
      </c>
      <c r="R72" t="str">
        <f ca="1">+_xll._FixedRateBond_cleanPrice(Table8[[#Headers],[clean]]&amp;Table8[[#This Row],[Id]],Table8[[#This Row],[-Bond]])</f>
        <v>clean71</v>
      </c>
      <c r="S72">
        <f ca="1">+_xll._Value(Table8[[#This Row],[clean]])</f>
        <v>100.64624051946471</v>
      </c>
      <c r="T72" s="17" t="str">
        <f ca="1">+_xll._Delay_Double(Table8[[#Headers],[-lapse]]&amp;Table8[[#This Row],[Id]],Table8[[#This Row],[clean]],10)</f>
        <v>-lapse71</v>
      </c>
      <c r="U72" s="18">
        <f t="shared" ca="1" si="11"/>
        <v>-7.5429624657375598</v>
      </c>
      <c r="V72">
        <f ca="1">+_xll._Value(Table8[[#This Row],[-lapse]])</f>
        <v>108.18920298520227</v>
      </c>
    </row>
    <row r="73" spans="5:22" x14ac:dyDescent="0.35">
      <c r="E73">
        <f t="shared" si="12"/>
        <v>72</v>
      </c>
      <c r="F73" s="6">
        <v>5</v>
      </c>
      <c r="G73" s="7" t="s">
        <v>0</v>
      </c>
      <c r="H73" s="9">
        <v>0.05</v>
      </c>
      <c r="I73" s="15">
        <f t="shared" si="10"/>
        <v>202.68310020793407</v>
      </c>
      <c r="J73" s="4" t="str">
        <f>+_xll._Double(Table8[[#Headers],[Fac]]&amp;Table8[[#This Row],[Id]],Table8[[#This Row],[Face]])</f>
        <v>Fac72</v>
      </c>
      <c r="K73" t="str">
        <f>VLOOKUP(Table8[[#This Row],[length]],Table1[],2,TRUE)</f>
        <v>-Mat2</v>
      </c>
      <c r="L73" t="str">
        <f>VLOOKUP(Table8[[#This Row],[frequency]],Table2[],2,TRUE)</f>
        <v>FreqS</v>
      </c>
      <c r="M73" t="str">
        <f>VLOOKUP(Table8[[#This Row],[yield]],Table3[],2,TRUE)</f>
        <v>+Yield3</v>
      </c>
      <c r="N73" t="str">
        <f>VLOOKUP(Table8[[#This Row],[yield2]],Table4[],2,TRUE)</f>
        <v>FlatYield3</v>
      </c>
      <c r="O73" t="str">
        <f>VLOOKUP(Table8[[#This Row],[flat]],Table5[],2,TRUE)</f>
        <v>-EngineFlatYield3</v>
      </c>
      <c r="P73" t="str">
        <f>Table8[[#This Row],[maturity]]&amp;Table8[[#This Row],[FreqS]]</f>
        <v>-Mat2FreqS</v>
      </c>
      <c r="Q7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-Bond72</v>
      </c>
      <c r="R73" t="str">
        <f ca="1">+_xll._FixedRateBond_cleanPrice(Table8[[#Headers],[clean]]&amp;Table8[[#This Row],[Id]],Table8[[#This Row],[-Bond]])</f>
        <v>clean72</v>
      </c>
      <c r="S73">
        <f ca="1">+_xll._Value(Table8[[#This Row],[clean]])</f>
        <v>103.26778733379473</v>
      </c>
      <c r="T73" s="17" t="str">
        <f ca="1">+_xll._Delay_Double(Table8[[#Headers],[-lapse]]&amp;Table8[[#This Row],[Id]],Table8[[#This Row],[clean]],10)</f>
        <v>-lapse72</v>
      </c>
      <c r="U73" s="18">
        <f t="shared" ca="1" si="11"/>
        <v>-15.789291542420543</v>
      </c>
      <c r="V73">
        <f ca="1">+_xll._Value(Table8[[#This Row],[-lapse]])</f>
        <v>119.05707887621527</v>
      </c>
    </row>
    <row r="74" spans="5:22" x14ac:dyDescent="0.35">
      <c r="E74">
        <f t="shared" si="12"/>
        <v>73</v>
      </c>
      <c r="F74" s="6">
        <v>10</v>
      </c>
      <c r="G74" s="7" t="s">
        <v>0</v>
      </c>
      <c r="H74" s="9">
        <v>0.05</v>
      </c>
      <c r="I74" s="15">
        <f t="shared" si="10"/>
        <v>204.70993121001342</v>
      </c>
      <c r="J74" s="4" t="str">
        <f>+_xll._Double(Table8[[#Headers],[Fac]]&amp;Table8[[#This Row],[Id]],Table8[[#This Row],[Face]])</f>
        <v>Fac73</v>
      </c>
      <c r="K74" t="str">
        <f>VLOOKUP(Table8[[#This Row],[length]],Table1[],2,TRUE)</f>
        <v>-Mat3</v>
      </c>
      <c r="L74" t="str">
        <f>VLOOKUP(Table8[[#This Row],[frequency]],Table2[],2,TRUE)</f>
        <v>FreqS</v>
      </c>
      <c r="M74" t="str">
        <f>VLOOKUP(Table8[[#This Row],[yield]],Table3[],2,TRUE)</f>
        <v>+Yield3</v>
      </c>
      <c r="N74" t="str">
        <f>VLOOKUP(Table8[[#This Row],[yield2]],Table4[],2,TRUE)</f>
        <v>FlatYield3</v>
      </c>
      <c r="O74" t="str">
        <f>VLOOKUP(Table8[[#This Row],[flat]],Table5[],2,TRUE)</f>
        <v>-EngineFlatYield3</v>
      </c>
      <c r="P74" t="str">
        <f>Table8[[#This Row],[maturity]]&amp;Table8[[#This Row],[FreqS]]</f>
        <v>-Mat3FreqS</v>
      </c>
      <c r="Q7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-Bond73</v>
      </c>
      <c r="R74" t="str">
        <f ca="1">+_xll._FixedRateBond_cleanPrice(Table8[[#Headers],[clean]]&amp;Table8[[#This Row],[Id]],Table8[[#This Row],[-Bond]])</f>
        <v>clean73</v>
      </c>
      <c r="S74">
        <f ca="1">+_xll._Value(Table8[[#This Row],[clean]])</f>
        <v>105.79629454550124</v>
      </c>
      <c r="T74" s="17" t="str">
        <f ca="1">+_xll._Delay_Double(Table8[[#Headers],[-lapse]]&amp;Table8[[#This Row],[Id]],Table8[[#This Row],[clean]],10)</f>
        <v>-lapse73</v>
      </c>
      <c r="U74" s="18">
        <f t="shared" ca="1" si="11"/>
        <v>-31.187510384450434</v>
      </c>
      <c r="V74">
        <f ca="1">+_xll._Value(Table8[[#This Row],[-lapse]])</f>
        <v>136.98380492995167</v>
      </c>
    </row>
    <row r="75" spans="5:22" x14ac:dyDescent="0.35">
      <c r="E75">
        <f t="shared" si="12"/>
        <v>74</v>
      </c>
      <c r="F75" s="6">
        <v>15</v>
      </c>
      <c r="G75" s="7" t="s">
        <v>0</v>
      </c>
      <c r="H75" s="9">
        <v>0.05</v>
      </c>
      <c r="I75" s="15">
        <f t="shared" si="10"/>
        <v>206.75703052211355</v>
      </c>
      <c r="J75" s="4" t="str">
        <f>+_xll._Double(Table8[[#Headers],[Fac]]&amp;Table8[[#This Row],[Id]],Table8[[#This Row],[Face]])</f>
        <v>Fac74</v>
      </c>
      <c r="K75" t="str">
        <f>VLOOKUP(Table8[[#This Row],[length]],Table1[],2,TRUE)</f>
        <v>-Mat4</v>
      </c>
      <c r="L75" t="str">
        <f>VLOOKUP(Table8[[#This Row],[frequency]],Table2[],2,TRUE)</f>
        <v>FreqS</v>
      </c>
      <c r="M75" t="str">
        <f>VLOOKUP(Table8[[#This Row],[yield]],Table3[],2,TRUE)</f>
        <v>+Yield3</v>
      </c>
      <c r="N75" t="str">
        <f>VLOOKUP(Table8[[#This Row],[yield2]],Table4[],2,TRUE)</f>
        <v>FlatYield3</v>
      </c>
      <c r="O75" t="str">
        <f>VLOOKUP(Table8[[#This Row],[flat]],Table5[],2,TRUE)</f>
        <v>-EngineFlatYield3</v>
      </c>
      <c r="P75" t="str">
        <f>Table8[[#This Row],[maturity]]&amp;Table8[[#This Row],[FreqS]]</f>
        <v>-Mat4FreqS</v>
      </c>
      <c r="Q7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-Bond74</v>
      </c>
      <c r="R75" t="str">
        <f ca="1">+_xll._FixedRateBond_cleanPrice(Table8[[#Headers],[clean]]&amp;Table8[[#This Row],[Id]],Table8[[#This Row],[-Bond]])</f>
        <v>clean74</v>
      </c>
      <c r="S75">
        <f ca="1">+_xll._Value(Table8[[#This Row],[clean]])</f>
        <v>106.43325568868315</v>
      </c>
      <c r="T75" s="17" t="str">
        <f ca="1">+_xll._Delay_Double(Table8[[#Headers],[-lapse]]&amp;Table8[[#This Row],[Id]],Table8[[#This Row],[clean]],10)</f>
        <v>-lapse74</v>
      </c>
      <c r="U75" s="18">
        <f t="shared" ca="1" si="11"/>
        <v>-42.962657785101783</v>
      </c>
      <c r="V75">
        <f ca="1">+_xll._Value(Table8[[#This Row],[-lapse]])</f>
        <v>149.39591347378493</v>
      </c>
    </row>
    <row r="76" spans="5:22" x14ac:dyDescent="0.35">
      <c r="E76">
        <f t="shared" si="12"/>
        <v>75</v>
      </c>
      <c r="F76" s="6">
        <v>20</v>
      </c>
      <c r="G76" s="7" t="s">
        <v>0</v>
      </c>
      <c r="H76" s="9">
        <v>0.05</v>
      </c>
      <c r="I76" s="15">
        <f t="shared" si="10"/>
        <v>208.82460082733468</v>
      </c>
      <c r="J76" s="4" t="str">
        <f>+_xll._Double(Table8[[#Headers],[Fac]]&amp;Table8[[#This Row],[Id]],Table8[[#This Row],[Face]])</f>
        <v>Fac75</v>
      </c>
      <c r="K76" t="str">
        <f>VLOOKUP(Table8[[#This Row],[length]],Table1[],2,TRUE)</f>
        <v>-Mat5</v>
      </c>
      <c r="L76" t="str">
        <f>VLOOKUP(Table8[[#This Row],[frequency]],Table2[],2,TRUE)</f>
        <v>FreqS</v>
      </c>
      <c r="M76" t="str">
        <f>VLOOKUP(Table8[[#This Row],[yield]],Table3[],2,TRUE)</f>
        <v>+Yield3</v>
      </c>
      <c r="N76" t="str">
        <f>VLOOKUP(Table8[[#This Row],[yield2]],Table4[],2,TRUE)</f>
        <v>FlatYield3</v>
      </c>
      <c r="O76" t="str">
        <f>VLOOKUP(Table8[[#This Row],[flat]],Table5[],2,TRUE)</f>
        <v>-EngineFlatYield3</v>
      </c>
      <c r="P76" t="str">
        <f>Table8[[#This Row],[maturity]]&amp;Table8[[#This Row],[FreqS]]</f>
        <v>-Mat5FreqS</v>
      </c>
      <c r="Q7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-Bond75</v>
      </c>
      <c r="R76" t="str">
        <f ca="1">+_xll._FixedRateBond_cleanPrice(Table8[[#Headers],[clean]]&amp;Table8[[#This Row],[Id]],Table8[[#This Row],[-Bond]])</f>
        <v>clean75</v>
      </c>
      <c r="S76">
        <f ca="1">+_xll._Value(Table8[[#This Row],[clean]])</f>
        <v>108.26588744684244</v>
      </c>
      <c r="T76" s="17" t="str">
        <f ca="1">+_xll._Delay_Double(Table8[[#Headers],[-lapse]]&amp;Table8[[#This Row],[Id]],Table8[[#This Row],[clean]],10)</f>
        <v>-lapse75</v>
      </c>
      <c r="U76" s="18">
        <f t="shared" ca="1" si="11"/>
        <v>-54.179365640277467</v>
      </c>
      <c r="V76">
        <f ca="1">+_xll._Value(Table8[[#This Row],[-lapse]])</f>
        <v>162.44525308711991</v>
      </c>
    </row>
    <row r="77" spans="5:22" x14ac:dyDescent="0.35">
      <c r="E77">
        <f t="shared" si="12"/>
        <v>76</v>
      </c>
      <c r="F77" s="6">
        <v>3</v>
      </c>
      <c r="G77" s="7" t="s">
        <v>1</v>
      </c>
      <c r="H77" s="9">
        <v>0.05</v>
      </c>
      <c r="I77" s="15">
        <f t="shared" si="10"/>
        <v>210.91284683560804</v>
      </c>
      <c r="J77" s="4" t="str">
        <f>+_xll._Double(Table8[[#Headers],[Fac]]&amp;Table8[[#This Row],[Id]],Table8[[#This Row],[Face]])</f>
        <v>Fac76</v>
      </c>
      <c r="K77" t="str">
        <f>VLOOKUP(Table8[[#This Row],[length]],Table1[],2,TRUE)</f>
        <v>-Mat1</v>
      </c>
      <c r="L77" t="str">
        <f>VLOOKUP(Table8[[#This Row],[frequency]],Table2[],2,TRUE)</f>
        <v>FreqA</v>
      </c>
      <c r="M77" t="str">
        <f>VLOOKUP(Table8[[#This Row],[yield]],Table3[],2,TRUE)</f>
        <v>+Yield3</v>
      </c>
      <c r="N77" t="str">
        <f>VLOOKUP(Table8[[#This Row],[yield2]],Table4[],2,TRUE)</f>
        <v>FlatYield3</v>
      </c>
      <c r="O77" t="str">
        <f>VLOOKUP(Table8[[#This Row],[flat]],Table5[],2,TRUE)</f>
        <v>-EngineFlatYield3</v>
      </c>
      <c r="P77" t="str">
        <f>Table8[[#This Row],[maturity]]&amp;Table8[[#This Row],[FreqS]]</f>
        <v>-Mat1FreqA</v>
      </c>
      <c r="Q7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-Bond76</v>
      </c>
      <c r="R77" t="str">
        <f ca="1">+_xll._FixedRateBond_cleanPrice(Table8[[#Headers],[clean]]&amp;Table8[[#This Row],[Id]],Table8[[#This Row],[-Bond]])</f>
        <v>clean76</v>
      </c>
      <c r="S77">
        <f ca="1">+_xll._Value(Table8[[#This Row],[clean]])</f>
        <v>99.389785680946815</v>
      </c>
      <c r="T77" s="17" t="str">
        <f ca="1">+_xll._Delay_Double(Table8[[#Headers],[-lapse]]&amp;Table8[[#This Row],[Id]],Table8[[#This Row],[clean]],10)</f>
        <v>-lapse76</v>
      </c>
      <c r="U77" s="18">
        <f t="shared" ca="1" si="11"/>
        <v>-4.0211746950150342</v>
      </c>
      <c r="V77">
        <f ca="1">+_xll._Value(Table8[[#This Row],[-lapse]])</f>
        <v>103.41096037596185</v>
      </c>
    </row>
    <row r="78" spans="5:22" x14ac:dyDescent="0.35">
      <c r="E78">
        <f t="shared" si="12"/>
        <v>77</v>
      </c>
      <c r="F78" s="6">
        <v>5</v>
      </c>
      <c r="G78" s="7" t="s">
        <v>1</v>
      </c>
      <c r="H78" s="9">
        <v>0.05</v>
      </c>
      <c r="I78" s="15">
        <f t="shared" si="10"/>
        <v>213.02197530396413</v>
      </c>
      <c r="J78" s="4" t="str">
        <f>+_xll._Double(Table8[[#Headers],[Fac]]&amp;Table8[[#This Row],[Id]],Table8[[#This Row],[Face]])</f>
        <v>Fac77</v>
      </c>
      <c r="K78" t="str">
        <f>VLOOKUP(Table8[[#This Row],[length]],Table1[],2,TRUE)</f>
        <v>-Mat2</v>
      </c>
      <c r="L78" t="str">
        <f>VLOOKUP(Table8[[#This Row],[frequency]],Table2[],2,TRUE)</f>
        <v>FreqA</v>
      </c>
      <c r="M78" t="str">
        <f>VLOOKUP(Table8[[#This Row],[yield]],Table3[],2,TRUE)</f>
        <v>+Yield3</v>
      </c>
      <c r="N78" t="str">
        <f>VLOOKUP(Table8[[#This Row],[yield2]],Table4[],2,TRUE)</f>
        <v>FlatYield3</v>
      </c>
      <c r="O78" t="str">
        <f>VLOOKUP(Table8[[#This Row],[flat]],Table5[],2,TRUE)</f>
        <v>-EngineFlatYield3</v>
      </c>
      <c r="P78" t="str">
        <f>Table8[[#This Row],[maturity]]&amp;Table8[[#This Row],[FreqS]]</f>
        <v>-Mat2FreqA</v>
      </c>
      <c r="Q7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-Bond77</v>
      </c>
      <c r="R78" t="str">
        <f ca="1">+_xll._FixedRateBond_cleanPrice(Table8[[#Headers],[clean]]&amp;Table8[[#This Row],[Id]],Table8[[#This Row],[-Bond]])</f>
        <v>clean77</v>
      </c>
      <c r="S78">
        <f ca="1">+_xll._Value(Table8[[#This Row],[clean]])</f>
        <v>103.43674243445636</v>
      </c>
      <c r="T78" s="17" t="str">
        <f ca="1">+_xll._Delay_Double(Table8[[#Headers],[-lapse]]&amp;Table8[[#This Row],[Id]],Table8[[#This Row],[clean]],10)</f>
        <v>-lapse77</v>
      </c>
      <c r="U78" s="18">
        <f t="shared" ca="1" si="11"/>
        <v>-13.458276286117709</v>
      </c>
      <c r="V78">
        <f ca="1">+_xll._Value(Table8[[#This Row],[-lapse]])</f>
        <v>116.89501872057407</v>
      </c>
    </row>
    <row r="79" spans="5:22" x14ac:dyDescent="0.35">
      <c r="E79">
        <f t="shared" si="12"/>
        <v>78</v>
      </c>
      <c r="F79" s="6">
        <v>10</v>
      </c>
      <c r="G79" s="7" t="s">
        <v>1</v>
      </c>
      <c r="H79" s="9">
        <v>0.05</v>
      </c>
      <c r="I79" s="15">
        <f t="shared" si="10"/>
        <v>215.15219505700378</v>
      </c>
      <c r="J79" s="4" t="str">
        <f>+_xll._Double(Table8[[#Headers],[Fac]]&amp;Table8[[#This Row],[Id]],Table8[[#This Row],[Face]])</f>
        <v>Fac78</v>
      </c>
      <c r="K79" t="str">
        <f>VLOOKUP(Table8[[#This Row],[length]],Table1[],2,TRUE)</f>
        <v>-Mat3</v>
      </c>
      <c r="L79" t="str">
        <f>VLOOKUP(Table8[[#This Row],[frequency]],Table2[],2,TRUE)</f>
        <v>FreqA</v>
      </c>
      <c r="M79" t="str">
        <f>VLOOKUP(Table8[[#This Row],[yield]],Table3[],2,TRUE)</f>
        <v>+Yield3</v>
      </c>
      <c r="N79" t="str">
        <f>VLOOKUP(Table8[[#This Row],[yield2]],Table4[],2,TRUE)</f>
        <v>FlatYield3</v>
      </c>
      <c r="O79" t="str">
        <f>VLOOKUP(Table8[[#This Row],[flat]],Table5[],2,TRUE)</f>
        <v>-EngineFlatYield3</v>
      </c>
      <c r="P79" t="str">
        <f>Table8[[#This Row],[maturity]]&amp;Table8[[#This Row],[FreqS]]</f>
        <v>-Mat3FreqA</v>
      </c>
      <c r="Q7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-Bond78</v>
      </c>
      <c r="R79" t="str">
        <f ca="1">+_xll._FixedRateBond_cleanPrice(Table8[[#Headers],[clean]]&amp;Table8[[#This Row],[Id]],Table8[[#This Row],[-Bond]])</f>
        <v>clean78</v>
      </c>
      <c r="S79">
        <f ca="1">+_xll._Value(Table8[[#This Row],[clean]])</f>
        <v>105.84607007844357</v>
      </c>
      <c r="T79" s="17" t="str">
        <f ca="1">+_xll._Delay_Double(Table8[[#Headers],[-lapse]]&amp;Table8[[#This Row],[Id]],Table8[[#This Row],[clean]],10)</f>
        <v>-lapse78</v>
      </c>
      <c r="U79" s="18">
        <f t="shared" ca="1" si="11"/>
        <v>-28.734480738403249</v>
      </c>
      <c r="V79">
        <f ca="1">+_xll._Value(Table8[[#This Row],[-lapse]])</f>
        <v>134.58055081684682</v>
      </c>
    </row>
    <row r="80" spans="5:22" x14ac:dyDescent="0.35">
      <c r="E80">
        <f t="shared" si="12"/>
        <v>79</v>
      </c>
      <c r="F80" s="6">
        <v>15</v>
      </c>
      <c r="G80" s="7" t="s">
        <v>1</v>
      </c>
      <c r="H80" s="9">
        <v>0.05</v>
      </c>
      <c r="I80" s="15">
        <f t="shared" si="10"/>
        <v>217.30371700757382</v>
      </c>
      <c r="J80" s="4" t="str">
        <f>+_xll._Double(Table8[[#Headers],[Fac]]&amp;Table8[[#This Row],[Id]],Table8[[#This Row],[Face]])</f>
        <v>Fac79</v>
      </c>
      <c r="K80" t="str">
        <f>VLOOKUP(Table8[[#This Row],[length]],Table1[],2,TRUE)</f>
        <v>-Mat4</v>
      </c>
      <c r="L80" t="str">
        <f>VLOOKUP(Table8[[#This Row],[frequency]],Table2[],2,TRUE)</f>
        <v>FreqA</v>
      </c>
      <c r="M80" t="str">
        <f>VLOOKUP(Table8[[#This Row],[yield]],Table3[],2,TRUE)</f>
        <v>+Yield3</v>
      </c>
      <c r="N80" t="str">
        <f>VLOOKUP(Table8[[#This Row],[yield2]],Table4[],2,TRUE)</f>
        <v>FlatYield3</v>
      </c>
      <c r="O80" t="str">
        <f>VLOOKUP(Table8[[#This Row],[flat]],Table5[],2,TRUE)</f>
        <v>-EngineFlatYield3</v>
      </c>
      <c r="P80" t="str">
        <f>Table8[[#This Row],[maturity]]&amp;Table8[[#This Row],[FreqS]]</f>
        <v>-Mat4FreqA</v>
      </c>
      <c r="Q8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-Bond79</v>
      </c>
      <c r="R80" t="str">
        <f ca="1">+_xll._FixedRateBond_cleanPrice(Table8[[#Headers],[clean]]&amp;Table8[[#This Row],[Id]],Table8[[#This Row],[-Bond]])</f>
        <v>clean79</v>
      </c>
      <c r="S80">
        <f ca="1">+_xll._Value(Table8[[#This Row],[clean]])</f>
        <v>104.90292493717004</v>
      </c>
      <c r="T80" s="17" t="str">
        <f ca="1">+_xll._Delay_Double(Table8[[#Headers],[-lapse]]&amp;Table8[[#This Row],[Id]],Table8[[#This Row],[clean]],10)</f>
        <v>-lapse79</v>
      </c>
      <c r="U80" s="18">
        <f t="shared" ca="1" si="11"/>
        <v>-39.160205639008353</v>
      </c>
      <c r="V80">
        <f ca="1">+_xll._Value(Table8[[#This Row],[-lapse]])</f>
        <v>144.06313057617839</v>
      </c>
    </row>
    <row r="81" spans="5:22" x14ac:dyDescent="0.35">
      <c r="E81">
        <f t="shared" si="12"/>
        <v>80</v>
      </c>
      <c r="F81" s="6">
        <v>20</v>
      </c>
      <c r="G81" s="7" t="s">
        <v>1</v>
      </c>
      <c r="H81" s="9">
        <v>0.05</v>
      </c>
      <c r="I81" s="15">
        <f t="shared" si="10"/>
        <v>219.47675417764955</v>
      </c>
      <c r="J81" s="4" t="str">
        <f>+_xll._Double(Table8[[#Headers],[Fac]]&amp;Table8[[#This Row],[Id]],Table8[[#This Row],[Face]])</f>
        <v>Fac80</v>
      </c>
      <c r="K81" t="str">
        <f>VLOOKUP(Table8[[#This Row],[length]],Table1[],2,TRUE)</f>
        <v>-Mat5</v>
      </c>
      <c r="L81" t="str">
        <f>VLOOKUP(Table8[[#This Row],[frequency]],Table2[],2,TRUE)</f>
        <v>FreqA</v>
      </c>
      <c r="M81" t="str">
        <f>VLOOKUP(Table8[[#This Row],[yield]],Table3[],2,TRUE)</f>
        <v>+Yield3</v>
      </c>
      <c r="N81" t="str">
        <f>VLOOKUP(Table8[[#This Row],[yield2]],Table4[],2,TRUE)</f>
        <v>FlatYield3</v>
      </c>
      <c r="O81" t="str">
        <f>VLOOKUP(Table8[[#This Row],[flat]],Table5[],2,TRUE)</f>
        <v>-EngineFlatYield3</v>
      </c>
      <c r="P81" t="str">
        <f>Table8[[#This Row],[maturity]]&amp;Table8[[#This Row],[FreqS]]</f>
        <v>-Mat5FreqA</v>
      </c>
      <c r="Q8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-Bond80</v>
      </c>
      <c r="R81" t="str">
        <f ca="1">+_xll._FixedRateBond_cleanPrice(Table8[[#Headers],[clean]]&amp;Table8[[#This Row],[Id]],Table8[[#This Row],[-Bond]])</f>
        <v>clean80</v>
      </c>
      <c r="S81">
        <f ca="1">+_xll._Value(Table8[[#This Row],[clean]])</f>
        <v>106.6488256809336</v>
      </c>
      <c r="T81" s="17" t="str">
        <f ca="1">+_xll._Delay_Double(Table8[[#Headers],[-lapse]]&amp;Table8[[#This Row],[Id]],Table8[[#This Row],[clean]],10)</f>
        <v>-lapse80</v>
      </c>
      <c r="U81" s="18">
        <f t="shared" ca="1" si="11"/>
        <v>-50.288032709764352</v>
      </c>
      <c r="V81">
        <f ca="1">+_xll._Value(Table8[[#This Row],[-lapse]])</f>
        <v>156.93685839069795</v>
      </c>
    </row>
    <row r="82" spans="5:22" x14ac:dyDescent="0.35">
      <c r="E82">
        <f t="shared" si="12"/>
        <v>81</v>
      </c>
      <c r="F82" s="6">
        <v>3</v>
      </c>
      <c r="G82" s="7" t="s">
        <v>1</v>
      </c>
      <c r="H82" s="9">
        <v>0.05</v>
      </c>
      <c r="I82" s="15">
        <f t="shared" si="10"/>
        <v>221.67152171942604</v>
      </c>
      <c r="J82" s="4" t="str">
        <f>+_xll._Double(Table8[[#Headers],[Fac]]&amp;Table8[[#This Row],[Id]],Table8[[#This Row],[Face]])</f>
        <v>Fac81</v>
      </c>
      <c r="K82" t="str">
        <f>VLOOKUP(Table8[[#This Row],[length]],Table1[],2,TRUE)</f>
        <v>-Mat1</v>
      </c>
      <c r="L82" t="str">
        <f>VLOOKUP(Table8[[#This Row],[frequency]],Table2[],2,TRUE)</f>
        <v>FreqA</v>
      </c>
      <c r="M82" t="str">
        <f>VLOOKUP(Table8[[#This Row],[yield]],Table3[],2,TRUE)</f>
        <v>+Yield3</v>
      </c>
      <c r="N82" t="str">
        <f>VLOOKUP(Table8[[#This Row],[yield2]],Table4[],2,TRUE)</f>
        <v>FlatYield3</v>
      </c>
      <c r="O82" t="str">
        <f>VLOOKUP(Table8[[#This Row],[flat]],Table5[],2,TRUE)</f>
        <v>-EngineFlatYield3</v>
      </c>
      <c r="P82" t="str">
        <f>Table8[[#This Row],[maturity]]&amp;Table8[[#This Row],[FreqS]]</f>
        <v>-Mat1FreqA</v>
      </c>
      <c r="Q8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-Bond81</v>
      </c>
      <c r="R82" t="str">
        <f ca="1">+_xll._FixedRateBond_cleanPrice(Table8[[#Headers],[clean]]&amp;Table8[[#This Row],[Id]],Table8[[#This Row],[-Bond]])</f>
        <v>clean81</v>
      </c>
      <c r="S82">
        <f ca="1">+_xll._Value(Table8[[#This Row],[clean]])</f>
        <v>99.389785680946815</v>
      </c>
      <c r="T82" s="17" t="str">
        <f ca="1">+_xll._Delay_Double(Table8[[#Headers],[-lapse]]&amp;Table8[[#This Row],[Id]],Table8[[#This Row],[clean]],10)</f>
        <v>-lapse81</v>
      </c>
      <c r="U82" s="18">
        <f t="shared" ca="1" si="11"/>
        <v>-4.0211746950150342</v>
      </c>
      <c r="V82">
        <f ca="1">+_xll._Value(Table8[[#This Row],[-lapse]])</f>
        <v>103.41096037596185</v>
      </c>
    </row>
    <row r="83" spans="5:22" x14ac:dyDescent="0.35">
      <c r="E83">
        <f t="shared" si="12"/>
        <v>82</v>
      </c>
      <c r="F83" s="6">
        <v>5</v>
      </c>
      <c r="G83" s="7" t="s">
        <v>1</v>
      </c>
      <c r="H83" s="9">
        <v>0.05</v>
      </c>
      <c r="I83" s="15">
        <f t="shared" si="10"/>
        <v>223.8882369366203</v>
      </c>
      <c r="J83" s="4" t="str">
        <f>+_xll._Double(Table8[[#Headers],[Fac]]&amp;Table8[[#This Row],[Id]],Table8[[#This Row],[Face]])</f>
        <v>Fac82</v>
      </c>
      <c r="K83" t="str">
        <f>VLOOKUP(Table8[[#This Row],[length]],Table1[],2,TRUE)</f>
        <v>-Mat2</v>
      </c>
      <c r="L83" t="str">
        <f>VLOOKUP(Table8[[#This Row],[frequency]],Table2[],2,TRUE)</f>
        <v>FreqA</v>
      </c>
      <c r="M83" t="str">
        <f>VLOOKUP(Table8[[#This Row],[yield]],Table3[],2,TRUE)</f>
        <v>+Yield3</v>
      </c>
      <c r="N83" t="str">
        <f>VLOOKUP(Table8[[#This Row],[yield2]],Table4[],2,TRUE)</f>
        <v>FlatYield3</v>
      </c>
      <c r="O83" t="str">
        <f>VLOOKUP(Table8[[#This Row],[flat]],Table5[],2,TRUE)</f>
        <v>-EngineFlatYield3</v>
      </c>
      <c r="P83" t="str">
        <f>Table8[[#This Row],[maturity]]&amp;Table8[[#This Row],[FreqS]]</f>
        <v>-Mat2FreqA</v>
      </c>
      <c r="Q8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-Bond82</v>
      </c>
      <c r="R83" t="str">
        <f ca="1">+_xll._FixedRateBond_cleanPrice(Table8[[#Headers],[clean]]&amp;Table8[[#This Row],[Id]],Table8[[#This Row],[-Bond]])</f>
        <v>clean82</v>
      </c>
      <c r="S83">
        <f ca="1">+_xll._Value(Table8[[#This Row],[clean]])</f>
        <v>103.43674243445636</v>
      </c>
      <c r="T83" s="17" t="str">
        <f ca="1">+_xll._Delay_Double(Table8[[#Headers],[-lapse]]&amp;Table8[[#This Row],[Id]],Table8[[#This Row],[clean]],10)</f>
        <v>-lapse82</v>
      </c>
      <c r="U83" s="18">
        <f t="shared" ca="1" si="11"/>
        <v>-13.458276286117709</v>
      </c>
      <c r="V83">
        <f ca="1">+_xll._Value(Table8[[#This Row],[-lapse]])</f>
        <v>116.89501872057407</v>
      </c>
    </row>
    <row r="84" spans="5:22" x14ac:dyDescent="0.35">
      <c r="E84">
        <f t="shared" si="12"/>
        <v>83</v>
      </c>
      <c r="F84" s="6">
        <v>10</v>
      </c>
      <c r="G84" s="7" t="s">
        <v>1</v>
      </c>
      <c r="H84" s="9">
        <v>0.05</v>
      </c>
      <c r="I84" s="15">
        <f t="shared" si="10"/>
        <v>226.1271193059865</v>
      </c>
      <c r="J84" s="4" t="str">
        <f>+_xll._Double(Table8[[#Headers],[Fac]]&amp;Table8[[#This Row],[Id]],Table8[[#This Row],[Face]])</f>
        <v>Fac83</v>
      </c>
      <c r="K84" t="str">
        <f>VLOOKUP(Table8[[#This Row],[length]],Table1[],2,TRUE)</f>
        <v>-Mat3</v>
      </c>
      <c r="L84" t="str">
        <f>VLOOKUP(Table8[[#This Row],[frequency]],Table2[],2,TRUE)</f>
        <v>FreqA</v>
      </c>
      <c r="M84" t="str">
        <f>VLOOKUP(Table8[[#This Row],[yield]],Table3[],2,TRUE)</f>
        <v>+Yield3</v>
      </c>
      <c r="N84" t="str">
        <f>VLOOKUP(Table8[[#This Row],[yield2]],Table4[],2,TRUE)</f>
        <v>FlatYield3</v>
      </c>
      <c r="O84" t="str">
        <f>VLOOKUP(Table8[[#This Row],[flat]],Table5[],2,TRUE)</f>
        <v>-EngineFlatYield3</v>
      </c>
      <c r="P84" t="str">
        <f>Table8[[#This Row],[maturity]]&amp;Table8[[#This Row],[FreqS]]</f>
        <v>-Mat3FreqA</v>
      </c>
      <c r="Q8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-Bond83</v>
      </c>
      <c r="R84" t="str">
        <f ca="1">+_xll._FixedRateBond_cleanPrice(Table8[[#Headers],[clean]]&amp;Table8[[#This Row],[Id]],Table8[[#This Row],[-Bond]])</f>
        <v>clean83</v>
      </c>
      <c r="S84">
        <f ca="1">+_xll._Value(Table8[[#This Row],[clean]])</f>
        <v>105.84607007844357</v>
      </c>
      <c r="T84" s="17" t="str">
        <f ca="1">+_xll._Delay_Double(Table8[[#Headers],[-lapse]]&amp;Table8[[#This Row],[Id]],Table8[[#This Row],[clean]],10)</f>
        <v>-lapse83</v>
      </c>
      <c r="U84" s="18">
        <f t="shared" ca="1" si="11"/>
        <v>-28.734480738403249</v>
      </c>
      <c r="V84">
        <f ca="1">+_xll._Value(Table8[[#This Row],[-lapse]])</f>
        <v>134.58055081684682</v>
      </c>
    </row>
    <row r="85" spans="5:22" x14ac:dyDescent="0.35">
      <c r="E85">
        <f t="shared" si="12"/>
        <v>84</v>
      </c>
      <c r="F85" s="6">
        <v>15</v>
      </c>
      <c r="G85" s="7" t="s">
        <v>1</v>
      </c>
      <c r="H85" s="9">
        <v>0.05</v>
      </c>
      <c r="I85" s="15">
        <f t="shared" si="10"/>
        <v>228.38839049904635</v>
      </c>
      <c r="J85" s="4" t="str">
        <f>+_xll._Double(Table8[[#Headers],[Fac]]&amp;Table8[[#This Row],[Id]],Table8[[#This Row],[Face]])</f>
        <v>Fac84</v>
      </c>
      <c r="K85" t="str">
        <f>VLOOKUP(Table8[[#This Row],[length]],Table1[],2,TRUE)</f>
        <v>-Mat4</v>
      </c>
      <c r="L85" t="str">
        <f>VLOOKUP(Table8[[#This Row],[frequency]],Table2[],2,TRUE)</f>
        <v>FreqA</v>
      </c>
      <c r="M85" t="str">
        <f>VLOOKUP(Table8[[#This Row],[yield]],Table3[],2,TRUE)</f>
        <v>+Yield3</v>
      </c>
      <c r="N85" t="str">
        <f>VLOOKUP(Table8[[#This Row],[yield2]],Table4[],2,TRUE)</f>
        <v>FlatYield3</v>
      </c>
      <c r="O85" t="str">
        <f>VLOOKUP(Table8[[#This Row],[flat]],Table5[],2,TRUE)</f>
        <v>-EngineFlatYield3</v>
      </c>
      <c r="P85" t="str">
        <f>Table8[[#This Row],[maturity]]&amp;Table8[[#This Row],[FreqS]]</f>
        <v>-Mat4FreqA</v>
      </c>
      <c r="Q8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-Bond84</v>
      </c>
      <c r="R85" t="str">
        <f ca="1">+_xll._FixedRateBond_cleanPrice(Table8[[#Headers],[clean]]&amp;Table8[[#This Row],[Id]],Table8[[#This Row],[-Bond]])</f>
        <v>clean84</v>
      </c>
      <c r="S85">
        <f ca="1">+_xll._Value(Table8[[#This Row],[clean]])</f>
        <v>104.90292493717004</v>
      </c>
      <c r="T85" s="17" t="str">
        <f ca="1">+_xll._Delay_Double(Table8[[#Headers],[-lapse]]&amp;Table8[[#This Row],[Id]],Table8[[#This Row],[clean]],10)</f>
        <v>-lapse84</v>
      </c>
      <c r="U85" s="18">
        <f t="shared" ca="1" si="11"/>
        <v>-39.160205639008353</v>
      </c>
      <c r="V85">
        <f ca="1">+_xll._Value(Table8[[#This Row],[-lapse]])</f>
        <v>144.06313057617839</v>
      </c>
    </row>
    <row r="86" spans="5:22" x14ac:dyDescent="0.35">
      <c r="E86">
        <f t="shared" si="12"/>
        <v>85</v>
      </c>
      <c r="F86" s="6">
        <v>20</v>
      </c>
      <c r="G86" s="7" t="s">
        <v>1</v>
      </c>
      <c r="H86" s="9">
        <v>0.05</v>
      </c>
      <c r="I86" s="15">
        <f t="shared" si="10"/>
        <v>230.67227440403681</v>
      </c>
      <c r="J86" s="4" t="str">
        <f>+_xll._Double(Table8[[#Headers],[Fac]]&amp;Table8[[#This Row],[Id]],Table8[[#This Row],[Face]])</f>
        <v>Fac85</v>
      </c>
      <c r="K86" t="str">
        <f>VLOOKUP(Table8[[#This Row],[length]],Table1[],2,TRUE)</f>
        <v>-Mat5</v>
      </c>
      <c r="L86" t="str">
        <f>VLOOKUP(Table8[[#This Row],[frequency]],Table2[],2,TRUE)</f>
        <v>FreqA</v>
      </c>
      <c r="M86" t="str">
        <f>VLOOKUP(Table8[[#This Row],[yield]],Table3[],2,TRUE)</f>
        <v>+Yield3</v>
      </c>
      <c r="N86" t="str">
        <f>VLOOKUP(Table8[[#This Row],[yield2]],Table4[],2,TRUE)</f>
        <v>FlatYield3</v>
      </c>
      <c r="O86" t="str">
        <f>VLOOKUP(Table8[[#This Row],[flat]],Table5[],2,TRUE)</f>
        <v>-EngineFlatYield3</v>
      </c>
      <c r="P86" t="str">
        <f>Table8[[#This Row],[maturity]]&amp;Table8[[#This Row],[FreqS]]</f>
        <v>-Mat5FreqA</v>
      </c>
      <c r="Q8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-Bond85</v>
      </c>
      <c r="R86" t="str">
        <f ca="1">+_xll._FixedRateBond_cleanPrice(Table8[[#Headers],[clean]]&amp;Table8[[#This Row],[Id]],Table8[[#This Row],[-Bond]])</f>
        <v>clean85</v>
      </c>
      <c r="S86">
        <f ca="1">+_xll._Value(Table8[[#This Row],[clean]])</f>
        <v>106.6488256809336</v>
      </c>
      <c r="T86" s="17" t="str">
        <f ca="1">+_xll._Delay_Double(Table8[[#Headers],[-lapse]]&amp;Table8[[#This Row],[Id]],Table8[[#This Row],[clean]],10)</f>
        <v>-lapse85</v>
      </c>
      <c r="U86" s="18">
        <f t="shared" ca="1" si="11"/>
        <v>-50.288032709764352</v>
      </c>
      <c r="V86">
        <f ca="1">+_xll._Value(Table8[[#This Row],[-lapse]])</f>
        <v>156.93685839069795</v>
      </c>
    </row>
    <row r="87" spans="5:22" x14ac:dyDescent="0.35">
      <c r="E87">
        <f t="shared" si="12"/>
        <v>86</v>
      </c>
      <c r="F87" s="6">
        <v>3</v>
      </c>
      <c r="G87" s="7" t="s">
        <v>1</v>
      </c>
      <c r="H87" s="9">
        <v>0.05</v>
      </c>
      <c r="I87" s="15">
        <f t="shared" si="10"/>
        <v>232.97899714807718</v>
      </c>
      <c r="J87" s="4" t="str">
        <f>+_xll._Double(Table8[[#Headers],[Fac]]&amp;Table8[[#This Row],[Id]],Table8[[#This Row],[Face]])</f>
        <v>Fac86</v>
      </c>
      <c r="K87" t="str">
        <f>VLOOKUP(Table8[[#This Row],[length]],Table1[],2,TRUE)</f>
        <v>-Mat1</v>
      </c>
      <c r="L87" t="str">
        <f>VLOOKUP(Table8[[#This Row],[frequency]],Table2[],2,TRUE)</f>
        <v>FreqA</v>
      </c>
      <c r="M87" t="str">
        <f>VLOOKUP(Table8[[#This Row],[yield]],Table3[],2,TRUE)</f>
        <v>+Yield3</v>
      </c>
      <c r="N87" t="str">
        <f>VLOOKUP(Table8[[#This Row],[yield2]],Table4[],2,TRUE)</f>
        <v>FlatYield3</v>
      </c>
      <c r="O87" t="str">
        <f>VLOOKUP(Table8[[#This Row],[flat]],Table5[],2,TRUE)</f>
        <v>-EngineFlatYield3</v>
      </c>
      <c r="P87" t="str">
        <f>Table8[[#This Row],[maturity]]&amp;Table8[[#This Row],[FreqS]]</f>
        <v>-Mat1FreqA</v>
      </c>
      <c r="Q8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-Bond86</v>
      </c>
      <c r="R87" t="str">
        <f ca="1">+_xll._FixedRateBond_cleanPrice(Table8[[#Headers],[clean]]&amp;Table8[[#This Row],[Id]],Table8[[#This Row],[-Bond]])</f>
        <v>clean86</v>
      </c>
      <c r="S87">
        <f ca="1">+_xll._Value(Table8[[#This Row],[clean]])</f>
        <v>99.389785680946815</v>
      </c>
      <c r="T87" s="17" t="str">
        <f ca="1">+_xll._Delay_Double(Table8[[#Headers],[-lapse]]&amp;Table8[[#This Row],[Id]],Table8[[#This Row],[clean]],10)</f>
        <v>-lapse86</v>
      </c>
      <c r="U87" s="18">
        <f t="shared" ca="1" si="11"/>
        <v>-4.0211746950150342</v>
      </c>
      <c r="V87">
        <f ca="1">+_xll._Value(Table8[[#This Row],[-lapse]])</f>
        <v>103.41096037596185</v>
      </c>
    </row>
    <row r="88" spans="5:22" x14ac:dyDescent="0.35">
      <c r="E88">
        <f t="shared" si="12"/>
        <v>87</v>
      </c>
      <c r="F88" s="6">
        <v>5</v>
      </c>
      <c r="G88" s="7" t="s">
        <v>1</v>
      </c>
      <c r="H88" s="9">
        <v>0.05</v>
      </c>
      <c r="I88" s="15">
        <f t="shared" si="10"/>
        <v>235.30878711955796</v>
      </c>
      <c r="J88" s="4" t="str">
        <f>+_xll._Double(Table8[[#Headers],[Fac]]&amp;Table8[[#This Row],[Id]],Table8[[#This Row],[Face]])</f>
        <v>Fac87</v>
      </c>
      <c r="K88" t="str">
        <f>VLOOKUP(Table8[[#This Row],[length]],Table1[],2,TRUE)</f>
        <v>-Mat2</v>
      </c>
      <c r="L88" t="str">
        <f>VLOOKUP(Table8[[#This Row],[frequency]],Table2[],2,TRUE)</f>
        <v>FreqA</v>
      </c>
      <c r="M88" t="str">
        <f>VLOOKUP(Table8[[#This Row],[yield]],Table3[],2,TRUE)</f>
        <v>+Yield3</v>
      </c>
      <c r="N88" t="str">
        <f>VLOOKUP(Table8[[#This Row],[yield2]],Table4[],2,TRUE)</f>
        <v>FlatYield3</v>
      </c>
      <c r="O88" t="str">
        <f>VLOOKUP(Table8[[#This Row],[flat]],Table5[],2,TRUE)</f>
        <v>-EngineFlatYield3</v>
      </c>
      <c r="P88" t="str">
        <f>Table8[[#This Row],[maturity]]&amp;Table8[[#This Row],[FreqS]]</f>
        <v>-Mat2FreqA</v>
      </c>
      <c r="Q8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-Bond87</v>
      </c>
      <c r="R88" t="str">
        <f ca="1">+_xll._FixedRateBond_cleanPrice(Table8[[#Headers],[clean]]&amp;Table8[[#This Row],[Id]],Table8[[#This Row],[-Bond]])</f>
        <v>clean87</v>
      </c>
      <c r="S88">
        <f ca="1">+_xll._Value(Table8[[#This Row],[clean]])</f>
        <v>103.43674243445636</v>
      </c>
      <c r="T88" s="17" t="str">
        <f ca="1">+_xll._Delay_Double(Table8[[#Headers],[-lapse]]&amp;Table8[[#This Row],[Id]],Table8[[#This Row],[clean]],10)</f>
        <v>-lapse87</v>
      </c>
      <c r="U88" s="18">
        <f t="shared" ca="1" si="11"/>
        <v>-13.458276286117709</v>
      </c>
      <c r="V88">
        <f ca="1">+_xll._Value(Table8[[#This Row],[-lapse]])</f>
        <v>116.89501872057407</v>
      </c>
    </row>
    <row r="89" spans="5:22" x14ac:dyDescent="0.35">
      <c r="E89">
        <f t="shared" si="12"/>
        <v>88</v>
      </c>
      <c r="F89" s="6">
        <v>10</v>
      </c>
      <c r="G89" s="7" t="s">
        <v>1</v>
      </c>
      <c r="H89" s="9">
        <v>0.05</v>
      </c>
      <c r="I89" s="15">
        <f t="shared" si="10"/>
        <v>237.66187499075355</v>
      </c>
      <c r="J89" s="4" t="str">
        <f>+_xll._Double(Table8[[#Headers],[Fac]]&amp;Table8[[#This Row],[Id]],Table8[[#This Row],[Face]])</f>
        <v>Fac88</v>
      </c>
      <c r="K89" t="str">
        <f>VLOOKUP(Table8[[#This Row],[length]],Table1[],2,TRUE)</f>
        <v>-Mat3</v>
      </c>
      <c r="L89" t="str">
        <f>VLOOKUP(Table8[[#This Row],[frequency]],Table2[],2,TRUE)</f>
        <v>FreqA</v>
      </c>
      <c r="M89" t="str">
        <f>VLOOKUP(Table8[[#This Row],[yield]],Table3[],2,TRUE)</f>
        <v>+Yield3</v>
      </c>
      <c r="N89" t="str">
        <f>VLOOKUP(Table8[[#This Row],[yield2]],Table4[],2,TRUE)</f>
        <v>FlatYield3</v>
      </c>
      <c r="O89" t="str">
        <f>VLOOKUP(Table8[[#This Row],[flat]],Table5[],2,TRUE)</f>
        <v>-EngineFlatYield3</v>
      </c>
      <c r="P89" t="str">
        <f>Table8[[#This Row],[maturity]]&amp;Table8[[#This Row],[FreqS]]</f>
        <v>-Mat3FreqA</v>
      </c>
      <c r="Q8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-Bond88</v>
      </c>
      <c r="R89" t="str">
        <f ca="1">+_xll._FixedRateBond_cleanPrice(Table8[[#Headers],[clean]]&amp;Table8[[#This Row],[Id]],Table8[[#This Row],[-Bond]])</f>
        <v>clean88</v>
      </c>
      <c r="S89">
        <f ca="1">+_xll._Value(Table8[[#This Row],[clean]])</f>
        <v>105.84607007844357</v>
      </c>
      <c r="T89" s="17" t="str">
        <f ca="1">+_xll._Delay_Double(Table8[[#Headers],[-lapse]]&amp;Table8[[#This Row],[Id]],Table8[[#This Row],[clean]],10)</f>
        <v>-lapse88</v>
      </c>
      <c r="U89" s="18">
        <f t="shared" ca="1" si="11"/>
        <v>-28.734480738403249</v>
      </c>
      <c r="V89">
        <f ca="1">+_xll._Value(Table8[[#This Row],[-lapse]])</f>
        <v>134.58055081684682</v>
      </c>
    </row>
    <row r="90" spans="5:22" x14ac:dyDescent="0.35">
      <c r="E90">
        <f t="shared" si="12"/>
        <v>89</v>
      </c>
      <c r="F90" s="6">
        <v>15</v>
      </c>
      <c r="G90" s="7" t="s">
        <v>1</v>
      </c>
      <c r="H90" s="9">
        <v>0.05</v>
      </c>
      <c r="I90" s="15">
        <f t="shared" si="10"/>
        <v>240.0384937406611</v>
      </c>
      <c r="J90" s="4" t="str">
        <f>+_xll._Double(Table8[[#Headers],[Fac]]&amp;Table8[[#This Row],[Id]],Table8[[#This Row],[Face]])</f>
        <v>Fac89</v>
      </c>
      <c r="K90" t="str">
        <f>VLOOKUP(Table8[[#This Row],[length]],Table1[],2,TRUE)</f>
        <v>-Mat4</v>
      </c>
      <c r="L90" t="str">
        <f>VLOOKUP(Table8[[#This Row],[frequency]],Table2[],2,TRUE)</f>
        <v>FreqA</v>
      </c>
      <c r="M90" t="str">
        <f>VLOOKUP(Table8[[#This Row],[yield]],Table3[],2,TRUE)</f>
        <v>+Yield3</v>
      </c>
      <c r="N90" t="str">
        <f>VLOOKUP(Table8[[#This Row],[yield2]],Table4[],2,TRUE)</f>
        <v>FlatYield3</v>
      </c>
      <c r="O90" t="str">
        <f>VLOOKUP(Table8[[#This Row],[flat]],Table5[],2,TRUE)</f>
        <v>-EngineFlatYield3</v>
      </c>
      <c r="P90" t="str">
        <f>Table8[[#This Row],[maturity]]&amp;Table8[[#This Row],[FreqS]]</f>
        <v>-Mat4FreqA</v>
      </c>
      <c r="Q9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-Bond89</v>
      </c>
      <c r="R90" t="str">
        <f ca="1">+_xll._FixedRateBond_cleanPrice(Table8[[#Headers],[clean]]&amp;Table8[[#This Row],[Id]],Table8[[#This Row],[-Bond]])</f>
        <v>clean89</v>
      </c>
      <c r="S90">
        <f ca="1">+_xll._Value(Table8[[#This Row],[clean]])</f>
        <v>104.90292493717004</v>
      </c>
      <c r="T90" s="17" t="str">
        <f ca="1">+_xll._Delay_Double(Table8[[#Headers],[-lapse]]&amp;Table8[[#This Row],[Id]],Table8[[#This Row],[clean]],10)</f>
        <v>-lapse89</v>
      </c>
      <c r="U90" s="18">
        <f t="shared" ca="1" si="11"/>
        <v>-39.160205639008353</v>
      </c>
      <c r="V90">
        <f ca="1">+_xll._Value(Table8[[#This Row],[-lapse]])</f>
        <v>144.06313057617839</v>
      </c>
    </row>
    <row r="91" spans="5:22" x14ac:dyDescent="0.35">
      <c r="E91">
        <f t="shared" si="12"/>
        <v>90</v>
      </c>
      <c r="F91" s="6">
        <v>20</v>
      </c>
      <c r="G91" s="7" t="s">
        <v>1</v>
      </c>
      <c r="H91" s="9">
        <v>0.05</v>
      </c>
      <c r="I91" s="15">
        <f t="shared" si="10"/>
        <v>242.43887867806771</v>
      </c>
      <c r="J91" s="4" t="str">
        <f>+_xll._Double(Table8[[#Headers],[Fac]]&amp;Table8[[#This Row],[Id]],Table8[[#This Row],[Face]])</f>
        <v>Fac90</v>
      </c>
      <c r="K91" t="str">
        <f>VLOOKUP(Table8[[#This Row],[length]],Table1[],2,TRUE)</f>
        <v>-Mat5</v>
      </c>
      <c r="L91" t="str">
        <f>VLOOKUP(Table8[[#This Row],[frequency]],Table2[],2,TRUE)</f>
        <v>FreqA</v>
      </c>
      <c r="M91" t="str">
        <f>VLOOKUP(Table8[[#This Row],[yield]],Table3[],2,TRUE)</f>
        <v>+Yield3</v>
      </c>
      <c r="N91" t="str">
        <f>VLOOKUP(Table8[[#This Row],[yield2]],Table4[],2,TRUE)</f>
        <v>FlatYield3</v>
      </c>
      <c r="O91" t="str">
        <f>VLOOKUP(Table8[[#This Row],[flat]],Table5[],2,TRUE)</f>
        <v>-EngineFlatYield3</v>
      </c>
      <c r="P91" t="str">
        <f>Table8[[#This Row],[maturity]]&amp;Table8[[#This Row],[FreqS]]</f>
        <v>-Mat5FreqA</v>
      </c>
      <c r="Q9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-Bond90</v>
      </c>
      <c r="R91" t="str">
        <f ca="1">+_xll._FixedRateBond_cleanPrice(Table8[[#Headers],[clean]]&amp;Table8[[#This Row],[Id]],Table8[[#This Row],[-Bond]])</f>
        <v>clean90</v>
      </c>
      <c r="S91">
        <f ca="1">+_xll._Value(Table8[[#This Row],[clean]])</f>
        <v>106.6488256809336</v>
      </c>
      <c r="T91" s="17" t="str">
        <f ca="1">+_xll._Delay_Double(Table8[[#Headers],[-lapse]]&amp;Table8[[#This Row],[Id]],Table8[[#This Row],[clean]],10)</f>
        <v>-lapse90</v>
      </c>
      <c r="U91" s="18">
        <f t="shared" ca="1" si="11"/>
        <v>-50.288032709764352</v>
      </c>
      <c r="V91">
        <f ca="1">+_xll._Value(Table8[[#This Row],[-lapse]])</f>
        <v>156.93685839069795</v>
      </c>
    </row>
    <row r="92" spans="5:22" x14ac:dyDescent="0.35">
      <c r="E92">
        <f t="shared" si="12"/>
        <v>91</v>
      </c>
      <c r="F92" s="6">
        <v>3</v>
      </c>
      <c r="G92" s="7" t="s">
        <v>0</v>
      </c>
      <c r="H92" s="9">
        <v>0.06</v>
      </c>
      <c r="I92" s="15">
        <f t="shared" si="10"/>
        <v>244.86326746484838</v>
      </c>
      <c r="J92" s="4" t="str">
        <f>+_xll._Double(Table8[[#Headers],[Fac]]&amp;Table8[[#This Row],[Id]],Table8[[#This Row],[Face]])</f>
        <v>Fac91</v>
      </c>
      <c r="K92" t="str">
        <f>VLOOKUP(Table8[[#This Row],[length]],Table1[],2,TRUE)</f>
        <v>-Mat1</v>
      </c>
      <c r="L92" t="str">
        <f>VLOOKUP(Table8[[#This Row],[frequency]],Table2[],2,TRUE)</f>
        <v>FreqS</v>
      </c>
      <c r="M92" t="str">
        <f>VLOOKUP(Table8[[#This Row],[yield]],Table3[],2,TRUE)</f>
        <v>+Yield4</v>
      </c>
      <c r="N92" t="str">
        <f>VLOOKUP(Table8[[#This Row],[yield2]],Table4[],2,TRUE)</f>
        <v>FlatYield4</v>
      </c>
      <c r="O92" t="str">
        <f>VLOOKUP(Table8[[#This Row],[flat]],Table5[],2,TRUE)</f>
        <v>-EngineFlatYield4</v>
      </c>
      <c r="P92" t="str">
        <f>Table8[[#This Row],[maturity]]&amp;Table8[[#This Row],[FreqS]]</f>
        <v>-Mat1FreqS</v>
      </c>
      <c r="Q9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-Bond91</v>
      </c>
      <c r="R92" t="str">
        <f ca="1">+_xll._FixedRateBond_cleanPrice(Table8[[#Headers],[clean]]&amp;Table8[[#This Row],[Id]],Table8[[#This Row],[-Bond]])</f>
        <v>clean91</v>
      </c>
      <c r="S92">
        <f ca="1">+_xll._Value(Table8[[#This Row],[clean]])</f>
        <v>96.593055206778189</v>
      </c>
      <c r="T92" s="17" t="str">
        <f ca="1">+_xll._Delay_Double(Table8[[#Headers],[-lapse]]&amp;Table8[[#This Row],[Id]],Table8[[#This Row],[clean]],10)</f>
        <v>-lapse91</v>
      </c>
      <c r="U92" s="18">
        <f t="shared" ca="1" si="11"/>
        <v>-7.3144798103060538</v>
      </c>
      <c r="V92">
        <f ca="1">+_xll._Value(Table8[[#This Row],[-lapse]])</f>
        <v>103.90753501708424</v>
      </c>
    </row>
    <row r="93" spans="5:22" x14ac:dyDescent="0.35">
      <c r="E93">
        <f t="shared" si="12"/>
        <v>92</v>
      </c>
      <c r="F93" s="6">
        <v>5</v>
      </c>
      <c r="G93" s="7" t="s">
        <v>0</v>
      </c>
      <c r="H93" s="9">
        <v>0.06</v>
      </c>
      <c r="I93" s="15">
        <f t="shared" si="10"/>
        <v>247.31190013949686</v>
      </c>
      <c r="J93" s="4" t="str">
        <f>+_xll._Double(Table8[[#Headers],[Fac]]&amp;Table8[[#This Row],[Id]],Table8[[#This Row],[Face]])</f>
        <v>Fac92</v>
      </c>
      <c r="K93" t="str">
        <f>VLOOKUP(Table8[[#This Row],[length]],Table1[],2,TRUE)</f>
        <v>-Mat2</v>
      </c>
      <c r="L93" t="str">
        <f>VLOOKUP(Table8[[#This Row],[frequency]],Table2[],2,TRUE)</f>
        <v>FreqS</v>
      </c>
      <c r="M93" t="str">
        <f>VLOOKUP(Table8[[#This Row],[yield]],Table3[],2,TRUE)</f>
        <v>+Yield4</v>
      </c>
      <c r="N93" t="str">
        <f>VLOOKUP(Table8[[#This Row],[yield2]],Table4[],2,TRUE)</f>
        <v>FlatYield4</v>
      </c>
      <c r="O93" t="str">
        <f>VLOOKUP(Table8[[#This Row],[flat]],Table5[],2,TRUE)</f>
        <v>-EngineFlatYield4</v>
      </c>
      <c r="P93" t="str">
        <f>Table8[[#This Row],[maturity]]&amp;Table8[[#This Row],[FreqS]]</f>
        <v>-Mat2FreqS</v>
      </c>
      <c r="Q9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-Bond92</v>
      </c>
      <c r="R93" t="str">
        <f ca="1">+_xll._FixedRateBond_cleanPrice(Table8[[#Headers],[clean]]&amp;Table8[[#This Row],[Id]],Table8[[#This Row],[-Bond]])</f>
        <v>clean92</v>
      </c>
      <c r="S93">
        <f ca="1">+_xll._Value(Table8[[#This Row],[clean]])</f>
        <v>96.748189300561933</v>
      </c>
      <c r="T93" s="17" t="str">
        <f ca="1">+_xll._Delay_Double(Table8[[#Headers],[-lapse]]&amp;Table8[[#This Row],[Id]],Table8[[#This Row],[clean]],10)</f>
        <v>-lapse92</v>
      </c>
      <c r="U93" s="18">
        <f t="shared" ca="1" si="11"/>
        <v>-15.133385183939495</v>
      </c>
      <c r="V93">
        <f ca="1">+_xll._Value(Table8[[#This Row],[-lapse]])</f>
        <v>111.88157448450143</v>
      </c>
    </row>
    <row r="94" spans="5:22" x14ac:dyDescent="0.35">
      <c r="E94">
        <f t="shared" si="12"/>
        <v>93</v>
      </c>
      <c r="F94" s="6">
        <v>10</v>
      </c>
      <c r="G94" s="7" t="s">
        <v>0</v>
      </c>
      <c r="H94" s="9">
        <v>0.06</v>
      </c>
      <c r="I94" s="15">
        <f t="shared" si="10"/>
        <v>249.78501914089182</v>
      </c>
      <c r="J94" s="4" t="str">
        <f>+_xll._Double(Table8[[#Headers],[Fac]]&amp;Table8[[#This Row],[Id]],Table8[[#This Row],[Face]])</f>
        <v>Fac93</v>
      </c>
      <c r="K94" t="str">
        <f>VLOOKUP(Table8[[#This Row],[length]],Table1[],2,TRUE)</f>
        <v>-Mat3</v>
      </c>
      <c r="L94" t="str">
        <f>VLOOKUP(Table8[[#This Row],[frequency]],Table2[],2,TRUE)</f>
        <v>FreqS</v>
      </c>
      <c r="M94" t="str">
        <f>VLOOKUP(Table8[[#This Row],[yield]],Table3[],2,TRUE)</f>
        <v>+Yield4</v>
      </c>
      <c r="N94" t="str">
        <f>VLOOKUP(Table8[[#This Row],[yield2]],Table4[],2,TRUE)</f>
        <v>FlatYield4</v>
      </c>
      <c r="O94" t="str">
        <f>VLOOKUP(Table8[[#This Row],[flat]],Table5[],2,TRUE)</f>
        <v>-EngineFlatYield4</v>
      </c>
      <c r="P94" t="str">
        <f>Table8[[#This Row],[maturity]]&amp;Table8[[#This Row],[FreqS]]</f>
        <v>-Mat3FreqS</v>
      </c>
      <c r="Q9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-Bond93</v>
      </c>
      <c r="R94" t="str">
        <f ca="1">+_xll._FixedRateBond_cleanPrice(Table8[[#Headers],[clean]]&amp;Table8[[#This Row],[Id]],Table8[[#This Row],[-Bond]])</f>
        <v>clean93</v>
      </c>
      <c r="S94">
        <f ca="1">+_xll._Value(Table8[[#This Row],[clean]])</f>
        <v>93.914709519952623</v>
      </c>
      <c r="T94" s="17" t="str">
        <f ca="1">+_xll._Delay_Double(Table8[[#Headers],[-lapse]]&amp;Table8[[#This Row],[Id]],Table8[[#This Row],[clean]],10)</f>
        <v>-lapse93</v>
      </c>
      <c r="U94" s="18">
        <f t="shared" ca="1" si="11"/>
        <v>-28.938616151361572</v>
      </c>
      <c r="V94">
        <f ca="1">+_xll._Value(Table8[[#This Row],[-lapse]])</f>
        <v>122.8533256713142</v>
      </c>
    </row>
    <row r="95" spans="5:22" x14ac:dyDescent="0.35">
      <c r="E95">
        <f t="shared" si="12"/>
        <v>94</v>
      </c>
      <c r="F95" s="6">
        <v>15</v>
      </c>
      <c r="G95" s="7" t="s">
        <v>0</v>
      </c>
      <c r="H95" s="9">
        <v>0.06</v>
      </c>
      <c r="I95" s="15">
        <f t="shared" si="10"/>
        <v>252.28286933230075</v>
      </c>
      <c r="J95" s="4" t="str">
        <f>+_xll._Double(Table8[[#Headers],[Fac]]&amp;Table8[[#This Row],[Id]],Table8[[#This Row],[Face]])</f>
        <v>Fac94</v>
      </c>
      <c r="K95" t="str">
        <f>VLOOKUP(Table8[[#This Row],[length]],Table1[],2,TRUE)</f>
        <v>-Mat4</v>
      </c>
      <c r="L95" t="str">
        <f>VLOOKUP(Table8[[#This Row],[frequency]],Table2[],2,TRUE)</f>
        <v>FreqS</v>
      </c>
      <c r="M95" t="str">
        <f>VLOOKUP(Table8[[#This Row],[yield]],Table3[],2,TRUE)</f>
        <v>+Yield4</v>
      </c>
      <c r="N95" t="str">
        <f>VLOOKUP(Table8[[#This Row],[yield2]],Table4[],2,TRUE)</f>
        <v>FlatYield4</v>
      </c>
      <c r="O95" t="str">
        <f>VLOOKUP(Table8[[#This Row],[flat]],Table5[],2,TRUE)</f>
        <v>-EngineFlatYield4</v>
      </c>
      <c r="P95" t="str">
        <f>Table8[[#This Row],[maturity]]&amp;Table8[[#This Row],[FreqS]]</f>
        <v>-Mat4FreqS</v>
      </c>
      <c r="Q9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-Bond94</v>
      </c>
      <c r="R95" t="str">
        <f ca="1">+_xll._FixedRateBond_cleanPrice(Table8[[#Headers],[clean]]&amp;Table8[[#This Row],[Id]],Table8[[#This Row],[-Bond]])</f>
        <v>clean94</v>
      </c>
      <c r="S95">
        <f ca="1">+_xll._Value(Table8[[#This Row],[clean]])</f>
        <v>90.150974433807392</v>
      </c>
      <c r="T95" s="17" t="str">
        <f ca="1">+_xll._Delay_Double(Table8[[#Headers],[-lapse]]&amp;Table8[[#This Row],[Id]],Table8[[#This Row],[clean]],10)</f>
        <v>-lapse94</v>
      </c>
      <c r="U95" s="18">
        <f t="shared" ca="1" si="11"/>
        <v>-38.568966453611864</v>
      </c>
      <c r="V95">
        <f ca="1">+_xll._Value(Table8[[#This Row],[-lapse]])</f>
        <v>128.71994088741926</v>
      </c>
    </row>
    <row r="96" spans="5:22" x14ac:dyDescent="0.35">
      <c r="E96">
        <f t="shared" si="12"/>
        <v>95</v>
      </c>
      <c r="F96" s="6">
        <v>20</v>
      </c>
      <c r="G96" s="7" t="s">
        <v>0</v>
      </c>
      <c r="H96" s="9">
        <v>0.06</v>
      </c>
      <c r="I96" s="15">
        <f t="shared" si="10"/>
        <v>254.80569802562377</v>
      </c>
      <c r="J96" s="4" t="str">
        <f>+_xll._Double(Table8[[#Headers],[Fac]]&amp;Table8[[#This Row],[Id]],Table8[[#This Row],[Face]])</f>
        <v>Fac95</v>
      </c>
      <c r="K96" t="str">
        <f>VLOOKUP(Table8[[#This Row],[length]],Table1[],2,TRUE)</f>
        <v>-Mat5</v>
      </c>
      <c r="L96" t="str">
        <f>VLOOKUP(Table8[[#This Row],[frequency]],Table2[],2,TRUE)</f>
        <v>FreqS</v>
      </c>
      <c r="M96" t="str">
        <f>VLOOKUP(Table8[[#This Row],[yield]],Table3[],2,TRUE)</f>
        <v>+Yield4</v>
      </c>
      <c r="N96" t="str">
        <f>VLOOKUP(Table8[[#This Row],[yield2]],Table4[],2,TRUE)</f>
        <v>FlatYield4</v>
      </c>
      <c r="O96" t="str">
        <f>VLOOKUP(Table8[[#This Row],[flat]],Table5[],2,TRUE)</f>
        <v>-EngineFlatYield4</v>
      </c>
      <c r="P96" t="str">
        <f>Table8[[#This Row],[maturity]]&amp;Table8[[#This Row],[FreqS]]</f>
        <v>-Mat5FreqS</v>
      </c>
      <c r="Q9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-Bond95</v>
      </c>
      <c r="R96" t="str">
        <f ca="1">+_xll._FixedRateBond_cleanPrice(Table8[[#Headers],[clean]]&amp;Table8[[#This Row],[Id]],Table8[[#This Row],[-Bond]])</f>
        <v>clean95</v>
      </c>
      <c r="S96">
        <f ca="1">+_xll._Value(Table8[[#This Row],[clean]])</f>
        <v>88.353489146538394</v>
      </c>
      <c r="T96" s="17" t="str">
        <f ca="1">+_xll._Delay_Double(Table8[[#Headers],[-lapse]]&amp;Table8[[#This Row],[Id]],Table8[[#This Row],[clean]],10)</f>
        <v>-lapse95</v>
      </c>
      <c r="U96" s="18">
        <f t="shared" ca="1" si="11"/>
        <v>-47.289670505973604</v>
      </c>
      <c r="V96">
        <f ca="1">+_xll._Value(Table8[[#This Row],[-lapse]])</f>
        <v>135.643159652512</v>
      </c>
    </row>
    <row r="97" spans="5:22" x14ac:dyDescent="0.35">
      <c r="E97">
        <f t="shared" si="12"/>
        <v>96</v>
      </c>
      <c r="F97" s="6">
        <v>3</v>
      </c>
      <c r="G97" s="7" t="s">
        <v>0</v>
      </c>
      <c r="H97" s="9">
        <v>0.06</v>
      </c>
      <c r="I97" s="15">
        <f t="shared" si="10"/>
        <v>257.35375500588003</v>
      </c>
      <c r="J97" s="4" t="str">
        <f>+_xll._Double(Table8[[#Headers],[Fac]]&amp;Table8[[#This Row],[Id]],Table8[[#This Row],[Face]])</f>
        <v>Fac96</v>
      </c>
      <c r="K97" t="str">
        <f>VLOOKUP(Table8[[#This Row],[length]],Table1[],2,TRUE)</f>
        <v>-Mat1</v>
      </c>
      <c r="L97" t="str">
        <f>VLOOKUP(Table8[[#This Row],[frequency]],Table2[],2,TRUE)</f>
        <v>FreqS</v>
      </c>
      <c r="M97" t="str">
        <f>VLOOKUP(Table8[[#This Row],[yield]],Table3[],2,TRUE)</f>
        <v>+Yield4</v>
      </c>
      <c r="N97" t="str">
        <f>VLOOKUP(Table8[[#This Row],[yield2]],Table4[],2,TRUE)</f>
        <v>FlatYield4</v>
      </c>
      <c r="O97" t="str">
        <f>VLOOKUP(Table8[[#This Row],[flat]],Table5[],2,TRUE)</f>
        <v>-EngineFlatYield4</v>
      </c>
      <c r="P97" t="str">
        <f>Table8[[#This Row],[maturity]]&amp;Table8[[#This Row],[FreqS]]</f>
        <v>-Mat1FreqS</v>
      </c>
      <c r="Q9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-Bond96</v>
      </c>
      <c r="R97" t="str">
        <f ca="1">+_xll._FixedRateBond_cleanPrice(Table8[[#Headers],[clean]]&amp;Table8[[#This Row],[Id]],Table8[[#This Row],[-Bond]])</f>
        <v>clean96</v>
      </c>
      <c r="S97">
        <f ca="1">+_xll._Value(Table8[[#This Row],[clean]])</f>
        <v>96.593055206778189</v>
      </c>
      <c r="T97" s="17" t="str">
        <f ca="1">+_xll._Delay_Double(Table8[[#Headers],[-lapse]]&amp;Table8[[#This Row],[Id]],Table8[[#This Row],[clean]],10)</f>
        <v>-lapse96</v>
      </c>
      <c r="U97" s="18">
        <f t="shared" ca="1" si="11"/>
        <v>-7.3144798103060538</v>
      </c>
      <c r="V97">
        <f ca="1">+_xll._Value(Table8[[#This Row],[-lapse]])</f>
        <v>103.90753501708424</v>
      </c>
    </row>
    <row r="98" spans="5:22" x14ac:dyDescent="0.35">
      <c r="E98">
        <f t="shared" si="12"/>
        <v>97</v>
      </c>
      <c r="F98" s="6">
        <v>5</v>
      </c>
      <c r="G98" s="7" t="s">
        <v>0</v>
      </c>
      <c r="H98" s="9">
        <v>0.06</v>
      </c>
      <c r="I98" s="15">
        <f t="shared" ref="I98:I121" si="13">I97*1.01</f>
        <v>259.92729255593883</v>
      </c>
      <c r="J98" s="4" t="str">
        <f>+_xll._Double(Table8[[#Headers],[Fac]]&amp;Table8[[#This Row],[Id]],Table8[[#This Row],[Face]])</f>
        <v>Fac97</v>
      </c>
      <c r="K98" t="str">
        <f>VLOOKUP(Table8[[#This Row],[length]],Table1[],2,TRUE)</f>
        <v>-Mat2</v>
      </c>
      <c r="L98" t="str">
        <f>VLOOKUP(Table8[[#This Row],[frequency]],Table2[],2,TRUE)</f>
        <v>FreqS</v>
      </c>
      <c r="M98" t="str">
        <f>VLOOKUP(Table8[[#This Row],[yield]],Table3[],2,TRUE)</f>
        <v>+Yield4</v>
      </c>
      <c r="N98" t="str">
        <f>VLOOKUP(Table8[[#This Row],[yield2]],Table4[],2,TRUE)</f>
        <v>FlatYield4</v>
      </c>
      <c r="O98" t="str">
        <f>VLOOKUP(Table8[[#This Row],[flat]],Table5[],2,TRUE)</f>
        <v>-EngineFlatYield4</v>
      </c>
      <c r="P98" t="str">
        <f>Table8[[#This Row],[maturity]]&amp;Table8[[#This Row],[FreqS]]</f>
        <v>-Mat2FreqS</v>
      </c>
      <c r="Q9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-Bond97</v>
      </c>
      <c r="R98" t="str">
        <f ca="1">+_xll._FixedRateBond_cleanPrice(Table8[[#Headers],[clean]]&amp;Table8[[#This Row],[Id]],Table8[[#This Row],[-Bond]])</f>
        <v>clean97</v>
      </c>
      <c r="S98">
        <f ca="1">+_xll._Value(Table8[[#This Row],[clean]])</f>
        <v>96.748189300561933</v>
      </c>
      <c r="T98" s="17" t="str">
        <f ca="1">+_xll._Delay_Double(Table8[[#Headers],[-lapse]]&amp;Table8[[#This Row],[Id]],Table8[[#This Row],[clean]],10)</f>
        <v>-lapse97</v>
      </c>
      <c r="U98" s="18">
        <f t="shared" ca="1" si="11"/>
        <v>-15.133385183939495</v>
      </c>
      <c r="V98">
        <f ca="1">+_xll._Value(Table8[[#This Row],[-lapse]])</f>
        <v>111.88157448450143</v>
      </c>
    </row>
    <row r="99" spans="5:22" x14ac:dyDescent="0.35">
      <c r="E99">
        <f t="shared" si="12"/>
        <v>98</v>
      </c>
      <c r="F99" s="6">
        <v>10</v>
      </c>
      <c r="G99" s="7" t="s">
        <v>0</v>
      </c>
      <c r="H99" s="9">
        <v>0.06</v>
      </c>
      <c r="I99" s="15">
        <f t="shared" si="13"/>
        <v>262.52656548149821</v>
      </c>
      <c r="J99" s="4" t="str">
        <f>+_xll._Double(Table8[[#Headers],[Fac]]&amp;Table8[[#This Row],[Id]],Table8[[#This Row],[Face]])</f>
        <v>Fac98</v>
      </c>
      <c r="K99" t="str">
        <f>VLOOKUP(Table8[[#This Row],[length]],Table1[],2,TRUE)</f>
        <v>-Mat3</v>
      </c>
      <c r="L99" t="str">
        <f>VLOOKUP(Table8[[#This Row],[frequency]],Table2[],2,TRUE)</f>
        <v>FreqS</v>
      </c>
      <c r="M99" t="str">
        <f>VLOOKUP(Table8[[#This Row],[yield]],Table3[],2,TRUE)</f>
        <v>+Yield4</v>
      </c>
      <c r="N99" t="str">
        <f>VLOOKUP(Table8[[#This Row],[yield2]],Table4[],2,TRUE)</f>
        <v>FlatYield4</v>
      </c>
      <c r="O99" t="str">
        <f>VLOOKUP(Table8[[#This Row],[flat]],Table5[],2,TRUE)</f>
        <v>-EngineFlatYield4</v>
      </c>
      <c r="P99" t="str">
        <f>Table8[[#This Row],[maturity]]&amp;Table8[[#This Row],[FreqS]]</f>
        <v>-Mat3FreqS</v>
      </c>
      <c r="Q9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-Bond98</v>
      </c>
      <c r="R99" t="str">
        <f ca="1">+_xll._FixedRateBond_cleanPrice(Table8[[#Headers],[clean]]&amp;Table8[[#This Row],[Id]],Table8[[#This Row],[-Bond]])</f>
        <v>clean98</v>
      </c>
      <c r="S99">
        <f ca="1">+_xll._Value(Table8[[#This Row],[clean]])</f>
        <v>93.914709519952623</v>
      </c>
      <c r="T99" s="17" t="str">
        <f ca="1">+_xll._Delay_Double(Table8[[#Headers],[-lapse]]&amp;Table8[[#This Row],[Id]],Table8[[#This Row],[clean]],10)</f>
        <v>-lapse98</v>
      </c>
      <c r="U99" s="18">
        <f t="shared" ca="1" si="11"/>
        <v>-28.938616151361572</v>
      </c>
      <c r="V99">
        <f ca="1">+_xll._Value(Table8[[#This Row],[-lapse]])</f>
        <v>122.8533256713142</v>
      </c>
    </row>
    <row r="100" spans="5:22" x14ac:dyDescent="0.35">
      <c r="E100">
        <f t="shared" si="12"/>
        <v>99</v>
      </c>
      <c r="F100" s="6">
        <v>15</v>
      </c>
      <c r="G100" s="7" t="s">
        <v>0</v>
      </c>
      <c r="H100" s="9">
        <v>0.06</v>
      </c>
      <c r="I100" s="15">
        <f t="shared" si="13"/>
        <v>265.15183113631321</v>
      </c>
      <c r="J100" s="4" t="str">
        <f>+_xll._Double(Table8[[#Headers],[Fac]]&amp;Table8[[#This Row],[Id]],Table8[[#This Row],[Face]])</f>
        <v>Fac99</v>
      </c>
      <c r="K100" t="str">
        <f>VLOOKUP(Table8[[#This Row],[length]],Table1[],2,TRUE)</f>
        <v>-Mat4</v>
      </c>
      <c r="L100" t="str">
        <f>VLOOKUP(Table8[[#This Row],[frequency]],Table2[],2,TRUE)</f>
        <v>FreqS</v>
      </c>
      <c r="M100" t="str">
        <f>VLOOKUP(Table8[[#This Row],[yield]],Table3[],2,TRUE)</f>
        <v>+Yield4</v>
      </c>
      <c r="N100" t="str">
        <f>VLOOKUP(Table8[[#This Row],[yield2]],Table4[],2,TRUE)</f>
        <v>FlatYield4</v>
      </c>
      <c r="O100" t="str">
        <f>VLOOKUP(Table8[[#This Row],[flat]],Table5[],2,TRUE)</f>
        <v>-EngineFlatYield4</v>
      </c>
      <c r="P100" t="str">
        <f>Table8[[#This Row],[maturity]]&amp;Table8[[#This Row],[FreqS]]</f>
        <v>-Mat4FreqS</v>
      </c>
      <c r="Q10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-Bond99</v>
      </c>
      <c r="R100" t="str">
        <f ca="1">+_xll._FixedRateBond_cleanPrice(Table8[[#Headers],[clean]]&amp;Table8[[#This Row],[Id]],Table8[[#This Row],[-Bond]])</f>
        <v>clean99</v>
      </c>
      <c r="S100">
        <f ca="1">+_xll._Value(Table8[[#This Row],[clean]])</f>
        <v>90.150974433807392</v>
      </c>
      <c r="T100" s="17" t="str">
        <f ca="1">+_xll._Delay_Double(Table8[[#Headers],[-lapse]]&amp;Table8[[#This Row],[Id]],Table8[[#This Row],[clean]],10)</f>
        <v>-lapse99</v>
      </c>
      <c r="U100" s="18">
        <f t="shared" ca="1" si="11"/>
        <v>-38.568966453611864</v>
      </c>
      <c r="V100">
        <f ca="1">+_xll._Value(Table8[[#This Row],[-lapse]])</f>
        <v>128.71994088741926</v>
      </c>
    </row>
    <row r="101" spans="5:22" x14ac:dyDescent="0.35">
      <c r="E101">
        <f t="shared" si="12"/>
        <v>100</v>
      </c>
      <c r="F101" s="6">
        <v>20</v>
      </c>
      <c r="G101" s="7" t="s">
        <v>0</v>
      </c>
      <c r="H101" s="9">
        <v>0.06</v>
      </c>
      <c r="I101" s="15">
        <f t="shared" si="13"/>
        <v>267.80334944767634</v>
      </c>
      <c r="J101" s="4" t="str">
        <f>+_xll._Double(Table8[[#Headers],[Fac]]&amp;Table8[[#This Row],[Id]],Table8[[#This Row],[Face]])</f>
        <v>Fac100</v>
      </c>
      <c r="K101" t="str">
        <f>VLOOKUP(Table8[[#This Row],[length]],Table1[],2,TRUE)</f>
        <v>-Mat5</v>
      </c>
      <c r="L101" t="str">
        <f>VLOOKUP(Table8[[#This Row],[frequency]],Table2[],2,TRUE)</f>
        <v>FreqS</v>
      </c>
      <c r="M101" t="str">
        <f>VLOOKUP(Table8[[#This Row],[yield]],Table3[],2,TRUE)</f>
        <v>+Yield4</v>
      </c>
      <c r="N101" t="str">
        <f>VLOOKUP(Table8[[#This Row],[yield2]],Table4[],2,TRUE)</f>
        <v>FlatYield4</v>
      </c>
      <c r="O101" t="str">
        <f>VLOOKUP(Table8[[#This Row],[flat]],Table5[],2,TRUE)</f>
        <v>-EngineFlatYield4</v>
      </c>
      <c r="P101" t="str">
        <f>Table8[[#This Row],[maturity]]&amp;Table8[[#This Row],[FreqS]]</f>
        <v>-Mat5FreqS</v>
      </c>
      <c r="Q10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-Bond100</v>
      </c>
      <c r="R101" t="str">
        <f ca="1">+_xll._FixedRateBond_cleanPrice(Table8[[#Headers],[clean]]&amp;Table8[[#This Row],[Id]],Table8[[#This Row],[-Bond]])</f>
        <v>clean100</v>
      </c>
      <c r="S101">
        <f ca="1">+_xll._Value(Table8[[#This Row],[clean]])</f>
        <v>88.353489146538394</v>
      </c>
      <c r="T101" s="17" t="str">
        <f ca="1">+_xll._Delay_Double(Table8[[#Headers],[-lapse]]&amp;Table8[[#This Row],[Id]],Table8[[#This Row],[clean]],10)</f>
        <v>-lapse100</v>
      </c>
      <c r="U101" s="18">
        <f t="shared" ca="1" si="11"/>
        <v>-47.289670505973604</v>
      </c>
      <c r="V101">
        <f ca="1">+_xll._Value(Table8[[#This Row],[-lapse]])</f>
        <v>135.643159652512</v>
      </c>
    </row>
    <row r="102" spans="5:22" x14ac:dyDescent="0.35">
      <c r="E102">
        <f t="shared" si="12"/>
        <v>101</v>
      </c>
      <c r="F102" s="6">
        <v>3</v>
      </c>
      <c r="G102" s="7" t="s">
        <v>0</v>
      </c>
      <c r="H102" s="9">
        <v>0.06</v>
      </c>
      <c r="I102" s="15">
        <f t="shared" si="13"/>
        <v>270.48138294215312</v>
      </c>
      <c r="J102" s="4" t="str">
        <f>+_xll._Double(Table8[[#Headers],[Fac]]&amp;Table8[[#This Row],[Id]],Table8[[#This Row],[Face]])</f>
        <v>Fac101</v>
      </c>
      <c r="K102" t="str">
        <f>VLOOKUP(Table8[[#This Row],[length]],Table1[],2,TRUE)</f>
        <v>-Mat1</v>
      </c>
      <c r="L102" t="str">
        <f>VLOOKUP(Table8[[#This Row],[frequency]],Table2[],2,TRUE)</f>
        <v>FreqS</v>
      </c>
      <c r="M102" t="str">
        <f>VLOOKUP(Table8[[#This Row],[yield]],Table3[],2,TRUE)</f>
        <v>+Yield4</v>
      </c>
      <c r="N102" t="str">
        <f>VLOOKUP(Table8[[#This Row],[yield2]],Table4[],2,TRUE)</f>
        <v>FlatYield4</v>
      </c>
      <c r="O102" t="str">
        <f>VLOOKUP(Table8[[#This Row],[flat]],Table5[],2,TRUE)</f>
        <v>-EngineFlatYield4</v>
      </c>
      <c r="P102" t="str">
        <f>Table8[[#This Row],[maturity]]&amp;Table8[[#This Row],[FreqS]]</f>
        <v>-Mat1FreqS</v>
      </c>
      <c r="Q10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-Bond101</v>
      </c>
      <c r="R102" t="str">
        <f ca="1">+_xll._FixedRateBond_cleanPrice(Table8[[#Headers],[clean]]&amp;Table8[[#This Row],[Id]],Table8[[#This Row],[-Bond]])</f>
        <v>clean101</v>
      </c>
      <c r="S102">
        <f ca="1">+_xll._Value(Table8[[#This Row],[clean]])</f>
        <v>96.593055206778189</v>
      </c>
      <c r="T102" s="17" t="str">
        <f ca="1">+_xll._Delay_Double(Table8[[#Headers],[-lapse]]&amp;Table8[[#This Row],[Id]],Table8[[#This Row],[clean]],10)</f>
        <v>-lapse101</v>
      </c>
      <c r="U102" s="18">
        <f t="shared" ca="1" si="11"/>
        <v>-7.3144798103060538</v>
      </c>
      <c r="V102">
        <f ca="1">+_xll._Value(Table8[[#This Row],[-lapse]])</f>
        <v>103.90753501708424</v>
      </c>
    </row>
    <row r="103" spans="5:22" x14ac:dyDescent="0.35">
      <c r="E103">
        <f t="shared" si="12"/>
        <v>102</v>
      </c>
      <c r="F103" s="6">
        <v>5</v>
      </c>
      <c r="G103" s="7" t="s">
        <v>0</v>
      </c>
      <c r="H103" s="9">
        <v>0.06</v>
      </c>
      <c r="I103" s="15">
        <f t="shared" si="13"/>
        <v>273.18619677157466</v>
      </c>
      <c r="J103" s="4" t="str">
        <f>+_xll._Double(Table8[[#Headers],[Fac]]&amp;Table8[[#This Row],[Id]],Table8[[#This Row],[Face]])</f>
        <v>Fac102</v>
      </c>
      <c r="K103" t="str">
        <f>VLOOKUP(Table8[[#This Row],[length]],Table1[],2,TRUE)</f>
        <v>-Mat2</v>
      </c>
      <c r="L103" t="str">
        <f>VLOOKUP(Table8[[#This Row],[frequency]],Table2[],2,TRUE)</f>
        <v>FreqS</v>
      </c>
      <c r="M103" t="str">
        <f>VLOOKUP(Table8[[#This Row],[yield]],Table3[],2,TRUE)</f>
        <v>+Yield4</v>
      </c>
      <c r="N103" t="str">
        <f>VLOOKUP(Table8[[#This Row],[yield2]],Table4[],2,TRUE)</f>
        <v>FlatYield4</v>
      </c>
      <c r="O103" t="str">
        <f>VLOOKUP(Table8[[#This Row],[flat]],Table5[],2,TRUE)</f>
        <v>-EngineFlatYield4</v>
      </c>
      <c r="P103" t="str">
        <f>Table8[[#This Row],[maturity]]&amp;Table8[[#This Row],[FreqS]]</f>
        <v>-Mat2FreqS</v>
      </c>
      <c r="Q10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-Bond102</v>
      </c>
      <c r="R103" t="str">
        <f ca="1">+_xll._FixedRateBond_cleanPrice(Table8[[#Headers],[clean]]&amp;Table8[[#This Row],[Id]],Table8[[#This Row],[-Bond]])</f>
        <v>clean102</v>
      </c>
      <c r="S103">
        <f ca="1">+_xll._Value(Table8[[#This Row],[clean]])</f>
        <v>96.748189300561933</v>
      </c>
      <c r="T103" s="17" t="str">
        <f ca="1">+_xll._Delay_Double(Table8[[#Headers],[-lapse]]&amp;Table8[[#This Row],[Id]],Table8[[#This Row],[clean]],10)</f>
        <v>-lapse102</v>
      </c>
      <c r="U103" s="18">
        <f t="shared" ca="1" si="11"/>
        <v>-15.133385183939495</v>
      </c>
      <c r="V103">
        <f ca="1">+_xll._Value(Table8[[#This Row],[-lapse]])</f>
        <v>111.88157448450143</v>
      </c>
    </row>
    <row r="104" spans="5:22" x14ac:dyDescent="0.35">
      <c r="E104">
        <f t="shared" si="12"/>
        <v>103</v>
      </c>
      <c r="F104" s="6">
        <v>10</v>
      </c>
      <c r="G104" s="7" t="s">
        <v>0</v>
      </c>
      <c r="H104" s="9">
        <v>0.06</v>
      </c>
      <c r="I104" s="15">
        <f t="shared" si="13"/>
        <v>275.91805873929042</v>
      </c>
      <c r="J104" s="4" t="str">
        <f>+_xll._Double(Table8[[#Headers],[Fac]]&amp;Table8[[#This Row],[Id]],Table8[[#This Row],[Face]])</f>
        <v>Fac103</v>
      </c>
      <c r="K104" t="str">
        <f>VLOOKUP(Table8[[#This Row],[length]],Table1[],2,TRUE)</f>
        <v>-Mat3</v>
      </c>
      <c r="L104" t="str">
        <f>VLOOKUP(Table8[[#This Row],[frequency]],Table2[],2,TRUE)</f>
        <v>FreqS</v>
      </c>
      <c r="M104" t="str">
        <f>VLOOKUP(Table8[[#This Row],[yield]],Table3[],2,TRUE)</f>
        <v>+Yield4</v>
      </c>
      <c r="N104" t="str">
        <f>VLOOKUP(Table8[[#This Row],[yield2]],Table4[],2,TRUE)</f>
        <v>FlatYield4</v>
      </c>
      <c r="O104" t="str">
        <f>VLOOKUP(Table8[[#This Row],[flat]],Table5[],2,TRUE)</f>
        <v>-EngineFlatYield4</v>
      </c>
      <c r="P104" t="str">
        <f>Table8[[#This Row],[maturity]]&amp;Table8[[#This Row],[FreqS]]</f>
        <v>-Mat3FreqS</v>
      </c>
      <c r="Q10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-Bond103</v>
      </c>
      <c r="R104" t="str">
        <f ca="1">+_xll._FixedRateBond_cleanPrice(Table8[[#Headers],[clean]]&amp;Table8[[#This Row],[Id]],Table8[[#This Row],[-Bond]])</f>
        <v>clean103</v>
      </c>
      <c r="S104">
        <f ca="1">+_xll._Value(Table8[[#This Row],[clean]])</f>
        <v>93.914709519952623</v>
      </c>
      <c r="T104" s="17" t="str">
        <f ca="1">+_xll._Delay_Double(Table8[[#Headers],[-lapse]]&amp;Table8[[#This Row],[Id]],Table8[[#This Row],[clean]],10)</f>
        <v>-lapse103</v>
      </c>
      <c r="U104" s="18">
        <f t="shared" ca="1" si="11"/>
        <v>-28.938616151361572</v>
      </c>
      <c r="V104">
        <f ca="1">+_xll._Value(Table8[[#This Row],[-lapse]])</f>
        <v>122.8533256713142</v>
      </c>
    </row>
    <row r="105" spans="5:22" x14ac:dyDescent="0.35">
      <c r="E105">
        <f t="shared" si="12"/>
        <v>104</v>
      </c>
      <c r="F105" s="6">
        <v>15</v>
      </c>
      <c r="G105" s="7" t="s">
        <v>0</v>
      </c>
      <c r="H105" s="9">
        <v>0.06</v>
      </c>
      <c r="I105" s="15">
        <f t="shared" si="13"/>
        <v>278.67723932668332</v>
      </c>
      <c r="J105" s="4" t="str">
        <f>+_xll._Double(Table8[[#Headers],[Fac]]&amp;Table8[[#This Row],[Id]],Table8[[#This Row],[Face]])</f>
        <v>Fac104</v>
      </c>
      <c r="K105" t="str">
        <f>VLOOKUP(Table8[[#This Row],[length]],Table1[],2,TRUE)</f>
        <v>-Mat4</v>
      </c>
      <c r="L105" t="str">
        <f>VLOOKUP(Table8[[#This Row],[frequency]],Table2[],2,TRUE)</f>
        <v>FreqS</v>
      </c>
      <c r="M105" t="str">
        <f>VLOOKUP(Table8[[#This Row],[yield]],Table3[],2,TRUE)</f>
        <v>+Yield4</v>
      </c>
      <c r="N105" t="str">
        <f>VLOOKUP(Table8[[#This Row],[yield2]],Table4[],2,TRUE)</f>
        <v>FlatYield4</v>
      </c>
      <c r="O105" t="str">
        <f>VLOOKUP(Table8[[#This Row],[flat]],Table5[],2,TRUE)</f>
        <v>-EngineFlatYield4</v>
      </c>
      <c r="P105" t="str">
        <f>Table8[[#This Row],[maturity]]&amp;Table8[[#This Row],[FreqS]]</f>
        <v>-Mat4FreqS</v>
      </c>
      <c r="Q10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-Bond104</v>
      </c>
      <c r="R105" t="str">
        <f ca="1">+_xll._FixedRateBond_cleanPrice(Table8[[#Headers],[clean]]&amp;Table8[[#This Row],[Id]],Table8[[#This Row],[-Bond]])</f>
        <v>clean104</v>
      </c>
      <c r="S105">
        <f ca="1">+_xll._Value(Table8[[#This Row],[clean]])</f>
        <v>90.150974433807392</v>
      </c>
      <c r="T105" s="17" t="str">
        <f ca="1">+_xll._Delay_Double(Table8[[#Headers],[-lapse]]&amp;Table8[[#This Row],[Id]],Table8[[#This Row],[clean]],10)</f>
        <v>-lapse104</v>
      </c>
      <c r="U105" s="18">
        <f t="shared" ca="1" si="11"/>
        <v>-38.568966453611864</v>
      </c>
      <c r="V105">
        <f ca="1">+_xll._Value(Table8[[#This Row],[-lapse]])</f>
        <v>128.71994088741926</v>
      </c>
    </row>
    <row r="106" spans="5:22" x14ac:dyDescent="0.35">
      <c r="E106">
        <f t="shared" si="12"/>
        <v>105</v>
      </c>
      <c r="F106" s="6">
        <v>20</v>
      </c>
      <c r="G106" s="7" t="s">
        <v>0</v>
      </c>
      <c r="H106" s="9">
        <v>0.06</v>
      </c>
      <c r="I106" s="15">
        <f t="shared" si="13"/>
        <v>281.46401171995018</v>
      </c>
      <c r="J106" s="4" t="str">
        <f>+_xll._Double(Table8[[#Headers],[Fac]]&amp;Table8[[#This Row],[Id]],Table8[[#This Row],[Face]])</f>
        <v>Fac105</v>
      </c>
      <c r="K106" t="str">
        <f>VLOOKUP(Table8[[#This Row],[length]],Table1[],2,TRUE)</f>
        <v>-Mat5</v>
      </c>
      <c r="L106" t="str">
        <f>VLOOKUP(Table8[[#This Row],[frequency]],Table2[],2,TRUE)</f>
        <v>FreqS</v>
      </c>
      <c r="M106" t="str">
        <f>VLOOKUP(Table8[[#This Row],[yield]],Table3[],2,TRUE)</f>
        <v>+Yield4</v>
      </c>
      <c r="N106" t="str">
        <f>VLOOKUP(Table8[[#This Row],[yield2]],Table4[],2,TRUE)</f>
        <v>FlatYield4</v>
      </c>
      <c r="O106" t="str">
        <f>VLOOKUP(Table8[[#This Row],[flat]],Table5[],2,TRUE)</f>
        <v>-EngineFlatYield4</v>
      </c>
      <c r="P106" t="str">
        <f>Table8[[#This Row],[maturity]]&amp;Table8[[#This Row],[FreqS]]</f>
        <v>-Mat5FreqS</v>
      </c>
      <c r="Q10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-Bond105</v>
      </c>
      <c r="R106" t="str">
        <f ca="1">+_xll._FixedRateBond_cleanPrice(Table8[[#Headers],[clean]]&amp;Table8[[#This Row],[Id]],Table8[[#This Row],[-Bond]])</f>
        <v>clean105</v>
      </c>
      <c r="S106">
        <f ca="1">+_xll._Value(Table8[[#This Row],[clean]])</f>
        <v>88.353489146538394</v>
      </c>
      <c r="T106" s="17" t="str">
        <f ca="1">+_xll._Delay_Double(Table8[[#Headers],[-lapse]]&amp;Table8[[#This Row],[Id]],Table8[[#This Row],[clean]],10)</f>
        <v>-lapse105</v>
      </c>
      <c r="U106" s="18">
        <f t="shared" ca="1" si="11"/>
        <v>-47.289670505973604</v>
      </c>
      <c r="V106">
        <f ca="1">+_xll._Value(Table8[[#This Row],[-lapse]])</f>
        <v>135.643159652512</v>
      </c>
    </row>
    <row r="107" spans="5:22" x14ac:dyDescent="0.35">
      <c r="E107">
        <f t="shared" si="12"/>
        <v>106</v>
      </c>
      <c r="F107" s="6">
        <v>3</v>
      </c>
      <c r="G107" s="7" t="s">
        <v>1</v>
      </c>
      <c r="H107" s="9">
        <v>0.06</v>
      </c>
      <c r="I107" s="15">
        <f t="shared" si="13"/>
        <v>284.27865183714971</v>
      </c>
      <c r="J107" s="4" t="str">
        <f>+_xll._Double(Table8[[#Headers],[Fac]]&amp;Table8[[#This Row],[Id]],Table8[[#This Row],[Face]])</f>
        <v>Fac106</v>
      </c>
      <c r="K107" t="str">
        <f>VLOOKUP(Table8[[#This Row],[length]],Table1[],2,TRUE)</f>
        <v>-Mat1</v>
      </c>
      <c r="L107" t="str">
        <f>VLOOKUP(Table8[[#This Row],[frequency]],Table2[],2,TRUE)</f>
        <v>FreqA</v>
      </c>
      <c r="M107" t="str">
        <f>VLOOKUP(Table8[[#This Row],[yield]],Table3[],2,TRUE)</f>
        <v>+Yield4</v>
      </c>
      <c r="N107" t="str">
        <f>VLOOKUP(Table8[[#This Row],[yield2]],Table4[],2,TRUE)</f>
        <v>FlatYield4</v>
      </c>
      <c r="O107" t="str">
        <f>VLOOKUP(Table8[[#This Row],[flat]],Table5[],2,TRUE)</f>
        <v>-EngineFlatYield4</v>
      </c>
      <c r="P107" t="str">
        <f>Table8[[#This Row],[maturity]]&amp;Table8[[#This Row],[FreqS]]</f>
        <v>-Mat1FreqA</v>
      </c>
      <c r="Q10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-Bond106</v>
      </c>
      <c r="R107" t="str">
        <f ca="1">+_xll._FixedRateBond_cleanPrice(Table8[[#Headers],[clean]]&amp;Table8[[#This Row],[Id]],Table8[[#This Row],[-Bond]])</f>
        <v>clean106</v>
      </c>
      <c r="S107">
        <f ca="1">+_xll._Value(Table8[[#This Row],[clean]])</f>
        <v>95.31940694642428</v>
      </c>
      <c r="T107" s="17" t="str">
        <f ca="1">+_xll._Delay_Double(Table8[[#Headers],[-lapse]]&amp;Table8[[#This Row],[Id]],Table8[[#This Row],[clean]],10)</f>
        <v>-lapse106</v>
      </c>
      <c r="U107" s="18">
        <f t="shared" ca="1" si="11"/>
        <v>-3.8741126964768</v>
      </c>
      <c r="V107">
        <f ca="1">+_xll._Value(Table8[[#This Row],[-lapse]])</f>
        <v>99.19351964290108</v>
      </c>
    </row>
    <row r="108" spans="5:22" x14ac:dyDescent="0.35">
      <c r="E108">
        <f t="shared" si="12"/>
        <v>107</v>
      </c>
      <c r="F108" s="6">
        <v>5</v>
      </c>
      <c r="G108" s="7" t="s">
        <v>1</v>
      </c>
      <c r="H108" s="9">
        <v>0.06</v>
      </c>
      <c r="I108" s="15">
        <f t="shared" si="13"/>
        <v>287.12143835552121</v>
      </c>
      <c r="J108" s="4" t="str">
        <f>+_xll._Double(Table8[[#Headers],[Fac]]&amp;Table8[[#This Row],[Id]],Table8[[#This Row],[Face]])</f>
        <v>Fac107</v>
      </c>
      <c r="K108" t="str">
        <f>VLOOKUP(Table8[[#This Row],[length]],Table1[],2,TRUE)</f>
        <v>-Mat2</v>
      </c>
      <c r="L108" t="str">
        <f>VLOOKUP(Table8[[#This Row],[frequency]],Table2[],2,TRUE)</f>
        <v>FreqA</v>
      </c>
      <c r="M108" t="str">
        <f>VLOOKUP(Table8[[#This Row],[yield]],Table3[],2,TRUE)</f>
        <v>+Yield4</v>
      </c>
      <c r="N108" t="str">
        <f>VLOOKUP(Table8[[#This Row],[yield2]],Table4[],2,TRUE)</f>
        <v>FlatYield4</v>
      </c>
      <c r="O108" t="str">
        <f>VLOOKUP(Table8[[#This Row],[flat]],Table5[],2,TRUE)</f>
        <v>-EngineFlatYield4</v>
      </c>
      <c r="P108" t="str">
        <f>Table8[[#This Row],[maturity]]&amp;Table8[[#This Row],[FreqS]]</f>
        <v>-Mat2FreqA</v>
      </c>
      <c r="Q10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-Bond107</v>
      </c>
      <c r="R108" t="str">
        <f ca="1">+_xll._FixedRateBond_cleanPrice(Table8[[#Headers],[clean]]&amp;Table8[[#This Row],[Id]],Table8[[#This Row],[-Bond]])</f>
        <v>clean107</v>
      </c>
      <c r="S108">
        <f ca="1">+_xll._Value(Table8[[#This Row],[clean]])</f>
        <v>96.855372753982806</v>
      </c>
      <c r="T108" s="17" t="str">
        <f ca="1">+_xll._Delay_Double(Table8[[#Headers],[-lapse]]&amp;Table8[[#This Row],[Id]],Table8[[#This Row],[clean]],10)</f>
        <v>-lapse107</v>
      </c>
      <c r="U108" s="18">
        <f t="shared" ca="1" si="11"/>
        <v>-12.792437013956473</v>
      </c>
      <c r="V108">
        <f ca="1">+_xll._Value(Table8[[#This Row],[-lapse]])</f>
        <v>109.64780976793928</v>
      </c>
    </row>
    <row r="109" spans="5:22" x14ac:dyDescent="0.35">
      <c r="E109">
        <f t="shared" si="12"/>
        <v>108</v>
      </c>
      <c r="F109" s="6">
        <v>10</v>
      </c>
      <c r="G109" s="7" t="s">
        <v>1</v>
      </c>
      <c r="H109" s="9">
        <v>0.06</v>
      </c>
      <c r="I109" s="15">
        <f t="shared" si="13"/>
        <v>289.99265273907645</v>
      </c>
      <c r="J109" s="4" t="str">
        <f>+_xll._Double(Table8[[#Headers],[Fac]]&amp;Table8[[#This Row],[Id]],Table8[[#This Row],[Face]])</f>
        <v>Fac108</v>
      </c>
      <c r="K109" t="str">
        <f>VLOOKUP(Table8[[#This Row],[length]],Table1[],2,TRUE)</f>
        <v>-Mat3</v>
      </c>
      <c r="L109" t="str">
        <f>VLOOKUP(Table8[[#This Row],[frequency]],Table2[],2,TRUE)</f>
        <v>FreqA</v>
      </c>
      <c r="M109" t="str">
        <f>VLOOKUP(Table8[[#This Row],[yield]],Table3[],2,TRUE)</f>
        <v>+Yield4</v>
      </c>
      <c r="N109" t="str">
        <f>VLOOKUP(Table8[[#This Row],[yield2]],Table4[],2,TRUE)</f>
        <v>FlatYield4</v>
      </c>
      <c r="O109" t="str">
        <f>VLOOKUP(Table8[[#This Row],[flat]],Table5[],2,TRUE)</f>
        <v>-EngineFlatYield4</v>
      </c>
      <c r="P109" t="str">
        <f>Table8[[#This Row],[maturity]]&amp;Table8[[#This Row],[FreqS]]</f>
        <v>-Mat3FreqA</v>
      </c>
      <c r="Q10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-Bond108</v>
      </c>
      <c r="R109" t="str">
        <f ca="1">+_xll._FixedRateBond_cleanPrice(Table8[[#Headers],[clean]]&amp;Table8[[#This Row],[Id]],Table8[[#This Row],[-Bond]])</f>
        <v>clean108</v>
      </c>
      <c r="S109">
        <f ca="1">+_xll._Value(Table8[[#This Row],[clean]])</f>
        <v>93.867032913295645</v>
      </c>
      <c r="T109" s="17" t="str">
        <f ca="1">+_xll._Delay_Double(Table8[[#Headers],[-lapse]]&amp;Table8[[#This Row],[Id]],Table8[[#This Row],[clean]],10)</f>
        <v>-lapse108</v>
      </c>
      <c r="U109" s="18">
        <f t="shared" ca="1" si="11"/>
        <v>-26.439088699924</v>
      </c>
      <c r="V109">
        <f ca="1">+_xll._Value(Table8[[#This Row],[-lapse]])</f>
        <v>120.30612161321964</v>
      </c>
    </row>
    <row r="110" spans="5:22" x14ac:dyDescent="0.35">
      <c r="E110">
        <f t="shared" si="12"/>
        <v>109</v>
      </c>
      <c r="F110" s="6">
        <v>15</v>
      </c>
      <c r="G110" s="7" t="s">
        <v>1</v>
      </c>
      <c r="H110" s="9">
        <v>0.06</v>
      </c>
      <c r="I110" s="15">
        <f t="shared" si="13"/>
        <v>292.89257926646724</v>
      </c>
      <c r="J110" s="4" t="str">
        <f>+_xll._Double(Table8[[#Headers],[Fac]]&amp;Table8[[#This Row],[Id]],Table8[[#This Row],[Face]])</f>
        <v>Fac109</v>
      </c>
      <c r="K110" t="str">
        <f>VLOOKUP(Table8[[#This Row],[length]],Table1[],2,TRUE)</f>
        <v>-Mat4</v>
      </c>
      <c r="L110" t="str">
        <f>VLOOKUP(Table8[[#This Row],[frequency]],Table2[],2,TRUE)</f>
        <v>FreqA</v>
      </c>
      <c r="M110" t="str">
        <f>VLOOKUP(Table8[[#This Row],[yield]],Table3[],2,TRUE)</f>
        <v>+Yield4</v>
      </c>
      <c r="N110" t="str">
        <f>VLOOKUP(Table8[[#This Row],[yield2]],Table4[],2,TRUE)</f>
        <v>FlatYield4</v>
      </c>
      <c r="O110" t="str">
        <f>VLOOKUP(Table8[[#This Row],[flat]],Table5[],2,TRUE)</f>
        <v>-EngineFlatYield4</v>
      </c>
      <c r="P110" t="str">
        <f>Table8[[#This Row],[maturity]]&amp;Table8[[#This Row],[FreqS]]</f>
        <v>-Mat4FreqA</v>
      </c>
      <c r="Q11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-Bond109</v>
      </c>
      <c r="R110" t="str">
        <f ca="1">+_xll._FixedRateBond_cleanPrice(Table8[[#Headers],[clean]]&amp;Table8[[#This Row],[Id]],Table8[[#This Row],[-Bond]])</f>
        <v>clean109</v>
      </c>
      <c r="S110">
        <f ca="1">+_xll._Value(Table8[[#This Row],[clean]])</f>
        <v>88.527005749869943</v>
      </c>
      <c r="T110" s="17" t="str">
        <f ca="1">+_xll._Delay_Double(Table8[[#Headers],[-lapse]]&amp;Table8[[#This Row],[Id]],Table8[[#This Row],[clean]],10)</f>
        <v>-lapse109</v>
      </c>
      <c r="U110" s="18">
        <f t="shared" ca="1" si="11"/>
        <v>-34.76959565161809</v>
      </c>
      <c r="V110">
        <f ca="1">+_xll._Value(Table8[[#This Row],[-lapse]])</f>
        <v>123.29660140148803</v>
      </c>
    </row>
    <row r="111" spans="5:22" x14ac:dyDescent="0.35">
      <c r="E111">
        <f t="shared" si="12"/>
        <v>110</v>
      </c>
      <c r="F111" s="6">
        <v>20</v>
      </c>
      <c r="G111" s="7" t="s">
        <v>1</v>
      </c>
      <c r="H111" s="9">
        <v>0.06</v>
      </c>
      <c r="I111" s="15">
        <f t="shared" si="13"/>
        <v>295.82150505913194</v>
      </c>
      <c r="J111" s="4" t="str">
        <f>+_xll._Double(Table8[[#Headers],[Fac]]&amp;Table8[[#This Row],[Id]],Table8[[#This Row],[Face]])</f>
        <v>Fac110</v>
      </c>
      <c r="K111" t="str">
        <f>VLOOKUP(Table8[[#This Row],[length]],Table1[],2,TRUE)</f>
        <v>-Mat5</v>
      </c>
      <c r="L111" t="str">
        <f>VLOOKUP(Table8[[#This Row],[frequency]],Table2[],2,TRUE)</f>
        <v>FreqA</v>
      </c>
      <c r="M111" t="str">
        <f>VLOOKUP(Table8[[#This Row],[yield]],Table3[],2,TRUE)</f>
        <v>+Yield4</v>
      </c>
      <c r="N111" t="str">
        <f>VLOOKUP(Table8[[#This Row],[yield2]],Table4[],2,TRUE)</f>
        <v>FlatYield4</v>
      </c>
      <c r="O111" t="str">
        <f>VLOOKUP(Table8[[#This Row],[flat]],Table5[],2,TRUE)</f>
        <v>-EngineFlatYield4</v>
      </c>
      <c r="P111" t="str">
        <f>Table8[[#This Row],[maturity]]&amp;Table8[[#This Row],[FreqS]]</f>
        <v>-Mat5FreqA</v>
      </c>
      <c r="Q11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-Bond110</v>
      </c>
      <c r="R111" t="str">
        <f ca="1">+_xll._FixedRateBond_cleanPrice(Table8[[#Headers],[clean]]&amp;Table8[[#This Row],[Id]],Table8[[#This Row],[-Bond]])</f>
        <v>clean110</v>
      </c>
      <c r="S111">
        <f ca="1">+_xll._Value(Table8[[#This Row],[clean]])</f>
        <v>86.631773192826969</v>
      </c>
      <c r="T111" s="17" t="str">
        <f ca="1">+_xll._Delay_Double(Table8[[#Headers],[-lapse]]&amp;Table8[[#This Row],[Id]],Table8[[#This Row],[clean]],10)</f>
        <v>-lapse110</v>
      </c>
      <c r="U111" s="18">
        <f t="shared" ca="1" si="11"/>
        <v>-43.390129608277434</v>
      </c>
      <c r="V111">
        <f ca="1">+_xll._Value(Table8[[#This Row],[-lapse]])</f>
        <v>130.0219028011044</v>
      </c>
    </row>
    <row r="112" spans="5:22" x14ac:dyDescent="0.35">
      <c r="E112">
        <f t="shared" si="12"/>
        <v>111</v>
      </c>
      <c r="F112" s="6">
        <v>3</v>
      </c>
      <c r="G112" s="7" t="s">
        <v>1</v>
      </c>
      <c r="H112" s="9">
        <v>0.06</v>
      </c>
      <c r="I112" s="15">
        <f t="shared" si="13"/>
        <v>298.77972010972326</v>
      </c>
      <c r="J112" s="4" t="str">
        <f>+_xll._Double(Table8[[#Headers],[Fac]]&amp;Table8[[#This Row],[Id]],Table8[[#This Row],[Face]])</f>
        <v>Fac111</v>
      </c>
      <c r="K112" t="str">
        <f>VLOOKUP(Table8[[#This Row],[length]],Table1[],2,TRUE)</f>
        <v>-Mat1</v>
      </c>
      <c r="L112" t="str">
        <f>VLOOKUP(Table8[[#This Row],[frequency]],Table2[],2,TRUE)</f>
        <v>FreqA</v>
      </c>
      <c r="M112" t="str">
        <f>VLOOKUP(Table8[[#This Row],[yield]],Table3[],2,TRUE)</f>
        <v>+Yield4</v>
      </c>
      <c r="N112" t="str">
        <f>VLOOKUP(Table8[[#This Row],[yield2]],Table4[],2,TRUE)</f>
        <v>FlatYield4</v>
      </c>
      <c r="O112" t="str">
        <f>VLOOKUP(Table8[[#This Row],[flat]],Table5[],2,TRUE)</f>
        <v>-EngineFlatYield4</v>
      </c>
      <c r="P112" t="str">
        <f>Table8[[#This Row],[maturity]]&amp;Table8[[#This Row],[FreqS]]</f>
        <v>-Mat1FreqA</v>
      </c>
      <c r="Q11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-Bond111</v>
      </c>
      <c r="R112" t="str">
        <f ca="1">+_xll._FixedRateBond_cleanPrice(Table8[[#Headers],[clean]]&amp;Table8[[#This Row],[Id]],Table8[[#This Row],[-Bond]])</f>
        <v>clean111</v>
      </c>
      <c r="S112">
        <f ca="1">+_xll._Value(Table8[[#This Row],[clean]])</f>
        <v>95.31940694642428</v>
      </c>
      <c r="T112" s="17" t="str">
        <f ca="1">+_xll._Delay_Double(Table8[[#Headers],[-lapse]]&amp;Table8[[#This Row],[Id]],Table8[[#This Row],[clean]],10)</f>
        <v>-lapse111</v>
      </c>
      <c r="U112" s="18">
        <f t="shared" ca="1" si="11"/>
        <v>-3.8741126964768</v>
      </c>
      <c r="V112">
        <f ca="1">+_xll._Value(Table8[[#This Row],[-lapse]])</f>
        <v>99.19351964290108</v>
      </c>
    </row>
    <row r="113" spans="5:22" x14ac:dyDescent="0.35">
      <c r="E113">
        <f t="shared" si="12"/>
        <v>112</v>
      </c>
      <c r="F113" s="6">
        <v>5</v>
      </c>
      <c r="G113" s="7" t="s">
        <v>1</v>
      </c>
      <c r="H113" s="9">
        <v>0.06</v>
      </c>
      <c r="I113" s="15">
        <f t="shared" si="13"/>
        <v>301.76751731082049</v>
      </c>
      <c r="J113" s="4" t="str">
        <f>+_xll._Double(Table8[[#Headers],[Fac]]&amp;Table8[[#This Row],[Id]],Table8[[#This Row],[Face]])</f>
        <v>Fac112</v>
      </c>
      <c r="K113" t="str">
        <f>VLOOKUP(Table8[[#This Row],[length]],Table1[],2,TRUE)</f>
        <v>-Mat2</v>
      </c>
      <c r="L113" t="str">
        <f>VLOOKUP(Table8[[#This Row],[frequency]],Table2[],2,TRUE)</f>
        <v>FreqA</v>
      </c>
      <c r="M113" t="str">
        <f>VLOOKUP(Table8[[#This Row],[yield]],Table3[],2,TRUE)</f>
        <v>+Yield4</v>
      </c>
      <c r="N113" t="str">
        <f>VLOOKUP(Table8[[#This Row],[yield2]],Table4[],2,TRUE)</f>
        <v>FlatYield4</v>
      </c>
      <c r="O113" t="str">
        <f>VLOOKUP(Table8[[#This Row],[flat]],Table5[],2,TRUE)</f>
        <v>-EngineFlatYield4</v>
      </c>
      <c r="P113" t="str">
        <f>Table8[[#This Row],[maturity]]&amp;Table8[[#This Row],[FreqS]]</f>
        <v>-Mat2FreqA</v>
      </c>
      <c r="Q11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-Bond112</v>
      </c>
      <c r="R113" t="str">
        <f ca="1">+_xll._FixedRateBond_cleanPrice(Table8[[#Headers],[clean]]&amp;Table8[[#This Row],[Id]],Table8[[#This Row],[-Bond]])</f>
        <v>clean112</v>
      </c>
      <c r="S113">
        <f ca="1">+_xll._Value(Table8[[#This Row],[clean]])</f>
        <v>96.855372753982806</v>
      </c>
      <c r="T113" s="17" t="str">
        <f ca="1">+_xll._Delay_Double(Table8[[#Headers],[-lapse]]&amp;Table8[[#This Row],[Id]],Table8[[#This Row],[clean]],10)</f>
        <v>-lapse112</v>
      </c>
      <c r="U113" s="18">
        <f t="shared" ca="1" si="11"/>
        <v>-12.792437013956473</v>
      </c>
      <c r="V113">
        <f ca="1">+_xll._Value(Table8[[#This Row],[-lapse]])</f>
        <v>109.64780976793928</v>
      </c>
    </row>
    <row r="114" spans="5:22" x14ac:dyDescent="0.35">
      <c r="E114">
        <f t="shared" si="12"/>
        <v>113</v>
      </c>
      <c r="F114" s="6">
        <v>10</v>
      </c>
      <c r="G114" s="7" t="s">
        <v>1</v>
      </c>
      <c r="H114" s="9">
        <v>0.06</v>
      </c>
      <c r="I114" s="15">
        <f t="shared" si="13"/>
        <v>304.78519248392871</v>
      </c>
      <c r="J114" s="4" t="str">
        <f>+_xll._Double(Table8[[#Headers],[Fac]]&amp;Table8[[#This Row],[Id]],Table8[[#This Row],[Face]])</f>
        <v>Fac113</v>
      </c>
      <c r="K114" t="str">
        <f>VLOOKUP(Table8[[#This Row],[length]],Table1[],2,TRUE)</f>
        <v>-Mat3</v>
      </c>
      <c r="L114" t="str">
        <f>VLOOKUP(Table8[[#This Row],[frequency]],Table2[],2,TRUE)</f>
        <v>FreqA</v>
      </c>
      <c r="M114" t="str">
        <f>VLOOKUP(Table8[[#This Row],[yield]],Table3[],2,TRUE)</f>
        <v>+Yield4</v>
      </c>
      <c r="N114" t="str">
        <f>VLOOKUP(Table8[[#This Row],[yield2]],Table4[],2,TRUE)</f>
        <v>FlatYield4</v>
      </c>
      <c r="O114" t="str">
        <f>VLOOKUP(Table8[[#This Row],[flat]],Table5[],2,TRUE)</f>
        <v>-EngineFlatYield4</v>
      </c>
      <c r="P114" t="str">
        <f>Table8[[#This Row],[maturity]]&amp;Table8[[#This Row],[FreqS]]</f>
        <v>-Mat3FreqA</v>
      </c>
      <c r="Q11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-Bond113</v>
      </c>
      <c r="R114" t="str">
        <f ca="1">+_xll._FixedRateBond_cleanPrice(Table8[[#Headers],[clean]]&amp;Table8[[#This Row],[Id]],Table8[[#This Row],[-Bond]])</f>
        <v>clean113</v>
      </c>
      <c r="S114">
        <f ca="1">+_xll._Value(Table8[[#This Row],[clean]])</f>
        <v>93.867032913295645</v>
      </c>
      <c r="T114" s="17" t="str">
        <f ca="1">+_xll._Delay_Double(Table8[[#Headers],[-lapse]]&amp;Table8[[#This Row],[Id]],Table8[[#This Row],[clean]],10)</f>
        <v>-lapse113</v>
      </c>
      <c r="U114" s="18">
        <f t="shared" ca="1" si="11"/>
        <v>-26.439088699924</v>
      </c>
      <c r="V114">
        <f ca="1">+_xll._Value(Table8[[#This Row],[-lapse]])</f>
        <v>120.30612161321964</v>
      </c>
    </row>
    <row r="115" spans="5:22" x14ac:dyDescent="0.35">
      <c r="E115">
        <f t="shared" si="12"/>
        <v>114</v>
      </c>
      <c r="F115" s="6">
        <v>15</v>
      </c>
      <c r="G115" s="7" t="s">
        <v>1</v>
      </c>
      <c r="H115" s="9">
        <v>0.06</v>
      </c>
      <c r="I115" s="15">
        <f t="shared" si="13"/>
        <v>307.83304440876799</v>
      </c>
      <c r="J115" s="4" t="str">
        <f>+_xll._Double(Table8[[#Headers],[Fac]]&amp;Table8[[#This Row],[Id]],Table8[[#This Row],[Face]])</f>
        <v>Fac114</v>
      </c>
      <c r="K115" t="str">
        <f>VLOOKUP(Table8[[#This Row],[length]],Table1[],2,TRUE)</f>
        <v>-Mat4</v>
      </c>
      <c r="L115" t="str">
        <f>VLOOKUP(Table8[[#This Row],[frequency]],Table2[],2,TRUE)</f>
        <v>FreqA</v>
      </c>
      <c r="M115" t="str">
        <f>VLOOKUP(Table8[[#This Row],[yield]],Table3[],2,TRUE)</f>
        <v>+Yield4</v>
      </c>
      <c r="N115" t="str">
        <f>VLOOKUP(Table8[[#This Row],[yield2]],Table4[],2,TRUE)</f>
        <v>FlatYield4</v>
      </c>
      <c r="O115" t="str">
        <f>VLOOKUP(Table8[[#This Row],[flat]],Table5[],2,TRUE)</f>
        <v>-EngineFlatYield4</v>
      </c>
      <c r="P115" t="str">
        <f>Table8[[#This Row],[maturity]]&amp;Table8[[#This Row],[FreqS]]</f>
        <v>-Mat4FreqA</v>
      </c>
      <c r="Q11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-Bond114</v>
      </c>
      <c r="R115" t="str">
        <f ca="1">+_xll._FixedRateBond_cleanPrice(Table8[[#Headers],[clean]]&amp;Table8[[#This Row],[Id]],Table8[[#This Row],[-Bond]])</f>
        <v>clean114</v>
      </c>
      <c r="S115">
        <f ca="1">+_xll._Value(Table8[[#This Row],[clean]])</f>
        <v>88.527005749869943</v>
      </c>
      <c r="T115" s="17" t="str">
        <f ca="1">+_xll._Delay_Double(Table8[[#Headers],[-lapse]]&amp;Table8[[#This Row],[Id]],Table8[[#This Row],[clean]],10)</f>
        <v>-lapse114</v>
      </c>
      <c r="U115" s="18">
        <f t="shared" ca="1" si="11"/>
        <v>-34.76959565161809</v>
      </c>
      <c r="V115">
        <f ca="1">+_xll._Value(Table8[[#This Row],[-lapse]])</f>
        <v>123.29660140148803</v>
      </c>
    </row>
    <row r="116" spans="5:22" x14ac:dyDescent="0.35">
      <c r="E116">
        <f t="shared" si="12"/>
        <v>115</v>
      </c>
      <c r="F116" s="6">
        <v>20</v>
      </c>
      <c r="G116" s="7" t="s">
        <v>1</v>
      </c>
      <c r="H116" s="9">
        <v>0.06</v>
      </c>
      <c r="I116" s="15">
        <f t="shared" si="13"/>
        <v>310.91137485285566</v>
      </c>
      <c r="J116" s="4" t="str">
        <f>+_xll._Double(Table8[[#Headers],[Fac]]&amp;Table8[[#This Row],[Id]],Table8[[#This Row],[Face]])</f>
        <v>Fac115</v>
      </c>
      <c r="K116" t="str">
        <f>VLOOKUP(Table8[[#This Row],[length]],Table1[],2,TRUE)</f>
        <v>-Mat5</v>
      </c>
      <c r="L116" t="str">
        <f>VLOOKUP(Table8[[#This Row],[frequency]],Table2[],2,TRUE)</f>
        <v>FreqA</v>
      </c>
      <c r="M116" t="str">
        <f>VLOOKUP(Table8[[#This Row],[yield]],Table3[],2,TRUE)</f>
        <v>+Yield4</v>
      </c>
      <c r="N116" t="str">
        <f>VLOOKUP(Table8[[#This Row],[yield2]],Table4[],2,TRUE)</f>
        <v>FlatYield4</v>
      </c>
      <c r="O116" t="str">
        <f>VLOOKUP(Table8[[#This Row],[flat]],Table5[],2,TRUE)</f>
        <v>-EngineFlatYield4</v>
      </c>
      <c r="P116" t="str">
        <f>Table8[[#This Row],[maturity]]&amp;Table8[[#This Row],[FreqS]]</f>
        <v>-Mat5FreqA</v>
      </c>
      <c r="Q11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-Bond115</v>
      </c>
      <c r="R116" t="str">
        <f ca="1">+_xll._FixedRateBond_cleanPrice(Table8[[#Headers],[clean]]&amp;Table8[[#This Row],[Id]],Table8[[#This Row],[-Bond]])</f>
        <v>clean115</v>
      </c>
      <c r="S116">
        <f ca="1">+_xll._Value(Table8[[#This Row],[clean]])</f>
        <v>86.631773192826969</v>
      </c>
      <c r="T116" s="17" t="str">
        <f ca="1">+_xll._Delay_Double(Table8[[#Headers],[-lapse]]&amp;Table8[[#This Row],[Id]],Table8[[#This Row],[clean]],10)</f>
        <v>-lapse115</v>
      </c>
      <c r="U116" s="18">
        <f t="shared" ca="1" si="11"/>
        <v>-43.390129608277434</v>
      </c>
      <c r="V116">
        <f ca="1">+_xll._Value(Table8[[#This Row],[-lapse]])</f>
        <v>130.0219028011044</v>
      </c>
    </row>
    <row r="117" spans="5:22" x14ac:dyDescent="0.35">
      <c r="E117">
        <f t="shared" si="12"/>
        <v>116</v>
      </c>
      <c r="F117" s="6">
        <v>3</v>
      </c>
      <c r="G117" s="7" t="s">
        <v>1</v>
      </c>
      <c r="H117" s="9">
        <v>0.06</v>
      </c>
      <c r="I117" s="15">
        <f t="shared" si="13"/>
        <v>314.02048860138422</v>
      </c>
      <c r="J117" s="4" t="str">
        <f>+_xll._Double(Table8[[#Headers],[Fac]]&amp;Table8[[#This Row],[Id]],Table8[[#This Row],[Face]])</f>
        <v>Fac116</v>
      </c>
      <c r="K117" t="str">
        <f>VLOOKUP(Table8[[#This Row],[length]],Table1[],2,TRUE)</f>
        <v>-Mat1</v>
      </c>
      <c r="L117" t="str">
        <f>VLOOKUP(Table8[[#This Row],[frequency]],Table2[],2,TRUE)</f>
        <v>FreqA</v>
      </c>
      <c r="M117" t="str">
        <f>VLOOKUP(Table8[[#This Row],[yield]],Table3[],2,TRUE)</f>
        <v>+Yield4</v>
      </c>
      <c r="N117" t="str">
        <f>VLOOKUP(Table8[[#This Row],[yield2]],Table4[],2,TRUE)</f>
        <v>FlatYield4</v>
      </c>
      <c r="O117" t="str">
        <f>VLOOKUP(Table8[[#This Row],[flat]],Table5[],2,TRUE)</f>
        <v>-EngineFlatYield4</v>
      </c>
      <c r="P117" t="str">
        <f>Table8[[#This Row],[maturity]]&amp;Table8[[#This Row],[FreqS]]</f>
        <v>-Mat1FreqA</v>
      </c>
      <c r="Q11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-Bond116</v>
      </c>
      <c r="R117" t="str">
        <f ca="1">+_xll._FixedRateBond_cleanPrice(Table8[[#Headers],[clean]]&amp;Table8[[#This Row],[Id]],Table8[[#This Row],[-Bond]])</f>
        <v>clean116</v>
      </c>
      <c r="S117">
        <f ca="1">+_xll._Value(Table8[[#This Row],[clean]])</f>
        <v>95.31940694642428</v>
      </c>
      <c r="T117" s="17" t="str">
        <f ca="1">+_xll._Delay_Double(Table8[[#Headers],[-lapse]]&amp;Table8[[#This Row],[Id]],Table8[[#This Row],[clean]],10)</f>
        <v>-lapse116</v>
      </c>
      <c r="U117" s="18">
        <f t="shared" ca="1" si="11"/>
        <v>-3.8741126964768</v>
      </c>
      <c r="V117">
        <f ca="1">+_xll._Value(Table8[[#This Row],[-lapse]])</f>
        <v>99.19351964290108</v>
      </c>
    </row>
    <row r="118" spans="5:22" x14ac:dyDescent="0.35">
      <c r="E118">
        <f t="shared" si="12"/>
        <v>117</v>
      </c>
      <c r="F118" s="6">
        <v>5</v>
      </c>
      <c r="G118" s="7" t="s">
        <v>1</v>
      </c>
      <c r="H118" s="9">
        <v>0.06</v>
      </c>
      <c r="I118" s="15">
        <f t="shared" si="13"/>
        <v>317.16069348739808</v>
      </c>
      <c r="J118" s="4" t="str">
        <f>+_xll._Double(Table8[[#Headers],[Fac]]&amp;Table8[[#This Row],[Id]],Table8[[#This Row],[Face]])</f>
        <v>Fac117</v>
      </c>
      <c r="K118" t="str">
        <f>VLOOKUP(Table8[[#This Row],[length]],Table1[],2,TRUE)</f>
        <v>-Mat2</v>
      </c>
      <c r="L118" t="str">
        <f>VLOOKUP(Table8[[#This Row],[frequency]],Table2[],2,TRUE)</f>
        <v>FreqA</v>
      </c>
      <c r="M118" t="str">
        <f>VLOOKUP(Table8[[#This Row],[yield]],Table3[],2,TRUE)</f>
        <v>+Yield4</v>
      </c>
      <c r="N118" t="str">
        <f>VLOOKUP(Table8[[#This Row],[yield2]],Table4[],2,TRUE)</f>
        <v>FlatYield4</v>
      </c>
      <c r="O118" t="str">
        <f>VLOOKUP(Table8[[#This Row],[flat]],Table5[],2,TRUE)</f>
        <v>-EngineFlatYield4</v>
      </c>
      <c r="P118" t="str">
        <f>Table8[[#This Row],[maturity]]&amp;Table8[[#This Row],[FreqS]]</f>
        <v>-Mat2FreqA</v>
      </c>
      <c r="Q11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-Bond117</v>
      </c>
      <c r="R118" t="str">
        <f ca="1">+_xll._FixedRateBond_cleanPrice(Table8[[#Headers],[clean]]&amp;Table8[[#This Row],[Id]],Table8[[#This Row],[-Bond]])</f>
        <v>clean117</v>
      </c>
      <c r="S118">
        <f ca="1">+_xll._Value(Table8[[#This Row],[clean]])</f>
        <v>96.855372753982806</v>
      </c>
      <c r="T118" s="17" t="str">
        <f ca="1">+_xll._Delay_Double(Table8[[#Headers],[-lapse]]&amp;Table8[[#This Row],[Id]],Table8[[#This Row],[clean]],10)</f>
        <v>-lapse117</v>
      </c>
      <c r="U118" s="18">
        <f t="shared" ca="1" si="11"/>
        <v>-12.792437013956473</v>
      </c>
      <c r="V118">
        <f ca="1">+_xll._Value(Table8[[#This Row],[-lapse]])</f>
        <v>109.64780976793928</v>
      </c>
    </row>
    <row r="119" spans="5:22" x14ac:dyDescent="0.35">
      <c r="E119">
        <f t="shared" si="12"/>
        <v>118</v>
      </c>
      <c r="F119" s="6">
        <v>10</v>
      </c>
      <c r="G119" s="7" t="s">
        <v>1</v>
      </c>
      <c r="H119" s="9">
        <v>0.06</v>
      </c>
      <c r="I119" s="15">
        <f t="shared" si="13"/>
        <v>320.33230042227206</v>
      </c>
      <c r="J119" s="4" t="str">
        <f>+_xll._Double(Table8[[#Headers],[Fac]]&amp;Table8[[#This Row],[Id]],Table8[[#This Row],[Face]])</f>
        <v>Fac118</v>
      </c>
      <c r="K119" t="str">
        <f>VLOOKUP(Table8[[#This Row],[length]],Table1[],2,TRUE)</f>
        <v>-Mat3</v>
      </c>
      <c r="L119" t="str">
        <f>VLOOKUP(Table8[[#This Row],[frequency]],Table2[],2,TRUE)</f>
        <v>FreqA</v>
      </c>
      <c r="M119" t="str">
        <f>VLOOKUP(Table8[[#This Row],[yield]],Table3[],2,TRUE)</f>
        <v>+Yield4</v>
      </c>
      <c r="N119" t="str">
        <f>VLOOKUP(Table8[[#This Row],[yield2]],Table4[],2,TRUE)</f>
        <v>FlatYield4</v>
      </c>
      <c r="O119" t="str">
        <f>VLOOKUP(Table8[[#This Row],[flat]],Table5[],2,TRUE)</f>
        <v>-EngineFlatYield4</v>
      </c>
      <c r="P119" t="str">
        <f>Table8[[#This Row],[maturity]]&amp;Table8[[#This Row],[FreqS]]</f>
        <v>-Mat3FreqA</v>
      </c>
      <c r="Q11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-Bond118</v>
      </c>
      <c r="R119" t="str">
        <f ca="1">+_xll._FixedRateBond_cleanPrice(Table8[[#Headers],[clean]]&amp;Table8[[#This Row],[Id]],Table8[[#This Row],[-Bond]])</f>
        <v>clean118</v>
      </c>
      <c r="S119">
        <f ca="1">+_xll._Value(Table8[[#This Row],[clean]])</f>
        <v>93.867032913295645</v>
      </c>
      <c r="T119" s="17" t="str">
        <f ca="1">+_xll._Delay_Double(Table8[[#Headers],[-lapse]]&amp;Table8[[#This Row],[Id]],Table8[[#This Row],[clean]],10)</f>
        <v>-lapse118</v>
      </c>
      <c r="U119" s="18">
        <f t="shared" ca="1" si="11"/>
        <v>-26.439088699924</v>
      </c>
      <c r="V119">
        <f ca="1">+_xll._Value(Table8[[#This Row],[-lapse]])</f>
        <v>120.30612161321964</v>
      </c>
    </row>
    <row r="120" spans="5:22" x14ac:dyDescent="0.35">
      <c r="E120">
        <f t="shared" si="12"/>
        <v>119</v>
      </c>
      <c r="F120" s="6">
        <v>15</v>
      </c>
      <c r="G120" s="7" t="s">
        <v>1</v>
      </c>
      <c r="H120" s="9">
        <v>0.06</v>
      </c>
      <c r="I120" s="15">
        <f t="shared" si="13"/>
        <v>323.53562342649479</v>
      </c>
      <c r="J120" s="4" t="str">
        <f>+_xll._Double(Table8[[#Headers],[Fac]]&amp;Table8[[#This Row],[Id]],Table8[[#This Row],[Face]])</f>
        <v>Fac119</v>
      </c>
      <c r="K120" t="str">
        <f>VLOOKUP(Table8[[#This Row],[length]],Table1[],2,TRUE)</f>
        <v>-Mat4</v>
      </c>
      <c r="L120" t="str">
        <f>VLOOKUP(Table8[[#This Row],[frequency]],Table2[],2,TRUE)</f>
        <v>FreqA</v>
      </c>
      <c r="M120" t="str">
        <f>VLOOKUP(Table8[[#This Row],[yield]],Table3[],2,TRUE)</f>
        <v>+Yield4</v>
      </c>
      <c r="N120" t="str">
        <f>VLOOKUP(Table8[[#This Row],[yield2]],Table4[],2,TRUE)</f>
        <v>FlatYield4</v>
      </c>
      <c r="O120" t="str">
        <f>VLOOKUP(Table8[[#This Row],[flat]],Table5[],2,TRUE)</f>
        <v>-EngineFlatYield4</v>
      </c>
      <c r="P120" t="str">
        <f>Table8[[#This Row],[maturity]]&amp;Table8[[#This Row],[FreqS]]</f>
        <v>-Mat4FreqA</v>
      </c>
      <c r="Q12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-Bond119</v>
      </c>
      <c r="R120" t="str">
        <f ca="1">+_xll._FixedRateBond_cleanPrice(Table8[[#Headers],[clean]]&amp;Table8[[#This Row],[Id]],Table8[[#This Row],[-Bond]])</f>
        <v>clean119</v>
      </c>
      <c r="S120">
        <f ca="1">+_xll._Value(Table8[[#This Row],[clean]])</f>
        <v>88.527005749869943</v>
      </c>
      <c r="T120" s="17" t="str">
        <f ca="1">+_xll._Delay_Double(Table8[[#Headers],[-lapse]]&amp;Table8[[#This Row],[Id]],Table8[[#This Row],[clean]],10)</f>
        <v>-lapse119</v>
      </c>
      <c r="U120" s="18">
        <f t="shared" ca="1" si="11"/>
        <v>-34.76959565161809</v>
      </c>
      <c r="V120">
        <f ca="1">+_xll._Value(Table8[[#This Row],[-lapse]])</f>
        <v>123.29660140148803</v>
      </c>
    </row>
    <row r="121" spans="5:22" x14ac:dyDescent="0.35">
      <c r="E121">
        <f t="shared" si="12"/>
        <v>120</v>
      </c>
      <c r="F121" s="6">
        <v>20</v>
      </c>
      <c r="G121" s="7" t="s">
        <v>1</v>
      </c>
      <c r="H121" s="9">
        <v>0.06</v>
      </c>
      <c r="I121" s="15">
        <f t="shared" si="13"/>
        <v>326.77097966075974</v>
      </c>
      <c r="J121" s="4" t="str">
        <f>+_xll._Double(Table8[[#Headers],[Fac]]&amp;Table8[[#This Row],[Id]],Table8[[#This Row],[Face]])</f>
        <v>Fac120</v>
      </c>
      <c r="K121" t="str">
        <f>VLOOKUP(Table8[[#This Row],[length]],Table1[],2,TRUE)</f>
        <v>-Mat5</v>
      </c>
      <c r="L121" t="str">
        <f>VLOOKUP(Table8[[#This Row],[frequency]],Table2[],2,TRUE)</f>
        <v>FreqA</v>
      </c>
      <c r="M121" t="str">
        <f>VLOOKUP(Table8[[#This Row],[yield]],Table3[],2,TRUE)</f>
        <v>+Yield4</v>
      </c>
      <c r="N121" t="str">
        <f>VLOOKUP(Table8[[#This Row],[yield2]],Table4[],2,TRUE)</f>
        <v>FlatYield4</v>
      </c>
      <c r="O121" t="str">
        <f>VLOOKUP(Table8[[#This Row],[flat]],Table5[],2,TRUE)</f>
        <v>-EngineFlatYield4</v>
      </c>
      <c r="P121" t="str">
        <f>Table8[[#This Row],[maturity]]&amp;Table8[[#This Row],[FreqS]]</f>
        <v>-Mat5FreqA</v>
      </c>
      <c r="Q12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-Bond120</v>
      </c>
      <c r="R121" t="str">
        <f ca="1">+_xll._FixedRateBond_cleanPrice(Table8[[#Headers],[clean]]&amp;Table8[[#This Row],[Id]],Table8[[#This Row],[-Bond]])</f>
        <v>clean120</v>
      </c>
      <c r="S121">
        <f ca="1">+_xll._Value(Table8[[#This Row],[clean]])</f>
        <v>86.631773192826969</v>
      </c>
      <c r="T121" s="17" t="str">
        <f ca="1">+_xll._Delay_Double(Table8[[#Headers],[-lapse]]&amp;Table8[[#This Row],[Id]],Table8[[#This Row],[clean]],10)</f>
        <v>-lapse120</v>
      </c>
      <c r="U121" s="18">
        <f t="shared" ca="1" si="11"/>
        <v>-43.390129608277434</v>
      </c>
      <c r="V121">
        <f ca="1">+_xll._Value(Table8[[#This Row],[-lapse]])</f>
        <v>130.0219028011044</v>
      </c>
    </row>
    <row r="122" spans="5:22" x14ac:dyDescent="0.35">
      <c r="F122" s="2"/>
      <c r="G122" s="3"/>
      <c r="H122" s="10"/>
    </row>
    <row r="123" spans="5:22" x14ac:dyDescent="0.35">
      <c r="F123" s="2"/>
      <c r="G123" s="3"/>
      <c r="H123" s="10"/>
    </row>
    <row r="124" spans="5:22" x14ac:dyDescent="0.35">
      <c r="F124" s="2"/>
      <c r="G124" s="3"/>
      <c r="H124" s="10"/>
    </row>
    <row r="125" spans="5:22" x14ac:dyDescent="0.35">
      <c r="F125" s="2"/>
      <c r="G125" s="3"/>
      <c r="H125" s="10"/>
    </row>
    <row r="126" spans="5:22" x14ac:dyDescent="0.35">
      <c r="F126" s="2"/>
      <c r="G126" s="3"/>
      <c r="H126" s="10"/>
    </row>
    <row r="127" spans="5:22" x14ac:dyDescent="0.35">
      <c r="F127" s="2"/>
      <c r="G127" s="3"/>
      <c r="H127" s="10"/>
    </row>
    <row r="128" spans="5:22" x14ac:dyDescent="0.35">
      <c r="F128" s="2"/>
      <c r="G128" s="3"/>
      <c r="H128" s="10"/>
    </row>
    <row r="129" spans="6:8" x14ac:dyDescent="0.35">
      <c r="F129" s="2"/>
      <c r="G129" s="3"/>
      <c r="H129" s="10"/>
    </row>
    <row r="130" spans="6:8" x14ac:dyDescent="0.35">
      <c r="F130" s="2"/>
      <c r="G130" s="3"/>
      <c r="H130" s="10"/>
    </row>
    <row r="131" spans="6:8" x14ac:dyDescent="0.35">
      <c r="F131" s="2"/>
      <c r="G131" s="3"/>
      <c r="H131" s="10"/>
    </row>
    <row r="132" spans="6:8" x14ac:dyDescent="0.35">
      <c r="F132" s="2"/>
      <c r="G132" s="3"/>
      <c r="H132" s="10"/>
    </row>
    <row r="133" spans="6:8" x14ac:dyDescent="0.35">
      <c r="F133" s="2"/>
      <c r="G133" s="3"/>
      <c r="H133" s="10"/>
    </row>
    <row r="134" spans="6:8" x14ac:dyDescent="0.35">
      <c r="F134" s="2"/>
      <c r="G134" s="3"/>
      <c r="H134" s="10"/>
    </row>
    <row r="135" spans="6:8" x14ac:dyDescent="0.35">
      <c r="F135" s="2"/>
      <c r="G135" s="3"/>
      <c r="H135" s="10"/>
    </row>
    <row r="136" spans="6:8" x14ac:dyDescent="0.35">
      <c r="F136" s="2"/>
      <c r="G136" s="3"/>
      <c r="H136" s="10"/>
    </row>
    <row r="137" spans="6:8" x14ac:dyDescent="0.35">
      <c r="F137" s="2"/>
      <c r="G137" s="3"/>
      <c r="H137" s="10"/>
    </row>
    <row r="138" spans="6:8" x14ac:dyDescent="0.35">
      <c r="F138" s="2"/>
      <c r="G138" s="3"/>
      <c r="H138" s="10"/>
    </row>
    <row r="139" spans="6:8" x14ac:dyDescent="0.35">
      <c r="F139" s="2"/>
      <c r="G139" s="3"/>
      <c r="H139" s="10"/>
    </row>
    <row r="140" spans="6:8" x14ac:dyDescent="0.35">
      <c r="F140" s="2"/>
      <c r="G140" s="3"/>
      <c r="H140" s="10"/>
    </row>
    <row r="141" spans="6:8" x14ac:dyDescent="0.35">
      <c r="F141" s="2"/>
      <c r="G141" s="3"/>
      <c r="H141" s="10"/>
    </row>
    <row r="142" spans="6:8" x14ac:dyDescent="0.35">
      <c r="F142" s="2"/>
      <c r="G142" s="3"/>
      <c r="H142" s="10"/>
    </row>
    <row r="143" spans="6:8" x14ac:dyDescent="0.35">
      <c r="F143" s="2"/>
      <c r="G143" s="3"/>
      <c r="H143" s="10"/>
    </row>
    <row r="144" spans="6:8" x14ac:dyDescent="0.35">
      <c r="F144" s="2"/>
      <c r="G144" s="3"/>
      <c r="H144" s="10"/>
    </row>
    <row r="145" spans="6:8" x14ac:dyDescent="0.35">
      <c r="F145" s="2"/>
      <c r="G145" s="3"/>
      <c r="H145" s="10"/>
    </row>
  </sheetData>
  <conditionalFormatting sqref="T2:T12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U2:U121">
    <cfRule type="iconSet" priority="1">
      <iconSet iconSet="3Arrows">
        <cfvo type="percent" val="0"/>
        <cfvo type="percent" val="33"/>
        <cfvo type="percent" val="67"/>
      </iconSet>
    </cfRule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289-60B5-4D0B-8366-4BF35D657135}">
  <dimension ref="A1:N987"/>
  <sheetViews>
    <sheetView topLeftCell="A291" workbookViewId="0">
      <selection activeCell="A337" sqref="A337"/>
    </sheetView>
  </sheetViews>
  <sheetFormatPr defaultRowHeight="14.5" x14ac:dyDescent="0.35"/>
  <cols>
    <col min="2" max="2" width="15.08984375" bestFit="1" customWidth="1"/>
  </cols>
  <sheetData>
    <row r="1" spans="1:14" x14ac:dyDescent="0.35">
      <c r="A1" t="str">
        <f t="array" ref="A1:N987">+_xll._dependencies()</f>
        <v>+coupons</v>
      </c>
      <c r="B1" t="str">
        <v>-Bond85</v>
      </c>
      <c r="C1" t="str">
        <v>-Bond4</v>
      </c>
      <c r="D1" t="str">
        <v>-Bond1</v>
      </c>
      <c r="E1" t="str">
        <v>-Bond120</v>
      </c>
      <c r="F1" t="str">
        <v>-Bond119</v>
      </c>
      <c r="G1" t="str">
        <v>-Bond118</v>
      </c>
      <c r="H1" t="str">
        <v>-Bond117</v>
      </c>
      <c r="I1" t="str">
        <v>-Bond116</v>
      </c>
      <c r="J1" t="str">
        <v>-Bond55</v>
      </c>
      <c r="K1" t="str">
        <v>-Bond115</v>
      </c>
      <c r="L1" t="str">
        <v>-Bond114</v>
      </c>
      <c r="M1" t="str">
        <v>-Bond113</v>
      </c>
      <c r="N1" t="str">
        <v>-Bond112</v>
      </c>
    </row>
    <row r="2" spans="1:14" x14ac:dyDescent="0.35">
      <c r="A2" t="str">
        <v>+Yield1</v>
      </c>
      <c r="B2" s="20" t="str">
        <v>FlatYield1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tr">
        <v>+Yield2</v>
      </c>
      <c r="B3" s="20" t="str">
        <v>FlatYield2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tr">
        <v>+Yield3</v>
      </c>
      <c r="B4" t="str">
        <v>FlatYield3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tr">
        <v>+Yield4</v>
      </c>
      <c r="B5" t="str">
        <v>FlatYield4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t="str">
        <v>-Bond1</v>
      </c>
      <c r="B6" t="str">
        <v>NPV</v>
      </c>
      <c r="C6" t="str">
        <v>CASH</v>
      </c>
      <c r="D6" t="str">
        <v>DirtyPrice</v>
      </c>
      <c r="E6" t="str">
        <v>clean1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tr">
        <v>-Bond10</v>
      </c>
      <c r="B7" t="str">
        <v>DirtyPrice</v>
      </c>
      <c r="C7" t="str">
        <v>NPV</v>
      </c>
      <c r="D7" t="str">
        <v>CASH</v>
      </c>
      <c r="E7" t="str">
        <v>clean10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tr">
        <v>-Bond100</v>
      </c>
      <c r="B8" t="str">
        <v>NPV</v>
      </c>
      <c r="C8" t="str">
        <v>CASH</v>
      </c>
      <c r="D8" t="str">
        <v>DirtyPrice</v>
      </c>
      <c r="E8" t="str">
        <v>clean100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tr">
        <v>-Bond101</v>
      </c>
      <c r="B9" t="str">
        <v>CASH</v>
      </c>
      <c r="C9" t="str">
        <v>DirtyPrice</v>
      </c>
      <c r="D9" t="str">
        <v>NPV</v>
      </c>
      <c r="E9" t="str">
        <v>clean101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t="str">
        <v>-Bond102</v>
      </c>
      <c r="B10" t="str">
        <v>NPV</v>
      </c>
      <c r="C10" t="str">
        <v>CASH</v>
      </c>
      <c r="D10" t="str">
        <v>DirtyPrice</v>
      </c>
      <c r="E10" t="str">
        <v>clean102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tr">
        <v>-Bond103</v>
      </c>
      <c r="B11" t="str">
        <v>NPV</v>
      </c>
      <c r="C11" t="str">
        <v>CASH</v>
      </c>
      <c r="D11" t="str">
        <v>DirtyPrice</v>
      </c>
      <c r="E11" t="str">
        <v>clean103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tr">
        <v>-Bond104</v>
      </c>
      <c r="B12" t="str">
        <v>NPV</v>
      </c>
      <c r="C12" t="str">
        <v>CASH</v>
      </c>
      <c r="D12" t="str">
        <v>DirtyPrice</v>
      </c>
      <c r="E12" t="str">
        <v>clean104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tr">
        <v>-Bond105</v>
      </c>
      <c r="B13" t="str">
        <v>NPV</v>
      </c>
      <c r="C13" t="str">
        <v>CASH</v>
      </c>
      <c r="D13" t="str">
        <v>DirtyPrice</v>
      </c>
      <c r="E13" t="str">
        <v>clean105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t="str">
        <v>-Bond106</v>
      </c>
      <c r="B14" t="str">
        <v>CASH</v>
      </c>
      <c r="C14" t="str">
        <v>DirtyPrice</v>
      </c>
      <c r="D14" t="str">
        <v>NPV</v>
      </c>
      <c r="E14" t="str">
        <v>clean106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tr">
        <v>-Bond107</v>
      </c>
      <c r="B15" t="str">
        <v>NPV</v>
      </c>
      <c r="C15" t="str">
        <v>CASH</v>
      </c>
      <c r="D15" t="str">
        <v>DirtyPrice</v>
      </c>
      <c r="E15" t="str">
        <v>clean107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tr">
        <v>-Bond108</v>
      </c>
      <c r="B16" t="str">
        <v>DirtyPrice</v>
      </c>
      <c r="C16" t="str">
        <v>CASH</v>
      </c>
      <c r="D16" t="str">
        <v>NPV</v>
      </c>
      <c r="E16" t="str">
        <v>clean108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tr">
        <v>-Bond109</v>
      </c>
      <c r="B17" t="str">
        <v>DirtyPrice</v>
      </c>
      <c r="C17" t="str">
        <v>CASH</v>
      </c>
      <c r="D17" t="str">
        <v>NPV</v>
      </c>
      <c r="E17" t="str">
        <v>clean109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tr">
        <v>-Bond11</v>
      </c>
      <c r="B18" t="str">
        <v>NPV</v>
      </c>
      <c r="C18" t="str">
        <v>DirtyPrice</v>
      </c>
      <c r="D18" t="str">
        <v>CASH</v>
      </c>
      <c r="E18" t="str">
        <v>clean11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tr">
        <v>-Bond110</v>
      </c>
      <c r="B19" t="str">
        <v>NPV</v>
      </c>
      <c r="C19" t="str">
        <v>CASH</v>
      </c>
      <c r="D19" t="str">
        <v>DirtyPrice</v>
      </c>
      <c r="E19" t="str">
        <v>clean110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tr">
        <v>-Bond111</v>
      </c>
      <c r="B20" t="str">
        <v>DirtyPrice</v>
      </c>
      <c r="C20" t="str">
        <v>NPV</v>
      </c>
      <c r="D20" t="str">
        <v>CASH</v>
      </c>
      <c r="E20" t="str">
        <v>clean111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tr">
        <v>-Bond112</v>
      </c>
      <c r="B21" t="str">
        <v>DirtyPrice</v>
      </c>
      <c r="C21" t="str">
        <v>NPV</v>
      </c>
      <c r="D21" t="str">
        <v>CASH</v>
      </c>
      <c r="E21" t="str">
        <v>clean112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tr">
        <v>-Bond113</v>
      </c>
      <c r="B22" t="str">
        <v>CASH</v>
      </c>
      <c r="C22" t="str">
        <v>NPV</v>
      </c>
      <c r="D22" t="str">
        <v>DirtyPrice</v>
      </c>
      <c r="E22" t="str">
        <v>clean113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t="str">
        <v>-Bond114</v>
      </c>
      <c r="B23" t="str">
        <v>NPV</v>
      </c>
      <c r="C23" t="str">
        <v>CASH</v>
      </c>
      <c r="D23" t="str">
        <v>DirtyPrice</v>
      </c>
      <c r="E23" t="str">
        <v>clean114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t="str">
        <v>-Bond115</v>
      </c>
      <c r="B24" t="str">
        <v>NPV</v>
      </c>
      <c r="C24" t="str">
        <v>CASH</v>
      </c>
      <c r="D24" t="str">
        <v>DirtyPrice</v>
      </c>
      <c r="E24" t="str">
        <v>clean115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t="str">
        <v>-Bond116</v>
      </c>
      <c r="B25" t="str">
        <v>NPV</v>
      </c>
      <c r="C25" t="str">
        <v>DirtyPrice</v>
      </c>
      <c r="D25" t="str">
        <v>CASH</v>
      </c>
      <c r="E25" t="str">
        <v>clean116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tr">
        <v>-Bond117</v>
      </c>
      <c r="B26" t="str">
        <v>NPV</v>
      </c>
      <c r="C26" t="str">
        <v>CASH</v>
      </c>
      <c r="D26" t="str">
        <v>DirtyPrice</v>
      </c>
      <c r="E26" t="str">
        <v>clean117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tr">
        <v>-Bond118</v>
      </c>
      <c r="B27" t="str">
        <v>NPV</v>
      </c>
      <c r="C27" t="str">
        <v>CASH</v>
      </c>
      <c r="D27" t="str">
        <v>DirtyPrice</v>
      </c>
      <c r="E27" t="str">
        <v>clean118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t="str">
        <v>-Bond119</v>
      </c>
      <c r="B28" t="str">
        <v>NPV</v>
      </c>
      <c r="C28" t="str">
        <v>CASH</v>
      </c>
      <c r="D28" t="str">
        <v>DirtyPrice</v>
      </c>
      <c r="E28" t="str">
        <v>clean119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tr">
        <v>-Bond12</v>
      </c>
      <c r="B29" t="str">
        <v>DirtyPrice</v>
      </c>
      <c r="C29" t="str">
        <v>NPV</v>
      </c>
      <c r="D29" t="str">
        <v>CASH</v>
      </c>
      <c r="E29" t="str">
        <v>clean12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tr">
        <v>-Bond120</v>
      </c>
      <c r="B30" t="str">
        <v>DirtyPrice</v>
      </c>
      <c r="C30" t="str">
        <v>NPV</v>
      </c>
      <c r="D30" t="str">
        <v>CASH</v>
      </c>
      <c r="E30" t="str">
        <v>clean120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tr">
        <v>-Bond13</v>
      </c>
      <c r="B31" t="str">
        <v>CASH</v>
      </c>
      <c r="C31" t="str">
        <v>clean13</v>
      </c>
      <c r="D31" t="str">
        <v>NPV</v>
      </c>
      <c r="E31" t="str">
        <v>DirtyPrice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tr">
        <v>-Bond14</v>
      </c>
      <c r="B32" t="str">
        <v>clean14</v>
      </c>
      <c r="C32" t="str">
        <v>CASH</v>
      </c>
      <c r="D32" t="str">
        <v>NPV</v>
      </c>
      <c r="E32" t="str">
        <v>DirtyPrice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tr">
        <v>-Bond15</v>
      </c>
      <c r="B33" t="str">
        <v>CASH</v>
      </c>
      <c r="C33" t="str">
        <v>NPV</v>
      </c>
      <c r="D33" t="str">
        <v>DirtyPrice</v>
      </c>
      <c r="E33" t="str">
        <v>clean15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tr">
        <v>-Bond16</v>
      </c>
      <c r="B34" t="str">
        <v>NPV</v>
      </c>
      <c r="C34" t="str">
        <v>CASH</v>
      </c>
      <c r="D34" t="str">
        <v>DirtyPrice</v>
      </c>
      <c r="E34" t="str">
        <v>clean16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tr">
        <v>-Bond17</v>
      </c>
      <c r="B35" t="str">
        <v>DirtyPrice</v>
      </c>
      <c r="C35" t="str">
        <v>CASH</v>
      </c>
      <c r="D35" t="str">
        <v>clean17</v>
      </c>
      <c r="E35" t="str">
        <v>NPV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tr">
        <v>-Bond18</v>
      </c>
      <c r="B36" t="str">
        <v>CASH</v>
      </c>
      <c r="C36" t="str">
        <v>DirtyPrice</v>
      </c>
      <c r="D36" t="str">
        <v>clean18</v>
      </c>
      <c r="E36" t="str">
        <v>NPV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tr">
        <v>-Bond19</v>
      </c>
      <c r="B37" t="str">
        <v>DirtyPrice</v>
      </c>
      <c r="C37" t="str">
        <v>clean19</v>
      </c>
      <c r="D37" t="str">
        <v>NPV</v>
      </c>
      <c r="E37" t="str">
        <v>CASH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tr">
        <v>-Bond2</v>
      </c>
      <c r="B38" t="str">
        <v>CASH</v>
      </c>
      <c r="C38" t="str">
        <v>NPV</v>
      </c>
      <c r="D38" t="str">
        <v>DirtyPrice</v>
      </c>
      <c r="E38" t="str">
        <v>clean2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tr">
        <v>-Bond20</v>
      </c>
      <c r="B39" t="str">
        <v>clean20</v>
      </c>
      <c r="C39" t="str">
        <v>NPV</v>
      </c>
      <c r="D39" t="str">
        <v>CASH</v>
      </c>
      <c r="E39" t="str">
        <v>DirtyPrice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tr">
        <v>-Bond21</v>
      </c>
      <c r="B40" t="str">
        <v>NPV</v>
      </c>
      <c r="C40" t="str">
        <v>clean21</v>
      </c>
      <c r="D40" t="str">
        <v>DirtyPrice</v>
      </c>
      <c r="E40" t="str">
        <v>CASH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tr">
        <v>-Bond22</v>
      </c>
      <c r="B41" t="str">
        <v>NPV</v>
      </c>
      <c r="C41" t="str">
        <v>CASH</v>
      </c>
      <c r="D41" t="str">
        <v>DirtyPrice</v>
      </c>
      <c r="E41" t="str">
        <v>clean22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tr">
        <v>-Bond23</v>
      </c>
      <c r="B42" t="str">
        <v>NPV</v>
      </c>
      <c r="C42" t="str">
        <v>CASH</v>
      </c>
      <c r="D42" t="str">
        <v>DirtyPrice</v>
      </c>
      <c r="E42" t="str">
        <v>clean23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tr">
        <v>-Bond24</v>
      </c>
      <c r="B43" t="str">
        <v>NPV</v>
      </c>
      <c r="C43" t="str">
        <v>CASH</v>
      </c>
      <c r="D43" t="str">
        <v>DirtyPrice</v>
      </c>
      <c r="E43" t="str">
        <v>clean24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tr">
        <v>-Bond25</v>
      </c>
      <c r="B44" t="str">
        <v>NPV</v>
      </c>
      <c r="C44" t="str">
        <v>CASH</v>
      </c>
      <c r="D44" t="str">
        <v>DirtyPrice</v>
      </c>
      <c r="E44" t="str">
        <v>clean25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tr">
        <v>-Bond26</v>
      </c>
      <c r="B45" t="str">
        <v>NPV</v>
      </c>
      <c r="C45" t="str">
        <v>CASH</v>
      </c>
      <c r="D45" t="str">
        <v>DirtyPrice</v>
      </c>
      <c r="E45" t="str">
        <v>clean26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tr">
        <v>-Bond27</v>
      </c>
      <c r="B46" t="str">
        <v>CASH</v>
      </c>
      <c r="C46" t="str">
        <v>DirtyPrice</v>
      </c>
      <c r="D46" t="str">
        <v>NPV</v>
      </c>
      <c r="E46" t="str">
        <v>clean27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tr">
        <v>-Bond28</v>
      </c>
      <c r="B47" t="str">
        <v>NPV</v>
      </c>
      <c r="C47" t="str">
        <v>DirtyPrice</v>
      </c>
      <c r="D47" t="str">
        <v>CASH</v>
      </c>
      <c r="E47" t="str">
        <v>clean28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tr">
        <v>-Bond29</v>
      </c>
      <c r="B48" t="str">
        <v>CASH</v>
      </c>
      <c r="C48" t="str">
        <v>DirtyPrice</v>
      </c>
      <c r="D48" t="str">
        <v>NPV</v>
      </c>
      <c r="E48" t="str">
        <v>clean29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tr">
        <v>-Bond3</v>
      </c>
      <c r="B49" t="str">
        <v>NPV</v>
      </c>
      <c r="C49" t="str">
        <v>CASH</v>
      </c>
      <c r="D49" t="str">
        <v>clean3</v>
      </c>
      <c r="E49" t="str">
        <v>DirtyPrice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tr">
        <v>-Bond30</v>
      </c>
      <c r="B50" t="str">
        <v>NPV</v>
      </c>
      <c r="C50" t="str">
        <v>DirtyPrice</v>
      </c>
      <c r="D50" t="str">
        <v>CASH</v>
      </c>
      <c r="E50" t="str">
        <v>clean30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t="str">
        <v>-Bond31</v>
      </c>
      <c r="B51" t="str">
        <v>CASH</v>
      </c>
      <c r="C51" t="str">
        <v>NPV</v>
      </c>
      <c r="D51" t="str">
        <v>DirtyPrice</v>
      </c>
      <c r="E51" t="str">
        <v>clean31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t="str">
        <v>-Bond32</v>
      </c>
      <c r="B52" t="str">
        <v>DirtyPrice</v>
      </c>
      <c r="C52" t="str">
        <v>CASH</v>
      </c>
      <c r="D52" t="str">
        <v>NPV</v>
      </c>
      <c r="E52" t="str">
        <v>clean32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t="str">
        <v>-Bond33</v>
      </c>
      <c r="B53" t="str">
        <v>CASH</v>
      </c>
      <c r="C53" t="str">
        <v>DirtyPrice</v>
      </c>
      <c r="D53" t="str">
        <v>NPV</v>
      </c>
      <c r="E53" t="str">
        <v>clean33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t="str">
        <v>-Bond34</v>
      </c>
      <c r="B54" t="str">
        <v>DirtyPrice</v>
      </c>
      <c r="C54" t="str">
        <v>NPV</v>
      </c>
      <c r="D54" t="str">
        <v>CASH</v>
      </c>
      <c r="E54" t="str">
        <v>clean34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t="str">
        <v>-Bond35</v>
      </c>
      <c r="B55" t="str">
        <v>NPV</v>
      </c>
      <c r="C55" t="str">
        <v>CASH</v>
      </c>
      <c r="D55" t="str">
        <v>DirtyPrice</v>
      </c>
      <c r="E55" t="str">
        <v>clean35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tr">
        <v>-Bond36</v>
      </c>
      <c r="B56" t="str">
        <v>NPV</v>
      </c>
      <c r="C56" t="str">
        <v>CASH</v>
      </c>
      <c r="D56" t="str">
        <v>DirtyPrice</v>
      </c>
      <c r="E56" t="str">
        <v>clean36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tr">
        <v>-Bond37</v>
      </c>
      <c r="B57" t="str">
        <v>NPV</v>
      </c>
      <c r="C57" t="str">
        <v>CASH</v>
      </c>
      <c r="D57" t="str">
        <v>DirtyPrice</v>
      </c>
      <c r="E57" t="str">
        <v>clean37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tr">
        <v>-Bond38</v>
      </c>
      <c r="B58" t="str">
        <v>NPV</v>
      </c>
      <c r="C58" t="str">
        <v>CASH</v>
      </c>
      <c r="D58" t="str">
        <v>DirtyPrice</v>
      </c>
      <c r="E58" t="str">
        <v>clean38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tr">
        <v>-Bond39</v>
      </c>
      <c r="B59" t="str">
        <v>CASH</v>
      </c>
      <c r="C59" t="str">
        <v>DirtyPrice</v>
      </c>
      <c r="D59" t="str">
        <v>NPV</v>
      </c>
      <c r="E59" t="str">
        <v>clean39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tr">
        <v>-Bond4</v>
      </c>
      <c r="B60" t="str">
        <v>NPV</v>
      </c>
      <c r="C60" t="str">
        <v>CASH</v>
      </c>
      <c r="D60" t="str">
        <v>DirtyPrice</v>
      </c>
      <c r="E60" t="str">
        <v>clean4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tr">
        <v>-Bond40</v>
      </c>
      <c r="B61" t="str">
        <v>DirtyPrice</v>
      </c>
      <c r="C61" t="str">
        <v>CASH</v>
      </c>
      <c r="D61" t="str">
        <v>NPV</v>
      </c>
      <c r="E61" t="str">
        <v>clean40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tr">
        <v>-Bond41</v>
      </c>
      <c r="B62" t="str">
        <v>NPV</v>
      </c>
      <c r="C62" t="str">
        <v>DirtyPrice</v>
      </c>
      <c r="D62" t="str">
        <v>CASH</v>
      </c>
      <c r="E62" t="str">
        <v>clean41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tr">
        <v>-Bond42</v>
      </c>
      <c r="B63" t="str">
        <v>NPV</v>
      </c>
      <c r="C63" t="str">
        <v>CASH</v>
      </c>
      <c r="D63" t="str">
        <v>DirtyPrice</v>
      </c>
      <c r="E63" t="str">
        <v>clean42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tr">
        <v>-Bond43</v>
      </c>
      <c r="B64" t="str">
        <v>NPV</v>
      </c>
      <c r="C64" t="str">
        <v>CASH</v>
      </c>
      <c r="D64" t="str">
        <v>DirtyPrice</v>
      </c>
      <c r="E64" t="str">
        <v>clean43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t="str">
        <v>-Bond44</v>
      </c>
      <c r="B65" t="str">
        <v>NPV</v>
      </c>
      <c r="C65" t="str">
        <v>CASH</v>
      </c>
      <c r="D65" t="str">
        <v>DirtyPrice</v>
      </c>
      <c r="E65" t="str">
        <v>clean44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 t="str">
        <v>-Bond45</v>
      </c>
      <c r="B66" t="str">
        <v>CASH</v>
      </c>
      <c r="C66" t="str">
        <v>NPV</v>
      </c>
      <c r="D66" t="str">
        <v>DirtyPrice</v>
      </c>
      <c r="E66" t="str">
        <v>clean45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 t="str">
        <v>-Bond46</v>
      </c>
      <c r="B67" t="str">
        <v>NPV</v>
      </c>
      <c r="C67" t="str">
        <v>DirtyPrice</v>
      </c>
      <c r="D67" t="str">
        <v>CASH</v>
      </c>
      <c r="E67" t="str">
        <v>clean46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t="str">
        <v>-Bond47</v>
      </c>
      <c r="B68" t="str">
        <v>NPV</v>
      </c>
      <c r="C68" t="str">
        <v>CASH</v>
      </c>
      <c r="D68" t="str">
        <v>DirtyPrice</v>
      </c>
      <c r="E68" t="str">
        <v>clean47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tr">
        <v>-Bond48</v>
      </c>
      <c r="B69" t="str">
        <v>DirtyPrice</v>
      </c>
      <c r="C69" t="str">
        <v>NPV</v>
      </c>
      <c r="D69" t="str">
        <v>CASH</v>
      </c>
      <c r="E69" t="str">
        <v>clean48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tr">
        <v>-Bond49</v>
      </c>
      <c r="B70" t="str">
        <v>CASH</v>
      </c>
      <c r="C70" t="str">
        <v>NPV</v>
      </c>
      <c r="D70" t="str">
        <v>DirtyPrice</v>
      </c>
      <c r="E70" t="str">
        <v>clean49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t="str">
        <v>-Bond5</v>
      </c>
      <c r="B71" t="str">
        <v>DirtyPrice</v>
      </c>
      <c r="C71" t="str">
        <v>NPV</v>
      </c>
      <c r="D71" t="str">
        <v>CASH</v>
      </c>
      <c r="E71" t="str">
        <v>clean5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t="str">
        <v>-Bond50</v>
      </c>
      <c r="B72" t="str">
        <v>NPV</v>
      </c>
      <c r="C72" t="str">
        <v>CASH</v>
      </c>
      <c r="D72" t="str">
        <v>DirtyPrice</v>
      </c>
      <c r="E72" t="str">
        <v>clean50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t="str">
        <v>-Bond51</v>
      </c>
      <c r="B73" t="str">
        <v>NPV</v>
      </c>
      <c r="C73" t="str">
        <v>CASH</v>
      </c>
      <c r="D73" t="str">
        <v>DirtyPrice</v>
      </c>
      <c r="E73" t="str">
        <v>clean51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tr">
        <v>-Bond52</v>
      </c>
      <c r="B74" t="str">
        <v>NPV</v>
      </c>
      <c r="C74" t="str">
        <v>CASH</v>
      </c>
      <c r="D74" t="str">
        <v>DirtyPrice</v>
      </c>
      <c r="E74" t="str">
        <v>clean52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t="str">
        <v>-Bond53</v>
      </c>
      <c r="B75" t="str">
        <v>NPV</v>
      </c>
      <c r="C75" t="str">
        <v>CASH</v>
      </c>
      <c r="D75" t="str">
        <v>DirtyPrice</v>
      </c>
      <c r="E75" t="str">
        <v>clean53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 t="str">
        <v>-Bond54</v>
      </c>
      <c r="B76" t="str">
        <v>NPV</v>
      </c>
      <c r="C76" t="str">
        <v>CASH</v>
      </c>
      <c r="D76" t="str">
        <v>DirtyPrice</v>
      </c>
      <c r="E76" t="str">
        <v>clean54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 t="str">
        <v>-Bond55</v>
      </c>
      <c r="B77" t="str">
        <v>DirtyPrice</v>
      </c>
      <c r="C77" t="str">
        <v>CASH</v>
      </c>
      <c r="D77" t="str">
        <v>NPV</v>
      </c>
      <c r="E77" t="str">
        <v>clean55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 t="str">
        <v>-Bond56</v>
      </c>
      <c r="B78" t="str">
        <v>DirtyPrice</v>
      </c>
      <c r="C78" t="str">
        <v>CASH</v>
      </c>
      <c r="D78" t="str">
        <v>NPV</v>
      </c>
      <c r="E78" t="str">
        <v>clean56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 t="str">
        <v>-Bond57</v>
      </c>
      <c r="B79" t="str">
        <v>NPV</v>
      </c>
      <c r="C79" t="str">
        <v>CASH</v>
      </c>
      <c r="D79" t="str">
        <v>DirtyPrice</v>
      </c>
      <c r="E79" t="str">
        <v>clean57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 t="str">
        <v>-Bond58</v>
      </c>
      <c r="B80" t="str">
        <v>DirtyPrice</v>
      </c>
      <c r="C80" t="str">
        <v>NPV</v>
      </c>
      <c r="D80" t="str">
        <v>CASH</v>
      </c>
      <c r="E80" t="str">
        <v>clean58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 t="str">
        <v>-Bond59</v>
      </c>
      <c r="B81" t="str">
        <v>CASH</v>
      </c>
      <c r="C81" t="str">
        <v>NPV</v>
      </c>
      <c r="D81" t="str">
        <v>DirtyPrice</v>
      </c>
      <c r="E81" t="str">
        <v>clean59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t="str">
        <v>-Bond6</v>
      </c>
      <c r="B82" t="str">
        <v>NPV</v>
      </c>
      <c r="C82" t="str">
        <v>CASH</v>
      </c>
      <c r="D82" t="str">
        <v>DirtyPrice</v>
      </c>
      <c r="E82" t="str">
        <v>clean6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 t="str">
        <v>-Bond60</v>
      </c>
      <c r="B83" t="str">
        <v>NPV</v>
      </c>
      <c r="C83" t="str">
        <v>CASH</v>
      </c>
      <c r="D83" t="str">
        <v>DirtyPrice</v>
      </c>
      <c r="E83" t="str">
        <v>clean60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tr">
        <v>-Bond61</v>
      </c>
      <c r="B84" t="str">
        <v>NPV</v>
      </c>
      <c r="C84" t="str">
        <v>CASH</v>
      </c>
      <c r="D84" t="str">
        <v>DirtyPrice</v>
      </c>
      <c r="E84" t="str">
        <v>clean61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 t="str">
        <v>-Bond62</v>
      </c>
      <c r="B85" t="str">
        <v>NPV</v>
      </c>
      <c r="C85" t="str">
        <v>CASH</v>
      </c>
      <c r="D85" t="str">
        <v>DirtyPrice</v>
      </c>
      <c r="E85" t="str">
        <v>clean62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 t="str">
        <v>-Bond63</v>
      </c>
      <c r="B86" t="str">
        <v>NPV</v>
      </c>
      <c r="C86" t="str">
        <v>CASH</v>
      </c>
      <c r="D86" t="str">
        <v>DirtyPrice</v>
      </c>
      <c r="E86" t="str">
        <v>clean63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 t="str">
        <v>-Bond64</v>
      </c>
      <c r="B87" t="str">
        <v>NPV</v>
      </c>
      <c r="C87" t="str">
        <v>CASH</v>
      </c>
      <c r="D87" t="str">
        <v>DirtyPrice</v>
      </c>
      <c r="E87" t="str">
        <v>clean64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t="str">
        <v>-Bond65</v>
      </c>
      <c r="B88" t="str">
        <v>NPV</v>
      </c>
      <c r="C88" t="str">
        <v>CASH</v>
      </c>
      <c r="D88" t="str">
        <v>DirtyPrice</v>
      </c>
      <c r="E88" t="str">
        <v>clean65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tr">
        <v>-Bond66</v>
      </c>
      <c r="B89" t="str">
        <v>CASH</v>
      </c>
      <c r="C89" t="str">
        <v>DirtyPrice</v>
      </c>
      <c r="D89" t="str">
        <v>NPV</v>
      </c>
      <c r="E89" t="str">
        <v>clean66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tr">
        <v>-Bond67</v>
      </c>
      <c r="B90" t="str">
        <v>DirtyPrice</v>
      </c>
      <c r="C90" t="str">
        <v>CASH</v>
      </c>
      <c r="D90" t="str">
        <v>NPV</v>
      </c>
      <c r="E90" t="str">
        <v>clean67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t="str">
        <v>-Bond68</v>
      </c>
      <c r="B91" t="str">
        <v>CASH</v>
      </c>
      <c r="C91" t="str">
        <v>DirtyPrice</v>
      </c>
      <c r="D91" t="str">
        <v>NPV</v>
      </c>
      <c r="E91" t="str">
        <v>clean68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 t="str">
        <v>-Bond69</v>
      </c>
      <c r="B92" t="str">
        <v>NPV</v>
      </c>
      <c r="C92" t="str">
        <v>CASH</v>
      </c>
      <c r="D92" t="str">
        <v>DirtyPrice</v>
      </c>
      <c r="E92" t="str">
        <v>clean69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t="str">
        <v>-Bond7</v>
      </c>
      <c r="B93" t="str">
        <v>CASH</v>
      </c>
      <c r="C93" t="str">
        <v>DirtyPrice</v>
      </c>
      <c r="D93" t="str">
        <v>NPV</v>
      </c>
      <c r="E93" t="str">
        <v>clean7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 t="str">
        <v>-Bond70</v>
      </c>
      <c r="B94" t="str">
        <v>NPV</v>
      </c>
      <c r="C94" t="str">
        <v>CASH</v>
      </c>
      <c r="D94" t="str">
        <v>DirtyPrice</v>
      </c>
      <c r="E94" t="str">
        <v>clean70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 t="str">
        <v>-Bond71</v>
      </c>
      <c r="B95" t="str">
        <v>CASH</v>
      </c>
      <c r="C95" t="str">
        <v>NPV</v>
      </c>
      <c r="D95" t="str">
        <v>DirtyPrice</v>
      </c>
      <c r="E95" t="str">
        <v>clean71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tr">
        <v>-Bond72</v>
      </c>
      <c r="B96" t="str">
        <v>NPV</v>
      </c>
      <c r="C96" t="str">
        <v>CASH</v>
      </c>
      <c r="D96" t="str">
        <v>DirtyPrice</v>
      </c>
      <c r="E96" t="str">
        <v>clean72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t="str">
        <v>-Bond73</v>
      </c>
      <c r="B97" t="str">
        <v>DirtyPrice</v>
      </c>
      <c r="C97" t="str">
        <v>NPV</v>
      </c>
      <c r="D97" t="str">
        <v>CASH</v>
      </c>
      <c r="E97" t="str">
        <v>clean73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 t="str">
        <v>-Bond74</v>
      </c>
      <c r="B98" t="str">
        <v>NPV</v>
      </c>
      <c r="C98" t="str">
        <v>CASH</v>
      </c>
      <c r="D98" t="str">
        <v>DirtyPrice</v>
      </c>
      <c r="E98" t="str">
        <v>clean74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tr">
        <v>-Bond75</v>
      </c>
      <c r="B99" t="str">
        <v>NPV</v>
      </c>
      <c r="C99" t="str">
        <v>CASH</v>
      </c>
      <c r="D99" t="str">
        <v>DirtyPrice</v>
      </c>
      <c r="E99" t="str">
        <v>clean75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 t="str">
        <v>-Bond76</v>
      </c>
      <c r="B100" t="str">
        <v>NPV</v>
      </c>
      <c r="C100" t="str">
        <v>DirtyPrice</v>
      </c>
      <c r="D100" t="str">
        <v>CASH</v>
      </c>
      <c r="E100" t="str">
        <v>clean76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t="str">
        <v>-Bond77</v>
      </c>
      <c r="B101" t="str">
        <v>CASH</v>
      </c>
      <c r="C101" t="str">
        <v>DirtyPrice</v>
      </c>
      <c r="D101" t="str">
        <v>NPV</v>
      </c>
      <c r="E101" t="str">
        <v>clean77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 t="str">
        <v>-Bond78</v>
      </c>
      <c r="B102" t="str">
        <v>NPV</v>
      </c>
      <c r="C102" t="str">
        <v>CASH</v>
      </c>
      <c r="D102" t="str">
        <v>DirtyPrice</v>
      </c>
      <c r="E102" t="str">
        <v>clean78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 t="str">
        <v>-Bond79</v>
      </c>
      <c r="B103" t="str">
        <v>NPV</v>
      </c>
      <c r="C103" t="str">
        <v>CASH</v>
      </c>
      <c r="D103" t="str">
        <v>DirtyPrice</v>
      </c>
      <c r="E103" t="str">
        <v>clean79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 t="str">
        <v>-Bond8</v>
      </c>
      <c r="B104" t="str">
        <v>DirtyPrice</v>
      </c>
      <c r="C104" t="str">
        <v>NPV</v>
      </c>
      <c r="D104" t="str">
        <v>CASH</v>
      </c>
      <c r="E104" t="str">
        <v>clean8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 t="str">
        <v>-Bond80</v>
      </c>
      <c r="B105" t="str">
        <v>DirtyPrice</v>
      </c>
      <c r="C105" t="str">
        <v>NPV</v>
      </c>
      <c r="D105" t="str">
        <v>CASH</v>
      </c>
      <c r="E105" t="str">
        <v>clean80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 t="str">
        <v>-Bond81</v>
      </c>
      <c r="B106" t="str">
        <v>CASH</v>
      </c>
      <c r="C106" t="str">
        <v>NPV</v>
      </c>
      <c r="D106" t="str">
        <v>DirtyPrice</v>
      </c>
      <c r="E106" t="str">
        <v>clean81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 t="str">
        <v>-Bond82</v>
      </c>
      <c r="B107" t="str">
        <v>CASH</v>
      </c>
      <c r="C107" t="str">
        <v>DirtyPrice</v>
      </c>
      <c r="D107" t="str">
        <v>NPV</v>
      </c>
      <c r="E107" t="str">
        <v>clean82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 t="str">
        <v>-Bond83</v>
      </c>
      <c r="B108" t="str">
        <v>NPV</v>
      </c>
      <c r="C108" t="str">
        <v>DirtyPrice</v>
      </c>
      <c r="D108" t="str">
        <v>CASH</v>
      </c>
      <c r="E108" t="str">
        <v>clean83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 t="str">
        <v>-Bond84</v>
      </c>
      <c r="B109" t="str">
        <v>NPV</v>
      </c>
      <c r="C109" t="str">
        <v>CASH</v>
      </c>
      <c r="D109" t="str">
        <v>DirtyPrice</v>
      </c>
      <c r="E109" t="str">
        <v>clean84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 t="str">
        <v>-Bond85</v>
      </c>
      <c r="B110" t="str">
        <v>CASH</v>
      </c>
      <c r="C110" t="str">
        <v>DirtyPrice</v>
      </c>
      <c r="D110" t="str">
        <v>NPV</v>
      </c>
      <c r="E110" t="str">
        <v>clean85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 t="str">
        <v>-Bond86</v>
      </c>
      <c r="B111" t="str">
        <v>CASH</v>
      </c>
      <c r="C111" t="str">
        <v>DirtyPrice</v>
      </c>
      <c r="D111" t="str">
        <v>NPV</v>
      </c>
      <c r="E111" t="str">
        <v>clean86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 t="str">
        <v>-Bond87</v>
      </c>
      <c r="B112" t="str">
        <v>CASH</v>
      </c>
      <c r="C112" t="str">
        <v>NPV</v>
      </c>
      <c r="D112" t="str">
        <v>DirtyPrice</v>
      </c>
      <c r="E112" t="str">
        <v>clean87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tr">
        <v>-Bond88</v>
      </c>
      <c r="B113" t="str">
        <v>NPV</v>
      </c>
      <c r="C113" t="str">
        <v>CASH</v>
      </c>
      <c r="D113" t="str">
        <v>DirtyPrice</v>
      </c>
      <c r="E113" t="str">
        <v>clean88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 t="str">
        <v>-Bond89</v>
      </c>
      <c r="B114" t="str">
        <v>DirtyPrice</v>
      </c>
      <c r="C114" t="str">
        <v>NPV</v>
      </c>
      <c r="D114" t="str">
        <v>CASH</v>
      </c>
      <c r="E114" t="str">
        <v>clean89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tr">
        <v>-Bond9</v>
      </c>
      <c r="B115" t="str">
        <v>CASH</v>
      </c>
      <c r="C115" t="str">
        <v>NPV</v>
      </c>
      <c r="D115" t="str">
        <v>DirtyPrice</v>
      </c>
      <c r="E115" t="str">
        <v>clean9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 t="str">
        <v>-Bond90</v>
      </c>
      <c r="B116" t="str">
        <v>NPV</v>
      </c>
      <c r="C116" t="str">
        <v>CASH</v>
      </c>
      <c r="D116" t="str">
        <v>DirtyPrice</v>
      </c>
      <c r="E116" t="str">
        <v>clean90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 t="str">
        <v>-Bond91</v>
      </c>
      <c r="B117" t="str">
        <v>CASH</v>
      </c>
      <c r="C117" t="str">
        <v>NPV</v>
      </c>
      <c r="D117" t="str">
        <v>DirtyPrice</v>
      </c>
      <c r="E117" t="str">
        <v>clean91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 t="str">
        <v>-Bond92</v>
      </c>
      <c r="B118" t="str">
        <v>NPV</v>
      </c>
      <c r="C118" t="str">
        <v>CASH</v>
      </c>
      <c r="D118" t="str">
        <v>DirtyPrice</v>
      </c>
      <c r="E118" t="str">
        <v>clean92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 t="str">
        <v>-Bond93</v>
      </c>
      <c r="B119" t="str">
        <v>NPV</v>
      </c>
      <c r="C119" t="str">
        <v>CASH</v>
      </c>
      <c r="D119" t="str">
        <v>DirtyPrice</v>
      </c>
      <c r="E119" t="str">
        <v>clean93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 t="str">
        <v>-Bond94</v>
      </c>
      <c r="B120" t="str">
        <v>NPV</v>
      </c>
      <c r="C120" t="str">
        <v>CASH</v>
      </c>
      <c r="D120" t="str">
        <v>DirtyPrice</v>
      </c>
      <c r="E120" t="str">
        <v>clean94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 t="str">
        <v>-Bond95</v>
      </c>
      <c r="B121" t="str">
        <v>NPV</v>
      </c>
      <c r="C121" t="str">
        <v>CASH</v>
      </c>
      <c r="D121" t="str">
        <v>DirtyPrice</v>
      </c>
      <c r="E121" t="str">
        <v>clean95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tr">
        <v>-Bond96</v>
      </c>
      <c r="B122" t="str">
        <v>DirtyPrice</v>
      </c>
      <c r="C122" t="str">
        <v>CASH</v>
      </c>
      <c r="D122" t="str">
        <v>NPV</v>
      </c>
      <c r="E122" t="str">
        <v>clean96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 t="str">
        <v>-Bond97</v>
      </c>
      <c r="B123" t="str">
        <v>DirtyPrice</v>
      </c>
      <c r="C123" t="str">
        <v>NPV</v>
      </c>
      <c r="D123" t="str">
        <v>CASH</v>
      </c>
      <c r="E123" t="str">
        <v>clean97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 t="str">
        <v>-Bond98</v>
      </c>
      <c r="B124" t="str">
        <v>DirtyPrice</v>
      </c>
      <c r="C124" t="str">
        <v>NPV</v>
      </c>
      <c r="D124" t="str">
        <v>CASH</v>
      </c>
      <c r="E124" t="str">
        <v>clean98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 t="str">
        <v>-Bond99</v>
      </c>
      <c r="B125" t="str">
        <v>NPV</v>
      </c>
      <c r="C125" t="str">
        <v>CASH</v>
      </c>
      <c r="D125" t="str">
        <v>DirtyPrice</v>
      </c>
      <c r="E125" t="str">
        <v>clean99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 t="str">
        <v>-calendar</v>
      </c>
      <c r="B126" t="str">
        <v>-Bond85</v>
      </c>
      <c r="C126" t="str">
        <v>-Bond4</v>
      </c>
      <c r="D126" t="str">
        <v>-Bond1</v>
      </c>
      <c r="E126" t="str">
        <v>-Bond120</v>
      </c>
      <c r="F126" t="str">
        <v>-Bond119</v>
      </c>
      <c r="G126" t="str">
        <v>-Bond118</v>
      </c>
      <c r="H126" t="str">
        <v>-Bond117</v>
      </c>
      <c r="I126" t="str">
        <v>-Bond116</v>
      </c>
      <c r="J126" t="str">
        <v>-Bond55</v>
      </c>
      <c r="K126" t="str">
        <v>-Bond115</v>
      </c>
      <c r="L126" t="str">
        <v>-Bond114</v>
      </c>
      <c r="M126" t="str">
        <v>-Bond113</v>
      </c>
      <c r="N126" t="str">
        <v>-Bond112</v>
      </c>
    </row>
    <row r="127" spans="1:14" x14ac:dyDescent="0.35">
      <c r="A127" t="str">
        <v>-dayCount</v>
      </c>
      <c r="B127" t="str">
        <v>-Bond85</v>
      </c>
      <c r="C127" t="str">
        <v>-Bond4</v>
      </c>
      <c r="D127" t="str">
        <v>-Bond1</v>
      </c>
      <c r="E127" t="str">
        <v>-Bond120</v>
      </c>
      <c r="F127" t="str">
        <v>-Bond119</v>
      </c>
      <c r="G127" t="str">
        <v>-Bond118</v>
      </c>
      <c r="H127" t="str">
        <v>-Bond117</v>
      </c>
      <c r="I127" t="str">
        <v>-Bond116</v>
      </c>
      <c r="J127" t="str">
        <v>-Bond55</v>
      </c>
      <c r="K127" t="str">
        <v>-Bond115</v>
      </c>
      <c r="L127" t="str">
        <v>-Bond114</v>
      </c>
      <c r="M127" t="str">
        <v>-Bond113</v>
      </c>
      <c r="N127" t="str">
        <v>-Bond112</v>
      </c>
    </row>
    <row r="128" spans="1:14" x14ac:dyDescent="0.35">
      <c r="A128" s="20" t="str">
        <v>-EngineFlatYield1</v>
      </c>
      <c r="B128" t="str">
        <v>-Bond4</v>
      </c>
      <c r="C128" t="str">
        <v>-Bond1</v>
      </c>
      <c r="D128" t="str">
        <v>-Bond30</v>
      </c>
      <c r="E128" t="str">
        <v>-Bond29</v>
      </c>
      <c r="F128" t="str">
        <v>-Bond28</v>
      </c>
      <c r="G128" t="str">
        <v>-Bond27</v>
      </c>
      <c r="H128" t="str">
        <v>-Bond26</v>
      </c>
      <c r="I128" t="str">
        <v>-Bond25</v>
      </c>
      <c r="J128" t="str">
        <v>-Bond24</v>
      </c>
      <c r="K128" t="str">
        <v>-Bond23</v>
      </c>
      <c r="L128" t="str">
        <v>-Bond22</v>
      </c>
      <c r="M128" t="str">
        <v>-Bond21</v>
      </c>
      <c r="N128" t="str">
        <v>-Bond20</v>
      </c>
    </row>
    <row r="129" spans="1:14" x14ac:dyDescent="0.35">
      <c r="A129" t="str">
        <v>-EngineFlatYield2</v>
      </c>
      <c r="B129" t="str">
        <v>-Bond60</v>
      </c>
      <c r="C129" t="str">
        <v>-Bond59</v>
      </c>
      <c r="D129" t="str">
        <v>-Bond58</v>
      </c>
      <c r="E129" t="str">
        <v>-Bond56</v>
      </c>
      <c r="F129" t="str">
        <v>-Bond55</v>
      </c>
      <c r="G129" t="str">
        <v>-Bond57</v>
      </c>
      <c r="H129" t="str">
        <v>-Bond54</v>
      </c>
      <c r="I129" t="str">
        <v>-Bond53</v>
      </c>
      <c r="J129" t="str">
        <v>-Bond52</v>
      </c>
      <c r="K129" t="str">
        <v>-Bond51</v>
      </c>
      <c r="L129" t="str">
        <v>-Bond50</v>
      </c>
      <c r="M129" t="str">
        <v>-Bond49</v>
      </c>
      <c r="N129" t="str">
        <v>-Bond48</v>
      </c>
    </row>
    <row r="130" spans="1:14" x14ac:dyDescent="0.35">
      <c r="A130" t="str">
        <v>-EngineFlatYield3</v>
      </c>
      <c r="B130" t="str">
        <v>-Bond90</v>
      </c>
      <c r="C130" t="str">
        <v>-Bond89</v>
      </c>
      <c r="D130" t="str">
        <v>-Bond88</v>
      </c>
      <c r="E130" t="str">
        <v>-Bond87</v>
      </c>
      <c r="F130" t="str">
        <v>-Bond85</v>
      </c>
      <c r="G130" t="str">
        <v>-Bond86</v>
      </c>
      <c r="H130" t="str">
        <v>-Bond84</v>
      </c>
      <c r="I130" t="str">
        <v>-Bond83</v>
      </c>
      <c r="J130" t="str">
        <v>-Bond82</v>
      </c>
      <c r="K130" t="str">
        <v>-Bond81</v>
      </c>
      <c r="L130" t="str">
        <v>-Bond80</v>
      </c>
      <c r="M130" t="str">
        <v>-Bond79</v>
      </c>
      <c r="N130" t="str">
        <v>-Bond78</v>
      </c>
    </row>
    <row r="131" spans="1:14" x14ac:dyDescent="0.35">
      <c r="A131" s="20" t="str">
        <v>-EngineFlatYield4</v>
      </c>
      <c r="B131" t="str">
        <v>-Bond120</v>
      </c>
      <c r="C131" t="str">
        <v>-Bond119</v>
      </c>
      <c r="D131" t="str">
        <v>-Bond118</v>
      </c>
      <c r="E131" t="str">
        <v>-Bond117</v>
      </c>
      <c r="F131" t="str">
        <v>-Bond116</v>
      </c>
      <c r="G131" t="str">
        <v>-Bond115</v>
      </c>
      <c r="H131" t="str">
        <v>-Bond114</v>
      </c>
      <c r="I131" t="str">
        <v>-Bond113</v>
      </c>
      <c r="J131" t="str">
        <v>-Bond112</v>
      </c>
      <c r="K131" t="str">
        <v>-Bond111</v>
      </c>
      <c r="L131" t="str">
        <v>-Bond110</v>
      </c>
      <c r="M131" t="str">
        <v>-Bond109</v>
      </c>
      <c r="N131" t="str">
        <v>-Bond108</v>
      </c>
    </row>
    <row r="132" spans="1:14" x14ac:dyDescent="0.35">
      <c r="A132" t="str">
        <v>-exCoupon</v>
      </c>
      <c r="B132" t="str">
        <v>-Bond85</v>
      </c>
      <c r="C132" t="str">
        <v>-Bond4</v>
      </c>
      <c r="D132" t="str">
        <v>-Bond1</v>
      </c>
      <c r="E132" t="str">
        <v>-Bond120</v>
      </c>
      <c r="F132" t="str">
        <v>-Bond119</v>
      </c>
      <c r="G132" t="str">
        <v>-Bond118</v>
      </c>
      <c r="H132" t="str">
        <v>-Bond117</v>
      </c>
      <c r="I132" t="str">
        <v>-Bond116</v>
      </c>
      <c r="J132" t="str">
        <v>-Bond55</v>
      </c>
      <c r="K132" t="str">
        <v>-Bond115</v>
      </c>
      <c r="L132" t="str">
        <v>-Bond114</v>
      </c>
      <c r="M132" t="str">
        <v>-Bond113</v>
      </c>
      <c r="N132" t="str">
        <v>-Bond112</v>
      </c>
    </row>
    <row r="133" spans="1:14" x14ac:dyDescent="0.35">
      <c r="A133" t="str">
        <v>-lapse1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 t="str">
        <v>-lapse10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 t="str">
        <v>-lapse100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 t="str">
        <v>-lapse101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tr">
        <v>-lapse102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 t="str">
        <v>-lapse103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 t="str">
        <v>-lapse104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tr">
        <v>-lapse105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 t="str">
        <v>-lapse106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 t="str">
        <v>-lapse107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 t="str">
        <v>-lapse108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 t="str">
        <v>-lapse109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 t="str">
        <v>-lapse11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 t="str">
        <v>-lapse110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 t="str">
        <v>-lapse111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 t="str">
        <v>-lapse112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tr">
        <v>-lapse113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 t="str">
        <v>-lapse114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 t="str">
        <v>-lapse115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tr">
        <v>-lapse116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 t="str">
        <v>-lapse117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 t="str">
        <v>-lapse118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 t="str">
        <v>-lapse119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 t="str">
        <v>-lapse12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 t="str">
        <v>-lapse120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 t="str">
        <v>-lapse13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 t="str">
        <v>-lapse14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 t="str">
        <v>-lapse15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tr">
        <v>-lapse16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 t="str">
        <v>-lapse17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tr">
        <v>-lapse18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tr">
        <v>-lapse19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tr">
        <v>-lapse2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 t="str">
        <v>-lapse20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 t="str">
        <v>-lapse21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 t="str">
        <v>-lapse22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 t="str">
        <v>-lapse23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 t="str">
        <v>-lapse24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 t="str">
        <v>-lapse25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 t="str">
        <v>-lapse26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 t="str">
        <v>-lapse27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 t="str">
        <v>-lapse28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tr">
        <v>-lapse29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tr">
        <v>-lapse3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tr">
        <v>-lapse30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tr">
        <v>-lapse31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 t="str">
        <v>-lapse32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tr">
        <v>-lapse33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 t="str">
        <v>-lapse34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 t="str">
        <v>-lapse35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 t="str">
        <v>-lapse36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t="str">
        <v>-lapse37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tr">
        <v>-lapse38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tr">
        <v>-lapse39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tr">
        <v>-lapse4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 t="str">
        <v>-lapse40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tr">
        <v>-lapse41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 t="str">
        <v>-lapse42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tr">
        <v>-lapse43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 t="str">
        <v>-lapse44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tr">
        <v>-lapse45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tr">
        <v>-lapse46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tr">
        <v>-lapse47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 t="str">
        <v>-lapse48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 t="str">
        <v>-lapse49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tr">
        <v>-lapse5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 t="str">
        <v>-lapse50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 t="str">
        <v>-lapse51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tr">
        <v>-lapse52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tr">
        <v>-lapse53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tr">
        <v>-lapse54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 t="str">
        <v>-lapse55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tr">
        <v>-lapse56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tr">
        <v>-lapse57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tr">
        <v>-lapse58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 t="str">
        <v>-lapse59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 t="str">
        <v>-lapse6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 t="str">
        <v>-lapse60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 t="str">
        <v>-lapse61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 t="str">
        <v>-lapse62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 t="str">
        <v>-lapse63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tr">
        <v>-lapse64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 t="str">
        <v>-lapse65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tr">
        <v>-lapse66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tr">
        <v>-lapse67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tr">
        <v>-lapse68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tr">
        <v>-lapse69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tr">
        <v>-lapse7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tr">
        <v>-lapse70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 t="str">
        <v>-lapse71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 t="str">
        <v>-lapse72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t="str">
        <v>-lapse73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tr">
        <v>-lapse74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tr">
        <v>-lapse75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tr">
        <v>-lapse76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tr">
        <v>-lapse77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t="str">
        <v>-lapse78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 t="str">
        <v>-lapse79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 t="str">
        <v>-lapse8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 t="str">
        <v>-lapse80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 t="str">
        <v>-lapse81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 t="str">
        <v>-lapse82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 t="str">
        <v>-lapse83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 t="str">
        <v>-lapse84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 t="str">
        <v>-lapse85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 t="str">
        <v>-lapse86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tr">
        <v>-lapse87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tr">
        <v>-lapse88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 t="str">
        <v>-lapse89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t="str">
        <v>-lapse9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tr">
        <v>-lapse90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tr">
        <v>-lapse91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tr">
        <v>-lapse92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 t="str">
        <v>-lapse93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tr">
        <v>-lapse94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t="str">
        <v>-lapse95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 t="str">
        <v>-lapse96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 t="str">
        <v>-lapse97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 t="str">
        <v>-lapse98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 t="str">
        <v>-lapse99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tr">
        <v>-Mat1</v>
      </c>
      <c r="B253" t="str">
        <v>-Mat1FreqS</v>
      </c>
      <c r="C253" t="str">
        <v>-Mat1FreqA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tr">
        <v>-Mat1FreqA</v>
      </c>
      <c r="B254" t="str">
        <v>-Bond116</v>
      </c>
      <c r="C254" t="str">
        <v>-Bond111</v>
      </c>
      <c r="D254" t="str">
        <v>-Bond106</v>
      </c>
      <c r="E254" t="str">
        <v>-Bond86</v>
      </c>
      <c r="F254" t="str">
        <v>-Bond81</v>
      </c>
      <c r="G254" t="str">
        <v>-Bond76</v>
      </c>
      <c r="H254" t="str">
        <v>-Bond56</v>
      </c>
      <c r="I254" t="str">
        <v>-Bond51</v>
      </c>
      <c r="J254" t="str">
        <v>-Bond46</v>
      </c>
      <c r="K254" t="str">
        <v>-Bond26</v>
      </c>
      <c r="L254" t="str">
        <v>-Bond21</v>
      </c>
      <c r="M254" t="str">
        <v>-Bond16</v>
      </c>
      <c r="N254">
        <v>0</v>
      </c>
    </row>
    <row r="255" spans="1:14" x14ac:dyDescent="0.35">
      <c r="A255" t="str">
        <v>-Mat1FreqS</v>
      </c>
      <c r="B255" t="str">
        <v>-Bond1</v>
      </c>
      <c r="C255" t="str">
        <v>-Bond101</v>
      </c>
      <c r="D255" t="str">
        <v>-Bond96</v>
      </c>
      <c r="E255" t="str">
        <v>-Bond91</v>
      </c>
      <c r="F255" t="str">
        <v>-Bond71</v>
      </c>
      <c r="G255" t="str">
        <v>-Bond66</v>
      </c>
      <c r="H255" t="str">
        <v>-Bond61</v>
      </c>
      <c r="I255" t="str">
        <v>-Bond41</v>
      </c>
      <c r="J255" t="str">
        <v>-Bond36</v>
      </c>
      <c r="K255" t="str">
        <v>-Bond31</v>
      </c>
      <c r="L255" t="str">
        <v>-Bond11</v>
      </c>
      <c r="M255" t="str">
        <v>-Bond6</v>
      </c>
      <c r="N255">
        <v>0</v>
      </c>
    </row>
    <row r="256" spans="1:14" x14ac:dyDescent="0.35">
      <c r="A256" t="str">
        <v>-Mat2</v>
      </c>
      <c r="B256" t="str">
        <v>-Mat2FreqS</v>
      </c>
      <c r="C256" t="str">
        <v>-Mat2FreqA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tr">
        <v>-Mat2FreqA</v>
      </c>
      <c r="B257" t="str">
        <v>-Bond117</v>
      </c>
      <c r="C257" t="str">
        <v>-Bond112</v>
      </c>
      <c r="D257" t="str">
        <v>-Bond107</v>
      </c>
      <c r="E257" t="str">
        <v>-Bond87</v>
      </c>
      <c r="F257" t="str">
        <v>-Bond82</v>
      </c>
      <c r="G257" t="str">
        <v>-Bond77</v>
      </c>
      <c r="H257" t="str">
        <v>-Bond57</v>
      </c>
      <c r="I257" t="str">
        <v>-Bond52</v>
      </c>
      <c r="J257" t="str">
        <v>-Bond47</v>
      </c>
      <c r="K257" t="str">
        <v>-Bond27</v>
      </c>
      <c r="L257" t="str">
        <v>-Bond22</v>
      </c>
      <c r="M257" t="str">
        <v>-Bond17</v>
      </c>
      <c r="N257">
        <v>0</v>
      </c>
    </row>
    <row r="258" spans="1:14" x14ac:dyDescent="0.35">
      <c r="A258" t="str">
        <v>-Mat2FreqS</v>
      </c>
      <c r="B258" t="str">
        <v>-Bond102</v>
      </c>
      <c r="C258" t="str">
        <v>-Bond97</v>
      </c>
      <c r="D258" t="str">
        <v>-Bond92</v>
      </c>
      <c r="E258" t="str">
        <v>-Bond72</v>
      </c>
      <c r="F258" t="str">
        <v>-Bond67</v>
      </c>
      <c r="G258" t="str">
        <v>-Bond62</v>
      </c>
      <c r="H258" t="str">
        <v>-Bond42</v>
      </c>
      <c r="I258" t="str">
        <v>-Bond37</v>
      </c>
      <c r="J258" t="str">
        <v>-Bond32</v>
      </c>
      <c r="K258" t="str">
        <v>-Bond12</v>
      </c>
      <c r="L258" t="str">
        <v>-Bond7</v>
      </c>
      <c r="M258" t="str">
        <v>-Bond2</v>
      </c>
      <c r="N258">
        <v>0</v>
      </c>
    </row>
    <row r="259" spans="1:14" x14ac:dyDescent="0.35">
      <c r="A259" t="str">
        <v>-Mat3</v>
      </c>
      <c r="B259" t="str">
        <v>-Mat3FreqA</v>
      </c>
      <c r="C259" t="str">
        <v>-Mat3FreqS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 t="str">
        <v>-Mat3FreqA</v>
      </c>
      <c r="B260" t="str">
        <v>-Bond118</v>
      </c>
      <c r="C260" t="str">
        <v>-Bond113</v>
      </c>
      <c r="D260" t="str">
        <v>-Bond108</v>
      </c>
      <c r="E260" t="str">
        <v>-Bond88</v>
      </c>
      <c r="F260" t="str">
        <v>-Bond83</v>
      </c>
      <c r="G260" t="str">
        <v>-Bond78</v>
      </c>
      <c r="H260" t="str">
        <v>-Bond58</v>
      </c>
      <c r="I260" t="str">
        <v>-Bond53</v>
      </c>
      <c r="J260" t="str">
        <v>-Bond48</v>
      </c>
      <c r="K260" t="str">
        <v>-Bond28</v>
      </c>
      <c r="L260" t="str">
        <v>-Bond23</v>
      </c>
      <c r="M260" t="str">
        <v>-Bond18</v>
      </c>
      <c r="N260">
        <v>0</v>
      </c>
    </row>
    <row r="261" spans="1:14" x14ac:dyDescent="0.35">
      <c r="A261" t="str">
        <v>-Mat3FreqS</v>
      </c>
      <c r="B261" t="str">
        <v>-Bond103</v>
      </c>
      <c r="C261" t="str">
        <v>-Bond98</v>
      </c>
      <c r="D261" t="str">
        <v>-Bond93</v>
      </c>
      <c r="E261" t="str">
        <v>-Bond73</v>
      </c>
      <c r="F261" t="str">
        <v>-Bond68</v>
      </c>
      <c r="G261" t="str">
        <v>-Bond63</v>
      </c>
      <c r="H261" t="str">
        <v>-Bond43</v>
      </c>
      <c r="I261" t="str">
        <v>-Bond38</v>
      </c>
      <c r="J261" t="str">
        <v>-Bond33</v>
      </c>
      <c r="K261" t="str">
        <v>-Bond13</v>
      </c>
      <c r="L261" t="str">
        <v>-Bond8</v>
      </c>
      <c r="M261" t="str">
        <v>-Bond3</v>
      </c>
      <c r="N261">
        <v>0</v>
      </c>
    </row>
    <row r="262" spans="1:14" x14ac:dyDescent="0.35">
      <c r="A262" t="str">
        <v>-Mat4</v>
      </c>
      <c r="B262" t="str">
        <v>-Mat4FreqA</v>
      </c>
      <c r="C262" t="str">
        <v>-Mat4FreqS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tr">
        <v>-Mat4FreqA</v>
      </c>
      <c r="B263" t="str">
        <v>-Bond119</v>
      </c>
      <c r="C263" t="str">
        <v>-Bond114</v>
      </c>
      <c r="D263" t="str">
        <v>-Bond109</v>
      </c>
      <c r="E263" t="str">
        <v>-Bond89</v>
      </c>
      <c r="F263" t="str">
        <v>-Bond84</v>
      </c>
      <c r="G263" t="str">
        <v>-Bond79</v>
      </c>
      <c r="H263" t="str">
        <v>-Bond59</v>
      </c>
      <c r="I263" t="str">
        <v>-Bond54</v>
      </c>
      <c r="J263" t="str">
        <v>-Bond49</v>
      </c>
      <c r="K263" t="str">
        <v>-Bond29</v>
      </c>
      <c r="L263" t="str">
        <v>-Bond24</v>
      </c>
      <c r="M263" t="str">
        <v>-Bond19</v>
      </c>
      <c r="N263">
        <v>0</v>
      </c>
    </row>
    <row r="264" spans="1:14" x14ac:dyDescent="0.35">
      <c r="A264" t="str">
        <v>-Mat4FreqS</v>
      </c>
      <c r="B264" t="str">
        <v>-Bond4</v>
      </c>
      <c r="C264" t="str">
        <v>-Bond104</v>
      </c>
      <c r="D264" t="str">
        <v>-Bond99</v>
      </c>
      <c r="E264" t="str">
        <v>-Bond94</v>
      </c>
      <c r="F264" t="str">
        <v>-Bond74</v>
      </c>
      <c r="G264" t="str">
        <v>-Bond69</v>
      </c>
      <c r="H264" t="str">
        <v>-Bond64</v>
      </c>
      <c r="I264" t="str">
        <v>-Bond44</v>
      </c>
      <c r="J264" t="str">
        <v>-Bond39</v>
      </c>
      <c r="K264" t="str">
        <v>-Bond34</v>
      </c>
      <c r="L264" t="str">
        <v>-Bond14</v>
      </c>
      <c r="M264" t="str">
        <v>-Bond9</v>
      </c>
      <c r="N264">
        <v>0</v>
      </c>
    </row>
    <row r="265" spans="1:14" x14ac:dyDescent="0.35">
      <c r="A265" t="str">
        <v>-Mat5</v>
      </c>
      <c r="B265" t="str">
        <v>-Mat5FreqS</v>
      </c>
      <c r="C265" t="str">
        <v>-Mat5FreqA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tr">
        <v>-Mat5FreqA</v>
      </c>
      <c r="B266" t="str">
        <v>-Bond85</v>
      </c>
      <c r="C266" t="str">
        <v>-Bond120</v>
      </c>
      <c r="D266" t="str">
        <v>-Bond55</v>
      </c>
      <c r="E266" t="str">
        <v>-Bond115</v>
      </c>
      <c r="F266" t="str">
        <v>-Bond110</v>
      </c>
      <c r="G266" t="str">
        <v>-Bond90</v>
      </c>
      <c r="H266" t="str">
        <v>-Bond80</v>
      </c>
      <c r="I266" t="str">
        <v>-Bond60</v>
      </c>
      <c r="J266" t="str">
        <v>-Bond50</v>
      </c>
      <c r="K266" t="str">
        <v>-Bond30</v>
      </c>
      <c r="L266" t="str">
        <v>-Bond25</v>
      </c>
      <c r="M266" t="str">
        <v>-Bond20</v>
      </c>
      <c r="N266">
        <v>0</v>
      </c>
    </row>
    <row r="267" spans="1:14" x14ac:dyDescent="0.35">
      <c r="A267" t="str">
        <v>-Mat5FreqS</v>
      </c>
      <c r="B267" t="str">
        <v>-Bond105</v>
      </c>
      <c r="C267" t="str">
        <v>-Bond100</v>
      </c>
      <c r="D267" t="str">
        <v>-Bond95</v>
      </c>
      <c r="E267" t="str">
        <v>-Bond75</v>
      </c>
      <c r="F267" t="str">
        <v>-Bond70</v>
      </c>
      <c r="G267" t="str">
        <v>-Bond65</v>
      </c>
      <c r="H267" t="str">
        <v>-Bond45</v>
      </c>
      <c r="I267" t="str">
        <v>-Bond40</v>
      </c>
      <c r="J267" t="str">
        <v>-Bond35</v>
      </c>
      <c r="K267" t="str">
        <v>-Bond15</v>
      </c>
      <c r="L267" t="str">
        <v>-Bond10</v>
      </c>
      <c r="M267" t="str">
        <v>-Bond5</v>
      </c>
      <c r="N267">
        <v>0</v>
      </c>
    </row>
    <row r="268" spans="1:14" x14ac:dyDescent="0.35">
      <c r="A268" t="str">
        <v>-priceday</v>
      </c>
      <c r="B268" t="str">
        <v>CASH</v>
      </c>
      <c r="C268" t="str">
        <v>DirtyPrice</v>
      </c>
      <c r="D268" t="str">
        <v>clean112</v>
      </c>
      <c r="E268" t="str">
        <v>NPV</v>
      </c>
      <c r="F268" t="str">
        <v>DirtyPrice</v>
      </c>
      <c r="G268" t="str">
        <v>clean120</v>
      </c>
      <c r="H268" t="str">
        <v>CASH</v>
      </c>
      <c r="I268" t="str">
        <v>CASH</v>
      </c>
      <c r="J268" t="str">
        <v>clean101</v>
      </c>
      <c r="K268" t="str">
        <v>NPV</v>
      </c>
      <c r="L268" t="str">
        <v>CASH</v>
      </c>
      <c r="M268" t="str">
        <v>CASH</v>
      </c>
      <c r="N268" t="str">
        <v>DirtyPrice</v>
      </c>
    </row>
    <row r="269" spans="1:14" x14ac:dyDescent="0.35">
      <c r="A269" t="str">
        <v>-settlement</v>
      </c>
      <c r="B269" t="str">
        <v>-Bond85</v>
      </c>
      <c r="C269" t="str">
        <v>-Bond4</v>
      </c>
      <c r="D269" t="str">
        <v>-Bond1</v>
      </c>
      <c r="E269" t="str">
        <v>-Bond120</v>
      </c>
      <c r="F269" t="str">
        <v>-Bond119</v>
      </c>
      <c r="G269" t="str">
        <v>-Bond118</v>
      </c>
      <c r="H269" t="str">
        <v>-Bond117</v>
      </c>
      <c r="I269" t="str">
        <v>-Bond116</v>
      </c>
      <c r="J269" t="str">
        <v>-Bond55</v>
      </c>
      <c r="K269" t="str">
        <v>-Bond115</v>
      </c>
      <c r="L269" t="str">
        <v>-Bond114</v>
      </c>
      <c r="M269" t="str">
        <v>-Bond113</v>
      </c>
      <c r="N269" t="str">
        <v>-Bond112</v>
      </c>
    </row>
    <row r="270" spans="1:14" x14ac:dyDescent="0.35">
      <c r="A270" t="str">
        <v>clean1</v>
      </c>
      <c r="B270" t="str">
        <v>-lapse1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 t="str">
        <v>clean10</v>
      </c>
      <c r="B271" t="str">
        <v>-lapse10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t="str">
        <v>clean100</v>
      </c>
      <c r="B272" t="str">
        <v>-lapse100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 t="str">
        <v>clean101</v>
      </c>
      <c r="B273" t="str">
        <v>-lapse101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 t="str">
        <v>clean102</v>
      </c>
      <c r="B274" t="str">
        <v>-lapse102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 t="str">
        <v>clean103</v>
      </c>
      <c r="B275" t="str">
        <v>-lapse103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 t="str">
        <v>clean104</v>
      </c>
      <c r="B276" t="str">
        <v>-lapse104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 t="str">
        <v>clean105</v>
      </c>
      <c r="B277" t="str">
        <v>-lapse105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 t="str">
        <v>clean106</v>
      </c>
      <c r="B278" t="str">
        <v>-lapse106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 t="str">
        <v>clean107</v>
      </c>
      <c r="B279" t="str">
        <v>-lapse107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 t="str">
        <v>clean108</v>
      </c>
      <c r="B280" t="str">
        <v>-lapse108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 t="str">
        <v>clean109</v>
      </c>
      <c r="B281" t="str">
        <v>-lapse109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tr">
        <v>clean11</v>
      </c>
      <c r="B282" t="str">
        <v>-lapse11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 t="str">
        <v>clean110</v>
      </c>
      <c r="B283" t="str">
        <v>-lapse110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 t="str">
        <v>clean111</v>
      </c>
      <c r="B284" t="str">
        <v>-lapse111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 t="str">
        <v>clean112</v>
      </c>
      <c r="B285" t="str">
        <v>-lapse112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 t="str">
        <v>clean113</v>
      </c>
      <c r="B286" t="str">
        <v>-lapse113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 t="str">
        <v>clean114</v>
      </c>
      <c r="B287" t="str">
        <v>-lapse114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 t="str">
        <v>clean115</v>
      </c>
      <c r="B288" t="str">
        <v>-lapse115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 t="str">
        <v>clean116</v>
      </c>
      <c r="B289" t="str">
        <v>-lapse116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 t="str">
        <v>clean117</v>
      </c>
      <c r="B290" t="str">
        <v>-lapse117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tr">
        <v>clean118</v>
      </c>
      <c r="B291" t="str">
        <v>-lapse118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tr">
        <v>clean119</v>
      </c>
      <c r="B292" t="str">
        <v>-lapse119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t="str">
        <v>clean12</v>
      </c>
      <c r="B293" t="str">
        <v>-lapse12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 t="str">
        <v>clean120</v>
      </c>
      <c r="B294" t="str">
        <v>-lapse120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 t="str">
        <v>clean13</v>
      </c>
      <c r="B295" t="str">
        <v>-lapse13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 t="str">
        <v>clean14</v>
      </c>
      <c r="B296" t="str">
        <v>-lapse14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 t="str">
        <v>clean15</v>
      </c>
      <c r="B297" t="str">
        <v>-lapse15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tr">
        <v>clean16</v>
      </c>
      <c r="B298" t="str">
        <v>-lapse16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 t="str">
        <v>clean17</v>
      </c>
      <c r="B299" t="str">
        <v>-lapse17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tr">
        <v>clean18</v>
      </c>
      <c r="B300" t="str">
        <v>-lapse18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 t="str">
        <v>clean19</v>
      </c>
      <c r="B301" t="str">
        <v>-lapse19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 t="str">
        <v>clean2</v>
      </c>
      <c r="B302" t="str">
        <v>-lapse2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tr">
        <v>clean20</v>
      </c>
      <c r="B303" t="str">
        <v>-lapse20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 t="str">
        <v>clean21</v>
      </c>
      <c r="B304" t="str">
        <v>-lapse21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 t="str">
        <v>clean22</v>
      </c>
      <c r="B305" t="str">
        <v>-lapse22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tr">
        <v>clean23</v>
      </c>
      <c r="B306" t="str">
        <v>-lapse23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 t="str">
        <v>clean24</v>
      </c>
      <c r="B307" t="str">
        <v>-lapse24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 t="str">
        <v>clean25</v>
      </c>
      <c r="B308" t="str">
        <v>-lapse25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tr">
        <v>clean26</v>
      </c>
      <c r="B309" t="str">
        <v>-lapse26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tr">
        <v>clean27</v>
      </c>
      <c r="B310" t="str">
        <v>-lapse27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tr">
        <v>clean28</v>
      </c>
      <c r="B311" t="str">
        <v>-lapse28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 t="str">
        <v>clean29</v>
      </c>
      <c r="B312" t="str">
        <v>-lapse29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 t="str">
        <v>clean3</v>
      </c>
      <c r="B313" t="str">
        <v>-lapse3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 t="str">
        <v>clean30</v>
      </c>
      <c r="B314" t="str">
        <v>-lapse30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 t="str">
        <v>clean31</v>
      </c>
      <c r="B315" t="str">
        <v>-lapse31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tr">
        <v>clean32</v>
      </c>
      <c r="B316" t="str">
        <v>-lapse32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tr">
        <v>clean33</v>
      </c>
      <c r="B317" t="str">
        <v>-lapse33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tr">
        <v>clean34</v>
      </c>
      <c r="B318" t="str">
        <v>-lapse34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 t="str">
        <v>clean35</v>
      </c>
      <c r="B319" t="str">
        <v>-lapse35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tr">
        <v>clean36</v>
      </c>
      <c r="B320" t="str">
        <v>-lapse36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 t="str">
        <v>clean37</v>
      </c>
      <c r="B321" t="str">
        <v>-lapse37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tr">
        <v>clean38</v>
      </c>
      <c r="B322" t="str">
        <v>-lapse38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tr">
        <v>clean39</v>
      </c>
      <c r="B323" t="str">
        <v>-lapse39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 t="str">
        <v>clean4</v>
      </c>
      <c r="B324" t="str">
        <v>-lapse4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 t="str">
        <v>clean40</v>
      </c>
      <c r="B325" t="str">
        <v>-lapse40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 t="str">
        <v>clean41</v>
      </c>
      <c r="B326" t="str">
        <v>-lapse41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 t="str">
        <v>clean42</v>
      </c>
      <c r="B327" t="str">
        <v>-lapse42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 t="str">
        <v>clean43</v>
      </c>
      <c r="B328" t="str">
        <v>-lapse43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tr">
        <v>clean44</v>
      </c>
      <c r="B329" t="str">
        <v>-lapse44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 t="str">
        <v>clean45</v>
      </c>
      <c r="B330" t="str">
        <v>-lapse45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tr">
        <v>clean46</v>
      </c>
      <c r="B331" t="str">
        <v>-lapse46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tr">
        <v>clean47</v>
      </c>
      <c r="B332" t="str">
        <v>-lapse47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tr">
        <v>clean48</v>
      </c>
      <c r="B333" t="str">
        <v>-lapse48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 t="str">
        <v>clean49</v>
      </c>
      <c r="B334" t="str">
        <v>-lapse49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 t="str">
        <v>clean5</v>
      </c>
      <c r="B335" t="str">
        <v>-lapse5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tr">
        <v>clean50</v>
      </c>
      <c r="B336" t="str">
        <v>-lapse50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 t="str">
        <v>clean51</v>
      </c>
      <c r="B337" t="str">
        <v>-lapse51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 t="str">
        <v>clean52</v>
      </c>
      <c r="B338" t="str">
        <v>-lapse52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 t="str">
        <v>clean53</v>
      </c>
      <c r="B339" t="str">
        <v>-lapse53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 t="str">
        <v>clean54</v>
      </c>
      <c r="B340" t="str">
        <v>-lapse54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 t="str">
        <v>clean55</v>
      </c>
      <c r="B341" t="str">
        <v>-lapse55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tr">
        <v>clean56</v>
      </c>
      <c r="B342" t="str">
        <v>-lapse56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tr">
        <v>clean57</v>
      </c>
      <c r="B343" t="str">
        <v>-lapse57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tr">
        <v>clean58</v>
      </c>
      <c r="B344" t="str">
        <v>-lapse58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tr">
        <v>clean59</v>
      </c>
      <c r="B345" t="str">
        <v>-lapse59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tr">
        <v>clean6</v>
      </c>
      <c r="B346" t="str">
        <v>-lapse6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tr">
        <v>clean60</v>
      </c>
      <c r="B347" t="str">
        <v>-lapse60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tr">
        <v>clean61</v>
      </c>
      <c r="B348" t="str">
        <v>-lapse61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tr">
        <v>clean62</v>
      </c>
      <c r="B349" t="str">
        <v>-lapse62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 t="str">
        <v>clean63</v>
      </c>
      <c r="B350" t="str">
        <v>-lapse63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tr">
        <v>clean64</v>
      </c>
      <c r="B351" t="str">
        <v>-lapse64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 t="str">
        <v>clean65</v>
      </c>
      <c r="B352" t="str">
        <v>-lapse65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 t="str">
        <v>clean66</v>
      </c>
      <c r="B353" t="str">
        <v>-lapse66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 t="str">
        <v>clean67</v>
      </c>
      <c r="B354" t="str">
        <v>-lapse67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 t="str">
        <v>clean68</v>
      </c>
      <c r="B355" t="str">
        <v>-lapse68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tr">
        <v>clean69</v>
      </c>
      <c r="B356" t="str">
        <v>-lapse69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 t="str">
        <v>clean7</v>
      </c>
      <c r="B357" t="str">
        <v>-lapse7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 t="str">
        <v>clean70</v>
      </c>
      <c r="B358" t="str">
        <v>-lapse70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tr">
        <v>clean71</v>
      </c>
      <c r="B359" t="str">
        <v>-lapse71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tr">
        <v>clean72</v>
      </c>
      <c r="B360" t="str">
        <v>-lapse72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tr">
        <v>clean73</v>
      </c>
      <c r="B361" t="str">
        <v>-lapse73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tr">
        <v>clean74</v>
      </c>
      <c r="B362" t="str">
        <v>-lapse74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t="str">
        <v>clean75</v>
      </c>
      <c r="B363" t="str">
        <v>-lapse75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 t="str">
        <v>clean76</v>
      </c>
      <c r="B364" t="str">
        <v>-lapse76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 t="str">
        <v>clean77</v>
      </c>
      <c r="B365" t="str">
        <v>-lapse77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 t="str">
        <v>clean78</v>
      </c>
      <c r="B366" t="str">
        <v>-lapse78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 t="str">
        <v>clean79</v>
      </c>
      <c r="B367" t="str">
        <v>-lapse79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tr">
        <v>clean8</v>
      </c>
      <c r="B368" t="str">
        <v>-lapse8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tr">
        <v>clean80</v>
      </c>
      <c r="B369" t="str">
        <v>-lapse80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tr">
        <v>clean81</v>
      </c>
      <c r="B370" t="str">
        <v>-lapse81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tr">
        <v>clean82</v>
      </c>
      <c r="B371" t="str">
        <v>-lapse82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tr">
        <v>clean83</v>
      </c>
      <c r="B372" t="str">
        <v>-lapse83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 t="str">
        <v>clean84</v>
      </c>
      <c r="B373" t="str">
        <v>-lapse84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 t="str">
        <v>clean85</v>
      </c>
      <c r="B374" t="str">
        <v>-lapse85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tr">
        <v>clean86</v>
      </c>
      <c r="B375" t="str">
        <v>-lapse86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 t="str">
        <v>clean87</v>
      </c>
      <c r="B376" t="str">
        <v>-lapse87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 t="str">
        <v>clean88</v>
      </c>
      <c r="B377" t="str">
        <v>-lapse88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 t="str">
        <v>clean89</v>
      </c>
      <c r="B378" t="str">
        <v>-lapse89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 t="str">
        <v>clean9</v>
      </c>
      <c r="B379" t="str">
        <v>-lapse9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 t="str">
        <v>clean90</v>
      </c>
      <c r="B380" t="str">
        <v>-lapse90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t="str">
        <v>clean91</v>
      </c>
      <c r="B381" t="str">
        <v>-lapse91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 t="str">
        <v>clean92</v>
      </c>
      <c r="B382" t="str">
        <v>-lapse92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 t="str">
        <v>clean93</v>
      </c>
      <c r="B383" t="str">
        <v>-lapse93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 t="str">
        <v>clean94</v>
      </c>
      <c r="B384" t="str">
        <v>-lapse94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 t="str">
        <v>clean95</v>
      </c>
      <c r="B385" t="str">
        <v>-lapse95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 t="str">
        <v>clean96</v>
      </c>
      <c r="B386" t="str">
        <v>-lapse96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 t="str">
        <v>clean97</v>
      </c>
      <c r="B387" t="str">
        <v>-lapse97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 t="str">
        <v>clean98</v>
      </c>
      <c r="B388" t="str">
        <v>-lapse98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 t="str">
        <v>clean99</v>
      </c>
      <c r="B389" t="str">
        <v>-lapse99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5">
      <c r="A390" t="str">
        <v>Clock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 t="str">
        <v>clock</v>
      </c>
      <c r="B391" t="str">
        <v>-Mat4FreqA</v>
      </c>
      <c r="C391" t="str">
        <v>-EngineFlatYield4</v>
      </c>
      <c r="D391" t="str">
        <v>-Mat1FreqS</v>
      </c>
      <c r="E391" t="str">
        <v>-Mat3FreqA</v>
      </c>
      <c r="F391" t="str">
        <v>-Mat4FreqS</v>
      </c>
      <c r="G391" t="str">
        <v>-Mat2FreqS</v>
      </c>
      <c r="H391" t="str">
        <v>-Mat1FreqA</v>
      </c>
      <c r="I391" t="str">
        <v>-Mat5FreqS</v>
      </c>
      <c r="J391" t="str">
        <v>-Mat5FreqA</v>
      </c>
      <c r="K391" t="str">
        <v>-Mat2FreqA</v>
      </c>
      <c r="L391" t="str">
        <v>-Mat3FreqS</v>
      </c>
      <c r="M391" s="20" t="str">
        <v>-EngineFlatYield1</v>
      </c>
      <c r="N391" t="str">
        <v>-EngineFlatYield3</v>
      </c>
    </row>
    <row r="392" spans="1:14" x14ac:dyDescent="0.35">
      <c r="A392" t="str">
        <v>Fac1</v>
      </c>
      <c r="B392" t="str">
        <v>-Bond1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5">
      <c r="A393" t="str">
        <v>Fac10</v>
      </c>
      <c r="B393" t="str">
        <v>-Bond10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 t="str">
        <v>Fac100</v>
      </c>
      <c r="B394" t="str">
        <v>-Bond100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 t="str">
        <v>Fac101</v>
      </c>
      <c r="B395" t="str">
        <v>-Bond101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 t="str">
        <v>Fac102</v>
      </c>
      <c r="B396" t="str">
        <v>-Bond102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 t="str">
        <v>Fac103</v>
      </c>
      <c r="B397" t="str">
        <v>-Bond103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 t="str">
        <v>Fac104</v>
      </c>
      <c r="B398" t="str">
        <v>-Bond104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 t="str">
        <v>Fac105</v>
      </c>
      <c r="B399" t="str">
        <v>-Bond105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 t="str">
        <v>Fac106</v>
      </c>
      <c r="B400" t="str">
        <v>-Bond106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t="str">
        <v>Fac107</v>
      </c>
      <c r="B401" t="str">
        <v>-Bond107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 t="str">
        <v>Fac108</v>
      </c>
      <c r="B402" t="str">
        <v>-Bond108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 t="str">
        <v>Fac109</v>
      </c>
      <c r="B403" t="str">
        <v>-Bond109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 t="str">
        <v>Fac11</v>
      </c>
      <c r="B404" t="str">
        <v>-Bond11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5">
      <c r="A405" t="str">
        <v>Fac110</v>
      </c>
      <c r="B405" t="str">
        <v>-Bond110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 t="str">
        <v>Fac111</v>
      </c>
      <c r="B406" t="str">
        <v>-Bond111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 t="str">
        <v>Fac112</v>
      </c>
      <c r="B407" t="str">
        <v>-Bond112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 t="str">
        <v>Fac113</v>
      </c>
      <c r="B408" t="str">
        <v>-Bond113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tr">
        <v>Fac114</v>
      </c>
      <c r="B409" t="str">
        <v>-Bond114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 t="str">
        <v>Fac115</v>
      </c>
      <c r="B410" t="str">
        <v>-Bond115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tr">
        <v>Fac116</v>
      </c>
      <c r="B411" t="str">
        <v>-Bond116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 t="str">
        <v>Fac117</v>
      </c>
      <c r="B412" t="str">
        <v>-Bond117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 t="str">
        <v>Fac118</v>
      </c>
      <c r="B413" t="str">
        <v>-Bond118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 t="str">
        <v>Fac119</v>
      </c>
      <c r="B414" t="str">
        <v>-Bond119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 t="str">
        <v>Fac12</v>
      </c>
      <c r="B415" t="str">
        <v>-Bond12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 t="str">
        <v>Fac120</v>
      </c>
      <c r="B416" t="str">
        <v>-Bond120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 t="str">
        <v>Fac13</v>
      </c>
      <c r="B417" t="str">
        <v>-Bond13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 t="str">
        <v>Fac14</v>
      </c>
      <c r="B418" t="str">
        <v>-Bond14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 t="str">
        <v>Fac15</v>
      </c>
      <c r="B419" t="str">
        <v>-Bond15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 t="str">
        <v>Fac16</v>
      </c>
      <c r="B420" t="str">
        <v>-Bond16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 t="str">
        <v>Fac17</v>
      </c>
      <c r="B421" t="str">
        <v>-Bond17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 t="str">
        <v>Fac18</v>
      </c>
      <c r="B422" t="str">
        <v>-Bond18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 t="str">
        <v>Fac19</v>
      </c>
      <c r="B423" t="str">
        <v>-Bond19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 t="str">
        <v>Fac2</v>
      </c>
      <c r="B424" t="str">
        <v>-Bond2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 t="str">
        <v>Fac20</v>
      </c>
      <c r="B425" t="str">
        <v>-Bond20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 t="str">
        <v>Fac21</v>
      </c>
      <c r="B426" t="str">
        <v>-Bond21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 t="str">
        <v>Fac22</v>
      </c>
      <c r="B427" t="str">
        <v>-Bond22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 t="str">
        <v>Fac23</v>
      </c>
      <c r="B428" t="str">
        <v>-Bond23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 t="str">
        <v>Fac24</v>
      </c>
      <c r="B429" t="str">
        <v>-Bond24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 t="str">
        <v>Fac25</v>
      </c>
      <c r="B430" t="str">
        <v>-Bond25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 t="str">
        <v>Fac26</v>
      </c>
      <c r="B431" t="str">
        <v>-Bond26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 t="str">
        <v>Fac27</v>
      </c>
      <c r="B432" t="str">
        <v>-Bond27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 t="str">
        <v>Fac28</v>
      </c>
      <c r="B433" t="str">
        <v>-Bond28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 t="str">
        <v>Fac29</v>
      </c>
      <c r="B434" t="str">
        <v>-Bond29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 t="str">
        <v>Fac3</v>
      </c>
      <c r="B435" t="str">
        <v>-Bond3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 t="str">
        <v>Fac30</v>
      </c>
      <c r="B436" t="str">
        <v>-Bond30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 t="str">
        <v>Fac31</v>
      </c>
      <c r="B437" t="str">
        <v>-Bond31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tr">
        <v>Fac32</v>
      </c>
      <c r="B438" t="str">
        <v>-Bond32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 t="str">
        <v>Fac33</v>
      </c>
      <c r="B439" t="str">
        <v>-Bond33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 t="str">
        <v>Fac34</v>
      </c>
      <c r="B440" t="str">
        <v>-Bond34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 t="str">
        <v>Fac35</v>
      </c>
      <c r="B441" t="str">
        <v>-Bond35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 t="str">
        <v>Fac36</v>
      </c>
      <c r="B442" t="str">
        <v>-Bond36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 t="str">
        <v>Fac37</v>
      </c>
      <c r="B443" t="str">
        <v>-Bond37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 t="str">
        <v>Fac38</v>
      </c>
      <c r="B444" t="str">
        <v>-Bond38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5">
      <c r="A445" t="str">
        <v>Fac39</v>
      </c>
      <c r="B445" t="str">
        <v>-Bond39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 t="str">
        <v>Fac4</v>
      </c>
      <c r="B446" t="str">
        <v>-Bond4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 t="str">
        <v>Fac40</v>
      </c>
      <c r="B447" t="str">
        <v>-Bond40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 t="str">
        <v>Fac41</v>
      </c>
      <c r="B448" t="str">
        <v>-Bond41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 t="str">
        <v>Fac42</v>
      </c>
      <c r="B449" t="str">
        <v>-Bond42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 t="str">
        <v>Fac43</v>
      </c>
      <c r="B450" t="str">
        <v>-Bond43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 t="str">
        <v>Fac44</v>
      </c>
      <c r="B451" t="str">
        <v>-Bond44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 t="str">
        <v>Fac45</v>
      </c>
      <c r="B452" t="str">
        <v>-Bond45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 t="str">
        <v>Fac46</v>
      </c>
      <c r="B453" t="str">
        <v>-Bond46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 t="str">
        <v>Fac47</v>
      </c>
      <c r="B454" t="str">
        <v>-Bond47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 t="str">
        <v>Fac48</v>
      </c>
      <c r="B455" t="str">
        <v>-Bond48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 t="str">
        <v>Fac49</v>
      </c>
      <c r="B456" t="str">
        <v>-Bond49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 t="str">
        <v>Fac5</v>
      </c>
      <c r="B457" t="str">
        <v>-Bond5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 t="str">
        <v>Fac50</v>
      </c>
      <c r="B458" t="str">
        <v>-Bond50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 t="str">
        <v>Fac51</v>
      </c>
      <c r="B459" t="str">
        <v>-Bond51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t="str">
        <v>Fac52</v>
      </c>
      <c r="B460" t="str">
        <v>-Bond52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 t="str">
        <v>Fac53</v>
      </c>
      <c r="B461" t="str">
        <v>-Bond53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t="str">
        <v>Fac54</v>
      </c>
      <c r="B462" t="str">
        <v>-Bond54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 t="str">
        <v>Fac55</v>
      </c>
      <c r="B463" t="str">
        <v>-Bond55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 t="str">
        <v>Fac56</v>
      </c>
      <c r="B464" t="str">
        <v>-Bond56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 t="str">
        <v>Fac57</v>
      </c>
      <c r="B465" t="str">
        <v>-Bond57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 t="str">
        <v>Fac58</v>
      </c>
      <c r="B466" t="str">
        <v>-Bond58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 t="str">
        <v>Fac59</v>
      </c>
      <c r="B467" t="str">
        <v>-Bond59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 t="str">
        <v>Fac6</v>
      </c>
      <c r="B468" t="str">
        <v>-Bond6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 t="str">
        <v>Fac60</v>
      </c>
      <c r="B469" t="str">
        <v>-Bond60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 t="str">
        <v>Fac61</v>
      </c>
      <c r="B470" t="str">
        <v>-Bond61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 t="str">
        <v>Fac62</v>
      </c>
      <c r="B471" t="str">
        <v>-Bond62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 t="str">
        <v>Fac63</v>
      </c>
      <c r="B472" t="str">
        <v>-Bond63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tr">
        <v>Fac64</v>
      </c>
      <c r="B473" t="str">
        <v>-Bond64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 t="str">
        <v>Fac65</v>
      </c>
      <c r="B474" t="str">
        <v>-Bond65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 t="str">
        <v>Fac66</v>
      </c>
      <c r="B475" t="str">
        <v>-Bond66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 t="str">
        <v>Fac67</v>
      </c>
      <c r="B476" t="str">
        <v>-Bond67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tr">
        <v>Fac68</v>
      </c>
      <c r="B477" t="str">
        <v>-Bond68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 t="str">
        <v>Fac69</v>
      </c>
      <c r="B478" t="str">
        <v>-Bond69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 t="str">
        <v>Fac7</v>
      </c>
      <c r="B479" t="str">
        <v>-Bond7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 t="str">
        <v>Fac70</v>
      </c>
      <c r="B480" t="str">
        <v>-Bond70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 t="str">
        <v>Fac71</v>
      </c>
      <c r="B481" t="str">
        <v>-Bond71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 t="str">
        <v>Fac72</v>
      </c>
      <c r="B482" t="str">
        <v>-Bond72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 t="str">
        <v>Fac73</v>
      </c>
      <c r="B483" t="str">
        <v>-Bond73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 t="str">
        <v>Fac74</v>
      </c>
      <c r="B484" t="str">
        <v>-Bond74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 t="str">
        <v>Fac75</v>
      </c>
      <c r="B485" t="str">
        <v>-Bond75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tr">
        <v>Fac76</v>
      </c>
      <c r="B486" t="str">
        <v>-Bond76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 t="str">
        <v>Fac77</v>
      </c>
      <c r="B487" t="str">
        <v>-Bond77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 t="str">
        <v>Fac78</v>
      </c>
      <c r="B488" t="str">
        <v>-Bond78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tr">
        <v>Fac79</v>
      </c>
      <c r="B489" t="str">
        <v>-Bond79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tr">
        <v>Fac8</v>
      </c>
      <c r="B490" t="str">
        <v>-Bond8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 t="str">
        <v>Fac80</v>
      </c>
      <c r="B491" t="str">
        <v>-Bond80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 t="str">
        <v>Fac81</v>
      </c>
      <c r="B492" t="str">
        <v>-Bond81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 t="str">
        <v>Fac82</v>
      </c>
      <c r="B493" t="str">
        <v>-Bond82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 t="str">
        <v>Fac83</v>
      </c>
      <c r="B494" t="str">
        <v>-Bond83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 t="str">
        <v>Fac84</v>
      </c>
      <c r="B495" t="str">
        <v>-Bond84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 t="str">
        <v>Fac85</v>
      </c>
      <c r="B496" t="str">
        <v>-Bond85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 t="str">
        <v>Fac86</v>
      </c>
      <c r="B497" t="str">
        <v>-Bond86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 t="str">
        <v>Fac87</v>
      </c>
      <c r="B498" t="str">
        <v>-Bond87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 t="str">
        <v>Fac88</v>
      </c>
      <c r="B499" t="str">
        <v>-Bond88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 t="str">
        <v>Fac89</v>
      </c>
      <c r="B500" t="str">
        <v>-Bond89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tr">
        <v>Fac9</v>
      </c>
      <c r="B501" t="str">
        <v>-Bond9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 t="str">
        <v>Fac90</v>
      </c>
      <c r="B502" t="str">
        <v>-Bond90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t="str">
        <v>Fac91</v>
      </c>
      <c r="B503" t="str">
        <v>-Bond91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tr">
        <v>Fac92</v>
      </c>
      <c r="B504" t="str">
        <v>-Bond92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 t="str">
        <v>Fac93</v>
      </c>
      <c r="B505" t="str">
        <v>-Bond93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 t="str">
        <v>Fac94</v>
      </c>
      <c r="B506" t="str">
        <v>-Bond94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 t="str">
        <v>Fac95</v>
      </c>
      <c r="B507" t="str">
        <v>-Bond95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 t="str">
        <v>Fac96</v>
      </c>
      <c r="B508" t="str">
        <v>-Bond96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 t="str">
        <v>Fac97</v>
      </c>
      <c r="B509" t="str">
        <v>-Bond97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5">
      <c r="A510" t="str">
        <v>Fac98</v>
      </c>
      <c r="B510" t="str">
        <v>-Bond98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 t="str">
        <v>Fac99</v>
      </c>
      <c r="B511" t="str">
        <v>-Bond99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 s="20" t="str">
        <v>FlatYield1</v>
      </c>
      <c r="B512" s="20" t="str">
        <v>-EngineFlatYield1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 t="str">
        <v>FlatYield2</v>
      </c>
      <c r="B513" t="str">
        <v>-EngineFlatYield2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 t="str">
        <v>FlatYield3</v>
      </c>
      <c r="B514" t="str">
        <v>-EngineFlatYield3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tr">
        <v>FlatYield4</v>
      </c>
      <c r="B515" t="str">
        <v>-EngineFlatYield4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 t="str">
        <v>FreqA</v>
      </c>
      <c r="B516" t="str">
        <v>-Mat4FreqA</v>
      </c>
      <c r="C516" t="str">
        <v>-Mat3FreqA</v>
      </c>
      <c r="D516" t="str">
        <v>-Mat1FreqA</v>
      </c>
      <c r="E516" t="str">
        <v>-Mat5FreqA</v>
      </c>
      <c r="F516" t="str">
        <v>-Mat2FreqA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 t="str">
        <v>FreqS</v>
      </c>
      <c r="B517" t="str">
        <v>-Mat1FreqS</v>
      </c>
      <c r="C517" t="str">
        <v>-Mat4FreqS</v>
      </c>
      <c r="D517" t="str">
        <v>-Mat2FreqS</v>
      </c>
      <c r="E517" t="str">
        <v>-Mat5FreqS</v>
      </c>
      <c r="F517" t="str">
        <v>-Mat3FreqS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 t="str">
        <v>Today</v>
      </c>
      <c r="B518" t="str">
        <v>clock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 t="e">
        <v>#N/A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</row>
    <row r="520" spans="1:14" x14ac:dyDescent="0.35">
      <c r="A520" t="e">
        <v>#N/A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</row>
    <row r="521" spans="1:14" x14ac:dyDescent="0.35">
      <c r="A521" t="e">
        <v>#N/A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</row>
    <row r="522" spans="1:14" x14ac:dyDescent="0.35">
      <c r="A522" t="e">
        <v>#N/A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</row>
    <row r="523" spans="1:14" x14ac:dyDescent="0.35">
      <c r="A523" t="e">
        <v>#N/A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</row>
    <row r="524" spans="1:14" x14ac:dyDescent="0.35">
      <c r="A524" t="e">
        <v>#N/A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</row>
    <row r="525" spans="1:14" x14ac:dyDescent="0.35">
      <c r="A525" t="e">
        <v>#N/A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</row>
    <row r="526" spans="1:14" x14ac:dyDescent="0.35">
      <c r="A526" t="e">
        <v>#N/A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</row>
    <row r="527" spans="1:14" x14ac:dyDescent="0.35">
      <c r="A527" t="e">
        <v>#N/A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</row>
    <row r="528" spans="1:14" x14ac:dyDescent="0.35">
      <c r="A528" t="e">
        <v>#N/A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</row>
    <row r="529" spans="1:14" x14ac:dyDescent="0.35">
      <c r="A529" t="e">
        <v>#N/A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</row>
    <row r="530" spans="1:14" x14ac:dyDescent="0.35">
      <c r="A530" t="e">
        <v>#N/A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</row>
    <row r="531" spans="1:14" x14ac:dyDescent="0.35">
      <c r="A531" t="e">
        <v>#N/A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</row>
    <row r="532" spans="1:14" x14ac:dyDescent="0.35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</row>
    <row r="533" spans="1:14" x14ac:dyDescent="0.35">
      <c r="A533" t="e">
        <v>#N/A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</row>
    <row r="534" spans="1:14" x14ac:dyDescent="0.35">
      <c r="A534" t="e">
        <v>#N/A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</row>
    <row r="535" spans="1:14" x14ac:dyDescent="0.35">
      <c r="A535" t="e">
        <v>#N/A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</row>
    <row r="536" spans="1:14" x14ac:dyDescent="0.35">
      <c r="A536" t="e">
        <v>#N/A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</row>
    <row r="537" spans="1:14" x14ac:dyDescent="0.35">
      <c r="A537" t="e">
        <v>#N/A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</row>
    <row r="538" spans="1:14" x14ac:dyDescent="0.35">
      <c r="A538" t="e">
        <v>#N/A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</row>
    <row r="539" spans="1:14" x14ac:dyDescent="0.35">
      <c r="A539" t="e">
        <v>#N/A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</row>
    <row r="540" spans="1:14" x14ac:dyDescent="0.35">
      <c r="A540" t="e">
        <v>#N/A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</row>
    <row r="541" spans="1:14" x14ac:dyDescent="0.35">
      <c r="A541" t="e">
        <v>#N/A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</row>
    <row r="542" spans="1:14" x14ac:dyDescent="0.35">
      <c r="A542" t="e">
        <v>#N/A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</row>
    <row r="543" spans="1:14" x14ac:dyDescent="0.35">
      <c r="A543" t="e">
        <v>#N/A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</row>
    <row r="544" spans="1:14" x14ac:dyDescent="0.35">
      <c r="A544" t="e">
        <v>#N/A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</row>
    <row r="545" spans="1:14" x14ac:dyDescent="0.35">
      <c r="A545" t="e">
        <v>#N/A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</row>
    <row r="546" spans="1:14" x14ac:dyDescent="0.35">
      <c r="A546" t="e">
        <v>#N/A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</row>
    <row r="547" spans="1:14" x14ac:dyDescent="0.35">
      <c r="A547" t="e">
        <v>#N/A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</row>
    <row r="548" spans="1:14" x14ac:dyDescent="0.35">
      <c r="A548" t="e">
        <v>#N/A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</row>
    <row r="549" spans="1:14" x14ac:dyDescent="0.35">
      <c r="A549" t="e">
        <v>#N/A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</row>
    <row r="550" spans="1:14" x14ac:dyDescent="0.35">
      <c r="A550" t="e">
        <v>#N/A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</row>
    <row r="551" spans="1:14" x14ac:dyDescent="0.35">
      <c r="A551" t="e">
        <v>#N/A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</row>
    <row r="552" spans="1:14" x14ac:dyDescent="0.35">
      <c r="A552" t="e">
        <v>#N/A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</row>
    <row r="553" spans="1:14" x14ac:dyDescent="0.35">
      <c r="A553" t="e">
        <v>#N/A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</row>
    <row r="554" spans="1:14" x14ac:dyDescent="0.35">
      <c r="A554" t="e">
        <v>#N/A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</row>
    <row r="555" spans="1:14" x14ac:dyDescent="0.35">
      <c r="A555" t="e">
        <v>#N/A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</row>
    <row r="556" spans="1:14" x14ac:dyDescent="0.35">
      <c r="A556" t="e">
        <v>#N/A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</row>
    <row r="557" spans="1:14" x14ac:dyDescent="0.35">
      <c r="A557" t="e">
        <v>#N/A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</row>
    <row r="558" spans="1:14" x14ac:dyDescent="0.35">
      <c r="A558" t="e">
        <v>#N/A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</row>
    <row r="559" spans="1:14" x14ac:dyDescent="0.35">
      <c r="A559" t="e">
        <v>#N/A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</row>
    <row r="560" spans="1:14" x14ac:dyDescent="0.35">
      <c r="A560" t="e">
        <v>#N/A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</row>
    <row r="561" spans="1:14" x14ac:dyDescent="0.35">
      <c r="A561" t="e">
        <v>#N/A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</row>
    <row r="562" spans="1:14" x14ac:dyDescent="0.35">
      <c r="A562" t="e">
        <v>#N/A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</row>
    <row r="563" spans="1:14" x14ac:dyDescent="0.35">
      <c r="A563" t="e">
        <v>#N/A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</row>
    <row r="564" spans="1:14" x14ac:dyDescent="0.35">
      <c r="A564" t="e">
        <v>#N/A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</row>
    <row r="565" spans="1:14" x14ac:dyDescent="0.35">
      <c r="A565" t="e">
        <v>#N/A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</row>
    <row r="566" spans="1:14" x14ac:dyDescent="0.35">
      <c r="A566" t="e">
        <v>#N/A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</row>
    <row r="567" spans="1:14" x14ac:dyDescent="0.35">
      <c r="A567" t="e">
        <v>#N/A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</row>
    <row r="568" spans="1:14" x14ac:dyDescent="0.35">
      <c r="A568" t="e">
        <v>#N/A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</row>
    <row r="569" spans="1:14" x14ac:dyDescent="0.35">
      <c r="A569" t="e">
        <v>#N/A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</row>
    <row r="570" spans="1:14" x14ac:dyDescent="0.35">
      <c r="A570" t="e">
        <v>#N/A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</row>
    <row r="571" spans="1:14" x14ac:dyDescent="0.35">
      <c r="A571" t="e">
        <v>#N/A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</row>
    <row r="572" spans="1:14" x14ac:dyDescent="0.35">
      <c r="A572" t="e">
        <v>#N/A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</row>
    <row r="573" spans="1:14" x14ac:dyDescent="0.35">
      <c r="A573" t="e">
        <v>#N/A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</row>
    <row r="574" spans="1:14" x14ac:dyDescent="0.35">
      <c r="A574" t="e">
        <v>#N/A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</row>
    <row r="575" spans="1:14" x14ac:dyDescent="0.35">
      <c r="A575" t="e">
        <v>#N/A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</row>
    <row r="576" spans="1:14" x14ac:dyDescent="0.35">
      <c r="A576" t="e">
        <v>#N/A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</row>
    <row r="577" spans="1:14" x14ac:dyDescent="0.35">
      <c r="A577" t="e">
        <v>#N/A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</row>
    <row r="578" spans="1:14" x14ac:dyDescent="0.35">
      <c r="A578" t="e">
        <v>#N/A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</row>
    <row r="579" spans="1:14" x14ac:dyDescent="0.35">
      <c r="A579" t="e">
        <v>#N/A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</row>
    <row r="580" spans="1:14" x14ac:dyDescent="0.35">
      <c r="A580" t="e">
        <v>#N/A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</row>
    <row r="581" spans="1:14" x14ac:dyDescent="0.35">
      <c r="A581" t="e">
        <v>#N/A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</row>
    <row r="582" spans="1:14" x14ac:dyDescent="0.35">
      <c r="A582" t="e">
        <v>#N/A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</row>
    <row r="583" spans="1:14" x14ac:dyDescent="0.35">
      <c r="A583" t="e">
        <v>#N/A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</row>
    <row r="584" spans="1:14" x14ac:dyDescent="0.35">
      <c r="A584" t="e">
        <v>#N/A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</row>
    <row r="585" spans="1:14" x14ac:dyDescent="0.35">
      <c r="A585" t="e">
        <v>#N/A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</row>
    <row r="586" spans="1:14" x14ac:dyDescent="0.35">
      <c r="A586" t="e">
        <v>#N/A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</row>
    <row r="587" spans="1:14" x14ac:dyDescent="0.35">
      <c r="A587" t="e">
        <v>#N/A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</row>
    <row r="588" spans="1:14" x14ac:dyDescent="0.35">
      <c r="A588" t="e">
        <v>#N/A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</row>
    <row r="589" spans="1:14" x14ac:dyDescent="0.35">
      <c r="A589" t="e">
        <v>#N/A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</row>
    <row r="590" spans="1:14" x14ac:dyDescent="0.35">
      <c r="A590" t="e">
        <v>#N/A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</row>
    <row r="591" spans="1:14" x14ac:dyDescent="0.35">
      <c r="A591" t="e">
        <v>#N/A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</row>
    <row r="592" spans="1:14" x14ac:dyDescent="0.35">
      <c r="A592" t="e">
        <v>#N/A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</row>
    <row r="593" spans="1:14" x14ac:dyDescent="0.35">
      <c r="A593" t="e">
        <v>#N/A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</row>
    <row r="594" spans="1:14" x14ac:dyDescent="0.35">
      <c r="A594" t="e">
        <v>#N/A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</row>
    <row r="595" spans="1:14" x14ac:dyDescent="0.35">
      <c r="A595" t="e">
        <v>#N/A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</row>
    <row r="596" spans="1:14" x14ac:dyDescent="0.35">
      <c r="A596" t="e">
        <v>#N/A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</row>
    <row r="597" spans="1:14" x14ac:dyDescent="0.35">
      <c r="A597" t="e">
        <v>#N/A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</row>
    <row r="598" spans="1:14" x14ac:dyDescent="0.35">
      <c r="A598" t="e">
        <v>#N/A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</row>
    <row r="599" spans="1:14" x14ac:dyDescent="0.35">
      <c r="A599" t="e">
        <v>#N/A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s="20" t="e">
        <v>#N/A</v>
      </c>
      <c r="L599" t="e">
        <v>#N/A</v>
      </c>
      <c r="M599" t="e">
        <v>#N/A</v>
      </c>
      <c r="N599" s="20" t="e">
        <v>#N/A</v>
      </c>
    </row>
    <row r="600" spans="1:14" x14ac:dyDescent="0.35">
      <c r="A600" t="e">
        <v>#N/A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</row>
    <row r="601" spans="1:14" x14ac:dyDescent="0.35">
      <c r="A601" t="e">
        <v>#N/A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</row>
    <row r="602" spans="1:14" x14ac:dyDescent="0.35">
      <c r="A602" t="e">
        <v>#N/A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</row>
    <row r="603" spans="1:14" x14ac:dyDescent="0.35">
      <c r="A603" t="e">
        <v>#N/A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</row>
    <row r="604" spans="1:14" x14ac:dyDescent="0.35">
      <c r="A604" t="e">
        <v>#N/A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</row>
    <row r="605" spans="1:14" x14ac:dyDescent="0.35">
      <c r="A605" t="e">
        <v>#N/A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</row>
    <row r="606" spans="1:14" x14ac:dyDescent="0.35">
      <c r="A606" t="e">
        <v>#N/A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</row>
    <row r="607" spans="1:14" x14ac:dyDescent="0.35">
      <c r="A607" t="e">
        <v>#N/A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</row>
    <row r="608" spans="1:14" x14ac:dyDescent="0.35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</row>
    <row r="609" spans="1:14" x14ac:dyDescent="0.35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</row>
    <row r="610" spans="1:14" x14ac:dyDescent="0.35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</row>
    <row r="611" spans="1:14" x14ac:dyDescent="0.35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</row>
    <row r="612" spans="1:14" x14ac:dyDescent="0.35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</row>
    <row r="613" spans="1:14" x14ac:dyDescent="0.35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</row>
    <row r="614" spans="1:14" x14ac:dyDescent="0.35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</row>
    <row r="615" spans="1:14" x14ac:dyDescent="0.35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</row>
    <row r="616" spans="1:14" x14ac:dyDescent="0.35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</row>
    <row r="617" spans="1:14" x14ac:dyDescent="0.35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</row>
    <row r="618" spans="1:14" x14ac:dyDescent="0.35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</row>
    <row r="619" spans="1:14" x14ac:dyDescent="0.35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</row>
    <row r="620" spans="1:14" x14ac:dyDescent="0.35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</row>
    <row r="621" spans="1:14" x14ac:dyDescent="0.35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</row>
    <row r="622" spans="1:14" x14ac:dyDescent="0.35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</row>
    <row r="623" spans="1:14" x14ac:dyDescent="0.35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</row>
    <row r="624" spans="1:14" x14ac:dyDescent="0.35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</row>
    <row r="625" spans="1:14" x14ac:dyDescent="0.3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</row>
    <row r="626" spans="1:14" x14ac:dyDescent="0.35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</row>
    <row r="627" spans="1:14" x14ac:dyDescent="0.35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</row>
    <row r="628" spans="1:14" x14ac:dyDescent="0.35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</row>
    <row r="629" spans="1:14" x14ac:dyDescent="0.35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</row>
    <row r="630" spans="1:14" x14ac:dyDescent="0.35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</row>
    <row r="631" spans="1:14" x14ac:dyDescent="0.35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</row>
    <row r="632" spans="1:14" x14ac:dyDescent="0.35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</row>
    <row r="633" spans="1:14" x14ac:dyDescent="0.35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</row>
    <row r="634" spans="1:14" x14ac:dyDescent="0.35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</row>
    <row r="635" spans="1:14" x14ac:dyDescent="0.3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</row>
    <row r="636" spans="1:14" x14ac:dyDescent="0.35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</row>
    <row r="637" spans="1:14" x14ac:dyDescent="0.35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</row>
    <row r="638" spans="1:14" x14ac:dyDescent="0.35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</row>
    <row r="639" spans="1:14" x14ac:dyDescent="0.35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</row>
    <row r="640" spans="1:14" x14ac:dyDescent="0.35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</row>
    <row r="641" spans="1:14" x14ac:dyDescent="0.35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</row>
    <row r="642" spans="1:14" x14ac:dyDescent="0.35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</row>
    <row r="643" spans="1:14" x14ac:dyDescent="0.35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</row>
    <row r="644" spans="1:14" x14ac:dyDescent="0.35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</row>
    <row r="645" spans="1:14" x14ac:dyDescent="0.3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</row>
    <row r="646" spans="1:14" x14ac:dyDescent="0.35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</row>
    <row r="647" spans="1:14" x14ac:dyDescent="0.35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</row>
    <row r="648" spans="1:14" x14ac:dyDescent="0.35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</row>
    <row r="649" spans="1:14" x14ac:dyDescent="0.35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</row>
    <row r="650" spans="1:14" x14ac:dyDescent="0.35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</row>
    <row r="651" spans="1:14" x14ac:dyDescent="0.35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</row>
    <row r="652" spans="1:14" x14ac:dyDescent="0.35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</row>
    <row r="653" spans="1:14" x14ac:dyDescent="0.35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</row>
    <row r="654" spans="1:14" x14ac:dyDescent="0.35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</row>
    <row r="655" spans="1:14" x14ac:dyDescent="0.3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</row>
    <row r="656" spans="1:14" x14ac:dyDescent="0.35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</row>
    <row r="657" spans="1:14" x14ac:dyDescent="0.35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</row>
    <row r="658" spans="1:14" x14ac:dyDescent="0.35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</row>
    <row r="659" spans="1:14" x14ac:dyDescent="0.35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</row>
    <row r="660" spans="1:14" x14ac:dyDescent="0.35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</row>
    <row r="661" spans="1:14" x14ac:dyDescent="0.35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</row>
    <row r="662" spans="1:14" x14ac:dyDescent="0.35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</row>
    <row r="663" spans="1:14" x14ac:dyDescent="0.35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</row>
    <row r="664" spans="1:14" x14ac:dyDescent="0.35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</row>
    <row r="665" spans="1:14" x14ac:dyDescent="0.3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</row>
    <row r="666" spans="1:14" x14ac:dyDescent="0.35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</row>
    <row r="667" spans="1:14" x14ac:dyDescent="0.35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</row>
    <row r="668" spans="1:14" x14ac:dyDescent="0.35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</row>
    <row r="669" spans="1:14" x14ac:dyDescent="0.35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</row>
    <row r="670" spans="1:14" x14ac:dyDescent="0.35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</row>
    <row r="671" spans="1:14" x14ac:dyDescent="0.35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</row>
    <row r="672" spans="1:14" x14ac:dyDescent="0.35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</row>
    <row r="673" spans="1:14" x14ac:dyDescent="0.35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</row>
    <row r="674" spans="1:14" x14ac:dyDescent="0.35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</row>
    <row r="675" spans="1:14" x14ac:dyDescent="0.3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</row>
    <row r="676" spans="1:14" x14ac:dyDescent="0.35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</row>
    <row r="677" spans="1:14" x14ac:dyDescent="0.35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</row>
    <row r="678" spans="1:14" x14ac:dyDescent="0.35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</row>
    <row r="679" spans="1:14" x14ac:dyDescent="0.35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</row>
    <row r="680" spans="1:14" x14ac:dyDescent="0.35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</row>
    <row r="681" spans="1:14" x14ac:dyDescent="0.35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</row>
    <row r="682" spans="1:14" x14ac:dyDescent="0.35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</row>
    <row r="683" spans="1:14" x14ac:dyDescent="0.35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</row>
    <row r="684" spans="1:14" x14ac:dyDescent="0.35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</row>
    <row r="685" spans="1:14" x14ac:dyDescent="0.3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</row>
    <row r="686" spans="1:14" x14ac:dyDescent="0.35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</row>
    <row r="687" spans="1:14" x14ac:dyDescent="0.35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</row>
    <row r="688" spans="1:14" x14ac:dyDescent="0.35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</row>
    <row r="689" spans="1:14" x14ac:dyDescent="0.35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</row>
    <row r="690" spans="1:14" x14ac:dyDescent="0.35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</row>
    <row r="691" spans="1:14" x14ac:dyDescent="0.35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</row>
    <row r="692" spans="1:14" x14ac:dyDescent="0.35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</row>
    <row r="693" spans="1:14" x14ac:dyDescent="0.35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</row>
    <row r="694" spans="1:14" x14ac:dyDescent="0.35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</row>
    <row r="695" spans="1:14" x14ac:dyDescent="0.3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</row>
    <row r="696" spans="1:14" x14ac:dyDescent="0.35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</row>
    <row r="697" spans="1:14" x14ac:dyDescent="0.35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</row>
    <row r="698" spans="1:14" x14ac:dyDescent="0.35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</row>
    <row r="699" spans="1:14" x14ac:dyDescent="0.35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</row>
    <row r="700" spans="1:14" x14ac:dyDescent="0.35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</row>
    <row r="701" spans="1:14" x14ac:dyDescent="0.35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</row>
    <row r="702" spans="1:14" x14ac:dyDescent="0.35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</row>
    <row r="703" spans="1:14" x14ac:dyDescent="0.35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</row>
    <row r="704" spans="1:14" x14ac:dyDescent="0.35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</row>
    <row r="705" spans="1:14" x14ac:dyDescent="0.3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</row>
    <row r="706" spans="1:14" x14ac:dyDescent="0.35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</row>
    <row r="707" spans="1:14" x14ac:dyDescent="0.35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</row>
    <row r="708" spans="1:14" x14ac:dyDescent="0.35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</row>
    <row r="709" spans="1:14" x14ac:dyDescent="0.35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</row>
    <row r="710" spans="1:14" x14ac:dyDescent="0.35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</row>
    <row r="711" spans="1:14" x14ac:dyDescent="0.35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</row>
    <row r="712" spans="1:14" x14ac:dyDescent="0.35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</row>
    <row r="713" spans="1:14" x14ac:dyDescent="0.35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</row>
    <row r="714" spans="1:14" x14ac:dyDescent="0.35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</row>
    <row r="715" spans="1:14" x14ac:dyDescent="0.3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</row>
    <row r="716" spans="1:14" x14ac:dyDescent="0.35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</row>
    <row r="717" spans="1:14" x14ac:dyDescent="0.35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</row>
    <row r="718" spans="1:14" x14ac:dyDescent="0.35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</row>
    <row r="719" spans="1:14" x14ac:dyDescent="0.35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</row>
    <row r="720" spans="1:14" x14ac:dyDescent="0.35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</row>
    <row r="721" spans="1:14" x14ac:dyDescent="0.35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</row>
    <row r="722" spans="1:14" x14ac:dyDescent="0.35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</row>
    <row r="723" spans="1:14" x14ac:dyDescent="0.35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</row>
    <row r="724" spans="1:14" x14ac:dyDescent="0.35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</row>
    <row r="725" spans="1:14" x14ac:dyDescent="0.3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</row>
    <row r="726" spans="1:14" x14ac:dyDescent="0.35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</row>
    <row r="727" spans="1:14" x14ac:dyDescent="0.35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</row>
    <row r="728" spans="1:14" x14ac:dyDescent="0.35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</row>
    <row r="729" spans="1:14" x14ac:dyDescent="0.35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</row>
    <row r="730" spans="1:14" x14ac:dyDescent="0.35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</row>
    <row r="731" spans="1:14" x14ac:dyDescent="0.35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</row>
    <row r="732" spans="1:14" x14ac:dyDescent="0.35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</row>
    <row r="733" spans="1:14" x14ac:dyDescent="0.35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</row>
    <row r="734" spans="1:14" x14ac:dyDescent="0.35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</row>
    <row r="735" spans="1:14" x14ac:dyDescent="0.3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</row>
    <row r="736" spans="1:14" x14ac:dyDescent="0.35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</row>
    <row r="737" spans="1:14" x14ac:dyDescent="0.35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</row>
    <row r="738" spans="1:14" x14ac:dyDescent="0.35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</row>
    <row r="739" spans="1:14" x14ac:dyDescent="0.35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</row>
    <row r="740" spans="1:14" x14ac:dyDescent="0.35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</row>
    <row r="741" spans="1:14" x14ac:dyDescent="0.35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</row>
    <row r="742" spans="1:14" x14ac:dyDescent="0.35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</row>
    <row r="743" spans="1:14" x14ac:dyDescent="0.35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</row>
    <row r="744" spans="1:14" x14ac:dyDescent="0.35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</row>
    <row r="745" spans="1:14" x14ac:dyDescent="0.3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</row>
    <row r="746" spans="1:14" x14ac:dyDescent="0.35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</row>
    <row r="747" spans="1:14" x14ac:dyDescent="0.35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</row>
    <row r="748" spans="1:14" x14ac:dyDescent="0.35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</row>
    <row r="749" spans="1:14" x14ac:dyDescent="0.35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</row>
    <row r="750" spans="1:14" x14ac:dyDescent="0.35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</row>
    <row r="751" spans="1:14" x14ac:dyDescent="0.35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</row>
    <row r="752" spans="1:14" x14ac:dyDescent="0.35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</row>
    <row r="753" spans="1:14" x14ac:dyDescent="0.35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</row>
    <row r="754" spans="1:14" x14ac:dyDescent="0.35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</row>
    <row r="755" spans="1:14" x14ac:dyDescent="0.3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</row>
    <row r="756" spans="1:14" x14ac:dyDescent="0.35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</row>
    <row r="757" spans="1:14" x14ac:dyDescent="0.35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</row>
    <row r="758" spans="1:14" x14ac:dyDescent="0.35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</row>
    <row r="759" spans="1:14" x14ac:dyDescent="0.35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</row>
    <row r="760" spans="1:14" x14ac:dyDescent="0.35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</row>
    <row r="761" spans="1:14" x14ac:dyDescent="0.35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</row>
    <row r="762" spans="1:14" x14ac:dyDescent="0.35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</row>
    <row r="763" spans="1:14" x14ac:dyDescent="0.35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</row>
    <row r="764" spans="1:14" x14ac:dyDescent="0.35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</row>
    <row r="765" spans="1:14" x14ac:dyDescent="0.3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</row>
    <row r="766" spans="1:14" x14ac:dyDescent="0.35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</row>
    <row r="767" spans="1:14" x14ac:dyDescent="0.35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</row>
    <row r="768" spans="1:14" x14ac:dyDescent="0.35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</row>
    <row r="769" spans="1:14" x14ac:dyDescent="0.35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</row>
    <row r="770" spans="1:14" x14ac:dyDescent="0.35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</row>
    <row r="771" spans="1:14" x14ac:dyDescent="0.35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</row>
    <row r="772" spans="1:14" x14ac:dyDescent="0.35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</row>
    <row r="773" spans="1:14" x14ac:dyDescent="0.35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</row>
    <row r="774" spans="1:14" x14ac:dyDescent="0.35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</row>
    <row r="775" spans="1:14" x14ac:dyDescent="0.35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</row>
    <row r="776" spans="1:14" x14ac:dyDescent="0.35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</row>
    <row r="777" spans="1:14" x14ac:dyDescent="0.35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</row>
    <row r="778" spans="1:14" x14ac:dyDescent="0.35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</row>
    <row r="779" spans="1:14" x14ac:dyDescent="0.35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</row>
    <row r="780" spans="1:14" x14ac:dyDescent="0.35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</row>
    <row r="781" spans="1:14" x14ac:dyDescent="0.35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</row>
    <row r="782" spans="1:14" x14ac:dyDescent="0.35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</row>
    <row r="783" spans="1:14" x14ac:dyDescent="0.35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</row>
    <row r="784" spans="1:14" x14ac:dyDescent="0.35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</row>
    <row r="785" spans="1:14" x14ac:dyDescent="0.35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</row>
    <row r="786" spans="1:14" x14ac:dyDescent="0.35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</row>
    <row r="787" spans="1:14" x14ac:dyDescent="0.35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</row>
    <row r="788" spans="1:14" x14ac:dyDescent="0.35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</row>
    <row r="789" spans="1:14" x14ac:dyDescent="0.35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</row>
    <row r="790" spans="1:14" x14ac:dyDescent="0.35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</row>
    <row r="791" spans="1:14" x14ac:dyDescent="0.35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</row>
    <row r="792" spans="1:14" x14ac:dyDescent="0.35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</row>
    <row r="793" spans="1:14" x14ac:dyDescent="0.35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</row>
    <row r="794" spans="1:14" x14ac:dyDescent="0.35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</row>
    <row r="795" spans="1:14" x14ac:dyDescent="0.35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</row>
    <row r="796" spans="1:14" x14ac:dyDescent="0.35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</row>
    <row r="797" spans="1:14" x14ac:dyDescent="0.35">
      <c r="A797" t="e">
        <v>#N/A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</row>
    <row r="798" spans="1:14" x14ac:dyDescent="0.35">
      <c r="A798" t="e">
        <v>#N/A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</row>
    <row r="799" spans="1:14" x14ac:dyDescent="0.35">
      <c r="A799" t="e">
        <v>#N/A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</row>
    <row r="800" spans="1:14" x14ac:dyDescent="0.35">
      <c r="A800" t="e">
        <v>#N/A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</row>
    <row r="801" spans="1:14" x14ac:dyDescent="0.35">
      <c r="A801" t="e">
        <v>#N/A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</row>
    <row r="802" spans="1:14" x14ac:dyDescent="0.35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</row>
    <row r="803" spans="1:14" x14ac:dyDescent="0.35">
      <c r="A803" t="e">
        <v>#N/A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</row>
    <row r="804" spans="1:14" x14ac:dyDescent="0.35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</row>
    <row r="805" spans="1:14" x14ac:dyDescent="0.3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</row>
    <row r="806" spans="1:14" x14ac:dyDescent="0.35">
      <c r="A806" t="e">
        <v>#N/A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</row>
    <row r="807" spans="1:14" x14ac:dyDescent="0.35">
      <c r="A807" t="e">
        <v>#N/A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</row>
    <row r="808" spans="1:14" x14ac:dyDescent="0.35">
      <c r="A808" t="e">
        <v>#N/A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</row>
    <row r="809" spans="1:14" x14ac:dyDescent="0.35">
      <c r="A809" t="e">
        <v>#N/A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</row>
    <row r="810" spans="1:14" x14ac:dyDescent="0.35">
      <c r="A810" t="e">
        <v>#N/A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</row>
    <row r="811" spans="1:14" x14ac:dyDescent="0.35">
      <c r="A811" t="e">
        <v>#N/A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</row>
    <row r="812" spans="1:14" x14ac:dyDescent="0.35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</row>
    <row r="813" spans="1:14" x14ac:dyDescent="0.35">
      <c r="A813" t="e">
        <v>#N/A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</row>
    <row r="814" spans="1:14" x14ac:dyDescent="0.35">
      <c r="A814" t="e">
        <v>#N/A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</row>
    <row r="815" spans="1:14" x14ac:dyDescent="0.35">
      <c r="A815" t="e">
        <v>#N/A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</row>
    <row r="816" spans="1:14" x14ac:dyDescent="0.35">
      <c r="A816" t="e">
        <v>#N/A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</row>
    <row r="817" spans="1:14" x14ac:dyDescent="0.35">
      <c r="A817" t="e">
        <v>#N/A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</row>
    <row r="818" spans="1:14" x14ac:dyDescent="0.35">
      <c r="A818" t="e">
        <v>#N/A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</row>
    <row r="819" spans="1:14" x14ac:dyDescent="0.35">
      <c r="A819" t="e">
        <v>#N/A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</row>
    <row r="820" spans="1:14" x14ac:dyDescent="0.35">
      <c r="A820" t="e">
        <v>#N/A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</row>
    <row r="821" spans="1:14" x14ac:dyDescent="0.35">
      <c r="A821" t="e">
        <v>#N/A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</row>
    <row r="822" spans="1:14" x14ac:dyDescent="0.35">
      <c r="A822" t="e">
        <v>#N/A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</row>
    <row r="823" spans="1:14" x14ac:dyDescent="0.35">
      <c r="A823" t="e">
        <v>#N/A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</row>
    <row r="824" spans="1:14" x14ac:dyDescent="0.35">
      <c r="A824" t="e">
        <v>#N/A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</row>
    <row r="825" spans="1:14" x14ac:dyDescent="0.35">
      <c r="A825" t="e">
        <v>#N/A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</row>
    <row r="826" spans="1:14" x14ac:dyDescent="0.35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</row>
    <row r="827" spans="1:14" x14ac:dyDescent="0.35">
      <c r="A827" t="e">
        <v>#N/A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</row>
    <row r="828" spans="1:14" x14ac:dyDescent="0.35">
      <c r="A828" t="e">
        <v>#N/A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</row>
    <row r="829" spans="1:14" x14ac:dyDescent="0.35">
      <c r="A829" t="e">
        <v>#N/A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</row>
    <row r="830" spans="1:14" x14ac:dyDescent="0.35">
      <c r="A830" t="e">
        <v>#N/A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</row>
    <row r="831" spans="1:14" x14ac:dyDescent="0.35">
      <c r="A831" t="e">
        <v>#N/A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</row>
    <row r="832" spans="1:14" x14ac:dyDescent="0.35">
      <c r="A832" t="e">
        <v>#N/A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</row>
    <row r="833" spans="1:14" x14ac:dyDescent="0.35">
      <c r="A833" t="e">
        <v>#N/A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</row>
    <row r="834" spans="1:14" x14ac:dyDescent="0.35">
      <c r="A834" t="e">
        <v>#N/A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</row>
    <row r="835" spans="1:14" x14ac:dyDescent="0.3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</row>
    <row r="836" spans="1:14" x14ac:dyDescent="0.35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</row>
    <row r="837" spans="1:14" x14ac:dyDescent="0.35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</row>
    <row r="838" spans="1:14" x14ac:dyDescent="0.35">
      <c r="A838" t="e">
        <v>#N/A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</row>
    <row r="839" spans="1:14" x14ac:dyDescent="0.35">
      <c r="A839" t="e">
        <v>#N/A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</row>
    <row r="840" spans="1:14" x14ac:dyDescent="0.35">
      <c r="A840" t="e">
        <v>#N/A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</row>
    <row r="841" spans="1:14" x14ac:dyDescent="0.35">
      <c r="A841" t="e">
        <v>#N/A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</row>
    <row r="842" spans="1:14" x14ac:dyDescent="0.35">
      <c r="A842" t="e">
        <v>#N/A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</row>
    <row r="843" spans="1:14" x14ac:dyDescent="0.35">
      <c r="A843" t="e">
        <v>#N/A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</row>
    <row r="844" spans="1:14" x14ac:dyDescent="0.35">
      <c r="A844" t="e">
        <v>#N/A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</row>
    <row r="845" spans="1:14" x14ac:dyDescent="0.35">
      <c r="A845" t="e">
        <v>#N/A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</row>
    <row r="846" spans="1:14" x14ac:dyDescent="0.35">
      <c r="A846" t="e">
        <v>#N/A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</row>
    <row r="847" spans="1:14" x14ac:dyDescent="0.35">
      <c r="A847" t="e">
        <v>#N/A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</row>
    <row r="848" spans="1:14" x14ac:dyDescent="0.35">
      <c r="A848" t="e">
        <v>#N/A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</row>
    <row r="849" spans="1:14" x14ac:dyDescent="0.35">
      <c r="A849" t="e">
        <v>#N/A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</row>
    <row r="850" spans="1:14" x14ac:dyDescent="0.35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</row>
    <row r="851" spans="1:14" x14ac:dyDescent="0.35">
      <c r="A851" t="e">
        <v>#N/A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</row>
    <row r="852" spans="1:14" x14ac:dyDescent="0.35">
      <c r="A852" t="e">
        <v>#N/A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</row>
    <row r="853" spans="1:14" x14ac:dyDescent="0.35">
      <c r="A853" t="e">
        <v>#N/A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</row>
    <row r="854" spans="1:14" x14ac:dyDescent="0.35">
      <c r="A854" t="e">
        <v>#N/A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</row>
    <row r="855" spans="1:14" x14ac:dyDescent="0.35">
      <c r="A855" t="e">
        <v>#N/A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</row>
    <row r="856" spans="1:14" x14ac:dyDescent="0.35">
      <c r="A856" t="e">
        <v>#N/A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</row>
    <row r="857" spans="1:14" x14ac:dyDescent="0.35">
      <c r="A857" t="e">
        <v>#N/A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</row>
    <row r="858" spans="1:14" x14ac:dyDescent="0.35">
      <c r="A858" t="e">
        <v>#N/A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</row>
    <row r="859" spans="1:14" x14ac:dyDescent="0.35">
      <c r="A859" t="e">
        <v>#N/A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</row>
    <row r="860" spans="1:14" x14ac:dyDescent="0.35">
      <c r="A860" t="e">
        <v>#N/A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</row>
    <row r="861" spans="1:14" x14ac:dyDescent="0.35">
      <c r="A861" t="e">
        <v>#N/A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</row>
    <row r="862" spans="1:14" x14ac:dyDescent="0.35">
      <c r="A862" t="e">
        <v>#N/A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</row>
    <row r="863" spans="1:14" x14ac:dyDescent="0.35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</row>
    <row r="864" spans="1:14" x14ac:dyDescent="0.35">
      <c r="A864" t="e">
        <v>#N/A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</row>
    <row r="865" spans="1:14" x14ac:dyDescent="0.35">
      <c r="A865" t="e">
        <v>#N/A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</row>
    <row r="866" spans="1:14" x14ac:dyDescent="0.35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</row>
    <row r="867" spans="1:14" x14ac:dyDescent="0.35">
      <c r="A867" t="e">
        <v>#N/A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</row>
    <row r="868" spans="1:14" x14ac:dyDescent="0.35">
      <c r="A868" t="e">
        <v>#N/A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</row>
    <row r="869" spans="1:14" x14ac:dyDescent="0.35">
      <c r="A869" t="e">
        <v>#N/A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</row>
    <row r="870" spans="1:14" x14ac:dyDescent="0.35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</row>
    <row r="871" spans="1:14" x14ac:dyDescent="0.35">
      <c r="A871" t="e">
        <v>#N/A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</row>
    <row r="872" spans="1:14" x14ac:dyDescent="0.35">
      <c r="A872" t="e">
        <v>#N/A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</row>
    <row r="873" spans="1:14" x14ac:dyDescent="0.35">
      <c r="A873" t="e">
        <v>#N/A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</row>
    <row r="874" spans="1:14" x14ac:dyDescent="0.35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</row>
    <row r="875" spans="1:14" x14ac:dyDescent="0.35">
      <c r="A875" t="e">
        <v>#N/A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</row>
    <row r="876" spans="1:14" x14ac:dyDescent="0.35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</row>
    <row r="877" spans="1:14" x14ac:dyDescent="0.35">
      <c r="A877" t="e">
        <v>#N/A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</row>
    <row r="878" spans="1:14" x14ac:dyDescent="0.35">
      <c r="A878" t="e">
        <v>#N/A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</row>
    <row r="879" spans="1:14" x14ac:dyDescent="0.35">
      <c r="A879" t="e">
        <v>#N/A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</row>
    <row r="880" spans="1:14" x14ac:dyDescent="0.35">
      <c r="A880" t="e">
        <v>#N/A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</row>
    <row r="881" spans="1:14" x14ac:dyDescent="0.35">
      <c r="A881" t="e">
        <v>#N/A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</row>
    <row r="882" spans="1:14" x14ac:dyDescent="0.35">
      <c r="A882" t="e">
        <v>#N/A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</row>
    <row r="883" spans="1:14" x14ac:dyDescent="0.35">
      <c r="A883" t="e">
        <v>#N/A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</row>
    <row r="884" spans="1:14" x14ac:dyDescent="0.35">
      <c r="A884" t="e">
        <v>#N/A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</row>
    <row r="885" spans="1:14" x14ac:dyDescent="0.35">
      <c r="A885" t="e">
        <v>#N/A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</row>
    <row r="886" spans="1:14" x14ac:dyDescent="0.35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</row>
    <row r="887" spans="1:14" x14ac:dyDescent="0.35">
      <c r="A887" t="e">
        <v>#N/A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</row>
    <row r="888" spans="1:14" x14ac:dyDescent="0.35">
      <c r="A888" t="e">
        <v>#N/A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</row>
    <row r="889" spans="1:14" x14ac:dyDescent="0.35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</row>
    <row r="890" spans="1:14" x14ac:dyDescent="0.35">
      <c r="A890" t="e">
        <v>#N/A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</row>
    <row r="891" spans="1:14" x14ac:dyDescent="0.35">
      <c r="A891" t="e">
        <v>#N/A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</row>
    <row r="892" spans="1:14" x14ac:dyDescent="0.35">
      <c r="A892" t="e">
        <v>#N/A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</row>
    <row r="893" spans="1:14" x14ac:dyDescent="0.35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</row>
    <row r="894" spans="1:14" x14ac:dyDescent="0.35">
      <c r="A894" t="e">
        <v>#N/A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</row>
    <row r="895" spans="1:14" x14ac:dyDescent="0.35">
      <c r="A895" t="e">
        <v>#N/A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</row>
    <row r="896" spans="1:14" x14ac:dyDescent="0.35">
      <c r="A896" t="e">
        <v>#N/A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</row>
    <row r="897" spans="1:14" x14ac:dyDescent="0.35">
      <c r="A897" t="e">
        <v>#N/A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</row>
    <row r="898" spans="1:14" x14ac:dyDescent="0.35">
      <c r="A898" t="e">
        <v>#N/A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</row>
    <row r="899" spans="1:14" x14ac:dyDescent="0.35">
      <c r="A899" t="e">
        <v>#N/A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</row>
    <row r="900" spans="1:14" x14ac:dyDescent="0.35">
      <c r="A900" t="e">
        <v>#N/A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</row>
    <row r="901" spans="1:14" x14ac:dyDescent="0.35">
      <c r="A901" t="e">
        <v>#N/A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</row>
    <row r="902" spans="1:14" x14ac:dyDescent="0.35">
      <c r="A902" t="e">
        <v>#N/A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</row>
    <row r="903" spans="1:14" x14ac:dyDescent="0.35">
      <c r="A903" t="e">
        <v>#N/A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</row>
    <row r="904" spans="1:14" x14ac:dyDescent="0.35">
      <c r="A904" t="e">
        <v>#N/A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</row>
    <row r="905" spans="1:14" x14ac:dyDescent="0.35">
      <c r="A905" t="e">
        <v>#N/A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</row>
    <row r="906" spans="1:14" x14ac:dyDescent="0.35">
      <c r="A906" t="e">
        <v>#N/A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</row>
    <row r="907" spans="1:14" x14ac:dyDescent="0.35">
      <c r="A907" t="e">
        <v>#N/A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</row>
    <row r="908" spans="1:14" x14ac:dyDescent="0.35">
      <c r="A908" t="e">
        <v>#N/A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</row>
    <row r="909" spans="1:14" x14ac:dyDescent="0.35">
      <c r="A909" t="e">
        <v>#N/A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</row>
    <row r="910" spans="1:14" x14ac:dyDescent="0.35">
      <c r="A910" t="e">
        <v>#N/A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</row>
    <row r="911" spans="1:14" x14ac:dyDescent="0.35">
      <c r="A911" t="e">
        <v>#N/A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</row>
    <row r="912" spans="1:14" x14ac:dyDescent="0.35">
      <c r="A912" t="e">
        <v>#N/A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</row>
    <row r="913" spans="1:14" x14ac:dyDescent="0.35">
      <c r="A913" t="e">
        <v>#N/A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</row>
    <row r="914" spans="1:14" x14ac:dyDescent="0.35">
      <c r="A914" t="e">
        <v>#N/A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</row>
    <row r="915" spans="1:14" x14ac:dyDescent="0.35">
      <c r="A915" t="e">
        <v>#N/A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</row>
    <row r="916" spans="1:14" x14ac:dyDescent="0.35">
      <c r="A916" t="e">
        <v>#N/A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</row>
    <row r="917" spans="1:14" x14ac:dyDescent="0.35">
      <c r="A917" t="e">
        <v>#N/A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</row>
    <row r="918" spans="1:14" x14ac:dyDescent="0.35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</row>
    <row r="919" spans="1:14" x14ac:dyDescent="0.35">
      <c r="A919" t="e">
        <v>#N/A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</row>
    <row r="920" spans="1:14" x14ac:dyDescent="0.35">
      <c r="A920" t="e">
        <v>#N/A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</row>
    <row r="921" spans="1:14" x14ac:dyDescent="0.35">
      <c r="A921" t="e">
        <v>#N/A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</row>
    <row r="922" spans="1:14" x14ac:dyDescent="0.35">
      <c r="A922" t="e">
        <v>#N/A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</row>
    <row r="923" spans="1:14" x14ac:dyDescent="0.35">
      <c r="A923" t="e">
        <v>#N/A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</row>
    <row r="924" spans="1:14" x14ac:dyDescent="0.35">
      <c r="A924" t="e">
        <v>#N/A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</row>
    <row r="925" spans="1:14" x14ac:dyDescent="0.35">
      <c r="A925" t="e">
        <v>#N/A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</row>
    <row r="926" spans="1:14" x14ac:dyDescent="0.35">
      <c r="A926" t="e">
        <v>#N/A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</row>
    <row r="927" spans="1:14" x14ac:dyDescent="0.35">
      <c r="A927" t="e">
        <v>#N/A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</row>
    <row r="928" spans="1:14" x14ac:dyDescent="0.35">
      <c r="A928" t="e">
        <v>#N/A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</row>
    <row r="929" spans="1:14" x14ac:dyDescent="0.35">
      <c r="A929" t="e">
        <v>#N/A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</row>
    <row r="930" spans="1:14" x14ac:dyDescent="0.35">
      <c r="A930" t="e">
        <v>#N/A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</row>
    <row r="931" spans="1:14" x14ac:dyDescent="0.35">
      <c r="A931" t="e">
        <v>#N/A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</row>
    <row r="932" spans="1:14" x14ac:dyDescent="0.35">
      <c r="A932" t="e">
        <v>#N/A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</row>
    <row r="933" spans="1:14" x14ac:dyDescent="0.35">
      <c r="A933" t="e">
        <v>#N/A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</row>
    <row r="934" spans="1:14" x14ac:dyDescent="0.35">
      <c r="A934" t="e">
        <v>#N/A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</row>
    <row r="935" spans="1:14" x14ac:dyDescent="0.35">
      <c r="A935" t="e">
        <v>#N/A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</row>
    <row r="936" spans="1:14" x14ac:dyDescent="0.35">
      <c r="A936" t="e">
        <v>#N/A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</row>
    <row r="937" spans="1:14" x14ac:dyDescent="0.35">
      <c r="A937" t="e">
        <v>#N/A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</row>
    <row r="938" spans="1:14" x14ac:dyDescent="0.35">
      <c r="A938" t="e">
        <v>#N/A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</row>
    <row r="939" spans="1:14" x14ac:dyDescent="0.35">
      <c r="A939" t="e">
        <v>#N/A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</row>
    <row r="940" spans="1:14" x14ac:dyDescent="0.35">
      <c r="A940" t="e">
        <v>#N/A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</row>
    <row r="941" spans="1:14" x14ac:dyDescent="0.35">
      <c r="A941" t="e">
        <v>#N/A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</row>
    <row r="942" spans="1:14" x14ac:dyDescent="0.35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</row>
    <row r="943" spans="1:14" x14ac:dyDescent="0.35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</row>
    <row r="944" spans="1:14" x14ac:dyDescent="0.35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</row>
    <row r="945" spans="1:14" x14ac:dyDescent="0.35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</row>
    <row r="946" spans="1:14" x14ac:dyDescent="0.35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</row>
    <row r="947" spans="1:14" x14ac:dyDescent="0.35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</row>
    <row r="948" spans="1:14" x14ac:dyDescent="0.35">
      <c r="A948" t="e">
        <v>#N/A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</row>
    <row r="949" spans="1:14" x14ac:dyDescent="0.35">
      <c r="A949" t="e">
        <v>#N/A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</row>
    <row r="950" spans="1:14" x14ac:dyDescent="0.35">
      <c r="A950" t="e">
        <v>#N/A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</row>
    <row r="951" spans="1:14" x14ac:dyDescent="0.35">
      <c r="A951" t="e">
        <v>#N/A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</row>
    <row r="952" spans="1:14" x14ac:dyDescent="0.35">
      <c r="A952" t="e">
        <v>#N/A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</row>
    <row r="953" spans="1:14" x14ac:dyDescent="0.35">
      <c r="A953" t="e">
        <v>#N/A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</row>
    <row r="954" spans="1:14" x14ac:dyDescent="0.35">
      <c r="A954" t="e">
        <v>#N/A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</row>
    <row r="955" spans="1:14" x14ac:dyDescent="0.35">
      <c r="A955" t="e">
        <v>#N/A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</row>
    <row r="956" spans="1:14" x14ac:dyDescent="0.35">
      <c r="A956" t="e">
        <v>#N/A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</row>
    <row r="957" spans="1:14" x14ac:dyDescent="0.35">
      <c r="A957" t="e">
        <v>#N/A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</row>
    <row r="958" spans="1:14" x14ac:dyDescent="0.35">
      <c r="A958" t="e">
        <v>#N/A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</row>
    <row r="959" spans="1:14" x14ac:dyDescent="0.35">
      <c r="A959" t="e">
        <v>#N/A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</row>
    <row r="960" spans="1:14" x14ac:dyDescent="0.35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</row>
    <row r="961" spans="1:14" x14ac:dyDescent="0.35">
      <c r="A961" t="e">
        <v>#N/A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</row>
    <row r="962" spans="1:14" x14ac:dyDescent="0.35">
      <c r="A962" t="e">
        <v>#N/A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</row>
    <row r="963" spans="1:14" x14ac:dyDescent="0.35">
      <c r="A963" t="e">
        <v>#N/A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</row>
    <row r="964" spans="1:14" x14ac:dyDescent="0.35">
      <c r="A964" t="e">
        <v>#N/A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</row>
    <row r="965" spans="1:14" x14ac:dyDescent="0.35">
      <c r="A965" t="e">
        <v>#N/A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</row>
    <row r="966" spans="1:14" x14ac:dyDescent="0.35">
      <c r="A966" t="e">
        <v>#N/A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</row>
    <row r="967" spans="1:14" x14ac:dyDescent="0.35">
      <c r="A967" t="e">
        <v>#N/A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</row>
    <row r="968" spans="1:14" x14ac:dyDescent="0.35">
      <c r="A968" t="e">
        <v>#N/A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</row>
    <row r="969" spans="1:14" x14ac:dyDescent="0.35">
      <c r="A969" t="e">
        <v>#N/A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</row>
    <row r="970" spans="1:14" x14ac:dyDescent="0.35">
      <c r="A970" t="e">
        <v>#N/A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</row>
    <row r="971" spans="1:14" x14ac:dyDescent="0.35">
      <c r="A971" t="e">
        <v>#N/A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</row>
    <row r="972" spans="1:14" x14ac:dyDescent="0.35">
      <c r="A972" t="e">
        <v>#N/A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</row>
    <row r="973" spans="1:14" x14ac:dyDescent="0.35">
      <c r="A973" t="e">
        <v>#N/A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</row>
    <row r="974" spans="1:14" x14ac:dyDescent="0.35">
      <c r="A974" t="e">
        <v>#N/A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</row>
    <row r="975" spans="1:14" x14ac:dyDescent="0.35">
      <c r="A975" t="e">
        <v>#N/A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</row>
    <row r="976" spans="1:14" x14ac:dyDescent="0.35">
      <c r="A976" t="e">
        <v>#N/A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</row>
    <row r="977" spans="1:14" x14ac:dyDescent="0.35">
      <c r="A977" t="e">
        <v>#N/A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</row>
    <row r="978" spans="1:14" x14ac:dyDescent="0.35">
      <c r="A978" t="e">
        <v>#N/A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</row>
    <row r="979" spans="1:14" x14ac:dyDescent="0.35">
      <c r="A979" t="e">
        <v>#N/A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</row>
    <row r="980" spans="1:14" x14ac:dyDescent="0.35">
      <c r="A980" t="e">
        <v>#N/A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</row>
    <row r="981" spans="1:14" x14ac:dyDescent="0.35">
      <c r="A981" t="e">
        <v>#N/A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</row>
    <row r="982" spans="1:14" x14ac:dyDescent="0.35">
      <c r="A982" t="e">
        <v>#N/A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</row>
    <row r="983" spans="1:14" x14ac:dyDescent="0.35">
      <c r="A983" t="e">
        <v>#N/A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</row>
    <row r="984" spans="1:14" x14ac:dyDescent="0.35">
      <c r="A984" t="e">
        <v>#N/A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</row>
    <row r="985" spans="1:14" x14ac:dyDescent="0.35">
      <c r="A985" t="e">
        <v>#N/A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</row>
    <row r="986" spans="1:14" x14ac:dyDescent="0.35">
      <c r="A986" t="e">
        <v>#N/A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</row>
    <row r="987" spans="1:14" x14ac:dyDescent="0.35">
      <c r="A987" t="e">
        <v>#N/A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2021-01-18T18:59:54Z</dcterms:modified>
</cp:coreProperties>
</file>